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tables/table1.xml" ContentType="application/vnd.openxmlformats-officedocument.spreadsheetml.table+xml"/>
  <Override PartName="/xl/comments3.xml" ContentType="application/vnd.openxmlformats-officedocument.spreadsheetml.comments+xml"/>
  <Override PartName="/xl/drawings/drawing4.xml" ContentType="application/vnd.openxmlformats-officedocument.drawing+xml"/>
  <Override PartName="/xl/ctrlProps/ctrlProp3.xml" ContentType="application/vnd.ms-excel.controlproperties+xml"/>
  <Override PartName="/xl/tables/table2.xml" ContentType="application/vnd.openxmlformats-officedocument.spreadsheetml.table+xml"/>
  <Override PartName="/xl/tables/table3.xml" ContentType="application/vnd.openxmlformats-officedocument.spreadsheetml.table+xml"/>
  <Override PartName="/xl/comments4.xml" ContentType="application/vnd.openxmlformats-officedocument.spreadsheetml.comments+xml"/>
  <Override PartName="/xl/drawings/drawing5.xml" ContentType="application/vnd.openxmlformats-officedocument.drawing+xml"/>
  <Override PartName="/xl/ctrlProps/ctrlProp4.xml" ContentType="application/vnd.ms-excel.controlproperties+xml"/>
  <Override PartName="/xl/tables/table4.xml" ContentType="application/vnd.openxmlformats-officedocument.spreadsheetml.table+xml"/>
  <Override PartName="/xl/comments5.xml" ContentType="application/vnd.openxmlformats-officedocument.spreadsheetml.comments+xml"/>
  <Override PartName="/xl/drawings/drawing6.xml" ContentType="application/vnd.openxmlformats-officedocument.drawing+xml"/>
  <Override PartName="/xl/ctrlProps/ctrlProp5.xml" ContentType="application/vnd.ms-excel.controlproperties+xml"/>
  <Override PartName="/xl/ctrlProps/ctrlProp6.xml" ContentType="application/vnd.ms-excel.controlproperties+xml"/>
  <Override PartName="/xl/tables/table5.xml" ContentType="application/vnd.openxmlformats-officedocument.spreadsheetml.table+xml"/>
  <Override PartName="/xl/drawings/drawing7.xml" ContentType="application/vnd.openxmlformats-officedocument.drawing+xml"/>
  <Override PartName="/xl/ctrlProps/ctrlProp7.xml" ContentType="application/vnd.ms-excel.controlproperties+xml"/>
  <Override PartName="/xl/ctrlProps/ctrlProp8.xml" ContentType="application/vnd.ms-excel.controlproperties+xml"/>
  <Override PartName="/xl/tables/table6.xml" ContentType="application/vnd.openxmlformats-officedocument.spreadsheetml.table+xml"/>
  <Override PartName="/xl/drawings/drawing8.xml" ContentType="application/vnd.openxmlformats-officedocument.drawing+xml"/>
  <Override PartName="/xl/ctrlProps/ctrlProp9.xml" ContentType="application/vnd.ms-excel.controlproperties+xml"/>
  <Override PartName="/xl/comments6.xml" ContentType="application/vnd.openxmlformats-officedocument.spreadsheetml.comments+xml"/>
  <Override PartName="/xl/drawings/drawing9.xml" ContentType="application/vnd.openxmlformats-officedocument.drawing+xml"/>
  <Override PartName="/xl/ctrlProps/ctrlProp10.xml" ContentType="application/vnd.ms-excel.controlproperties+xml"/>
  <Override PartName="/xl/comments7.xml" ContentType="application/vnd.openxmlformats-officedocument.spreadsheetml.comments+xml"/>
  <Override PartName="/xl/drawings/drawing10.xml" ContentType="application/vnd.openxmlformats-officedocument.drawing+xml"/>
  <Override PartName="/xl/ctrlProps/ctrlProp11.xml" ContentType="application/vnd.ms-excel.controlproperties+xml"/>
  <Override PartName="/xl/comments8.xml" ContentType="application/vnd.openxmlformats-officedocument.spreadsheetml.comments+xml"/>
  <Override PartName="/xl/drawings/drawing11.xml" ContentType="application/vnd.openxmlformats-officedocument.drawing+xml"/>
  <Override PartName="/xl/ctrlProps/ctrlProp12.xml" ContentType="application/vnd.ms-excel.controlproperties+xml"/>
  <Override PartName="/xl/comments9.xml" ContentType="application/vnd.openxmlformats-officedocument.spreadsheetml.comments+xml"/>
  <Override PartName="/xl/drawings/drawing12.xml" ContentType="application/vnd.openxmlformats-officedocument.drawing+xml"/>
  <Override PartName="/xl/ctrlProps/ctrlProp13.xml" ContentType="application/vnd.ms-excel.controlproperties+xml"/>
  <Override PartName="/xl/comments10.xml" ContentType="application/vnd.openxmlformats-officedocument.spreadsheetml.comments+xml"/>
  <Override PartName="/xl/drawings/drawing13.xml" ContentType="application/vnd.openxmlformats-officedocument.drawing+xml"/>
  <Override PartName="/xl/ctrlProps/ctrlProp14.xml" ContentType="application/vnd.ms-excel.controlproperties+xml"/>
  <Override PartName="/xl/comments11.xml" ContentType="application/vnd.openxmlformats-officedocument.spreadsheetml.comments+xml"/>
  <Override PartName="/xl/drawings/drawing14.xml" ContentType="application/vnd.openxmlformats-officedocument.drawing+xml"/>
  <Override PartName="/xl/ctrlProps/ctrlProp15.xml" ContentType="application/vnd.ms-excel.controlproperties+xml"/>
  <Override PartName="/xl/comments12.xml" ContentType="application/vnd.openxmlformats-officedocument.spreadsheetml.comments+xml"/>
  <Override PartName="/xl/drawings/drawing15.xml" ContentType="application/vnd.openxmlformats-officedocument.drawing+xml"/>
  <Override PartName="/xl/ctrlProps/ctrlProp16.xml" ContentType="application/vnd.ms-excel.controlproperties+xml"/>
  <Override PartName="/xl/comments13.xml" ContentType="application/vnd.openxmlformats-officedocument.spreadsheetml.comments+xml"/>
  <Override PartName="/xl/drawings/drawing16.xml" ContentType="application/vnd.openxmlformats-officedocument.drawing+xml"/>
  <Override PartName="/xl/ctrlProps/ctrlProp17.xml" ContentType="application/vnd.ms-excel.controlproperties+xml"/>
  <Override PartName="/xl/comments14.xml" ContentType="application/vnd.openxmlformats-officedocument.spreadsheetml.comments+xml"/>
  <Override PartName="/xl/drawings/drawing17.xml" ContentType="application/vnd.openxmlformats-officedocument.drawing+xml"/>
  <Override PartName="/xl/ctrlProps/ctrlProp18.xml" ContentType="application/vnd.ms-excel.controlproperties+xml"/>
  <Override PartName="/xl/comments15.xml" ContentType="application/vnd.openxmlformats-officedocument.spreadsheetml.comments+xml"/>
  <Override PartName="/xl/drawings/drawing18.xml" ContentType="application/vnd.openxmlformats-officedocument.drawing+xml"/>
  <Override PartName="/xl/ctrlProps/ctrlProp19.xml" ContentType="application/vnd.ms-excel.controlproperties+xml"/>
  <Override PartName="/xl/comments16.xml" ContentType="application/vnd.openxmlformats-officedocument.spreadsheetml.comments+xml"/>
  <Override PartName="/xl/drawings/drawing19.xml" ContentType="application/vnd.openxmlformats-officedocument.drawing+xml"/>
  <Override PartName="/xl/ctrlProps/ctrlProp20.xml" ContentType="application/vnd.ms-excel.controlproperties+xml"/>
  <Override PartName="/xl/comments17.xml" ContentType="application/vnd.openxmlformats-officedocument.spreadsheetml.comments+xml"/>
  <Override PartName="/xl/drawings/drawing20.xml" ContentType="application/vnd.openxmlformats-officedocument.drawing+xml"/>
  <Override PartName="/xl/ctrlProps/ctrlProp21.xml" ContentType="application/vnd.ms-excel.controlproperties+xml"/>
  <Override PartName="/xl/comments18.xml" ContentType="application/vnd.openxmlformats-officedocument.spreadsheetml.comments+xml"/>
  <Override PartName="/xl/drawings/drawing21.xml" ContentType="application/vnd.openxmlformats-officedocument.drawing+xml"/>
  <Override PartName="/xl/ctrlProps/ctrlProp22.xml" ContentType="application/vnd.ms-excel.controlproperties+xml"/>
  <Override PartName="/xl/comments19.xml" ContentType="application/vnd.openxmlformats-officedocument.spreadsheetml.comments+xml"/>
  <Override PartName="/xl/drawings/drawing22.xml" ContentType="application/vnd.openxmlformats-officedocument.drawing+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omments20.xml" ContentType="application/vnd.openxmlformats-officedocument.spreadsheetml.comments+xml"/>
  <Override PartName="/xl/drawings/drawing23.xml" ContentType="application/vnd.openxmlformats-officedocument.drawing+xml"/>
  <Override PartName="/xl/tables/table7.xml" ContentType="application/vnd.openxmlformats-officedocument.spreadsheetml.table+xml"/>
  <Override PartName="/xl/comments21.xml" ContentType="application/vnd.openxmlformats-officedocument.spreadsheetml.comments+xml"/>
  <Override PartName="/xl/drawings/drawing24.xml" ContentType="application/vnd.openxmlformats-officedocument.drawing+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omments22.xml" ContentType="application/vnd.openxmlformats-officedocument.spreadsheetml.comments+xml"/>
  <Override PartName="/xl/drawings/drawing25.xml" ContentType="application/vnd.openxmlformats-officedocument.drawing+xml"/>
  <Override PartName="/xl/ctrlProps/ctrlProp29.xml" ContentType="application/vnd.ms-excel.controlproperties+xml"/>
  <Override PartName="/xl/comments23.xml" ContentType="application/vnd.openxmlformats-officedocument.spreadsheetml.comments+xml"/>
  <Override PartName="/xl/drawings/drawing26.xml" ContentType="application/vnd.openxmlformats-officedocument.drawing+xml"/>
  <Override PartName="/xl/ctrlProps/ctrlProp30.xml" ContentType="application/vnd.ms-excel.controlproperties+xml"/>
  <Override PartName="/xl/comments24.xml" ContentType="application/vnd.openxmlformats-officedocument.spreadsheetml.comments+xml"/>
  <Override PartName="/xl/drawings/drawing27.xml" ContentType="application/vnd.openxmlformats-officedocument.drawing+xml"/>
  <Override PartName="/xl/ctrlProps/ctrlProp31.xml" ContentType="application/vnd.ms-excel.controlproperties+xml"/>
  <Override PartName="/xl/comments25.xml" ContentType="application/vnd.openxmlformats-officedocument.spreadsheetml.comments+xml"/>
  <Override PartName="/xl/drawings/drawing28.xml" ContentType="application/vnd.openxmlformats-officedocument.drawing+xml"/>
  <Override PartName="/xl/ctrlProps/ctrlProp32.xml" ContentType="application/vnd.ms-excel.controlproperties+xml"/>
  <Override PartName="/xl/comments26.xml" ContentType="application/vnd.openxmlformats-officedocument.spreadsheetml.comments+xml"/>
  <Override PartName="/xl/drawings/drawing29.xml" ContentType="application/vnd.openxmlformats-officedocument.drawing+xml"/>
  <Override PartName="/xl/ctrlProps/ctrlProp33.xml" ContentType="application/vnd.ms-excel.controlproperties+xml"/>
  <Override PartName="/xl/comments27.xml" ContentType="application/vnd.openxmlformats-officedocument.spreadsheetml.comments+xml"/>
  <Override PartName="/xl/drawings/drawing30.xml" ContentType="application/vnd.openxmlformats-officedocument.drawing+xml"/>
  <Override PartName="/xl/ctrlProps/ctrlProp34.xml" ContentType="application/vnd.ms-excel.controlproperties+xml"/>
  <Override PartName="/xl/comments28.xml" ContentType="application/vnd.openxmlformats-officedocument.spreadsheetml.comments+xml"/>
  <Override PartName="/xl/drawings/drawing31.xml" ContentType="application/vnd.openxmlformats-officedocument.drawing+xml"/>
  <Override PartName="/xl/ctrlProps/ctrlProp35.xml" ContentType="application/vnd.ms-excel.controlproperties+xml"/>
  <Override PartName="/xl/comments29.xml" ContentType="application/vnd.openxmlformats-officedocument.spreadsheetml.comments+xml"/>
  <Override PartName="/xl/drawings/drawing32.xml" ContentType="application/vnd.openxmlformats-officedocument.drawing+xml"/>
  <Override PartName="/xl/ctrlProps/ctrlProp36.xml" ContentType="application/vnd.ms-excel.controlproperties+xml"/>
  <Override PartName="/xl/comments30.xml" ContentType="application/vnd.openxmlformats-officedocument.spreadsheetml.comments+xml"/>
  <Override PartName="/xl/drawings/drawing33.xml" ContentType="application/vnd.openxmlformats-officedocument.drawing+xml"/>
  <Override PartName="/xl/ctrlProps/ctrlProp37.xml" ContentType="application/vnd.ms-excel.controlproperties+xml"/>
  <Override PartName="/xl/comments31.xml" ContentType="application/vnd.openxmlformats-officedocument.spreadsheetml.comments+xml"/>
  <Override PartName="/xl/drawings/drawing34.xml" ContentType="application/vnd.openxmlformats-officedocument.drawing+xml"/>
  <Override PartName="/xl/ctrlProps/ctrlProp38.xml" ContentType="application/vnd.ms-excel.controlproperties+xml"/>
  <Override PartName="/xl/comments32.xml" ContentType="application/vnd.openxmlformats-officedocument.spreadsheetml.comments+xml"/>
  <Override PartName="/xl/drawings/drawing35.xml" ContentType="application/vnd.openxmlformats-officedocument.drawing+xml"/>
  <Override PartName="/xl/ctrlProps/ctrlProp39.xml" ContentType="application/vnd.ms-excel.controlproperties+xml"/>
  <Override PartName="/xl/comments33.xml" ContentType="application/vnd.openxmlformats-officedocument.spreadsheetml.comments+xml"/>
  <Override PartName="/xl/drawings/drawing36.xml" ContentType="application/vnd.openxmlformats-officedocument.drawing+xml"/>
  <Override PartName="/xl/ctrlProps/ctrlProp40.xml" ContentType="application/vnd.ms-excel.controlproperties+xml"/>
  <Override PartName="/xl/comments34.xml" ContentType="application/vnd.openxmlformats-officedocument.spreadsheetml.comments+xml"/>
  <Override PartName="/xl/drawings/drawing37.xml" ContentType="application/vnd.openxmlformats-officedocument.drawing+xml"/>
  <Override PartName="/xl/ctrlProps/ctrlProp41.xml" ContentType="application/vnd.ms-excel.controlproperties+xml"/>
  <Override PartName="/xl/comments35.xml" ContentType="application/vnd.openxmlformats-officedocument.spreadsheetml.comments+xml"/>
  <Override PartName="/xl/drawings/drawing38.xml" ContentType="application/vnd.openxmlformats-officedocument.drawing+xml"/>
  <Override PartName="/xl/ctrlProps/ctrlProp42.xml" ContentType="application/vnd.ms-excel.controlproperties+xml"/>
  <Override PartName="/xl/comments36.xml" ContentType="application/vnd.openxmlformats-officedocument.spreadsheetml.comments+xml"/>
  <Override PartName="/xl/drawings/drawing39.xml" ContentType="application/vnd.openxmlformats-officedocument.drawing+xml"/>
  <Override PartName="/xl/ctrlProps/ctrlProp43.xml" ContentType="application/vnd.ms-excel.controlproperties+xml"/>
  <Override PartName="/xl/comments37.xml" ContentType="application/vnd.openxmlformats-officedocument.spreadsheetml.comments+xml"/>
  <Override PartName="/xl/drawings/drawing40.xml" ContentType="application/vnd.openxmlformats-officedocument.drawing+xml"/>
  <Override PartName="/xl/ctrlProps/ctrlProp44.xml" ContentType="application/vnd.ms-excel.controlproperties+xml"/>
  <Override PartName="/xl/comments38.xml" ContentType="application/vnd.openxmlformats-officedocument.spreadsheetml.comments+xml"/>
  <Override PartName="/xl/drawings/drawing41.xml" ContentType="application/vnd.openxmlformats-officedocument.drawing+xml"/>
  <Override PartName="/xl/ctrlProps/ctrlProp45.xml" ContentType="application/vnd.ms-excel.controlproperties+xml"/>
  <Override PartName="/xl/comments39.xml" ContentType="application/vnd.openxmlformats-officedocument.spreadsheetml.comments+xml"/>
  <Override PartName="/xl/drawings/drawing42.xml" ContentType="application/vnd.openxmlformats-officedocument.drawing+xml"/>
  <Override PartName="/xl/ctrlProps/ctrlProp46.xml" ContentType="application/vnd.ms-excel.controlproperties+xml"/>
  <Override PartName="/xl/comments40.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codeName="{DD97A8EA-9A9A-E61F-A557-7D5A7D7259CE}"/>
  <workbookPr codeName="ThisWorkbook" defaultThemeVersion="202300"/>
  <mc:AlternateContent xmlns:mc="http://schemas.openxmlformats.org/markup-compatibility/2006">
    <mc:Choice Requires="x15">
      <x15ac:absPath xmlns:x15ac="http://schemas.microsoft.com/office/spreadsheetml/2010/11/ac" url="C:\db\Github\docs\"/>
    </mc:Choice>
  </mc:AlternateContent>
  <xr:revisionPtr revIDLastSave="0" documentId="13_ncr:1_{691A6C3A-5A57-4657-9443-360D4574E955}" xr6:coauthVersionLast="47" xr6:coauthVersionMax="47" xr10:uidLastSave="{00000000-0000-0000-0000-000000000000}"/>
  <bookViews>
    <workbookView xWindow="-110" yWindow="-110" windowWidth="25820" windowHeight="15500" firstSheet="41" activeTab="44" xr2:uid="{0D11F155-520B-4420-B62A-CF367B912470}"/>
  </bookViews>
  <sheets>
    <sheet name="code" sheetId="14" r:id="rId1"/>
    <sheet name="Indice" sheetId="6" r:id="rId2"/>
    <sheet name="Aleluya Interleccional (2)" sheetId="27" r:id="rId3"/>
    <sheet name="BOCETO2" sheetId="7" r:id="rId4"/>
    <sheet name="Aleluya" sheetId="23" r:id="rId5"/>
    <sheet name="Sheet1" sheetId="25" r:id="rId6"/>
    <sheet name="Index" sheetId="1" r:id="rId7"/>
    <sheet name="Aleluya-NoOrganizado" sheetId="22" r:id="rId8"/>
    <sheet name="Index Web" sheetId="3" r:id="rId9"/>
    <sheet name="cantosJS" sheetId="2" r:id="rId10"/>
    <sheet name="Find" sheetId="5" r:id="rId11"/>
    <sheet name="html" sheetId="8" r:id="rId12"/>
    <sheet name="ALELUYA INTERLECCIONAL s22" sheetId="18" r:id="rId13"/>
    <sheet name="SANTO PALOMERAS 65 " sheetId="12" r:id="rId14"/>
    <sheet name="SANTO MELODÍA HEBRAICA" sheetId="13" r:id="rId15"/>
    <sheet name="Santo Palestina 74" sheetId="15" r:id="rId16"/>
    <sheet name="Santo Roma 77" sheetId="16" r:id="rId17"/>
    <sheet name="SANTO 1982" sheetId="17" r:id="rId18"/>
    <sheet name="SANTO 1988" sheetId="9" r:id="rId19"/>
    <sheet name="DICE EL SEÑOR A MI SEÑOR" sheetId="10" r:id="rId20"/>
    <sheet name="DICHOSO EL HOMBRE" sheetId="11" r:id="rId21"/>
    <sheet name="OH LUZ GOZOSA" sheetId="21" r:id="rId22"/>
    <sheet name="INVOCACIÓN AL ESPIRITU SANTO" sheetId="20" r:id="rId23"/>
    <sheet name="ALELUYA ADVIENTO S I-4 (2)" sheetId="31" r:id="rId24"/>
    <sheet name="Aleluya Interleccional" sheetId="26" r:id="rId25"/>
    <sheet name="AInterleccional cp (2)" sheetId="32" r:id="rId26"/>
    <sheet name="Aleluya Interleccional" sheetId="24" r:id="rId27"/>
    <sheet name="Aleluya Interleccional cp" sheetId="28" r:id="rId28"/>
    <sheet name="No" sheetId="34" r:id="rId29"/>
    <sheet name="ACLAMACIONES A LA ORACIÓN DE LO" sheetId="33" r:id="rId30"/>
    <sheet name="No (2)" sheetId="37" r:id="rId31"/>
    <sheet name="ALELUYA PASCUAL" sheetId="36" r:id="rId32"/>
    <sheet name="ANTÍFONA PARA EL EVANGELIO" sheetId="38" r:id="rId33"/>
    <sheet name="BENDICIÓN DEL AGUA" sheetId="42" r:id="rId34"/>
    <sheet name="BENDICIÓN DEL AGUA p1" sheetId="39" r:id="rId35"/>
    <sheet name="BENDICIÓN DEL AGUA p2" sheetId="40" r:id="rId36"/>
    <sheet name="No (3)" sheetId="44" r:id="rId37"/>
    <sheet name="CELEBRACIÓN PENITENCIAL (BENDIC" sheetId="43" r:id="rId38"/>
    <sheet name="CORDERO DE DIOS" sheetId="45" r:id="rId39"/>
    <sheet name="CREDO" sheetId="46" r:id="rId40"/>
    <sheet name="GLORIA A DIOS EN LO ALTO DEL CI" sheetId="19" r:id="rId41"/>
    <sheet name="LETANÍAS DE LOS SANTOS" sheetId="47" r:id="rId42"/>
    <sheet name="No (4)" sheetId="49" r:id="rId43"/>
    <sheet name="LETANÍAS PENITENCIALES I" sheetId="48" r:id="rId44"/>
    <sheet name="LETANÍAS PENITENCIALES II" sheetId="50" r:id="rId45"/>
    <sheet name="MARIA, MADRE MÍA" sheetId="35" r:id="rId46"/>
  </sheets>
  <functionGroups builtInGroupCount="19"/>
  <externalReferences>
    <externalReference r:id="rId47"/>
  </externalReferences>
  <definedNames>
    <definedName name="_xleta.T" hidden="1" xlm="1">#NAME?</definedName>
    <definedName name="_xlpm.acc" hidden="1" xlm="1">#NAME?</definedName>
    <definedName name="_xlpm.caracteres" hidden="1" xlm="1">#NAME?</definedName>
    <definedName name="_xlpm.i" hidden="1" xlm="1">#NAME?</definedName>
    <definedName name="_xlpm.reemplazos" hidden="1" xlm="1">#NAME?</definedName>
    <definedName name="_xlpm.texto" hidden="1" xlm="1">#NAME?</definedName>
    <definedName name="_xlnm.Print_Area" localSheetId="1">Indice!$A$1:$H$40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K121" i="50" l="1"/>
  <c r="AI121" i="50"/>
  <c r="AN121" i="50" s="1"/>
  <c r="AD121" i="50"/>
  <c r="AB121" i="50"/>
  <c r="AG121" i="50" s="1"/>
  <c r="Y121" i="50"/>
  <c r="W121" i="50"/>
  <c r="U121" i="50"/>
  <c r="V121" i="50" s="1"/>
  <c r="T121" i="50"/>
  <c r="P121" i="50"/>
  <c r="N121" i="50"/>
  <c r="O121" i="50" s="1"/>
  <c r="AK120" i="50"/>
  <c r="AI120" i="50"/>
  <c r="AL120" i="50" s="1"/>
  <c r="AH120" i="50"/>
  <c r="AD120" i="50"/>
  <c r="AB120" i="50"/>
  <c r="AG120" i="50" s="1"/>
  <c r="AA120" i="50"/>
  <c r="W120" i="50"/>
  <c r="U120" i="50"/>
  <c r="Z120" i="50" s="1"/>
  <c r="P120" i="50"/>
  <c r="N120" i="50"/>
  <c r="S120" i="50" s="1"/>
  <c r="M120" i="50"/>
  <c r="R119" i="50"/>
  <c r="R96" i="50"/>
  <c r="AK95" i="50"/>
  <c r="AI95" i="50"/>
  <c r="AJ95" i="50" s="1"/>
  <c r="AH95" i="50"/>
  <c r="AD95" i="50"/>
  <c r="AB95" i="50"/>
  <c r="AG95" i="50" s="1"/>
  <c r="W95" i="50"/>
  <c r="U95" i="50"/>
  <c r="Z95" i="50" s="1"/>
  <c r="P95" i="50"/>
  <c r="N95" i="50"/>
  <c r="S95" i="50" s="1"/>
  <c r="AK94" i="50"/>
  <c r="AI94" i="50"/>
  <c r="AL94" i="50" s="1"/>
  <c r="AD94" i="50"/>
  <c r="AB94" i="50"/>
  <c r="AE94" i="50" s="1"/>
  <c r="AA94" i="50"/>
  <c r="W94" i="50"/>
  <c r="U94" i="50"/>
  <c r="Y94" i="50" s="1"/>
  <c r="T94" i="50"/>
  <c r="P94" i="50"/>
  <c r="N94" i="50"/>
  <c r="S94" i="50" s="1"/>
  <c r="M94" i="50"/>
  <c r="R93" i="50"/>
  <c r="R64" i="50"/>
  <c r="R61" i="50"/>
  <c r="AK33" i="50"/>
  <c r="AI33" i="50"/>
  <c r="AN33" i="50" s="1"/>
  <c r="AD33" i="50"/>
  <c r="AB33" i="50"/>
  <c r="AG33" i="50" s="1"/>
  <c r="W33" i="50"/>
  <c r="U33" i="50"/>
  <c r="Z33" i="50" s="1"/>
  <c r="P33" i="50"/>
  <c r="N33" i="50"/>
  <c r="S33" i="50" s="1"/>
  <c r="AK30" i="50"/>
  <c r="AI30" i="50"/>
  <c r="AN30" i="50" s="1"/>
  <c r="AD30" i="50"/>
  <c r="AB30" i="50"/>
  <c r="AE30" i="50" s="1"/>
  <c r="W30" i="50"/>
  <c r="U30" i="50"/>
  <c r="V30" i="50" s="1"/>
  <c r="P30" i="50"/>
  <c r="N30" i="50"/>
  <c r="M30" i="50" s="1"/>
  <c r="AK118" i="50"/>
  <c r="AI118" i="50"/>
  <c r="AJ118" i="50" s="1"/>
  <c r="AD118" i="50"/>
  <c r="AB118" i="50"/>
  <c r="AA118" i="50" s="1"/>
  <c r="W118" i="50"/>
  <c r="U118" i="50"/>
  <c r="Z118" i="50" s="1"/>
  <c r="P118" i="50"/>
  <c r="N118" i="50"/>
  <c r="S118" i="50" s="1"/>
  <c r="AK117" i="50"/>
  <c r="AI117" i="50"/>
  <c r="AN117" i="50" s="1"/>
  <c r="AD117" i="50"/>
  <c r="AB117" i="50"/>
  <c r="AC117" i="50" s="1"/>
  <c r="W117" i="50"/>
  <c r="U117" i="50"/>
  <c r="Z117" i="50" s="1"/>
  <c r="P117" i="50"/>
  <c r="N117" i="50"/>
  <c r="R117" i="50" s="1"/>
  <c r="M117" i="50"/>
  <c r="AK116" i="50"/>
  <c r="AI116" i="50"/>
  <c r="AN116" i="50" s="1"/>
  <c r="AD116" i="50"/>
  <c r="AB116" i="50"/>
  <c r="AA116" i="50" s="1"/>
  <c r="W116" i="50"/>
  <c r="U116" i="50"/>
  <c r="T116" i="50" s="1"/>
  <c r="P116" i="50"/>
  <c r="N116" i="50"/>
  <c r="O116" i="50" s="1"/>
  <c r="AK115" i="50"/>
  <c r="AI115" i="50"/>
  <c r="AN115" i="50" s="1"/>
  <c r="AD115" i="50"/>
  <c r="AB115" i="50"/>
  <c r="AG115" i="50" s="1"/>
  <c r="W115" i="50"/>
  <c r="U115" i="50"/>
  <c r="V115" i="50" s="1"/>
  <c r="P115" i="50"/>
  <c r="N115" i="50"/>
  <c r="S115" i="50" s="1"/>
  <c r="AK114" i="50"/>
  <c r="AI114" i="50"/>
  <c r="AN114" i="50" s="1"/>
  <c r="AD114" i="50"/>
  <c r="AB114" i="50"/>
  <c r="AG114" i="50" s="1"/>
  <c r="W114" i="50"/>
  <c r="U114" i="50"/>
  <c r="X114" i="50" s="1"/>
  <c r="P114" i="50"/>
  <c r="N114" i="50"/>
  <c r="M114" i="50" s="1"/>
  <c r="AK113" i="50"/>
  <c r="AI113" i="50"/>
  <c r="AL113" i="50" s="1"/>
  <c r="AD113" i="50"/>
  <c r="AB113" i="50"/>
  <c r="AF113" i="50" s="1"/>
  <c r="W113" i="50"/>
  <c r="U113" i="50"/>
  <c r="T113" i="50"/>
  <c r="P113" i="50"/>
  <c r="N113" i="50"/>
  <c r="R113" i="50" s="1"/>
  <c r="AK112" i="50"/>
  <c r="AI112" i="50"/>
  <c r="AM112" i="50" s="1"/>
  <c r="AH112" i="50"/>
  <c r="AD112" i="50"/>
  <c r="AB112" i="50"/>
  <c r="AG112" i="50" s="1"/>
  <c r="W112" i="50"/>
  <c r="U112" i="50"/>
  <c r="Z112" i="50" s="1"/>
  <c r="P112" i="50"/>
  <c r="N112" i="50"/>
  <c r="R112" i="50" s="1"/>
  <c r="AK111" i="50"/>
  <c r="AI111" i="50"/>
  <c r="AN111" i="50" s="1"/>
  <c r="AD111" i="50"/>
  <c r="AB111" i="50"/>
  <c r="AF111" i="50" s="1"/>
  <c r="W111" i="50"/>
  <c r="U111" i="50"/>
  <c r="Z111" i="50" s="1"/>
  <c r="P111" i="50"/>
  <c r="N111" i="50"/>
  <c r="M111" i="50" s="1"/>
  <c r="AK110" i="50"/>
  <c r="AI110" i="50"/>
  <c r="AJ110" i="50" s="1"/>
  <c r="AD110" i="50"/>
  <c r="AB110" i="50"/>
  <c r="AC110" i="50" s="1"/>
  <c r="W110" i="50"/>
  <c r="U110" i="50"/>
  <c r="Z110" i="50" s="1"/>
  <c r="P110" i="50"/>
  <c r="N110" i="50"/>
  <c r="S110" i="50" s="1"/>
  <c r="AK109" i="50"/>
  <c r="AI109" i="50"/>
  <c r="AJ109" i="50" s="1"/>
  <c r="AH109" i="50"/>
  <c r="AD109" i="50"/>
  <c r="AB109" i="50"/>
  <c r="AC109" i="50" s="1"/>
  <c r="W109" i="50"/>
  <c r="U109" i="50"/>
  <c r="Z109" i="50" s="1"/>
  <c r="P109" i="50"/>
  <c r="N109" i="50"/>
  <c r="R109" i="50" s="1"/>
  <c r="AK108" i="50"/>
  <c r="AI108" i="50"/>
  <c r="AJ108" i="50" s="1"/>
  <c r="AD108" i="50"/>
  <c r="AB108" i="50"/>
  <c r="AA108" i="50" s="1"/>
  <c r="W108" i="50"/>
  <c r="U108" i="50"/>
  <c r="X108" i="50" s="1"/>
  <c r="P108" i="50"/>
  <c r="N108" i="50"/>
  <c r="S108" i="50" s="1"/>
  <c r="AK107" i="50"/>
  <c r="AI107" i="50"/>
  <c r="AH107" i="50" s="1"/>
  <c r="AD107" i="50"/>
  <c r="AB107" i="50"/>
  <c r="AA107" i="50" s="1"/>
  <c r="W107" i="50"/>
  <c r="U107" i="50"/>
  <c r="T107" i="50" s="1"/>
  <c r="P107" i="50"/>
  <c r="N107" i="50"/>
  <c r="S107" i="50" s="1"/>
  <c r="AK106" i="50"/>
  <c r="AI106" i="50"/>
  <c r="AN106" i="50" s="1"/>
  <c r="AH106" i="50"/>
  <c r="AD106" i="50"/>
  <c r="AB106" i="50"/>
  <c r="AE106" i="50" s="1"/>
  <c r="W106" i="50"/>
  <c r="U106" i="50"/>
  <c r="Z106" i="50" s="1"/>
  <c r="P106" i="50"/>
  <c r="N106" i="50"/>
  <c r="Q106" i="50" s="1"/>
  <c r="AK105" i="50"/>
  <c r="AI105" i="50"/>
  <c r="AN105" i="50" s="1"/>
  <c r="AD105" i="50"/>
  <c r="AB105" i="50"/>
  <c r="AA105" i="50" s="1"/>
  <c r="W105" i="50"/>
  <c r="U105" i="50"/>
  <c r="T105" i="50" s="1"/>
  <c r="P105" i="50"/>
  <c r="N105" i="50"/>
  <c r="O105" i="50" s="1"/>
  <c r="AK104" i="50"/>
  <c r="AI104" i="50"/>
  <c r="AN104" i="50" s="1"/>
  <c r="AD104" i="50"/>
  <c r="AB104" i="50"/>
  <c r="AG104" i="50" s="1"/>
  <c r="W104" i="50"/>
  <c r="U104" i="50"/>
  <c r="V104" i="50" s="1"/>
  <c r="P104" i="50"/>
  <c r="N104" i="50"/>
  <c r="S104" i="50" s="1"/>
  <c r="AK103" i="50"/>
  <c r="AI103" i="50"/>
  <c r="AN103" i="50" s="1"/>
  <c r="AD103" i="50"/>
  <c r="AB103" i="50"/>
  <c r="AF103" i="50" s="1"/>
  <c r="AA103" i="50"/>
  <c r="W103" i="50"/>
  <c r="U103" i="50"/>
  <c r="T103" i="50" s="1"/>
  <c r="P103" i="50"/>
  <c r="N103" i="50"/>
  <c r="M103" i="50"/>
  <c r="AK102" i="50"/>
  <c r="AI102" i="50"/>
  <c r="AM102" i="50" s="1"/>
  <c r="AH102" i="50"/>
  <c r="AD102" i="50"/>
  <c r="AB102" i="50"/>
  <c r="AG102" i="50" s="1"/>
  <c r="W102" i="50"/>
  <c r="U102" i="50"/>
  <c r="Z102" i="50" s="1"/>
  <c r="T102" i="50"/>
  <c r="P102" i="50"/>
  <c r="N102" i="50"/>
  <c r="O102" i="50" s="1"/>
  <c r="AK101" i="50"/>
  <c r="AI101" i="50"/>
  <c r="AH101" i="50" s="1"/>
  <c r="AD101" i="50"/>
  <c r="AB101" i="50"/>
  <c r="AG101" i="50" s="1"/>
  <c r="W101" i="50"/>
  <c r="U101" i="50"/>
  <c r="Z101" i="50" s="1"/>
  <c r="P101" i="50"/>
  <c r="N101" i="50"/>
  <c r="Q101" i="50" s="1"/>
  <c r="AK100" i="50"/>
  <c r="AI100" i="50"/>
  <c r="AN100" i="50" s="1"/>
  <c r="AD100" i="50"/>
  <c r="AB100" i="50"/>
  <c r="AE100" i="50" s="1"/>
  <c r="W100" i="50"/>
  <c r="U100" i="50"/>
  <c r="Y100" i="50" s="1"/>
  <c r="P100" i="50"/>
  <c r="N100" i="50"/>
  <c r="M100" i="50" s="1"/>
  <c r="AK99" i="50"/>
  <c r="AI99" i="50"/>
  <c r="AN99" i="50" s="1"/>
  <c r="AD99" i="50"/>
  <c r="AB99" i="50"/>
  <c r="AE99" i="50" s="1"/>
  <c r="W99" i="50"/>
  <c r="U99" i="50"/>
  <c r="Z99" i="50" s="1"/>
  <c r="P99" i="50"/>
  <c r="N99" i="50"/>
  <c r="S99" i="50" s="1"/>
  <c r="AK98" i="50"/>
  <c r="AI98" i="50"/>
  <c r="AJ98" i="50" s="1"/>
  <c r="AD98" i="50"/>
  <c r="AB98" i="50"/>
  <c r="AC98" i="50" s="1"/>
  <c r="W98" i="50"/>
  <c r="U98" i="50"/>
  <c r="Y98" i="50" s="1"/>
  <c r="P98" i="50"/>
  <c r="N98" i="50"/>
  <c r="S98" i="50" s="1"/>
  <c r="AK97" i="50"/>
  <c r="AI97" i="50"/>
  <c r="AH97" i="50" s="1"/>
  <c r="AD97" i="50"/>
  <c r="AB97" i="50"/>
  <c r="AA97" i="50" s="1"/>
  <c r="W97" i="50"/>
  <c r="U97" i="50"/>
  <c r="V97" i="50" s="1"/>
  <c r="P97" i="50"/>
  <c r="N97" i="50"/>
  <c r="S97" i="50" s="1"/>
  <c r="AK92" i="50"/>
  <c r="AI92" i="50"/>
  <c r="AM92" i="50" s="1"/>
  <c r="AD92" i="50"/>
  <c r="AB92" i="50"/>
  <c r="AA92" i="50" s="1"/>
  <c r="W92" i="50"/>
  <c r="U92" i="50"/>
  <c r="T92" i="50" s="1"/>
  <c r="P92" i="50"/>
  <c r="N92" i="50"/>
  <c r="M92" i="50" s="1"/>
  <c r="AK91" i="50"/>
  <c r="AI91" i="50"/>
  <c r="AN91" i="50" s="1"/>
  <c r="AD91" i="50"/>
  <c r="AB91" i="50"/>
  <c r="AG91" i="50" s="1"/>
  <c r="W91" i="50"/>
  <c r="U91" i="50"/>
  <c r="V91" i="50" s="1"/>
  <c r="P91" i="50"/>
  <c r="N91" i="50"/>
  <c r="S91" i="50" s="1"/>
  <c r="AK90" i="50"/>
  <c r="AI90" i="50"/>
  <c r="AM90" i="50" s="1"/>
  <c r="AD90" i="50"/>
  <c r="AB90" i="50"/>
  <c r="AG90" i="50" s="1"/>
  <c r="W90" i="50"/>
  <c r="U90" i="50"/>
  <c r="T90" i="50" s="1"/>
  <c r="P90" i="50"/>
  <c r="N90" i="50"/>
  <c r="S90" i="50" s="1"/>
  <c r="AK89" i="50"/>
  <c r="AI89" i="50"/>
  <c r="AJ89" i="50" s="1"/>
  <c r="AD89" i="50"/>
  <c r="AB89" i="50"/>
  <c r="AG89" i="50" s="1"/>
  <c r="W89" i="50"/>
  <c r="U89" i="50"/>
  <c r="Z89" i="50" s="1"/>
  <c r="P89" i="50"/>
  <c r="N89" i="50"/>
  <c r="O89" i="50" s="1"/>
  <c r="AK88" i="50"/>
  <c r="AI88" i="50"/>
  <c r="AN88" i="50" s="1"/>
  <c r="AD88" i="50"/>
  <c r="AB88" i="50"/>
  <c r="AG88" i="50" s="1"/>
  <c r="W88" i="50"/>
  <c r="U88" i="50"/>
  <c r="V88" i="50" s="1"/>
  <c r="P88" i="50"/>
  <c r="N88" i="50"/>
  <c r="M88" i="50" s="1"/>
  <c r="AK87" i="50"/>
  <c r="AI87" i="50"/>
  <c r="AJ87" i="50" s="1"/>
  <c r="AD87" i="50"/>
  <c r="AB87" i="50"/>
  <c r="AG87" i="50" s="1"/>
  <c r="W87" i="50"/>
  <c r="U87" i="50"/>
  <c r="Z87" i="50" s="1"/>
  <c r="P87" i="50"/>
  <c r="N87" i="50"/>
  <c r="S87" i="50" s="1"/>
  <c r="AK86" i="50"/>
  <c r="AI86" i="50"/>
  <c r="AM86" i="50" s="1"/>
  <c r="AD86" i="50"/>
  <c r="AB86" i="50"/>
  <c r="AA86" i="50" s="1"/>
  <c r="W86" i="50"/>
  <c r="U86" i="50"/>
  <c r="Z86" i="50" s="1"/>
  <c r="T86" i="50"/>
  <c r="P86" i="50"/>
  <c r="N86" i="50"/>
  <c r="S86" i="50" s="1"/>
  <c r="AK85" i="50"/>
  <c r="AI85" i="50"/>
  <c r="AJ85" i="50" s="1"/>
  <c r="AD85" i="50"/>
  <c r="AB85" i="50"/>
  <c r="AG85" i="50" s="1"/>
  <c r="W85" i="50"/>
  <c r="U85" i="50"/>
  <c r="X85" i="50" s="1"/>
  <c r="P85" i="50"/>
  <c r="N85" i="50"/>
  <c r="R85" i="50" s="1"/>
  <c r="AK84" i="50"/>
  <c r="AI84" i="50"/>
  <c r="AH84" i="50" s="1"/>
  <c r="AD84" i="50"/>
  <c r="AB84" i="50"/>
  <c r="AA84" i="50" s="1"/>
  <c r="W84" i="50"/>
  <c r="U84" i="50"/>
  <c r="X84" i="50" s="1"/>
  <c r="P84" i="50"/>
  <c r="N84" i="50"/>
  <c r="M84" i="50" s="1"/>
  <c r="AK83" i="50"/>
  <c r="AI83" i="50"/>
  <c r="AM83" i="50" s="1"/>
  <c r="AD83" i="50"/>
  <c r="AB83" i="50"/>
  <c r="AE83" i="50" s="1"/>
  <c r="W83" i="50"/>
  <c r="U83" i="50"/>
  <c r="X83" i="50" s="1"/>
  <c r="P83" i="50"/>
  <c r="N83" i="50"/>
  <c r="S83" i="50" s="1"/>
  <c r="AK82" i="50"/>
  <c r="AI82" i="50"/>
  <c r="AM82" i="50" s="1"/>
  <c r="AD82" i="50"/>
  <c r="AB82" i="50"/>
  <c r="AA82" i="50" s="1"/>
  <c r="W82" i="50"/>
  <c r="U82" i="50"/>
  <c r="T82" i="50" s="1"/>
  <c r="P82" i="50"/>
  <c r="N82" i="50"/>
  <c r="AK81" i="50"/>
  <c r="AI81" i="50"/>
  <c r="AJ81" i="50" s="1"/>
  <c r="AD81" i="50"/>
  <c r="AB81" i="50"/>
  <c r="AG81" i="50" s="1"/>
  <c r="W81" i="50"/>
  <c r="U81" i="50"/>
  <c r="V81" i="50" s="1"/>
  <c r="P81" i="50"/>
  <c r="N81" i="50"/>
  <c r="AK80" i="50"/>
  <c r="AI80" i="50"/>
  <c r="AJ80" i="50" s="1"/>
  <c r="AD80" i="50"/>
  <c r="AB80" i="50"/>
  <c r="AG80" i="50" s="1"/>
  <c r="W80" i="50"/>
  <c r="U80" i="50"/>
  <c r="T80" i="50" s="1"/>
  <c r="P80" i="50"/>
  <c r="N80" i="50"/>
  <c r="O80" i="50" s="1"/>
  <c r="AK79" i="50"/>
  <c r="AI79" i="50"/>
  <c r="AD79" i="50"/>
  <c r="AB79" i="50"/>
  <c r="AC79" i="50" s="1"/>
  <c r="W79" i="50"/>
  <c r="U79" i="50"/>
  <c r="Z79" i="50" s="1"/>
  <c r="P79" i="50"/>
  <c r="N79" i="50"/>
  <c r="M79" i="50" s="1"/>
  <c r="AK78" i="50"/>
  <c r="AI78" i="50"/>
  <c r="AL78" i="50" s="1"/>
  <c r="AD78" i="50"/>
  <c r="AB78" i="50"/>
  <c r="AA78" i="50" s="1"/>
  <c r="W78" i="50"/>
  <c r="U78" i="50"/>
  <c r="X78" i="50" s="1"/>
  <c r="P78" i="50"/>
  <c r="N78" i="50"/>
  <c r="M78" i="50" s="1"/>
  <c r="AK77" i="50"/>
  <c r="AI77" i="50"/>
  <c r="AL77" i="50" s="1"/>
  <c r="AD77" i="50"/>
  <c r="AB77" i="50"/>
  <c r="AG77" i="50" s="1"/>
  <c r="W77" i="50"/>
  <c r="U77" i="50"/>
  <c r="X77" i="50" s="1"/>
  <c r="P77" i="50"/>
  <c r="N77" i="50"/>
  <c r="M77" i="50" s="1"/>
  <c r="AK76" i="50"/>
  <c r="AI76" i="50"/>
  <c r="AN76" i="50" s="1"/>
  <c r="AD76" i="50"/>
  <c r="AB76" i="50"/>
  <c r="AF76" i="50" s="1"/>
  <c r="W76" i="50"/>
  <c r="U76" i="50"/>
  <c r="Z76" i="50" s="1"/>
  <c r="P76" i="50"/>
  <c r="N76" i="50"/>
  <c r="R76" i="50" s="1"/>
  <c r="AK75" i="50"/>
  <c r="AI75" i="50"/>
  <c r="AJ75" i="50" s="1"/>
  <c r="AD75" i="50"/>
  <c r="AB75" i="50"/>
  <c r="AF75" i="50" s="1"/>
  <c r="W75" i="50"/>
  <c r="U75" i="50"/>
  <c r="V75" i="50" s="1"/>
  <c r="P75" i="50"/>
  <c r="N75" i="50"/>
  <c r="R75" i="50" s="1"/>
  <c r="AK74" i="50"/>
  <c r="AI74" i="50"/>
  <c r="AH74" i="50" s="1"/>
  <c r="AD74" i="50"/>
  <c r="AB74" i="50"/>
  <c r="AC74" i="50" s="1"/>
  <c r="W74" i="50"/>
  <c r="U74" i="50"/>
  <c r="Z74" i="50" s="1"/>
  <c r="P74" i="50"/>
  <c r="N74" i="50"/>
  <c r="O74" i="50" s="1"/>
  <c r="AK73" i="50"/>
  <c r="AI73" i="50"/>
  <c r="AL73" i="50" s="1"/>
  <c r="AD73" i="50"/>
  <c r="AB73" i="50"/>
  <c r="AG73" i="50" s="1"/>
  <c r="W73" i="50"/>
  <c r="U73" i="50"/>
  <c r="Z73" i="50" s="1"/>
  <c r="P73" i="50"/>
  <c r="N73" i="50"/>
  <c r="O73" i="50" s="1"/>
  <c r="M73" i="50"/>
  <c r="AK72" i="50"/>
  <c r="AI72" i="50"/>
  <c r="AL72" i="50" s="1"/>
  <c r="AD72" i="50"/>
  <c r="AB72" i="50"/>
  <c r="AE72" i="50" s="1"/>
  <c r="W72" i="50"/>
  <c r="U72" i="50"/>
  <c r="V72" i="50" s="1"/>
  <c r="P72" i="50"/>
  <c r="N72" i="50"/>
  <c r="AK71" i="50"/>
  <c r="AI71" i="50"/>
  <c r="AL71" i="50" s="1"/>
  <c r="AD71" i="50"/>
  <c r="AB71" i="50"/>
  <c r="AA71" i="50" s="1"/>
  <c r="W71" i="50"/>
  <c r="U71" i="50"/>
  <c r="T71" i="50" s="1"/>
  <c r="P71" i="50"/>
  <c r="N71" i="50"/>
  <c r="R71" i="50" s="1"/>
  <c r="AK70" i="50"/>
  <c r="AI70" i="50"/>
  <c r="AM70" i="50" s="1"/>
  <c r="AD70" i="50"/>
  <c r="AB70" i="50"/>
  <c r="AF70" i="50" s="1"/>
  <c r="W70" i="50"/>
  <c r="U70" i="50"/>
  <c r="Z70" i="50" s="1"/>
  <c r="P70" i="50"/>
  <c r="N70" i="50"/>
  <c r="Q70" i="50" s="1"/>
  <c r="AK69" i="50"/>
  <c r="AI69" i="50"/>
  <c r="AJ69" i="50" s="1"/>
  <c r="AD69" i="50"/>
  <c r="AB69" i="50"/>
  <c r="AF69" i="50" s="1"/>
  <c r="W69" i="50"/>
  <c r="U69" i="50"/>
  <c r="P69" i="50"/>
  <c r="N69" i="50"/>
  <c r="Q69" i="50" s="1"/>
  <c r="AK68" i="50"/>
  <c r="AI68" i="50"/>
  <c r="AN68" i="50" s="1"/>
  <c r="AD68" i="50"/>
  <c r="AB68" i="50"/>
  <c r="AC68" i="50" s="1"/>
  <c r="W68" i="50"/>
  <c r="U68" i="50"/>
  <c r="Z68" i="50" s="1"/>
  <c r="P68" i="50"/>
  <c r="N68" i="50"/>
  <c r="R68" i="50" s="1"/>
  <c r="AK67" i="50"/>
  <c r="AI67" i="50"/>
  <c r="AN67" i="50" s="1"/>
  <c r="AD67" i="50"/>
  <c r="AB67" i="50"/>
  <c r="AC67" i="50" s="1"/>
  <c r="W67" i="50"/>
  <c r="U67" i="50"/>
  <c r="Z67" i="50" s="1"/>
  <c r="P67" i="50"/>
  <c r="N67" i="50"/>
  <c r="M67" i="50" s="1"/>
  <c r="AK66" i="50"/>
  <c r="AI66" i="50"/>
  <c r="AJ66" i="50" s="1"/>
  <c r="AD66" i="50"/>
  <c r="AB66" i="50"/>
  <c r="W66" i="50"/>
  <c r="U66" i="50"/>
  <c r="V66" i="50" s="1"/>
  <c r="P66" i="50"/>
  <c r="N66" i="50"/>
  <c r="O66" i="50" s="1"/>
  <c r="AK65" i="50"/>
  <c r="AI65" i="50"/>
  <c r="AH65" i="50" s="1"/>
  <c r="AD65" i="50"/>
  <c r="AB65" i="50"/>
  <c r="AC65" i="50" s="1"/>
  <c r="W65" i="50"/>
  <c r="U65" i="50"/>
  <c r="T65" i="50" s="1"/>
  <c r="P65" i="50"/>
  <c r="N65" i="50"/>
  <c r="Q65" i="50" s="1"/>
  <c r="R178" i="50"/>
  <c r="AK177" i="50"/>
  <c r="AI177" i="50"/>
  <c r="AN177" i="50" s="1"/>
  <c r="AD177" i="50"/>
  <c r="AB177" i="50"/>
  <c r="AC177" i="50" s="1"/>
  <c r="W177" i="50"/>
  <c r="U177" i="50"/>
  <c r="Z177" i="50" s="1"/>
  <c r="P177" i="50"/>
  <c r="N177" i="50"/>
  <c r="S177" i="50" s="1"/>
  <c r="AK176" i="50"/>
  <c r="AI176" i="50"/>
  <c r="AD176" i="50"/>
  <c r="AB176" i="50"/>
  <c r="W176" i="50"/>
  <c r="U176" i="50"/>
  <c r="T176" i="50" s="1"/>
  <c r="P176" i="50"/>
  <c r="N176" i="50"/>
  <c r="O176" i="50" s="1"/>
  <c r="AK175" i="50"/>
  <c r="AI175" i="50"/>
  <c r="AH175" i="50" s="1"/>
  <c r="AD175" i="50"/>
  <c r="AB175" i="50"/>
  <c r="AF175" i="50" s="1"/>
  <c r="W175" i="50"/>
  <c r="U175" i="50"/>
  <c r="Z175" i="50" s="1"/>
  <c r="P175" i="50"/>
  <c r="N175" i="50"/>
  <c r="S175" i="50" s="1"/>
  <c r="AK174" i="50"/>
  <c r="AI174" i="50"/>
  <c r="AH174" i="50" s="1"/>
  <c r="AD174" i="50"/>
  <c r="AB174" i="50"/>
  <c r="AE174" i="50" s="1"/>
  <c r="W174" i="50"/>
  <c r="U174" i="50"/>
  <c r="Z174" i="50" s="1"/>
  <c r="P174" i="50"/>
  <c r="N174" i="50"/>
  <c r="O174" i="50" s="1"/>
  <c r="AK173" i="50"/>
  <c r="AI173" i="50"/>
  <c r="AH173" i="50" s="1"/>
  <c r="AD173" i="50"/>
  <c r="AB173" i="50"/>
  <c r="AC173" i="50" s="1"/>
  <c r="W173" i="50"/>
  <c r="U173" i="50"/>
  <c r="Z173" i="50" s="1"/>
  <c r="P173" i="50"/>
  <c r="N173" i="50"/>
  <c r="M173" i="50" s="1"/>
  <c r="AK172" i="50"/>
  <c r="AI172" i="50"/>
  <c r="AJ172" i="50" s="1"/>
  <c r="AD172" i="50"/>
  <c r="AB172" i="50"/>
  <c r="AF172" i="50" s="1"/>
  <c r="W172" i="50"/>
  <c r="U172" i="50"/>
  <c r="Z172" i="50" s="1"/>
  <c r="P172" i="50"/>
  <c r="N172" i="50"/>
  <c r="S172" i="50" s="1"/>
  <c r="AK171" i="50"/>
  <c r="AI171" i="50"/>
  <c r="AN171" i="50" s="1"/>
  <c r="AD171" i="50"/>
  <c r="AB171" i="50"/>
  <c r="AC171" i="50" s="1"/>
  <c r="W171" i="50"/>
  <c r="U171" i="50"/>
  <c r="X171" i="50" s="1"/>
  <c r="P171" i="50"/>
  <c r="N171" i="50"/>
  <c r="S171" i="50" s="1"/>
  <c r="AK170" i="50"/>
  <c r="AI170" i="50"/>
  <c r="AJ170" i="50" s="1"/>
  <c r="AD170" i="50"/>
  <c r="AB170" i="50"/>
  <c r="AG170" i="50" s="1"/>
  <c r="W170" i="50"/>
  <c r="U170" i="50"/>
  <c r="T170" i="50" s="1"/>
  <c r="P170" i="50"/>
  <c r="N170" i="50"/>
  <c r="S170" i="50" s="1"/>
  <c r="R169" i="50"/>
  <c r="AK165" i="50"/>
  <c r="AI165" i="50"/>
  <c r="AH165" i="50" s="1"/>
  <c r="AD165" i="50"/>
  <c r="AB165" i="50"/>
  <c r="AA165" i="50" s="1"/>
  <c r="W165" i="50"/>
  <c r="U165" i="50"/>
  <c r="T165" i="50" s="1"/>
  <c r="P165" i="50"/>
  <c r="N165" i="50"/>
  <c r="S165" i="50" s="1"/>
  <c r="AK164" i="50"/>
  <c r="AI164" i="50"/>
  <c r="AN164" i="50" s="1"/>
  <c r="AD164" i="50"/>
  <c r="AB164" i="50"/>
  <c r="AG164" i="50" s="1"/>
  <c r="W164" i="50"/>
  <c r="U164" i="50"/>
  <c r="T164" i="50" s="1"/>
  <c r="P164" i="50"/>
  <c r="N164" i="50"/>
  <c r="S164" i="50" s="1"/>
  <c r="AK163" i="50"/>
  <c r="AI163" i="50"/>
  <c r="AJ163" i="50" s="1"/>
  <c r="AD163" i="50"/>
  <c r="AB163" i="50"/>
  <c r="AA163" i="50" s="1"/>
  <c r="W163" i="50"/>
  <c r="U163" i="50"/>
  <c r="Z163" i="50" s="1"/>
  <c r="P163" i="50"/>
  <c r="N163" i="50"/>
  <c r="M163" i="50" s="1"/>
  <c r="AK162" i="50"/>
  <c r="AI162" i="50"/>
  <c r="AN162" i="50" s="1"/>
  <c r="AD162" i="50"/>
  <c r="AB162" i="50"/>
  <c r="AC162" i="50" s="1"/>
  <c r="W162" i="50"/>
  <c r="U162" i="50"/>
  <c r="Z162" i="50" s="1"/>
  <c r="P162" i="50"/>
  <c r="N162" i="50"/>
  <c r="S162" i="50" s="1"/>
  <c r="AK161" i="50"/>
  <c r="AI161" i="50"/>
  <c r="AH161" i="50" s="1"/>
  <c r="AD161" i="50"/>
  <c r="AB161" i="50"/>
  <c r="W161" i="50"/>
  <c r="U161" i="50"/>
  <c r="T161" i="50" s="1"/>
  <c r="P161" i="50"/>
  <c r="N161" i="50"/>
  <c r="S161" i="50" s="1"/>
  <c r="AK160" i="50"/>
  <c r="AI160" i="50"/>
  <c r="AH160" i="50" s="1"/>
  <c r="AD160" i="50"/>
  <c r="AB160" i="50"/>
  <c r="AG160" i="50" s="1"/>
  <c r="W160" i="50"/>
  <c r="U160" i="50"/>
  <c r="Z160" i="50" s="1"/>
  <c r="P160" i="50"/>
  <c r="N160" i="50"/>
  <c r="O160" i="50" s="1"/>
  <c r="AK159" i="50"/>
  <c r="AI159" i="50"/>
  <c r="AH159" i="50" s="1"/>
  <c r="AD159" i="50"/>
  <c r="AB159" i="50"/>
  <c r="AA159" i="50" s="1"/>
  <c r="W159" i="50"/>
  <c r="U159" i="50"/>
  <c r="P159" i="50"/>
  <c r="N159" i="50"/>
  <c r="Q159" i="50" s="1"/>
  <c r="AK158" i="50"/>
  <c r="AI158" i="50"/>
  <c r="AH158" i="50" s="1"/>
  <c r="AD158" i="50"/>
  <c r="AB158" i="50"/>
  <c r="AA158" i="50" s="1"/>
  <c r="W158" i="50"/>
  <c r="U158" i="50"/>
  <c r="Z158" i="50" s="1"/>
  <c r="P158" i="50"/>
  <c r="N158" i="50"/>
  <c r="S158" i="50" s="1"/>
  <c r="AK157" i="50"/>
  <c r="AI157" i="50"/>
  <c r="AL157" i="50" s="1"/>
  <c r="AD157" i="50"/>
  <c r="AB157" i="50"/>
  <c r="AG157" i="50" s="1"/>
  <c r="W157" i="50"/>
  <c r="U157" i="50"/>
  <c r="Z157" i="50" s="1"/>
  <c r="P157" i="50"/>
  <c r="N157" i="50"/>
  <c r="S157" i="50" s="1"/>
  <c r="AK156" i="50"/>
  <c r="AI156" i="50"/>
  <c r="AN156" i="50" s="1"/>
  <c r="AD156" i="50"/>
  <c r="AB156" i="50"/>
  <c r="AG156" i="50" s="1"/>
  <c r="W156" i="50"/>
  <c r="U156" i="50"/>
  <c r="V156" i="50" s="1"/>
  <c r="P156" i="50"/>
  <c r="N156" i="50"/>
  <c r="O156" i="50" s="1"/>
  <c r="AK155" i="50"/>
  <c r="AI155" i="50"/>
  <c r="AJ155" i="50" s="1"/>
  <c r="AD155" i="50"/>
  <c r="AB155" i="50"/>
  <c r="AF155" i="50" s="1"/>
  <c r="W155" i="50"/>
  <c r="U155" i="50"/>
  <c r="T155" i="50" s="1"/>
  <c r="P155" i="50"/>
  <c r="N155" i="50"/>
  <c r="S155" i="50" s="1"/>
  <c r="AK154" i="50"/>
  <c r="AI154" i="50"/>
  <c r="AD154" i="50"/>
  <c r="AB154" i="50"/>
  <c r="AA154" i="50" s="1"/>
  <c r="W154" i="50"/>
  <c r="U154" i="50"/>
  <c r="T154" i="50" s="1"/>
  <c r="P154" i="50"/>
  <c r="N154" i="50"/>
  <c r="M154" i="50" s="1"/>
  <c r="AK153" i="50"/>
  <c r="AI153" i="50"/>
  <c r="AL153" i="50" s="1"/>
  <c r="AD153" i="50"/>
  <c r="AB153" i="50"/>
  <c r="AE153" i="50" s="1"/>
  <c r="W153" i="50"/>
  <c r="U153" i="50"/>
  <c r="T153" i="50" s="1"/>
  <c r="P153" i="50"/>
  <c r="N153" i="50"/>
  <c r="M153" i="50" s="1"/>
  <c r="AK152" i="50"/>
  <c r="AI152" i="50"/>
  <c r="AN152" i="50" s="1"/>
  <c r="AD152" i="50"/>
  <c r="AB152" i="50"/>
  <c r="AA152" i="50" s="1"/>
  <c r="W152" i="50"/>
  <c r="U152" i="50"/>
  <c r="Z152" i="50" s="1"/>
  <c r="T152" i="50"/>
  <c r="P152" i="50"/>
  <c r="N152" i="50"/>
  <c r="M152" i="50" s="1"/>
  <c r="AK151" i="50"/>
  <c r="AI151" i="50"/>
  <c r="AN151" i="50" s="1"/>
  <c r="AD151" i="50"/>
  <c r="AB151" i="50"/>
  <c r="AG151" i="50" s="1"/>
  <c r="W151" i="50"/>
  <c r="U151" i="50"/>
  <c r="P151" i="50"/>
  <c r="N151" i="50"/>
  <c r="S151" i="50" s="1"/>
  <c r="AK150" i="50"/>
  <c r="AI150" i="50"/>
  <c r="AJ150" i="50" s="1"/>
  <c r="AD150" i="50"/>
  <c r="AB150" i="50"/>
  <c r="AC150" i="50" s="1"/>
  <c r="W150" i="50"/>
  <c r="U150" i="50"/>
  <c r="T150" i="50" s="1"/>
  <c r="P150" i="50"/>
  <c r="N150" i="50"/>
  <c r="S150" i="50" s="1"/>
  <c r="AK149" i="50"/>
  <c r="AI149" i="50"/>
  <c r="AH149" i="50" s="1"/>
  <c r="AD149" i="50"/>
  <c r="AB149" i="50"/>
  <c r="AA149" i="50" s="1"/>
  <c r="W149" i="50"/>
  <c r="U149" i="50"/>
  <c r="V149" i="50" s="1"/>
  <c r="P149" i="50"/>
  <c r="N149" i="50"/>
  <c r="S149" i="50" s="1"/>
  <c r="AK148" i="50"/>
  <c r="AI148" i="50"/>
  <c r="AH148" i="50" s="1"/>
  <c r="AD148" i="50"/>
  <c r="AB148" i="50"/>
  <c r="AA148" i="50" s="1"/>
  <c r="W148" i="50"/>
  <c r="U148" i="50"/>
  <c r="P148" i="50"/>
  <c r="N148" i="50"/>
  <c r="AK147" i="50"/>
  <c r="AI147" i="50"/>
  <c r="AH147" i="50" s="1"/>
  <c r="AD147" i="50"/>
  <c r="AB147" i="50"/>
  <c r="AA147" i="50" s="1"/>
  <c r="W147" i="50"/>
  <c r="U147" i="50"/>
  <c r="Z147" i="50" s="1"/>
  <c r="P147" i="50"/>
  <c r="N147" i="50"/>
  <c r="S147" i="50" s="1"/>
  <c r="AK146" i="50"/>
  <c r="AI146" i="50"/>
  <c r="AN146" i="50" s="1"/>
  <c r="AD146" i="50"/>
  <c r="AB146" i="50"/>
  <c r="AA146" i="50" s="1"/>
  <c r="W146" i="50"/>
  <c r="U146" i="50"/>
  <c r="X146" i="50" s="1"/>
  <c r="P146" i="50"/>
  <c r="N146" i="50"/>
  <c r="M146" i="50" s="1"/>
  <c r="AK145" i="50"/>
  <c r="AI145" i="50"/>
  <c r="AN145" i="50" s="1"/>
  <c r="AD145" i="50"/>
  <c r="AB145" i="50"/>
  <c r="AC145" i="50" s="1"/>
  <c r="W145" i="50"/>
  <c r="U145" i="50"/>
  <c r="Y145" i="50" s="1"/>
  <c r="P145" i="50"/>
  <c r="N145" i="50"/>
  <c r="S145" i="50" s="1"/>
  <c r="AK144" i="50"/>
  <c r="AI144" i="50"/>
  <c r="AD144" i="50"/>
  <c r="AB144" i="50"/>
  <c r="AG144" i="50" s="1"/>
  <c r="W144" i="50"/>
  <c r="U144" i="50"/>
  <c r="Z144" i="50" s="1"/>
  <c r="P144" i="50"/>
  <c r="N144" i="50"/>
  <c r="S144" i="50" s="1"/>
  <c r="AK143" i="50"/>
  <c r="AI143" i="50"/>
  <c r="AJ143" i="50" s="1"/>
  <c r="AD143" i="50"/>
  <c r="AB143" i="50"/>
  <c r="AC143" i="50" s="1"/>
  <c r="W143" i="50"/>
  <c r="U143" i="50"/>
  <c r="V143" i="50" s="1"/>
  <c r="T143" i="50"/>
  <c r="P143" i="50"/>
  <c r="N143" i="50"/>
  <c r="O143" i="50" s="1"/>
  <c r="AK142" i="50"/>
  <c r="AI142" i="50"/>
  <c r="AD142" i="50"/>
  <c r="AB142" i="50"/>
  <c r="AA142" i="50" s="1"/>
  <c r="W142" i="50"/>
  <c r="U142" i="50"/>
  <c r="V142" i="50" s="1"/>
  <c r="P142" i="50"/>
  <c r="N142" i="50"/>
  <c r="M142" i="50" s="1"/>
  <c r="AK141" i="50"/>
  <c r="AI141" i="50"/>
  <c r="AN141" i="50" s="1"/>
  <c r="AD141" i="50"/>
  <c r="AB141" i="50"/>
  <c r="AG141" i="50" s="1"/>
  <c r="W141" i="50"/>
  <c r="U141" i="50"/>
  <c r="Z141" i="50" s="1"/>
  <c r="P141" i="50"/>
  <c r="N141" i="50"/>
  <c r="S141" i="50" s="1"/>
  <c r="AK140" i="50"/>
  <c r="AI140" i="50"/>
  <c r="AM140" i="50" s="1"/>
  <c r="AD140" i="50"/>
  <c r="AB140" i="50"/>
  <c r="AC140" i="50" s="1"/>
  <c r="W140" i="50"/>
  <c r="U140" i="50"/>
  <c r="T140" i="50" s="1"/>
  <c r="P140" i="50"/>
  <c r="N140" i="50"/>
  <c r="S140" i="50" s="1"/>
  <c r="AK139" i="50"/>
  <c r="AI139" i="50"/>
  <c r="AN139" i="50" s="1"/>
  <c r="AH139" i="50"/>
  <c r="AD139" i="50"/>
  <c r="AB139" i="50"/>
  <c r="AG139" i="50" s="1"/>
  <c r="W139" i="50"/>
  <c r="U139" i="50"/>
  <c r="T139" i="50" s="1"/>
  <c r="P139" i="50"/>
  <c r="N139" i="50"/>
  <c r="M139" i="50" s="1"/>
  <c r="AK138" i="50"/>
  <c r="AI138" i="50"/>
  <c r="AH138" i="50" s="1"/>
  <c r="AD138" i="50"/>
  <c r="AB138" i="50"/>
  <c r="AG138" i="50" s="1"/>
  <c r="W138" i="50"/>
  <c r="U138" i="50"/>
  <c r="Z138" i="50" s="1"/>
  <c r="P138" i="50"/>
  <c r="N138" i="50"/>
  <c r="S138" i="50" s="1"/>
  <c r="AK137" i="50"/>
  <c r="AI137" i="50"/>
  <c r="AN137" i="50" s="1"/>
  <c r="AD137" i="50"/>
  <c r="AB137" i="50"/>
  <c r="W137" i="50"/>
  <c r="U137" i="50"/>
  <c r="V137" i="50" s="1"/>
  <c r="P137" i="50"/>
  <c r="N137" i="50"/>
  <c r="O137" i="50" s="1"/>
  <c r="AK136" i="50"/>
  <c r="AI136" i="50"/>
  <c r="AJ136" i="50" s="1"/>
  <c r="AD136" i="50"/>
  <c r="AB136" i="50"/>
  <c r="AA136" i="50" s="1"/>
  <c r="W136" i="50"/>
  <c r="U136" i="50"/>
  <c r="Z136" i="50" s="1"/>
  <c r="P136" i="50"/>
  <c r="N136" i="50"/>
  <c r="O136" i="50" s="1"/>
  <c r="AK135" i="50"/>
  <c r="AI135" i="50"/>
  <c r="AN135" i="50" s="1"/>
  <c r="AH135" i="50"/>
  <c r="AD135" i="50"/>
  <c r="AB135" i="50"/>
  <c r="AG135" i="50" s="1"/>
  <c r="W135" i="50"/>
  <c r="U135" i="50"/>
  <c r="T135" i="50" s="1"/>
  <c r="P135" i="50"/>
  <c r="N135" i="50"/>
  <c r="AK134" i="50"/>
  <c r="AI134" i="50"/>
  <c r="AH134" i="50" s="1"/>
  <c r="AD134" i="50"/>
  <c r="AB134" i="50"/>
  <c r="AF134" i="50" s="1"/>
  <c r="W134" i="50"/>
  <c r="U134" i="50"/>
  <c r="T134" i="50" s="1"/>
  <c r="P134" i="50"/>
  <c r="N134" i="50"/>
  <c r="S134" i="50" s="1"/>
  <c r="AK133" i="50"/>
  <c r="AI133" i="50"/>
  <c r="AN133" i="50" s="1"/>
  <c r="AD133" i="50"/>
  <c r="AB133" i="50"/>
  <c r="AC133" i="50" s="1"/>
  <c r="W133" i="50"/>
  <c r="U133" i="50"/>
  <c r="T133" i="50" s="1"/>
  <c r="P133" i="50"/>
  <c r="N133" i="50"/>
  <c r="R133" i="50" s="1"/>
  <c r="AK132" i="50"/>
  <c r="AI132" i="50"/>
  <c r="AN132" i="50" s="1"/>
  <c r="AD132" i="50"/>
  <c r="AB132" i="50"/>
  <c r="AG132" i="50" s="1"/>
  <c r="W132" i="50"/>
  <c r="U132" i="50"/>
  <c r="T132" i="50" s="1"/>
  <c r="P132" i="50"/>
  <c r="N132" i="50"/>
  <c r="AK131" i="50"/>
  <c r="AI131" i="50"/>
  <c r="AJ131" i="50" s="1"/>
  <c r="AD131" i="50"/>
  <c r="AB131" i="50"/>
  <c r="AA131" i="50" s="1"/>
  <c r="W131" i="50"/>
  <c r="U131" i="50"/>
  <c r="Z131" i="50" s="1"/>
  <c r="P131" i="50"/>
  <c r="N131" i="50"/>
  <c r="S131" i="50" s="1"/>
  <c r="AK130" i="50"/>
  <c r="AI130" i="50"/>
  <c r="AN130" i="50" s="1"/>
  <c r="AD130" i="50"/>
  <c r="AB130" i="50"/>
  <c r="AA130" i="50" s="1"/>
  <c r="W130" i="50"/>
  <c r="U130" i="50"/>
  <c r="Z130" i="50" s="1"/>
  <c r="P130" i="50"/>
  <c r="N130" i="50"/>
  <c r="S130" i="50" s="1"/>
  <c r="AK129" i="50"/>
  <c r="AI129" i="50"/>
  <c r="AH129" i="50" s="1"/>
  <c r="AD129" i="50"/>
  <c r="AB129" i="50"/>
  <c r="W129" i="50"/>
  <c r="U129" i="50"/>
  <c r="T129" i="50" s="1"/>
  <c r="P129" i="50"/>
  <c r="N129" i="50"/>
  <c r="O129" i="50" s="1"/>
  <c r="AK128" i="50"/>
  <c r="AI128" i="50"/>
  <c r="AD128" i="50"/>
  <c r="AB128" i="50"/>
  <c r="AG128" i="50" s="1"/>
  <c r="W128" i="50"/>
  <c r="U128" i="50"/>
  <c r="Z128" i="50" s="1"/>
  <c r="P128" i="50"/>
  <c r="N128" i="50"/>
  <c r="S128" i="50" s="1"/>
  <c r="AK127" i="50"/>
  <c r="AI127" i="50"/>
  <c r="AH127" i="50" s="1"/>
  <c r="AD127" i="50"/>
  <c r="AB127" i="50"/>
  <c r="AG127" i="50" s="1"/>
  <c r="W127" i="50"/>
  <c r="U127" i="50"/>
  <c r="Z127" i="50" s="1"/>
  <c r="P127" i="50"/>
  <c r="N127" i="50"/>
  <c r="Q127" i="50" s="1"/>
  <c r="AK126" i="50"/>
  <c r="AI126" i="50"/>
  <c r="AJ126" i="50" s="1"/>
  <c r="AD126" i="50"/>
  <c r="AB126" i="50"/>
  <c r="AC126" i="50" s="1"/>
  <c r="W126" i="50"/>
  <c r="U126" i="50"/>
  <c r="Z126" i="50" s="1"/>
  <c r="P126" i="50"/>
  <c r="N126" i="50"/>
  <c r="S126" i="50" s="1"/>
  <c r="AK125" i="50"/>
  <c r="AI125" i="50"/>
  <c r="AN125" i="50" s="1"/>
  <c r="AD125" i="50"/>
  <c r="AB125" i="50"/>
  <c r="AA125" i="50" s="1"/>
  <c r="W125" i="50"/>
  <c r="U125" i="50"/>
  <c r="Z125" i="50" s="1"/>
  <c r="P125" i="50"/>
  <c r="N125" i="50"/>
  <c r="S125" i="50" s="1"/>
  <c r="AK124" i="50"/>
  <c r="AI124" i="50"/>
  <c r="AD124" i="50"/>
  <c r="AB124" i="50"/>
  <c r="AG124" i="50" s="1"/>
  <c r="W124" i="50"/>
  <c r="U124" i="50"/>
  <c r="V124" i="50" s="1"/>
  <c r="P124" i="50"/>
  <c r="N124" i="50"/>
  <c r="O124" i="50" s="1"/>
  <c r="AK123" i="50"/>
  <c r="AI123" i="50"/>
  <c r="AH123" i="50" s="1"/>
  <c r="AD123" i="50"/>
  <c r="AB123" i="50"/>
  <c r="AE123" i="50" s="1"/>
  <c r="W123" i="50"/>
  <c r="U123" i="50"/>
  <c r="T123" i="50" s="1"/>
  <c r="P123" i="50"/>
  <c r="N123" i="50"/>
  <c r="R122" i="50"/>
  <c r="AK63" i="50"/>
  <c r="AI63" i="50"/>
  <c r="AN63" i="50" s="1"/>
  <c r="AD63" i="50"/>
  <c r="AB63" i="50"/>
  <c r="AA63" i="50" s="1"/>
  <c r="W63" i="50"/>
  <c r="U63" i="50"/>
  <c r="Z63" i="50" s="1"/>
  <c r="P63" i="50"/>
  <c r="N63" i="50"/>
  <c r="M63" i="50" s="1"/>
  <c r="AK62" i="50"/>
  <c r="AI62" i="50"/>
  <c r="AD62" i="50"/>
  <c r="AB62" i="50"/>
  <c r="AC62" i="50" s="1"/>
  <c r="W62" i="50"/>
  <c r="U62" i="50"/>
  <c r="Z62" i="50" s="1"/>
  <c r="P62" i="50"/>
  <c r="N62" i="50"/>
  <c r="S62" i="50" s="1"/>
  <c r="AK60" i="50"/>
  <c r="AI60" i="50"/>
  <c r="AH60" i="50" s="1"/>
  <c r="AD60" i="50"/>
  <c r="AB60" i="50"/>
  <c r="W60" i="50"/>
  <c r="U60" i="50"/>
  <c r="V60" i="50" s="1"/>
  <c r="P60" i="50"/>
  <c r="N60" i="50"/>
  <c r="M60" i="50" s="1"/>
  <c r="AK59" i="50"/>
  <c r="AI59" i="50"/>
  <c r="AH59" i="50" s="1"/>
  <c r="AD59" i="50"/>
  <c r="AB59" i="50"/>
  <c r="AG59" i="50" s="1"/>
  <c r="W59" i="50"/>
  <c r="U59" i="50"/>
  <c r="T59" i="50" s="1"/>
  <c r="P59" i="50"/>
  <c r="N59" i="50"/>
  <c r="S59" i="50" s="1"/>
  <c r="AK58" i="50"/>
  <c r="AI58" i="50"/>
  <c r="AD58" i="50"/>
  <c r="AB58" i="50"/>
  <c r="AG58" i="50" s="1"/>
  <c r="W58" i="50"/>
  <c r="U58" i="50"/>
  <c r="P58" i="50"/>
  <c r="N58" i="50"/>
  <c r="O58" i="50" s="1"/>
  <c r="AK57" i="50"/>
  <c r="AI57" i="50"/>
  <c r="AH57" i="50" s="1"/>
  <c r="AD57" i="50"/>
  <c r="AB57" i="50"/>
  <c r="AE57" i="50" s="1"/>
  <c r="W57" i="50"/>
  <c r="U57" i="50"/>
  <c r="Z57" i="50" s="1"/>
  <c r="P57" i="50"/>
  <c r="N57" i="50"/>
  <c r="M57" i="50" s="1"/>
  <c r="AK56" i="50"/>
  <c r="AI56" i="50"/>
  <c r="AN56" i="50" s="1"/>
  <c r="AD56" i="50"/>
  <c r="AB56" i="50"/>
  <c r="AA56" i="50" s="1"/>
  <c r="W56" i="50"/>
  <c r="U56" i="50"/>
  <c r="Z56" i="50" s="1"/>
  <c r="P56" i="50"/>
  <c r="N56" i="50"/>
  <c r="S56" i="50" s="1"/>
  <c r="AK55" i="50"/>
  <c r="AI55" i="50"/>
  <c r="AN55" i="50" s="1"/>
  <c r="AD55" i="50"/>
  <c r="AB55" i="50"/>
  <c r="AG55" i="50" s="1"/>
  <c r="W55" i="50"/>
  <c r="U55" i="50"/>
  <c r="Y55" i="50" s="1"/>
  <c r="P55" i="50"/>
  <c r="N55" i="50"/>
  <c r="S55" i="50" s="1"/>
  <c r="AK54" i="50"/>
  <c r="AI54" i="50"/>
  <c r="AJ54" i="50" s="1"/>
  <c r="AD54" i="50"/>
  <c r="AB54" i="50"/>
  <c r="AC54" i="50" s="1"/>
  <c r="W54" i="50"/>
  <c r="U54" i="50"/>
  <c r="T54" i="50" s="1"/>
  <c r="P54" i="50"/>
  <c r="N54" i="50"/>
  <c r="S54" i="50" s="1"/>
  <c r="AK53" i="50"/>
  <c r="AI53" i="50"/>
  <c r="AH53" i="50" s="1"/>
  <c r="AD53" i="50"/>
  <c r="AB53" i="50"/>
  <c r="AA53" i="50" s="1"/>
  <c r="W53" i="50"/>
  <c r="U53" i="50"/>
  <c r="Z53" i="50" s="1"/>
  <c r="P53" i="50"/>
  <c r="N53" i="50"/>
  <c r="M53" i="50" s="1"/>
  <c r="AK52" i="50"/>
  <c r="AI52" i="50"/>
  <c r="AN52" i="50" s="1"/>
  <c r="AD52" i="50"/>
  <c r="AB52" i="50"/>
  <c r="AG52" i="50" s="1"/>
  <c r="W52" i="50"/>
  <c r="U52" i="50"/>
  <c r="Z52" i="50" s="1"/>
  <c r="P52" i="50"/>
  <c r="N52" i="50"/>
  <c r="M52" i="50" s="1"/>
  <c r="AK51" i="50"/>
  <c r="AI51" i="50"/>
  <c r="AN51" i="50" s="1"/>
  <c r="AD51" i="50"/>
  <c r="AB51" i="50"/>
  <c r="AA51" i="50" s="1"/>
  <c r="W51" i="50"/>
  <c r="U51" i="50"/>
  <c r="Z51" i="50" s="1"/>
  <c r="P51" i="50"/>
  <c r="N51" i="50"/>
  <c r="M51" i="50" s="1"/>
  <c r="AK50" i="50"/>
  <c r="AI50" i="50"/>
  <c r="AN50" i="50" s="1"/>
  <c r="AD50" i="50"/>
  <c r="AB50" i="50"/>
  <c r="AG50" i="50" s="1"/>
  <c r="W50" i="50"/>
  <c r="U50" i="50"/>
  <c r="X50" i="50" s="1"/>
  <c r="P50" i="50"/>
  <c r="N50" i="50"/>
  <c r="O50" i="50" s="1"/>
  <c r="AK49" i="50"/>
  <c r="AI49" i="50"/>
  <c r="AJ49" i="50" s="1"/>
  <c r="AD49" i="50"/>
  <c r="AB49" i="50"/>
  <c r="AC49" i="50" s="1"/>
  <c r="W49" i="50"/>
  <c r="U49" i="50"/>
  <c r="P49" i="50"/>
  <c r="N49" i="50"/>
  <c r="AK48" i="50"/>
  <c r="AI48" i="50"/>
  <c r="AH48" i="50" s="1"/>
  <c r="AD48" i="50"/>
  <c r="AB48" i="50"/>
  <c r="AG48" i="50" s="1"/>
  <c r="W48" i="50"/>
  <c r="U48" i="50"/>
  <c r="V48" i="50" s="1"/>
  <c r="P48" i="50"/>
  <c r="N48" i="50"/>
  <c r="AK47" i="50"/>
  <c r="AI47" i="50"/>
  <c r="AN47" i="50" s="1"/>
  <c r="AD47" i="50"/>
  <c r="AB47" i="50"/>
  <c r="AA47" i="50" s="1"/>
  <c r="W47" i="50"/>
  <c r="U47" i="50"/>
  <c r="P47" i="50"/>
  <c r="N47" i="50"/>
  <c r="Q47" i="50" s="1"/>
  <c r="AK46" i="50"/>
  <c r="AI46" i="50"/>
  <c r="AJ46" i="50" s="1"/>
  <c r="AD46" i="50"/>
  <c r="AB46" i="50"/>
  <c r="AA46" i="50" s="1"/>
  <c r="W46" i="50"/>
  <c r="U46" i="50"/>
  <c r="Z46" i="50" s="1"/>
  <c r="P46" i="50"/>
  <c r="N46" i="50"/>
  <c r="M46" i="50" s="1"/>
  <c r="AK45" i="50"/>
  <c r="AI45" i="50"/>
  <c r="AN45" i="50" s="1"/>
  <c r="AD45" i="50"/>
  <c r="AB45" i="50"/>
  <c r="AA45" i="50" s="1"/>
  <c r="W45" i="50"/>
  <c r="U45" i="50"/>
  <c r="X45" i="50" s="1"/>
  <c r="P45" i="50"/>
  <c r="N45" i="50"/>
  <c r="S45" i="50" s="1"/>
  <c r="AK44" i="50"/>
  <c r="AI44" i="50"/>
  <c r="AJ44" i="50" s="1"/>
  <c r="AD44" i="50"/>
  <c r="AB44" i="50"/>
  <c r="AG44" i="50" s="1"/>
  <c r="W44" i="50"/>
  <c r="U44" i="50"/>
  <c r="V44" i="50" s="1"/>
  <c r="P44" i="50"/>
  <c r="N44" i="50"/>
  <c r="S44" i="50" s="1"/>
  <c r="AK43" i="50"/>
  <c r="AI43" i="50"/>
  <c r="AH43" i="50" s="1"/>
  <c r="AD43" i="50"/>
  <c r="AB43" i="50"/>
  <c r="AA43" i="50" s="1"/>
  <c r="W43" i="50"/>
  <c r="U43" i="50"/>
  <c r="Z43" i="50" s="1"/>
  <c r="P43" i="50"/>
  <c r="N43" i="50"/>
  <c r="S43" i="50" s="1"/>
  <c r="AK42" i="50"/>
  <c r="AI42" i="50"/>
  <c r="AH42" i="50" s="1"/>
  <c r="AD42" i="50"/>
  <c r="AB42" i="50"/>
  <c r="AG42" i="50" s="1"/>
  <c r="W42" i="50"/>
  <c r="U42" i="50"/>
  <c r="X42" i="50" s="1"/>
  <c r="P42" i="50"/>
  <c r="N42" i="50"/>
  <c r="O42" i="50" s="1"/>
  <c r="AK41" i="50"/>
  <c r="AI41" i="50"/>
  <c r="AD41" i="50"/>
  <c r="AB41" i="50"/>
  <c r="AC41" i="50" s="1"/>
  <c r="W41" i="50"/>
  <c r="U41" i="50"/>
  <c r="V41" i="50" s="1"/>
  <c r="P41" i="50"/>
  <c r="N41" i="50"/>
  <c r="AK40" i="50"/>
  <c r="AI40" i="50"/>
  <c r="AN40" i="50" s="1"/>
  <c r="AH40" i="50"/>
  <c r="AD40" i="50"/>
  <c r="AB40" i="50"/>
  <c r="AF40" i="50" s="1"/>
  <c r="W40" i="50"/>
  <c r="U40" i="50"/>
  <c r="Z40" i="50" s="1"/>
  <c r="P40" i="50"/>
  <c r="N40" i="50"/>
  <c r="S40" i="50" s="1"/>
  <c r="AK39" i="50"/>
  <c r="AI39" i="50"/>
  <c r="AJ39" i="50" s="1"/>
  <c r="AD39" i="50"/>
  <c r="AB39" i="50"/>
  <c r="AG39" i="50" s="1"/>
  <c r="W39" i="50"/>
  <c r="U39" i="50"/>
  <c r="Z39" i="50" s="1"/>
  <c r="P39" i="50"/>
  <c r="N39" i="50"/>
  <c r="S39" i="50" s="1"/>
  <c r="AK38" i="50"/>
  <c r="AI38" i="50"/>
  <c r="AN38" i="50" s="1"/>
  <c r="AD38" i="50"/>
  <c r="AB38" i="50"/>
  <c r="AG38" i="50" s="1"/>
  <c r="W38" i="50"/>
  <c r="U38" i="50"/>
  <c r="T38" i="50" s="1"/>
  <c r="P38" i="50"/>
  <c r="N38" i="50"/>
  <c r="M38" i="50" s="1"/>
  <c r="AK37" i="50"/>
  <c r="AI37" i="50"/>
  <c r="AN37" i="50" s="1"/>
  <c r="AD37" i="50"/>
  <c r="AB37" i="50"/>
  <c r="AG37" i="50" s="1"/>
  <c r="W37" i="50"/>
  <c r="U37" i="50"/>
  <c r="Z37" i="50" s="1"/>
  <c r="P37" i="50"/>
  <c r="N37" i="50"/>
  <c r="S37" i="50" s="1"/>
  <c r="AK36" i="50"/>
  <c r="AI36" i="50"/>
  <c r="AH36" i="50" s="1"/>
  <c r="AD36" i="50"/>
  <c r="AB36" i="50"/>
  <c r="AC36" i="50" s="1"/>
  <c r="W36" i="50"/>
  <c r="U36" i="50"/>
  <c r="T36" i="50" s="1"/>
  <c r="P36" i="50"/>
  <c r="N36" i="50"/>
  <c r="O36" i="50" s="1"/>
  <c r="AK34" i="50"/>
  <c r="AI34" i="50"/>
  <c r="AJ34" i="50" s="1"/>
  <c r="AD34" i="50"/>
  <c r="AB34" i="50"/>
  <c r="W34" i="50"/>
  <c r="U34" i="50"/>
  <c r="Z34" i="50" s="1"/>
  <c r="P34" i="50"/>
  <c r="N34" i="50"/>
  <c r="R34" i="50" s="1"/>
  <c r="AK32" i="50"/>
  <c r="AI32" i="50"/>
  <c r="AN32" i="50" s="1"/>
  <c r="AD32" i="50"/>
  <c r="AB32" i="50"/>
  <c r="AG32" i="50" s="1"/>
  <c r="W32" i="50"/>
  <c r="U32" i="50"/>
  <c r="T32" i="50" s="1"/>
  <c r="P32" i="50"/>
  <c r="N32" i="50"/>
  <c r="AK31" i="50"/>
  <c r="AI31" i="50"/>
  <c r="AL31" i="50" s="1"/>
  <c r="AD31" i="50"/>
  <c r="AB31" i="50"/>
  <c r="AG31" i="50" s="1"/>
  <c r="W31" i="50"/>
  <c r="U31" i="50"/>
  <c r="T31" i="50" s="1"/>
  <c r="P31" i="50"/>
  <c r="N31" i="50"/>
  <c r="S31" i="50" s="1"/>
  <c r="R35" i="50"/>
  <c r="L18" i="50"/>
  <c r="L17" i="50"/>
  <c r="L15" i="50"/>
  <c r="L14" i="50"/>
  <c r="L13" i="50"/>
  <c r="R96" i="48"/>
  <c r="AK95" i="48"/>
  <c r="AI95" i="48"/>
  <c r="AN95" i="48" s="1"/>
  <c r="AD95" i="48"/>
  <c r="AB95" i="48"/>
  <c r="AG95" i="48" s="1"/>
  <c r="Z95" i="48"/>
  <c r="W95" i="48"/>
  <c r="U95" i="48"/>
  <c r="Y95" i="48" s="1"/>
  <c r="P95" i="48"/>
  <c r="N95" i="48"/>
  <c r="Q95" i="48" s="1"/>
  <c r="AN94" i="48"/>
  <c r="AM94" i="48"/>
  <c r="AK94" i="48"/>
  <c r="AI94" i="48"/>
  <c r="AL94" i="48" s="1"/>
  <c r="AD94" i="48"/>
  <c r="AB94" i="48"/>
  <c r="AC94" i="48" s="1"/>
  <c r="W94" i="48"/>
  <c r="U94" i="48"/>
  <c r="Z94" i="48" s="1"/>
  <c r="T94" i="48"/>
  <c r="P94" i="48"/>
  <c r="N94" i="48"/>
  <c r="M94" i="48" s="1"/>
  <c r="AK93" i="48"/>
  <c r="AI93" i="48"/>
  <c r="AH93" i="48" s="1"/>
  <c r="AD93" i="48"/>
  <c r="AB93" i="48"/>
  <c r="AA93" i="48" s="1"/>
  <c r="W93" i="48"/>
  <c r="U93" i="48"/>
  <c r="Z93" i="48" s="1"/>
  <c r="P93" i="48"/>
  <c r="N93" i="48"/>
  <c r="S93" i="48" s="1"/>
  <c r="R92" i="48"/>
  <c r="AK91" i="48"/>
  <c r="AI91" i="48"/>
  <c r="AN91" i="48" s="1"/>
  <c r="AD91" i="48"/>
  <c r="AB91" i="48"/>
  <c r="AF91" i="48" s="1"/>
  <c r="W91" i="48"/>
  <c r="U91" i="48"/>
  <c r="X91" i="48" s="1"/>
  <c r="P91" i="48"/>
  <c r="N91" i="48"/>
  <c r="O91" i="48" s="1"/>
  <c r="AK97" i="48"/>
  <c r="AI97" i="48"/>
  <c r="AN97" i="48" s="1"/>
  <c r="AD97" i="48"/>
  <c r="AB97" i="48"/>
  <c r="AF97" i="48" s="1"/>
  <c r="W97" i="48"/>
  <c r="U97" i="48"/>
  <c r="X97" i="48" s="1"/>
  <c r="P97" i="48"/>
  <c r="N97" i="48"/>
  <c r="O97" i="48" s="1"/>
  <c r="R90" i="48"/>
  <c r="AK89" i="48"/>
  <c r="AI89" i="48"/>
  <c r="AN89" i="48" s="1"/>
  <c r="AD89" i="48"/>
  <c r="AB89" i="48"/>
  <c r="AG89" i="48" s="1"/>
  <c r="W89" i="48"/>
  <c r="U89" i="48"/>
  <c r="Y89" i="48" s="1"/>
  <c r="P89" i="48"/>
  <c r="N89" i="48"/>
  <c r="Q89" i="48" s="1"/>
  <c r="AK88" i="48"/>
  <c r="AI88" i="48"/>
  <c r="AL88" i="48" s="1"/>
  <c r="AD88" i="48"/>
  <c r="AB88" i="48"/>
  <c r="AC88" i="48" s="1"/>
  <c r="W88" i="48"/>
  <c r="U88" i="48"/>
  <c r="V88" i="48" s="1"/>
  <c r="P88" i="48"/>
  <c r="N88" i="48"/>
  <c r="S88" i="48" s="1"/>
  <c r="AK87" i="48"/>
  <c r="AI87" i="48"/>
  <c r="AN87" i="48" s="1"/>
  <c r="AD87" i="48"/>
  <c r="AB87" i="48"/>
  <c r="AA87" i="48" s="1"/>
  <c r="W87" i="48"/>
  <c r="U87" i="48"/>
  <c r="Z87" i="48" s="1"/>
  <c r="P87" i="48"/>
  <c r="N87" i="48"/>
  <c r="S87" i="48" s="1"/>
  <c r="R86" i="48"/>
  <c r="R84" i="48"/>
  <c r="AK83" i="48"/>
  <c r="AI83" i="48"/>
  <c r="AN83" i="48" s="1"/>
  <c r="AD83" i="48"/>
  <c r="AB83" i="48"/>
  <c r="AG83" i="48" s="1"/>
  <c r="W83" i="48"/>
  <c r="U83" i="48"/>
  <c r="Y83" i="48" s="1"/>
  <c r="P83" i="48"/>
  <c r="N83" i="48"/>
  <c r="Q83" i="48" s="1"/>
  <c r="AK82" i="48"/>
  <c r="AI82" i="48"/>
  <c r="AL82" i="48" s="1"/>
  <c r="AD82" i="48"/>
  <c r="AB82" i="48"/>
  <c r="AC82" i="48" s="1"/>
  <c r="W82" i="48"/>
  <c r="U82" i="48"/>
  <c r="Y82" i="48" s="1"/>
  <c r="P82" i="48"/>
  <c r="N82" i="48"/>
  <c r="M82" i="48" s="1"/>
  <c r="AK81" i="48"/>
  <c r="AI81" i="48"/>
  <c r="AH81" i="48" s="1"/>
  <c r="AD81" i="48"/>
  <c r="AB81" i="48"/>
  <c r="AE81" i="48" s="1"/>
  <c r="W81" i="48"/>
  <c r="U81" i="48"/>
  <c r="Z81" i="48" s="1"/>
  <c r="P81" i="48"/>
  <c r="N81" i="48"/>
  <c r="S81" i="48" s="1"/>
  <c r="R80" i="48"/>
  <c r="R78" i="48"/>
  <c r="AK77" i="48"/>
  <c r="AI77" i="48"/>
  <c r="AN77" i="48" s="1"/>
  <c r="AD77" i="48"/>
  <c r="AB77" i="48"/>
  <c r="AG77" i="48" s="1"/>
  <c r="W77" i="48"/>
  <c r="U77" i="48"/>
  <c r="Y77" i="48" s="1"/>
  <c r="P77" i="48"/>
  <c r="N77" i="48"/>
  <c r="O77" i="48" s="1"/>
  <c r="AK76" i="48"/>
  <c r="AI76" i="48"/>
  <c r="AJ76" i="48" s="1"/>
  <c r="AD76" i="48"/>
  <c r="AB76" i="48"/>
  <c r="AC76" i="48" s="1"/>
  <c r="W76" i="48"/>
  <c r="U76" i="48"/>
  <c r="V76" i="48" s="1"/>
  <c r="P76" i="48"/>
  <c r="N76" i="48"/>
  <c r="M76" i="48" s="1"/>
  <c r="AK75" i="48"/>
  <c r="AI75" i="48"/>
  <c r="AH75" i="48" s="1"/>
  <c r="AD75" i="48"/>
  <c r="AB75" i="48"/>
  <c r="AA75" i="48" s="1"/>
  <c r="W75" i="48"/>
  <c r="U75" i="48"/>
  <c r="Z75" i="48" s="1"/>
  <c r="P75" i="48"/>
  <c r="N75" i="48"/>
  <c r="S75" i="48" s="1"/>
  <c r="R74" i="48"/>
  <c r="R72" i="48"/>
  <c r="AK71" i="48"/>
  <c r="AI71" i="48"/>
  <c r="AN71" i="48" s="1"/>
  <c r="AD71" i="48"/>
  <c r="AB71" i="48"/>
  <c r="AF71" i="48" s="1"/>
  <c r="W71" i="48"/>
  <c r="U71" i="48"/>
  <c r="X71" i="48" s="1"/>
  <c r="P71" i="48"/>
  <c r="N71" i="48"/>
  <c r="Q71" i="48" s="1"/>
  <c r="AK70" i="48"/>
  <c r="AI70" i="48"/>
  <c r="AL70" i="48" s="1"/>
  <c r="AD70" i="48"/>
  <c r="AB70" i="48"/>
  <c r="AC70" i="48" s="1"/>
  <c r="W70" i="48"/>
  <c r="U70" i="48"/>
  <c r="V70" i="48" s="1"/>
  <c r="P70" i="48"/>
  <c r="N70" i="48"/>
  <c r="M70" i="48" s="1"/>
  <c r="AK69" i="48"/>
  <c r="AI69" i="48"/>
  <c r="AH69" i="48" s="1"/>
  <c r="AD69" i="48"/>
  <c r="AB69" i="48"/>
  <c r="AA69" i="48" s="1"/>
  <c r="W69" i="48"/>
  <c r="U69" i="48"/>
  <c r="Z69" i="48" s="1"/>
  <c r="P69" i="48"/>
  <c r="N69" i="48"/>
  <c r="R69" i="48" s="1"/>
  <c r="R68" i="48"/>
  <c r="R64" i="48"/>
  <c r="AK63" i="48"/>
  <c r="AI63" i="48"/>
  <c r="AN63" i="48" s="1"/>
  <c r="AD63" i="48"/>
  <c r="AB63" i="48"/>
  <c r="AG63" i="48" s="1"/>
  <c r="W63" i="48"/>
  <c r="U63" i="48"/>
  <c r="Y63" i="48" s="1"/>
  <c r="P63" i="48"/>
  <c r="N63" i="48"/>
  <c r="Q63" i="48" s="1"/>
  <c r="AK62" i="48"/>
  <c r="AI62" i="48"/>
  <c r="AL62" i="48" s="1"/>
  <c r="AD62" i="48"/>
  <c r="AB62" i="48"/>
  <c r="AC62" i="48" s="1"/>
  <c r="W62" i="48"/>
  <c r="U62" i="48"/>
  <c r="V62" i="48" s="1"/>
  <c r="P62" i="48"/>
  <c r="N62" i="48"/>
  <c r="M62" i="48" s="1"/>
  <c r="AK61" i="48"/>
  <c r="AI61" i="48"/>
  <c r="AH61" i="48" s="1"/>
  <c r="AD61" i="48"/>
  <c r="AB61" i="48"/>
  <c r="AA61" i="48" s="1"/>
  <c r="W61" i="48"/>
  <c r="U61" i="48"/>
  <c r="Z61" i="48" s="1"/>
  <c r="P61" i="48"/>
  <c r="N61" i="48"/>
  <c r="S61" i="48" s="1"/>
  <c r="R60" i="48"/>
  <c r="R58" i="48"/>
  <c r="AK57" i="48"/>
  <c r="AI57" i="48"/>
  <c r="AN57" i="48" s="1"/>
  <c r="AD57" i="48"/>
  <c r="AB57" i="48"/>
  <c r="AF57" i="48" s="1"/>
  <c r="W57" i="48"/>
  <c r="U57" i="48"/>
  <c r="Y57" i="48" s="1"/>
  <c r="P57" i="48"/>
  <c r="N57" i="48"/>
  <c r="O57" i="48" s="1"/>
  <c r="AK56" i="48"/>
  <c r="AI56" i="48"/>
  <c r="AN56" i="48" s="1"/>
  <c r="AD56" i="48"/>
  <c r="AB56" i="48"/>
  <c r="AC56" i="48" s="1"/>
  <c r="W56" i="48"/>
  <c r="U56" i="48"/>
  <c r="Z56" i="48" s="1"/>
  <c r="P56" i="48"/>
  <c r="N56" i="48"/>
  <c r="M56" i="48" s="1"/>
  <c r="AK55" i="48"/>
  <c r="AI55" i="48"/>
  <c r="AH55" i="48" s="1"/>
  <c r="AD55" i="48"/>
  <c r="AB55" i="48"/>
  <c r="AA55" i="48" s="1"/>
  <c r="W55" i="48"/>
  <c r="U55" i="48"/>
  <c r="Z55" i="48" s="1"/>
  <c r="P55" i="48"/>
  <c r="N55" i="48"/>
  <c r="S55" i="48" s="1"/>
  <c r="R54" i="48"/>
  <c r="R52" i="48"/>
  <c r="AK51" i="48"/>
  <c r="AI51" i="48"/>
  <c r="AN51" i="48" s="1"/>
  <c r="AD51" i="48"/>
  <c r="AB51" i="48"/>
  <c r="AG51" i="48" s="1"/>
  <c r="W51" i="48"/>
  <c r="U51" i="48"/>
  <c r="Y51" i="48" s="1"/>
  <c r="P51" i="48"/>
  <c r="N51" i="48"/>
  <c r="Q51" i="48" s="1"/>
  <c r="AK50" i="48"/>
  <c r="AI50" i="48"/>
  <c r="AL50" i="48" s="1"/>
  <c r="AD50" i="48"/>
  <c r="AB50" i="48"/>
  <c r="AE50" i="48" s="1"/>
  <c r="W50" i="48"/>
  <c r="U50" i="48"/>
  <c r="V50" i="48" s="1"/>
  <c r="P50" i="48"/>
  <c r="N50" i="48"/>
  <c r="O50" i="48" s="1"/>
  <c r="AK49" i="48"/>
  <c r="AI49" i="48"/>
  <c r="AJ49" i="48" s="1"/>
  <c r="AD49" i="48"/>
  <c r="AB49" i="48"/>
  <c r="AG49" i="48" s="1"/>
  <c r="W49" i="48"/>
  <c r="U49" i="48"/>
  <c r="Z49" i="48" s="1"/>
  <c r="P49" i="48"/>
  <c r="N49" i="48"/>
  <c r="S49" i="48" s="1"/>
  <c r="R48" i="48"/>
  <c r="R46" i="48"/>
  <c r="AK45" i="48"/>
  <c r="AI45" i="48"/>
  <c r="AN45" i="48" s="1"/>
  <c r="AD45" i="48"/>
  <c r="AB45" i="48"/>
  <c r="AG45" i="48" s="1"/>
  <c r="W45" i="48"/>
  <c r="U45" i="48"/>
  <c r="Y45" i="48" s="1"/>
  <c r="P45" i="48"/>
  <c r="N45" i="48"/>
  <c r="Q45" i="48" s="1"/>
  <c r="AK44" i="48"/>
  <c r="AI44" i="48"/>
  <c r="AL44" i="48" s="1"/>
  <c r="AD44" i="48"/>
  <c r="AB44" i="48"/>
  <c r="AG44" i="48" s="1"/>
  <c r="W44" i="48"/>
  <c r="U44" i="48"/>
  <c r="V44" i="48" s="1"/>
  <c r="P44" i="48"/>
  <c r="N44" i="48"/>
  <c r="O44" i="48" s="1"/>
  <c r="AK43" i="48"/>
  <c r="AI43" i="48"/>
  <c r="AJ43" i="48" s="1"/>
  <c r="AD43" i="48"/>
  <c r="AB43" i="48"/>
  <c r="AA43" i="48" s="1"/>
  <c r="W43" i="48"/>
  <c r="U43" i="48"/>
  <c r="V43" i="48" s="1"/>
  <c r="P43" i="48"/>
  <c r="N43" i="48"/>
  <c r="S43" i="48" s="1"/>
  <c r="R42" i="48"/>
  <c r="R40" i="48"/>
  <c r="AK39" i="48"/>
  <c r="AI39" i="48"/>
  <c r="AN39" i="48" s="1"/>
  <c r="AD39" i="48"/>
  <c r="AB39" i="48"/>
  <c r="AG39" i="48" s="1"/>
  <c r="W39" i="48"/>
  <c r="U39" i="48"/>
  <c r="Y39" i="48" s="1"/>
  <c r="P39" i="48"/>
  <c r="N39" i="48"/>
  <c r="Q39" i="48" s="1"/>
  <c r="AK38" i="48"/>
  <c r="AI38" i="48"/>
  <c r="AM38" i="48" s="1"/>
  <c r="AD38" i="48"/>
  <c r="AB38" i="48"/>
  <c r="AE38" i="48" s="1"/>
  <c r="W38" i="48"/>
  <c r="U38" i="48"/>
  <c r="V38" i="48" s="1"/>
  <c r="P38" i="48"/>
  <c r="N38" i="48"/>
  <c r="O38" i="48" s="1"/>
  <c r="AK37" i="48"/>
  <c r="AI37" i="48"/>
  <c r="AJ37" i="48" s="1"/>
  <c r="AD37" i="48"/>
  <c r="AB37" i="48"/>
  <c r="AF37" i="48" s="1"/>
  <c r="W37" i="48"/>
  <c r="U37" i="48"/>
  <c r="T37" i="48" s="1"/>
  <c r="P37" i="48"/>
  <c r="N37" i="48"/>
  <c r="S37" i="48" s="1"/>
  <c r="R36" i="48"/>
  <c r="AK101" i="49"/>
  <c r="AI101" i="49"/>
  <c r="AH101" i="49"/>
  <c r="AD101" i="49"/>
  <c r="AB101" i="49"/>
  <c r="AG101" i="49" s="1"/>
  <c r="AA101" i="49"/>
  <c r="Z101" i="49"/>
  <c r="W101" i="49"/>
  <c r="U101" i="49"/>
  <c r="Y101" i="49" s="1"/>
  <c r="S101" i="49"/>
  <c r="R101" i="49"/>
  <c r="P101" i="49"/>
  <c r="N101" i="49"/>
  <c r="Q101" i="49" s="1"/>
  <c r="M101" i="49"/>
  <c r="L101" i="49"/>
  <c r="AN100" i="49"/>
  <c r="AM100" i="49"/>
  <c r="AK100" i="49"/>
  <c r="AI100" i="49"/>
  <c r="AL100" i="49" s="1"/>
  <c r="AH100" i="49"/>
  <c r="AF100" i="49"/>
  <c r="AE100" i="49"/>
  <c r="AD100" i="49"/>
  <c r="AB100" i="49"/>
  <c r="AC100" i="49" s="1"/>
  <c r="Z100" i="49"/>
  <c r="Y100" i="49"/>
  <c r="X100" i="49"/>
  <c r="W100" i="49"/>
  <c r="V100" i="49"/>
  <c r="U100" i="49"/>
  <c r="T100" i="49"/>
  <c r="R100" i="49"/>
  <c r="Q100" i="49"/>
  <c r="P100" i="49"/>
  <c r="O100" i="49"/>
  <c r="N100" i="49"/>
  <c r="M100" i="49" s="1"/>
  <c r="AM99" i="49"/>
  <c r="AL99" i="49"/>
  <c r="AK99" i="49"/>
  <c r="AJ99" i="49"/>
  <c r="AI99" i="49"/>
  <c r="AH99" i="49" s="1"/>
  <c r="AD99" i="49"/>
  <c r="AB99" i="49"/>
  <c r="Y99" i="49"/>
  <c r="W99" i="49"/>
  <c r="U99" i="49"/>
  <c r="T99" i="49"/>
  <c r="Q99" i="49"/>
  <c r="P99" i="49"/>
  <c r="N99" i="49"/>
  <c r="S99" i="49" s="1"/>
  <c r="M99" i="49"/>
  <c r="AL98" i="49"/>
  <c r="AK98" i="49"/>
  <c r="AI98" i="49"/>
  <c r="AN98" i="49" s="1"/>
  <c r="AH98" i="49"/>
  <c r="AG98" i="49"/>
  <c r="AD98" i="49"/>
  <c r="AB98" i="49"/>
  <c r="AF98" i="49" s="1"/>
  <c r="AA98" i="49"/>
  <c r="Z98" i="49"/>
  <c r="Y98" i="49"/>
  <c r="W98" i="49"/>
  <c r="V98" i="49"/>
  <c r="U98" i="49"/>
  <c r="X98" i="49" s="1"/>
  <c r="T98" i="49"/>
  <c r="R98" i="49"/>
  <c r="Q98" i="49"/>
  <c r="P98" i="49"/>
  <c r="N98" i="49"/>
  <c r="AL97" i="49"/>
  <c r="AK97" i="49"/>
  <c r="AI97" i="49"/>
  <c r="AG97" i="49"/>
  <c r="AF97" i="49"/>
  <c r="AE97" i="49"/>
  <c r="AD97" i="49"/>
  <c r="AB97" i="49"/>
  <c r="AC97" i="49" s="1"/>
  <c r="AA97" i="49"/>
  <c r="Y97" i="49"/>
  <c r="X97" i="49"/>
  <c r="W97" i="49"/>
  <c r="V97" i="49"/>
  <c r="U97" i="49"/>
  <c r="Z97" i="49" s="1"/>
  <c r="T97" i="49"/>
  <c r="P97" i="49"/>
  <c r="N97" i="49"/>
  <c r="AN96" i="49"/>
  <c r="AK96" i="49"/>
  <c r="AJ96" i="49"/>
  <c r="AI96" i="49"/>
  <c r="AF96" i="49"/>
  <c r="AD96" i="49"/>
  <c r="AB96" i="49"/>
  <c r="AA96" i="49"/>
  <c r="X96" i="49"/>
  <c r="W96" i="49"/>
  <c r="U96" i="49"/>
  <c r="Z96" i="49" s="1"/>
  <c r="T96" i="49"/>
  <c r="S96" i="49"/>
  <c r="P96" i="49"/>
  <c r="N96" i="49"/>
  <c r="R96" i="49" s="1"/>
  <c r="AN95" i="49"/>
  <c r="AK95" i="49"/>
  <c r="AI95" i="49"/>
  <c r="AM95" i="49" s="1"/>
  <c r="AG95" i="49"/>
  <c r="AF95" i="49"/>
  <c r="AD95" i="49"/>
  <c r="AC95" i="49"/>
  <c r="AB95" i="49"/>
  <c r="AE95" i="49" s="1"/>
  <c r="AA95" i="49"/>
  <c r="Y95" i="49"/>
  <c r="X95" i="49"/>
  <c r="W95" i="49"/>
  <c r="U95" i="49"/>
  <c r="S95" i="49"/>
  <c r="R95" i="49"/>
  <c r="Q95" i="49"/>
  <c r="P95" i="49"/>
  <c r="N95" i="49"/>
  <c r="O95" i="49" s="1"/>
  <c r="M95" i="49"/>
  <c r="AN94" i="49"/>
  <c r="AM94" i="49"/>
  <c r="AL94" i="49"/>
  <c r="AK94" i="49"/>
  <c r="AI94" i="49"/>
  <c r="AJ94" i="49" s="1"/>
  <c r="AH94" i="49"/>
  <c r="AG94" i="49"/>
  <c r="AF94" i="49"/>
  <c r="AE94" i="49"/>
  <c r="AD94" i="49"/>
  <c r="AC94" i="49"/>
  <c r="AB94" i="49"/>
  <c r="AA94" i="49"/>
  <c r="Z94" i="49"/>
  <c r="W94" i="49"/>
  <c r="V94" i="49"/>
  <c r="U94" i="49"/>
  <c r="R94" i="49"/>
  <c r="P94" i="49"/>
  <c r="N94" i="49"/>
  <c r="M94" i="49"/>
  <c r="AM93" i="49"/>
  <c r="AK93" i="49"/>
  <c r="AI93" i="49"/>
  <c r="AE93" i="49"/>
  <c r="AD93" i="49"/>
  <c r="AB93" i="49"/>
  <c r="AG93" i="49" s="1"/>
  <c r="AA93" i="49"/>
  <c r="Z93" i="49"/>
  <c r="W93" i="49"/>
  <c r="U93" i="49"/>
  <c r="Y93" i="49" s="1"/>
  <c r="S93" i="49"/>
  <c r="R93" i="49"/>
  <c r="P93" i="49"/>
  <c r="O93" i="49"/>
  <c r="N93" i="49"/>
  <c r="Q93" i="49" s="1"/>
  <c r="M93" i="49"/>
  <c r="AM92" i="49"/>
  <c r="AL92" i="49"/>
  <c r="AK92" i="49"/>
  <c r="AI92" i="49"/>
  <c r="AG92" i="49"/>
  <c r="AF92" i="49"/>
  <c r="AE92" i="49"/>
  <c r="AD92" i="49"/>
  <c r="AB92" i="49"/>
  <c r="AC92" i="49" s="1"/>
  <c r="AA92" i="49"/>
  <c r="Z92" i="49"/>
  <c r="Y92" i="49"/>
  <c r="X92" i="49"/>
  <c r="W92" i="49"/>
  <c r="V92" i="49"/>
  <c r="U92" i="49"/>
  <c r="T92" i="49"/>
  <c r="S92" i="49"/>
  <c r="P92" i="49"/>
  <c r="N92" i="49"/>
  <c r="AK91" i="49"/>
  <c r="AI91" i="49"/>
  <c r="AH91" i="49" s="1"/>
  <c r="AE91" i="49"/>
  <c r="AD91" i="49"/>
  <c r="AB91" i="49"/>
  <c r="AG91" i="49" s="1"/>
  <c r="AA91" i="49"/>
  <c r="Z91" i="49"/>
  <c r="W91" i="49"/>
  <c r="U91" i="49"/>
  <c r="Y91" i="49" s="1"/>
  <c r="T91" i="49"/>
  <c r="S91" i="49"/>
  <c r="R91" i="49"/>
  <c r="P91" i="49"/>
  <c r="O91" i="49"/>
  <c r="N91" i="49"/>
  <c r="Q91" i="49" s="1"/>
  <c r="M91" i="49"/>
  <c r="AN90" i="49"/>
  <c r="AM90" i="49"/>
  <c r="AK90" i="49"/>
  <c r="AJ90" i="49"/>
  <c r="AI90" i="49"/>
  <c r="AL90" i="49" s="1"/>
  <c r="AH90" i="49"/>
  <c r="AD90" i="49"/>
  <c r="AB90" i="49"/>
  <c r="Z90" i="49"/>
  <c r="Y90" i="49"/>
  <c r="X90" i="49"/>
  <c r="W90" i="49"/>
  <c r="U90" i="49"/>
  <c r="V90" i="49" s="1"/>
  <c r="T90" i="49"/>
  <c r="S90" i="49"/>
  <c r="R90" i="49"/>
  <c r="Q90" i="49"/>
  <c r="P90" i="49"/>
  <c r="O90" i="49"/>
  <c r="N90" i="49"/>
  <c r="M90" i="49"/>
  <c r="AN89" i="49"/>
  <c r="AM89" i="49"/>
  <c r="AL89" i="49"/>
  <c r="AK89" i="49"/>
  <c r="AJ89" i="49"/>
  <c r="AI89" i="49"/>
  <c r="AH89" i="49"/>
  <c r="AG89" i="49"/>
  <c r="AD89" i="49"/>
  <c r="AC89" i="49"/>
  <c r="AB89" i="49"/>
  <c r="W89" i="49"/>
  <c r="U89" i="49"/>
  <c r="T89" i="49" s="1"/>
  <c r="Q89" i="49"/>
  <c r="P89" i="49"/>
  <c r="N89" i="49"/>
  <c r="S89" i="49" s="1"/>
  <c r="M89" i="49"/>
  <c r="AL88" i="49"/>
  <c r="AK88" i="49"/>
  <c r="AI88" i="49"/>
  <c r="AN88" i="49" s="1"/>
  <c r="AH88" i="49"/>
  <c r="AG88" i="49"/>
  <c r="AD88" i="49"/>
  <c r="AB88" i="49"/>
  <c r="AF88" i="49" s="1"/>
  <c r="AA88" i="49"/>
  <c r="Z88" i="49"/>
  <c r="Y88" i="49"/>
  <c r="W88" i="49"/>
  <c r="V88" i="49"/>
  <c r="U88" i="49"/>
  <c r="X88" i="49" s="1"/>
  <c r="T88" i="49"/>
  <c r="R88" i="49"/>
  <c r="P88" i="49"/>
  <c r="N88" i="49"/>
  <c r="AK87" i="49"/>
  <c r="AI87" i="49"/>
  <c r="AG87" i="49"/>
  <c r="AF87" i="49"/>
  <c r="AE87" i="49"/>
  <c r="AD87" i="49"/>
  <c r="AB87" i="49"/>
  <c r="AC87" i="49" s="1"/>
  <c r="AA87" i="49"/>
  <c r="Z87" i="49"/>
  <c r="Y87" i="49"/>
  <c r="X87" i="49"/>
  <c r="W87" i="49"/>
  <c r="V87" i="49"/>
  <c r="U87" i="49"/>
  <c r="T87" i="49"/>
  <c r="S87" i="49"/>
  <c r="P87" i="49"/>
  <c r="O87" i="49"/>
  <c r="N87" i="49"/>
  <c r="AN86" i="49"/>
  <c r="AK86" i="49"/>
  <c r="AJ86" i="49"/>
  <c r="AI86" i="49"/>
  <c r="AD86" i="49"/>
  <c r="AB86" i="49"/>
  <c r="X86" i="49"/>
  <c r="W86" i="49"/>
  <c r="U86" i="49"/>
  <c r="Z86" i="49" s="1"/>
  <c r="T86" i="49"/>
  <c r="S86" i="49"/>
  <c r="P86" i="49"/>
  <c r="N86" i="49"/>
  <c r="R86" i="49" s="1"/>
  <c r="M86" i="49"/>
  <c r="AN85" i="49"/>
  <c r="AK85" i="49"/>
  <c r="AI85" i="49"/>
  <c r="AM85" i="49" s="1"/>
  <c r="AH85" i="49"/>
  <c r="AG85" i="49"/>
  <c r="AF85" i="49"/>
  <c r="AD85" i="49"/>
  <c r="AC85" i="49"/>
  <c r="AB85" i="49"/>
  <c r="AE85" i="49" s="1"/>
  <c r="AA85" i="49"/>
  <c r="W85" i="49"/>
  <c r="U85" i="49"/>
  <c r="S85" i="49"/>
  <c r="R85" i="49"/>
  <c r="Q85" i="49"/>
  <c r="P85" i="49"/>
  <c r="N85" i="49"/>
  <c r="O85" i="49" s="1"/>
  <c r="M85" i="49"/>
  <c r="AN84" i="49"/>
  <c r="AM84" i="49"/>
  <c r="AL84" i="49"/>
  <c r="AK84" i="49"/>
  <c r="AI84" i="49"/>
  <c r="AJ84" i="49" s="1"/>
  <c r="AH84" i="49"/>
  <c r="AG84" i="49"/>
  <c r="AF84" i="49"/>
  <c r="AE84" i="49"/>
  <c r="AD84" i="49"/>
  <c r="AC84" i="49"/>
  <c r="AB84" i="49"/>
  <c r="AA84" i="49"/>
  <c r="W84" i="49"/>
  <c r="U84" i="49"/>
  <c r="R84" i="49"/>
  <c r="P84" i="49"/>
  <c r="N84" i="49"/>
  <c r="M84" i="49"/>
  <c r="AK82" i="49"/>
  <c r="AI82" i="49"/>
  <c r="AH82" i="49"/>
  <c r="AG82" i="49"/>
  <c r="AD82" i="49"/>
  <c r="AB82" i="49"/>
  <c r="AF82" i="49" s="1"/>
  <c r="AA82" i="49"/>
  <c r="Z82" i="49"/>
  <c r="Y82" i="49"/>
  <c r="W82" i="49"/>
  <c r="V82" i="49"/>
  <c r="U82" i="49"/>
  <c r="X82" i="49" s="1"/>
  <c r="T82" i="49"/>
  <c r="P82" i="49"/>
  <c r="N82" i="49"/>
  <c r="L82" i="49"/>
  <c r="AN80" i="49"/>
  <c r="AM80" i="49"/>
  <c r="AL80" i="49"/>
  <c r="AK80" i="49"/>
  <c r="AI80" i="49"/>
  <c r="AG80" i="49"/>
  <c r="AF80" i="49"/>
  <c r="AE80" i="49"/>
  <c r="AD80" i="49"/>
  <c r="AB80" i="49"/>
  <c r="AC80" i="49" s="1"/>
  <c r="AA80" i="49"/>
  <c r="Z80" i="49"/>
  <c r="Y80" i="49"/>
  <c r="X80" i="49"/>
  <c r="W80" i="49"/>
  <c r="V80" i="49"/>
  <c r="U80" i="49"/>
  <c r="T80" i="49"/>
  <c r="P80" i="49"/>
  <c r="N80" i="49"/>
  <c r="L80" i="49"/>
  <c r="AN79" i="49"/>
  <c r="AK79" i="49"/>
  <c r="AI79" i="49"/>
  <c r="AD79" i="49"/>
  <c r="AB79" i="49"/>
  <c r="AA79" i="49"/>
  <c r="X79" i="49"/>
  <c r="W79" i="49"/>
  <c r="U79" i="49"/>
  <c r="T79" i="49" s="1"/>
  <c r="P79" i="49"/>
  <c r="N79" i="49"/>
  <c r="L79" i="49"/>
  <c r="AN78" i="49"/>
  <c r="AK78" i="49"/>
  <c r="AI78" i="49"/>
  <c r="AH78" i="49"/>
  <c r="AG78" i="49"/>
  <c r="AF78" i="49"/>
  <c r="AD78" i="49"/>
  <c r="AC78" i="49"/>
  <c r="AB78" i="49"/>
  <c r="AE78" i="49" s="1"/>
  <c r="AA78" i="49"/>
  <c r="Y78" i="49"/>
  <c r="X78" i="49"/>
  <c r="W78" i="49"/>
  <c r="U78" i="49"/>
  <c r="S78" i="49"/>
  <c r="R78" i="49"/>
  <c r="Q78" i="49"/>
  <c r="P78" i="49"/>
  <c r="N78" i="49"/>
  <c r="O78" i="49" s="1"/>
  <c r="M78" i="49"/>
  <c r="L78" i="49"/>
  <c r="AN77" i="49"/>
  <c r="AM77" i="49"/>
  <c r="AL77" i="49"/>
  <c r="AK77" i="49"/>
  <c r="AI77" i="49"/>
  <c r="AJ77" i="49" s="1"/>
  <c r="AH77" i="49"/>
  <c r="AG77" i="49"/>
  <c r="AF77" i="49"/>
  <c r="AE77" i="49"/>
  <c r="AD77" i="49"/>
  <c r="AC77" i="49"/>
  <c r="AB77" i="49"/>
  <c r="AA77" i="49"/>
  <c r="Z77" i="49"/>
  <c r="X77" i="49"/>
  <c r="W77" i="49"/>
  <c r="V77" i="49"/>
  <c r="U77" i="49"/>
  <c r="P77" i="49"/>
  <c r="N77" i="49"/>
  <c r="M77" i="49"/>
  <c r="L77" i="49"/>
  <c r="AM76" i="49"/>
  <c r="AK76" i="49"/>
  <c r="AJ76" i="49"/>
  <c r="AI76" i="49"/>
  <c r="AH76" i="49" s="1"/>
  <c r="AE76" i="49"/>
  <c r="AD76" i="49"/>
  <c r="AC76" i="49"/>
  <c r="AB76" i="49"/>
  <c r="Z76" i="49"/>
  <c r="W76" i="49"/>
  <c r="U76" i="49"/>
  <c r="T76" i="49"/>
  <c r="S76" i="49"/>
  <c r="R76" i="49"/>
  <c r="P76" i="49"/>
  <c r="O76" i="49"/>
  <c r="N76" i="49"/>
  <c r="Q76" i="49" s="1"/>
  <c r="M76" i="49"/>
  <c r="L76" i="49"/>
  <c r="AN75" i="49"/>
  <c r="AM75" i="49"/>
  <c r="AK75" i="49"/>
  <c r="AJ75" i="49"/>
  <c r="AI75" i="49"/>
  <c r="AL75" i="49" s="1"/>
  <c r="AH75" i="49"/>
  <c r="AD75" i="49"/>
  <c r="AB75" i="49"/>
  <c r="Z75" i="49"/>
  <c r="Y75" i="49"/>
  <c r="X75" i="49"/>
  <c r="W75" i="49"/>
  <c r="U75" i="49"/>
  <c r="V75" i="49" s="1"/>
  <c r="T75" i="49"/>
  <c r="S75" i="49"/>
  <c r="R75" i="49"/>
  <c r="Q75" i="49"/>
  <c r="P75" i="49"/>
  <c r="O75" i="49"/>
  <c r="N75" i="49"/>
  <c r="M75" i="49"/>
  <c r="L75" i="49"/>
  <c r="AN74" i="49"/>
  <c r="AM74" i="49"/>
  <c r="AL74" i="49"/>
  <c r="AK74" i="49"/>
  <c r="AJ74" i="49"/>
  <c r="AI74" i="49"/>
  <c r="AH74" i="49"/>
  <c r="AG74" i="49"/>
  <c r="AE74" i="49"/>
  <c r="AD74" i="49"/>
  <c r="AC74" i="49"/>
  <c r="AB74" i="49"/>
  <c r="W74" i="49"/>
  <c r="U74" i="49"/>
  <c r="T74" i="49"/>
  <c r="Q74" i="49"/>
  <c r="P74" i="49"/>
  <c r="N74" i="49"/>
  <c r="M74" i="49" s="1"/>
  <c r="L74" i="49"/>
  <c r="AL73" i="49"/>
  <c r="AK73" i="49"/>
  <c r="AJ73" i="49"/>
  <c r="AI73" i="49"/>
  <c r="AG73" i="49"/>
  <c r="AD73" i="49"/>
  <c r="AB73" i="49"/>
  <c r="AA73" i="49"/>
  <c r="Z73" i="49"/>
  <c r="Y73" i="49"/>
  <c r="W73" i="49"/>
  <c r="V73" i="49"/>
  <c r="U73" i="49"/>
  <c r="X73" i="49" s="1"/>
  <c r="T73" i="49"/>
  <c r="R73" i="49"/>
  <c r="Q73" i="49"/>
  <c r="P73" i="49"/>
  <c r="N73" i="49"/>
  <c r="L73" i="49"/>
  <c r="AK72" i="49"/>
  <c r="AI72" i="49"/>
  <c r="AG72" i="49"/>
  <c r="AF72" i="49"/>
  <c r="AE72" i="49"/>
  <c r="AD72" i="49"/>
  <c r="AB72" i="49"/>
  <c r="AC72" i="49" s="1"/>
  <c r="AA72" i="49"/>
  <c r="Z72" i="49"/>
  <c r="Y72" i="49"/>
  <c r="X72" i="49"/>
  <c r="W72" i="49"/>
  <c r="V72" i="49"/>
  <c r="U72" i="49"/>
  <c r="T72" i="49"/>
  <c r="Q72" i="49"/>
  <c r="P72" i="49"/>
  <c r="O72" i="49"/>
  <c r="N72" i="49"/>
  <c r="L72" i="49"/>
  <c r="AK71" i="49"/>
  <c r="AI71" i="49"/>
  <c r="AG71" i="49"/>
  <c r="AF71" i="49"/>
  <c r="AD71" i="49"/>
  <c r="AC71" i="49"/>
  <c r="AB71" i="49"/>
  <c r="AE71" i="49" s="1"/>
  <c r="Y71" i="49"/>
  <c r="X71" i="49"/>
  <c r="W71" i="49"/>
  <c r="V71" i="49"/>
  <c r="U71" i="49"/>
  <c r="Z71" i="49" s="1"/>
  <c r="T71" i="49"/>
  <c r="P71" i="49"/>
  <c r="N71" i="49"/>
  <c r="M71" i="49"/>
  <c r="L71" i="49"/>
  <c r="AN70" i="49"/>
  <c r="AL70" i="49"/>
  <c r="AK70" i="49"/>
  <c r="AI70" i="49"/>
  <c r="AH70" i="49"/>
  <c r="AG70" i="49"/>
  <c r="AF70" i="49"/>
  <c r="AD70" i="49"/>
  <c r="AC70" i="49"/>
  <c r="AB70" i="49"/>
  <c r="AE70" i="49" s="1"/>
  <c r="AA70" i="49"/>
  <c r="Y70" i="49"/>
  <c r="X70" i="49"/>
  <c r="W70" i="49"/>
  <c r="V70" i="49"/>
  <c r="U70" i="49"/>
  <c r="T70" i="49" s="1"/>
  <c r="P70" i="49"/>
  <c r="N70" i="49"/>
  <c r="M70" i="49"/>
  <c r="L70" i="49"/>
  <c r="AK69" i="49"/>
  <c r="AI69" i="49"/>
  <c r="AJ69" i="49" s="1"/>
  <c r="AH69" i="49"/>
  <c r="AG69" i="49"/>
  <c r="AF69" i="49"/>
  <c r="AE69" i="49"/>
  <c r="AD69" i="49"/>
  <c r="AC69" i="49"/>
  <c r="AB69" i="49"/>
  <c r="AA69" i="49"/>
  <c r="Z69" i="49"/>
  <c r="X69" i="49"/>
  <c r="W69" i="49"/>
  <c r="U69" i="49"/>
  <c r="P69" i="49"/>
  <c r="O69" i="49"/>
  <c r="N69" i="49"/>
  <c r="L69" i="49"/>
  <c r="AK68" i="49"/>
  <c r="AI68" i="49"/>
  <c r="AF68" i="49"/>
  <c r="AE68" i="49"/>
  <c r="AD68" i="49"/>
  <c r="AC68" i="49"/>
  <c r="AB68" i="49"/>
  <c r="AG68" i="49" s="1"/>
  <c r="AA68" i="49"/>
  <c r="Z68" i="49"/>
  <c r="X68" i="49"/>
  <c r="W68" i="49"/>
  <c r="U68" i="49"/>
  <c r="T68" i="49"/>
  <c r="S68" i="49"/>
  <c r="R68" i="49"/>
  <c r="P68" i="49"/>
  <c r="O68" i="49"/>
  <c r="N68" i="49"/>
  <c r="Q68" i="49" s="1"/>
  <c r="M68" i="49"/>
  <c r="L68" i="49"/>
  <c r="AN67" i="49"/>
  <c r="AM67" i="49"/>
  <c r="AK67" i="49"/>
  <c r="AJ67" i="49"/>
  <c r="AI67" i="49"/>
  <c r="AL67" i="49" s="1"/>
  <c r="AH67" i="49"/>
  <c r="AD67" i="49"/>
  <c r="AB67" i="49"/>
  <c r="AA67" i="49" s="1"/>
  <c r="Z67" i="49"/>
  <c r="Y67" i="49"/>
  <c r="W67" i="49"/>
  <c r="U67" i="49"/>
  <c r="V67" i="49" s="1"/>
  <c r="S67" i="49"/>
  <c r="R67" i="49"/>
  <c r="Q67" i="49"/>
  <c r="P67" i="49"/>
  <c r="O67" i="49"/>
  <c r="N67" i="49"/>
  <c r="M67" i="49"/>
  <c r="L67" i="49"/>
  <c r="AN66" i="49"/>
  <c r="AM66" i="49"/>
  <c r="AL66" i="49"/>
  <c r="AK66" i="49"/>
  <c r="AJ66" i="49"/>
  <c r="AI66" i="49"/>
  <c r="AH66" i="49"/>
  <c r="AE66" i="49"/>
  <c r="AD66" i="49"/>
  <c r="AC66" i="49"/>
  <c r="AB66" i="49"/>
  <c r="AA66" i="49" s="1"/>
  <c r="W66" i="49"/>
  <c r="U66" i="49"/>
  <c r="T66" i="49" s="1"/>
  <c r="P66" i="49"/>
  <c r="N66" i="49"/>
  <c r="R66" i="49" s="1"/>
  <c r="M66" i="49"/>
  <c r="L66" i="49"/>
  <c r="AK65" i="49"/>
  <c r="AI65" i="49"/>
  <c r="AM65" i="49" s="1"/>
  <c r="AH65" i="49"/>
  <c r="AG65" i="49"/>
  <c r="AF65" i="49"/>
  <c r="AE65" i="49"/>
  <c r="AD65" i="49"/>
  <c r="AC65" i="49"/>
  <c r="AB65" i="49"/>
  <c r="AA65" i="49"/>
  <c r="Z65" i="49"/>
  <c r="Y65" i="49"/>
  <c r="X65" i="49"/>
  <c r="W65" i="49"/>
  <c r="V65" i="49"/>
  <c r="U65" i="49"/>
  <c r="T65" i="49" s="1"/>
  <c r="S65" i="49"/>
  <c r="R65" i="49"/>
  <c r="Q65" i="49"/>
  <c r="P65" i="49"/>
  <c r="N65" i="49"/>
  <c r="O65" i="49" s="1"/>
  <c r="L65" i="49"/>
  <c r="AN64" i="49"/>
  <c r="AM64" i="49"/>
  <c r="AL64" i="49"/>
  <c r="AK64" i="49"/>
  <c r="AI64" i="49"/>
  <c r="AJ64" i="49" s="1"/>
  <c r="AF64" i="49"/>
  <c r="AE64" i="49"/>
  <c r="AD64" i="49"/>
  <c r="AC64" i="49"/>
  <c r="AB64" i="49"/>
  <c r="AG64" i="49" s="1"/>
  <c r="AA64" i="49"/>
  <c r="X64" i="49"/>
  <c r="W64" i="49"/>
  <c r="V64" i="49"/>
  <c r="U64" i="49"/>
  <c r="T64" i="49" s="1"/>
  <c r="P64" i="49"/>
  <c r="O64" i="49"/>
  <c r="N64" i="49"/>
  <c r="L64" i="49"/>
  <c r="AK63" i="49"/>
  <c r="AJ63" i="49"/>
  <c r="AI63" i="49"/>
  <c r="AD63" i="49"/>
  <c r="AB63" i="49"/>
  <c r="AA63" i="49" s="1"/>
  <c r="W63" i="49"/>
  <c r="U63" i="49"/>
  <c r="Y63" i="49" s="1"/>
  <c r="T63" i="49"/>
  <c r="S63" i="49"/>
  <c r="R63" i="49"/>
  <c r="Q63" i="49"/>
  <c r="P63" i="49"/>
  <c r="O63" i="49"/>
  <c r="N63" i="49"/>
  <c r="M63" i="49"/>
  <c r="L63" i="49"/>
  <c r="AN62" i="49"/>
  <c r="AM62" i="49"/>
  <c r="AL62" i="49"/>
  <c r="AK62" i="49"/>
  <c r="AJ62" i="49"/>
  <c r="AI62" i="49"/>
  <c r="AH62" i="49"/>
  <c r="AG62" i="49"/>
  <c r="AF62" i="49"/>
  <c r="AE62" i="49"/>
  <c r="AD62" i="49"/>
  <c r="AC62" i="49"/>
  <c r="AB62" i="49"/>
  <c r="AA62" i="49" s="1"/>
  <c r="Z62" i="49"/>
  <c r="Y62" i="49"/>
  <c r="X62" i="49"/>
  <c r="W62" i="49"/>
  <c r="U62" i="49"/>
  <c r="V62" i="49" s="1"/>
  <c r="R62" i="49"/>
  <c r="Q62" i="49"/>
  <c r="P62" i="49"/>
  <c r="O62" i="49"/>
  <c r="N62" i="49"/>
  <c r="S62" i="49" s="1"/>
  <c r="M62" i="49"/>
  <c r="L62" i="49"/>
  <c r="AM61" i="49"/>
  <c r="AL61" i="49"/>
  <c r="AK61" i="49"/>
  <c r="AJ61" i="49"/>
  <c r="AI61" i="49"/>
  <c r="AN61" i="49" s="1"/>
  <c r="AH61" i="49"/>
  <c r="AE61" i="49"/>
  <c r="AD61" i="49"/>
  <c r="AC61" i="49"/>
  <c r="AB61" i="49"/>
  <c r="AA61" i="49" s="1"/>
  <c r="W61" i="49"/>
  <c r="V61" i="49"/>
  <c r="U61" i="49"/>
  <c r="P61" i="49"/>
  <c r="O61" i="49"/>
  <c r="N61" i="49"/>
  <c r="M61" i="49" s="1"/>
  <c r="AK59" i="49"/>
  <c r="AI59" i="49"/>
  <c r="AH59" i="49" s="1"/>
  <c r="AG59" i="49"/>
  <c r="AF59" i="49"/>
  <c r="AE59" i="49"/>
  <c r="AD59" i="49"/>
  <c r="AC59" i="49"/>
  <c r="AB59" i="49"/>
  <c r="AA59" i="49"/>
  <c r="Z59" i="49"/>
  <c r="Y59" i="49"/>
  <c r="X59" i="49"/>
  <c r="W59" i="49"/>
  <c r="V59" i="49"/>
  <c r="U59" i="49"/>
  <c r="T59" i="49" s="1"/>
  <c r="S59" i="49"/>
  <c r="R59" i="49"/>
  <c r="Q59" i="49"/>
  <c r="P59" i="49"/>
  <c r="N59" i="49"/>
  <c r="O59" i="49" s="1"/>
  <c r="L59" i="49"/>
  <c r="AN58" i="49"/>
  <c r="AM58" i="49"/>
  <c r="AL58" i="49"/>
  <c r="AK58" i="49"/>
  <c r="AI58" i="49"/>
  <c r="AJ58" i="49" s="1"/>
  <c r="AF58" i="49"/>
  <c r="AE58" i="49"/>
  <c r="AD58" i="49"/>
  <c r="AC58" i="49"/>
  <c r="AB58" i="49"/>
  <c r="AG58" i="49" s="1"/>
  <c r="AA58" i="49"/>
  <c r="X58" i="49"/>
  <c r="W58" i="49"/>
  <c r="V58" i="49"/>
  <c r="U58" i="49"/>
  <c r="T58" i="49" s="1"/>
  <c r="P58" i="49"/>
  <c r="N58" i="49"/>
  <c r="L58" i="49"/>
  <c r="AK57" i="49"/>
  <c r="AI57" i="49"/>
  <c r="AN57" i="49" s="1"/>
  <c r="AD57" i="49"/>
  <c r="AB57" i="49"/>
  <c r="AA57" i="49" s="1"/>
  <c r="W57" i="49"/>
  <c r="U57" i="49"/>
  <c r="T57" i="49" s="1"/>
  <c r="S57" i="49"/>
  <c r="R57" i="49"/>
  <c r="Q57" i="49"/>
  <c r="P57" i="49"/>
  <c r="O57" i="49"/>
  <c r="N57" i="49"/>
  <c r="M57" i="49"/>
  <c r="L57" i="49"/>
  <c r="AN56" i="49"/>
  <c r="AM56" i="49"/>
  <c r="AL56" i="49"/>
  <c r="AK56" i="49"/>
  <c r="AJ56" i="49"/>
  <c r="AI56" i="49"/>
  <c r="AH56" i="49"/>
  <c r="AG56" i="49"/>
  <c r="AF56" i="49"/>
  <c r="AE56" i="49"/>
  <c r="AD56" i="49"/>
  <c r="AC56" i="49"/>
  <c r="AB56" i="49"/>
  <c r="AA56" i="49" s="1"/>
  <c r="W56" i="49"/>
  <c r="U56" i="49"/>
  <c r="Y56" i="49" s="1"/>
  <c r="R56" i="49"/>
  <c r="Q56" i="49"/>
  <c r="P56" i="49"/>
  <c r="O56" i="49"/>
  <c r="N56" i="49"/>
  <c r="S56" i="49" s="1"/>
  <c r="M56" i="49"/>
  <c r="L56" i="49"/>
  <c r="AM55" i="49"/>
  <c r="AL55" i="49"/>
  <c r="AK55" i="49"/>
  <c r="AJ55" i="49"/>
  <c r="AI55" i="49"/>
  <c r="AN55" i="49" s="1"/>
  <c r="AH55" i="49"/>
  <c r="AD55" i="49"/>
  <c r="AB55" i="49"/>
  <c r="AE55" i="49" s="1"/>
  <c r="W55" i="49"/>
  <c r="U55" i="49"/>
  <c r="T55" i="49" s="1"/>
  <c r="P55" i="49"/>
  <c r="O55" i="49"/>
  <c r="N55" i="49"/>
  <c r="L55" i="49"/>
  <c r="AK54" i="49"/>
  <c r="AI54" i="49"/>
  <c r="AJ54" i="49" s="1"/>
  <c r="AH54" i="49"/>
  <c r="AD54" i="49"/>
  <c r="AB54" i="49"/>
  <c r="AA54" i="49" s="1"/>
  <c r="Z54" i="49"/>
  <c r="Y54" i="49"/>
  <c r="X54" i="49"/>
  <c r="W54" i="49"/>
  <c r="V54" i="49"/>
  <c r="U54" i="49"/>
  <c r="T54" i="49"/>
  <c r="S54" i="49"/>
  <c r="R54" i="49"/>
  <c r="Q54" i="49"/>
  <c r="P54" i="49"/>
  <c r="O54" i="49"/>
  <c r="N54" i="49"/>
  <c r="M54" i="49" s="1"/>
  <c r="L54" i="49"/>
  <c r="AN53" i="49"/>
  <c r="AM53" i="49"/>
  <c r="AL53" i="49"/>
  <c r="AK53" i="49"/>
  <c r="AJ53" i="49"/>
  <c r="AI53" i="49"/>
  <c r="AH53" i="49" s="1"/>
  <c r="AE53" i="49"/>
  <c r="AD53" i="49"/>
  <c r="AB53" i="49"/>
  <c r="Y53" i="49"/>
  <c r="X53" i="49"/>
  <c r="W53" i="49"/>
  <c r="V53" i="49"/>
  <c r="U53" i="49"/>
  <c r="Z53" i="49" s="1"/>
  <c r="T53" i="49"/>
  <c r="P53" i="49"/>
  <c r="N53" i="49"/>
  <c r="L53" i="49"/>
  <c r="AK52" i="49"/>
  <c r="AJ52" i="49"/>
  <c r="AI52" i="49"/>
  <c r="AD52" i="49"/>
  <c r="AC52" i="49"/>
  <c r="AB52" i="49"/>
  <c r="W52" i="49"/>
  <c r="V52" i="49"/>
  <c r="U52" i="49"/>
  <c r="T52" i="49"/>
  <c r="S52" i="49"/>
  <c r="Q52" i="49"/>
  <c r="P52" i="49"/>
  <c r="N52" i="49"/>
  <c r="M52" i="49"/>
  <c r="L52" i="49"/>
  <c r="AL51" i="49"/>
  <c r="AK51" i="49"/>
  <c r="AI51" i="49"/>
  <c r="AG51" i="49"/>
  <c r="AF51" i="49"/>
  <c r="AE51" i="49"/>
  <c r="AD51" i="49"/>
  <c r="AC51" i="49"/>
  <c r="AB51" i="49"/>
  <c r="AA51" i="49"/>
  <c r="Z51" i="49"/>
  <c r="Y51" i="49"/>
  <c r="X51" i="49"/>
  <c r="W51" i="49"/>
  <c r="V51" i="49"/>
  <c r="U51" i="49"/>
  <c r="T51" i="49" s="1"/>
  <c r="S51" i="49"/>
  <c r="P51" i="49"/>
  <c r="N51" i="49"/>
  <c r="R51" i="49" s="1"/>
  <c r="L51" i="49"/>
  <c r="AN50" i="49"/>
  <c r="AM50" i="49"/>
  <c r="AL50" i="49"/>
  <c r="AK50" i="49"/>
  <c r="AI50" i="49"/>
  <c r="AF50" i="49"/>
  <c r="AE50" i="49"/>
  <c r="AD50" i="49"/>
  <c r="AC50" i="49"/>
  <c r="AB50" i="49"/>
  <c r="AG50" i="49" s="1"/>
  <c r="AA50" i="49"/>
  <c r="W50" i="49"/>
  <c r="U50" i="49"/>
  <c r="X50" i="49" s="1"/>
  <c r="P50" i="49"/>
  <c r="N50" i="49"/>
  <c r="S50" i="49" s="1"/>
  <c r="L50" i="49"/>
  <c r="AK49" i="49"/>
  <c r="AJ49" i="49"/>
  <c r="AI49" i="49"/>
  <c r="AH49" i="49"/>
  <c r="AF49" i="49"/>
  <c r="AD49" i="49"/>
  <c r="AB49" i="49"/>
  <c r="AA49" i="49"/>
  <c r="W49" i="49"/>
  <c r="U49" i="49"/>
  <c r="S49" i="49"/>
  <c r="R49" i="49"/>
  <c r="Q49" i="49"/>
  <c r="P49" i="49"/>
  <c r="O49" i="49"/>
  <c r="N49" i="49"/>
  <c r="M49" i="49"/>
  <c r="L49" i="49"/>
  <c r="AN48" i="49"/>
  <c r="AM48" i="49"/>
  <c r="AL48" i="49"/>
  <c r="AK48" i="49"/>
  <c r="AJ48" i="49"/>
  <c r="AI48" i="49"/>
  <c r="AH48" i="49"/>
  <c r="AG48" i="49"/>
  <c r="AF48" i="49"/>
  <c r="AE48" i="49"/>
  <c r="AD48" i="49"/>
  <c r="AC48" i="49"/>
  <c r="AB48" i="49"/>
  <c r="AA48" i="49" s="1"/>
  <c r="Z48" i="49"/>
  <c r="Y48" i="49"/>
  <c r="X48" i="49"/>
  <c r="W48" i="49"/>
  <c r="U48" i="49"/>
  <c r="P48" i="49"/>
  <c r="N48" i="49"/>
  <c r="S48" i="49" s="1"/>
  <c r="L48" i="49"/>
  <c r="AK47" i="49"/>
  <c r="AI47" i="49"/>
  <c r="AN47" i="49" s="1"/>
  <c r="AH47" i="49"/>
  <c r="AG47" i="49"/>
  <c r="AD47" i="49"/>
  <c r="AC47" i="49"/>
  <c r="AB47" i="49"/>
  <c r="AF47" i="49" s="1"/>
  <c r="Z47" i="49"/>
  <c r="Y47" i="49"/>
  <c r="W47" i="49"/>
  <c r="U47" i="49"/>
  <c r="X47" i="49" s="1"/>
  <c r="T47" i="49"/>
  <c r="S47" i="49"/>
  <c r="R47" i="49"/>
  <c r="Q47" i="49"/>
  <c r="P47" i="49"/>
  <c r="O47" i="49"/>
  <c r="N47" i="49"/>
  <c r="M47" i="49"/>
  <c r="L47" i="49"/>
  <c r="AN46" i="49"/>
  <c r="AM46" i="49"/>
  <c r="AL46" i="49"/>
  <c r="AK46" i="49"/>
  <c r="AJ46" i="49"/>
  <c r="AI46" i="49"/>
  <c r="AH46" i="49"/>
  <c r="AD46" i="49"/>
  <c r="AB46" i="49"/>
  <c r="AC46" i="49" s="1"/>
  <c r="Z46" i="49"/>
  <c r="Y46" i="49"/>
  <c r="X46" i="49"/>
  <c r="W46" i="49"/>
  <c r="V46" i="49"/>
  <c r="U46" i="49"/>
  <c r="T46" i="49"/>
  <c r="S46" i="49"/>
  <c r="Q46" i="49"/>
  <c r="P46" i="49"/>
  <c r="O46" i="49"/>
  <c r="N46" i="49"/>
  <c r="M46" i="49" s="1"/>
  <c r="L46" i="49"/>
  <c r="AN45" i="49"/>
  <c r="AM45" i="49"/>
  <c r="AK45" i="49"/>
  <c r="AJ45" i="49"/>
  <c r="AI45" i="49"/>
  <c r="AH45" i="49" s="1"/>
  <c r="AF45" i="49"/>
  <c r="AE45" i="49"/>
  <c r="AD45" i="49"/>
  <c r="AB45" i="49"/>
  <c r="AC45" i="49" s="1"/>
  <c r="AA45" i="49"/>
  <c r="W45" i="49"/>
  <c r="V45" i="49"/>
  <c r="U45" i="49"/>
  <c r="Z45" i="49" s="1"/>
  <c r="P45" i="49"/>
  <c r="N45" i="49"/>
  <c r="R45" i="49" s="1"/>
  <c r="M45" i="49"/>
  <c r="L45" i="49"/>
  <c r="AL44" i="49"/>
  <c r="AK44" i="49"/>
  <c r="AJ44" i="49"/>
  <c r="AI44" i="49"/>
  <c r="AM44" i="49" s="1"/>
  <c r="AH44" i="49"/>
  <c r="AG44" i="49"/>
  <c r="AD44" i="49"/>
  <c r="AB44" i="49"/>
  <c r="AE44" i="49" s="1"/>
  <c r="Y44" i="49"/>
  <c r="X44" i="49"/>
  <c r="W44" i="49"/>
  <c r="U44" i="49"/>
  <c r="V44" i="49" s="1"/>
  <c r="T44" i="49"/>
  <c r="Q44" i="49"/>
  <c r="P44" i="49"/>
  <c r="N44" i="49"/>
  <c r="O44" i="49" s="1"/>
  <c r="L44" i="49"/>
  <c r="AK43" i="49"/>
  <c r="AI43" i="49"/>
  <c r="AJ43" i="49" s="1"/>
  <c r="AG43" i="49"/>
  <c r="AF43" i="49"/>
  <c r="AE43" i="49"/>
  <c r="AD43" i="49"/>
  <c r="AC43" i="49"/>
  <c r="AB43" i="49"/>
  <c r="AA43" i="49"/>
  <c r="Z43" i="49"/>
  <c r="X43" i="49"/>
  <c r="W43" i="49"/>
  <c r="V43" i="49"/>
  <c r="U43" i="49"/>
  <c r="T43" i="49" s="1"/>
  <c r="S43" i="49"/>
  <c r="R43" i="49"/>
  <c r="P43" i="49"/>
  <c r="N43" i="49"/>
  <c r="O43" i="49" s="1"/>
  <c r="L43" i="49"/>
  <c r="AN42" i="49"/>
  <c r="AM42" i="49"/>
  <c r="AK42" i="49"/>
  <c r="AI42" i="49"/>
  <c r="AJ42" i="49" s="1"/>
  <c r="AF42" i="49"/>
  <c r="AE42" i="49"/>
  <c r="AD42" i="49"/>
  <c r="AC42" i="49"/>
  <c r="AB42" i="49"/>
  <c r="AG42" i="49" s="1"/>
  <c r="AA42" i="49"/>
  <c r="W42" i="49"/>
  <c r="U42" i="49"/>
  <c r="Y42" i="49" s="1"/>
  <c r="P42" i="49"/>
  <c r="N42" i="49"/>
  <c r="S42" i="49" s="1"/>
  <c r="M42" i="49"/>
  <c r="L42" i="49"/>
  <c r="AK41" i="49"/>
  <c r="AI41" i="49"/>
  <c r="AN41" i="49" s="1"/>
  <c r="AH41" i="49"/>
  <c r="AG41" i="49"/>
  <c r="AE41" i="49"/>
  <c r="AD41" i="49"/>
  <c r="AC41" i="49"/>
  <c r="AB41" i="49"/>
  <c r="AF41" i="49" s="1"/>
  <c r="AA41" i="49"/>
  <c r="Z41" i="49"/>
  <c r="Y41" i="49"/>
  <c r="W41" i="49"/>
  <c r="V41" i="49"/>
  <c r="U41" i="49"/>
  <c r="X41" i="49" s="1"/>
  <c r="S41" i="49"/>
  <c r="R41" i="49"/>
  <c r="P41" i="49"/>
  <c r="N41" i="49"/>
  <c r="O41" i="49" s="1"/>
  <c r="L41" i="49"/>
  <c r="AN40" i="49"/>
  <c r="AM40" i="49"/>
  <c r="AK40" i="49"/>
  <c r="AI40" i="49"/>
  <c r="AJ40" i="49" s="1"/>
  <c r="AF40" i="49"/>
  <c r="AE40" i="49"/>
  <c r="AD40" i="49"/>
  <c r="AB40" i="49"/>
  <c r="AC40" i="49" s="1"/>
  <c r="AA40" i="49"/>
  <c r="Z40" i="49"/>
  <c r="Y40" i="49"/>
  <c r="X40" i="49"/>
  <c r="W40" i="49"/>
  <c r="V40" i="49"/>
  <c r="U40" i="49"/>
  <c r="T40" i="49"/>
  <c r="S40" i="49"/>
  <c r="P40" i="49"/>
  <c r="O40" i="49"/>
  <c r="N40" i="49"/>
  <c r="M40" i="49" s="1"/>
  <c r="L40" i="49"/>
  <c r="AN39" i="49"/>
  <c r="AK39" i="49"/>
  <c r="AJ39" i="49"/>
  <c r="AI39" i="49"/>
  <c r="AH39" i="49" s="1"/>
  <c r="AD39" i="49"/>
  <c r="AB39" i="49"/>
  <c r="AG39" i="49" s="1"/>
  <c r="W39" i="49"/>
  <c r="U39" i="49"/>
  <c r="Z39" i="49" s="1"/>
  <c r="T39" i="49"/>
  <c r="S39" i="49"/>
  <c r="Q39" i="49"/>
  <c r="P39" i="49"/>
  <c r="O39" i="49"/>
  <c r="N39" i="49"/>
  <c r="R39" i="49" s="1"/>
  <c r="M39" i="49"/>
  <c r="L39" i="49"/>
  <c r="AN38" i="49"/>
  <c r="AL38" i="49"/>
  <c r="AK38" i="49"/>
  <c r="AJ38" i="49"/>
  <c r="AI38" i="49"/>
  <c r="AM38" i="49" s="1"/>
  <c r="AH38" i="49"/>
  <c r="AG38" i="49"/>
  <c r="AF38" i="49"/>
  <c r="AD38" i="49"/>
  <c r="AC38" i="49"/>
  <c r="AB38" i="49"/>
  <c r="AE38" i="49" s="1"/>
  <c r="Z38" i="49"/>
  <c r="Y38" i="49"/>
  <c r="W38" i="49"/>
  <c r="U38" i="49"/>
  <c r="V38" i="49" s="1"/>
  <c r="R38" i="49"/>
  <c r="Q38" i="49"/>
  <c r="P38" i="49"/>
  <c r="N38" i="49"/>
  <c r="O38" i="49" s="1"/>
  <c r="M38" i="49"/>
  <c r="L38" i="49"/>
  <c r="AM37" i="49"/>
  <c r="AL37" i="49"/>
  <c r="AK37" i="49"/>
  <c r="AI37" i="49"/>
  <c r="AJ37" i="49" s="1"/>
  <c r="AH37" i="49"/>
  <c r="AG37" i="49"/>
  <c r="AF37" i="49"/>
  <c r="AE37" i="49"/>
  <c r="AD37" i="49"/>
  <c r="AC37" i="49"/>
  <c r="AB37" i="49"/>
  <c r="AA37" i="49"/>
  <c r="Z37" i="49"/>
  <c r="W37" i="49"/>
  <c r="V37" i="49"/>
  <c r="U37" i="49"/>
  <c r="T37" i="49" s="1"/>
  <c r="P37" i="49"/>
  <c r="N37" i="49"/>
  <c r="S37" i="49" s="1"/>
  <c r="L37" i="49"/>
  <c r="AK36" i="49"/>
  <c r="AI36" i="49"/>
  <c r="AJ36" i="49" s="1"/>
  <c r="AD36" i="49"/>
  <c r="AB36" i="49"/>
  <c r="AG36" i="49" s="1"/>
  <c r="AA36" i="49"/>
  <c r="Z36" i="49"/>
  <c r="X36" i="49"/>
  <c r="W36" i="49"/>
  <c r="V36" i="49"/>
  <c r="U36" i="49"/>
  <c r="Y36" i="49" s="1"/>
  <c r="T36" i="49"/>
  <c r="S36" i="49"/>
  <c r="R36" i="49"/>
  <c r="P36" i="49"/>
  <c r="O36" i="49"/>
  <c r="N36" i="49"/>
  <c r="Q36" i="49" s="1"/>
  <c r="L36" i="49"/>
  <c r="AN35" i="49"/>
  <c r="AM35" i="49"/>
  <c r="AK35" i="49"/>
  <c r="AJ35" i="49"/>
  <c r="AI35" i="49"/>
  <c r="AL35" i="49" s="1"/>
  <c r="AG35" i="49"/>
  <c r="AF35" i="49"/>
  <c r="AD35" i="49"/>
  <c r="AB35" i="49"/>
  <c r="AC35" i="49" s="1"/>
  <c r="Y35" i="49"/>
  <c r="X35" i="49"/>
  <c r="W35" i="49"/>
  <c r="U35" i="49"/>
  <c r="V35" i="49" s="1"/>
  <c r="T35" i="49"/>
  <c r="S35" i="49"/>
  <c r="R35" i="49"/>
  <c r="Q35" i="49"/>
  <c r="P35" i="49"/>
  <c r="O35" i="49"/>
  <c r="N35" i="49"/>
  <c r="M35" i="49"/>
  <c r="L35" i="49"/>
  <c r="AN34" i="49"/>
  <c r="AM34" i="49"/>
  <c r="AL34" i="49"/>
  <c r="AK34" i="49"/>
  <c r="AJ34" i="49"/>
  <c r="AI34" i="49"/>
  <c r="AH34" i="49"/>
  <c r="AG34" i="49"/>
  <c r="AD34" i="49"/>
  <c r="AC34" i="49"/>
  <c r="AB34" i="49"/>
  <c r="AA34" i="49" s="1"/>
  <c r="W34" i="49"/>
  <c r="U34" i="49"/>
  <c r="V34" i="49" s="1"/>
  <c r="P34" i="49"/>
  <c r="N34" i="49"/>
  <c r="S34" i="49" s="1"/>
  <c r="M34" i="49"/>
  <c r="L34" i="49"/>
  <c r="AK33" i="49"/>
  <c r="AI33" i="49"/>
  <c r="AN33" i="49" s="1"/>
  <c r="AH33" i="49"/>
  <c r="AG33" i="49"/>
  <c r="AE33" i="49"/>
  <c r="AD33" i="49"/>
  <c r="AC33" i="49"/>
  <c r="AB33" i="49"/>
  <c r="AF33" i="49" s="1"/>
  <c r="AA33" i="49"/>
  <c r="Z33" i="49"/>
  <c r="Y33" i="49"/>
  <c r="W33" i="49"/>
  <c r="V33" i="49"/>
  <c r="U33" i="49"/>
  <c r="X33" i="49" s="1"/>
  <c r="S33" i="49"/>
  <c r="R33" i="49"/>
  <c r="P33" i="49"/>
  <c r="N33" i="49"/>
  <c r="O33" i="49" s="1"/>
  <c r="L33" i="49"/>
  <c r="AN32" i="49"/>
  <c r="AM32" i="49"/>
  <c r="AK32" i="49"/>
  <c r="AI32" i="49"/>
  <c r="AJ32" i="49" s="1"/>
  <c r="AF32" i="49"/>
  <c r="AE32" i="49"/>
  <c r="AD32" i="49"/>
  <c r="AB32" i="49"/>
  <c r="AC32" i="49" s="1"/>
  <c r="AA32" i="49"/>
  <c r="Z32" i="49"/>
  <c r="Y32" i="49"/>
  <c r="X32" i="49"/>
  <c r="W32" i="49"/>
  <c r="V32" i="49"/>
  <c r="U32" i="49"/>
  <c r="T32" i="49"/>
  <c r="S32" i="49"/>
  <c r="P32" i="49"/>
  <c r="O32" i="49"/>
  <c r="N32" i="49"/>
  <c r="M32" i="49" s="1"/>
  <c r="L32" i="49"/>
  <c r="AN31" i="49"/>
  <c r="AK31" i="49"/>
  <c r="AJ31" i="49"/>
  <c r="AI31" i="49"/>
  <c r="AH31" i="49" s="1"/>
  <c r="AD31" i="49"/>
  <c r="AB31" i="49"/>
  <c r="AC31" i="49" s="1"/>
  <c r="W31" i="49"/>
  <c r="U31" i="49"/>
  <c r="Z31" i="49" s="1"/>
  <c r="T31" i="49"/>
  <c r="S31" i="49"/>
  <c r="Q31" i="49"/>
  <c r="P31" i="49"/>
  <c r="O31" i="49"/>
  <c r="N31" i="49"/>
  <c r="R31" i="49" s="1"/>
  <c r="M31" i="49"/>
  <c r="L31" i="49"/>
  <c r="AN30" i="49"/>
  <c r="AL30" i="49"/>
  <c r="AK30" i="49"/>
  <c r="AJ30" i="49"/>
  <c r="AI30" i="49"/>
  <c r="AM30" i="49" s="1"/>
  <c r="AH30" i="49"/>
  <c r="AG30" i="49"/>
  <c r="AF30" i="49"/>
  <c r="AD30" i="49"/>
  <c r="AC30" i="49"/>
  <c r="AB30" i="49"/>
  <c r="AE30" i="49" s="1"/>
  <c r="Z30" i="49"/>
  <c r="Y30" i="49"/>
  <c r="W30" i="49"/>
  <c r="U30" i="49"/>
  <c r="V30" i="49" s="1"/>
  <c r="R30" i="49"/>
  <c r="Q30" i="49"/>
  <c r="P30" i="49"/>
  <c r="N30" i="49"/>
  <c r="O30" i="49" s="1"/>
  <c r="M30" i="49"/>
  <c r="L30" i="49"/>
  <c r="B27" i="49"/>
  <c r="C27" i="49" s="1"/>
  <c r="L27" i="49" s="1"/>
  <c r="B26" i="49"/>
  <c r="C26" i="49" s="1"/>
  <c r="L26" i="49" s="1"/>
  <c r="L18" i="49"/>
  <c r="L17" i="49"/>
  <c r="C16" i="49"/>
  <c r="L16" i="49" s="1"/>
  <c r="L15" i="49"/>
  <c r="L14" i="49"/>
  <c r="L13" i="49"/>
  <c r="L12" i="49"/>
  <c r="C11" i="49"/>
  <c r="L11" i="49" s="1"/>
  <c r="C10" i="49"/>
  <c r="L10" i="49" s="1"/>
  <c r="C7" i="49" a="1"/>
  <c r="C7" i="49" s="1"/>
  <c r="L1" i="49"/>
  <c r="L102" i="49" s="1"/>
  <c r="R152" i="48"/>
  <c r="AK151" i="48"/>
  <c r="AI151" i="48"/>
  <c r="AH151" i="48" s="1"/>
  <c r="AD151" i="48"/>
  <c r="AB151" i="48"/>
  <c r="AF151" i="48" s="1"/>
  <c r="W151" i="48"/>
  <c r="U151" i="48"/>
  <c r="X151" i="48" s="1"/>
  <c r="P151" i="48"/>
  <c r="N151" i="48"/>
  <c r="S151" i="48" s="1"/>
  <c r="AK150" i="48"/>
  <c r="AI150" i="48"/>
  <c r="AJ150" i="48" s="1"/>
  <c r="AD150" i="48"/>
  <c r="AB150" i="48"/>
  <c r="AC150" i="48" s="1"/>
  <c r="W150" i="48"/>
  <c r="U150" i="48"/>
  <c r="Y150" i="48" s="1"/>
  <c r="P150" i="48"/>
  <c r="N150" i="48"/>
  <c r="M150" i="48" s="1"/>
  <c r="AK149" i="48"/>
  <c r="AI149" i="48"/>
  <c r="AH149" i="48" s="1"/>
  <c r="AD149" i="48"/>
  <c r="AB149" i="48"/>
  <c r="W149" i="48"/>
  <c r="U149" i="48"/>
  <c r="T149" i="48" s="1"/>
  <c r="P149" i="48"/>
  <c r="N149" i="48"/>
  <c r="R149" i="48" s="1"/>
  <c r="AK148" i="48"/>
  <c r="AI148" i="48"/>
  <c r="AM148" i="48" s="1"/>
  <c r="AD148" i="48"/>
  <c r="AB148" i="48"/>
  <c r="AE148" i="48" s="1"/>
  <c r="W148" i="48"/>
  <c r="U148" i="48"/>
  <c r="Z148" i="48" s="1"/>
  <c r="P148" i="48"/>
  <c r="N148" i="48"/>
  <c r="O148" i="48" s="1"/>
  <c r="AK147" i="48"/>
  <c r="AI147" i="48"/>
  <c r="AJ147" i="48" s="1"/>
  <c r="AD147" i="48"/>
  <c r="AB147" i="48"/>
  <c r="AF147" i="48" s="1"/>
  <c r="W147" i="48"/>
  <c r="U147" i="48"/>
  <c r="T147" i="48" s="1"/>
  <c r="P147" i="48"/>
  <c r="N147" i="48"/>
  <c r="O147" i="48" s="1"/>
  <c r="AK146" i="48"/>
  <c r="AI146" i="48"/>
  <c r="AJ146" i="48" s="1"/>
  <c r="AD146" i="48"/>
  <c r="AB146" i="48"/>
  <c r="AA146" i="48" s="1"/>
  <c r="W146" i="48"/>
  <c r="U146" i="48"/>
  <c r="Y146" i="48" s="1"/>
  <c r="P146" i="48"/>
  <c r="N146" i="48"/>
  <c r="Q146" i="48" s="1"/>
  <c r="AK145" i="48"/>
  <c r="AI145" i="48"/>
  <c r="AL145" i="48" s="1"/>
  <c r="AD145" i="48"/>
  <c r="AB145" i="48"/>
  <c r="AC145" i="48" s="1"/>
  <c r="W145" i="48"/>
  <c r="U145" i="48"/>
  <c r="V145" i="48" s="1"/>
  <c r="P145" i="48"/>
  <c r="N145" i="48"/>
  <c r="S145" i="48" s="1"/>
  <c r="AK144" i="48"/>
  <c r="AI144" i="48"/>
  <c r="AH144" i="48" s="1"/>
  <c r="AD144" i="48"/>
  <c r="AB144" i="48"/>
  <c r="AA144" i="48" s="1"/>
  <c r="W144" i="48"/>
  <c r="U144" i="48"/>
  <c r="V144" i="48" s="1"/>
  <c r="P144" i="48"/>
  <c r="N144" i="48"/>
  <c r="M144" i="48" s="1"/>
  <c r="R143" i="48"/>
  <c r="AK139" i="48"/>
  <c r="AI139" i="48"/>
  <c r="AJ139" i="48" s="1"/>
  <c r="AD139" i="48"/>
  <c r="AB139" i="48"/>
  <c r="W139" i="48"/>
  <c r="U139" i="48"/>
  <c r="Y139" i="48" s="1"/>
  <c r="P139" i="48"/>
  <c r="N139" i="48"/>
  <c r="Q139" i="48" s="1"/>
  <c r="L139" i="48"/>
  <c r="AK138" i="48"/>
  <c r="AI138" i="48"/>
  <c r="AH138" i="48" s="1"/>
  <c r="AD138" i="48"/>
  <c r="AB138" i="48"/>
  <c r="AF138" i="48" s="1"/>
  <c r="W138" i="48"/>
  <c r="U138" i="48"/>
  <c r="V138" i="48" s="1"/>
  <c r="P138" i="48"/>
  <c r="N138" i="48"/>
  <c r="S138" i="48" s="1"/>
  <c r="L138" i="48"/>
  <c r="AK137" i="48"/>
  <c r="AI137" i="48"/>
  <c r="AN137" i="48" s="1"/>
  <c r="AD137" i="48"/>
  <c r="AB137" i="48"/>
  <c r="AA137" i="48" s="1"/>
  <c r="W137" i="48"/>
  <c r="U137" i="48"/>
  <c r="V137" i="48" s="1"/>
  <c r="P137" i="48"/>
  <c r="N137" i="48"/>
  <c r="L137" i="48"/>
  <c r="AK136" i="48"/>
  <c r="AI136" i="48"/>
  <c r="AH136" i="48" s="1"/>
  <c r="AD136" i="48"/>
  <c r="AB136" i="48"/>
  <c r="AF136" i="48" s="1"/>
  <c r="W136" i="48"/>
  <c r="U136" i="48"/>
  <c r="T136" i="48" s="1"/>
  <c r="P136" i="48"/>
  <c r="N136" i="48"/>
  <c r="R136" i="48" s="1"/>
  <c r="L136" i="48"/>
  <c r="AK135" i="48"/>
  <c r="AI135" i="48"/>
  <c r="AM135" i="48" s="1"/>
  <c r="AD135" i="48"/>
  <c r="AB135" i="48"/>
  <c r="AC135" i="48" s="1"/>
  <c r="W135" i="48"/>
  <c r="U135" i="48"/>
  <c r="Z135" i="48" s="1"/>
  <c r="P135" i="48"/>
  <c r="N135" i="48"/>
  <c r="M135" i="48" s="1"/>
  <c r="L135" i="48"/>
  <c r="AK134" i="48"/>
  <c r="AI134" i="48"/>
  <c r="AH134" i="48" s="1"/>
  <c r="AD134" i="48"/>
  <c r="AB134" i="48"/>
  <c r="AC134" i="48" s="1"/>
  <c r="W134" i="48"/>
  <c r="U134" i="48"/>
  <c r="P134" i="48"/>
  <c r="N134" i="48"/>
  <c r="R134" i="48" s="1"/>
  <c r="L134" i="48"/>
  <c r="AK133" i="48"/>
  <c r="AI133" i="48"/>
  <c r="AH133" i="48" s="1"/>
  <c r="AD133" i="48"/>
  <c r="AB133" i="48"/>
  <c r="AE133" i="48" s="1"/>
  <c r="W133" i="48"/>
  <c r="U133" i="48"/>
  <c r="T133" i="48" s="1"/>
  <c r="P133" i="48"/>
  <c r="N133" i="48"/>
  <c r="O133" i="48" s="1"/>
  <c r="L133" i="48"/>
  <c r="AK132" i="48"/>
  <c r="AI132" i="48"/>
  <c r="AJ132" i="48" s="1"/>
  <c r="AD132" i="48"/>
  <c r="AB132" i="48"/>
  <c r="AA132" i="48" s="1"/>
  <c r="W132" i="48"/>
  <c r="U132" i="48"/>
  <c r="T132" i="48" s="1"/>
  <c r="P132" i="48"/>
  <c r="N132" i="48"/>
  <c r="L132" i="48"/>
  <c r="AK131" i="48"/>
  <c r="AI131" i="48"/>
  <c r="AJ131" i="48" s="1"/>
  <c r="AD131" i="48"/>
  <c r="AB131" i="48"/>
  <c r="W131" i="48"/>
  <c r="U131" i="48"/>
  <c r="Y131" i="48" s="1"/>
  <c r="P131" i="48"/>
  <c r="N131" i="48"/>
  <c r="L131" i="48"/>
  <c r="AK130" i="48"/>
  <c r="AI130" i="48"/>
  <c r="AL130" i="48" s="1"/>
  <c r="AD130" i="48"/>
  <c r="AB130" i="48"/>
  <c r="AE130" i="48" s="1"/>
  <c r="W130" i="48"/>
  <c r="U130" i="48"/>
  <c r="V130" i="48" s="1"/>
  <c r="P130" i="48"/>
  <c r="N130" i="48"/>
  <c r="L130" i="48"/>
  <c r="AK129" i="48"/>
  <c r="AI129" i="48"/>
  <c r="AD129" i="48"/>
  <c r="AB129" i="48"/>
  <c r="W129" i="48"/>
  <c r="U129" i="48"/>
  <c r="P129" i="48"/>
  <c r="N129" i="48"/>
  <c r="M129" i="48" s="1"/>
  <c r="L129" i="48"/>
  <c r="AK128" i="48"/>
  <c r="AI128" i="48"/>
  <c r="AH128" i="48" s="1"/>
  <c r="AD128" i="48"/>
  <c r="AB128" i="48"/>
  <c r="AF128" i="48" s="1"/>
  <c r="W128" i="48"/>
  <c r="U128" i="48"/>
  <c r="X128" i="48" s="1"/>
  <c r="P128" i="48"/>
  <c r="N128" i="48"/>
  <c r="M128" i="48" s="1"/>
  <c r="L128" i="48"/>
  <c r="AK127" i="48"/>
  <c r="AI127" i="48"/>
  <c r="AH127" i="48" s="1"/>
  <c r="AD127" i="48"/>
  <c r="AB127" i="48"/>
  <c r="W127" i="48"/>
  <c r="U127" i="48"/>
  <c r="Z127" i="48" s="1"/>
  <c r="P127" i="48"/>
  <c r="N127" i="48"/>
  <c r="O127" i="48" s="1"/>
  <c r="L127" i="48"/>
  <c r="AK126" i="48"/>
  <c r="AI126" i="48"/>
  <c r="AD126" i="48"/>
  <c r="AB126" i="48"/>
  <c r="AC126" i="48" s="1"/>
  <c r="W126" i="48"/>
  <c r="U126" i="48"/>
  <c r="T126" i="48" s="1"/>
  <c r="P126" i="48"/>
  <c r="N126" i="48"/>
  <c r="S126" i="48" s="1"/>
  <c r="L126" i="48"/>
  <c r="AK125" i="48"/>
  <c r="AI125" i="48"/>
  <c r="AH125" i="48" s="1"/>
  <c r="AD125" i="48"/>
  <c r="AB125" i="48"/>
  <c r="W125" i="48"/>
  <c r="U125" i="48"/>
  <c r="T125" i="48" s="1"/>
  <c r="P125" i="48"/>
  <c r="N125" i="48"/>
  <c r="L125" i="48"/>
  <c r="AK124" i="48"/>
  <c r="AI124" i="48"/>
  <c r="AD124" i="48"/>
  <c r="AB124" i="48"/>
  <c r="AA124" i="48" s="1"/>
  <c r="W124" i="48"/>
  <c r="U124" i="48"/>
  <c r="Y124" i="48" s="1"/>
  <c r="P124" i="48"/>
  <c r="N124" i="48"/>
  <c r="M124" i="48" s="1"/>
  <c r="L124" i="48"/>
  <c r="AK123" i="48"/>
  <c r="AI123" i="48"/>
  <c r="AM123" i="48" s="1"/>
  <c r="AD123" i="48"/>
  <c r="AB123" i="48"/>
  <c r="AA123" i="48" s="1"/>
  <c r="W123" i="48"/>
  <c r="U123" i="48"/>
  <c r="Y123" i="48" s="1"/>
  <c r="P123" i="48"/>
  <c r="N123" i="48"/>
  <c r="S123" i="48" s="1"/>
  <c r="L123" i="48"/>
  <c r="AK122" i="48"/>
  <c r="AI122" i="48"/>
  <c r="AH122" i="48" s="1"/>
  <c r="AD122" i="48"/>
  <c r="AB122" i="48"/>
  <c r="AA122" i="48" s="1"/>
  <c r="W122" i="48"/>
  <c r="U122" i="48"/>
  <c r="Z122" i="48" s="1"/>
  <c r="P122" i="48"/>
  <c r="N122" i="48"/>
  <c r="M122" i="48" s="1"/>
  <c r="L122" i="48"/>
  <c r="AK121" i="48"/>
  <c r="AI121" i="48"/>
  <c r="AH121" i="48" s="1"/>
  <c r="AD121" i="48"/>
  <c r="AB121" i="48"/>
  <c r="W121" i="48"/>
  <c r="U121" i="48"/>
  <c r="Y121" i="48" s="1"/>
  <c r="P121" i="48"/>
  <c r="N121" i="48"/>
  <c r="L121" i="48"/>
  <c r="AK120" i="48"/>
  <c r="AI120" i="48"/>
  <c r="AD120" i="48"/>
  <c r="AB120" i="48"/>
  <c r="W120" i="48"/>
  <c r="U120" i="48"/>
  <c r="P120" i="48"/>
  <c r="N120" i="48"/>
  <c r="L120" i="48"/>
  <c r="AK119" i="48"/>
  <c r="AI119" i="48"/>
  <c r="AH119" i="48" s="1"/>
  <c r="AD119" i="48"/>
  <c r="AB119" i="48"/>
  <c r="W119" i="48"/>
  <c r="U119" i="48"/>
  <c r="V119" i="48" s="1"/>
  <c r="P119" i="48"/>
  <c r="N119" i="48"/>
  <c r="R119" i="48" s="1"/>
  <c r="L119" i="48"/>
  <c r="AK118" i="48"/>
  <c r="AI118" i="48"/>
  <c r="AD118" i="48"/>
  <c r="AB118" i="48"/>
  <c r="AF118" i="48" s="1"/>
  <c r="W118" i="48"/>
  <c r="U118" i="48"/>
  <c r="T118" i="48" s="1"/>
  <c r="P118" i="48"/>
  <c r="N118" i="48"/>
  <c r="L118" i="48"/>
  <c r="AK117" i="48"/>
  <c r="AI117" i="48"/>
  <c r="AM117" i="48" s="1"/>
  <c r="AD117" i="48"/>
  <c r="AB117" i="48"/>
  <c r="W117" i="48"/>
  <c r="U117" i="48"/>
  <c r="V117" i="48" s="1"/>
  <c r="P117" i="48"/>
  <c r="N117" i="48"/>
  <c r="O117" i="48" s="1"/>
  <c r="L117" i="48"/>
  <c r="AK116" i="48"/>
  <c r="AI116" i="48"/>
  <c r="AD116" i="48"/>
  <c r="AB116" i="48"/>
  <c r="AA116" i="48" s="1"/>
  <c r="W116" i="48"/>
  <c r="U116" i="48"/>
  <c r="T116" i="48" s="1"/>
  <c r="P116" i="48"/>
  <c r="N116" i="48"/>
  <c r="M116" i="48" s="1"/>
  <c r="L116" i="48"/>
  <c r="AK115" i="48"/>
  <c r="AI115" i="48"/>
  <c r="AL115" i="48" s="1"/>
  <c r="AD115" i="48"/>
  <c r="AB115" i="48"/>
  <c r="AG115" i="48" s="1"/>
  <c r="W115" i="48"/>
  <c r="U115" i="48"/>
  <c r="P115" i="48"/>
  <c r="N115" i="48"/>
  <c r="Q115" i="48" s="1"/>
  <c r="L115" i="48"/>
  <c r="AK114" i="48"/>
  <c r="AI114" i="48"/>
  <c r="AN114" i="48" s="1"/>
  <c r="AD114" i="48"/>
  <c r="AB114" i="48"/>
  <c r="W114" i="48"/>
  <c r="U114" i="48"/>
  <c r="X114" i="48" s="1"/>
  <c r="P114" i="48"/>
  <c r="N114" i="48"/>
  <c r="O114" i="48" s="1"/>
  <c r="L114" i="48"/>
  <c r="AK113" i="48"/>
  <c r="AI113" i="48"/>
  <c r="AJ113" i="48" s="1"/>
  <c r="AD113" i="48"/>
  <c r="AB113" i="48"/>
  <c r="AA113" i="48" s="1"/>
  <c r="W113" i="48"/>
  <c r="U113" i="48"/>
  <c r="Y113" i="48" s="1"/>
  <c r="P113" i="48"/>
  <c r="N113" i="48"/>
  <c r="Q113" i="48" s="1"/>
  <c r="L113" i="48"/>
  <c r="AK112" i="48"/>
  <c r="AI112" i="48"/>
  <c r="AJ112" i="48" s="1"/>
  <c r="AD112" i="48"/>
  <c r="AB112" i="48"/>
  <c r="AA112" i="48" s="1"/>
  <c r="W112" i="48"/>
  <c r="U112" i="48"/>
  <c r="Z112" i="48" s="1"/>
  <c r="P112" i="48"/>
  <c r="N112" i="48"/>
  <c r="L112" i="48"/>
  <c r="AK111" i="48"/>
  <c r="AI111" i="48"/>
  <c r="AD111" i="48"/>
  <c r="AB111" i="48"/>
  <c r="AC111" i="48" s="1"/>
  <c r="W111" i="48"/>
  <c r="U111" i="48"/>
  <c r="V111" i="48" s="1"/>
  <c r="P111" i="48"/>
  <c r="N111" i="48"/>
  <c r="O111" i="48" s="1"/>
  <c r="L111" i="48"/>
  <c r="AK110" i="48"/>
  <c r="AI110" i="48"/>
  <c r="AH110" i="48" s="1"/>
  <c r="AD110" i="48"/>
  <c r="AB110" i="48"/>
  <c r="AF110" i="48" s="1"/>
  <c r="W110" i="48"/>
  <c r="U110" i="48"/>
  <c r="Z110" i="48" s="1"/>
  <c r="P110" i="48"/>
  <c r="N110" i="48"/>
  <c r="M110" i="48" s="1"/>
  <c r="L110" i="48"/>
  <c r="AK109" i="48"/>
  <c r="AI109" i="48"/>
  <c r="AN109" i="48" s="1"/>
  <c r="AD109" i="48"/>
  <c r="AB109" i="48"/>
  <c r="AG109" i="48" s="1"/>
  <c r="W109" i="48"/>
  <c r="U109" i="48"/>
  <c r="Z109" i="48" s="1"/>
  <c r="P109" i="48"/>
  <c r="N109" i="48"/>
  <c r="Q109" i="48" s="1"/>
  <c r="L109" i="48"/>
  <c r="AK108" i="48"/>
  <c r="AI108" i="48"/>
  <c r="AL108" i="48" s="1"/>
  <c r="AD108" i="48"/>
  <c r="AB108" i="48"/>
  <c r="W108" i="48"/>
  <c r="U108" i="48"/>
  <c r="P108" i="48"/>
  <c r="N108" i="48"/>
  <c r="Q108" i="48" s="1"/>
  <c r="L108" i="48"/>
  <c r="AK107" i="48"/>
  <c r="AI107" i="48"/>
  <c r="AL107" i="48" s="1"/>
  <c r="AD107" i="48"/>
  <c r="AB107" i="48"/>
  <c r="AC107" i="48" s="1"/>
  <c r="W107" i="48"/>
  <c r="U107" i="48"/>
  <c r="T107" i="48" s="1"/>
  <c r="P107" i="48"/>
  <c r="N107" i="48"/>
  <c r="O107" i="48" s="1"/>
  <c r="L107" i="48"/>
  <c r="AK106" i="48"/>
  <c r="AI106" i="48"/>
  <c r="AH106" i="48" s="1"/>
  <c r="AD106" i="48"/>
  <c r="AB106" i="48"/>
  <c r="AG106" i="48" s="1"/>
  <c r="W106" i="48"/>
  <c r="U106" i="48"/>
  <c r="X106" i="48" s="1"/>
  <c r="P106" i="48"/>
  <c r="N106" i="48"/>
  <c r="L106" i="48"/>
  <c r="AK105" i="48"/>
  <c r="AI105" i="48"/>
  <c r="AM105" i="48" s="1"/>
  <c r="AD105" i="48"/>
  <c r="AB105" i="48"/>
  <c r="AA105" i="48" s="1"/>
  <c r="W105" i="48"/>
  <c r="U105" i="48"/>
  <c r="Z105" i="48" s="1"/>
  <c r="P105" i="48"/>
  <c r="N105" i="48"/>
  <c r="O105" i="48" s="1"/>
  <c r="L105" i="48"/>
  <c r="AK104" i="48"/>
  <c r="AI104" i="48"/>
  <c r="AJ104" i="48" s="1"/>
  <c r="AD104" i="48"/>
  <c r="AB104" i="48"/>
  <c r="W104" i="48"/>
  <c r="U104" i="48"/>
  <c r="Z104" i="48" s="1"/>
  <c r="P104" i="48"/>
  <c r="N104" i="48"/>
  <c r="S104" i="48" s="1"/>
  <c r="L104" i="48"/>
  <c r="AK103" i="48"/>
  <c r="AI103" i="48"/>
  <c r="AN103" i="48" s="1"/>
  <c r="AD103" i="48"/>
  <c r="AB103" i="48"/>
  <c r="AE103" i="48" s="1"/>
  <c r="W103" i="48"/>
  <c r="U103" i="48"/>
  <c r="V103" i="48" s="1"/>
  <c r="P103" i="48"/>
  <c r="N103" i="48"/>
  <c r="M103" i="48" s="1"/>
  <c r="L103" i="48"/>
  <c r="AK102" i="48"/>
  <c r="AI102" i="48"/>
  <c r="AL102" i="48" s="1"/>
  <c r="AD102" i="48"/>
  <c r="AB102" i="48"/>
  <c r="AE102" i="48" s="1"/>
  <c r="W102" i="48"/>
  <c r="U102" i="48"/>
  <c r="Z102" i="48" s="1"/>
  <c r="P102" i="48"/>
  <c r="N102" i="48"/>
  <c r="L102" i="48"/>
  <c r="AK101" i="48"/>
  <c r="AI101" i="48"/>
  <c r="AH101" i="48" s="1"/>
  <c r="AD101" i="48"/>
  <c r="AB101" i="48"/>
  <c r="AC101" i="48" s="1"/>
  <c r="W101" i="48"/>
  <c r="U101" i="48"/>
  <c r="Z101" i="48" s="1"/>
  <c r="P101" i="48"/>
  <c r="N101" i="48"/>
  <c r="Q101" i="48" s="1"/>
  <c r="AK100" i="48"/>
  <c r="AI100" i="48"/>
  <c r="AL100" i="48" s="1"/>
  <c r="AD100" i="48"/>
  <c r="AB100" i="48"/>
  <c r="AA100" i="48" s="1"/>
  <c r="W100" i="48"/>
  <c r="U100" i="48"/>
  <c r="V100" i="48" s="1"/>
  <c r="P100" i="48"/>
  <c r="N100" i="48"/>
  <c r="M100" i="48" s="1"/>
  <c r="AK98" i="48"/>
  <c r="AI98" i="48"/>
  <c r="AH98" i="48" s="1"/>
  <c r="AD98" i="48"/>
  <c r="AB98" i="48"/>
  <c r="W98" i="48"/>
  <c r="U98" i="48"/>
  <c r="X98" i="48" s="1"/>
  <c r="P98" i="48"/>
  <c r="N98" i="48"/>
  <c r="R99" i="48"/>
  <c r="AK85" i="48"/>
  <c r="AI85" i="48"/>
  <c r="AD85" i="48"/>
  <c r="AB85" i="48"/>
  <c r="AC85" i="48" s="1"/>
  <c r="W85" i="48"/>
  <c r="U85" i="48"/>
  <c r="T85" i="48" s="1"/>
  <c r="P85" i="48"/>
  <c r="N85" i="48"/>
  <c r="O85" i="48" s="1"/>
  <c r="AK79" i="48"/>
  <c r="AI79" i="48"/>
  <c r="AJ79" i="48" s="1"/>
  <c r="AD79" i="48"/>
  <c r="AB79" i="48"/>
  <c r="AA79" i="48" s="1"/>
  <c r="W79" i="48"/>
  <c r="U79" i="48"/>
  <c r="V79" i="48" s="1"/>
  <c r="P79" i="48"/>
  <c r="N79" i="48"/>
  <c r="S79" i="48" s="1"/>
  <c r="AK73" i="48"/>
  <c r="AI73" i="48"/>
  <c r="AD73" i="48"/>
  <c r="AB73" i="48"/>
  <c r="AG73" i="48" s="1"/>
  <c r="W73" i="48"/>
  <c r="U73" i="48"/>
  <c r="Y73" i="48" s="1"/>
  <c r="P73" i="48"/>
  <c r="N73" i="48"/>
  <c r="Q73" i="48" s="1"/>
  <c r="AK67" i="48"/>
  <c r="AI67" i="48"/>
  <c r="AN67" i="48" s="1"/>
  <c r="AD67" i="48"/>
  <c r="AB67" i="48"/>
  <c r="AF67" i="48" s="1"/>
  <c r="W67" i="48"/>
  <c r="U67" i="48"/>
  <c r="X67" i="48" s="1"/>
  <c r="P67" i="48"/>
  <c r="N67" i="48"/>
  <c r="O67" i="48" s="1"/>
  <c r="AK66" i="48"/>
  <c r="AI66" i="48"/>
  <c r="AJ66" i="48" s="1"/>
  <c r="AD66" i="48"/>
  <c r="AB66" i="48"/>
  <c r="AC66" i="48" s="1"/>
  <c r="W66" i="48"/>
  <c r="U66" i="48"/>
  <c r="V66" i="48" s="1"/>
  <c r="P66" i="48"/>
  <c r="N66" i="48"/>
  <c r="M66" i="48" s="1"/>
  <c r="AK65" i="48"/>
  <c r="AI65" i="48"/>
  <c r="AH65" i="48" s="1"/>
  <c r="AD65" i="48"/>
  <c r="AB65" i="48"/>
  <c r="AG65" i="48" s="1"/>
  <c r="W65" i="48"/>
  <c r="U65" i="48"/>
  <c r="T65" i="48" s="1"/>
  <c r="P65" i="48"/>
  <c r="N65" i="48"/>
  <c r="R65" i="48" s="1"/>
  <c r="AK59" i="48"/>
  <c r="AI59" i="48"/>
  <c r="AH59" i="48" s="1"/>
  <c r="AD59" i="48"/>
  <c r="AB59" i="48"/>
  <c r="AG59" i="48" s="1"/>
  <c r="W59" i="48"/>
  <c r="U59" i="48"/>
  <c r="Y59" i="48" s="1"/>
  <c r="P59" i="48"/>
  <c r="N59" i="48"/>
  <c r="Q59" i="48" s="1"/>
  <c r="AK53" i="48"/>
  <c r="AI53" i="48"/>
  <c r="AN53" i="48" s="1"/>
  <c r="AD53" i="48"/>
  <c r="AB53" i="48"/>
  <c r="AF53" i="48" s="1"/>
  <c r="W53" i="48"/>
  <c r="U53" i="48"/>
  <c r="X53" i="48" s="1"/>
  <c r="P53" i="48"/>
  <c r="N53" i="48"/>
  <c r="O53" i="48" s="1"/>
  <c r="AK47" i="48"/>
  <c r="AI47" i="48"/>
  <c r="AD47" i="48"/>
  <c r="AB47" i="48"/>
  <c r="AE47" i="48" s="1"/>
  <c r="W47" i="48"/>
  <c r="U47" i="48"/>
  <c r="P47" i="48"/>
  <c r="N47" i="48"/>
  <c r="S47" i="48" s="1"/>
  <c r="AK41" i="48"/>
  <c r="AI41" i="48"/>
  <c r="AL41" i="48" s="1"/>
  <c r="AD41" i="48"/>
  <c r="AB41" i="48"/>
  <c r="AC41" i="48" s="1"/>
  <c r="W41" i="48"/>
  <c r="U41" i="48"/>
  <c r="V41" i="48" s="1"/>
  <c r="P41" i="48"/>
  <c r="N41" i="48"/>
  <c r="O41" i="48" s="1"/>
  <c r="AK35" i="48"/>
  <c r="AI35" i="48"/>
  <c r="AD35" i="48"/>
  <c r="AB35" i="48"/>
  <c r="AC35" i="48" s="1"/>
  <c r="W35" i="48"/>
  <c r="U35" i="48"/>
  <c r="Y35" i="48" s="1"/>
  <c r="P35" i="48"/>
  <c r="N35" i="48"/>
  <c r="M35" i="48" s="1"/>
  <c r="AK32" i="48"/>
  <c r="AI32" i="48"/>
  <c r="AH32" i="48" s="1"/>
  <c r="AD32" i="48"/>
  <c r="AB32" i="48"/>
  <c r="W32" i="48"/>
  <c r="U32" i="48"/>
  <c r="Z32" i="48" s="1"/>
  <c r="P32" i="48"/>
  <c r="N32" i="48"/>
  <c r="AK31" i="48"/>
  <c r="AI31" i="48"/>
  <c r="AD31" i="48"/>
  <c r="AB31" i="48"/>
  <c r="AE31" i="48" s="1"/>
  <c r="W31" i="48"/>
  <c r="U31" i="48"/>
  <c r="P31" i="48"/>
  <c r="N31" i="48"/>
  <c r="S31" i="48" s="1"/>
  <c r="AK30" i="48"/>
  <c r="AI30" i="48"/>
  <c r="AH30" i="48" s="1"/>
  <c r="AD30" i="48"/>
  <c r="AB30" i="48"/>
  <c r="AF30" i="48" s="1"/>
  <c r="W30" i="48"/>
  <c r="U30" i="48"/>
  <c r="T30" i="48" s="1"/>
  <c r="P30" i="48"/>
  <c r="N30" i="48"/>
  <c r="S30" i="48" s="1"/>
  <c r="R34" i="48"/>
  <c r="L18" i="48"/>
  <c r="L17" i="48"/>
  <c r="L15" i="48"/>
  <c r="L14" i="48"/>
  <c r="L13" i="48"/>
  <c r="AK81" i="47"/>
  <c r="AI81" i="47"/>
  <c r="AN81" i="47" s="1"/>
  <c r="AD81" i="47"/>
  <c r="AB81" i="47"/>
  <c r="AE81" i="47" s="1"/>
  <c r="AA81" i="47"/>
  <c r="W81" i="47"/>
  <c r="U81" i="47"/>
  <c r="X81" i="47" s="1"/>
  <c r="P81" i="47"/>
  <c r="N81" i="47"/>
  <c r="O81" i="47" s="1"/>
  <c r="M81" i="47"/>
  <c r="AK75" i="47"/>
  <c r="AI75" i="47"/>
  <c r="AN75" i="47" s="1"/>
  <c r="AD75" i="47"/>
  <c r="AB75" i="47"/>
  <c r="AF75" i="47" s="1"/>
  <c r="AA75" i="47"/>
  <c r="W75" i="47"/>
  <c r="U75" i="47"/>
  <c r="X75" i="47" s="1"/>
  <c r="P75" i="47"/>
  <c r="N75" i="47"/>
  <c r="O75" i="47" s="1"/>
  <c r="AK74" i="47"/>
  <c r="AI74" i="47"/>
  <c r="AN74" i="47" s="1"/>
  <c r="AD74" i="47"/>
  <c r="AB74" i="47"/>
  <c r="AG74" i="47" s="1"/>
  <c r="AA74" i="47"/>
  <c r="Z74" i="47"/>
  <c r="W74" i="47"/>
  <c r="U74" i="47"/>
  <c r="T74" i="47" s="1"/>
  <c r="P74" i="47"/>
  <c r="N74" i="47"/>
  <c r="O74" i="47" s="1"/>
  <c r="AK66" i="47"/>
  <c r="AI66" i="47"/>
  <c r="AN66" i="47" s="1"/>
  <c r="AD66" i="47"/>
  <c r="AB66" i="47"/>
  <c r="AF66" i="47" s="1"/>
  <c r="Y66" i="47"/>
  <c r="W66" i="47"/>
  <c r="U66" i="47"/>
  <c r="X66" i="47" s="1"/>
  <c r="P66" i="47"/>
  <c r="N66" i="47"/>
  <c r="O66" i="47" s="1"/>
  <c r="AK64" i="47"/>
  <c r="AI64" i="47"/>
  <c r="AN64" i="47" s="1"/>
  <c r="AD64" i="47"/>
  <c r="AB64" i="47"/>
  <c r="AF64" i="47" s="1"/>
  <c r="W64" i="47"/>
  <c r="U64" i="47"/>
  <c r="X64" i="47" s="1"/>
  <c r="P64" i="47"/>
  <c r="N64" i="47"/>
  <c r="S64" i="47" s="1"/>
  <c r="Y33" i="47"/>
  <c r="AK60" i="47"/>
  <c r="AI60" i="47"/>
  <c r="AN60" i="47" s="1"/>
  <c r="AD60" i="47"/>
  <c r="AB60" i="47"/>
  <c r="AF60" i="47" s="1"/>
  <c r="W60" i="47"/>
  <c r="U60" i="47"/>
  <c r="X60" i="47" s="1"/>
  <c r="P60" i="47"/>
  <c r="N60" i="47"/>
  <c r="O60" i="47" s="1"/>
  <c r="AK62" i="47"/>
  <c r="AI62" i="47"/>
  <c r="AN62" i="47" s="1"/>
  <c r="AD62" i="47"/>
  <c r="AB62" i="47"/>
  <c r="AF62" i="47" s="1"/>
  <c r="W62" i="47"/>
  <c r="U62" i="47"/>
  <c r="X62" i="47" s="1"/>
  <c r="P62" i="47"/>
  <c r="N62" i="47"/>
  <c r="R62" i="47" s="1"/>
  <c r="AK79" i="47"/>
  <c r="AI79" i="47"/>
  <c r="AN79" i="47" s="1"/>
  <c r="AD79" i="47"/>
  <c r="AB79" i="47"/>
  <c r="AF79" i="47" s="1"/>
  <c r="W79" i="47"/>
  <c r="U79" i="47"/>
  <c r="X79" i="47" s="1"/>
  <c r="P79" i="47"/>
  <c r="N79" i="47"/>
  <c r="O79" i="47" s="1"/>
  <c r="AK78" i="47"/>
  <c r="AI78" i="47"/>
  <c r="AJ78" i="47" s="1"/>
  <c r="AD78" i="47"/>
  <c r="AB78" i="47"/>
  <c r="AC78" i="47" s="1"/>
  <c r="W78" i="47"/>
  <c r="U78" i="47"/>
  <c r="X78" i="47" s="1"/>
  <c r="P78" i="47"/>
  <c r="N78" i="47"/>
  <c r="M78" i="47" s="1"/>
  <c r="AK77" i="47"/>
  <c r="AI77" i="47"/>
  <c r="AH77" i="47" s="1"/>
  <c r="AD77" i="47"/>
  <c r="AB77" i="47"/>
  <c r="AG77" i="47" s="1"/>
  <c r="W77" i="47"/>
  <c r="U77" i="47"/>
  <c r="Z77" i="47" s="1"/>
  <c r="P77" i="47"/>
  <c r="N77" i="47"/>
  <c r="R77" i="47" s="1"/>
  <c r="AK76" i="47"/>
  <c r="AI76" i="47"/>
  <c r="AM76" i="47" s="1"/>
  <c r="AD76" i="47"/>
  <c r="AB76" i="47"/>
  <c r="AE76" i="47" s="1"/>
  <c r="W76" i="47"/>
  <c r="U76" i="47"/>
  <c r="V76" i="47" s="1"/>
  <c r="P76" i="47"/>
  <c r="N76" i="47"/>
  <c r="O76" i="47" s="1"/>
  <c r="AK73" i="47"/>
  <c r="AI73" i="47"/>
  <c r="AJ73" i="47" s="1"/>
  <c r="AD73" i="47"/>
  <c r="AB73" i="47"/>
  <c r="AC73" i="47" s="1"/>
  <c r="W73" i="47"/>
  <c r="U73" i="47"/>
  <c r="T73" i="47" s="1"/>
  <c r="P73" i="47"/>
  <c r="N73" i="47"/>
  <c r="S73" i="47" s="1"/>
  <c r="AK72" i="47"/>
  <c r="AI72" i="47"/>
  <c r="AN72" i="47" s="1"/>
  <c r="AD72" i="47"/>
  <c r="AB72" i="47"/>
  <c r="AG72" i="47" s="1"/>
  <c r="W72" i="47"/>
  <c r="U72" i="47"/>
  <c r="Y72" i="47" s="1"/>
  <c r="P72" i="47"/>
  <c r="N72" i="47"/>
  <c r="Q72" i="47" s="1"/>
  <c r="AK71" i="47"/>
  <c r="AI71" i="47"/>
  <c r="AL71" i="47" s="1"/>
  <c r="AD71" i="47"/>
  <c r="AB71" i="47"/>
  <c r="AG71" i="47" s="1"/>
  <c r="W71" i="47"/>
  <c r="U71" i="47"/>
  <c r="V71" i="47" s="1"/>
  <c r="P71" i="47"/>
  <c r="N71" i="47"/>
  <c r="O71" i="47" s="1"/>
  <c r="AK86" i="47"/>
  <c r="AI86" i="47"/>
  <c r="AM86" i="47" s="1"/>
  <c r="AD86" i="47"/>
  <c r="AB86" i="47"/>
  <c r="AE86" i="47" s="1"/>
  <c r="W86" i="47"/>
  <c r="U86" i="47"/>
  <c r="V86" i="47" s="1"/>
  <c r="P86" i="47"/>
  <c r="N86" i="47"/>
  <c r="O86" i="47" s="1"/>
  <c r="AK85" i="47"/>
  <c r="AI85" i="47"/>
  <c r="AN85" i="47" s="1"/>
  <c r="AD85" i="47"/>
  <c r="AB85" i="47"/>
  <c r="AG85" i="47" s="1"/>
  <c r="W85" i="47"/>
  <c r="U85" i="47"/>
  <c r="X85" i="47" s="1"/>
  <c r="P85" i="47"/>
  <c r="N85" i="47"/>
  <c r="Q85" i="47" s="1"/>
  <c r="AK84" i="47"/>
  <c r="AI84" i="47"/>
  <c r="AL84" i="47" s="1"/>
  <c r="AD84" i="47"/>
  <c r="AB84" i="47"/>
  <c r="AC84" i="47" s="1"/>
  <c r="W84" i="47"/>
  <c r="U84" i="47"/>
  <c r="Z84" i="47" s="1"/>
  <c r="P84" i="47"/>
  <c r="N84" i="47"/>
  <c r="M84" i="47" s="1"/>
  <c r="AK83" i="47"/>
  <c r="AI83" i="47"/>
  <c r="AH83" i="47" s="1"/>
  <c r="AD83" i="47"/>
  <c r="AB83" i="47"/>
  <c r="AG83" i="47" s="1"/>
  <c r="W83" i="47"/>
  <c r="U83" i="47"/>
  <c r="Z83" i="47" s="1"/>
  <c r="P83" i="47"/>
  <c r="N83" i="47"/>
  <c r="S83" i="47" s="1"/>
  <c r="AK82" i="47"/>
  <c r="AI82" i="47"/>
  <c r="AN82" i="47" s="1"/>
  <c r="AD82" i="47"/>
  <c r="AB82" i="47"/>
  <c r="AE82" i="47" s="1"/>
  <c r="W82" i="47"/>
  <c r="U82" i="47"/>
  <c r="X82" i="47" s="1"/>
  <c r="P82" i="47"/>
  <c r="N82" i="47"/>
  <c r="O82" i="47" s="1"/>
  <c r="AK80" i="47"/>
  <c r="AI80" i="47"/>
  <c r="AJ80" i="47" s="1"/>
  <c r="AD80" i="47"/>
  <c r="AB80" i="47"/>
  <c r="AA80" i="47" s="1"/>
  <c r="W80" i="47"/>
  <c r="U80" i="47"/>
  <c r="T80" i="47" s="1"/>
  <c r="P80" i="47"/>
  <c r="N80" i="47"/>
  <c r="O80" i="47" s="1"/>
  <c r="AK70" i="47"/>
  <c r="AI70" i="47"/>
  <c r="AH70" i="47" s="1"/>
  <c r="AD70" i="47"/>
  <c r="AB70" i="47"/>
  <c r="AG70" i="47" s="1"/>
  <c r="W70" i="47"/>
  <c r="U70" i="47"/>
  <c r="Z70" i="47" s="1"/>
  <c r="P70" i="47"/>
  <c r="N70" i="47"/>
  <c r="Q70" i="47" s="1"/>
  <c r="AK69" i="47"/>
  <c r="AI69" i="47"/>
  <c r="AL69" i="47" s="1"/>
  <c r="AD69" i="47"/>
  <c r="AB69" i="47"/>
  <c r="AE69" i="47" s="1"/>
  <c r="W69" i="47"/>
  <c r="U69" i="47"/>
  <c r="V69" i="47" s="1"/>
  <c r="P69" i="47"/>
  <c r="N69" i="47"/>
  <c r="O69" i="47" s="1"/>
  <c r="AK68" i="47"/>
  <c r="AI68" i="47"/>
  <c r="AH68" i="47" s="1"/>
  <c r="AD68" i="47"/>
  <c r="AB68" i="47"/>
  <c r="AA68" i="47" s="1"/>
  <c r="W68" i="47"/>
  <c r="U68" i="47"/>
  <c r="Z68" i="47" s="1"/>
  <c r="P68" i="47"/>
  <c r="N68" i="47"/>
  <c r="S68" i="47" s="1"/>
  <c r="AK67" i="47"/>
  <c r="AI67" i="47"/>
  <c r="AN67" i="47" s="1"/>
  <c r="AD67" i="47"/>
  <c r="AB67" i="47"/>
  <c r="AG67" i="47" s="1"/>
  <c r="W67" i="47"/>
  <c r="U67" i="47"/>
  <c r="X67" i="47" s="1"/>
  <c r="P67" i="47"/>
  <c r="N67" i="47"/>
  <c r="Q67" i="47" s="1"/>
  <c r="AK65" i="47"/>
  <c r="AI65" i="47"/>
  <c r="AL65" i="47" s="1"/>
  <c r="AD65" i="47"/>
  <c r="AB65" i="47"/>
  <c r="AC65" i="47" s="1"/>
  <c r="W65" i="47"/>
  <c r="U65" i="47"/>
  <c r="Z65" i="47" s="1"/>
  <c r="P65" i="47"/>
  <c r="N65" i="47"/>
  <c r="M65" i="47" s="1"/>
  <c r="AK63" i="47"/>
  <c r="AI63" i="47"/>
  <c r="AH63" i="47" s="1"/>
  <c r="AD63" i="47"/>
  <c r="AB63" i="47"/>
  <c r="AG63" i="47" s="1"/>
  <c r="W63" i="47"/>
  <c r="U63" i="47"/>
  <c r="Z63" i="47" s="1"/>
  <c r="P63" i="47"/>
  <c r="N63" i="47"/>
  <c r="S63" i="47" s="1"/>
  <c r="AK61" i="47"/>
  <c r="AI61" i="47"/>
  <c r="AN61" i="47" s="1"/>
  <c r="AD61" i="47"/>
  <c r="AB61" i="47"/>
  <c r="AE61" i="47" s="1"/>
  <c r="W61" i="47"/>
  <c r="U61" i="47"/>
  <c r="X61" i="47" s="1"/>
  <c r="P61" i="47"/>
  <c r="N61" i="47"/>
  <c r="O61" i="47" s="1"/>
  <c r="AK59" i="47"/>
  <c r="AI59" i="47"/>
  <c r="AJ59" i="47" s="1"/>
  <c r="AD59" i="47"/>
  <c r="AB59" i="47"/>
  <c r="AA59" i="47" s="1"/>
  <c r="W59" i="47"/>
  <c r="U59" i="47"/>
  <c r="T59" i="47" s="1"/>
  <c r="P59" i="47"/>
  <c r="N59" i="47"/>
  <c r="O59" i="47" s="1"/>
  <c r="AK95" i="47"/>
  <c r="AI95" i="47"/>
  <c r="AN95" i="47" s="1"/>
  <c r="AD95" i="47"/>
  <c r="AB95" i="47"/>
  <c r="AF95" i="47" s="1"/>
  <c r="W95" i="47"/>
  <c r="U95" i="47"/>
  <c r="X95" i="47" s="1"/>
  <c r="P95" i="47"/>
  <c r="N95" i="47"/>
  <c r="O95" i="47" s="1"/>
  <c r="AK94" i="47"/>
  <c r="AI94" i="47"/>
  <c r="AJ94" i="47" s="1"/>
  <c r="AD94" i="47"/>
  <c r="AB94" i="47"/>
  <c r="AC94" i="47" s="1"/>
  <c r="W94" i="47"/>
  <c r="U94" i="47"/>
  <c r="V94" i="47" s="1"/>
  <c r="P94" i="47"/>
  <c r="N94" i="47"/>
  <c r="R94" i="47" s="1"/>
  <c r="AK93" i="47"/>
  <c r="AI93" i="47"/>
  <c r="AH93" i="47" s="1"/>
  <c r="AD93" i="47"/>
  <c r="AB93" i="47"/>
  <c r="AG93" i="47" s="1"/>
  <c r="W93" i="47"/>
  <c r="U93" i="47"/>
  <c r="Z93" i="47" s="1"/>
  <c r="P93" i="47"/>
  <c r="N93" i="47"/>
  <c r="R93" i="47" s="1"/>
  <c r="AK92" i="47"/>
  <c r="AI92" i="47"/>
  <c r="AM92" i="47" s="1"/>
  <c r="AD92" i="47"/>
  <c r="AB92" i="47"/>
  <c r="AE92" i="47" s="1"/>
  <c r="W92" i="47"/>
  <c r="U92" i="47"/>
  <c r="X92" i="47" s="1"/>
  <c r="P92" i="47"/>
  <c r="N92" i="47"/>
  <c r="O92" i="47" s="1"/>
  <c r="AK91" i="47"/>
  <c r="AI91" i="47"/>
  <c r="AJ91" i="47" s="1"/>
  <c r="AD91" i="47"/>
  <c r="AB91" i="47"/>
  <c r="AC91" i="47" s="1"/>
  <c r="W91" i="47"/>
  <c r="U91" i="47"/>
  <c r="Z91" i="47" s="1"/>
  <c r="P91" i="47"/>
  <c r="N91" i="47"/>
  <c r="O91" i="47" s="1"/>
  <c r="AK90" i="47"/>
  <c r="AI90" i="47"/>
  <c r="AN90" i="47" s="1"/>
  <c r="AD90" i="47"/>
  <c r="AB90" i="47"/>
  <c r="AG90" i="47" s="1"/>
  <c r="W90" i="47"/>
  <c r="U90" i="47"/>
  <c r="Y90" i="47" s="1"/>
  <c r="P90" i="47"/>
  <c r="N90" i="47"/>
  <c r="Q90" i="47" s="1"/>
  <c r="AK89" i="47"/>
  <c r="AI89" i="47"/>
  <c r="AL89" i="47" s="1"/>
  <c r="AD89" i="47"/>
  <c r="AB89" i="47"/>
  <c r="AE89" i="47" s="1"/>
  <c r="W89" i="47"/>
  <c r="U89" i="47"/>
  <c r="V89" i="47" s="1"/>
  <c r="P89" i="47"/>
  <c r="N89" i="47"/>
  <c r="O89" i="47" s="1"/>
  <c r="AK88" i="47"/>
  <c r="AI88" i="47"/>
  <c r="AJ88" i="47" s="1"/>
  <c r="AD88" i="47"/>
  <c r="AB88" i="47"/>
  <c r="AG88" i="47" s="1"/>
  <c r="W88" i="47"/>
  <c r="U88" i="47"/>
  <c r="Z88" i="47" s="1"/>
  <c r="P88" i="47"/>
  <c r="N88" i="47"/>
  <c r="S88" i="47" s="1"/>
  <c r="AK87" i="47"/>
  <c r="AI87" i="47"/>
  <c r="AN87" i="47" s="1"/>
  <c r="AD87" i="47"/>
  <c r="AB87" i="47"/>
  <c r="AF87" i="47" s="1"/>
  <c r="W87" i="47"/>
  <c r="U87" i="47"/>
  <c r="X87" i="47" s="1"/>
  <c r="P87" i="47"/>
  <c r="N87" i="47"/>
  <c r="O87" i="47" s="1"/>
  <c r="AK58" i="47"/>
  <c r="AI58" i="47"/>
  <c r="AJ58" i="47" s="1"/>
  <c r="AD58" i="47"/>
  <c r="AB58" i="47"/>
  <c r="AC58" i="47" s="1"/>
  <c r="W58" i="47"/>
  <c r="U58" i="47"/>
  <c r="V58" i="47" s="1"/>
  <c r="P58" i="47"/>
  <c r="N58" i="47"/>
  <c r="O58" i="47" s="1"/>
  <c r="AK35" i="47"/>
  <c r="AI35" i="47"/>
  <c r="AJ35" i="47" s="1"/>
  <c r="AD35" i="47"/>
  <c r="AB35" i="47"/>
  <c r="AG35" i="47" s="1"/>
  <c r="W35" i="47"/>
  <c r="U35" i="47"/>
  <c r="T35" i="47" s="1"/>
  <c r="P35" i="47"/>
  <c r="N35" i="47"/>
  <c r="M35" i="47" s="1"/>
  <c r="R152" i="47"/>
  <c r="AK151" i="47"/>
  <c r="AI151" i="47"/>
  <c r="AD151" i="47"/>
  <c r="AB151" i="47"/>
  <c r="AA151" i="47" s="1"/>
  <c r="W151" i="47"/>
  <c r="U151" i="47"/>
  <c r="X151" i="47" s="1"/>
  <c r="P151" i="47"/>
  <c r="N151" i="47"/>
  <c r="O151" i="47" s="1"/>
  <c r="AK150" i="47"/>
  <c r="AI150" i="47"/>
  <c r="AJ150" i="47" s="1"/>
  <c r="AD150" i="47"/>
  <c r="AB150" i="47"/>
  <c r="AC150" i="47" s="1"/>
  <c r="W150" i="47"/>
  <c r="U150" i="47"/>
  <c r="Y150" i="47" s="1"/>
  <c r="P150" i="47"/>
  <c r="N150" i="47"/>
  <c r="M150" i="47" s="1"/>
  <c r="AK149" i="47"/>
  <c r="AI149" i="47"/>
  <c r="AH149" i="47" s="1"/>
  <c r="AD149" i="47"/>
  <c r="AB149" i="47"/>
  <c r="AC149" i="47" s="1"/>
  <c r="W149" i="47"/>
  <c r="U149" i="47"/>
  <c r="P149" i="47"/>
  <c r="N149" i="47"/>
  <c r="M149" i="47" s="1"/>
  <c r="AK148" i="47"/>
  <c r="AI148" i="47"/>
  <c r="AD148" i="47"/>
  <c r="AB148" i="47"/>
  <c r="AE148" i="47" s="1"/>
  <c r="W148" i="47"/>
  <c r="U148" i="47"/>
  <c r="T148" i="47" s="1"/>
  <c r="P148" i="47"/>
  <c r="N148" i="47"/>
  <c r="O148" i="47" s="1"/>
  <c r="AK147" i="47"/>
  <c r="AI147" i="47"/>
  <c r="AJ147" i="47" s="1"/>
  <c r="AD147" i="47"/>
  <c r="AB147" i="47"/>
  <c r="AE147" i="47" s="1"/>
  <c r="W147" i="47"/>
  <c r="U147" i="47"/>
  <c r="T147" i="47" s="1"/>
  <c r="P147" i="47"/>
  <c r="N147" i="47"/>
  <c r="M147" i="47" s="1"/>
  <c r="AK146" i="47"/>
  <c r="AI146" i="47"/>
  <c r="AH146" i="47" s="1"/>
  <c r="AD146" i="47"/>
  <c r="AB146" i="47"/>
  <c r="AC146" i="47" s="1"/>
  <c r="W146" i="47"/>
  <c r="U146" i="47"/>
  <c r="T146" i="47" s="1"/>
  <c r="P146" i="47"/>
  <c r="N146" i="47"/>
  <c r="Q146" i="47" s="1"/>
  <c r="AK145" i="47"/>
  <c r="AI145" i="47"/>
  <c r="AL145" i="47" s="1"/>
  <c r="AD145" i="47"/>
  <c r="AB145" i="47"/>
  <c r="AF145" i="47" s="1"/>
  <c r="W145" i="47"/>
  <c r="U145" i="47"/>
  <c r="V145" i="47" s="1"/>
  <c r="P145" i="47"/>
  <c r="N145" i="47"/>
  <c r="O145" i="47" s="1"/>
  <c r="AK144" i="47"/>
  <c r="AI144" i="47"/>
  <c r="AN144" i="47" s="1"/>
  <c r="AD144" i="47"/>
  <c r="AB144" i="47"/>
  <c r="AA144" i="47" s="1"/>
  <c r="W144" i="47"/>
  <c r="U144" i="47"/>
  <c r="Y144" i="47" s="1"/>
  <c r="P144" i="47"/>
  <c r="N144" i="47"/>
  <c r="O144" i="47" s="1"/>
  <c r="R143" i="47"/>
  <c r="AK139" i="47"/>
  <c r="AI139" i="47"/>
  <c r="AM139" i="47" s="1"/>
  <c r="AD139" i="47"/>
  <c r="AB139" i="47"/>
  <c r="AC139" i="47" s="1"/>
  <c r="W139" i="47"/>
  <c r="U139" i="47"/>
  <c r="T139" i="47" s="1"/>
  <c r="P139" i="47"/>
  <c r="N139" i="47"/>
  <c r="Q139" i="47" s="1"/>
  <c r="L139" i="47"/>
  <c r="AK138" i="47"/>
  <c r="AI138" i="47"/>
  <c r="AL138" i="47" s="1"/>
  <c r="AD138" i="47"/>
  <c r="AB138" i="47"/>
  <c r="AA138" i="47" s="1"/>
  <c r="W138" i="47"/>
  <c r="U138" i="47"/>
  <c r="V138" i="47" s="1"/>
  <c r="P138" i="47"/>
  <c r="N138" i="47"/>
  <c r="S138" i="47" s="1"/>
  <c r="L138" i="47"/>
  <c r="AK137" i="47"/>
  <c r="AI137" i="47"/>
  <c r="AN137" i="47" s="1"/>
  <c r="AD137" i="47"/>
  <c r="AB137" i="47"/>
  <c r="AA137" i="47" s="1"/>
  <c r="W137" i="47"/>
  <c r="U137" i="47"/>
  <c r="Y137" i="47" s="1"/>
  <c r="P137" i="47"/>
  <c r="N137" i="47"/>
  <c r="L137" i="47"/>
  <c r="AK136" i="47"/>
  <c r="AI136" i="47"/>
  <c r="AD136" i="47"/>
  <c r="AB136" i="47"/>
  <c r="AA136" i="47" s="1"/>
  <c r="W136" i="47"/>
  <c r="U136" i="47"/>
  <c r="X136" i="47" s="1"/>
  <c r="P136" i="47"/>
  <c r="N136" i="47"/>
  <c r="M136" i="47" s="1"/>
  <c r="L136" i="47"/>
  <c r="AK135" i="47"/>
  <c r="AI135" i="47"/>
  <c r="AH135" i="47" s="1"/>
  <c r="AD135" i="47"/>
  <c r="AB135" i="47"/>
  <c r="AC135" i="47" s="1"/>
  <c r="W135" i="47"/>
  <c r="U135" i="47"/>
  <c r="Z135" i="47" s="1"/>
  <c r="P135" i="47"/>
  <c r="N135" i="47"/>
  <c r="M135" i="47" s="1"/>
  <c r="L135" i="47"/>
  <c r="AK134" i="47"/>
  <c r="AI134" i="47"/>
  <c r="AH134" i="47" s="1"/>
  <c r="AD134" i="47"/>
  <c r="AB134" i="47"/>
  <c r="AE134" i="47" s="1"/>
  <c r="W134" i="47"/>
  <c r="U134" i="47"/>
  <c r="P134" i="47"/>
  <c r="N134" i="47"/>
  <c r="L134" i="47"/>
  <c r="AK133" i="47"/>
  <c r="AI133" i="47"/>
  <c r="AH133" i="47" s="1"/>
  <c r="AD133" i="47"/>
  <c r="AB133" i="47"/>
  <c r="AF133" i="47" s="1"/>
  <c r="W133" i="47"/>
  <c r="U133" i="47"/>
  <c r="T133" i="47" s="1"/>
  <c r="P133" i="47"/>
  <c r="N133" i="47"/>
  <c r="O133" i="47" s="1"/>
  <c r="L133" i="47"/>
  <c r="AK132" i="47"/>
  <c r="AI132" i="47"/>
  <c r="AJ132" i="47" s="1"/>
  <c r="AD132" i="47"/>
  <c r="AB132" i="47"/>
  <c r="AG132" i="47" s="1"/>
  <c r="W132" i="47"/>
  <c r="U132" i="47"/>
  <c r="T132" i="47" s="1"/>
  <c r="P132" i="47"/>
  <c r="N132" i="47"/>
  <c r="Q132" i="47" s="1"/>
  <c r="L132" i="47"/>
  <c r="AK131" i="47"/>
  <c r="AI131" i="47"/>
  <c r="AL131" i="47" s="1"/>
  <c r="AD131" i="47"/>
  <c r="AB131" i="47"/>
  <c r="AC131" i="47" s="1"/>
  <c r="W131" i="47"/>
  <c r="U131" i="47"/>
  <c r="T131" i="47" s="1"/>
  <c r="P131" i="47"/>
  <c r="N131" i="47"/>
  <c r="M131" i="47" s="1"/>
  <c r="L131" i="47"/>
  <c r="AK130" i="47"/>
  <c r="AI130" i="47"/>
  <c r="AH130" i="47" s="1"/>
  <c r="AD130" i="47"/>
  <c r="AB130" i="47"/>
  <c r="AA130" i="47" s="1"/>
  <c r="W130" i="47"/>
  <c r="U130" i="47"/>
  <c r="V130" i="47" s="1"/>
  <c r="P130" i="47"/>
  <c r="N130" i="47"/>
  <c r="S130" i="47" s="1"/>
  <c r="L130" i="47"/>
  <c r="AK129" i="47"/>
  <c r="AI129" i="47"/>
  <c r="AN129" i="47" s="1"/>
  <c r="AD129" i="47"/>
  <c r="AB129" i="47"/>
  <c r="AA129" i="47" s="1"/>
  <c r="W129" i="47"/>
  <c r="U129" i="47"/>
  <c r="X129" i="47" s="1"/>
  <c r="P129" i="47"/>
  <c r="N129" i="47"/>
  <c r="O129" i="47" s="1"/>
  <c r="L129" i="47"/>
  <c r="AK128" i="47"/>
  <c r="AI128" i="47"/>
  <c r="AJ128" i="47" s="1"/>
  <c r="AD128" i="47"/>
  <c r="AB128" i="47"/>
  <c r="AA128" i="47" s="1"/>
  <c r="W128" i="47"/>
  <c r="U128" i="47"/>
  <c r="T128" i="47" s="1"/>
  <c r="P128" i="47"/>
  <c r="N128" i="47"/>
  <c r="M128" i="47" s="1"/>
  <c r="L128" i="47"/>
  <c r="AK127" i="47"/>
  <c r="AI127" i="47"/>
  <c r="AH127" i="47" s="1"/>
  <c r="AD127" i="47"/>
  <c r="AB127" i="47"/>
  <c r="AC127" i="47" s="1"/>
  <c r="W127" i="47"/>
  <c r="U127" i="47"/>
  <c r="Z127" i="47" s="1"/>
  <c r="P127" i="47"/>
  <c r="N127" i="47"/>
  <c r="M127" i="47" s="1"/>
  <c r="L127" i="47"/>
  <c r="AK126" i="47"/>
  <c r="AI126" i="47"/>
  <c r="AH126" i="47" s="1"/>
  <c r="AD126" i="47"/>
  <c r="AB126" i="47"/>
  <c r="AE126" i="47" s="1"/>
  <c r="W126" i="47"/>
  <c r="U126" i="47"/>
  <c r="V126" i="47" s="1"/>
  <c r="P126" i="47"/>
  <c r="N126" i="47"/>
  <c r="M126" i="47" s="1"/>
  <c r="L126" i="47"/>
  <c r="AK125" i="47"/>
  <c r="AI125" i="47"/>
  <c r="AH125" i="47" s="1"/>
  <c r="AD125" i="47"/>
  <c r="AB125" i="47"/>
  <c r="AC125" i="47" s="1"/>
  <c r="W125" i="47"/>
  <c r="U125" i="47"/>
  <c r="T125" i="47" s="1"/>
  <c r="P125" i="47"/>
  <c r="N125" i="47"/>
  <c r="O125" i="47" s="1"/>
  <c r="L125" i="47"/>
  <c r="AK124" i="47"/>
  <c r="AI124" i="47"/>
  <c r="AJ124" i="47" s="1"/>
  <c r="AD124" i="47"/>
  <c r="AB124" i="47"/>
  <c r="AG124" i="47" s="1"/>
  <c r="W124" i="47"/>
  <c r="U124" i="47"/>
  <c r="X124" i="47" s="1"/>
  <c r="P124" i="47"/>
  <c r="N124" i="47"/>
  <c r="Q124" i="47" s="1"/>
  <c r="L124" i="47"/>
  <c r="AK123" i="47"/>
  <c r="AI123" i="47"/>
  <c r="AL123" i="47" s="1"/>
  <c r="AD123" i="47"/>
  <c r="AB123" i="47"/>
  <c r="AC123" i="47" s="1"/>
  <c r="W123" i="47"/>
  <c r="U123" i="47"/>
  <c r="T123" i="47" s="1"/>
  <c r="P123" i="47"/>
  <c r="N123" i="47"/>
  <c r="S123" i="47" s="1"/>
  <c r="L123" i="47"/>
  <c r="AK122" i="47"/>
  <c r="AI122" i="47"/>
  <c r="AN122" i="47" s="1"/>
  <c r="AD122" i="47"/>
  <c r="AB122" i="47"/>
  <c r="AA122" i="47" s="1"/>
  <c r="W122" i="47"/>
  <c r="U122" i="47"/>
  <c r="V122" i="47" s="1"/>
  <c r="P122" i="47"/>
  <c r="N122" i="47"/>
  <c r="S122" i="47" s="1"/>
  <c r="L122" i="47"/>
  <c r="AK121" i="47"/>
  <c r="AI121" i="47"/>
  <c r="AN121" i="47" s="1"/>
  <c r="AD121" i="47"/>
  <c r="AB121" i="47"/>
  <c r="AE121" i="47" s="1"/>
  <c r="W121" i="47"/>
  <c r="U121" i="47"/>
  <c r="X121" i="47" s="1"/>
  <c r="P121" i="47"/>
  <c r="N121" i="47"/>
  <c r="O121" i="47" s="1"/>
  <c r="L121" i="47"/>
  <c r="AK120" i="47"/>
  <c r="AI120" i="47"/>
  <c r="AM120" i="47" s="1"/>
  <c r="AD120" i="47"/>
  <c r="AB120" i="47"/>
  <c r="W120" i="47"/>
  <c r="U120" i="47"/>
  <c r="V120" i="47" s="1"/>
  <c r="P120" i="47"/>
  <c r="N120" i="47"/>
  <c r="M120" i="47" s="1"/>
  <c r="L120" i="47"/>
  <c r="AK119" i="47"/>
  <c r="AI119" i="47"/>
  <c r="AH119" i="47" s="1"/>
  <c r="AD119" i="47"/>
  <c r="AB119" i="47"/>
  <c r="W119" i="47"/>
  <c r="U119" i="47"/>
  <c r="Z119" i="47" s="1"/>
  <c r="P119" i="47"/>
  <c r="N119" i="47"/>
  <c r="L119" i="47"/>
  <c r="AK118" i="47"/>
  <c r="AI118" i="47"/>
  <c r="AL118" i="47" s="1"/>
  <c r="AD118" i="47"/>
  <c r="AB118" i="47"/>
  <c r="AE118" i="47" s="1"/>
  <c r="W118" i="47"/>
  <c r="U118" i="47"/>
  <c r="Y118" i="47" s="1"/>
  <c r="P118" i="47"/>
  <c r="N118" i="47"/>
  <c r="M118" i="47" s="1"/>
  <c r="L118" i="47"/>
  <c r="AK117" i="47"/>
  <c r="AI117" i="47"/>
  <c r="AD117" i="47"/>
  <c r="AB117" i="47"/>
  <c r="AG117" i="47" s="1"/>
  <c r="W117" i="47"/>
  <c r="U117" i="47"/>
  <c r="T117" i="47" s="1"/>
  <c r="P117" i="47"/>
  <c r="N117" i="47"/>
  <c r="S117" i="47" s="1"/>
  <c r="L117" i="47"/>
  <c r="AK116" i="47"/>
  <c r="AI116" i="47"/>
  <c r="AH116" i="47" s="1"/>
  <c r="AD116" i="47"/>
  <c r="AB116" i="47"/>
  <c r="AG116" i="47" s="1"/>
  <c r="W116" i="47"/>
  <c r="U116" i="47"/>
  <c r="Z116" i="47" s="1"/>
  <c r="P116" i="47"/>
  <c r="N116" i="47"/>
  <c r="Q116" i="47" s="1"/>
  <c r="L116" i="47"/>
  <c r="AK115" i="47"/>
  <c r="AI115" i="47"/>
  <c r="AL115" i="47" s="1"/>
  <c r="AD115" i="47"/>
  <c r="AB115" i="47"/>
  <c r="AC115" i="47" s="1"/>
  <c r="W115" i="47"/>
  <c r="U115" i="47"/>
  <c r="T115" i="47" s="1"/>
  <c r="P115" i="47"/>
  <c r="N115" i="47"/>
  <c r="O115" i="47" s="1"/>
  <c r="L115" i="47"/>
  <c r="AK114" i="47"/>
  <c r="AI114" i="47"/>
  <c r="AJ114" i="47" s="1"/>
  <c r="AD114" i="47"/>
  <c r="AB114" i="47"/>
  <c r="AG114" i="47" s="1"/>
  <c r="W114" i="47"/>
  <c r="U114" i="47"/>
  <c r="X114" i="47" s="1"/>
  <c r="P114" i="47"/>
  <c r="N114" i="47"/>
  <c r="S114" i="47" s="1"/>
  <c r="L114" i="47"/>
  <c r="AK113" i="47"/>
  <c r="AI113" i="47"/>
  <c r="AN113" i="47" s="1"/>
  <c r="AD113" i="47"/>
  <c r="AB113" i="47"/>
  <c r="AG113" i="47" s="1"/>
  <c r="W113" i="47"/>
  <c r="U113" i="47"/>
  <c r="X113" i="47" s="1"/>
  <c r="P113" i="47"/>
  <c r="N113" i="47"/>
  <c r="L113" i="47"/>
  <c r="AK112" i="47"/>
  <c r="AI112" i="47"/>
  <c r="AH112" i="47" s="1"/>
  <c r="AD112" i="47"/>
  <c r="AB112" i="47"/>
  <c r="AC112" i="47" s="1"/>
  <c r="W112" i="47"/>
  <c r="U112" i="47"/>
  <c r="Z112" i="47" s="1"/>
  <c r="P112" i="47"/>
  <c r="N112" i="47"/>
  <c r="L112" i="47"/>
  <c r="AK111" i="47"/>
  <c r="AI111" i="47"/>
  <c r="AM111" i="47" s="1"/>
  <c r="AD111" i="47"/>
  <c r="AB111" i="47"/>
  <c r="AE111" i="47" s="1"/>
  <c r="W111" i="47"/>
  <c r="U111" i="47"/>
  <c r="X111" i="47" s="1"/>
  <c r="P111" i="47"/>
  <c r="N111" i="47"/>
  <c r="O111" i="47" s="1"/>
  <c r="L111" i="47"/>
  <c r="AK110" i="47"/>
  <c r="AI110" i="47"/>
  <c r="AD110" i="47"/>
  <c r="AB110" i="47"/>
  <c r="AE110" i="47" s="1"/>
  <c r="W110" i="47"/>
  <c r="U110" i="47"/>
  <c r="V110" i="47" s="1"/>
  <c r="P110" i="47"/>
  <c r="N110" i="47"/>
  <c r="S110" i="47" s="1"/>
  <c r="L110" i="47"/>
  <c r="AK109" i="47"/>
  <c r="AI109" i="47"/>
  <c r="AN109" i="47" s="1"/>
  <c r="AD109" i="47"/>
  <c r="AB109" i="47"/>
  <c r="AA109" i="47" s="1"/>
  <c r="W109" i="47"/>
  <c r="U109" i="47"/>
  <c r="P109" i="47"/>
  <c r="N109" i="47"/>
  <c r="M109" i="47" s="1"/>
  <c r="L109" i="47"/>
  <c r="AK108" i="47"/>
  <c r="AI108" i="47"/>
  <c r="AH108" i="47" s="1"/>
  <c r="AD108" i="47"/>
  <c r="AB108" i="47"/>
  <c r="AG108" i="47" s="1"/>
  <c r="W108" i="47"/>
  <c r="U108" i="47"/>
  <c r="P108" i="47"/>
  <c r="N108" i="47"/>
  <c r="Q108" i="47" s="1"/>
  <c r="L108" i="47"/>
  <c r="AK107" i="47"/>
  <c r="AI107" i="47"/>
  <c r="AL107" i="47" s="1"/>
  <c r="AD107" i="47"/>
  <c r="AB107" i="47"/>
  <c r="AC107" i="47" s="1"/>
  <c r="W107" i="47"/>
  <c r="U107" i="47"/>
  <c r="T107" i="47" s="1"/>
  <c r="P107" i="47"/>
  <c r="N107" i="47"/>
  <c r="M107" i="47" s="1"/>
  <c r="L107" i="47"/>
  <c r="AK106" i="47"/>
  <c r="AI106" i="47"/>
  <c r="AH106" i="47" s="1"/>
  <c r="AD106" i="47"/>
  <c r="AB106" i="47"/>
  <c r="W106" i="47"/>
  <c r="U106" i="47"/>
  <c r="T106" i="47" s="1"/>
  <c r="P106" i="47"/>
  <c r="N106" i="47"/>
  <c r="S106" i="47" s="1"/>
  <c r="L106" i="47"/>
  <c r="AK105" i="47"/>
  <c r="AI105" i="47"/>
  <c r="AN105" i="47" s="1"/>
  <c r="AD105" i="47"/>
  <c r="AB105" i="47"/>
  <c r="AG105" i="47" s="1"/>
  <c r="W105" i="47"/>
  <c r="U105" i="47"/>
  <c r="X105" i="47" s="1"/>
  <c r="P105" i="47"/>
  <c r="N105" i="47"/>
  <c r="O105" i="47" s="1"/>
  <c r="L105" i="47"/>
  <c r="AK104" i="47"/>
  <c r="AI104" i="47"/>
  <c r="AJ104" i="47" s="1"/>
  <c r="AD104" i="47"/>
  <c r="AB104" i="47"/>
  <c r="AF104" i="47" s="1"/>
  <c r="W104" i="47"/>
  <c r="U104" i="47"/>
  <c r="T104" i="47" s="1"/>
  <c r="P104" i="47"/>
  <c r="N104" i="47"/>
  <c r="Q104" i="47" s="1"/>
  <c r="L104" i="47"/>
  <c r="AK103" i="47"/>
  <c r="AI103" i="47"/>
  <c r="AL103" i="47" s="1"/>
  <c r="AD103" i="47"/>
  <c r="AB103" i="47"/>
  <c r="AA103" i="47" s="1"/>
  <c r="W103" i="47"/>
  <c r="U103" i="47"/>
  <c r="Z103" i="47" s="1"/>
  <c r="P103" i="47"/>
  <c r="N103" i="47"/>
  <c r="S103" i="47" s="1"/>
  <c r="L103" i="47"/>
  <c r="AK102" i="47"/>
  <c r="AI102" i="47"/>
  <c r="AN102" i="47" s="1"/>
  <c r="AD102" i="47"/>
  <c r="AB102" i="47"/>
  <c r="AE102" i="47" s="1"/>
  <c r="W102" i="47"/>
  <c r="U102" i="47"/>
  <c r="V102" i="47" s="1"/>
  <c r="P102" i="47"/>
  <c r="N102" i="47"/>
  <c r="M102" i="47" s="1"/>
  <c r="L102" i="47"/>
  <c r="AK101" i="47"/>
  <c r="AI101" i="47"/>
  <c r="AH101" i="47" s="1"/>
  <c r="AD101" i="47"/>
  <c r="AB101" i="47"/>
  <c r="AA101" i="47" s="1"/>
  <c r="W101" i="47"/>
  <c r="U101" i="47"/>
  <c r="P101" i="47"/>
  <c r="N101" i="47"/>
  <c r="M101" i="47" s="1"/>
  <c r="L101" i="47"/>
  <c r="AK100" i="47"/>
  <c r="AI100" i="47"/>
  <c r="AH100" i="47" s="1"/>
  <c r="AD100" i="47"/>
  <c r="AB100" i="47"/>
  <c r="AG100" i="47" s="1"/>
  <c r="W100" i="47"/>
  <c r="U100" i="47"/>
  <c r="P100" i="47"/>
  <c r="N100" i="47"/>
  <c r="Q100" i="47" s="1"/>
  <c r="L100" i="47"/>
  <c r="AK99" i="47"/>
  <c r="AI99" i="47"/>
  <c r="AL99" i="47" s="1"/>
  <c r="AD99" i="47"/>
  <c r="AB99" i="47"/>
  <c r="W99" i="47"/>
  <c r="U99" i="47"/>
  <c r="Z99" i="47" s="1"/>
  <c r="P99" i="47"/>
  <c r="N99" i="47"/>
  <c r="M99" i="47" s="1"/>
  <c r="AK98" i="47"/>
  <c r="AI98" i="47"/>
  <c r="AH98" i="47" s="1"/>
  <c r="AD98" i="47"/>
  <c r="AB98" i="47"/>
  <c r="AC98" i="47" s="1"/>
  <c r="W98" i="47"/>
  <c r="U98" i="47"/>
  <c r="P98" i="47"/>
  <c r="N98" i="47"/>
  <c r="S98" i="47" s="1"/>
  <c r="AK97" i="47"/>
  <c r="AI97" i="47"/>
  <c r="AN97" i="47" s="1"/>
  <c r="AD97" i="47"/>
  <c r="AB97" i="47"/>
  <c r="AG97" i="47" s="1"/>
  <c r="W97" i="47"/>
  <c r="U97" i="47"/>
  <c r="X97" i="47" s="1"/>
  <c r="P97" i="47"/>
  <c r="N97" i="47"/>
  <c r="Q97" i="47" s="1"/>
  <c r="R96" i="47"/>
  <c r="AK57" i="47"/>
  <c r="AI57" i="47"/>
  <c r="AM57" i="47" s="1"/>
  <c r="AD57" i="47"/>
  <c r="AB57" i="47"/>
  <c r="AA57" i="47" s="1"/>
  <c r="W57" i="47"/>
  <c r="U57" i="47"/>
  <c r="T57" i="47" s="1"/>
  <c r="P57" i="47"/>
  <c r="N57" i="47"/>
  <c r="S57" i="47" s="1"/>
  <c r="AK56" i="47"/>
  <c r="AI56" i="47"/>
  <c r="AN56" i="47" s="1"/>
  <c r="AD56" i="47"/>
  <c r="AB56" i="47"/>
  <c r="AC56" i="47" s="1"/>
  <c r="W56" i="47"/>
  <c r="U56" i="47"/>
  <c r="T56" i="47" s="1"/>
  <c r="P56" i="47"/>
  <c r="N56" i="47"/>
  <c r="Q56" i="47" s="1"/>
  <c r="AK55" i="47"/>
  <c r="AI55" i="47"/>
  <c r="AL55" i="47" s="1"/>
  <c r="AD55" i="47"/>
  <c r="AB55" i="47"/>
  <c r="AC55" i="47" s="1"/>
  <c r="W55" i="47"/>
  <c r="U55" i="47"/>
  <c r="T55" i="47" s="1"/>
  <c r="P55" i="47"/>
  <c r="N55" i="47"/>
  <c r="M55" i="47" s="1"/>
  <c r="AK54" i="47"/>
  <c r="AI54" i="47"/>
  <c r="AH54" i="47" s="1"/>
  <c r="AD54" i="47"/>
  <c r="AB54" i="47"/>
  <c r="AC54" i="47" s="1"/>
  <c r="W54" i="47"/>
  <c r="U54" i="47"/>
  <c r="Z54" i="47" s="1"/>
  <c r="P54" i="47"/>
  <c r="N54" i="47"/>
  <c r="R54" i="47" s="1"/>
  <c r="AK53" i="47"/>
  <c r="AI53" i="47"/>
  <c r="AM53" i="47" s="1"/>
  <c r="AD53" i="47"/>
  <c r="AB53" i="47"/>
  <c r="AE53" i="47" s="1"/>
  <c r="W53" i="47"/>
  <c r="U53" i="47"/>
  <c r="Z53" i="47" s="1"/>
  <c r="P53" i="47"/>
  <c r="N53" i="47"/>
  <c r="O53" i="47" s="1"/>
  <c r="AK52" i="47"/>
  <c r="AI52" i="47"/>
  <c r="AJ52" i="47" s="1"/>
  <c r="AD52" i="47"/>
  <c r="AB52" i="47"/>
  <c r="AC52" i="47" s="1"/>
  <c r="W52" i="47"/>
  <c r="U52" i="47"/>
  <c r="T52" i="47" s="1"/>
  <c r="P52" i="47"/>
  <c r="N52" i="47"/>
  <c r="O52" i="47" s="1"/>
  <c r="AK51" i="47"/>
  <c r="AI51" i="47"/>
  <c r="AJ51" i="47" s="1"/>
  <c r="AD51" i="47"/>
  <c r="AB51" i="47"/>
  <c r="AG51" i="47" s="1"/>
  <c r="W51" i="47"/>
  <c r="U51" i="47"/>
  <c r="Y51" i="47" s="1"/>
  <c r="P51" i="47"/>
  <c r="N51" i="47"/>
  <c r="S51" i="47" s="1"/>
  <c r="AK50" i="47"/>
  <c r="AI50" i="47"/>
  <c r="AN50" i="47" s="1"/>
  <c r="AD50" i="47"/>
  <c r="AB50" i="47"/>
  <c r="AF50" i="47" s="1"/>
  <c r="W50" i="47"/>
  <c r="U50" i="47"/>
  <c r="X50" i="47" s="1"/>
  <c r="P50" i="47"/>
  <c r="N50" i="47"/>
  <c r="O50" i="47" s="1"/>
  <c r="AK49" i="47"/>
  <c r="AI49" i="47"/>
  <c r="AJ49" i="47" s="1"/>
  <c r="AD49" i="47"/>
  <c r="AB49" i="47"/>
  <c r="AG49" i="47" s="1"/>
  <c r="W49" i="47"/>
  <c r="U49" i="47"/>
  <c r="T49" i="47" s="1"/>
  <c r="P49" i="47"/>
  <c r="N49" i="47"/>
  <c r="M49" i="47" s="1"/>
  <c r="AK48" i="47"/>
  <c r="AI48" i="47"/>
  <c r="AH48" i="47" s="1"/>
  <c r="AD48" i="47"/>
  <c r="AB48" i="47"/>
  <c r="AG48" i="47" s="1"/>
  <c r="W48" i="47"/>
  <c r="U48" i="47"/>
  <c r="Z48" i="47" s="1"/>
  <c r="P48" i="47"/>
  <c r="N48" i="47"/>
  <c r="R48" i="47" s="1"/>
  <c r="AK47" i="47"/>
  <c r="AI47" i="47"/>
  <c r="AM47" i="47" s="1"/>
  <c r="AD47" i="47"/>
  <c r="AB47" i="47"/>
  <c r="AE47" i="47" s="1"/>
  <c r="W47" i="47"/>
  <c r="U47" i="47"/>
  <c r="V47" i="47" s="1"/>
  <c r="P47" i="47"/>
  <c r="N47" i="47"/>
  <c r="R47" i="47" s="1"/>
  <c r="AK46" i="47"/>
  <c r="AI46" i="47"/>
  <c r="AL46" i="47" s="1"/>
  <c r="AD46" i="47"/>
  <c r="AB46" i="47"/>
  <c r="AA46" i="47" s="1"/>
  <c r="W46" i="47"/>
  <c r="U46" i="47"/>
  <c r="T46" i="47" s="1"/>
  <c r="P46" i="47"/>
  <c r="N46" i="47"/>
  <c r="S46" i="47" s="1"/>
  <c r="AK45" i="47"/>
  <c r="AI45" i="47"/>
  <c r="AN45" i="47" s="1"/>
  <c r="AD45" i="47"/>
  <c r="AB45" i="47"/>
  <c r="AG45" i="47" s="1"/>
  <c r="W45" i="47"/>
  <c r="U45" i="47"/>
  <c r="Y45" i="47" s="1"/>
  <c r="P45" i="47"/>
  <c r="N45" i="47"/>
  <c r="Q45" i="47" s="1"/>
  <c r="AK44" i="47"/>
  <c r="AI44" i="47"/>
  <c r="AL44" i="47" s="1"/>
  <c r="AD44" i="47"/>
  <c r="AB44" i="47"/>
  <c r="AC44" i="47" s="1"/>
  <c r="W44" i="47"/>
  <c r="U44" i="47"/>
  <c r="V44" i="47" s="1"/>
  <c r="P44" i="47"/>
  <c r="N44" i="47"/>
  <c r="M44" i="47" s="1"/>
  <c r="AK43" i="47"/>
  <c r="AI43" i="47"/>
  <c r="AH43" i="47" s="1"/>
  <c r="AD43" i="47"/>
  <c r="AB43" i="47"/>
  <c r="AA43" i="47" s="1"/>
  <c r="W43" i="47"/>
  <c r="U43" i="47"/>
  <c r="Z43" i="47" s="1"/>
  <c r="P43" i="47"/>
  <c r="N43" i="47"/>
  <c r="S43" i="47" s="1"/>
  <c r="AK42" i="47"/>
  <c r="AI42" i="47"/>
  <c r="AN42" i="47" s="1"/>
  <c r="AD42" i="47"/>
  <c r="AB42" i="47"/>
  <c r="AF42" i="47" s="1"/>
  <c r="W42" i="47"/>
  <c r="U42" i="47"/>
  <c r="X42" i="47" s="1"/>
  <c r="P42" i="47"/>
  <c r="N42" i="47"/>
  <c r="O42" i="47" s="1"/>
  <c r="AK41" i="47"/>
  <c r="AI41" i="47"/>
  <c r="AJ41" i="47" s="1"/>
  <c r="AD41" i="47"/>
  <c r="AB41" i="47"/>
  <c r="AG41" i="47" s="1"/>
  <c r="W41" i="47"/>
  <c r="U41" i="47"/>
  <c r="T41" i="47" s="1"/>
  <c r="P41" i="47"/>
  <c r="N41" i="47"/>
  <c r="M41" i="47" s="1"/>
  <c r="AK40" i="47"/>
  <c r="AI40" i="47"/>
  <c r="AH40" i="47" s="1"/>
  <c r="AD40" i="47"/>
  <c r="AB40" i="47"/>
  <c r="AG40" i="47" s="1"/>
  <c r="W40" i="47"/>
  <c r="U40" i="47"/>
  <c r="Z40" i="47" s="1"/>
  <c r="P40" i="47"/>
  <c r="N40" i="47"/>
  <c r="R40" i="47" s="1"/>
  <c r="AK39" i="47"/>
  <c r="AI39" i="47"/>
  <c r="AM39" i="47" s="1"/>
  <c r="AD39" i="47"/>
  <c r="AB39" i="47"/>
  <c r="AE39" i="47" s="1"/>
  <c r="W39" i="47"/>
  <c r="U39" i="47"/>
  <c r="V39" i="47" s="1"/>
  <c r="P39" i="47"/>
  <c r="N39" i="47"/>
  <c r="O39" i="47" s="1"/>
  <c r="AK38" i="47"/>
  <c r="AI38" i="47"/>
  <c r="AL38" i="47" s="1"/>
  <c r="AD38" i="47"/>
  <c r="AB38" i="47"/>
  <c r="AA38" i="47" s="1"/>
  <c r="W38" i="47"/>
  <c r="U38" i="47"/>
  <c r="T38" i="47" s="1"/>
  <c r="P38" i="47"/>
  <c r="N38" i="47"/>
  <c r="S38" i="47" s="1"/>
  <c r="AK37" i="47"/>
  <c r="AI37" i="47"/>
  <c r="AN37" i="47" s="1"/>
  <c r="AD37" i="47"/>
  <c r="AB37" i="47"/>
  <c r="AG37" i="47" s="1"/>
  <c r="W37" i="47"/>
  <c r="U37" i="47"/>
  <c r="Y37" i="47" s="1"/>
  <c r="P37" i="47"/>
  <c r="N37" i="47"/>
  <c r="Q37" i="47" s="1"/>
  <c r="AK36" i="47"/>
  <c r="AI36" i="47"/>
  <c r="AL36" i="47" s="1"/>
  <c r="AD36" i="47"/>
  <c r="AB36" i="47"/>
  <c r="AC36" i="47" s="1"/>
  <c r="W36" i="47"/>
  <c r="U36" i="47"/>
  <c r="V36" i="47" s="1"/>
  <c r="P36" i="47"/>
  <c r="N36" i="47"/>
  <c r="M36" i="47" s="1"/>
  <c r="AK34" i="47"/>
  <c r="AI34" i="47"/>
  <c r="AH34" i="47" s="1"/>
  <c r="AD34" i="47"/>
  <c r="AB34" i="47"/>
  <c r="AA34" i="47" s="1"/>
  <c r="W34" i="47"/>
  <c r="U34" i="47"/>
  <c r="Z34" i="47" s="1"/>
  <c r="P34" i="47"/>
  <c r="N34" i="47"/>
  <c r="S34" i="47" s="1"/>
  <c r="AK32" i="47"/>
  <c r="AI32" i="47"/>
  <c r="AN32" i="47" s="1"/>
  <c r="AD32" i="47"/>
  <c r="AB32" i="47"/>
  <c r="AF32" i="47" s="1"/>
  <c r="W32" i="47"/>
  <c r="U32" i="47"/>
  <c r="X32" i="47" s="1"/>
  <c r="P32" i="47"/>
  <c r="N32" i="47"/>
  <c r="O32" i="47" s="1"/>
  <c r="AK31" i="47"/>
  <c r="AI31" i="47"/>
  <c r="AJ31" i="47" s="1"/>
  <c r="AD31" i="47"/>
  <c r="AB31" i="47"/>
  <c r="AG31" i="47" s="1"/>
  <c r="W31" i="47"/>
  <c r="U31" i="47"/>
  <c r="T31" i="47" s="1"/>
  <c r="P31" i="47"/>
  <c r="N31" i="47"/>
  <c r="M31" i="47" s="1"/>
  <c r="AK30" i="47"/>
  <c r="AI30" i="47"/>
  <c r="AH30" i="47" s="1"/>
  <c r="AD30" i="47"/>
  <c r="AB30" i="47"/>
  <c r="AG30" i="47" s="1"/>
  <c r="W30" i="47"/>
  <c r="U30" i="47"/>
  <c r="Z30" i="47" s="1"/>
  <c r="P30" i="47"/>
  <c r="N30" i="47"/>
  <c r="R30" i="47" s="1"/>
  <c r="R33" i="47"/>
  <c r="L18" i="47"/>
  <c r="L17" i="47"/>
  <c r="L15" i="47"/>
  <c r="L14" i="47"/>
  <c r="L13" i="47"/>
  <c r="R49" i="46"/>
  <c r="R42" i="46"/>
  <c r="R32" i="46"/>
  <c r="R107" i="46"/>
  <c r="AK106" i="46"/>
  <c r="AI106" i="46"/>
  <c r="AH106" i="46" s="1"/>
  <c r="AD106" i="46"/>
  <c r="AB106" i="46"/>
  <c r="AC106" i="46" s="1"/>
  <c r="W106" i="46"/>
  <c r="U106" i="46"/>
  <c r="T106" i="46" s="1"/>
  <c r="P106" i="46"/>
  <c r="N106" i="46"/>
  <c r="O106" i="46" s="1"/>
  <c r="AK105" i="46"/>
  <c r="AI105" i="46"/>
  <c r="AJ105" i="46" s="1"/>
  <c r="AD105" i="46"/>
  <c r="AB105" i="46"/>
  <c r="AC105" i="46" s="1"/>
  <c r="W105" i="46"/>
  <c r="U105" i="46"/>
  <c r="V105" i="46" s="1"/>
  <c r="P105" i="46"/>
  <c r="N105" i="46"/>
  <c r="M105" i="46" s="1"/>
  <c r="AK104" i="46"/>
  <c r="AI104" i="46"/>
  <c r="AH104" i="46" s="1"/>
  <c r="AD104" i="46"/>
  <c r="AB104" i="46"/>
  <c r="W104" i="46"/>
  <c r="U104" i="46"/>
  <c r="T104" i="46" s="1"/>
  <c r="P104" i="46"/>
  <c r="N104" i="46"/>
  <c r="M104" i="46" s="1"/>
  <c r="AK103" i="46"/>
  <c r="AI103" i="46"/>
  <c r="AJ103" i="46" s="1"/>
  <c r="AD103" i="46"/>
  <c r="AB103" i="46"/>
  <c r="AA103" i="46" s="1"/>
  <c r="W103" i="46"/>
  <c r="U103" i="46"/>
  <c r="Y103" i="46" s="1"/>
  <c r="P103" i="46"/>
  <c r="N103" i="46"/>
  <c r="O103" i="46" s="1"/>
  <c r="AK102" i="46"/>
  <c r="AI102" i="46"/>
  <c r="AJ102" i="46" s="1"/>
  <c r="AD102" i="46"/>
  <c r="AB102" i="46"/>
  <c r="AC102" i="46" s="1"/>
  <c r="W102" i="46"/>
  <c r="U102" i="46"/>
  <c r="T102" i="46" s="1"/>
  <c r="P102" i="46"/>
  <c r="N102" i="46"/>
  <c r="O102" i="46" s="1"/>
  <c r="AK101" i="46"/>
  <c r="AI101" i="46"/>
  <c r="AL101" i="46" s="1"/>
  <c r="AD101" i="46"/>
  <c r="AB101" i="46"/>
  <c r="AA101" i="46" s="1"/>
  <c r="W101" i="46"/>
  <c r="U101" i="46"/>
  <c r="T101" i="46" s="1"/>
  <c r="P101" i="46"/>
  <c r="N101" i="46"/>
  <c r="AK100" i="46"/>
  <c r="AI100" i="46"/>
  <c r="AH100" i="46" s="1"/>
  <c r="AD100" i="46"/>
  <c r="AB100" i="46"/>
  <c r="AG100" i="46" s="1"/>
  <c r="W100" i="46"/>
  <c r="U100" i="46"/>
  <c r="V100" i="46" s="1"/>
  <c r="P100" i="46"/>
  <c r="N100" i="46"/>
  <c r="O100" i="46" s="1"/>
  <c r="AK99" i="46"/>
  <c r="AI99" i="46"/>
  <c r="AJ99" i="46" s="1"/>
  <c r="AD99" i="46"/>
  <c r="AB99" i="46"/>
  <c r="AG99" i="46" s="1"/>
  <c r="W99" i="46"/>
  <c r="U99" i="46"/>
  <c r="V99" i="46" s="1"/>
  <c r="P99" i="46"/>
  <c r="N99" i="46"/>
  <c r="M99" i="46" s="1"/>
  <c r="R98" i="46"/>
  <c r="AK94" i="46"/>
  <c r="AI94" i="46"/>
  <c r="AL94" i="46" s="1"/>
  <c r="AD94" i="46"/>
  <c r="AB94" i="46"/>
  <c r="AA94" i="46" s="1"/>
  <c r="W94" i="46"/>
  <c r="U94" i="46"/>
  <c r="T94" i="46" s="1"/>
  <c r="P94" i="46"/>
  <c r="N94" i="46"/>
  <c r="M94" i="46" s="1"/>
  <c r="L94" i="46"/>
  <c r="AK93" i="46"/>
  <c r="AI93" i="46"/>
  <c r="AN93" i="46" s="1"/>
  <c r="AD93" i="46"/>
  <c r="AB93" i="46"/>
  <c r="AE93" i="46" s="1"/>
  <c r="W93" i="46"/>
  <c r="U93" i="46"/>
  <c r="V93" i="46" s="1"/>
  <c r="P93" i="46"/>
  <c r="N93" i="46"/>
  <c r="O93" i="46" s="1"/>
  <c r="L93" i="46"/>
  <c r="AK92" i="46"/>
  <c r="AI92" i="46"/>
  <c r="AJ92" i="46" s="1"/>
  <c r="AD92" i="46"/>
  <c r="AB92" i="46"/>
  <c r="AA92" i="46" s="1"/>
  <c r="W92" i="46"/>
  <c r="U92" i="46"/>
  <c r="P92" i="46"/>
  <c r="N92" i="46"/>
  <c r="M92" i="46" s="1"/>
  <c r="L92" i="46"/>
  <c r="AK91" i="46"/>
  <c r="AI91" i="46"/>
  <c r="AH91" i="46" s="1"/>
  <c r="AD91" i="46"/>
  <c r="AB91" i="46"/>
  <c r="AC91" i="46" s="1"/>
  <c r="W91" i="46"/>
  <c r="U91" i="46"/>
  <c r="T91" i="46" s="1"/>
  <c r="P91" i="46"/>
  <c r="N91" i="46"/>
  <c r="Q91" i="46" s="1"/>
  <c r="L91" i="46"/>
  <c r="AK90" i="46"/>
  <c r="AI90" i="46"/>
  <c r="AL90" i="46" s="1"/>
  <c r="AD90" i="46"/>
  <c r="AB90" i="46"/>
  <c r="AC90" i="46" s="1"/>
  <c r="W90" i="46"/>
  <c r="U90" i="46"/>
  <c r="V90" i="46" s="1"/>
  <c r="P90" i="46"/>
  <c r="N90" i="46"/>
  <c r="O90" i="46" s="1"/>
  <c r="L90" i="46"/>
  <c r="AK89" i="46"/>
  <c r="AI89" i="46"/>
  <c r="AJ89" i="46" s="1"/>
  <c r="AD89" i="46"/>
  <c r="AB89" i="46"/>
  <c r="AC89" i="46" s="1"/>
  <c r="W89" i="46"/>
  <c r="U89" i="46"/>
  <c r="T89" i="46" s="1"/>
  <c r="P89" i="46"/>
  <c r="N89" i="46"/>
  <c r="M89" i="46" s="1"/>
  <c r="L89" i="46"/>
  <c r="AK88" i="46"/>
  <c r="AI88" i="46"/>
  <c r="AH88" i="46" s="1"/>
  <c r="AD88" i="46"/>
  <c r="AB88" i="46"/>
  <c r="AG88" i="46" s="1"/>
  <c r="W88" i="46"/>
  <c r="U88" i="46"/>
  <c r="X88" i="46" s="1"/>
  <c r="P88" i="46"/>
  <c r="N88" i="46"/>
  <c r="O88" i="46" s="1"/>
  <c r="L88" i="46"/>
  <c r="AK87" i="46"/>
  <c r="AI87" i="46"/>
  <c r="AJ87" i="46" s="1"/>
  <c r="AD87" i="46"/>
  <c r="AB87" i="46"/>
  <c r="AG87" i="46" s="1"/>
  <c r="W87" i="46"/>
  <c r="U87" i="46"/>
  <c r="T87" i="46" s="1"/>
  <c r="P87" i="46"/>
  <c r="N87" i="46"/>
  <c r="Q87" i="46" s="1"/>
  <c r="L87" i="46"/>
  <c r="AK86" i="46"/>
  <c r="AI86" i="46"/>
  <c r="AJ86" i="46" s="1"/>
  <c r="AD86" i="46"/>
  <c r="AB86" i="46"/>
  <c r="AA86" i="46" s="1"/>
  <c r="W86" i="46"/>
  <c r="U86" i="46"/>
  <c r="T86" i="46" s="1"/>
  <c r="P86" i="46"/>
  <c r="N86" i="46"/>
  <c r="S86" i="46" s="1"/>
  <c r="L86" i="46"/>
  <c r="AK85" i="46"/>
  <c r="AI85" i="46"/>
  <c r="AD85" i="46"/>
  <c r="AB85" i="46"/>
  <c r="AE85" i="46" s="1"/>
  <c r="W85" i="46"/>
  <c r="U85" i="46"/>
  <c r="V85" i="46" s="1"/>
  <c r="P85" i="46"/>
  <c r="N85" i="46"/>
  <c r="M85" i="46" s="1"/>
  <c r="L85" i="46"/>
  <c r="AK84" i="46"/>
  <c r="AI84" i="46"/>
  <c r="AH84" i="46" s="1"/>
  <c r="AD84" i="46"/>
  <c r="AC84" i="46"/>
  <c r="AB84" i="46"/>
  <c r="AA84" i="46" s="1"/>
  <c r="W84" i="46"/>
  <c r="U84" i="46"/>
  <c r="X84" i="46" s="1"/>
  <c r="P84" i="46"/>
  <c r="N84" i="46"/>
  <c r="O84" i="46" s="1"/>
  <c r="L84" i="46"/>
  <c r="AK83" i="46"/>
  <c r="AI83" i="46"/>
  <c r="AH83" i="46" s="1"/>
  <c r="AD83" i="46"/>
  <c r="AB83" i="46"/>
  <c r="AC83" i="46" s="1"/>
  <c r="W83" i="46"/>
  <c r="U83" i="46"/>
  <c r="T83" i="46" s="1"/>
  <c r="P83" i="46"/>
  <c r="N83" i="46"/>
  <c r="S83" i="46" s="1"/>
  <c r="L83" i="46"/>
  <c r="AK82" i="46"/>
  <c r="AI82" i="46"/>
  <c r="AN82" i="46" s="1"/>
  <c r="AD82" i="46"/>
  <c r="AB82" i="46"/>
  <c r="AC82" i="46" s="1"/>
  <c r="W82" i="46"/>
  <c r="U82" i="46"/>
  <c r="T82" i="46" s="1"/>
  <c r="P82" i="46"/>
  <c r="N82" i="46"/>
  <c r="M82" i="46" s="1"/>
  <c r="L82" i="46"/>
  <c r="AK81" i="46"/>
  <c r="AI81" i="46"/>
  <c r="AH81" i="46" s="1"/>
  <c r="AD81" i="46"/>
  <c r="AB81" i="46"/>
  <c r="W81" i="46"/>
  <c r="U81" i="46"/>
  <c r="V81" i="46" s="1"/>
  <c r="P81" i="46"/>
  <c r="N81" i="46"/>
  <c r="M81" i="46" s="1"/>
  <c r="L81" i="46"/>
  <c r="AK80" i="46"/>
  <c r="AI80" i="46"/>
  <c r="AH80" i="46" s="1"/>
  <c r="AD80" i="46"/>
  <c r="AB80" i="46"/>
  <c r="W80" i="46"/>
  <c r="U80" i="46"/>
  <c r="Z80" i="46" s="1"/>
  <c r="P80" i="46"/>
  <c r="N80" i="46"/>
  <c r="O80" i="46" s="1"/>
  <c r="L80" i="46"/>
  <c r="AK79" i="46"/>
  <c r="AI79" i="46"/>
  <c r="AJ79" i="46" s="1"/>
  <c r="AD79" i="46"/>
  <c r="AB79" i="46"/>
  <c r="AG79" i="46" s="1"/>
  <c r="W79" i="46"/>
  <c r="U79" i="46"/>
  <c r="T79" i="46" s="1"/>
  <c r="P79" i="46"/>
  <c r="N79" i="46"/>
  <c r="Q79" i="46" s="1"/>
  <c r="L79" i="46"/>
  <c r="AK78" i="46"/>
  <c r="AI78" i="46"/>
  <c r="AJ78" i="46" s="1"/>
  <c r="AD78" i="46"/>
  <c r="AB78" i="46"/>
  <c r="AC78" i="46" s="1"/>
  <c r="W78" i="46"/>
  <c r="U78" i="46"/>
  <c r="T78" i="46" s="1"/>
  <c r="P78" i="46"/>
  <c r="N78" i="46"/>
  <c r="S78" i="46" s="1"/>
  <c r="L78" i="46"/>
  <c r="AK77" i="46"/>
  <c r="AI77" i="46"/>
  <c r="AH77" i="46" s="1"/>
  <c r="AD77" i="46"/>
  <c r="AB77" i="46"/>
  <c r="AA77" i="46" s="1"/>
  <c r="W77" i="46"/>
  <c r="U77" i="46"/>
  <c r="V77" i="46" s="1"/>
  <c r="P77" i="46"/>
  <c r="N77" i="46"/>
  <c r="Q77" i="46" s="1"/>
  <c r="L77" i="46"/>
  <c r="AK76" i="46"/>
  <c r="AI76" i="46"/>
  <c r="AL76" i="46" s="1"/>
  <c r="AD76" i="46"/>
  <c r="AB76" i="46"/>
  <c r="AA76" i="46" s="1"/>
  <c r="W76" i="46"/>
  <c r="U76" i="46"/>
  <c r="X76" i="46" s="1"/>
  <c r="P76" i="46"/>
  <c r="N76" i="46"/>
  <c r="M76" i="46" s="1"/>
  <c r="L76" i="46"/>
  <c r="AK75" i="46"/>
  <c r="AI75" i="46"/>
  <c r="AH75" i="46" s="1"/>
  <c r="AD75" i="46"/>
  <c r="AB75" i="46"/>
  <c r="AA75" i="46" s="1"/>
  <c r="W75" i="46"/>
  <c r="U75" i="46"/>
  <c r="T75" i="46" s="1"/>
  <c r="P75" i="46"/>
  <c r="N75" i="46"/>
  <c r="O75" i="46" s="1"/>
  <c r="L75" i="46"/>
  <c r="AK74" i="46"/>
  <c r="AI74" i="46"/>
  <c r="AJ74" i="46" s="1"/>
  <c r="AD74" i="46"/>
  <c r="AB74" i="46"/>
  <c r="AC74" i="46" s="1"/>
  <c r="W74" i="46"/>
  <c r="U74" i="46"/>
  <c r="Z74" i="46" s="1"/>
  <c r="P74" i="46"/>
  <c r="N74" i="46"/>
  <c r="M74" i="46" s="1"/>
  <c r="L74" i="46"/>
  <c r="AK73" i="46"/>
  <c r="AI73" i="46"/>
  <c r="AH73" i="46" s="1"/>
  <c r="AD73" i="46"/>
  <c r="AB73" i="46"/>
  <c r="AC73" i="46" s="1"/>
  <c r="W73" i="46"/>
  <c r="U73" i="46"/>
  <c r="T73" i="46" s="1"/>
  <c r="P73" i="46"/>
  <c r="N73" i="46"/>
  <c r="M73" i="46" s="1"/>
  <c r="L73" i="46"/>
  <c r="AK72" i="46"/>
  <c r="AI72" i="46"/>
  <c r="AH72" i="46" s="1"/>
  <c r="AD72" i="46"/>
  <c r="AB72" i="46"/>
  <c r="AA72" i="46" s="1"/>
  <c r="W72" i="46"/>
  <c r="U72" i="46"/>
  <c r="T72" i="46" s="1"/>
  <c r="P72" i="46"/>
  <c r="N72" i="46"/>
  <c r="R72" i="46" s="1"/>
  <c r="L72" i="46"/>
  <c r="AK71" i="46"/>
  <c r="AI71" i="46"/>
  <c r="AL71" i="46" s="1"/>
  <c r="AD71" i="46"/>
  <c r="AB71" i="46"/>
  <c r="AC71" i="46" s="1"/>
  <c r="W71" i="46"/>
  <c r="U71" i="46"/>
  <c r="P71" i="46"/>
  <c r="N71" i="46"/>
  <c r="R71" i="46" s="1"/>
  <c r="L71" i="46"/>
  <c r="AK70" i="46"/>
  <c r="AI70" i="46"/>
  <c r="AM70" i="46" s="1"/>
  <c r="AD70" i="46"/>
  <c r="AB70" i="46"/>
  <c r="AC70" i="46" s="1"/>
  <c r="W70" i="46"/>
  <c r="U70" i="46"/>
  <c r="Y70" i="46" s="1"/>
  <c r="P70" i="46"/>
  <c r="N70" i="46"/>
  <c r="R70" i="46" s="1"/>
  <c r="L70" i="46"/>
  <c r="AK69" i="46"/>
  <c r="AI69" i="46"/>
  <c r="AH69" i="46" s="1"/>
  <c r="AD69" i="46"/>
  <c r="AB69" i="46"/>
  <c r="AG69" i="46" s="1"/>
  <c r="W69" i="46"/>
  <c r="U69" i="46"/>
  <c r="Z69" i="46" s="1"/>
  <c r="P69" i="46"/>
  <c r="N69" i="46"/>
  <c r="M69" i="46" s="1"/>
  <c r="L69" i="46"/>
  <c r="AK68" i="46"/>
  <c r="AI68" i="46"/>
  <c r="AH68" i="46" s="1"/>
  <c r="AD68" i="46"/>
  <c r="AB68" i="46"/>
  <c r="AC68" i="46" s="1"/>
  <c r="W68" i="46"/>
  <c r="U68" i="46"/>
  <c r="T68" i="46" s="1"/>
  <c r="P68" i="46"/>
  <c r="N68" i="46"/>
  <c r="M68" i="46" s="1"/>
  <c r="L68" i="46"/>
  <c r="AK67" i="46"/>
  <c r="AI67" i="46"/>
  <c r="AJ67" i="46" s="1"/>
  <c r="AD67" i="46"/>
  <c r="AB67" i="46"/>
  <c r="AA67" i="46" s="1"/>
  <c r="W67" i="46"/>
  <c r="U67" i="46"/>
  <c r="P67" i="46"/>
  <c r="N67" i="46"/>
  <c r="O67" i="46" s="1"/>
  <c r="L67" i="46"/>
  <c r="AK66" i="46"/>
  <c r="AI66" i="46"/>
  <c r="AH66" i="46" s="1"/>
  <c r="AD66" i="46"/>
  <c r="AB66" i="46"/>
  <c r="AC66" i="46" s="1"/>
  <c r="W66" i="46"/>
  <c r="U66" i="46"/>
  <c r="T66" i="46" s="1"/>
  <c r="S66" i="46"/>
  <c r="P66" i="46"/>
  <c r="N66" i="46"/>
  <c r="Q66" i="46" s="1"/>
  <c r="L66" i="46"/>
  <c r="AK65" i="46"/>
  <c r="AI65" i="46"/>
  <c r="AL65" i="46" s="1"/>
  <c r="AD65" i="46"/>
  <c r="AB65" i="46"/>
  <c r="AC65" i="46" s="1"/>
  <c r="W65" i="46"/>
  <c r="U65" i="46"/>
  <c r="V65" i="46" s="1"/>
  <c r="P65" i="46"/>
  <c r="N65" i="46"/>
  <c r="S65" i="46" s="1"/>
  <c r="L65" i="46"/>
  <c r="AK64" i="46"/>
  <c r="AI64" i="46"/>
  <c r="AN64" i="46" s="1"/>
  <c r="AH64" i="46"/>
  <c r="AD64" i="46"/>
  <c r="AC64" i="46"/>
  <c r="AB64" i="46"/>
  <c r="W64" i="46"/>
  <c r="U64" i="46"/>
  <c r="T64" i="46" s="1"/>
  <c r="P64" i="46"/>
  <c r="N64" i="46"/>
  <c r="M64" i="46" s="1"/>
  <c r="L64" i="46"/>
  <c r="AK63" i="46"/>
  <c r="AJ63" i="46"/>
  <c r="AI63" i="46"/>
  <c r="AH63" i="46" s="1"/>
  <c r="AD63" i="46"/>
  <c r="AB63" i="46"/>
  <c r="W63" i="46"/>
  <c r="U63" i="46"/>
  <c r="X63" i="46" s="1"/>
  <c r="P63" i="46"/>
  <c r="N63" i="46"/>
  <c r="O63" i="46" s="1"/>
  <c r="L63" i="46"/>
  <c r="AK62" i="46"/>
  <c r="AI62" i="46"/>
  <c r="AJ62" i="46" s="1"/>
  <c r="AD62" i="46"/>
  <c r="AB62" i="46"/>
  <c r="AC62" i="46" s="1"/>
  <c r="W62" i="46"/>
  <c r="U62" i="46"/>
  <c r="X62" i="46" s="1"/>
  <c r="P62" i="46"/>
  <c r="N62" i="46"/>
  <c r="O62" i="46" s="1"/>
  <c r="L62" i="46"/>
  <c r="AK61" i="46"/>
  <c r="AI61" i="46"/>
  <c r="AJ61" i="46" s="1"/>
  <c r="AD61" i="46"/>
  <c r="AB61" i="46"/>
  <c r="AA61" i="46" s="1"/>
  <c r="W61" i="46"/>
  <c r="U61" i="46"/>
  <c r="P61" i="46"/>
  <c r="N61" i="46"/>
  <c r="S61" i="46" s="1"/>
  <c r="L61" i="46"/>
  <c r="AK60" i="46"/>
  <c r="AI60" i="46"/>
  <c r="AN60" i="46" s="1"/>
  <c r="AD60" i="46"/>
  <c r="AB60" i="46"/>
  <c r="AE60" i="46" s="1"/>
  <c r="Y60" i="46"/>
  <c r="W60" i="46"/>
  <c r="U60" i="46"/>
  <c r="V60" i="46" s="1"/>
  <c r="P60" i="46"/>
  <c r="N60" i="46"/>
  <c r="O60" i="46" s="1"/>
  <c r="L60" i="46"/>
  <c r="AK59" i="46"/>
  <c r="AI59" i="46"/>
  <c r="AJ59" i="46" s="1"/>
  <c r="AD59" i="46"/>
  <c r="AB59" i="46"/>
  <c r="AC59" i="46" s="1"/>
  <c r="W59" i="46"/>
  <c r="U59" i="46"/>
  <c r="P59" i="46"/>
  <c r="N59" i="46"/>
  <c r="L59" i="46"/>
  <c r="AK58" i="46"/>
  <c r="AI58" i="46"/>
  <c r="AH58" i="46" s="1"/>
  <c r="AD58" i="46"/>
  <c r="AB58" i="46"/>
  <c r="AC58" i="46" s="1"/>
  <c r="W58" i="46"/>
  <c r="U58" i="46"/>
  <c r="T58" i="46" s="1"/>
  <c r="P58" i="46"/>
  <c r="N58" i="46"/>
  <c r="Q58" i="46" s="1"/>
  <c r="L58" i="46"/>
  <c r="AK57" i="46"/>
  <c r="AI57" i="46"/>
  <c r="AL57" i="46" s="1"/>
  <c r="AD57" i="46"/>
  <c r="AB57" i="46"/>
  <c r="AC57" i="46" s="1"/>
  <c r="W57" i="46"/>
  <c r="U57" i="46"/>
  <c r="V57" i="46" s="1"/>
  <c r="P57" i="46"/>
  <c r="N57" i="46"/>
  <c r="M57" i="46" s="1"/>
  <c r="L57" i="46"/>
  <c r="AK56" i="46"/>
  <c r="AI56" i="46"/>
  <c r="AH56" i="46" s="1"/>
  <c r="AD56" i="46"/>
  <c r="AB56" i="46"/>
  <c r="W56" i="46"/>
  <c r="U56" i="46"/>
  <c r="T56" i="46" s="1"/>
  <c r="P56" i="46"/>
  <c r="N56" i="46"/>
  <c r="L56" i="46"/>
  <c r="AK55" i="46"/>
  <c r="AI55" i="46"/>
  <c r="AL55" i="46" s="1"/>
  <c r="AD55" i="46"/>
  <c r="AB55" i="46"/>
  <c r="AG55" i="46" s="1"/>
  <c r="W55" i="46"/>
  <c r="U55" i="46"/>
  <c r="X55" i="46" s="1"/>
  <c r="P55" i="46"/>
  <c r="N55" i="46"/>
  <c r="L55" i="46"/>
  <c r="AK54" i="46"/>
  <c r="AI54" i="46"/>
  <c r="AN54" i="46" s="1"/>
  <c r="AD54" i="46"/>
  <c r="AB54" i="46"/>
  <c r="AC54" i="46" s="1"/>
  <c r="W54" i="46"/>
  <c r="U54" i="46"/>
  <c r="T54" i="46" s="1"/>
  <c r="P54" i="46"/>
  <c r="N54" i="46"/>
  <c r="M54" i="46" s="1"/>
  <c r="L54" i="46"/>
  <c r="AK53" i="46"/>
  <c r="AI53" i="46"/>
  <c r="AH53" i="46" s="1"/>
  <c r="AD53" i="46"/>
  <c r="AB53" i="46"/>
  <c r="AG53" i="46" s="1"/>
  <c r="W53" i="46"/>
  <c r="U53" i="46"/>
  <c r="P53" i="46"/>
  <c r="N53" i="46"/>
  <c r="M53" i="46" s="1"/>
  <c r="L53" i="46"/>
  <c r="AK52" i="46"/>
  <c r="AI52" i="46"/>
  <c r="AH52" i="46" s="1"/>
  <c r="AD52" i="46"/>
  <c r="AB52" i="46"/>
  <c r="AE52" i="46" s="1"/>
  <c r="W52" i="46"/>
  <c r="U52" i="46"/>
  <c r="V52" i="46" s="1"/>
  <c r="P52" i="46"/>
  <c r="N52" i="46"/>
  <c r="O52" i="46" s="1"/>
  <c r="L52" i="46"/>
  <c r="R51" i="46"/>
  <c r="AK50" i="46"/>
  <c r="AI50" i="46"/>
  <c r="AN50" i="46" s="1"/>
  <c r="AD50" i="46"/>
  <c r="AB50" i="46"/>
  <c r="AF50" i="46" s="1"/>
  <c r="W50" i="46"/>
  <c r="U50" i="46"/>
  <c r="Z50" i="46" s="1"/>
  <c r="P50" i="46"/>
  <c r="N50" i="46"/>
  <c r="O50" i="46" s="1"/>
  <c r="AK48" i="46"/>
  <c r="AI48" i="46"/>
  <c r="AJ48" i="46" s="1"/>
  <c r="AD48" i="46"/>
  <c r="AB48" i="46"/>
  <c r="AC48" i="46" s="1"/>
  <c r="W48" i="46"/>
  <c r="U48" i="46"/>
  <c r="Z48" i="46" s="1"/>
  <c r="P48" i="46"/>
  <c r="N48" i="46"/>
  <c r="M48" i="46" s="1"/>
  <c r="AK47" i="46"/>
  <c r="AI47" i="46"/>
  <c r="AH47" i="46" s="1"/>
  <c r="AD47" i="46"/>
  <c r="AB47" i="46"/>
  <c r="AG47" i="46" s="1"/>
  <c r="W47" i="46"/>
  <c r="U47" i="46"/>
  <c r="Z47" i="46" s="1"/>
  <c r="P47" i="46"/>
  <c r="N47" i="46"/>
  <c r="R47" i="46" s="1"/>
  <c r="AK46" i="46"/>
  <c r="AI46" i="46"/>
  <c r="AM46" i="46" s="1"/>
  <c r="AD46" i="46"/>
  <c r="AB46" i="46"/>
  <c r="AF46" i="46" s="1"/>
  <c r="W46" i="46"/>
  <c r="U46" i="46"/>
  <c r="V46" i="46" s="1"/>
  <c r="P46" i="46"/>
  <c r="N46" i="46"/>
  <c r="O46" i="46" s="1"/>
  <c r="AK45" i="46"/>
  <c r="AI45" i="46"/>
  <c r="AJ45" i="46" s="1"/>
  <c r="AD45" i="46"/>
  <c r="AB45" i="46"/>
  <c r="AG45" i="46" s="1"/>
  <c r="W45" i="46"/>
  <c r="U45" i="46"/>
  <c r="T45" i="46" s="1"/>
  <c r="P45" i="46"/>
  <c r="N45" i="46"/>
  <c r="S45" i="46" s="1"/>
  <c r="AK44" i="46"/>
  <c r="AI44" i="46"/>
  <c r="AN44" i="46" s="1"/>
  <c r="AD44" i="46"/>
  <c r="AB44" i="46"/>
  <c r="AG44" i="46" s="1"/>
  <c r="W44" i="46"/>
  <c r="U44" i="46"/>
  <c r="Y44" i="46" s="1"/>
  <c r="P44" i="46"/>
  <c r="N44" i="46"/>
  <c r="R44" i="46" s="1"/>
  <c r="AK43" i="46"/>
  <c r="AI43" i="46"/>
  <c r="AN43" i="46" s="1"/>
  <c r="AD43" i="46"/>
  <c r="AB43" i="46"/>
  <c r="AC43" i="46" s="1"/>
  <c r="W43" i="46"/>
  <c r="U43" i="46"/>
  <c r="V43" i="46" s="1"/>
  <c r="P43" i="46"/>
  <c r="N43" i="46"/>
  <c r="S43" i="46" s="1"/>
  <c r="AK41" i="46"/>
  <c r="AI41" i="46"/>
  <c r="AN41" i="46" s="1"/>
  <c r="AD41" i="46"/>
  <c r="AB41" i="46"/>
  <c r="AA41" i="46" s="1"/>
  <c r="W41" i="46"/>
  <c r="U41" i="46"/>
  <c r="Z41" i="46" s="1"/>
  <c r="P41" i="46"/>
  <c r="N41" i="46"/>
  <c r="S41" i="46" s="1"/>
  <c r="AK40" i="46"/>
  <c r="AI40" i="46"/>
  <c r="AN40" i="46" s="1"/>
  <c r="AD40" i="46"/>
  <c r="AB40" i="46"/>
  <c r="AF40" i="46" s="1"/>
  <c r="W40" i="46"/>
  <c r="U40" i="46"/>
  <c r="T40" i="46" s="1"/>
  <c r="P40" i="46"/>
  <c r="N40" i="46"/>
  <c r="O40" i="46" s="1"/>
  <c r="AK39" i="46"/>
  <c r="AI39" i="46"/>
  <c r="AJ39" i="46" s="1"/>
  <c r="AD39" i="46"/>
  <c r="AB39" i="46"/>
  <c r="AC39" i="46" s="1"/>
  <c r="W39" i="46"/>
  <c r="U39" i="46"/>
  <c r="Z39" i="46" s="1"/>
  <c r="P39" i="46"/>
  <c r="N39" i="46"/>
  <c r="M39" i="46" s="1"/>
  <c r="AK38" i="46"/>
  <c r="AI38" i="46"/>
  <c r="AH38" i="46" s="1"/>
  <c r="AD38" i="46"/>
  <c r="AB38" i="46"/>
  <c r="AG38" i="46" s="1"/>
  <c r="W38" i="46"/>
  <c r="U38" i="46"/>
  <c r="Z38" i="46" s="1"/>
  <c r="P38" i="46"/>
  <c r="N38" i="46"/>
  <c r="R38" i="46" s="1"/>
  <c r="AK37" i="46"/>
  <c r="AI37" i="46"/>
  <c r="AM37" i="46" s="1"/>
  <c r="AD37" i="46"/>
  <c r="AB37" i="46"/>
  <c r="AC37" i="46" s="1"/>
  <c r="W37" i="46"/>
  <c r="U37" i="46"/>
  <c r="V37" i="46" s="1"/>
  <c r="P37" i="46"/>
  <c r="N37" i="46"/>
  <c r="O37" i="46" s="1"/>
  <c r="AK36" i="46"/>
  <c r="AI36" i="46"/>
  <c r="AJ36" i="46" s="1"/>
  <c r="AD36" i="46"/>
  <c r="AB36" i="46"/>
  <c r="AG36" i="46" s="1"/>
  <c r="W36" i="46"/>
  <c r="U36" i="46"/>
  <c r="T36" i="46" s="1"/>
  <c r="P36" i="46"/>
  <c r="N36" i="46"/>
  <c r="O36" i="46" s="1"/>
  <c r="AK35" i="46"/>
  <c r="AI35" i="46"/>
  <c r="AN35" i="46" s="1"/>
  <c r="AD35" i="46"/>
  <c r="AB35" i="46"/>
  <c r="AG35" i="46" s="1"/>
  <c r="W35" i="46"/>
  <c r="U35" i="46"/>
  <c r="Y35" i="46" s="1"/>
  <c r="P35" i="46"/>
  <c r="N35" i="46"/>
  <c r="S35" i="46" s="1"/>
  <c r="AK34" i="46"/>
  <c r="AI34" i="46"/>
  <c r="AL34" i="46" s="1"/>
  <c r="AD34" i="46"/>
  <c r="AB34" i="46"/>
  <c r="AC34" i="46" s="1"/>
  <c r="W34" i="46"/>
  <c r="U34" i="46"/>
  <c r="V34" i="46" s="1"/>
  <c r="P34" i="46"/>
  <c r="N34" i="46"/>
  <c r="S34" i="46" s="1"/>
  <c r="AK33" i="46"/>
  <c r="AI33" i="46"/>
  <c r="AN33" i="46" s="1"/>
  <c r="AD33" i="46"/>
  <c r="AB33" i="46"/>
  <c r="AA33" i="46" s="1"/>
  <c r="W33" i="46"/>
  <c r="U33" i="46"/>
  <c r="Z33" i="46" s="1"/>
  <c r="P33" i="46"/>
  <c r="N33" i="46"/>
  <c r="S33" i="46" s="1"/>
  <c r="AK31" i="46"/>
  <c r="AI31" i="46"/>
  <c r="AN31" i="46" s="1"/>
  <c r="AD31" i="46"/>
  <c r="AB31" i="46"/>
  <c r="AF31" i="46" s="1"/>
  <c r="W31" i="46"/>
  <c r="U31" i="46"/>
  <c r="V31" i="46" s="1"/>
  <c r="P31" i="46"/>
  <c r="N31" i="46"/>
  <c r="O31" i="46" s="1"/>
  <c r="AK30" i="46"/>
  <c r="AI30" i="46"/>
  <c r="AJ30" i="46" s="1"/>
  <c r="AD30" i="46"/>
  <c r="AB30" i="46"/>
  <c r="AC30" i="46" s="1"/>
  <c r="W30" i="46"/>
  <c r="U30" i="46"/>
  <c r="Z30" i="46" s="1"/>
  <c r="P30" i="46"/>
  <c r="N30" i="46"/>
  <c r="M30" i="46" s="1"/>
  <c r="L18" i="46"/>
  <c r="L17" i="46"/>
  <c r="L15" i="46"/>
  <c r="L14" i="46"/>
  <c r="L13" i="46"/>
  <c r="R50" i="45"/>
  <c r="R46" i="45"/>
  <c r="R37" i="45"/>
  <c r="R67" i="45"/>
  <c r="AK66" i="45"/>
  <c r="AI66" i="45"/>
  <c r="AD66" i="45"/>
  <c r="AB66" i="45"/>
  <c r="AA66" i="45" s="1"/>
  <c r="W66" i="45"/>
  <c r="U66" i="45"/>
  <c r="T66" i="45" s="1"/>
  <c r="P66" i="45"/>
  <c r="N66" i="45"/>
  <c r="AK65" i="45"/>
  <c r="AI65" i="45"/>
  <c r="AD65" i="45"/>
  <c r="AB65" i="45"/>
  <c r="AA65" i="45" s="1"/>
  <c r="W65" i="45"/>
  <c r="U65" i="45"/>
  <c r="T65" i="45" s="1"/>
  <c r="P65" i="45"/>
  <c r="N65" i="45"/>
  <c r="M65" i="45"/>
  <c r="AK64" i="45"/>
  <c r="AI64" i="45"/>
  <c r="AH64" i="45" s="1"/>
  <c r="AD64" i="45"/>
  <c r="AB64" i="45"/>
  <c r="AA64" i="45"/>
  <c r="W64" i="45"/>
  <c r="U64" i="45"/>
  <c r="T64" i="45" s="1"/>
  <c r="P64" i="45"/>
  <c r="N64" i="45"/>
  <c r="M64" i="45"/>
  <c r="AK63" i="45"/>
  <c r="AI63" i="45"/>
  <c r="AH63" i="45" s="1"/>
  <c r="AD63" i="45"/>
  <c r="AB63" i="45"/>
  <c r="AA63" i="45" s="1"/>
  <c r="W63" i="45"/>
  <c r="U63" i="45"/>
  <c r="T63" i="45" s="1"/>
  <c r="P63" i="45"/>
  <c r="N63" i="45"/>
  <c r="M63" i="45" s="1"/>
  <c r="AK62" i="45"/>
  <c r="AI62" i="45"/>
  <c r="AH62" i="45" s="1"/>
  <c r="AD62" i="45"/>
  <c r="AB62" i="45"/>
  <c r="AA62" i="45" s="1"/>
  <c r="W62" i="45"/>
  <c r="U62" i="45"/>
  <c r="T62" i="45" s="1"/>
  <c r="P62" i="45"/>
  <c r="N62" i="45"/>
  <c r="M62" i="45" s="1"/>
  <c r="AK61" i="45"/>
  <c r="AI61" i="45"/>
  <c r="AH61" i="45" s="1"/>
  <c r="AD61" i="45"/>
  <c r="AB61" i="45"/>
  <c r="AA61" i="45"/>
  <c r="W61" i="45"/>
  <c r="U61" i="45"/>
  <c r="T61" i="45"/>
  <c r="P61" i="45"/>
  <c r="N61" i="45"/>
  <c r="M61" i="45" s="1"/>
  <c r="AK60" i="45"/>
  <c r="AI60" i="45"/>
  <c r="AD60" i="45"/>
  <c r="AB60" i="45"/>
  <c r="AA60" i="45" s="1"/>
  <c r="W60" i="45"/>
  <c r="U60" i="45"/>
  <c r="T60" i="45" s="1"/>
  <c r="P60" i="45"/>
  <c r="N60" i="45"/>
  <c r="M60" i="45" s="1"/>
  <c r="AK59" i="45"/>
  <c r="AI59" i="45"/>
  <c r="AH59" i="45" s="1"/>
  <c r="AD59" i="45"/>
  <c r="AB59" i="45"/>
  <c r="AA59" i="45" s="1"/>
  <c r="W59" i="45"/>
  <c r="U59" i="45"/>
  <c r="T59" i="45" s="1"/>
  <c r="P59" i="45"/>
  <c r="N59" i="45"/>
  <c r="M59" i="45"/>
  <c r="R58" i="45"/>
  <c r="AK54" i="45"/>
  <c r="AI54" i="45"/>
  <c r="AH54" i="45" s="1"/>
  <c r="AD54" i="45"/>
  <c r="AB54" i="45"/>
  <c r="W54" i="45"/>
  <c r="U54" i="45"/>
  <c r="T54" i="45" s="1"/>
  <c r="P54" i="45"/>
  <c r="N54" i="45"/>
  <c r="M54" i="45" s="1"/>
  <c r="AK53" i="45"/>
  <c r="AI53" i="45"/>
  <c r="AD53" i="45"/>
  <c r="AB53" i="45"/>
  <c r="AA53" i="45"/>
  <c r="W53" i="45"/>
  <c r="U53" i="45"/>
  <c r="P53" i="45"/>
  <c r="N53" i="45"/>
  <c r="AK52" i="45"/>
  <c r="AI52" i="45"/>
  <c r="AD52" i="45"/>
  <c r="AB52" i="45"/>
  <c r="W52" i="45"/>
  <c r="U52" i="45"/>
  <c r="P52" i="45"/>
  <c r="N52" i="45"/>
  <c r="AK51" i="45"/>
  <c r="AI51" i="45"/>
  <c r="AD51" i="45"/>
  <c r="AB51" i="45"/>
  <c r="W51" i="45"/>
  <c r="U51" i="45"/>
  <c r="T51" i="45" s="1"/>
  <c r="P51" i="45"/>
  <c r="N51" i="45"/>
  <c r="AK49" i="45"/>
  <c r="AI49" i="45"/>
  <c r="AH49" i="45" s="1"/>
  <c r="AD49" i="45"/>
  <c r="AB49" i="45"/>
  <c r="AA49" i="45" s="1"/>
  <c r="W49" i="45"/>
  <c r="U49" i="45"/>
  <c r="P49" i="45"/>
  <c r="N49" i="45"/>
  <c r="AK48" i="45"/>
  <c r="AI48" i="45"/>
  <c r="AD48" i="45"/>
  <c r="AB48" i="45"/>
  <c r="W48" i="45"/>
  <c r="U48" i="45"/>
  <c r="P48" i="45"/>
  <c r="N48" i="45"/>
  <c r="AK47" i="45"/>
  <c r="AI47" i="45"/>
  <c r="AH47" i="45" s="1"/>
  <c r="AD47" i="45"/>
  <c r="AB47" i="45"/>
  <c r="AA47" i="45" s="1"/>
  <c r="W47" i="45"/>
  <c r="U47" i="45"/>
  <c r="T47" i="45" s="1"/>
  <c r="P47" i="45"/>
  <c r="N47" i="45"/>
  <c r="M47" i="45" s="1"/>
  <c r="AK45" i="45"/>
  <c r="AI45" i="45"/>
  <c r="AH45" i="45" s="1"/>
  <c r="AD45" i="45"/>
  <c r="AB45" i="45"/>
  <c r="AA45" i="45"/>
  <c r="W45" i="45"/>
  <c r="U45" i="45"/>
  <c r="T45" i="45" s="1"/>
  <c r="P45" i="45"/>
  <c r="N45" i="45"/>
  <c r="M45" i="45" s="1"/>
  <c r="AK44" i="45"/>
  <c r="AI44" i="45"/>
  <c r="AH44" i="45" s="1"/>
  <c r="AD44" i="45"/>
  <c r="AB44" i="45"/>
  <c r="AA44" i="45" s="1"/>
  <c r="W44" i="45"/>
  <c r="U44" i="45"/>
  <c r="T44" i="45" s="1"/>
  <c r="P44" i="45"/>
  <c r="N44" i="45"/>
  <c r="M44" i="45" s="1"/>
  <c r="AK43" i="45"/>
  <c r="AI43" i="45"/>
  <c r="AH43" i="45" s="1"/>
  <c r="AD43" i="45"/>
  <c r="AB43" i="45"/>
  <c r="AA43" i="45" s="1"/>
  <c r="W43" i="45"/>
  <c r="U43" i="45"/>
  <c r="T43" i="45" s="1"/>
  <c r="P43" i="45"/>
  <c r="N43" i="45"/>
  <c r="M43" i="45" s="1"/>
  <c r="R42" i="45"/>
  <c r="AK41" i="45"/>
  <c r="AI41" i="45"/>
  <c r="AH41" i="45"/>
  <c r="AD41" i="45"/>
  <c r="AB41" i="45"/>
  <c r="AA41" i="45" s="1"/>
  <c r="W41" i="45"/>
  <c r="U41" i="45"/>
  <c r="T41" i="45" s="1"/>
  <c r="P41" i="45"/>
  <c r="N41" i="45"/>
  <c r="M41" i="45" s="1"/>
  <c r="AK40" i="45"/>
  <c r="AI40" i="45"/>
  <c r="AH40" i="45" s="1"/>
  <c r="AD40" i="45"/>
  <c r="AB40" i="45"/>
  <c r="AA40" i="45" s="1"/>
  <c r="W40" i="45"/>
  <c r="U40" i="45"/>
  <c r="T40" i="45" s="1"/>
  <c r="P40" i="45"/>
  <c r="N40" i="45"/>
  <c r="M40" i="45" s="1"/>
  <c r="AK39" i="45"/>
  <c r="AI39" i="45"/>
  <c r="AH39" i="45" s="1"/>
  <c r="AD39" i="45"/>
  <c r="AB39" i="45"/>
  <c r="AA39" i="45" s="1"/>
  <c r="W39" i="45"/>
  <c r="U39" i="45"/>
  <c r="T39" i="45" s="1"/>
  <c r="P39" i="45"/>
  <c r="N39" i="45"/>
  <c r="M39" i="45" s="1"/>
  <c r="AK38" i="45"/>
  <c r="AI38" i="45"/>
  <c r="AH38" i="45" s="1"/>
  <c r="AD38" i="45"/>
  <c r="AB38" i="45"/>
  <c r="AA38" i="45" s="1"/>
  <c r="W38" i="45"/>
  <c r="U38" i="45"/>
  <c r="T38" i="45" s="1"/>
  <c r="P38" i="45"/>
  <c r="N38" i="45"/>
  <c r="M38" i="45" s="1"/>
  <c r="AK36" i="45"/>
  <c r="AI36" i="45"/>
  <c r="AH36" i="45" s="1"/>
  <c r="AD36" i="45"/>
  <c r="AB36" i="45"/>
  <c r="AA36" i="45" s="1"/>
  <c r="W36" i="45"/>
  <c r="U36" i="45"/>
  <c r="T36" i="45" s="1"/>
  <c r="P36" i="45"/>
  <c r="N36" i="45"/>
  <c r="M36" i="45" s="1"/>
  <c r="AK35" i="45"/>
  <c r="AI35" i="45"/>
  <c r="AH35" i="45" s="1"/>
  <c r="AD35" i="45"/>
  <c r="AB35" i="45"/>
  <c r="AA35" i="45"/>
  <c r="W35" i="45"/>
  <c r="U35" i="45"/>
  <c r="T35" i="45" s="1"/>
  <c r="P35" i="45"/>
  <c r="N35" i="45"/>
  <c r="M35" i="45" s="1"/>
  <c r="AK34" i="45"/>
  <c r="AI34" i="45"/>
  <c r="AH34" i="45"/>
  <c r="AD34" i="45"/>
  <c r="AB34" i="45"/>
  <c r="AA34" i="45" s="1"/>
  <c r="W34" i="45"/>
  <c r="U34" i="45"/>
  <c r="T34" i="45" s="1"/>
  <c r="P34" i="45"/>
  <c r="N34" i="45"/>
  <c r="M34" i="45" s="1"/>
  <c r="AK32" i="45"/>
  <c r="AI32" i="45"/>
  <c r="AH32" i="45" s="1"/>
  <c r="AD32" i="45"/>
  <c r="AB32" i="45"/>
  <c r="AA32" i="45" s="1"/>
  <c r="W32" i="45"/>
  <c r="U32" i="45"/>
  <c r="T32" i="45" s="1"/>
  <c r="P32" i="45"/>
  <c r="N32" i="45"/>
  <c r="M32" i="45" s="1"/>
  <c r="AK31" i="45"/>
  <c r="AI31" i="45"/>
  <c r="AH31" i="45" s="1"/>
  <c r="AD31" i="45"/>
  <c r="AB31" i="45"/>
  <c r="AA31" i="45" s="1"/>
  <c r="W31" i="45"/>
  <c r="U31" i="45"/>
  <c r="T31" i="45" s="1"/>
  <c r="P31" i="45"/>
  <c r="N31" i="45"/>
  <c r="M31" i="45" s="1"/>
  <c r="AK30" i="45"/>
  <c r="AI30" i="45"/>
  <c r="AH30" i="45" s="1"/>
  <c r="AD30" i="45"/>
  <c r="AB30" i="45"/>
  <c r="AA30" i="45" s="1"/>
  <c r="W30" i="45"/>
  <c r="U30" i="45"/>
  <c r="T30" i="45" s="1"/>
  <c r="P30" i="45"/>
  <c r="N30" i="45"/>
  <c r="M30" i="45" s="1"/>
  <c r="R33" i="45"/>
  <c r="L18" i="45"/>
  <c r="L17" i="45"/>
  <c r="L15" i="45"/>
  <c r="L14" i="45"/>
  <c r="L13" i="45"/>
  <c r="AK101" i="44"/>
  <c r="AI101" i="44"/>
  <c r="AN101" i="44" s="1"/>
  <c r="AH101" i="44"/>
  <c r="AG101" i="44"/>
  <c r="AD101" i="44"/>
  <c r="AC101" i="44"/>
  <c r="AB101" i="44"/>
  <c r="AF101" i="44" s="1"/>
  <c r="AA101" i="44"/>
  <c r="Z101" i="44"/>
  <c r="W101" i="44"/>
  <c r="U101" i="44"/>
  <c r="S101" i="44"/>
  <c r="R101" i="44"/>
  <c r="Q101" i="44"/>
  <c r="P101" i="44"/>
  <c r="N101" i="44"/>
  <c r="O101" i="44" s="1"/>
  <c r="M101" i="44"/>
  <c r="L101" i="44"/>
  <c r="AN100" i="44"/>
  <c r="AM100" i="44"/>
  <c r="AL100" i="44"/>
  <c r="AK100" i="44"/>
  <c r="AI100" i="44"/>
  <c r="AJ100" i="44" s="1"/>
  <c r="AH100" i="44"/>
  <c r="AF100" i="44"/>
  <c r="AE100" i="44"/>
  <c r="AD100" i="44"/>
  <c r="AB100" i="44"/>
  <c r="AC100" i="44" s="1"/>
  <c r="AA100" i="44"/>
  <c r="Z100" i="44"/>
  <c r="X100" i="44"/>
  <c r="W100" i="44"/>
  <c r="V100" i="44"/>
  <c r="U100" i="44"/>
  <c r="Y100" i="44" s="1"/>
  <c r="T100" i="44"/>
  <c r="R100" i="44"/>
  <c r="P100" i="44"/>
  <c r="O100" i="44"/>
  <c r="N100" i="44"/>
  <c r="M100" i="44" s="1"/>
  <c r="AM99" i="44"/>
  <c r="AK99" i="44"/>
  <c r="AJ99" i="44"/>
  <c r="AI99" i="44"/>
  <c r="AH99" i="44" s="1"/>
  <c r="AE99" i="44"/>
  <c r="AD99" i="44"/>
  <c r="AB99" i="44"/>
  <c r="AA99" i="44"/>
  <c r="W99" i="44"/>
  <c r="U99" i="44"/>
  <c r="Z99" i="44" s="1"/>
  <c r="T99" i="44"/>
  <c r="S99" i="44"/>
  <c r="Q99" i="44"/>
  <c r="P99" i="44"/>
  <c r="O99" i="44"/>
  <c r="N99" i="44"/>
  <c r="R99" i="44" s="1"/>
  <c r="M99" i="44"/>
  <c r="AN98" i="44"/>
  <c r="AL98" i="44"/>
  <c r="AK98" i="44"/>
  <c r="AJ98" i="44"/>
  <c r="AI98" i="44"/>
  <c r="AM98" i="44" s="1"/>
  <c r="AH98" i="44"/>
  <c r="AG98" i="44"/>
  <c r="AF98" i="44"/>
  <c r="AD98" i="44"/>
  <c r="AB98" i="44"/>
  <c r="Z98" i="44"/>
  <c r="Y98" i="44"/>
  <c r="X98" i="44"/>
  <c r="W98" i="44"/>
  <c r="V98" i="44"/>
  <c r="U98" i="44"/>
  <c r="T98" i="44"/>
  <c r="R98" i="44"/>
  <c r="Q98" i="44"/>
  <c r="P98" i="44"/>
  <c r="N98" i="44"/>
  <c r="O98" i="44" s="1"/>
  <c r="AM97" i="44"/>
  <c r="AL97" i="44"/>
  <c r="AK97" i="44"/>
  <c r="AI97" i="44"/>
  <c r="AJ97" i="44" s="1"/>
  <c r="AG97" i="44"/>
  <c r="AE97" i="44"/>
  <c r="AD97" i="44"/>
  <c r="AC97" i="44"/>
  <c r="AB97" i="44"/>
  <c r="AF97" i="44" s="1"/>
  <c r="AA97" i="44"/>
  <c r="W97" i="44"/>
  <c r="U97" i="44"/>
  <c r="P97" i="44"/>
  <c r="N97" i="44"/>
  <c r="AL96" i="44"/>
  <c r="AK96" i="44"/>
  <c r="AI96" i="44"/>
  <c r="AH96" i="44"/>
  <c r="AD96" i="44"/>
  <c r="AB96" i="44"/>
  <c r="AG96" i="44" s="1"/>
  <c r="AA96" i="44"/>
  <c r="Z96" i="44"/>
  <c r="Y96" i="44"/>
  <c r="X96" i="44"/>
  <c r="W96" i="44"/>
  <c r="V96" i="44"/>
  <c r="U96" i="44"/>
  <c r="T96" i="44"/>
  <c r="S96" i="44"/>
  <c r="R96" i="44"/>
  <c r="P96" i="44"/>
  <c r="N96" i="44"/>
  <c r="AM95" i="44"/>
  <c r="AK95" i="44"/>
  <c r="AI95" i="44"/>
  <c r="AG95" i="44"/>
  <c r="AF95" i="44"/>
  <c r="AE95" i="44"/>
  <c r="AD95" i="44"/>
  <c r="AC95" i="44"/>
  <c r="AB95" i="44"/>
  <c r="AA95" i="44"/>
  <c r="Y95" i="44"/>
  <c r="X95" i="44"/>
  <c r="W95" i="44"/>
  <c r="U95" i="44"/>
  <c r="V95" i="44" s="1"/>
  <c r="S95" i="44"/>
  <c r="Q95" i="44"/>
  <c r="P95" i="44"/>
  <c r="O95" i="44"/>
  <c r="N95" i="44"/>
  <c r="R95" i="44" s="1"/>
  <c r="M95" i="44"/>
  <c r="AN94" i="44"/>
  <c r="AL94" i="44"/>
  <c r="AK94" i="44"/>
  <c r="AJ94" i="44"/>
  <c r="AI94" i="44"/>
  <c r="AM94" i="44" s="1"/>
  <c r="AH94" i="44"/>
  <c r="AF94" i="44"/>
  <c r="AD94" i="44"/>
  <c r="AB94" i="44"/>
  <c r="W94" i="44"/>
  <c r="U94" i="44"/>
  <c r="P94" i="44"/>
  <c r="N94" i="44"/>
  <c r="S94" i="44" s="1"/>
  <c r="M94" i="44"/>
  <c r="AK93" i="44"/>
  <c r="AI93" i="44"/>
  <c r="AN93" i="44" s="1"/>
  <c r="AH93" i="44"/>
  <c r="AG93" i="44"/>
  <c r="AF93" i="44"/>
  <c r="AE93" i="44"/>
  <c r="AD93" i="44"/>
  <c r="AC93" i="44"/>
  <c r="AB93" i="44"/>
  <c r="AA93" i="44"/>
  <c r="W93" i="44"/>
  <c r="U93" i="44"/>
  <c r="S93" i="44"/>
  <c r="R93" i="44"/>
  <c r="Q93" i="44"/>
  <c r="P93" i="44"/>
  <c r="O93" i="44"/>
  <c r="N93" i="44"/>
  <c r="M93" i="44"/>
  <c r="AM92" i="44"/>
  <c r="AL92" i="44"/>
  <c r="AK92" i="44"/>
  <c r="AI92" i="44"/>
  <c r="AJ92" i="44" s="1"/>
  <c r="AG92" i="44"/>
  <c r="AE92" i="44"/>
  <c r="AD92" i="44"/>
  <c r="AC92" i="44"/>
  <c r="AB92" i="44"/>
  <c r="AF92" i="44" s="1"/>
  <c r="AA92" i="44"/>
  <c r="W92" i="44"/>
  <c r="U92" i="44"/>
  <c r="P92" i="44"/>
  <c r="N92" i="44"/>
  <c r="AK91" i="44"/>
  <c r="AI91" i="44"/>
  <c r="AN91" i="44" s="1"/>
  <c r="AH91" i="44"/>
  <c r="AG91" i="44"/>
  <c r="AF91" i="44"/>
  <c r="AE91" i="44"/>
  <c r="AD91" i="44"/>
  <c r="AC91" i="44"/>
  <c r="AB91" i="44"/>
  <c r="AA91" i="44"/>
  <c r="Y91" i="44"/>
  <c r="W91" i="44"/>
  <c r="U91" i="44"/>
  <c r="S91" i="44"/>
  <c r="R91" i="44"/>
  <c r="Q91" i="44"/>
  <c r="P91" i="44"/>
  <c r="O91" i="44"/>
  <c r="N91" i="44"/>
  <c r="M91" i="44"/>
  <c r="AN90" i="44"/>
  <c r="AM90" i="44"/>
  <c r="AL90" i="44"/>
  <c r="AK90" i="44"/>
  <c r="AJ90" i="44"/>
  <c r="AI90" i="44"/>
  <c r="AH90" i="44"/>
  <c r="AF90" i="44"/>
  <c r="AE90" i="44"/>
  <c r="AD90" i="44"/>
  <c r="AB90" i="44"/>
  <c r="AC90" i="44" s="1"/>
  <c r="Z90" i="44"/>
  <c r="X90" i="44"/>
  <c r="W90" i="44"/>
  <c r="V90" i="44"/>
  <c r="U90" i="44"/>
  <c r="Y90" i="44" s="1"/>
  <c r="T90" i="44"/>
  <c r="R90" i="44"/>
  <c r="P90" i="44"/>
  <c r="O90" i="44"/>
  <c r="N90" i="44"/>
  <c r="AK89" i="44"/>
  <c r="AI89" i="44"/>
  <c r="AE89" i="44"/>
  <c r="AD89" i="44"/>
  <c r="AB89" i="44"/>
  <c r="AA89" i="44" s="1"/>
  <c r="W89" i="44"/>
  <c r="U89" i="44"/>
  <c r="Z89" i="44" s="1"/>
  <c r="T89" i="44"/>
  <c r="S89" i="44"/>
  <c r="Q89" i="44"/>
  <c r="P89" i="44"/>
  <c r="O89" i="44"/>
  <c r="N89" i="44"/>
  <c r="R89" i="44" s="1"/>
  <c r="M89" i="44"/>
  <c r="AN88" i="44"/>
  <c r="AL88" i="44"/>
  <c r="AK88" i="44"/>
  <c r="AJ88" i="44"/>
  <c r="AI88" i="44"/>
  <c r="AM88" i="44" s="1"/>
  <c r="AH88" i="44"/>
  <c r="AD88" i="44"/>
  <c r="AB88" i="44"/>
  <c r="Z88" i="44"/>
  <c r="Y88" i="44"/>
  <c r="X88" i="44"/>
  <c r="W88" i="44"/>
  <c r="V88" i="44"/>
  <c r="U88" i="44"/>
  <c r="T88" i="44"/>
  <c r="R88" i="44"/>
  <c r="Q88" i="44"/>
  <c r="P88" i="44"/>
  <c r="N88" i="44"/>
  <c r="O88" i="44" s="1"/>
  <c r="AM87" i="44"/>
  <c r="AL87" i="44"/>
  <c r="AK87" i="44"/>
  <c r="AI87" i="44"/>
  <c r="AJ87" i="44" s="1"/>
  <c r="AG87" i="44"/>
  <c r="AE87" i="44"/>
  <c r="AD87" i="44"/>
  <c r="AC87" i="44"/>
  <c r="AB87" i="44"/>
  <c r="AF87" i="44" s="1"/>
  <c r="AA87" i="44"/>
  <c r="W87" i="44"/>
  <c r="V87" i="44"/>
  <c r="U87" i="44"/>
  <c r="Y87" i="44" s="1"/>
  <c r="P87" i="44"/>
  <c r="N87" i="44"/>
  <c r="AL86" i="44"/>
  <c r="AK86" i="44"/>
  <c r="AI86" i="44"/>
  <c r="AH86" i="44" s="1"/>
  <c r="AD86" i="44"/>
  <c r="AB86" i="44"/>
  <c r="Z86" i="44"/>
  <c r="X86" i="44"/>
  <c r="W86" i="44"/>
  <c r="V86" i="44"/>
  <c r="U86" i="44"/>
  <c r="Y86" i="44" s="1"/>
  <c r="T86" i="44"/>
  <c r="P86" i="44"/>
  <c r="N86" i="44"/>
  <c r="AK85" i="44"/>
  <c r="AI85" i="44"/>
  <c r="AG85" i="44"/>
  <c r="AF85" i="44"/>
  <c r="AE85" i="44"/>
  <c r="AD85" i="44"/>
  <c r="AC85" i="44"/>
  <c r="AB85" i="44"/>
  <c r="AA85" i="44"/>
  <c r="Y85" i="44"/>
  <c r="X85" i="44"/>
  <c r="W85" i="44"/>
  <c r="U85" i="44"/>
  <c r="V85" i="44" s="1"/>
  <c r="S85" i="44"/>
  <c r="Q85" i="44"/>
  <c r="P85" i="44"/>
  <c r="O85" i="44"/>
  <c r="N85" i="44"/>
  <c r="R85" i="44" s="1"/>
  <c r="M85" i="44"/>
  <c r="AN84" i="44"/>
  <c r="AL84" i="44"/>
  <c r="AK84" i="44"/>
  <c r="AJ84" i="44"/>
  <c r="AI84" i="44"/>
  <c r="AM84" i="44" s="1"/>
  <c r="AH84" i="44"/>
  <c r="AD84" i="44"/>
  <c r="AB84" i="44"/>
  <c r="AC84" i="44" s="1"/>
  <c r="X84" i="44"/>
  <c r="W84" i="44"/>
  <c r="V84" i="44"/>
  <c r="U84" i="44"/>
  <c r="T84" i="44"/>
  <c r="P84" i="44"/>
  <c r="N84" i="44"/>
  <c r="M84" i="44"/>
  <c r="AN82" i="44"/>
  <c r="AM82" i="44"/>
  <c r="AL82" i="44"/>
  <c r="AK82" i="44"/>
  <c r="AJ82" i="44"/>
  <c r="AI82" i="44"/>
  <c r="AH82" i="44"/>
  <c r="AG82" i="44"/>
  <c r="AF82" i="44"/>
  <c r="AD82" i="44"/>
  <c r="AB82" i="44"/>
  <c r="Z82" i="44"/>
  <c r="Y82" i="44"/>
  <c r="X82" i="44"/>
  <c r="W82" i="44"/>
  <c r="V82" i="44"/>
  <c r="U82" i="44"/>
  <c r="T82" i="44"/>
  <c r="R82" i="44"/>
  <c r="Q82" i="44"/>
  <c r="P82" i="44"/>
  <c r="N82" i="44"/>
  <c r="O82" i="44" s="1"/>
  <c r="L82" i="44"/>
  <c r="AM80" i="44"/>
  <c r="AL80" i="44"/>
  <c r="AK80" i="44"/>
  <c r="AI80" i="44"/>
  <c r="AG80" i="44"/>
  <c r="AE80" i="44"/>
  <c r="AD80" i="44"/>
  <c r="AC80" i="44"/>
  <c r="AB80" i="44"/>
  <c r="AF80" i="44" s="1"/>
  <c r="AA80" i="44"/>
  <c r="W80" i="44"/>
  <c r="U80" i="44"/>
  <c r="Q80" i="44"/>
  <c r="P80" i="44"/>
  <c r="N80" i="44"/>
  <c r="R80" i="44" s="1"/>
  <c r="L80" i="44"/>
  <c r="AN79" i="44"/>
  <c r="AK79" i="44"/>
  <c r="AJ79" i="44"/>
  <c r="AI79" i="44"/>
  <c r="AM79" i="44" s="1"/>
  <c r="AH79" i="44"/>
  <c r="AD79" i="44"/>
  <c r="AB79" i="44"/>
  <c r="Z79" i="44"/>
  <c r="X79" i="44"/>
  <c r="W79" i="44"/>
  <c r="V79" i="44"/>
  <c r="U79" i="44"/>
  <c r="Y79" i="44" s="1"/>
  <c r="T79" i="44"/>
  <c r="S79" i="44"/>
  <c r="P79" i="44"/>
  <c r="N79" i="44"/>
  <c r="L79" i="44"/>
  <c r="AK78" i="44"/>
  <c r="AI78" i="44"/>
  <c r="AG78" i="44"/>
  <c r="AF78" i="44"/>
  <c r="AE78" i="44"/>
  <c r="AD78" i="44"/>
  <c r="AC78" i="44"/>
  <c r="AB78" i="44"/>
  <c r="AA78" i="44"/>
  <c r="Y78" i="44"/>
  <c r="W78" i="44"/>
  <c r="U78" i="44"/>
  <c r="S78" i="44"/>
  <c r="Q78" i="44"/>
  <c r="P78" i="44"/>
  <c r="O78" i="44"/>
  <c r="N78" i="44"/>
  <c r="R78" i="44" s="1"/>
  <c r="M78" i="44"/>
  <c r="L78" i="44"/>
  <c r="AN77" i="44"/>
  <c r="AL77" i="44"/>
  <c r="AK77" i="44"/>
  <c r="AJ77" i="44"/>
  <c r="AI77" i="44"/>
  <c r="AM77" i="44" s="1"/>
  <c r="AH77" i="44"/>
  <c r="AD77" i="44"/>
  <c r="AC77" i="44"/>
  <c r="AB77" i="44"/>
  <c r="AF77" i="44" s="1"/>
  <c r="Z77" i="44"/>
  <c r="X77" i="44"/>
  <c r="W77" i="44"/>
  <c r="V77" i="44"/>
  <c r="U77" i="44"/>
  <c r="Y77" i="44" s="1"/>
  <c r="T77" i="44"/>
  <c r="R77" i="44"/>
  <c r="P77" i="44"/>
  <c r="N77" i="44"/>
  <c r="M77" i="44" s="1"/>
  <c r="L77" i="44"/>
  <c r="AM76" i="44"/>
  <c r="AK76" i="44"/>
  <c r="AI76" i="44"/>
  <c r="AH76" i="44"/>
  <c r="AG76" i="44"/>
  <c r="AF76" i="44"/>
  <c r="AE76" i="44"/>
  <c r="AD76" i="44"/>
  <c r="AC76" i="44"/>
  <c r="AB76" i="44"/>
  <c r="AA76" i="44"/>
  <c r="Z76" i="44"/>
  <c r="Y76" i="44"/>
  <c r="W76" i="44"/>
  <c r="U76" i="44"/>
  <c r="S76" i="44"/>
  <c r="R76" i="44"/>
  <c r="Q76" i="44"/>
  <c r="P76" i="44"/>
  <c r="O76" i="44"/>
  <c r="N76" i="44"/>
  <c r="M76" i="44"/>
  <c r="L76" i="44"/>
  <c r="AN75" i="44"/>
  <c r="AM75" i="44"/>
  <c r="AL75" i="44"/>
  <c r="AK75" i="44"/>
  <c r="AJ75" i="44"/>
  <c r="AI75" i="44"/>
  <c r="AH75" i="44"/>
  <c r="AF75" i="44"/>
  <c r="AD75" i="44"/>
  <c r="AB75" i="44"/>
  <c r="Z75" i="44"/>
  <c r="X75" i="44"/>
  <c r="W75" i="44"/>
  <c r="V75" i="44"/>
  <c r="U75" i="44"/>
  <c r="Y75" i="44" s="1"/>
  <c r="T75" i="44"/>
  <c r="R75" i="44"/>
  <c r="P75" i="44"/>
  <c r="O75" i="44"/>
  <c r="N75" i="44"/>
  <c r="L75" i="44"/>
  <c r="AK74" i="44"/>
  <c r="AI74" i="44"/>
  <c r="AE74" i="44"/>
  <c r="AD74" i="44"/>
  <c r="AB74" i="44"/>
  <c r="AF74" i="44" s="1"/>
  <c r="W74" i="44"/>
  <c r="U74" i="44"/>
  <c r="T74" i="44"/>
  <c r="S74" i="44"/>
  <c r="R74" i="44"/>
  <c r="Q74" i="44"/>
  <c r="P74" i="44"/>
  <c r="O74" i="44"/>
  <c r="N74" i="44"/>
  <c r="M74" i="44"/>
  <c r="L74" i="44"/>
  <c r="AN73" i="44"/>
  <c r="AM73" i="44"/>
  <c r="AL73" i="44"/>
  <c r="AK73" i="44"/>
  <c r="AJ73" i="44"/>
  <c r="AI73" i="44"/>
  <c r="AH73" i="44"/>
  <c r="AG73" i="44"/>
  <c r="AF73" i="44"/>
  <c r="AD73" i="44"/>
  <c r="AC73" i="44"/>
  <c r="AB73" i="44"/>
  <c r="Y73" i="44"/>
  <c r="W73" i="44"/>
  <c r="V73" i="44"/>
  <c r="U73" i="44"/>
  <c r="Z73" i="44" s="1"/>
  <c r="T73" i="44"/>
  <c r="R73" i="44"/>
  <c r="P73" i="44"/>
  <c r="N73" i="44"/>
  <c r="M73" i="44"/>
  <c r="L73" i="44"/>
  <c r="AM72" i="44"/>
  <c r="AL72" i="44"/>
  <c r="AK72" i="44"/>
  <c r="AI72" i="44"/>
  <c r="AH72" i="44"/>
  <c r="AG72" i="44"/>
  <c r="AE72" i="44"/>
  <c r="AD72" i="44"/>
  <c r="AC72" i="44"/>
  <c r="AB72" i="44"/>
  <c r="AF72" i="44" s="1"/>
  <c r="AA72" i="44"/>
  <c r="W72" i="44"/>
  <c r="U72" i="44"/>
  <c r="S72" i="44"/>
  <c r="R72" i="44"/>
  <c r="Q72" i="44"/>
  <c r="P72" i="44"/>
  <c r="O72" i="44"/>
  <c r="N72" i="44"/>
  <c r="M72" i="44"/>
  <c r="L72" i="44"/>
  <c r="AN71" i="44"/>
  <c r="AM71" i="44"/>
  <c r="AL71" i="44"/>
  <c r="AK71" i="44"/>
  <c r="AJ71" i="44"/>
  <c r="AI71" i="44"/>
  <c r="AH71" i="44"/>
  <c r="AF71" i="44"/>
  <c r="AE71" i="44"/>
  <c r="AD71" i="44"/>
  <c r="AB71" i="44"/>
  <c r="AA71" i="44" s="1"/>
  <c r="Z71" i="44"/>
  <c r="Y71" i="44"/>
  <c r="X71" i="44"/>
  <c r="W71" i="44"/>
  <c r="V71" i="44"/>
  <c r="U71" i="44"/>
  <c r="T71" i="44"/>
  <c r="P71" i="44"/>
  <c r="N71" i="44"/>
  <c r="L71" i="44"/>
  <c r="AN70" i="44"/>
  <c r="AM70" i="44"/>
  <c r="AK70" i="44"/>
  <c r="AJ70" i="44"/>
  <c r="AI70" i="44"/>
  <c r="AG70" i="44"/>
  <c r="AF70" i="44"/>
  <c r="AE70" i="44"/>
  <c r="AD70" i="44"/>
  <c r="AC70" i="44"/>
  <c r="AB70" i="44"/>
  <c r="AA70" i="44"/>
  <c r="X70" i="44"/>
  <c r="W70" i="44"/>
  <c r="U70" i="44"/>
  <c r="Y70" i="44" s="1"/>
  <c r="T70" i="44"/>
  <c r="S70" i="44"/>
  <c r="Q70" i="44"/>
  <c r="P70" i="44"/>
  <c r="O70" i="44"/>
  <c r="N70" i="44"/>
  <c r="R70" i="44" s="1"/>
  <c r="M70" i="44"/>
  <c r="L70" i="44"/>
  <c r="AN69" i="44"/>
  <c r="AL69" i="44"/>
  <c r="AK69" i="44"/>
  <c r="AJ69" i="44"/>
  <c r="AI69" i="44"/>
  <c r="AM69" i="44" s="1"/>
  <c r="AH69" i="44"/>
  <c r="AG69" i="44"/>
  <c r="AF69" i="44"/>
  <c r="AD69" i="44"/>
  <c r="AC69" i="44"/>
  <c r="AB69" i="44"/>
  <c r="X69" i="44"/>
  <c r="W69" i="44"/>
  <c r="U69" i="44"/>
  <c r="Q69" i="44"/>
  <c r="P69" i="44"/>
  <c r="N69" i="44"/>
  <c r="M69" i="44"/>
  <c r="L69" i="44"/>
  <c r="AM68" i="44"/>
  <c r="AK68" i="44"/>
  <c r="AI68" i="44"/>
  <c r="AG68" i="44"/>
  <c r="AF68" i="44"/>
  <c r="AE68" i="44"/>
  <c r="AD68" i="44"/>
  <c r="AC68" i="44"/>
  <c r="AB68" i="44"/>
  <c r="AA68" i="44"/>
  <c r="Y68" i="44"/>
  <c r="W68" i="44"/>
  <c r="U68" i="44"/>
  <c r="Q68" i="44"/>
  <c r="P68" i="44"/>
  <c r="N68" i="44"/>
  <c r="L68" i="44"/>
  <c r="AK67" i="44"/>
  <c r="AI67" i="44"/>
  <c r="AF67" i="44"/>
  <c r="AE67" i="44"/>
  <c r="AD67" i="44"/>
  <c r="AC67" i="44"/>
  <c r="AB67" i="44"/>
  <c r="AG67" i="44" s="1"/>
  <c r="AA67" i="44"/>
  <c r="Z67" i="44"/>
  <c r="X67" i="44"/>
  <c r="W67" i="44"/>
  <c r="V67" i="44"/>
  <c r="U67" i="44"/>
  <c r="Y67" i="44" s="1"/>
  <c r="T67" i="44"/>
  <c r="R67" i="44"/>
  <c r="P67" i="44"/>
  <c r="N67" i="44"/>
  <c r="L67" i="44"/>
  <c r="AN66" i="44"/>
  <c r="AK66" i="44"/>
  <c r="AJ66" i="44"/>
  <c r="AI66" i="44"/>
  <c r="AL66" i="44" s="1"/>
  <c r="AH66" i="44"/>
  <c r="AD66" i="44"/>
  <c r="AB66" i="44"/>
  <c r="AC66" i="44" s="1"/>
  <c r="W66" i="44"/>
  <c r="U66" i="44"/>
  <c r="T66" i="44"/>
  <c r="S66" i="44"/>
  <c r="R66" i="44"/>
  <c r="Q66" i="44"/>
  <c r="P66" i="44"/>
  <c r="O66" i="44"/>
  <c r="N66" i="44"/>
  <c r="M66" i="44"/>
  <c r="L66" i="44"/>
  <c r="AN65" i="44"/>
  <c r="AM65" i="44"/>
  <c r="AL65" i="44"/>
  <c r="AK65" i="44"/>
  <c r="AJ65" i="44"/>
  <c r="AI65" i="44"/>
  <c r="AH65" i="44"/>
  <c r="AE65" i="44"/>
  <c r="AD65" i="44"/>
  <c r="AB65" i="44"/>
  <c r="Z65" i="44"/>
  <c r="Y65" i="44"/>
  <c r="X65" i="44"/>
  <c r="W65" i="44"/>
  <c r="V65" i="44"/>
  <c r="U65" i="44"/>
  <c r="T65" i="44"/>
  <c r="R65" i="44"/>
  <c r="Q65" i="44"/>
  <c r="P65" i="44"/>
  <c r="O65" i="44"/>
  <c r="N65" i="44"/>
  <c r="M65" i="44" s="1"/>
  <c r="L65" i="44"/>
  <c r="AM64" i="44"/>
  <c r="AL64" i="44"/>
  <c r="AK64" i="44"/>
  <c r="AJ64" i="44"/>
  <c r="AI64" i="44"/>
  <c r="AH64" i="44" s="1"/>
  <c r="AD64" i="44"/>
  <c r="AB64" i="44"/>
  <c r="Y64" i="44"/>
  <c r="W64" i="44"/>
  <c r="V64" i="44"/>
  <c r="U64" i="44"/>
  <c r="Z64" i="44" s="1"/>
  <c r="T64" i="44"/>
  <c r="P64" i="44"/>
  <c r="O64" i="44"/>
  <c r="N64" i="44"/>
  <c r="L64" i="44"/>
  <c r="AL63" i="44"/>
  <c r="AK63" i="44"/>
  <c r="AJ63" i="44"/>
  <c r="AI63" i="44"/>
  <c r="AG63" i="44"/>
  <c r="AD63" i="44"/>
  <c r="AB63" i="44"/>
  <c r="AA63" i="44"/>
  <c r="Z63" i="44"/>
  <c r="Y63" i="44"/>
  <c r="X63" i="44"/>
  <c r="W63" i="44"/>
  <c r="V63" i="44"/>
  <c r="U63" i="44"/>
  <c r="T63" i="44"/>
  <c r="S63" i="44"/>
  <c r="Q63" i="44"/>
  <c r="P63" i="44"/>
  <c r="N63" i="44"/>
  <c r="L63" i="44"/>
  <c r="AL62" i="44"/>
  <c r="AK62" i="44"/>
  <c r="AI62" i="44"/>
  <c r="AG62" i="44"/>
  <c r="AF62" i="44"/>
  <c r="AE62" i="44"/>
  <c r="AD62" i="44"/>
  <c r="AC62" i="44"/>
  <c r="AB62" i="44"/>
  <c r="AA62" i="44"/>
  <c r="Y62" i="44"/>
  <c r="X62" i="44"/>
  <c r="W62" i="44"/>
  <c r="V62" i="44"/>
  <c r="U62" i="44"/>
  <c r="T62" i="44" s="1"/>
  <c r="Q62" i="44"/>
  <c r="P62" i="44"/>
  <c r="N62" i="44"/>
  <c r="L62" i="44"/>
  <c r="AL61" i="44"/>
  <c r="AK61" i="44"/>
  <c r="AI61" i="44"/>
  <c r="AF61" i="44"/>
  <c r="AD61" i="44"/>
  <c r="AC61" i="44"/>
  <c r="AB61" i="44"/>
  <c r="AG61" i="44" s="1"/>
  <c r="AA61" i="44"/>
  <c r="W61" i="44"/>
  <c r="U61" i="44"/>
  <c r="P61" i="44"/>
  <c r="N61" i="44"/>
  <c r="AN59" i="44"/>
  <c r="AM59" i="44"/>
  <c r="AL59" i="44"/>
  <c r="AK59" i="44"/>
  <c r="AJ59" i="44"/>
  <c r="AI59" i="44"/>
  <c r="AH59" i="44"/>
  <c r="AE59" i="44"/>
  <c r="AD59" i="44"/>
  <c r="AB59" i="44"/>
  <c r="Z59" i="44"/>
  <c r="Y59" i="44"/>
  <c r="X59" i="44"/>
  <c r="W59" i="44"/>
  <c r="V59" i="44"/>
  <c r="U59" i="44"/>
  <c r="T59" i="44"/>
  <c r="R59" i="44"/>
  <c r="Q59" i="44"/>
  <c r="P59" i="44"/>
  <c r="O59" i="44"/>
  <c r="N59" i="44"/>
  <c r="M59" i="44" s="1"/>
  <c r="L59" i="44"/>
  <c r="AM58" i="44"/>
  <c r="AL58" i="44"/>
  <c r="AK58" i="44"/>
  <c r="AJ58" i="44"/>
  <c r="AI58" i="44"/>
  <c r="AH58" i="44" s="1"/>
  <c r="AG58" i="44"/>
  <c r="AE58" i="44"/>
  <c r="AD58" i="44"/>
  <c r="AB58" i="44"/>
  <c r="Y58" i="44"/>
  <c r="W58" i="44"/>
  <c r="V58" i="44"/>
  <c r="U58" i="44"/>
  <c r="Z58" i="44" s="1"/>
  <c r="T58" i="44"/>
  <c r="Q58" i="44"/>
  <c r="P58" i="44"/>
  <c r="O58" i="44"/>
  <c r="N58" i="44"/>
  <c r="L58" i="44"/>
  <c r="AK57" i="44"/>
  <c r="AI57" i="44"/>
  <c r="AJ57" i="44" s="1"/>
  <c r="AD57" i="44"/>
  <c r="AB57" i="44"/>
  <c r="AA57" i="44"/>
  <c r="Z57" i="44"/>
  <c r="Y57" i="44"/>
  <c r="X57" i="44"/>
  <c r="W57" i="44"/>
  <c r="V57" i="44"/>
  <c r="U57" i="44"/>
  <c r="T57" i="44"/>
  <c r="Q57" i="44"/>
  <c r="P57" i="44"/>
  <c r="N57" i="44"/>
  <c r="L57" i="44"/>
  <c r="AL56" i="44"/>
  <c r="AK56" i="44"/>
  <c r="AI56" i="44"/>
  <c r="AG56" i="44"/>
  <c r="AF56" i="44"/>
  <c r="AE56" i="44"/>
  <c r="AD56" i="44"/>
  <c r="AC56" i="44"/>
  <c r="AB56" i="44"/>
  <c r="AA56" i="44"/>
  <c r="Y56" i="44"/>
  <c r="X56" i="44"/>
  <c r="W56" i="44"/>
  <c r="V56" i="44"/>
  <c r="U56" i="44"/>
  <c r="T56" i="44" s="1"/>
  <c r="P56" i="44"/>
  <c r="N56" i="44"/>
  <c r="O56" i="44" s="1"/>
  <c r="L56" i="44"/>
  <c r="AN55" i="44"/>
  <c r="AL55" i="44"/>
  <c r="AK55" i="44"/>
  <c r="AJ55" i="44"/>
  <c r="AI55" i="44"/>
  <c r="AD55" i="44"/>
  <c r="AB55" i="44"/>
  <c r="AA55" i="44"/>
  <c r="W55" i="44"/>
  <c r="U55" i="44"/>
  <c r="T55" i="44"/>
  <c r="P55" i="44"/>
  <c r="N55" i="44"/>
  <c r="L55" i="44"/>
  <c r="AK54" i="44"/>
  <c r="AI54" i="44"/>
  <c r="AH54" i="44" s="1"/>
  <c r="AG54" i="44"/>
  <c r="AF54" i="44"/>
  <c r="AE54" i="44"/>
  <c r="AD54" i="44"/>
  <c r="AC54" i="44"/>
  <c r="AB54" i="44"/>
  <c r="AA54" i="44"/>
  <c r="Y54" i="44"/>
  <c r="X54" i="44"/>
  <c r="W54" i="44"/>
  <c r="U54" i="44"/>
  <c r="Z54" i="44" s="1"/>
  <c r="S54" i="44"/>
  <c r="R54" i="44"/>
  <c r="Q54" i="44"/>
  <c r="P54" i="44"/>
  <c r="O54" i="44"/>
  <c r="N54" i="44"/>
  <c r="M54" i="44"/>
  <c r="L54" i="44"/>
  <c r="AN53" i="44"/>
  <c r="AM53" i="44"/>
  <c r="AL53" i="44"/>
  <c r="AK53" i="44"/>
  <c r="AJ53" i="44"/>
  <c r="AI53" i="44"/>
  <c r="AH53" i="44"/>
  <c r="AF53" i="44"/>
  <c r="AE53" i="44"/>
  <c r="AD53" i="44"/>
  <c r="AC53" i="44"/>
  <c r="AB53" i="44"/>
  <c r="AA53" i="44" s="1"/>
  <c r="Z53" i="44"/>
  <c r="X53" i="44"/>
  <c r="W53" i="44"/>
  <c r="V53" i="44"/>
  <c r="U53" i="44"/>
  <c r="P53" i="44"/>
  <c r="N53" i="44"/>
  <c r="M53" i="44"/>
  <c r="L53" i="44"/>
  <c r="AK52" i="44"/>
  <c r="AI52" i="44"/>
  <c r="AJ52" i="44" s="1"/>
  <c r="AE52" i="44"/>
  <c r="AD52" i="44"/>
  <c r="AB52" i="44"/>
  <c r="AA52" i="44" s="1"/>
  <c r="Z52" i="44"/>
  <c r="W52" i="44"/>
  <c r="U52" i="44"/>
  <c r="T52" i="44"/>
  <c r="S52" i="44"/>
  <c r="R52" i="44"/>
  <c r="Q52" i="44"/>
  <c r="P52" i="44"/>
  <c r="O52" i="44"/>
  <c r="N52" i="44"/>
  <c r="M52" i="44"/>
  <c r="L52" i="44"/>
  <c r="AN51" i="44"/>
  <c r="AM51" i="44"/>
  <c r="AL51" i="44"/>
  <c r="AK51" i="44"/>
  <c r="AJ51" i="44"/>
  <c r="AI51" i="44"/>
  <c r="AH51" i="44"/>
  <c r="AG51" i="44"/>
  <c r="AF51" i="44"/>
  <c r="AD51" i="44"/>
  <c r="AB51" i="44"/>
  <c r="Z51" i="44"/>
  <c r="Y51" i="44"/>
  <c r="X51" i="44"/>
  <c r="W51" i="44"/>
  <c r="V51" i="44"/>
  <c r="U51" i="44"/>
  <c r="T51" i="44"/>
  <c r="P51" i="44"/>
  <c r="N51" i="44"/>
  <c r="L51" i="44"/>
  <c r="AK50" i="44"/>
  <c r="AI50" i="44"/>
  <c r="AE50" i="44"/>
  <c r="AD50" i="44"/>
  <c r="AB50" i="44"/>
  <c r="AF50" i="44" s="1"/>
  <c r="W50" i="44"/>
  <c r="U50" i="44"/>
  <c r="T50" i="44"/>
  <c r="P50" i="44"/>
  <c r="N50" i="44"/>
  <c r="R50" i="44" s="1"/>
  <c r="L50" i="44"/>
  <c r="AN49" i="44"/>
  <c r="AK49" i="44"/>
  <c r="AI49" i="44"/>
  <c r="AM49" i="44" s="1"/>
  <c r="AH49" i="44"/>
  <c r="AG49" i="44"/>
  <c r="AF49" i="44"/>
  <c r="AD49" i="44"/>
  <c r="AB49" i="44"/>
  <c r="AA49" i="44"/>
  <c r="Z49" i="44"/>
  <c r="Y49" i="44"/>
  <c r="X49" i="44"/>
  <c r="W49" i="44"/>
  <c r="V49" i="44"/>
  <c r="U49" i="44"/>
  <c r="T49" i="44"/>
  <c r="S49" i="44"/>
  <c r="Q49" i="44"/>
  <c r="P49" i="44"/>
  <c r="N49" i="44"/>
  <c r="L49" i="44"/>
  <c r="AN48" i="44"/>
  <c r="AK48" i="44"/>
  <c r="AI48" i="44"/>
  <c r="AG48" i="44"/>
  <c r="AF48" i="44"/>
  <c r="AE48" i="44"/>
  <c r="AD48" i="44"/>
  <c r="AC48" i="44"/>
  <c r="AB48" i="44"/>
  <c r="AA48" i="44"/>
  <c r="W48" i="44"/>
  <c r="U48" i="44"/>
  <c r="V48" i="44" s="1"/>
  <c r="P48" i="44"/>
  <c r="N48" i="44"/>
  <c r="R48" i="44" s="1"/>
  <c r="L48" i="44"/>
  <c r="AN47" i="44"/>
  <c r="AK47" i="44"/>
  <c r="AI47" i="44"/>
  <c r="AM47" i="44" s="1"/>
  <c r="AH47" i="44"/>
  <c r="AF47" i="44"/>
  <c r="AD47" i="44"/>
  <c r="AC47" i="44"/>
  <c r="AB47" i="44"/>
  <c r="AA47" i="44"/>
  <c r="W47" i="44"/>
  <c r="U47" i="44"/>
  <c r="Y47" i="44" s="1"/>
  <c r="T47" i="44"/>
  <c r="P47" i="44"/>
  <c r="N47" i="44"/>
  <c r="M47" i="44"/>
  <c r="L47" i="44"/>
  <c r="AN46" i="44"/>
  <c r="AM46" i="44"/>
  <c r="AK46" i="44"/>
  <c r="AI46" i="44"/>
  <c r="AH46" i="44" s="1"/>
  <c r="AG46" i="44"/>
  <c r="AF46" i="44"/>
  <c r="AE46" i="44"/>
  <c r="AD46" i="44"/>
  <c r="AC46" i="44"/>
  <c r="AB46" i="44"/>
  <c r="AA46" i="44"/>
  <c r="X46" i="44"/>
  <c r="W46" i="44"/>
  <c r="U46" i="44"/>
  <c r="S46" i="44"/>
  <c r="R46" i="44"/>
  <c r="Q46" i="44"/>
  <c r="P46" i="44"/>
  <c r="O46" i="44"/>
  <c r="N46" i="44"/>
  <c r="M46" i="44"/>
  <c r="L46" i="44"/>
  <c r="AN45" i="44"/>
  <c r="AM45" i="44"/>
  <c r="AL45" i="44"/>
  <c r="AK45" i="44"/>
  <c r="AJ45" i="44"/>
  <c r="AI45" i="44"/>
  <c r="AH45" i="44"/>
  <c r="AF45" i="44"/>
  <c r="AE45" i="44"/>
  <c r="AD45" i="44"/>
  <c r="AC45" i="44"/>
  <c r="AB45" i="44"/>
  <c r="W45" i="44"/>
  <c r="U45" i="44"/>
  <c r="Y45" i="44" s="1"/>
  <c r="P45" i="44"/>
  <c r="N45" i="44"/>
  <c r="O45" i="44" s="1"/>
  <c r="L45" i="44"/>
  <c r="AM44" i="44"/>
  <c r="AK44" i="44"/>
  <c r="AJ44" i="44"/>
  <c r="AI44" i="44"/>
  <c r="AH44" i="44"/>
  <c r="AG44" i="44"/>
  <c r="AE44" i="44"/>
  <c r="AD44" i="44"/>
  <c r="AC44" i="44"/>
  <c r="AB44" i="44"/>
  <c r="AF44" i="44" s="1"/>
  <c r="AA44" i="44"/>
  <c r="Y44" i="44"/>
  <c r="W44" i="44"/>
  <c r="U44" i="44"/>
  <c r="T44" i="44"/>
  <c r="S44" i="44"/>
  <c r="R44" i="44"/>
  <c r="Q44" i="44"/>
  <c r="P44" i="44"/>
  <c r="O44" i="44"/>
  <c r="N44" i="44"/>
  <c r="M44" i="44"/>
  <c r="L44" i="44"/>
  <c r="AN43" i="44"/>
  <c r="AM43" i="44"/>
  <c r="AL43" i="44"/>
  <c r="AK43" i="44"/>
  <c r="AJ43" i="44"/>
  <c r="AI43" i="44"/>
  <c r="AH43" i="44"/>
  <c r="AG43" i="44"/>
  <c r="AF43" i="44"/>
  <c r="AD43" i="44"/>
  <c r="AB43" i="44"/>
  <c r="Z43" i="44"/>
  <c r="Y43" i="44"/>
  <c r="X43" i="44"/>
  <c r="W43" i="44"/>
  <c r="V43" i="44"/>
  <c r="U43" i="44"/>
  <c r="T43" i="44"/>
  <c r="P43" i="44"/>
  <c r="N43" i="44"/>
  <c r="L43" i="44"/>
  <c r="AK42" i="44"/>
  <c r="AI42" i="44"/>
  <c r="AJ42" i="44" s="1"/>
  <c r="AE42" i="44"/>
  <c r="AD42" i="44"/>
  <c r="AB42" i="44"/>
  <c r="AF42" i="44" s="1"/>
  <c r="W42" i="44"/>
  <c r="U42" i="44"/>
  <c r="T42" i="44"/>
  <c r="P42" i="44"/>
  <c r="N42" i="44"/>
  <c r="R42" i="44" s="1"/>
  <c r="L42" i="44"/>
  <c r="AN41" i="44"/>
  <c r="AK41" i="44"/>
  <c r="AI41" i="44"/>
  <c r="AM41" i="44" s="1"/>
  <c r="AH41" i="44"/>
  <c r="AG41" i="44"/>
  <c r="AF41" i="44"/>
  <c r="AD41" i="44"/>
  <c r="AB41" i="44"/>
  <c r="AA41" i="44"/>
  <c r="Z41" i="44"/>
  <c r="Y41" i="44"/>
  <c r="X41" i="44"/>
  <c r="W41" i="44"/>
  <c r="V41" i="44"/>
  <c r="U41" i="44"/>
  <c r="T41" i="44"/>
  <c r="S41" i="44"/>
  <c r="Q41" i="44"/>
  <c r="P41" i="44"/>
  <c r="N41" i="44"/>
  <c r="L41" i="44"/>
  <c r="AN40" i="44"/>
  <c r="AK40" i="44"/>
  <c r="AI40" i="44"/>
  <c r="AG40" i="44"/>
  <c r="AF40" i="44"/>
  <c r="AE40" i="44"/>
  <c r="AD40" i="44"/>
  <c r="AC40" i="44"/>
  <c r="AB40" i="44"/>
  <c r="AA40" i="44"/>
  <c r="W40" i="44"/>
  <c r="U40" i="44"/>
  <c r="V40" i="44" s="1"/>
  <c r="P40" i="44"/>
  <c r="N40" i="44"/>
  <c r="R40" i="44" s="1"/>
  <c r="L40" i="44"/>
  <c r="AN39" i="44"/>
  <c r="AK39" i="44"/>
  <c r="AI39" i="44"/>
  <c r="AM39" i="44" s="1"/>
  <c r="AH39" i="44"/>
  <c r="AF39" i="44"/>
  <c r="AD39" i="44"/>
  <c r="AB39" i="44"/>
  <c r="AE39" i="44" s="1"/>
  <c r="Z39" i="44"/>
  <c r="Y39" i="44"/>
  <c r="X39" i="44"/>
  <c r="W39" i="44"/>
  <c r="V39" i="44"/>
  <c r="U39" i="44"/>
  <c r="T39" i="44"/>
  <c r="P39" i="44"/>
  <c r="N39" i="44"/>
  <c r="M39" i="44" s="1"/>
  <c r="L39" i="44"/>
  <c r="AK38" i="44"/>
  <c r="AI38" i="44"/>
  <c r="AH38" i="44" s="1"/>
  <c r="AD38" i="44"/>
  <c r="AB38" i="44"/>
  <c r="AG38" i="44" s="1"/>
  <c r="AA38" i="44"/>
  <c r="Y38" i="44"/>
  <c r="W38" i="44"/>
  <c r="V38" i="44"/>
  <c r="U38" i="44"/>
  <c r="Z38" i="44" s="1"/>
  <c r="T38" i="44"/>
  <c r="S38" i="44"/>
  <c r="P38" i="44"/>
  <c r="N38" i="44"/>
  <c r="R38" i="44" s="1"/>
  <c r="L38" i="44"/>
  <c r="AN37" i="44"/>
  <c r="AK37" i="44"/>
  <c r="AI37" i="44"/>
  <c r="AM37" i="44" s="1"/>
  <c r="AG37" i="44"/>
  <c r="AF37" i="44"/>
  <c r="AD37" i="44"/>
  <c r="AB37" i="44"/>
  <c r="AE37" i="44" s="1"/>
  <c r="AA37" i="44"/>
  <c r="Z37" i="44"/>
  <c r="Y37" i="44"/>
  <c r="X37" i="44"/>
  <c r="W37" i="44"/>
  <c r="V37" i="44"/>
  <c r="U37" i="44"/>
  <c r="T37" i="44"/>
  <c r="S37" i="44"/>
  <c r="Q37" i="44"/>
  <c r="P37" i="44"/>
  <c r="N37" i="44"/>
  <c r="O37" i="44" s="1"/>
  <c r="L37" i="44"/>
  <c r="AN36" i="44"/>
  <c r="AL36" i="44"/>
  <c r="AK36" i="44"/>
  <c r="AI36" i="44"/>
  <c r="AJ36" i="44" s="1"/>
  <c r="AG36" i="44"/>
  <c r="AF36" i="44"/>
  <c r="AE36" i="44"/>
  <c r="AD36" i="44"/>
  <c r="AC36" i="44"/>
  <c r="AB36" i="44"/>
  <c r="AA36" i="44"/>
  <c r="W36" i="44"/>
  <c r="U36" i="44"/>
  <c r="T36" i="44" s="1"/>
  <c r="P36" i="44"/>
  <c r="N36" i="44"/>
  <c r="S36" i="44" s="1"/>
  <c r="M36" i="44"/>
  <c r="L36" i="44"/>
  <c r="AK35" i="44"/>
  <c r="AI35" i="44"/>
  <c r="AN35" i="44" s="1"/>
  <c r="AH35" i="44"/>
  <c r="AF35" i="44"/>
  <c r="AD35" i="44"/>
  <c r="AC35" i="44"/>
  <c r="AB35" i="44"/>
  <c r="AG35" i="44" s="1"/>
  <c r="AA35" i="44"/>
  <c r="Z35" i="44"/>
  <c r="W35" i="44"/>
  <c r="U35" i="44"/>
  <c r="Y35" i="44" s="1"/>
  <c r="S35" i="44"/>
  <c r="R35" i="44"/>
  <c r="P35" i="44"/>
  <c r="N35" i="44"/>
  <c r="Q35" i="44" s="1"/>
  <c r="M35" i="44"/>
  <c r="L35" i="44"/>
  <c r="AN34" i="44"/>
  <c r="AM34" i="44"/>
  <c r="AK34" i="44"/>
  <c r="AI34" i="44"/>
  <c r="AL34" i="44" s="1"/>
  <c r="AH34" i="44"/>
  <c r="AF34" i="44"/>
  <c r="AE34" i="44"/>
  <c r="AD34" i="44"/>
  <c r="AC34" i="44"/>
  <c r="AB34" i="44"/>
  <c r="AG34" i="44" s="1"/>
  <c r="AA34" i="44"/>
  <c r="Z34" i="44"/>
  <c r="X34" i="44"/>
  <c r="W34" i="44"/>
  <c r="U34" i="44"/>
  <c r="V34" i="44" s="1"/>
  <c r="S34" i="44"/>
  <c r="R34" i="44"/>
  <c r="P34" i="44"/>
  <c r="O34" i="44"/>
  <c r="N34" i="44"/>
  <c r="Q34" i="44" s="1"/>
  <c r="M34" i="44"/>
  <c r="L34" i="44"/>
  <c r="AN33" i="44"/>
  <c r="AM33" i="44"/>
  <c r="AK33" i="44"/>
  <c r="AJ33" i="44"/>
  <c r="AI33" i="44"/>
  <c r="AL33" i="44" s="1"/>
  <c r="AH33" i="44"/>
  <c r="AD33" i="44"/>
  <c r="AB33" i="44"/>
  <c r="AA33" i="44" s="1"/>
  <c r="W33" i="44"/>
  <c r="U33" i="44"/>
  <c r="Z33" i="44" s="1"/>
  <c r="T33" i="44"/>
  <c r="R33" i="44"/>
  <c r="P33" i="44"/>
  <c r="O33" i="44"/>
  <c r="N33" i="44"/>
  <c r="S33" i="44" s="1"/>
  <c r="M33" i="44"/>
  <c r="L33" i="44"/>
  <c r="AM32" i="44"/>
  <c r="AK32" i="44"/>
  <c r="AJ32" i="44"/>
  <c r="AI32" i="44"/>
  <c r="AN32" i="44" s="1"/>
  <c r="AH32" i="44"/>
  <c r="AG32" i="44"/>
  <c r="AD32" i="44"/>
  <c r="AB32" i="44"/>
  <c r="AF32" i="44" s="1"/>
  <c r="Z32" i="44"/>
  <c r="Y32" i="44"/>
  <c r="W32" i="44"/>
  <c r="U32" i="44"/>
  <c r="X32" i="44" s="1"/>
  <c r="T32" i="44"/>
  <c r="R32" i="44"/>
  <c r="Q32" i="44"/>
  <c r="P32" i="44"/>
  <c r="O32" i="44"/>
  <c r="N32" i="44"/>
  <c r="S32" i="44" s="1"/>
  <c r="M32" i="44"/>
  <c r="L32" i="44"/>
  <c r="AM31" i="44"/>
  <c r="AL31" i="44"/>
  <c r="AK31" i="44"/>
  <c r="AJ31" i="44"/>
  <c r="AI31" i="44"/>
  <c r="AN31" i="44" s="1"/>
  <c r="AH31" i="44"/>
  <c r="AG31" i="44"/>
  <c r="AE31" i="44"/>
  <c r="AD31" i="44"/>
  <c r="AB31" i="44"/>
  <c r="AC31" i="44" s="1"/>
  <c r="Z31" i="44"/>
  <c r="Y31" i="44"/>
  <c r="W31" i="44"/>
  <c r="V31" i="44"/>
  <c r="U31" i="44"/>
  <c r="X31" i="44" s="1"/>
  <c r="T31" i="44"/>
  <c r="P31" i="44"/>
  <c r="N31" i="44"/>
  <c r="M31" i="44" s="1"/>
  <c r="L31" i="44"/>
  <c r="AK30" i="44"/>
  <c r="AI30" i="44"/>
  <c r="AH30" i="44" s="1"/>
  <c r="AD30" i="44"/>
  <c r="AB30" i="44"/>
  <c r="AG30" i="44" s="1"/>
  <c r="AA30" i="44"/>
  <c r="Z30" i="44"/>
  <c r="Y30" i="44"/>
  <c r="W30" i="44"/>
  <c r="V30" i="44"/>
  <c r="U30" i="44"/>
  <c r="X30" i="44" s="1"/>
  <c r="T30" i="44"/>
  <c r="S30" i="44"/>
  <c r="P30" i="44"/>
  <c r="N30" i="44"/>
  <c r="R30" i="44" s="1"/>
  <c r="L30" i="44"/>
  <c r="B27" i="44"/>
  <c r="C27" i="44" s="1"/>
  <c r="L27" i="44" s="1"/>
  <c r="B26" i="44"/>
  <c r="C26" i="44" s="1"/>
  <c r="L26" i="44" s="1"/>
  <c r="L18" i="44"/>
  <c r="L17" i="44"/>
  <c r="C16" i="44"/>
  <c r="L16" i="44" s="1"/>
  <c r="L15" i="44"/>
  <c r="L14" i="44"/>
  <c r="L13" i="44"/>
  <c r="L12" i="44"/>
  <c r="C11" i="44"/>
  <c r="L11" i="44" s="1"/>
  <c r="C10" i="44"/>
  <c r="L10" i="44" s="1"/>
  <c r="C7" i="44" a="1"/>
  <c r="C7" i="44" s="1"/>
  <c r="L1" i="44"/>
  <c r="L102" i="44" s="1"/>
  <c r="N3" i="2"/>
  <c r="N4" i="2"/>
  <c r="N5" i="2"/>
  <c r="N6" i="2"/>
  <c r="N7" i="2"/>
  <c r="N8" i="2"/>
  <c r="N9" i="2"/>
  <c r="N10" i="2"/>
  <c r="N11" i="2"/>
  <c r="N12" i="2"/>
  <c r="N13" i="2"/>
  <c r="N14" i="2"/>
  <c r="N15" i="2"/>
  <c r="N16" i="2"/>
  <c r="N17" i="2"/>
  <c r="N18" i="2"/>
  <c r="N19" i="2"/>
  <c r="N20" i="2"/>
  <c r="N21" i="2"/>
  <c r="N22" i="2"/>
  <c r="N23" i="2"/>
  <c r="N24" i="2"/>
  <c r="N25" i="2"/>
  <c r="N26" i="2"/>
  <c r="N27" i="2"/>
  <c r="N28" i="2"/>
  <c r="N29" i="2"/>
  <c r="N30" i="2"/>
  <c r="N31" i="2"/>
  <c r="N32" i="2"/>
  <c r="N33" i="2"/>
  <c r="N34" i="2"/>
  <c r="N35" i="2"/>
  <c r="N36" i="2"/>
  <c r="N37" i="2"/>
  <c r="N38" i="2"/>
  <c r="N39" i="2"/>
  <c r="N40" i="2"/>
  <c r="N41" i="2"/>
  <c r="N42" i="2"/>
  <c r="N43" i="2"/>
  <c r="N44" i="2"/>
  <c r="N45" i="2"/>
  <c r="N46" i="2"/>
  <c r="N47" i="2"/>
  <c r="N48" i="2"/>
  <c r="N49" i="2"/>
  <c r="N50" i="2"/>
  <c r="N51" i="2"/>
  <c r="N52" i="2"/>
  <c r="N53" i="2"/>
  <c r="N54" i="2"/>
  <c r="N55" i="2"/>
  <c r="N56" i="2"/>
  <c r="N57" i="2"/>
  <c r="N58" i="2"/>
  <c r="N59" i="2"/>
  <c r="N60" i="2"/>
  <c r="N61" i="2"/>
  <c r="N62" i="2"/>
  <c r="N63" i="2"/>
  <c r="N64" i="2"/>
  <c r="N65" i="2"/>
  <c r="N66" i="2"/>
  <c r="N67" i="2"/>
  <c r="N68" i="2"/>
  <c r="N69" i="2"/>
  <c r="N70" i="2"/>
  <c r="N71" i="2"/>
  <c r="N72" i="2"/>
  <c r="N73" i="2"/>
  <c r="N74" i="2"/>
  <c r="N75" i="2"/>
  <c r="N76" i="2"/>
  <c r="N77" i="2"/>
  <c r="N78" i="2"/>
  <c r="N79" i="2"/>
  <c r="N80" i="2"/>
  <c r="N81" i="2"/>
  <c r="N82" i="2"/>
  <c r="N83" i="2"/>
  <c r="N84" i="2"/>
  <c r="N85" i="2"/>
  <c r="N86" i="2"/>
  <c r="N87" i="2"/>
  <c r="N88" i="2"/>
  <c r="N89" i="2"/>
  <c r="N90" i="2"/>
  <c r="N91" i="2"/>
  <c r="N92" i="2"/>
  <c r="N93" i="2"/>
  <c r="N94" i="2"/>
  <c r="N95" i="2"/>
  <c r="N96" i="2"/>
  <c r="N97" i="2"/>
  <c r="N98" i="2"/>
  <c r="N99" i="2"/>
  <c r="N100" i="2"/>
  <c r="N101" i="2"/>
  <c r="N102" i="2"/>
  <c r="N103" i="2"/>
  <c r="N104" i="2"/>
  <c r="N105" i="2"/>
  <c r="N106" i="2"/>
  <c r="N107" i="2"/>
  <c r="N108" i="2"/>
  <c r="N109" i="2"/>
  <c r="N110" i="2"/>
  <c r="N111" i="2"/>
  <c r="N112" i="2"/>
  <c r="N113" i="2"/>
  <c r="N114" i="2"/>
  <c r="N115" i="2"/>
  <c r="N116" i="2"/>
  <c r="N117" i="2"/>
  <c r="N118" i="2"/>
  <c r="N119" i="2"/>
  <c r="N120" i="2"/>
  <c r="N121" i="2"/>
  <c r="N122" i="2"/>
  <c r="N123" i="2"/>
  <c r="N124" i="2"/>
  <c r="N125" i="2"/>
  <c r="N126" i="2"/>
  <c r="N127" i="2"/>
  <c r="N128" i="2"/>
  <c r="N129" i="2"/>
  <c r="N130" i="2"/>
  <c r="N131" i="2"/>
  <c r="N132" i="2"/>
  <c r="N133" i="2"/>
  <c r="N134" i="2"/>
  <c r="N135" i="2"/>
  <c r="N136" i="2"/>
  <c r="N137" i="2"/>
  <c r="N138" i="2"/>
  <c r="N139" i="2"/>
  <c r="N140" i="2"/>
  <c r="N141" i="2"/>
  <c r="N142" i="2"/>
  <c r="N143" i="2"/>
  <c r="N144" i="2"/>
  <c r="N145" i="2"/>
  <c r="N146" i="2"/>
  <c r="N147" i="2"/>
  <c r="N148" i="2"/>
  <c r="N149" i="2"/>
  <c r="N150" i="2"/>
  <c r="N151" i="2"/>
  <c r="N152" i="2"/>
  <c r="N153" i="2"/>
  <c r="N154" i="2"/>
  <c r="N155" i="2"/>
  <c r="N156" i="2"/>
  <c r="N157" i="2"/>
  <c r="N158" i="2"/>
  <c r="N159" i="2"/>
  <c r="N160" i="2"/>
  <c r="N161" i="2"/>
  <c r="N162" i="2"/>
  <c r="N163" i="2"/>
  <c r="N164" i="2"/>
  <c r="N165" i="2"/>
  <c r="N166" i="2"/>
  <c r="N167" i="2"/>
  <c r="N168" i="2"/>
  <c r="N169" i="2"/>
  <c r="N170" i="2"/>
  <c r="N171" i="2"/>
  <c r="N172" i="2"/>
  <c r="N173" i="2"/>
  <c r="N174" i="2"/>
  <c r="N175" i="2"/>
  <c r="N176" i="2"/>
  <c r="N177" i="2"/>
  <c r="N178" i="2"/>
  <c r="N179" i="2"/>
  <c r="N180" i="2"/>
  <c r="N181" i="2"/>
  <c r="N182" i="2"/>
  <c r="N183" i="2"/>
  <c r="N184" i="2"/>
  <c r="N185" i="2"/>
  <c r="N186" i="2"/>
  <c r="N187" i="2"/>
  <c r="N188" i="2"/>
  <c r="N189" i="2"/>
  <c r="N190" i="2"/>
  <c r="N191" i="2"/>
  <c r="N192" i="2"/>
  <c r="N193" i="2"/>
  <c r="N194" i="2"/>
  <c r="N195" i="2"/>
  <c r="N196" i="2"/>
  <c r="N197" i="2"/>
  <c r="N198" i="2"/>
  <c r="N199" i="2"/>
  <c r="N200" i="2"/>
  <c r="N201" i="2"/>
  <c r="N202" i="2"/>
  <c r="N203" i="2"/>
  <c r="N204" i="2"/>
  <c r="N205" i="2"/>
  <c r="N206" i="2"/>
  <c r="N207" i="2"/>
  <c r="N208" i="2"/>
  <c r="N209" i="2"/>
  <c r="N210" i="2"/>
  <c r="N211" i="2"/>
  <c r="N212" i="2"/>
  <c r="N213" i="2"/>
  <c r="N214" i="2"/>
  <c r="N215" i="2"/>
  <c r="N216" i="2"/>
  <c r="N217" i="2"/>
  <c r="N218" i="2"/>
  <c r="N219" i="2"/>
  <c r="N220" i="2"/>
  <c r="N221" i="2"/>
  <c r="N222" i="2"/>
  <c r="N223" i="2"/>
  <c r="N224" i="2"/>
  <c r="N225" i="2"/>
  <c r="N226" i="2"/>
  <c r="N227" i="2"/>
  <c r="N228" i="2"/>
  <c r="N229" i="2"/>
  <c r="N230" i="2"/>
  <c r="N231" i="2"/>
  <c r="N232" i="2"/>
  <c r="N233" i="2"/>
  <c r="R72" i="43"/>
  <c r="R66" i="43"/>
  <c r="R61" i="43"/>
  <c r="R58" i="43"/>
  <c r="R54" i="43"/>
  <c r="R48" i="43"/>
  <c r="R45" i="43"/>
  <c r="R41" i="43"/>
  <c r="R86" i="43"/>
  <c r="AK85" i="43"/>
  <c r="AI85" i="43"/>
  <c r="AD85" i="43"/>
  <c r="AB85" i="43"/>
  <c r="AF85" i="43" s="1"/>
  <c r="W85" i="43"/>
  <c r="U85" i="43"/>
  <c r="Y85" i="43" s="1"/>
  <c r="P85" i="43"/>
  <c r="N85" i="43"/>
  <c r="O85" i="43" s="1"/>
  <c r="AK84" i="43"/>
  <c r="AI84" i="43"/>
  <c r="AJ84" i="43" s="1"/>
  <c r="AD84" i="43"/>
  <c r="AB84" i="43"/>
  <c r="AC84" i="43" s="1"/>
  <c r="W84" i="43"/>
  <c r="U84" i="43"/>
  <c r="T84" i="43" s="1"/>
  <c r="P84" i="43"/>
  <c r="N84" i="43"/>
  <c r="M84" i="43" s="1"/>
  <c r="AK83" i="43"/>
  <c r="AI83" i="43"/>
  <c r="AH83" i="43" s="1"/>
  <c r="AD83" i="43"/>
  <c r="AB83" i="43"/>
  <c r="AA83" i="43" s="1"/>
  <c r="W83" i="43"/>
  <c r="U83" i="43"/>
  <c r="P83" i="43"/>
  <c r="N83" i="43"/>
  <c r="R83" i="43" s="1"/>
  <c r="AK82" i="43"/>
  <c r="AI82" i="43"/>
  <c r="AM82" i="43" s="1"/>
  <c r="AD82" i="43"/>
  <c r="AB82" i="43"/>
  <c r="AE82" i="43" s="1"/>
  <c r="W82" i="43"/>
  <c r="U82" i="43"/>
  <c r="Z82" i="43" s="1"/>
  <c r="P82" i="43"/>
  <c r="N82" i="43"/>
  <c r="O82" i="43" s="1"/>
  <c r="AK81" i="43"/>
  <c r="AI81" i="43"/>
  <c r="AJ81" i="43" s="1"/>
  <c r="AD81" i="43"/>
  <c r="AB81" i="43"/>
  <c r="AG81" i="43" s="1"/>
  <c r="W81" i="43"/>
  <c r="U81" i="43"/>
  <c r="T81" i="43" s="1"/>
  <c r="P81" i="43"/>
  <c r="N81" i="43"/>
  <c r="R81" i="43" s="1"/>
  <c r="AK80" i="43"/>
  <c r="AI80" i="43"/>
  <c r="AM80" i="43" s="1"/>
  <c r="AD80" i="43"/>
  <c r="AB80" i="43"/>
  <c r="W80" i="43"/>
  <c r="U80" i="43"/>
  <c r="Y80" i="43" s="1"/>
  <c r="P80" i="43"/>
  <c r="N80" i="43"/>
  <c r="R80" i="43" s="1"/>
  <c r="AK79" i="43"/>
  <c r="AI79" i="43"/>
  <c r="AM79" i="43" s="1"/>
  <c r="AD79" i="43"/>
  <c r="AB79" i="43"/>
  <c r="AG79" i="43" s="1"/>
  <c r="W79" i="43"/>
  <c r="U79" i="43"/>
  <c r="V79" i="43" s="1"/>
  <c r="P79" i="43"/>
  <c r="N79" i="43"/>
  <c r="M79" i="43" s="1"/>
  <c r="AK78" i="43"/>
  <c r="AI78" i="43"/>
  <c r="AH78" i="43" s="1"/>
  <c r="AD78" i="43"/>
  <c r="AB78" i="43"/>
  <c r="AA78" i="43" s="1"/>
  <c r="W78" i="43"/>
  <c r="U78" i="43"/>
  <c r="Y78" i="43" s="1"/>
  <c r="P78" i="43"/>
  <c r="N78" i="43"/>
  <c r="R77" i="43"/>
  <c r="AK73" i="43"/>
  <c r="AI73" i="43"/>
  <c r="AJ73" i="43" s="1"/>
  <c r="AD73" i="43"/>
  <c r="AB73" i="43"/>
  <c r="AC73" i="43" s="1"/>
  <c r="W73" i="43"/>
  <c r="U73" i="43"/>
  <c r="T73" i="43" s="1"/>
  <c r="P73" i="43"/>
  <c r="N73" i="43"/>
  <c r="M73" i="43" s="1"/>
  <c r="AK71" i="43"/>
  <c r="AI71" i="43"/>
  <c r="AH71" i="43" s="1"/>
  <c r="AD71" i="43"/>
  <c r="AB71" i="43"/>
  <c r="AG71" i="43" s="1"/>
  <c r="W71" i="43"/>
  <c r="U71" i="43"/>
  <c r="P71" i="43"/>
  <c r="N71" i="43"/>
  <c r="R71" i="43" s="1"/>
  <c r="AK70" i="43"/>
  <c r="AI70" i="43"/>
  <c r="AM70" i="43" s="1"/>
  <c r="AD70" i="43"/>
  <c r="AB70" i="43"/>
  <c r="AE70" i="43" s="1"/>
  <c r="W70" i="43"/>
  <c r="U70" i="43"/>
  <c r="T70" i="43" s="1"/>
  <c r="P70" i="43"/>
  <c r="N70" i="43"/>
  <c r="O70" i="43" s="1"/>
  <c r="AK69" i="43"/>
  <c r="AI69" i="43"/>
  <c r="AJ69" i="43" s="1"/>
  <c r="AD69" i="43"/>
  <c r="AB69" i="43"/>
  <c r="AA69" i="43" s="1"/>
  <c r="W69" i="43"/>
  <c r="U69" i="43"/>
  <c r="T69" i="43" s="1"/>
  <c r="P69" i="43"/>
  <c r="N69" i="43"/>
  <c r="R69" i="43" s="1"/>
  <c r="AK68" i="43"/>
  <c r="AI68" i="43"/>
  <c r="AM68" i="43" s="1"/>
  <c r="AD68" i="43"/>
  <c r="AB68" i="43"/>
  <c r="W68" i="43"/>
  <c r="U68" i="43"/>
  <c r="Y68" i="43" s="1"/>
  <c r="P68" i="43"/>
  <c r="N68" i="43"/>
  <c r="Q68" i="43" s="1"/>
  <c r="AK67" i="43"/>
  <c r="AI67" i="43"/>
  <c r="AL67" i="43" s="1"/>
  <c r="AD67" i="43"/>
  <c r="AB67" i="43"/>
  <c r="AF67" i="43" s="1"/>
  <c r="W67" i="43"/>
  <c r="U67" i="43"/>
  <c r="V67" i="43" s="1"/>
  <c r="P67" i="43"/>
  <c r="N67" i="43"/>
  <c r="M67" i="43" s="1"/>
  <c r="AK65" i="43"/>
  <c r="AI65" i="43"/>
  <c r="AL65" i="43" s="1"/>
  <c r="AD65" i="43"/>
  <c r="AB65" i="43"/>
  <c r="AA65" i="43" s="1"/>
  <c r="W65" i="43"/>
  <c r="U65" i="43"/>
  <c r="Y65" i="43" s="1"/>
  <c r="P65" i="43"/>
  <c r="N65" i="43"/>
  <c r="AK64" i="43"/>
  <c r="AI64" i="43"/>
  <c r="AD64" i="43"/>
  <c r="AB64" i="43"/>
  <c r="AF64" i="43" s="1"/>
  <c r="W64" i="43"/>
  <c r="U64" i="43"/>
  <c r="X64" i="43" s="1"/>
  <c r="P64" i="43"/>
  <c r="N64" i="43"/>
  <c r="Q64" i="43" s="1"/>
  <c r="AK63" i="43"/>
  <c r="AI63" i="43"/>
  <c r="AN63" i="43" s="1"/>
  <c r="AD63" i="43"/>
  <c r="AB63" i="43"/>
  <c r="AC63" i="43" s="1"/>
  <c r="W63" i="43"/>
  <c r="U63" i="43"/>
  <c r="Z63" i="43" s="1"/>
  <c r="P63" i="43"/>
  <c r="N63" i="43"/>
  <c r="M63" i="43" s="1"/>
  <c r="AK62" i="43"/>
  <c r="AI62" i="43"/>
  <c r="AH62" i="43" s="1"/>
  <c r="AD62" i="43"/>
  <c r="AB62" i="43"/>
  <c r="AF62" i="43" s="1"/>
  <c r="W62" i="43"/>
  <c r="U62" i="43"/>
  <c r="P62" i="43"/>
  <c r="N62" i="43"/>
  <c r="R62" i="43" s="1"/>
  <c r="AK60" i="43"/>
  <c r="AI60" i="43"/>
  <c r="AM60" i="43" s="1"/>
  <c r="AD60" i="43"/>
  <c r="AB60" i="43"/>
  <c r="AE60" i="43" s="1"/>
  <c r="W60" i="43"/>
  <c r="U60" i="43"/>
  <c r="T60" i="43" s="1"/>
  <c r="P60" i="43"/>
  <c r="N60" i="43"/>
  <c r="O60" i="43" s="1"/>
  <c r="AK59" i="43"/>
  <c r="AI59" i="43"/>
  <c r="AJ59" i="43" s="1"/>
  <c r="AD59" i="43"/>
  <c r="AB59" i="43"/>
  <c r="AA59" i="43" s="1"/>
  <c r="W59" i="43"/>
  <c r="U59" i="43"/>
  <c r="P59" i="43"/>
  <c r="N59" i="43"/>
  <c r="R59" i="43" s="1"/>
  <c r="AK57" i="43"/>
  <c r="AI57" i="43"/>
  <c r="AM57" i="43" s="1"/>
  <c r="AD57" i="43"/>
  <c r="AB57" i="43"/>
  <c r="W57" i="43"/>
  <c r="U57" i="43"/>
  <c r="Y57" i="43" s="1"/>
  <c r="P57" i="43"/>
  <c r="N57" i="43"/>
  <c r="Q57" i="43" s="1"/>
  <c r="AK56" i="43"/>
  <c r="AI56" i="43"/>
  <c r="AL56" i="43" s="1"/>
  <c r="AD56" i="43"/>
  <c r="AB56" i="43"/>
  <c r="AF56" i="43" s="1"/>
  <c r="W56" i="43"/>
  <c r="U56" i="43"/>
  <c r="V56" i="43" s="1"/>
  <c r="P56" i="43"/>
  <c r="N56" i="43"/>
  <c r="M56" i="43" s="1"/>
  <c r="AK55" i="43"/>
  <c r="AI55" i="43"/>
  <c r="AH55" i="43" s="1"/>
  <c r="AD55" i="43"/>
  <c r="AB55" i="43"/>
  <c r="AF55" i="43" s="1"/>
  <c r="W55" i="43"/>
  <c r="U55" i="43"/>
  <c r="Y55" i="43" s="1"/>
  <c r="P55" i="43"/>
  <c r="N55" i="43"/>
  <c r="O55" i="43" s="1"/>
  <c r="AK53" i="43"/>
  <c r="AI53" i="43"/>
  <c r="AD53" i="43"/>
  <c r="AB53" i="43"/>
  <c r="AA53" i="43" s="1"/>
  <c r="W53" i="43"/>
  <c r="U53" i="43"/>
  <c r="T53" i="43" s="1"/>
  <c r="P53" i="43"/>
  <c r="N53" i="43"/>
  <c r="R53" i="43" s="1"/>
  <c r="AK52" i="43"/>
  <c r="AI52" i="43"/>
  <c r="AL52" i="43" s="1"/>
  <c r="AD52" i="43"/>
  <c r="AB52" i="43"/>
  <c r="AF52" i="43" s="1"/>
  <c r="W52" i="43"/>
  <c r="U52" i="43"/>
  <c r="Z52" i="43" s="1"/>
  <c r="P52" i="43"/>
  <c r="N52" i="43"/>
  <c r="R52" i="43" s="1"/>
  <c r="R51" i="43"/>
  <c r="AK50" i="43"/>
  <c r="AI50" i="43"/>
  <c r="AM50" i="43" s="1"/>
  <c r="AD50" i="43"/>
  <c r="AB50" i="43"/>
  <c r="AA50" i="43" s="1"/>
  <c r="W50" i="43"/>
  <c r="U50" i="43"/>
  <c r="Y50" i="43" s="1"/>
  <c r="P50" i="43"/>
  <c r="N50" i="43"/>
  <c r="S50" i="43" s="1"/>
  <c r="AK49" i="43"/>
  <c r="AI49" i="43"/>
  <c r="AN49" i="43" s="1"/>
  <c r="AD49" i="43"/>
  <c r="AB49" i="43"/>
  <c r="AF49" i="43" s="1"/>
  <c r="W49" i="43"/>
  <c r="U49" i="43"/>
  <c r="X49" i="43" s="1"/>
  <c r="P49" i="43"/>
  <c r="N49" i="43"/>
  <c r="O49" i="43" s="1"/>
  <c r="AK47" i="43"/>
  <c r="AI47" i="43"/>
  <c r="AN47" i="43" s="1"/>
  <c r="AD47" i="43"/>
  <c r="AB47" i="43"/>
  <c r="AC47" i="43" s="1"/>
  <c r="W47" i="43"/>
  <c r="U47" i="43"/>
  <c r="Y47" i="43" s="1"/>
  <c r="P47" i="43"/>
  <c r="N47" i="43"/>
  <c r="M47" i="43" s="1"/>
  <c r="AK46" i="43"/>
  <c r="AI46" i="43"/>
  <c r="AH46" i="43" s="1"/>
  <c r="AD46" i="43"/>
  <c r="AB46" i="43"/>
  <c r="AF46" i="43" s="1"/>
  <c r="W46" i="43"/>
  <c r="U46" i="43"/>
  <c r="Z46" i="43" s="1"/>
  <c r="P46" i="43"/>
  <c r="N46" i="43"/>
  <c r="R46" i="43" s="1"/>
  <c r="AK44" i="43"/>
  <c r="AI44" i="43"/>
  <c r="AM44" i="43" s="1"/>
  <c r="AD44" i="43"/>
  <c r="AB44" i="43"/>
  <c r="AE44" i="43" s="1"/>
  <c r="W44" i="43"/>
  <c r="U44" i="43"/>
  <c r="T44" i="43" s="1"/>
  <c r="P44" i="43"/>
  <c r="N44" i="43"/>
  <c r="O44" i="43" s="1"/>
  <c r="AK43" i="43"/>
  <c r="AI43" i="43"/>
  <c r="AJ43" i="43" s="1"/>
  <c r="AD43" i="43"/>
  <c r="AB43" i="43"/>
  <c r="AC43" i="43" s="1"/>
  <c r="W43" i="43"/>
  <c r="U43" i="43"/>
  <c r="T43" i="43" s="1"/>
  <c r="P43" i="43"/>
  <c r="N43" i="43"/>
  <c r="R43" i="43" s="1"/>
  <c r="AK42" i="43"/>
  <c r="AI42" i="43"/>
  <c r="AM42" i="43" s="1"/>
  <c r="AD42" i="43"/>
  <c r="AB42" i="43"/>
  <c r="AG42" i="43" s="1"/>
  <c r="W42" i="43"/>
  <c r="U42" i="43"/>
  <c r="Y42" i="43" s="1"/>
  <c r="P42" i="43"/>
  <c r="N42" i="43"/>
  <c r="Q42" i="43" s="1"/>
  <c r="AK40" i="43"/>
  <c r="AI40" i="43"/>
  <c r="AL40" i="43" s="1"/>
  <c r="AD40" i="43"/>
  <c r="AB40" i="43"/>
  <c r="AA40" i="43" s="1"/>
  <c r="W40" i="43"/>
  <c r="U40" i="43"/>
  <c r="V40" i="43" s="1"/>
  <c r="P40" i="43"/>
  <c r="N40" i="43"/>
  <c r="O40" i="43" s="1"/>
  <c r="AK39" i="43"/>
  <c r="AI39" i="43"/>
  <c r="AN39" i="43" s="1"/>
  <c r="AD39" i="43"/>
  <c r="AB39" i="43"/>
  <c r="AA39" i="43" s="1"/>
  <c r="W39" i="43"/>
  <c r="U39" i="43"/>
  <c r="Y39" i="43" s="1"/>
  <c r="P39" i="43"/>
  <c r="N39" i="43"/>
  <c r="S39" i="43" s="1"/>
  <c r="AK38" i="43"/>
  <c r="AI38" i="43"/>
  <c r="AN38" i="43" s="1"/>
  <c r="AD38" i="43"/>
  <c r="AB38" i="43"/>
  <c r="AF38" i="43" s="1"/>
  <c r="W38" i="43"/>
  <c r="U38" i="43"/>
  <c r="X38" i="43" s="1"/>
  <c r="P38" i="43"/>
  <c r="N38" i="43"/>
  <c r="O38" i="43" s="1"/>
  <c r="AK37" i="43"/>
  <c r="AI37" i="43"/>
  <c r="AN37" i="43" s="1"/>
  <c r="AD37" i="43"/>
  <c r="AB37" i="43"/>
  <c r="AC37" i="43" s="1"/>
  <c r="W37" i="43"/>
  <c r="U37" i="43"/>
  <c r="V37" i="43" s="1"/>
  <c r="P37" i="43"/>
  <c r="N37" i="43"/>
  <c r="M37" i="43" s="1"/>
  <c r="AK35" i="43"/>
  <c r="AI35" i="43"/>
  <c r="AH35" i="43" s="1"/>
  <c r="AD35" i="43"/>
  <c r="AB35" i="43"/>
  <c r="AF35" i="43" s="1"/>
  <c r="W35" i="43"/>
  <c r="U35" i="43"/>
  <c r="Z35" i="43" s="1"/>
  <c r="P35" i="43"/>
  <c r="N35" i="43"/>
  <c r="R35" i="43" s="1"/>
  <c r="AK34" i="43"/>
  <c r="AI34" i="43"/>
  <c r="AM34" i="43" s="1"/>
  <c r="AD34" i="43"/>
  <c r="AB34" i="43"/>
  <c r="AE34" i="43" s="1"/>
  <c r="W34" i="43"/>
  <c r="U34" i="43"/>
  <c r="T34" i="43" s="1"/>
  <c r="P34" i="43"/>
  <c r="N34" i="43"/>
  <c r="O34" i="43" s="1"/>
  <c r="AK33" i="43"/>
  <c r="AI33" i="43"/>
  <c r="AJ33" i="43" s="1"/>
  <c r="AD33" i="43"/>
  <c r="AB33" i="43"/>
  <c r="AC33" i="43" s="1"/>
  <c r="W33" i="43"/>
  <c r="U33" i="43"/>
  <c r="T33" i="43" s="1"/>
  <c r="P33" i="43"/>
  <c r="N33" i="43"/>
  <c r="R33" i="43" s="1"/>
  <c r="AK32" i="43"/>
  <c r="AI32" i="43"/>
  <c r="AM32" i="43" s="1"/>
  <c r="AD32" i="43"/>
  <c r="AB32" i="43"/>
  <c r="AG32" i="43" s="1"/>
  <c r="W32" i="43"/>
  <c r="U32" i="43"/>
  <c r="Y32" i="43" s="1"/>
  <c r="P32" i="43"/>
  <c r="N32" i="43"/>
  <c r="Q32" i="43" s="1"/>
  <c r="AK31" i="43"/>
  <c r="AI31" i="43"/>
  <c r="AL31" i="43" s="1"/>
  <c r="AD31" i="43"/>
  <c r="AB31" i="43"/>
  <c r="AF31" i="43" s="1"/>
  <c r="W31" i="43"/>
  <c r="U31" i="43"/>
  <c r="V31" i="43" s="1"/>
  <c r="P31" i="43"/>
  <c r="N31" i="43"/>
  <c r="O31" i="43" s="1"/>
  <c r="AK30" i="43"/>
  <c r="AI30" i="43"/>
  <c r="AL30" i="43" s="1"/>
  <c r="AD30" i="43"/>
  <c r="AB30" i="43"/>
  <c r="AA30" i="43" s="1"/>
  <c r="W30" i="43"/>
  <c r="U30" i="43"/>
  <c r="Y30" i="43" s="1"/>
  <c r="P30" i="43"/>
  <c r="N30" i="43"/>
  <c r="S30" i="43" s="1"/>
  <c r="R36" i="43"/>
  <c r="L18" i="43"/>
  <c r="L17" i="43"/>
  <c r="L15" i="43"/>
  <c r="L14" i="43"/>
  <c r="L13" i="43"/>
  <c r="R88" i="42"/>
  <c r="R51" i="42"/>
  <c r="AK102" i="42"/>
  <c r="AI102" i="42"/>
  <c r="AN102" i="42" s="1"/>
  <c r="AD102" i="42"/>
  <c r="AB102" i="42"/>
  <c r="AF102" i="42" s="1"/>
  <c r="W102" i="42"/>
  <c r="U102" i="42"/>
  <c r="X102" i="42" s="1"/>
  <c r="P102" i="42"/>
  <c r="N102" i="42"/>
  <c r="O102" i="42" s="1"/>
  <c r="AK101" i="42"/>
  <c r="AI101" i="42"/>
  <c r="AJ101" i="42" s="1"/>
  <c r="AD101" i="42"/>
  <c r="AB101" i="42"/>
  <c r="AC101" i="42" s="1"/>
  <c r="Y101" i="42"/>
  <c r="W101" i="42"/>
  <c r="U101" i="42"/>
  <c r="T101" i="42" s="1"/>
  <c r="P101" i="42"/>
  <c r="N101" i="42"/>
  <c r="M101" i="42" s="1"/>
  <c r="R100" i="42"/>
  <c r="AK99" i="42"/>
  <c r="AI99" i="42"/>
  <c r="AJ99" i="42" s="1"/>
  <c r="AD99" i="42"/>
  <c r="AB99" i="42"/>
  <c r="AA99" i="42" s="1"/>
  <c r="W99" i="42"/>
  <c r="U99" i="42"/>
  <c r="Z99" i="42" s="1"/>
  <c r="P99" i="42"/>
  <c r="N99" i="42"/>
  <c r="S99" i="42" s="1"/>
  <c r="AK98" i="42"/>
  <c r="AI98" i="42"/>
  <c r="AN98" i="42" s="1"/>
  <c r="AD98" i="42"/>
  <c r="AB98" i="42"/>
  <c r="AF98" i="42" s="1"/>
  <c r="W98" i="42"/>
  <c r="U98" i="42"/>
  <c r="X98" i="42" s="1"/>
  <c r="P98" i="42"/>
  <c r="N98" i="42"/>
  <c r="M98" i="42" s="1"/>
  <c r="AK97" i="42"/>
  <c r="AI97" i="42"/>
  <c r="AH97" i="42" s="1"/>
  <c r="AD97" i="42"/>
  <c r="AB97" i="42"/>
  <c r="AC97" i="42" s="1"/>
  <c r="W97" i="42"/>
  <c r="U97" i="42"/>
  <c r="X97" i="42" s="1"/>
  <c r="P97" i="42"/>
  <c r="N97" i="42"/>
  <c r="M97" i="42" s="1"/>
  <c r="AK96" i="42"/>
  <c r="AI96" i="42"/>
  <c r="AH96" i="42" s="1"/>
  <c r="AD96" i="42"/>
  <c r="AB96" i="42"/>
  <c r="AG96" i="42" s="1"/>
  <c r="W96" i="42"/>
  <c r="U96" i="42"/>
  <c r="Z96" i="42" s="1"/>
  <c r="P96" i="42"/>
  <c r="N96" i="42"/>
  <c r="R96" i="42" s="1"/>
  <c r="R95" i="42"/>
  <c r="AK94" i="42"/>
  <c r="AI94" i="42"/>
  <c r="AN94" i="42" s="1"/>
  <c r="AD94" i="42"/>
  <c r="AB94" i="42"/>
  <c r="AF94" i="42" s="1"/>
  <c r="W94" i="42"/>
  <c r="U94" i="42"/>
  <c r="X94" i="42" s="1"/>
  <c r="P94" i="42"/>
  <c r="N94" i="42"/>
  <c r="M94" i="42" s="1"/>
  <c r="AK93" i="42"/>
  <c r="AI93" i="42"/>
  <c r="AH93" i="42" s="1"/>
  <c r="AD93" i="42"/>
  <c r="AB93" i="42"/>
  <c r="AC93" i="42" s="1"/>
  <c r="W93" i="42"/>
  <c r="U93" i="42"/>
  <c r="T93" i="42" s="1"/>
  <c r="P93" i="42"/>
  <c r="N93" i="42"/>
  <c r="M93" i="42" s="1"/>
  <c r="R92" i="42"/>
  <c r="AK91" i="42"/>
  <c r="AI91" i="42"/>
  <c r="AJ91" i="42" s="1"/>
  <c r="AD91" i="42"/>
  <c r="AB91" i="42"/>
  <c r="AA91" i="42" s="1"/>
  <c r="W91" i="42"/>
  <c r="U91" i="42"/>
  <c r="Z91" i="42" s="1"/>
  <c r="P91" i="42"/>
  <c r="N91" i="42"/>
  <c r="S91" i="42" s="1"/>
  <c r="AK90" i="42"/>
  <c r="AI90" i="42"/>
  <c r="AN90" i="42" s="1"/>
  <c r="AD90" i="42"/>
  <c r="AB90" i="42"/>
  <c r="AF90" i="42" s="1"/>
  <c r="W90" i="42"/>
  <c r="U90" i="42"/>
  <c r="X90" i="42" s="1"/>
  <c r="P90" i="42"/>
  <c r="N90" i="42"/>
  <c r="M90" i="42" s="1"/>
  <c r="AK89" i="42"/>
  <c r="AI89" i="42"/>
  <c r="AH89" i="42" s="1"/>
  <c r="AD89" i="42"/>
  <c r="AB89" i="42"/>
  <c r="AC89" i="42" s="1"/>
  <c r="W89" i="42"/>
  <c r="U89" i="42"/>
  <c r="Z89" i="42" s="1"/>
  <c r="P89" i="42"/>
  <c r="N89" i="42"/>
  <c r="M89" i="42" s="1"/>
  <c r="R73" i="42"/>
  <c r="AK87" i="42"/>
  <c r="AI87" i="42"/>
  <c r="AN87" i="42" s="1"/>
  <c r="AD87" i="42"/>
  <c r="AB87" i="42"/>
  <c r="AA87" i="42" s="1"/>
  <c r="W87" i="42"/>
  <c r="U87" i="42"/>
  <c r="Z87" i="42" s="1"/>
  <c r="P87" i="42"/>
  <c r="N87" i="42"/>
  <c r="S87" i="42" s="1"/>
  <c r="AK86" i="42"/>
  <c r="AI86" i="42"/>
  <c r="AN86" i="42" s="1"/>
  <c r="AD86" i="42"/>
  <c r="AB86" i="42"/>
  <c r="AF86" i="42" s="1"/>
  <c r="W86" i="42"/>
  <c r="U86" i="42"/>
  <c r="X86" i="42" s="1"/>
  <c r="P86" i="42"/>
  <c r="N86" i="42"/>
  <c r="M86" i="42" s="1"/>
  <c r="AK85" i="42"/>
  <c r="AI85" i="42"/>
  <c r="AH85" i="42" s="1"/>
  <c r="AD85" i="42"/>
  <c r="AB85" i="42"/>
  <c r="AC85" i="42" s="1"/>
  <c r="W85" i="42"/>
  <c r="U85" i="42"/>
  <c r="Z85" i="42" s="1"/>
  <c r="P85" i="42"/>
  <c r="N85" i="42"/>
  <c r="M85" i="42" s="1"/>
  <c r="AK84" i="42"/>
  <c r="AI84" i="42"/>
  <c r="AH84" i="42" s="1"/>
  <c r="AD84" i="42"/>
  <c r="AB84" i="42"/>
  <c r="AG84" i="42" s="1"/>
  <c r="W84" i="42"/>
  <c r="U84" i="42"/>
  <c r="Z84" i="42" s="1"/>
  <c r="P84" i="42"/>
  <c r="N84" i="42"/>
  <c r="R84" i="42" s="1"/>
  <c r="AK83" i="42"/>
  <c r="AI83" i="42"/>
  <c r="AM83" i="42" s="1"/>
  <c r="AD83" i="42"/>
  <c r="AB83" i="42"/>
  <c r="AE83" i="42" s="1"/>
  <c r="W83" i="42"/>
  <c r="U83" i="42"/>
  <c r="T83" i="42" s="1"/>
  <c r="P83" i="42"/>
  <c r="N83" i="42"/>
  <c r="O83" i="42" s="1"/>
  <c r="R82" i="42"/>
  <c r="AK81" i="42"/>
  <c r="AI81" i="42"/>
  <c r="AH81" i="42" s="1"/>
  <c r="AD81" i="42"/>
  <c r="AB81" i="42"/>
  <c r="AC81" i="42" s="1"/>
  <c r="W81" i="42"/>
  <c r="U81" i="42"/>
  <c r="X81" i="42" s="1"/>
  <c r="P81" i="42"/>
  <c r="N81" i="42"/>
  <c r="M81" i="42" s="1"/>
  <c r="AK80" i="42"/>
  <c r="AI80" i="42"/>
  <c r="AH80" i="42" s="1"/>
  <c r="AD80" i="42"/>
  <c r="AB80" i="42"/>
  <c r="AG80" i="42" s="1"/>
  <c r="W80" i="42"/>
  <c r="U80" i="42"/>
  <c r="Z80" i="42" s="1"/>
  <c r="P80" i="42"/>
  <c r="N80" i="42"/>
  <c r="R80" i="42" s="1"/>
  <c r="AK79" i="42"/>
  <c r="AI79" i="42"/>
  <c r="AM79" i="42" s="1"/>
  <c r="AD79" i="42"/>
  <c r="AB79" i="42"/>
  <c r="AE79" i="42" s="1"/>
  <c r="W79" i="42"/>
  <c r="U79" i="42"/>
  <c r="T79" i="42" s="1"/>
  <c r="P79" i="42"/>
  <c r="N79" i="42"/>
  <c r="O79" i="42" s="1"/>
  <c r="R78" i="42"/>
  <c r="AK77" i="42"/>
  <c r="AI77" i="42"/>
  <c r="AH77" i="42" s="1"/>
  <c r="AD77" i="42"/>
  <c r="AB77" i="42"/>
  <c r="AC77" i="42" s="1"/>
  <c r="W77" i="42"/>
  <c r="U77" i="42"/>
  <c r="T77" i="42" s="1"/>
  <c r="P77" i="42"/>
  <c r="N77" i="42"/>
  <c r="M77" i="42" s="1"/>
  <c r="AK76" i="42"/>
  <c r="AI76" i="42"/>
  <c r="AH76" i="42" s="1"/>
  <c r="AD76" i="42"/>
  <c r="AB76" i="42"/>
  <c r="AG76" i="42" s="1"/>
  <c r="W76" i="42"/>
  <c r="U76" i="42"/>
  <c r="Z76" i="42" s="1"/>
  <c r="P76" i="42"/>
  <c r="N76" i="42"/>
  <c r="R76" i="42" s="1"/>
  <c r="AK75" i="42"/>
  <c r="AI75" i="42"/>
  <c r="AM75" i="42" s="1"/>
  <c r="AD75" i="42"/>
  <c r="AB75" i="42"/>
  <c r="AE75" i="42" s="1"/>
  <c r="W75" i="42"/>
  <c r="U75" i="42"/>
  <c r="T75" i="42" s="1"/>
  <c r="P75" i="42"/>
  <c r="N75" i="42"/>
  <c r="O75" i="42" s="1"/>
  <c r="AN74" i="42"/>
  <c r="AK74" i="42"/>
  <c r="AI74" i="42"/>
  <c r="AJ74" i="42" s="1"/>
  <c r="AD74" i="42"/>
  <c r="AB74" i="42"/>
  <c r="AA74" i="42" s="1"/>
  <c r="W74" i="42"/>
  <c r="U74" i="42"/>
  <c r="T74" i="42" s="1"/>
  <c r="P74" i="42"/>
  <c r="N74" i="42"/>
  <c r="S74" i="42" s="1"/>
  <c r="AK43" i="40"/>
  <c r="AJ43" i="40"/>
  <c r="AI43" i="40"/>
  <c r="AN43" i="40" s="1"/>
  <c r="AH43" i="40"/>
  <c r="AG43" i="40"/>
  <c r="AD43" i="40"/>
  <c r="AB43" i="40"/>
  <c r="AF43" i="40" s="1"/>
  <c r="Z43" i="40"/>
  <c r="Y43" i="40"/>
  <c r="W43" i="40"/>
  <c r="U43" i="40"/>
  <c r="X43" i="40" s="1"/>
  <c r="T43" i="40"/>
  <c r="R43" i="40"/>
  <c r="Q43" i="40"/>
  <c r="P43" i="40"/>
  <c r="N43" i="40"/>
  <c r="O43" i="40" s="1"/>
  <c r="M43" i="40"/>
  <c r="AM42" i="40"/>
  <c r="AL42" i="40"/>
  <c r="AK42" i="40"/>
  <c r="AI42" i="40"/>
  <c r="AJ42" i="40" s="1"/>
  <c r="AH42" i="40"/>
  <c r="AG42" i="40"/>
  <c r="AF42" i="40"/>
  <c r="AE42" i="40"/>
  <c r="AD42" i="40"/>
  <c r="AB42" i="40"/>
  <c r="AC42" i="40" s="1"/>
  <c r="AA42" i="40"/>
  <c r="Z42" i="40"/>
  <c r="Y42" i="40"/>
  <c r="X42" i="40"/>
  <c r="W42" i="40"/>
  <c r="V42" i="40"/>
  <c r="U42" i="40"/>
  <c r="T42" i="40" s="1"/>
  <c r="P42" i="40"/>
  <c r="N42" i="40"/>
  <c r="M42" i="40" s="1"/>
  <c r="AK41" i="40"/>
  <c r="AI41" i="40"/>
  <c r="AH41" i="40" s="1"/>
  <c r="AD41" i="40"/>
  <c r="AB41" i="40"/>
  <c r="AG41" i="40" s="1"/>
  <c r="AA41" i="40"/>
  <c r="Y41" i="40"/>
  <c r="W41" i="40"/>
  <c r="V41" i="40"/>
  <c r="U41" i="40"/>
  <c r="Z41" i="40" s="1"/>
  <c r="T41" i="40"/>
  <c r="S41" i="40"/>
  <c r="P41" i="40"/>
  <c r="N41" i="40"/>
  <c r="R41" i="40" s="1"/>
  <c r="AN40" i="40"/>
  <c r="AK40" i="40"/>
  <c r="AI40" i="40"/>
  <c r="AM40" i="40" s="1"/>
  <c r="AG40" i="40"/>
  <c r="AF40" i="40"/>
  <c r="AD40" i="40"/>
  <c r="AB40" i="40"/>
  <c r="AE40" i="40" s="1"/>
  <c r="AA40" i="40"/>
  <c r="Z40" i="40"/>
  <c r="Y40" i="40"/>
  <c r="X40" i="40"/>
  <c r="W40" i="40"/>
  <c r="V40" i="40"/>
  <c r="U40" i="40"/>
  <c r="T40" i="40"/>
  <c r="S40" i="40"/>
  <c r="Q40" i="40"/>
  <c r="P40" i="40"/>
  <c r="N40" i="40"/>
  <c r="O40" i="40" s="1"/>
  <c r="AN39" i="40"/>
  <c r="AL39" i="40"/>
  <c r="AK39" i="40"/>
  <c r="AI39" i="40"/>
  <c r="AJ39" i="40" s="1"/>
  <c r="AG39" i="40"/>
  <c r="AF39" i="40"/>
  <c r="AE39" i="40"/>
  <c r="AD39" i="40"/>
  <c r="AC39" i="40"/>
  <c r="AB39" i="40"/>
  <c r="AA39" i="40"/>
  <c r="W39" i="40"/>
  <c r="U39" i="40"/>
  <c r="T39" i="40" s="1"/>
  <c r="P39" i="40"/>
  <c r="N39" i="40"/>
  <c r="S39" i="40" s="1"/>
  <c r="M39" i="40"/>
  <c r="R38" i="40"/>
  <c r="AK37" i="40"/>
  <c r="AI37" i="40"/>
  <c r="AH37" i="40" s="1"/>
  <c r="AD37" i="40"/>
  <c r="AB37" i="40"/>
  <c r="AG37" i="40" s="1"/>
  <c r="AA37" i="40"/>
  <c r="Y37" i="40"/>
  <c r="W37" i="40"/>
  <c r="V37" i="40"/>
  <c r="U37" i="40"/>
  <c r="Z37" i="40" s="1"/>
  <c r="T37" i="40"/>
  <c r="S37" i="40"/>
  <c r="P37" i="40"/>
  <c r="N37" i="40"/>
  <c r="R37" i="40" s="1"/>
  <c r="AN36" i="40"/>
  <c r="AK36" i="40"/>
  <c r="AI36" i="40"/>
  <c r="AM36" i="40" s="1"/>
  <c r="AG36" i="40"/>
  <c r="AF36" i="40"/>
  <c r="AD36" i="40"/>
  <c r="AB36" i="40"/>
  <c r="AE36" i="40" s="1"/>
  <c r="AA36" i="40"/>
  <c r="Z36" i="40"/>
  <c r="Y36" i="40"/>
  <c r="X36" i="40"/>
  <c r="W36" i="40"/>
  <c r="V36" i="40"/>
  <c r="U36" i="40"/>
  <c r="T36" i="40"/>
  <c r="S36" i="40"/>
  <c r="Q36" i="40"/>
  <c r="P36" i="40"/>
  <c r="N36" i="40"/>
  <c r="O36" i="40" s="1"/>
  <c r="AN35" i="40"/>
  <c r="AL35" i="40"/>
  <c r="AK35" i="40"/>
  <c r="AI35" i="40"/>
  <c r="AJ35" i="40" s="1"/>
  <c r="AG35" i="40"/>
  <c r="AF35" i="40"/>
  <c r="AE35" i="40"/>
  <c r="AD35" i="40"/>
  <c r="AC35" i="40"/>
  <c r="AB35" i="40"/>
  <c r="AA35" i="40"/>
  <c r="W35" i="40"/>
  <c r="U35" i="40"/>
  <c r="T35" i="40" s="1"/>
  <c r="P35" i="40"/>
  <c r="N35" i="40"/>
  <c r="S35" i="40" s="1"/>
  <c r="M35" i="40"/>
  <c r="R34" i="40"/>
  <c r="AK33" i="40"/>
  <c r="AI33" i="40"/>
  <c r="AH33" i="40" s="1"/>
  <c r="AD33" i="40"/>
  <c r="AB33" i="40"/>
  <c r="AG33" i="40" s="1"/>
  <c r="AA33" i="40"/>
  <c r="Y33" i="40"/>
  <c r="W33" i="40"/>
  <c r="V33" i="40"/>
  <c r="U33" i="40"/>
  <c r="Z33" i="40" s="1"/>
  <c r="T33" i="40"/>
  <c r="S33" i="40"/>
  <c r="P33" i="40"/>
  <c r="N33" i="40"/>
  <c r="R33" i="40" s="1"/>
  <c r="AN32" i="40"/>
  <c r="AK32" i="40"/>
  <c r="AI32" i="40"/>
  <c r="AM32" i="40" s="1"/>
  <c r="AG32" i="40"/>
  <c r="AF32" i="40"/>
  <c r="AD32" i="40"/>
  <c r="AB32" i="40"/>
  <c r="AE32" i="40" s="1"/>
  <c r="AA32" i="40"/>
  <c r="Z32" i="40"/>
  <c r="Y32" i="40"/>
  <c r="X32" i="40"/>
  <c r="W32" i="40"/>
  <c r="V32" i="40"/>
  <c r="U32" i="40"/>
  <c r="T32" i="40"/>
  <c r="S32" i="40"/>
  <c r="Q32" i="40"/>
  <c r="P32" i="40"/>
  <c r="N32" i="40"/>
  <c r="O32" i="40" s="1"/>
  <c r="AN31" i="40"/>
  <c r="AL31" i="40"/>
  <c r="AK31" i="40"/>
  <c r="AI31" i="40"/>
  <c r="AJ31" i="40" s="1"/>
  <c r="AG31" i="40"/>
  <c r="AF31" i="40"/>
  <c r="AE31" i="40"/>
  <c r="AD31" i="40"/>
  <c r="AC31" i="40"/>
  <c r="AB31" i="40"/>
  <c r="AA31" i="40"/>
  <c r="W31" i="40"/>
  <c r="U31" i="40"/>
  <c r="T31" i="40" s="1"/>
  <c r="P31" i="40"/>
  <c r="N31" i="40"/>
  <c r="S31" i="40" s="1"/>
  <c r="M31" i="40"/>
  <c r="AK30" i="40"/>
  <c r="AI30" i="40"/>
  <c r="AN30" i="40" s="1"/>
  <c r="AH30" i="40"/>
  <c r="AF30" i="40"/>
  <c r="AD30" i="40"/>
  <c r="AC30" i="40"/>
  <c r="AB30" i="40"/>
  <c r="AG30" i="40" s="1"/>
  <c r="AA30" i="40"/>
  <c r="Z30" i="40"/>
  <c r="W30" i="40"/>
  <c r="U30" i="40"/>
  <c r="Y30" i="40" s="1"/>
  <c r="S30" i="40"/>
  <c r="R30" i="40"/>
  <c r="P30" i="40"/>
  <c r="N30" i="40"/>
  <c r="Q30" i="40" s="1"/>
  <c r="M30" i="40"/>
  <c r="R115" i="42"/>
  <c r="AK114" i="42"/>
  <c r="AI114" i="42"/>
  <c r="AD114" i="42"/>
  <c r="AB114" i="42"/>
  <c r="AF114" i="42" s="1"/>
  <c r="W114" i="42"/>
  <c r="U114" i="42"/>
  <c r="X114" i="42" s="1"/>
  <c r="P114" i="42"/>
  <c r="N114" i="42"/>
  <c r="O114" i="42" s="1"/>
  <c r="AK113" i="42"/>
  <c r="AI113" i="42"/>
  <c r="AJ113" i="42" s="1"/>
  <c r="AD113" i="42"/>
  <c r="AB113" i="42"/>
  <c r="AC113" i="42" s="1"/>
  <c r="W113" i="42"/>
  <c r="U113" i="42"/>
  <c r="T113" i="42" s="1"/>
  <c r="P113" i="42"/>
  <c r="N113" i="42"/>
  <c r="M113" i="42" s="1"/>
  <c r="AK112" i="42"/>
  <c r="AI112" i="42"/>
  <c r="AH112" i="42" s="1"/>
  <c r="AD112" i="42"/>
  <c r="AB112" i="42"/>
  <c r="AF112" i="42" s="1"/>
  <c r="W112" i="42"/>
  <c r="U112" i="42"/>
  <c r="P112" i="42"/>
  <c r="N112" i="42"/>
  <c r="S112" i="42" s="1"/>
  <c r="AK111" i="42"/>
  <c r="AI111" i="42"/>
  <c r="AN111" i="42" s="1"/>
  <c r="AD111" i="42"/>
  <c r="AB111" i="42"/>
  <c r="AE111" i="42" s="1"/>
  <c r="W111" i="42"/>
  <c r="U111" i="42"/>
  <c r="V111" i="42" s="1"/>
  <c r="P111" i="42"/>
  <c r="N111" i="42"/>
  <c r="O111" i="42" s="1"/>
  <c r="AK110" i="42"/>
  <c r="AI110" i="42"/>
  <c r="AJ110" i="42" s="1"/>
  <c r="AD110" i="42"/>
  <c r="AB110" i="42"/>
  <c r="AG110" i="42" s="1"/>
  <c r="W110" i="42"/>
  <c r="U110" i="42"/>
  <c r="T110" i="42" s="1"/>
  <c r="P110" i="42"/>
  <c r="N110" i="42"/>
  <c r="R110" i="42" s="1"/>
  <c r="AK109" i="42"/>
  <c r="AI109" i="42"/>
  <c r="AN109" i="42" s="1"/>
  <c r="AD109" i="42"/>
  <c r="AB109" i="42"/>
  <c r="W109" i="42"/>
  <c r="U109" i="42"/>
  <c r="Z109" i="42" s="1"/>
  <c r="P109" i="42"/>
  <c r="N109" i="42"/>
  <c r="R109" i="42" s="1"/>
  <c r="AK108" i="42"/>
  <c r="AI108" i="42"/>
  <c r="AM108" i="42" s="1"/>
  <c r="AD108" i="42"/>
  <c r="AB108" i="42"/>
  <c r="AC108" i="42" s="1"/>
  <c r="W108" i="42"/>
  <c r="U108" i="42"/>
  <c r="V108" i="42" s="1"/>
  <c r="P108" i="42"/>
  <c r="N108" i="42"/>
  <c r="O108" i="42" s="1"/>
  <c r="AK107" i="42"/>
  <c r="AI107" i="42"/>
  <c r="AH107" i="42" s="1"/>
  <c r="AD107" i="42"/>
  <c r="AB107" i="42"/>
  <c r="AA107" i="42" s="1"/>
  <c r="W107" i="42"/>
  <c r="U107" i="42"/>
  <c r="Z107" i="42" s="1"/>
  <c r="P107" i="42"/>
  <c r="N107" i="42"/>
  <c r="R106" i="42"/>
  <c r="AK72" i="42"/>
  <c r="AI72" i="42"/>
  <c r="AN72" i="42" s="1"/>
  <c r="AD72" i="42"/>
  <c r="AB72" i="42"/>
  <c r="W72" i="42"/>
  <c r="U72" i="42"/>
  <c r="Y72" i="42" s="1"/>
  <c r="P72" i="42"/>
  <c r="N72" i="42"/>
  <c r="R72" i="42" s="1"/>
  <c r="AK71" i="42"/>
  <c r="AI71" i="42"/>
  <c r="AM71" i="42" s="1"/>
  <c r="AD71" i="42"/>
  <c r="AB71" i="42"/>
  <c r="AE71" i="42" s="1"/>
  <c r="W71" i="42"/>
  <c r="U71" i="42"/>
  <c r="V71" i="42" s="1"/>
  <c r="P71" i="42"/>
  <c r="N71" i="42"/>
  <c r="M71" i="42" s="1"/>
  <c r="AK70" i="42"/>
  <c r="AI70" i="42"/>
  <c r="AM70" i="42" s="1"/>
  <c r="AD70" i="42"/>
  <c r="AB70" i="42"/>
  <c r="AA70" i="42" s="1"/>
  <c r="W70" i="42"/>
  <c r="U70" i="42"/>
  <c r="V70" i="42" s="1"/>
  <c r="P70" i="42"/>
  <c r="N70" i="42"/>
  <c r="AK69" i="42"/>
  <c r="AI69" i="42"/>
  <c r="AD69" i="42"/>
  <c r="AB69" i="42"/>
  <c r="AF69" i="42" s="1"/>
  <c r="W69" i="42"/>
  <c r="U69" i="42"/>
  <c r="Y69" i="42" s="1"/>
  <c r="P69" i="42"/>
  <c r="N69" i="42"/>
  <c r="Q69" i="42" s="1"/>
  <c r="R68" i="42"/>
  <c r="AK67" i="42"/>
  <c r="AI67" i="42"/>
  <c r="AM67" i="42" s="1"/>
  <c r="AD67" i="42"/>
  <c r="AB67" i="42"/>
  <c r="AE67" i="42" s="1"/>
  <c r="W67" i="42"/>
  <c r="U67" i="42"/>
  <c r="V67" i="42" s="1"/>
  <c r="P67" i="42"/>
  <c r="N67" i="42"/>
  <c r="R67" i="42" s="1"/>
  <c r="AK66" i="42"/>
  <c r="AI66" i="42"/>
  <c r="AM66" i="42" s="1"/>
  <c r="AD66" i="42"/>
  <c r="AB66" i="42"/>
  <c r="AA66" i="42" s="1"/>
  <c r="W66" i="42"/>
  <c r="U66" i="42"/>
  <c r="Z66" i="42" s="1"/>
  <c r="P66" i="42"/>
  <c r="N66" i="42"/>
  <c r="AK65" i="42"/>
  <c r="AI65" i="42"/>
  <c r="AD65" i="42"/>
  <c r="AB65" i="42"/>
  <c r="AF65" i="42" s="1"/>
  <c r="W65" i="42"/>
  <c r="U65" i="42"/>
  <c r="Y65" i="42" s="1"/>
  <c r="P65" i="42"/>
  <c r="N65" i="42"/>
  <c r="Q65" i="42" s="1"/>
  <c r="AK64" i="42"/>
  <c r="AI64" i="42"/>
  <c r="AL64" i="42" s="1"/>
  <c r="AD64" i="42"/>
  <c r="AB64" i="42"/>
  <c r="AC64" i="42" s="1"/>
  <c r="W64" i="42"/>
  <c r="U64" i="42"/>
  <c r="Z64" i="42" s="1"/>
  <c r="P64" i="42"/>
  <c r="N64" i="42"/>
  <c r="M64" i="42" s="1"/>
  <c r="R63" i="42"/>
  <c r="AK62" i="42"/>
  <c r="AI62" i="42"/>
  <c r="AH62" i="42" s="1"/>
  <c r="AD62" i="42"/>
  <c r="AB62" i="42"/>
  <c r="AA62" i="42" s="1"/>
  <c r="W62" i="42"/>
  <c r="U62" i="42"/>
  <c r="Z62" i="42" s="1"/>
  <c r="P62" i="42"/>
  <c r="N62" i="42"/>
  <c r="AK61" i="42"/>
  <c r="AI61" i="42"/>
  <c r="AD61" i="42"/>
  <c r="AB61" i="42"/>
  <c r="AF61" i="42" s="1"/>
  <c r="W61" i="42"/>
  <c r="U61" i="42"/>
  <c r="P61" i="42"/>
  <c r="N61" i="42"/>
  <c r="Q61" i="42" s="1"/>
  <c r="AK60" i="42"/>
  <c r="AI60" i="42"/>
  <c r="AL60" i="42" s="1"/>
  <c r="AD60" i="42"/>
  <c r="AB60" i="42"/>
  <c r="AC60" i="42" s="1"/>
  <c r="W60" i="42"/>
  <c r="U60" i="42"/>
  <c r="V60" i="42" s="1"/>
  <c r="P60" i="42"/>
  <c r="N60" i="42"/>
  <c r="M60" i="42" s="1"/>
  <c r="R59" i="42"/>
  <c r="AK58" i="42"/>
  <c r="AI58" i="42"/>
  <c r="AN58" i="42" s="1"/>
  <c r="AD58" i="42"/>
  <c r="AB58" i="42"/>
  <c r="AA58" i="42" s="1"/>
  <c r="W58" i="42"/>
  <c r="U58" i="42"/>
  <c r="T58" i="42" s="1"/>
  <c r="P58" i="42"/>
  <c r="N58" i="42"/>
  <c r="Q58" i="42" s="1"/>
  <c r="AK57" i="42"/>
  <c r="AI57" i="42"/>
  <c r="AL57" i="42" s="1"/>
  <c r="AD57" i="42"/>
  <c r="AB57" i="42"/>
  <c r="AF57" i="42" s="1"/>
  <c r="W57" i="42"/>
  <c r="U57" i="42"/>
  <c r="V57" i="42" s="1"/>
  <c r="P57" i="42"/>
  <c r="N57" i="42"/>
  <c r="S57" i="42" s="1"/>
  <c r="AK56" i="42"/>
  <c r="AI56" i="42"/>
  <c r="AL56" i="42" s="1"/>
  <c r="AD56" i="42"/>
  <c r="AB56" i="42"/>
  <c r="AC56" i="42" s="1"/>
  <c r="W56" i="42"/>
  <c r="U56" i="42"/>
  <c r="Y56" i="42" s="1"/>
  <c r="P56" i="42"/>
  <c r="N56" i="42"/>
  <c r="S56" i="42" s="1"/>
  <c r="R55" i="42"/>
  <c r="AK54" i="42"/>
  <c r="AI54" i="42"/>
  <c r="AN54" i="42" s="1"/>
  <c r="AD54" i="42"/>
  <c r="AB54" i="42"/>
  <c r="AF54" i="42" s="1"/>
  <c r="W54" i="42"/>
  <c r="U54" i="42"/>
  <c r="T54" i="42" s="1"/>
  <c r="P54" i="42"/>
  <c r="N54" i="42"/>
  <c r="AK53" i="42"/>
  <c r="AI53" i="42"/>
  <c r="AL53" i="42" s="1"/>
  <c r="AD53" i="42"/>
  <c r="AB53" i="42"/>
  <c r="AF53" i="42" s="1"/>
  <c r="W53" i="42"/>
  <c r="U53" i="42"/>
  <c r="P53" i="42"/>
  <c r="N53" i="42"/>
  <c r="M53" i="42" s="1"/>
  <c r="AK52" i="42"/>
  <c r="AI52" i="42"/>
  <c r="AH52" i="42" s="1"/>
  <c r="AD52" i="42"/>
  <c r="AB52" i="42"/>
  <c r="AC52" i="42" s="1"/>
  <c r="W52" i="42"/>
  <c r="U52" i="42"/>
  <c r="Y52" i="42" s="1"/>
  <c r="P52" i="42"/>
  <c r="N52" i="42"/>
  <c r="R52" i="42" s="1"/>
  <c r="AK50" i="42"/>
  <c r="AI50" i="42"/>
  <c r="AJ50" i="42" s="1"/>
  <c r="AD50" i="42"/>
  <c r="AB50" i="42"/>
  <c r="AG50" i="42" s="1"/>
  <c r="W50" i="42"/>
  <c r="U50" i="42"/>
  <c r="Y50" i="42" s="1"/>
  <c r="P50" i="42"/>
  <c r="N50" i="42"/>
  <c r="AK49" i="42"/>
  <c r="AI49" i="42"/>
  <c r="AD49" i="42"/>
  <c r="AB49" i="42"/>
  <c r="AF49" i="42" s="1"/>
  <c r="W49" i="42"/>
  <c r="U49" i="42"/>
  <c r="T49" i="42" s="1"/>
  <c r="P49" i="42"/>
  <c r="N49" i="42"/>
  <c r="Q49" i="42" s="1"/>
  <c r="AK48" i="42"/>
  <c r="AI48" i="42"/>
  <c r="AH48" i="42" s="1"/>
  <c r="AD48" i="42"/>
  <c r="AB48" i="42"/>
  <c r="AC48" i="42" s="1"/>
  <c r="W48" i="42"/>
  <c r="U48" i="42"/>
  <c r="T48" i="42" s="1"/>
  <c r="P48" i="42"/>
  <c r="N48" i="42"/>
  <c r="Q48" i="42" s="1"/>
  <c r="AK47" i="42"/>
  <c r="AI47" i="42"/>
  <c r="AN47" i="42" s="1"/>
  <c r="AD47" i="42"/>
  <c r="AB47" i="42"/>
  <c r="AA47" i="42" s="1"/>
  <c r="W47" i="42"/>
  <c r="U47" i="42"/>
  <c r="V47" i="42" s="1"/>
  <c r="P47" i="42"/>
  <c r="N47" i="42"/>
  <c r="M47" i="42" s="1"/>
  <c r="AK46" i="42"/>
  <c r="AI46" i="42"/>
  <c r="AJ46" i="42" s="1"/>
  <c r="AD46" i="42"/>
  <c r="AB46" i="42"/>
  <c r="AA46" i="42" s="1"/>
  <c r="W46" i="42"/>
  <c r="U46" i="42"/>
  <c r="Y46" i="42" s="1"/>
  <c r="P46" i="42"/>
  <c r="N46" i="42"/>
  <c r="AK45" i="42"/>
  <c r="AI45" i="42"/>
  <c r="AH45" i="42" s="1"/>
  <c r="AD45" i="42"/>
  <c r="AB45" i="42"/>
  <c r="AG45" i="42" s="1"/>
  <c r="W45" i="42"/>
  <c r="U45" i="42"/>
  <c r="Y45" i="42" s="1"/>
  <c r="P45" i="42"/>
  <c r="N45" i="42"/>
  <c r="M45" i="42" s="1"/>
  <c r="AK44" i="42"/>
  <c r="AI44" i="42"/>
  <c r="AH44" i="42" s="1"/>
  <c r="AD44" i="42"/>
  <c r="AB44" i="42"/>
  <c r="AF44" i="42" s="1"/>
  <c r="W44" i="42"/>
  <c r="U44" i="42"/>
  <c r="Y44" i="42" s="1"/>
  <c r="P44" i="42"/>
  <c r="N44" i="42"/>
  <c r="O44" i="42" s="1"/>
  <c r="R43" i="42"/>
  <c r="AK42" i="42"/>
  <c r="AI42" i="42"/>
  <c r="AM42" i="42" s="1"/>
  <c r="AD42" i="42"/>
  <c r="AB42" i="42"/>
  <c r="AA42" i="42" s="1"/>
  <c r="W42" i="42"/>
  <c r="U42" i="42"/>
  <c r="V42" i="42" s="1"/>
  <c r="P42" i="42"/>
  <c r="N42" i="42"/>
  <c r="O42" i="42" s="1"/>
  <c r="AK41" i="42"/>
  <c r="AI41" i="42"/>
  <c r="AJ41" i="42" s="1"/>
  <c r="AD41" i="42"/>
  <c r="AB41" i="42"/>
  <c r="AG41" i="42" s="1"/>
  <c r="W41" i="42"/>
  <c r="U41" i="42"/>
  <c r="Y41" i="42" s="1"/>
  <c r="P41" i="42"/>
  <c r="N41" i="42"/>
  <c r="Q41" i="42" s="1"/>
  <c r="AK40" i="42"/>
  <c r="AI40" i="42"/>
  <c r="AL40" i="42" s="1"/>
  <c r="AD40" i="42"/>
  <c r="AB40" i="42"/>
  <c r="AC40" i="42" s="1"/>
  <c r="W40" i="42"/>
  <c r="U40" i="42"/>
  <c r="V40" i="42" s="1"/>
  <c r="P40" i="42"/>
  <c r="N40" i="42"/>
  <c r="M40" i="42" s="1"/>
  <c r="R39" i="42"/>
  <c r="AK38" i="42"/>
  <c r="AI38" i="42"/>
  <c r="AJ38" i="42" s="1"/>
  <c r="AD38" i="42"/>
  <c r="AB38" i="42"/>
  <c r="AF38" i="42" s="1"/>
  <c r="W38" i="42"/>
  <c r="U38" i="42"/>
  <c r="T38" i="42" s="1"/>
  <c r="P38" i="42"/>
  <c r="N38" i="42"/>
  <c r="S38" i="42" s="1"/>
  <c r="AK37" i="42"/>
  <c r="AI37" i="42"/>
  <c r="AN37" i="42" s="1"/>
  <c r="AD37" i="42"/>
  <c r="AB37" i="42"/>
  <c r="AG37" i="42" s="1"/>
  <c r="W37" i="42"/>
  <c r="U37" i="42"/>
  <c r="Y37" i="42" s="1"/>
  <c r="P37" i="42"/>
  <c r="N37" i="42"/>
  <c r="Q37" i="42" s="1"/>
  <c r="AK36" i="42"/>
  <c r="AI36" i="42"/>
  <c r="AL36" i="42" s="1"/>
  <c r="AD36" i="42"/>
  <c r="AB36" i="42"/>
  <c r="AC36" i="42" s="1"/>
  <c r="W36" i="42"/>
  <c r="U36" i="42"/>
  <c r="V36" i="42" s="1"/>
  <c r="P36" i="42"/>
  <c r="N36" i="42"/>
  <c r="R36" i="42" s="1"/>
  <c r="AK35" i="42"/>
  <c r="AI35" i="42"/>
  <c r="AH35" i="42" s="1"/>
  <c r="AD35" i="42"/>
  <c r="AB35" i="42"/>
  <c r="AA35" i="42" s="1"/>
  <c r="W35" i="42"/>
  <c r="U35" i="42"/>
  <c r="Z35" i="42" s="1"/>
  <c r="P35" i="42"/>
  <c r="N35" i="42"/>
  <c r="S35" i="42" s="1"/>
  <c r="R34" i="42"/>
  <c r="AK33" i="42"/>
  <c r="AI33" i="42"/>
  <c r="AN33" i="42" s="1"/>
  <c r="AD33" i="42"/>
  <c r="AB33" i="42"/>
  <c r="AG33" i="42" s="1"/>
  <c r="W33" i="42"/>
  <c r="U33" i="42"/>
  <c r="Y33" i="42" s="1"/>
  <c r="P33" i="42"/>
  <c r="N33" i="42"/>
  <c r="Q33" i="42" s="1"/>
  <c r="AK32" i="42"/>
  <c r="AI32" i="42"/>
  <c r="AL32" i="42" s="1"/>
  <c r="AD32" i="42"/>
  <c r="AB32" i="42"/>
  <c r="AC32" i="42" s="1"/>
  <c r="W32" i="42"/>
  <c r="U32" i="42"/>
  <c r="V32" i="42" s="1"/>
  <c r="P32" i="42"/>
  <c r="N32" i="42"/>
  <c r="R32" i="42" s="1"/>
  <c r="AK31" i="42"/>
  <c r="AI31" i="42"/>
  <c r="AM31" i="42" s="1"/>
  <c r="AD31" i="42"/>
  <c r="AB31" i="42"/>
  <c r="AA31" i="42" s="1"/>
  <c r="W31" i="42"/>
  <c r="U31" i="42"/>
  <c r="Z31" i="42" s="1"/>
  <c r="P31" i="42"/>
  <c r="N31" i="42"/>
  <c r="S31" i="42" s="1"/>
  <c r="AK30" i="42"/>
  <c r="AI30" i="42"/>
  <c r="AN30" i="42" s="1"/>
  <c r="AD30" i="42"/>
  <c r="AB30" i="42"/>
  <c r="AF30" i="42" s="1"/>
  <c r="W30" i="42"/>
  <c r="U30" i="42"/>
  <c r="X30" i="42" s="1"/>
  <c r="P30" i="42"/>
  <c r="N30" i="42"/>
  <c r="O30" i="42" s="1"/>
  <c r="L18" i="42"/>
  <c r="L17" i="42"/>
  <c r="L15" i="42"/>
  <c r="L14" i="42"/>
  <c r="L13" i="42"/>
  <c r="R56" i="40"/>
  <c r="R51" i="40"/>
  <c r="R48" i="40"/>
  <c r="R71" i="40"/>
  <c r="AK70" i="40"/>
  <c r="AI70" i="40"/>
  <c r="AD70" i="40"/>
  <c r="AB70" i="40"/>
  <c r="W70" i="40"/>
  <c r="U70" i="40"/>
  <c r="P70" i="40"/>
  <c r="N70" i="40"/>
  <c r="AK69" i="40"/>
  <c r="AI69" i="40"/>
  <c r="AD69" i="40"/>
  <c r="AB69" i="40"/>
  <c r="AC69" i="40" s="1"/>
  <c r="W69" i="40"/>
  <c r="U69" i="40"/>
  <c r="T69" i="40" s="1"/>
  <c r="P69" i="40"/>
  <c r="N69" i="40"/>
  <c r="M69" i="40" s="1"/>
  <c r="AK68" i="40"/>
  <c r="AI68" i="40"/>
  <c r="AH68" i="40" s="1"/>
  <c r="AD68" i="40"/>
  <c r="AB68" i="40"/>
  <c r="AA68" i="40" s="1"/>
  <c r="W68" i="40"/>
  <c r="U68" i="40"/>
  <c r="P68" i="40"/>
  <c r="N68" i="40"/>
  <c r="AK67" i="40"/>
  <c r="AI67" i="40"/>
  <c r="AH67" i="40" s="1"/>
  <c r="AD67" i="40"/>
  <c r="AB67" i="40"/>
  <c r="AE67" i="40" s="1"/>
  <c r="W67" i="40"/>
  <c r="U67" i="40"/>
  <c r="V67" i="40" s="1"/>
  <c r="P67" i="40"/>
  <c r="N67" i="40"/>
  <c r="AK66" i="40"/>
  <c r="AI66" i="40"/>
  <c r="AD66" i="40"/>
  <c r="AB66" i="40"/>
  <c r="AF66" i="40" s="1"/>
  <c r="W66" i="40"/>
  <c r="U66" i="40"/>
  <c r="T66" i="40" s="1"/>
  <c r="P66" i="40"/>
  <c r="N66" i="40"/>
  <c r="M66" i="40" s="1"/>
  <c r="AK65" i="40"/>
  <c r="AI65" i="40"/>
  <c r="AM65" i="40" s="1"/>
  <c r="AD65" i="40"/>
  <c r="AB65" i="40"/>
  <c r="W65" i="40"/>
  <c r="U65" i="40"/>
  <c r="T65" i="40" s="1"/>
  <c r="P65" i="40"/>
  <c r="N65" i="40"/>
  <c r="R65" i="40" s="1"/>
  <c r="AK64" i="40"/>
  <c r="AI64" i="40"/>
  <c r="AD64" i="40"/>
  <c r="AB64" i="40"/>
  <c r="AF64" i="40" s="1"/>
  <c r="W64" i="40"/>
  <c r="U64" i="40"/>
  <c r="V64" i="40" s="1"/>
  <c r="P64" i="40"/>
  <c r="N64" i="40"/>
  <c r="M64" i="40" s="1"/>
  <c r="AK63" i="40"/>
  <c r="AI63" i="40"/>
  <c r="AJ63" i="40" s="1"/>
  <c r="AD63" i="40"/>
  <c r="AB63" i="40"/>
  <c r="AA63" i="40" s="1"/>
  <c r="W63" i="40"/>
  <c r="U63" i="40"/>
  <c r="V63" i="40" s="1"/>
  <c r="P63" i="40"/>
  <c r="N63" i="40"/>
  <c r="R62" i="40"/>
  <c r="AK58" i="40"/>
  <c r="AI58" i="40"/>
  <c r="AL58" i="40" s="1"/>
  <c r="AD58" i="40"/>
  <c r="AB58" i="40"/>
  <c r="W58" i="40"/>
  <c r="U58" i="40"/>
  <c r="T58" i="40" s="1"/>
  <c r="P58" i="40"/>
  <c r="N58" i="40"/>
  <c r="M58" i="40" s="1"/>
  <c r="AK57" i="40"/>
  <c r="AI57" i="40"/>
  <c r="AH57" i="40" s="1"/>
  <c r="AD57" i="40"/>
  <c r="AB57" i="40"/>
  <c r="AF57" i="40" s="1"/>
  <c r="W57" i="40"/>
  <c r="U57" i="40"/>
  <c r="V57" i="40" s="1"/>
  <c r="P57" i="40"/>
  <c r="N57" i="40"/>
  <c r="M57" i="40" s="1"/>
  <c r="AK55" i="40"/>
  <c r="AI55" i="40"/>
  <c r="AH55" i="40" s="1"/>
  <c r="AD55" i="40"/>
  <c r="AB55" i="40"/>
  <c r="AE55" i="40" s="1"/>
  <c r="W55" i="40"/>
  <c r="U55" i="40"/>
  <c r="T55" i="40" s="1"/>
  <c r="P55" i="40"/>
  <c r="N55" i="40"/>
  <c r="AK54" i="40"/>
  <c r="AI54" i="40"/>
  <c r="AN54" i="40" s="1"/>
  <c r="AD54" i="40"/>
  <c r="AB54" i="40"/>
  <c r="AA54" i="40" s="1"/>
  <c r="W54" i="40"/>
  <c r="U54" i="40"/>
  <c r="X54" i="40" s="1"/>
  <c r="P54" i="40"/>
  <c r="N54" i="40"/>
  <c r="S54" i="40" s="1"/>
  <c r="AK53" i="40"/>
  <c r="AI53" i="40"/>
  <c r="AM53" i="40" s="1"/>
  <c r="AD53" i="40"/>
  <c r="AB53" i="40"/>
  <c r="AG53" i="40" s="1"/>
  <c r="W53" i="40"/>
  <c r="U53" i="40"/>
  <c r="P53" i="40"/>
  <c r="N53" i="40"/>
  <c r="R53" i="40" s="1"/>
  <c r="AK52" i="40"/>
  <c r="AI52" i="40"/>
  <c r="AH52" i="40" s="1"/>
  <c r="AD52" i="40"/>
  <c r="AB52" i="40"/>
  <c r="AG52" i="40" s="1"/>
  <c r="W52" i="40"/>
  <c r="U52" i="40"/>
  <c r="T52" i="40" s="1"/>
  <c r="P52" i="40"/>
  <c r="N52" i="40"/>
  <c r="S52" i="40" s="1"/>
  <c r="AK50" i="40"/>
  <c r="AI50" i="40"/>
  <c r="AH50" i="40" s="1"/>
  <c r="AD50" i="40"/>
  <c r="AB50" i="40"/>
  <c r="W50" i="40"/>
  <c r="U50" i="40"/>
  <c r="Y50" i="40" s="1"/>
  <c r="P50" i="40"/>
  <c r="N50" i="40"/>
  <c r="S50" i="40" s="1"/>
  <c r="AK49" i="40"/>
  <c r="AI49" i="40"/>
  <c r="AN49" i="40" s="1"/>
  <c r="AD49" i="40"/>
  <c r="AB49" i="40"/>
  <c r="W49" i="40"/>
  <c r="U49" i="40"/>
  <c r="P49" i="40"/>
  <c r="N49" i="40"/>
  <c r="S49" i="40" s="1"/>
  <c r="AK47" i="40"/>
  <c r="AI47" i="40"/>
  <c r="AD47" i="40"/>
  <c r="AB47" i="40"/>
  <c r="W47" i="40"/>
  <c r="U47" i="40"/>
  <c r="Z47" i="40" s="1"/>
  <c r="P47" i="40"/>
  <c r="N47" i="40"/>
  <c r="R47" i="40" s="1"/>
  <c r="AK46" i="40"/>
  <c r="AI46" i="40"/>
  <c r="AD46" i="40"/>
  <c r="AB46" i="40"/>
  <c r="AF46" i="40" s="1"/>
  <c r="W46" i="40"/>
  <c r="U46" i="40"/>
  <c r="P46" i="40"/>
  <c r="N46" i="40"/>
  <c r="O46" i="40" s="1"/>
  <c r="AK45" i="40"/>
  <c r="AI45" i="40"/>
  <c r="AJ45" i="40" s="1"/>
  <c r="AD45" i="40"/>
  <c r="AB45" i="40"/>
  <c r="W45" i="40"/>
  <c r="U45" i="40"/>
  <c r="V45" i="40" s="1"/>
  <c r="P45" i="40"/>
  <c r="N45" i="40"/>
  <c r="S45" i="40" s="1"/>
  <c r="R44" i="40"/>
  <c r="L18" i="40"/>
  <c r="L17" i="40"/>
  <c r="L15" i="40"/>
  <c r="L14" i="40"/>
  <c r="L13" i="40"/>
  <c r="R68" i="39"/>
  <c r="R63" i="39"/>
  <c r="R59" i="39"/>
  <c r="R55" i="39"/>
  <c r="R43" i="39"/>
  <c r="R39" i="39"/>
  <c r="L1" i="37"/>
  <c r="R85" i="39"/>
  <c r="AK84" i="39"/>
  <c r="AI84" i="39"/>
  <c r="AD84" i="39"/>
  <c r="AB84" i="39"/>
  <c r="AA84" i="39" s="1"/>
  <c r="W84" i="39"/>
  <c r="U84" i="39"/>
  <c r="Y84" i="39" s="1"/>
  <c r="P84" i="39"/>
  <c r="N84" i="39"/>
  <c r="O84" i="39" s="1"/>
  <c r="AK83" i="39"/>
  <c r="AI83" i="39"/>
  <c r="AJ83" i="39" s="1"/>
  <c r="AD83" i="39"/>
  <c r="AB83" i="39"/>
  <c r="AE83" i="39" s="1"/>
  <c r="W83" i="39"/>
  <c r="U83" i="39"/>
  <c r="P83" i="39"/>
  <c r="N83" i="39"/>
  <c r="M83" i="39" s="1"/>
  <c r="AK82" i="39"/>
  <c r="AI82" i="39"/>
  <c r="AH82" i="39" s="1"/>
  <c r="AD82" i="39"/>
  <c r="AB82" i="39"/>
  <c r="AC82" i="39" s="1"/>
  <c r="W82" i="39"/>
  <c r="U82" i="39"/>
  <c r="V82" i="39" s="1"/>
  <c r="P82" i="39"/>
  <c r="N82" i="39"/>
  <c r="M82" i="39" s="1"/>
  <c r="AK81" i="39"/>
  <c r="AI81" i="39"/>
  <c r="AH81" i="39" s="1"/>
  <c r="AD81" i="39"/>
  <c r="AB81" i="39"/>
  <c r="W81" i="39"/>
  <c r="U81" i="39"/>
  <c r="Z81" i="39" s="1"/>
  <c r="P81" i="39"/>
  <c r="N81" i="39"/>
  <c r="O81" i="39" s="1"/>
  <c r="AK80" i="39"/>
  <c r="AI80" i="39"/>
  <c r="AD80" i="39"/>
  <c r="AB80" i="39"/>
  <c r="AG80" i="39" s="1"/>
  <c r="W80" i="39"/>
  <c r="U80" i="39"/>
  <c r="T80" i="39" s="1"/>
  <c r="P80" i="39"/>
  <c r="N80" i="39"/>
  <c r="O80" i="39" s="1"/>
  <c r="AK79" i="39"/>
  <c r="AI79" i="39"/>
  <c r="AH79" i="39" s="1"/>
  <c r="AD79" i="39"/>
  <c r="AB79" i="39"/>
  <c r="AC79" i="39" s="1"/>
  <c r="W79" i="39"/>
  <c r="U79" i="39"/>
  <c r="T79" i="39" s="1"/>
  <c r="P79" i="39"/>
  <c r="N79" i="39"/>
  <c r="R79" i="39" s="1"/>
  <c r="AK78" i="39"/>
  <c r="AI78" i="39"/>
  <c r="AD78" i="39"/>
  <c r="AB78" i="39"/>
  <c r="AA78" i="39" s="1"/>
  <c r="W78" i="39"/>
  <c r="U78" i="39"/>
  <c r="V78" i="39" s="1"/>
  <c r="P78" i="39"/>
  <c r="N78" i="39"/>
  <c r="O78" i="39" s="1"/>
  <c r="AK77" i="39"/>
  <c r="AI77" i="39"/>
  <c r="AH77" i="39" s="1"/>
  <c r="AD77" i="39"/>
  <c r="AB77" i="39"/>
  <c r="AG77" i="39" s="1"/>
  <c r="W77" i="39"/>
  <c r="U77" i="39"/>
  <c r="T77" i="39" s="1"/>
  <c r="P77" i="39"/>
  <c r="N77" i="39"/>
  <c r="R76" i="39"/>
  <c r="AK72" i="39"/>
  <c r="AI72" i="39"/>
  <c r="AN72" i="39" s="1"/>
  <c r="AD72" i="39"/>
  <c r="AB72" i="39"/>
  <c r="AC72" i="39" s="1"/>
  <c r="W72" i="39"/>
  <c r="U72" i="39"/>
  <c r="Z72" i="39" s="1"/>
  <c r="P72" i="39"/>
  <c r="N72" i="39"/>
  <c r="O72" i="39" s="1"/>
  <c r="AK71" i="39"/>
  <c r="AI71" i="39"/>
  <c r="AJ71" i="39" s="1"/>
  <c r="AD71" i="39"/>
  <c r="AB71" i="39"/>
  <c r="AC71" i="39" s="1"/>
  <c r="W71" i="39"/>
  <c r="U71" i="39"/>
  <c r="Z71" i="39" s="1"/>
  <c r="P71" i="39"/>
  <c r="N71" i="39"/>
  <c r="AK70" i="39"/>
  <c r="AI70" i="39"/>
  <c r="AN70" i="39" s="1"/>
  <c r="AD70" i="39"/>
  <c r="AB70" i="39"/>
  <c r="AC70" i="39" s="1"/>
  <c r="W70" i="39"/>
  <c r="U70" i="39"/>
  <c r="T70" i="39" s="1"/>
  <c r="P70" i="39"/>
  <c r="N70" i="39"/>
  <c r="M70" i="39" s="1"/>
  <c r="AK69" i="39"/>
  <c r="AI69" i="39"/>
  <c r="AD69" i="39"/>
  <c r="AB69" i="39"/>
  <c r="AE69" i="39" s="1"/>
  <c r="W69" i="39"/>
  <c r="U69" i="39"/>
  <c r="V69" i="39" s="1"/>
  <c r="P69" i="39"/>
  <c r="N69" i="39"/>
  <c r="M69" i="39" s="1"/>
  <c r="AK67" i="39"/>
  <c r="AI67" i="39"/>
  <c r="AH67" i="39" s="1"/>
  <c r="AD67" i="39"/>
  <c r="AB67" i="39"/>
  <c r="AA67" i="39" s="1"/>
  <c r="W67" i="39"/>
  <c r="U67" i="39"/>
  <c r="T67" i="39" s="1"/>
  <c r="P67" i="39"/>
  <c r="N67" i="39"/>
  <c r="O67" i="39" s="1"/>
  <c r="AK66" i="39"/>
  <c r="AI66" i="39"/>
  <c r="AD66" i="39"/>
  <c r="AB66" i="39"/>
  <c r="AG66" i="39" s="1"/>
  <c r="W66" i="39"/>
  <c r="U66" i="39"/>
  <c r="T66" i="39" s="1"/>
  <c r="P66" i="39"/>
  <c r="N66" i="39"/>
  <c r="O66" i="39" s="1"/>
  <c r="AK65" i="39"/>
  <c r="AI65" i="39"/>
  <c r="AL65" i="39" s="1"/>
  <c r="AD65" i="39"/>
  <c r="AB65" i="39"/>
  <c r="AC65" i="39" s="1"/>
  <c r="W65" i="39"/>
  <c r="U65" i="39"/>
  <c r="T65" i="39" s="1"/>
  <c r="P65" i="39"/>
  <c r="N65" i="39"/>
  <c r="M65" i="39" s="1"/>
  <c r="AK64" i="39"/>
  <c r="AI64" i="39"/>
  <c r="AH64" i="39" s="1"/>
  <c r="AD64" i="39"/>
  <c r="AB64" i="39"/>
  <c r="AG64" i="39" s="1"/>
  <c r="W64" i="39"/>
  <c r="U64" i="39"/>
  <c r="V64" i="39" s="1"/>
  <c r="P64" i="39"/>
  <c r="N64" i="39"/>
  <c r="M64" i="39" s="1"/>
  <c r="AK62" i="39"/>
  <c r="AI62" i="39"/>
  <c r="AH62" i="39" s="1"/>
  <c r="AD62" i="39"/>
  <c r="AB62" i="39"/>
  <c r="AA62" i="39" s="1"/>
  <c r="W62" i="39"/>
  <c r="U62" i="39"/>
  <c r="P62" i="39"/>
  <c r="N62" i="39"/>
  <c r="M62" i="39" s="1"/>
  <c r="AK61" i="39"/>
  <c r="AI61" i="39"/>
  <c r="AJ61" i="39" s="1"/>
  <c r="AD61" i="39"/>
  <c r="AB61" i="39"/>
  <c r="AA61" i="39" s="1"/>
  <c r="W61" i="39"/>
  <c r="U61" i="39"/>
  <c r="Z61" i="39" s="1"/>
  <c r="P61" i="39"/>
  <c r="N61" i="39"/>
  <c r="O61" i="39" s="1"/>
  <c r="AK60" i="39"/>
  <c r="AI60" i="39"/>
  <c r="AL60" i="39" s="1"/>
  <c r="AD60" i="39"/>
  <c r="AB60" i="39"/>
  <c r="AC60" i="39" s="1"/>
  <c r="W60" i="39"/>
  <c r="U60" i="39"/>
  <c r="V60" i="39" s="1"/>
  <c r="P60" i="39"/>
  <c r="N60" i="39"/>
  <c r="M60" i="39" s="1"/>
  <c r="AK58" i="39"/>
  <c r="AI58" i="39"/>
  <c r="AD58" i="39"/>
  <c r="AB58" i="39"/>
  <c r="AE58" i="39" s="1"/>
  <c r="W58" i="39"/>
  <c r="U58" i="39"/>
  <c r="V58" i="39" s="1"/>
  <c r="P58" i="39"/>
  <c r="N58" i="39"/>
  <c r="M58" i="39" s="1"/>
  <c r="AK57" i="39"/>
  <c r="AI57" i="39"/>
  <c r="AJ57" i="39" s="1"/>
  <c r="AD57" i="39"/>
  <c r="AB57" i="39"/>
  <c r="AA57" i="39" s="1"/>
  <c r="W57" i="39"/>
  <c r="U57" i="39"/>
  <c r="Y57" i="39" s="1"/>
  <c r="P57" i="39"/>
  <c r="N57" i="39"/>
  <c r="AK56" i="39"/>
  <c r="AI56" i="39"/>
  <c r="AJ56" i="39" s="1"/>
  <c r="AD56" i="39"/>
  <c r="AB56" i="39"/>
  <c r="AC56" i="39" s="1"/>
  <c r="W56" i="39"/>
  <c r="U56" i="39"/>
  <c r="T56" i="39" s="1"/>
  <c r="P56" i="39"/>
  <c r="N56" i="39"/>
  <c r="AK54" i="39"/>
  <c r="AI54" i="39"/>
  <c r="AL54" i="39" s="1"/>
  <c r="AD54" i="39"/>
  <c r="AB54" i="39"/>
  <c r="AC54" i="39" s="1"/>
  <c r="W54" i="39"/>
  <c r="U54" i="39"/>
  <c r="T54" i="39" s="1"/>
  <c r="P54" i="39"/>
  <c r="N54" i="39"/>
  <c r="S54" i="39" s="1"/>
  <c r="AK53" i="39"/>
  <c r="AI53" i="39"/>
  <c r="AH53" i="39" s="1"/>
  <c r="AD53" i="39"/>
  <c r="AB53" i="39"/>
  <c r="W53" i="39"/>
  <c r="U53" i="39"/>
  <c r="V53" i="39" s="1"/>
  <c r="P53" i="39"/>
  <c r="N53" i="39"/>
  <c r="O53" i="39" s="1"/>
  <c r="AK52" i="39"/>
  <c r="AI52" i="39"/>
  <c r="AD52" i="39"/>
  <c r="AB52" i="39"/>
  <c r="AA52" i="39" s="1"/>
  <c r="W52" i="39"/>
  <c r="U52" i="39"/>
  <c r="V52" i="39" s="1"/>
  <c r="P52" i="39"/>
  <c r="N52" i="39"/>
  <c r="M52" i="39" s="1"/>
  <c r="R51" i="39"/>
  <c r="AK50" i="39"/>
  <c r="AI50" i="39"/>
  <c r="AN50" i="39" s="1"/>
  <c r="AD50" i="39"/>
  <c r="AB50" i="39"/>
  <c r="AG50" i="39" s="1"/>
  <c r="W50" i="39"/>
  <c r="U50" i="39"/>
  <c r="Y50" i="39" s="1"/>
  <c r="P50" i="39"/>
  <c r="N50" i="39"/>
  <c r="Q50" i="39" s="1"/>
  <c r="AK49" i="39"/>
  <c r="AI49" i="39"/>
  <c r="AL49" i="39" s="1"/>
  <c r="AD49" i="39"/>
  <c r="AB49" i="39"/>
  <c r="AA49" i="39" s="1"/>
  <c r="W49" i="39"/>
  <c r="U49" i="39"/>
  <c r="T49" i="39" s="1"/>
  <c r="P49" i="39"/>
  <c r="N49" i="39"/>
  <c r="M49" i="39" s="1"/>
  <c r="AK48" i="39"/>
  <c r="AI48" i="39"/>
  <c r="AH48" i="39" s="1"/>
  <c r="AD48" i="39"/>
  <c r="AB48" i="39"/>
  <c r="AA48" i="39" s="1"/>
  <c r="W48" i="39"/>
  <c r="U48" i="39"/>
  <c r="Z48" i="39" s="1"/>
  <c r="P48" i="39"/>
  <c r="N48" i="39"/>
  <c r="S48" i="39" s="1"/>
  <c r="AK47" i="39"/>
  <c r="AI47" i="39"/>
  <c r="AN47" i="39" s="1"/>
  <c r="AD47" i="39"/>
  <c r="AB47" i="39"/>
  <c r="AF47" i="39" s="1"/>
  <c r="W47" i="39"/>
  <c r="U47" i="39"/>
  <c r="X47" i="39" s="1"/>
  <c r="P47" i="39"/>
  <c r="N47" i="39"/>
  <c r="Q47" i="39" s="1"/>
  <c r="AK46" i="39"/>
  <c r="AI46" i="39"/>
  <c r="AL46" i="39" s="1"/>
  <c r="AD46" i="39"/>
  <c r="AB46" i="39"/>
  <c r="AA46" i="39" s="1"/>
  <c r="W46" i="39"/>
  <c r="U46" i="39"/>
  <c r="T46" i="39" s="1"/>
  <c r="P46" i="39"/>
  <c r="N46" i="39"/>
  <c r="S46" i="39" s="1"/>
  <c r="AK45" i="39"/>
  <c r="AI45" i="39"/>
  <c r="AN45" i="39" s="1"/>
  <c r="AD45" i="39"/>
  <c r="AB45" i="39"/>
  <c r="AC45" i="39" s="1"/>
  <c r="W45" i="39"/>
  <c r="U45" i="39"/>
  <c r="Z45" i="39" s="1"/>
  <c r="P45" i="39"/>
  <c r="N45" i="39"/>
  <c r="R45" i="39" s="1"/>
  <c r="AK44" i="39"/>
  <c r="AI44" i="39"/>
  <c r="AM44" i="39" s="1"/>
  <c r="AD44" i="39"/>
  <c r="AB44" i="39"/>
  <c r="AE44" i="39" s="1"/>
  <c r="W44" i="39"/>
  <c r="U44" i="39"/>
  <c r="X44" i="39" s="1"/>
  <c r="P44" i="39"/>
  <c r="N44" i="39"/>
  <c r="M44" i="39" s="1"/>
  <c r="AK42" i="39"/>
  <c r="AI42" i="39"/>
  <c r="AJ42" i="39" s="1"/>
  <c r="AD42" i="39"/>
  <c r="AB42" i="39"/>
  <c r="AA42" i="39" s="1"/>
  <c r="W42" i="39"/>
  <c r="U42" i="39"/>
  <c r="P42" i="39"/>
  <c r="N42" i="39"/>
  <c r="S42" i="39" s="1"/>
  <c r="AK41" i="39"/>
  <c r="AI41" i="39"/>
  <c r="AN41" i="39" s="1"/>
  <c r="AD41" i="39"/>
  <c r="AB41" i="39"/>
  <c r="AG41" i="39" s="1"/>
  <c r="W41" i="39"/>
  <c r="U41" i="39"/>
  <c r="Y41" i="39" s="1"/>
  <c r="P41" i="39"/>
  <c r="N41" i="39"/>
  <c r="Q41" i="39" s="1"/>
  <c r="AK40" i="39"/>
  <c r="AI40" i="39"/>
  <c r="AD40" i="39"/>
  <c r="AB40" i="39"/>
  <c r="AE40" i="39" s="1"/>
  <c r="W40" i="39"/>
  <c r="U40" i="39"/>
  <c r="T40" i="39" s="1"/>
  <c r="P40" i="39"/>
  <c r="N40" i="39"/>
  <c r="M40" i="39" s="1"/>
  <c r="AK38" i="39"/>
  <c r="AI38" i="39"/>
  <c r="AH38" i="39" s="1"/>
  <c r="AD38" i="39"/>
  <c r="AB38" i="39"/>
  <c r="AG38" i="39" s="1"/>
  <c r="W38" i="39"/>
  <c r="U38" i="39"/>
  <c r="Z38" i="39" s="1"/>
  <c r="P38" i="39"/>
  <c r="N38" i="39"/>
  <c r="S38" i="39" s="1"/>
  <c r="AK37" i="39"/>
  <c r="AI37" i="39"/>
  <c r="AN37" i="39" s="1"/>
  <c r="AD37" i="39"/>
  <c r="AB37" i="39"/>
  <c r="W37" i="39"/>
  <c r="U37" i="39"/>
  <c r="X37" i="39" s="1"/>
  <c r="P37" i="39"/>
  <c r="N37" i="39"/>
  <c r="Q37" i="39" s="1"/>
  <c r="AK36" i="39"/>
  <c r="AI36" i="39"/>
  <c r="AL36" i="39" s="1"/>
  <c r="AD36" i="39"/>
  <c r="AB36" i="39"/>
  <c r="AA36" i="39" s="1"/>
  <c r="W36" i="39"/>
  <c r="U36" i="39"/>
  <c r="T36" i="39" s="1"/>
  <c r="P36" i="39"/>
  <c r="N36" i="39"/>
  <c r="S36" i="39" s="1"/>
  <c r="AK35" i="39"/>
  <c r="AI35" i="39"/>
  <c r="AN35" i="39" s="1"/>
  <c r="AD35" i="39"/>
  <c r="AB35" i="39"/>
  <c r="AG35" i="39" s="1"/>
  <c r="W35" i="39"/>
  <c r="U35" i="39"/>
  <c r="Z35" i="39" s="1"/>
  <c r="P35" i="39"/>
  <c r="N35" i="39"/>
  <c r="R35" i="39" s="1"/>
  <c r="AK33" i="39"/>
  <c r="AI33" i="39"/>
  <c r="AM33" i="39" s="1"/>
  <c r="AD33" i="39"/>
  <c r="AB33" i="39"/>
  <c r="AE33" i="39" s="1"/>
  <c r="W33" i="39"/>
  <c r="U33" i="39"/>
  <c r="X33" i="39" s="1"/>
  <c r="P33" i="39"/>
  <c r="N33" i="39"/>
  <c r="AK32" i="39"/>
  <c r="AI32" i="39"/>
  <c r="AH32" i="39" s="1"/>
  <c r="AD32" i="39"/>
  <c r="AB32" i="39"/>
  <c r="AA32" i="39" s="1"/>
  <c r="W32" i="39"/>
  <c r="U32" i="39"/>
  <c r="Z32" i="39" s="1"/>
  <c r="P32" i="39"/>
  <c r="N32" i="39"/>
  <c r="O32" i="39" s="1"/>
  <c r="AK31" i="39"/>
  <c r="AI31" i="39"/>
  <c r="AN31" i="39" s="1"/>
  <c r="AD31" i="39"/>
  <c r="AB31" i="39"/>
  <c r="AG31" i="39" s="1"/>
  <c r="W31" i="39"/>
  <c r="U31" i="39"/>
  <c r="Y31" i="39" s="1"/>
  <c r="P31" i="39"/>
  <c r="N31" i="39"/>
  <c r="Q31" i="39" s="1"/>
  <c r="AK30" i="39"/>
  <c r="AI30" i="39"/>
  <c r="AD30" i="39"/>
  <c r="AB30" i="39"/>
  <c r="AC30" i="39" s="1"/>
  <c r="W30" i="39"/>
  <c r="U30" i="39"/>
  <c r="V30" i="39" s="1"/>
  <c r="P30" i="39"/>
  <c r="N30" i="39"/>
  <c r="M30" i="39" s="1"/>
  <c r="R34" i="39"/>
  <c r="L18" i="39"/>
  <c r="L17" i="39"/>
  <c r="L15" i="39"/>
  <c r="L14" i="39"/>
  <c r="L13" i="39"/>
  <c r="AK71" i="38"/>
  <c r="AI71" i="38"/>
  <c r="AN71" i="38" s="1"/>
  <c r="AE71" i="38"/>
  <c r="AD71" i="38"/>
  <c r="AC71" i="38"/>
  <c r="AB71" i="38"/>
  <c r="AG71" i="38" s="1"/>
  <c r="AA71" i="38"/>
  <c r="Z71" i="38"/>
  <c r="W71" i="38"/>
  <c r="U71" i="38"/>
  <c r="X71" i="38" s="1"/>
  <c r="P71" i="38"/>
  <c r="N71" i="38"/>
  <c r="Q71" i="38" s="1"/>
  <c r="AK70" i="38"/>
  <c r="AI70" i="38"/>
  <c r="AL70" i="38" s="1"/>
  <c r="AE70" i="38"/>
  <c r="AD70" i="38"/>
  <c r="AB70" i="38"/>
  <c r="AC70" i="38" s="1"/>
  <c r="W70" i="38"/>
  <c r="U70" i="38"/>
  <c r="V70" i="38" s="1"/>
  <c r="T70" i="38"/>
  <c r="P70" i="38"/>
  <c r="N70" i="38"/>
  <c r="S70" i="38" s="1"/>
  <c r="AK69" i="38"/>
  <c r="AI69" i="38"/>
  <c r="AN69" i="38" s="1"/>
  <c r="AH69" i="38"/>
  <c r="AD69" i="38"/>
  <c r="AB69" i="38"/>
  <c r="AG69" i="38" s="1"/>
  <c r="W69" i="38"/>
  <c r="U69" i="38"/>
  <c r="Z69" i="38" s="1"/>
  <c r="P69" i="38"/>
  <c r="N69" i="38"/>
  <c r="R69" i="38" s="1"/>
  <c r="AK68" i="38"/>
  <c r="AI68" i="38"/>
  <c r="AM68" i="38" s="1"/>
  <c r="AH68" i="38"/>
  <c r="AD68" i="38"/>
  <c r="AB68" i="38"/>
  <c r="AE68" i="38" s="1"/>
  <c r="W68" i="38"/>
  <c r="U68" i="38"/>
  <c r="X68" i="38" s="1"/>
  <c r="Q68" i="38"/>
  <c r="P68" i="38"/>
  <c r="N68" i="38"/>
  <c r="O68" i="38" s="1"/>
  <c r="R67" i="38"/>
  <c r="R62" i="38"/>
  <c r="R58" i="38"/>
  <c r="R54" i="38"/>
  <c r="AK49" i="38"/>
  <c r="AI49" i="38"/>
  <c r="AN49" i="38" s="1"/>
  <c r="AD49" i="38"/>
  <c r="AB49" i="38"/>
  <c r="AF49" i="38" s="1"/>
  <c r="W49" i="38"/>
  <c r="U49" i="38"/>
  <c r="Y49" i="38" s="1"/>
  <c r="P49" i="38"/>
  <c r="N49" i="38"/>
  <c r="O49" i="38" s="1"/>
  <c r="AK48" i="38"/>
  <c r="AI48" i="38"/>
  <c r="AH48" i="38" s="1"/>
  <c r="AD48" i="38"/>
  <c r="AB48" i="38"/>
  <c r="AE48" i="38" s="1"/>
  <c r="W48" i="38"/>
  <c r="U48" i="38"/>
  <c r="Z48" i="38" s="1"/>
  <c r="P48" i="38"/>
  <c r="N48" i="38"/>
  <c r="R48" i="38" s="1"/>
  <c r="AK47" i="38"/>
  <c r="AI47" i="38"/>
  <c r="AM47" i="38" s="1"/>
  <c r="AD47" i="38"/>
  <c r="AB47" i="38"/>
  <c r="AE47" i="38" s="1"/>
  <c r="W47" i="38"/>
  <c r="U47" i="38"/>
  <c r="V47" i="38" s="1"/>
  <c r="P47" i="38"/>
  <c r="N47" i="38"/>
  <c r="O47" i="38" s="1"/>
  <c r="AK46" i="38"/>
  <c r="AI46" i="38"/>
  <c r="AJ46" i="38" s="1"/>
  <c r="AD46" i="38"/>
  <c r="AB46" i="38"/>
  <c r="AF46" i="38" s="1"/>
  <c r="W46" i="38"/>
  <c r="U46" i="38"/>
  <c r="T46" i="38" s="1"/>
  <c r="P46" i="38"/>
  <c r="N46" i="38"/>
  <c r="S46" i="38" s="1"/>
  <c r="R45" i="38"/>
  <c r="R41" i="38"/>
  <c r="R37" i="38"/>
  <c r="R84" i="38"/>
  <c r="AK83" i="38"/>
  <c r="AI83" i="38"/>
  <c r="AD83" i="38"/>
  <c r="AB83" i="38"/>
  <c r="AA83" i="38" s="1"/>
  <c r="W83" i="38"/>
  <c r="U83" i="38"/>
  <c r="X83" i="38" s="1"/>
  <c r="P83" i="38"/>
  <c r="N83" i="38"/>
  <c r="AK82" i="38"/>
  <c r="AI82" i="38"/>
  <c r="AJ82" i="38" s="1"/>
  <c r="AD82" i="38"/>
  <c r="AB82" i="38"/>
  <c r="AE82" i="38" s="1"/>
  <c r="W82" i="38"/>
  <c r="U82" i="38"/>
  <c r="P82" i="38"/>
  <c r="N82" i="38"/>
  <c r="M82" i="38" s="1"/>
  <c r="AK81" i="38"/>
  <c r="AI81" i="38"/>
  <c r="AH81" i="38" s="1"/>
  <c r="AD81" i="38"/>
  <c r="AB81" i="38"/>
  <c r="AG81" i="38" s="1"/>
  <c r="W81" i="38"/>
  <c r="U81" i="38"/>
  <c r="V81" i="38" s="1"/>
  <c r="P81" i="38"/>
  <c r="N81" i="38"/>
  <c r="M81" i="38" s="1"/>
  <c r="AK80" i="38"/>
  <c r="AI80" i="38"/>
  <c r="AH80" i="38" s="1"/>
  <c r="AD80" i="38"/>
  <c r="AB80" i="38"/>
  <c r="AE80" i="38" s="1"/>
  <c r="W80" i="38"/>
  <c r="U80" i="38"/>
  <c r="P80" i="38"/>
  <c r="N80" i="38"/>
  <c r="O80" i="38" s="1"/>
  <c r="AK79" i="38"/>
  <c r="AI79" i="38"/>
  <c r="AD79" i="38"/>
  <c r="AB79" i="38"/>
  <c r="AA79" i="38" s="1"/>
  <c r="W79" i="38"/>
  <c r="U79" i="38"/>
  <c r="T79" i="38" s="1"/>
  <c r="P79" i="38"/>
  <c r="N79" i="38"/>
  <c r="AK78" i="38"/>
  <c r="AI78" i="38"/>
  <c r="AL78" i="38" s="1"/>
  <c r="AD78" i="38"/>
  <c r="AB78" i="38"/>
  <c r="W78" i="38"/>
  <c r="U78" i="38"/>
  <c r="T78" i="38" s="1"/>
  <c r="P78" i="38"/>
  <c r="N78" i="38"/>
  <c r="O78" i="38" s="1"/>
  <c r="AK77" i="38"/>
  <c r="AI77" i="38"/>
  <c r="AL77" i="38" s="1"/>
  <c r="AD77" i="38"/>
  <c r="AB77" i="38"/>
  <c r="AC77" i="38" s="1"/>
  <c r="W77" i="38"/>
  <c r="U77" i="38"/>
  <c r="V77" i="38" s="1"/>
  <c r="P77" i="38"/>
  <c r="N77" i="38"/>
  <c r="S77" i="38" s="1"/>
  <c r="AK76" i="38"/>
  <c r="AI76" i="38"/>
  <c r="AN76" i="38" s="1"/>
  <c r="AD76" i="38"/>
  <c r="AB76" i="38"/>
  <c r="W76" i="38"/>
  <c r="U76" i="38"/>
  <c r="X76" i="38" s="1"/>
  <c r="P76" i="38"/>
  <c r="N76" i="38"/>
  <c r="R75" i="38"/>
  <c r="AK66" i="38"/>
  <c r="AI66" i="38"/>
  <c r="AH66" i="38" s="1"/>
  <c r="AD66" i="38"/>
  <c r="AB66" i="38"/>
  <c r="AC66" i="38" s="1"/>
  <c r="W66" i="38"/>
  <c r="U66" i="38"/>
  <c r="P66" i="38"/>
  <c r="N66" i="38"/>
  <c r="Q66" i="38" s="1"/>
  <c r="AK65" i="38"/>
  <c r="AI65" i="38"/>
  <c r="AH65" i="38" s="1"/>
  <c r="AD65" i="38"/>
  <c r="AB65" i="38"/>
  <c r="AC65" i="38" s="1"/>
  <c r="W65" i="38"/>
  <c r="U65" i="38"/>
  <c r="X65" i="38" s="1"/>
  <c r="P65" i="38"/>
  <c r="N65" i="38"/>
  <c r="AK64" i="38"/>
  <c r="AI64" i="38"/>
  <c r="AH64" i="38" s="1"/>
  <c r="AD64" i="38"/>
  <c r="AB64" i="38"/>
  <c r="W64" i="38"/>
  <c r="U64" i="38"/>
  <c r="Z64" i="38" s="1"/>
  <c r="P64" i="38"/>
  <c r="N64" i="38"/>
  <c r="O64" i="38" s="1"/>
  <c r="AK63" i="38"/>
  <c r="AI63" i="38"/>
  <c r="AJ63" i="38" s="1"/>
  <c r="AD63" i="38"/>
  <c r="AB63" i="38"/>
  <c r="AA63" i="38" s="1"/>
  <c r="W63" i="38"/>
  <c r="U63" i="38"/>
  <c r="X63" i="38" s="1"/>
  <c r="P63" i="38"/>
  <c r="N63" i="38"/>
  <c r="O63" i="38" s="1"/>
  <c r="AK61" i="38"/>
  <c r="AI61" i="38"/>
  <c r="AD61" i="38"/>
  <c r="AB61" i="38"/>
  <c r="AE61" i="38" s="1"/>
  <c r="W61" i="38"/>
  <c r="U61" i="38"/>
  <c r="T61" i="38" s="1"/>
  <c r="P61" i="38"/>
  <c r="N61" i="38"/>
  <c r="M61" i="38" s="1"/>
  <c r="AK60" i="38"/>
  <c r="AI60" i="38"/>
  <c r="AL60" i="38" s="1"/>
  <c r="AD60" i="38"/>
  <c r="AB60" i="38"/>
  <c r="AA60" i="38" s="1"/>
  <c r="W60" i="38"/>
  <c r="U60" i="38"/>
  <c r="P60" i="38"/>
  <c r="N60" i="38"/>
  <c r="M60" i="38" s="1"/>
  <c r="AK59" i="38"/>
  <c r="AI59" i="38"/>
  <c r="AH59" i="38" s="1"/>
  <c r="AD59" i="38"/>
  <c r="AB59" i="38"/>
  <c r="W59" i="38"/>
  <c r="U59" i="38"/>
  <c r="V59" i="38" s="1"/>
  <c r="P59" i="38"/>
  <c r="N59" i="38"/>
  <c r="O59" i="38" s="1"/>
  <c r="AK57" i="38"/>
  <c r="AI57" i="38"/>
  <c r="AH57" i="38" s="1"/>
  <c r="AD57" i="38"/>
  <c r="AB57" i="38"/>
  <c r="AA57" i="38" s="1"/>
  <c r="W57" i="38"/>
  <c r="U57" i="38"/>
  <c r="Z57" i="38" s="1"/>
  <c r="P57" i="38"/>
  <c r="N57" i="38"/>
  <c r="M57" i="38" s="1"/>
  <c r="AK56" i="38"/>
  <c r="AI56" i="38"/>
  <c r="AH56" i="38" s="1"/>
  <c r="AD56" i="38"/>
  <c r="AB56" i="38"/>
  <c r="AE56" i="38" s="1"/>
  <c r="W56" i="38"/>
  <c r="U56" i="38"/>
  <c r="T56" i="38" s="1"/>
  <c r="P56" i="38"/>
  <c r="N56" i="38"/>
  <c r="S56" i="38" s="1"/>
  <c r="AK55" i="38"/>
  <c r="AI55" i="38"/>
  <c r="AN55" i="38" s="1"/>
  <c r="AD55" i="38"/>
  <c r="AB55" i="38"/>
  <c r="AG55" i="38" s="1"/>
  <c r="W55" i="38"/>
  <c r="U55" i="38"/>
  <c r="X55" i="38" s="1"/>
  <c r="P55" i="38"/>
  <c r="N55" i="38"/>
  <c r="AK53" i="38"/>
  <c r="AI53" i="38"/>
  <c r="AD53" i="38"/>
  <c r="AB53" i="38"/>
  <c r="AG53" i="38" s="1"/>
  <c r="W53" i="38"/>
  <c r="U53" i="38"/>
  <c r="Z53" i="38" s="1"/>
  <c r="P53" i="38"/>
  <c r="N53" i="38"/>
  <c r="S53" i="38" s="1"/>
  <c r="AK52" i="38"/>
  <c r="AI52" i="38"/>
  <c r="AN52" i="38" s="1"/>
  <c r="AD52" i="38"/>
  <c r="AB52" i="38"/>
  <c r="W52" i="38"/>
  <c r="U52" i="38"/>
  <c r="P52" i="38"/>
  <c r="N52" i="38"/>
  <c r="AK51" i="38"/>
  <c r="AI51" i="38"/>
  <c r="AN51" i="38" s="1"/>
  <c r="AD51" i="38"/>
  <c r="AB51" i="38"/>
  <c r="AC51" i="38" s="1"/>
  <c r="W51" i="38"/>
  <c r="U51" i="38"/>
  <c r="P51" i="38"/>
  <c r="N51" i="38"/>
  <c r="M51" i="38" s="1"/>
  <c r="R50" i="38"/>
  <c r="AK44" i="38"/>
  <c r="AI44" i="38"/>
  <c r="AJ44" i="38" s="1"/>
  <c r="AD44" i="38"/>
  <c r="AB44" i="38"/>
  <c r="AG44" i="38" s="1"/>
  <c r="W44" i="38"/>
  <c r="U44" i="38"/>
  <c r="Y44" i="38" s="1"/>
  <c r="P44" i="38"/>
  <c r="N44" i="38"/>
  <c r="Q44" i="38" s="1"/>
  <c r="AK43" i="38"/>
  <c r="AI43" i="38"/>
  <c r="AL43" i="38" s="1"/>
  <c r="AD43" i="38"/>
  <c r="AB43" i="38"/>
  <c r="AC43" i="38" s="1"/>
  <c r="W43" i="38"/>
  <c r="U43" i="38"/>
  <c r="V43" i="38" s="1"/>
  <c r="P43" i="38"/>
  <c r="N43" i="38"/>
  <c r="R43" i="38" s="1"/>
  <c r="AK42" i="38"/>
  <c r="AI42" i="38"/>
  <c r="AM42" i="38" s="1"/>
  <c r="AD42" i="38"/>
  <c r="AB42" i="38"/>
  <c r="AA42" i="38" s="1"/>
  <c r="W42" i="38"/>
  <c r="U42" i="38"/>
  <c r="Z42" i="38" s="1"/>
  <c r="P42" i="38"/>
  <c r="N42" i="38"/>
  <c r="S42" i="38" s="1"/>
  <c r="AK40" i="38"/>
  <c r="AI40" i="38"/>
  <c r="AN40" i="38" s="1"/>
  <c r="AD40" i="38"/>
  <c r="AB40" i="38"/>
  <c r="AC40" i="38" s="1"/>
  <c r="W40" i="38"/>
  <c r="U40" i="38"/>
  <c r="Z40" i="38" s="1"/>
  <c r="P40" i="38"/>
  <c r="N40" i="38"/>
  <c r="M40" i="38" s="1"/>
  <c r="AK39" i="38"/>
  <c r="AI39" i="38"/>
  <c r="AH39" i="38" s="1"/>
  <c r="AD39" i="38"/>
  <c r="AB39" i="38"/>
  <c r="AA39" i="38" s="1"/>
  <c r="W39" i="38"/>
  <c r="U39" i="38"/>
  <c r="Z39" i="38" s="1"/>
  <c r="P39" i="38"/>
  <c r="N39" i="38"/>
  <c r="S39" i="38" s="1"/>
  <c r="AK38" i="38"/>
  <c r="AI38" i="38"/>
  <c r="AH38" i="38" s="1"/>
  <c r="AD38" i="38"/>
  <c r="AB38" i="38"/>
  <c r="AC38" i="38" s="1"/>
  <c r="W38" i="38"/>
  <c r="U38" i="38"/>
  <c r="V38" i="38" s="1"/>
  <c r="P38" i="38"/>
  <c r="N38" i="38"/>
  <c r="O38" i="38" s="1"/>
  <c r="AK36" i="38"/>
  <c r="AI36" i="38"/>
  <c r="AJ36" i="38" s="1"/>
  <c r="AD36" i="38"/>
  <c r="AB36" i="38"/>
  <c r="AG36" i="38" s="1"/>
  <c r="W36" i="38"/>
  <c r="U36" i="38"/>
  <c r="T36" i="38" s="1"/>
  <c r="P36" i="38"/>
  <c r="N36" i="38"/>
  <c r="M36" i="38" s="1"/>
  <c r="AK35" i="38"/>
  <c r="AI35" i="38"/>
  <c r="AH35" i="38" s="1"/>
  <c r="AD35" i="38"/>
  <c r="AB35" i="38"/>
  <c r="AG35" i="38" s="1"/>
  <c r="W35" i="38"/>
  <c r="U35" i="38"/>
  <c r="V35" i="38" s="1"/>
  <c r="P35" i="38"/>
  <c r="N35" i="38"/>
  <c r="O35" i="38" s="1"/>
  <c r="AK34" i="38"/>
  <c r="AI34" i="38"/>
  <c r="AJ34" i="38" s="1"/>
  <c r="AD34" i="38"/>
  <c r="AB34" i="38"/>
  <c r="AE34" i="38" s="1"/>
  <c r="W34" i="38"/>
  <c r="U34" i="38"/>
  <c r="V34" i="38" s="1"/>
  <c r="P34" i="38"/>
  <c r="N34" i="38"/>
  <c r="S34" i="38" s="1"/>
  <c r="AK32" i="38"/>
  <c r="AI32" i="38"/>
  <c r="AN32" i="38" s="1"/>
  <c r="AD32" i="38"/>
  <c r="AB32" i="38"/>
  <c r="AC32" i="38" s="1"/>
  <c r="W32" i="38"/>
  <c r="U32" i="38"/>
  <c r="V32" i="38" s="1"/>
  <c r="P32" i="38"/>
  <c r="N32" i="38"/>
  <c r="O32" i="38" s="1"/>
  <c r="AK31" i="38"/>
  <c r="AI31" i="38"/>
  <c r="AJ31" i="38" s="1"/>
  <c r="AD31" i="38"/>
  <c r="AB31" i="38"/>
  <c r="AC31" i="38" s="1"/>
  <c r="W31" i="38"/>
  <c r="U31" i="38"/>
  <c r="Z31" i="38" s="1"/>
  <c r="P31" i="38"/>
  <c r="N31" i="38"/>
  <c r="M31" i="38" s="1"/>
  <c r="AK30" i="38"/>
  <c r="AI30" i="38"/>
  <c r="AH30" i="38" s="1"/>
  <c r="AD30" i="38"/>
  <c r="AB30" i="38"/>
  <c r="AA30" i="38" s="1"/>
  <c r="W30" i="38"/>
  <c r="U30" i="38"/>
  <c r="Z30" i="38" s="1"/>
  <c r="P30" i="38"/>
  <c r="N30" i="38"/>
  <c r="M30" i="38" s="1"/>
  <c r="R33" i="38"/>
  <c r="L18" i="38"/>
  <c r="L17" i="38"/>
  <c r="L15" i="38"/>
  <c r="L14" i="38"/>
  <c r="L13" i="38"/>
  <c r="R45" i="36"/>
  <c r="R43" i="36"/>
  <c r="R38" i="36"/>
  <c r="R31" i="36"/>
  <c r="AK101" i="37"/>
  <c r="AI101" i="37"/>
  <c r="AH101" i="37" s="1"/>
  <c r="AD101" i="37"/>
  <c r="AB101" i="37"/>
  <c r="AA101" i="37" s="1"/>
  <c r="Z101" i="37"/>
  <c r="W101" i="37"/>
  <c r="U101" i="37"/>
  <c r="Y101" i="37" s="1"/>
  <c r="T101" i="37"/>
  <c r="S101" i="37"/>
  <c r="R101" i="37"/>
  <c r="P101" i="37"/>
  <c r="N101" i="37"/>
  <c r="Q101" i="37" s="1"/>
  <c r="M101" i="37"/>
  <c r="L101" i="37"/>
  <c r="AN100" i="37"/>
  <c r="AM100" i="37"/>
  <c r="AK100" i="37"/>
  <c r="AI100" i="37"/>
  <c r="AL100" i="37" s="1"/>
  <c r="AH100" i="37"/>
  <c r="AG100" i="37"/>
  <c r="AF100" i="37"/>
  <c r="AE100" i="37"/>
  <c r="AD100" i="37"/>
  <c r="AB100" i="37"/>
  <c r="AC100" i="37" s="1"/>
  <c r="Z100" i="37"/>
  <c r="Y100" i="37"/>
  <c r="X100" i="37"/>
  <c r="W100" i="37"/>
  <c r="V100" i="37"/>
  <c r="U100" i="37"/>
  <c r="T100" i="37"/>
  <c r="Q100" i="37"/>
  <c r="P100" i="37"/>
  <c r="O100" i="37"/>
  <c r="N100" i="37"/>
  <c r="M100" i="37" s="1"/>
  <c r="AL99" i="37"/>
  <c r="AK99" i="37"/>
  <c r="AJ99" i="37"/>
  <c r="AI99" i="37"/>
  <c r="AH99" i="37" s="1"/>
  <c r="AD99" i="37"/>
  <c r="AB99" i="37"/>
  <c r="W99" i="37"/>
  <c r="U99" i="37"/>
  <c r="P99" i="37"/>
  <c r="N99" i="37"/>
  <c r="M99" i="37" s="1"/>
  <c r="AK98" i="37"/>
  <c r="AI98" i="37"/>
  <c r="AH98" i="37"/>
  <c r="AG98" i="37"/>
  <c r="AD98" i="37"/>
  <c r="AB98" i="37"/>
  <c r="AF98" i="37" s="1"/>
  <c r="AA98" i="37"/>
  <c r="Z98" i="37"/>
  <c r="Y98" i="37"/>
  <c r="W98" i="37"/>
  <c r="V98" i="37"/>
  <c r="U98" i="37"/>
  <c r="X98" i="37" s="1"/>
  <c r="T98" i="37"/>
  <c r="S98" i="37"/>
  <c r="R98" i="37"/>
  <c r="Q98" i="37"/>
  <c r="P98" i="37"/>
  <c r="N98" i="37"/>
  <c r="O98" i="37" s="1"/>
  <c r="AN97" i="37"/>
  <c r="AM97" i="37"/>
  <c r="AL97" i="37"/>
  <c r="AK97" i="37"/>
  <c r="AI97" i="37"/>
  <c r="AJ97" i="37" s="1"/>
  <c r="AG97" i="37"/>
  <c r="AF97" i="37"/>
  <c r="AE97" i="37"/>
  <c r="AD97" i="37"/>
  <c r="AC97" i="37"/>
  <c r="AB97" i="37"/>
  <c r="AA97" i="37"/>
  <c r="Y97" i="37"/>
  <c r="X97" i="37"/>
  <c r="W97" i="37"/>
  <c r="V97" i="37"/>
  <c r="U97" i="37"/>
  <c r="T97" i="37" s="1"/>
  <c r="P97" i="37"/>
  <c r="N97" i="37"/>
  <c r="AK96" i="37"/>
  <c r="AJ96" i="37"/>
  <c r="AI96" i="37"/>
  <c r="AD96" i="37"/>
  <c r="AC96" i="37"/>
  <c r="AB96" i="37"/>
  <c r="AA96" i="37" s="1"/>
  <c r="W96" i="37"/>
  <c r="U96" i="37"/>
  <c r="T96" i="37"/>
  <c r="S96" i="37"/>
  <c r="P96" i="37"/>
  <c r="N96" i="37"/>
  <c r="R96" i="37" s="1"/>
  <c r="M96" i="37"/>
  <c r="AN95" i="37"/>
  <c r="AK95" i="37"/>
  <c r="AI95" i="37"/>
  <c r="AM95" i="37" s="1"/>
  <c r="AH95" i="37"/>
  <c r="AG95" i="37"/>
  <c r="AF95" i="37"/>
  <c r="AD95" i="37"/>
  <c r="AC95" i="37"/>
  <c r="AB95" i="37"/>
  <c r="AE95" i="37" s="1"/>
  <c r="AA95" i="37"/>
  <c r="Z95" i="37"/>
  <c r="Y95" i="37"/>
  <c r="X95" i="37"/>
  <c r="W95" i="37"/>
  <c r="V95" i="37"/>
  <c r="U95" i="37"/>
  <c r="T95" i="37" s="1"/>
  <c r="S95" i="37"/>
  <c r="R95" i="37"/>
  <c r="Q95" i="37"/>
  <c r="P95" i="37"/>
  <c r="N95" i="37"/>
  <c r="O95" i="37" s="1"/>
  <c r="AN94" i="37"/>
  <c r="AM94" i="37"/>
  <c r="AL94" i="37"/>
  <c r="AK94" i="37"/>
  <c r="AI94" i="37"/>
  <c r="AJ94" i="37" s="1"/>
  <c r="AG94" i="37"/>
  <c r="AF94" i="37"/>
  <c r="AE94" i="37"/>
  <c r="AD94" i="37"/>
  <c r="AC94" i="37"/>
  <c r="AB94" i="37"/>
  <c r="AA94" i="37"/>
  <c r="W94" i="37"/>
  <c r="V94" i="37"/>
  <c r="U94" i="37"/>
  <c r="P94" i="37"/>
  <c r="O94" i="37"/>
  <c r="N94" i="37"/>
  <c r="M94" i="37"/>
  <c r="AK93" i="37"/>
  <c r="AI93" i="37"/>
  <c r="AD93" i="37"/>
  <c r="AB93" i="37"/>
  <c r="Z93" i="37"/>
  <c r="W93" i="37"/>
  <c r="U93" i="37"/>
  <c r="Y93" i="37" s="1"/>
  <c r="T93" i="37"/>
  <c r="S93" i="37"/>
  <c r="R93" i="37"/>
  <c r="P93" i="37"/>
  <c r="N93" i="37"/>
  <c r="Q93" i="37" s="1"/>
  <c r="M93" i="37"/>
  <c r="AN92" i="37"/>
  <c r="AM92" i="37"/>
  <c r="AL92" i="37"/>
  <c r="AK92" i="37"/>
  <c r="AJ92" i="37"/>
  <c r="AI92" i="37"/>
  <c r="AH92" i="37"/>
  <c r="AG92" i="37"/>
  <c r="AF92" i="37"/>
  <c r="AE92" i="37"/>
  <c r="AD92" i="37"/>
  <c r="AB92" i="37"/>
  <c r="AC92" i="37" s="1"/>
  <c r="Z92" i="37"/>
  <c r="Y92" i="37"/>
  <c r="X92" i="37"/>
  <c r="W92" i="37"/>
  <c r="V92" i="37"/>
  <c r="U92" i="37"/>
  <c r="T92" i="37"/>
  <c r="P92" i="37"/>
  <c r="N92" i="37"/>
  <c r="AK91" i="37"/>
  <c r="AJ91" i="37"/>
  <c r="AI91" i="37"/>
  <c r="AH91" i="37" s="1"/>
  <c r="AD91" i="37"/>
  <c r="AB91" i="37"/>
  <c r="AA91" i="37" s="1"/>
  <c r="Z91" i="37"/>
  <c r="W91" i="37"/>
  <c r="U91" i="37"/>
  <c r="Y91" i="37" s="1"/>
  <c r="T91" i="37"/>
  <c r="S91" i="37"/>
  <c r="R91" i="37"/>
  <c r="P91" i="37"/>
  <c r="N91" i="37"/>
  <c r="Q91" i="37" s="1"/>
  <c r="M91" i="37"/>
  <c r="AN90" i="37"/>
  <c r="AM90" i="37"/>
  <c r="AK90" i="37"/>
  <c r="AI90" i="37"/>
  <c r="AL90" i="37" s="1"/>
  <c r="AH90" i="37"/>
  <c r="AG90" i="37"/>
  <c r="AF90" i="37"/>
  <c r="AE90" i="37"/>
  <c r="AD90" i="37"/>
  <c r="AC90" i="37"/>
  <c r="AB90" i="37"/>
  <c r="AA90" i="37"/>
  <c r="Z90" i="37"/>
  <c r="Y90" i="37"/>
  <c r="X90" i="37"/>
  <c r="W90" i="37"/>
  <c r="U90" i="37"/>
  <c r="V90" i="37" s="1"/>
  <c r="S90" i="37"/>
  <c r="R90" i="37"/>
  <c r="Q90" i="37"/>
  <c r="P90" i="37"/>
  <c r="O90" i="37"/>
  <c r="N90" i="37"/>
  <c r="M90" i="37"/>
  <c r="AN89" i="37"/>
  <c r="AM89" i="37"/>
  <c r="AL89" i="37"/>
  <c r="AK89" i="37"/>
  <c r="AJ89" i="37"/>
  <c r="AI89" i="37"/>
  <c r="AH89" i="37"/>
  <c r="AD89" i="37"/>
  <c r="AC89" i="37"/>
  <c r="AB89" i="37"/>
  <c r="W89" i="37"/>
  <c r="V89" i="37"/>
  <c r="U89" i="37"/>
  <c r="T89" i="37" s="1"/>
  <c r="P89" i="37"/>
  <c r="N89" i="37"/>
  <c r="M89" i="37" s="1"/>
  <c r="AK88" i="37"/>
  <c r="AI88" i="37"/>
  <c r="AG88" i="37"/>
  <c r="AD88" i="37"/>
  <c r="AB88" i="37"/>
  <c r="AF88" i="37" s="1"/>
  <c r="AA88" i="37"/>
  <c r="Z88" i="37"/>
  <c r="Y88" i="37"/>
  <c r="W88" i="37"/>
  <c r="U88" i="37"/>
  <c r="X88" i="37" s="1"/>
  <c r="T88" i="37"/>
  <c r="S88" i="37"/>
  <c r="R88" i="37"/>
  <c r="Q88" i="37"/>
  <c r="P88" i="37"/>
  <c r="O88" i="37"/>
  <c r="N88" i="37"/>
  <c r="M88" i="37"/>
  <c r="AN87" i="37"/>
  <c r="AM87" i="37"/>
  <c r="AL87" i="37"/>
  <c r="AK87" i="37"/>
  <c r="AJ87" i="37"/>
  <c r="AI87" i="37"/>
  <c r="AH87" i="37"/>
  <c r="AG87" i="37"/>
  <c r="AF87" i="37"/>
  <c r="AE87" i="37"/>
  <c r="AD87" i="37"/>
  <c r="AB87" i="37"/>
  <c r="AC87" i="37" s="1"/>
  <c r="Z87" i="37"/>
  <c r="Y87" i="37"/>
  <c r="X87" i="37"/>
  <c r="W87" i="37"/>
  <c r="V87" i="37"/>
  <c r="U87" i="37"/>
  <c r="T87" i="37"/>
  <c r="P87" i="37"/>
  <c r="O87" i="37"/>
  <c r="N87" i="37"/>
  <c r="AK86" i="37"/>
  <c r="AJ86" i="37"/>
  <c r="AI86" i="37"/>
  <c r="AD86" i="37"/>
  <c r="AC86" i="37"/>
  <c r="AB86" i="37"/>
  <c r="AA86" i="37" s="1"/>
  <c r="W86" i="37"/>
  <c r="U86" i="37"/>
  <c r="S86" i="37"/>
  <c r="P86" i="37"/>
  <c r="N86" i="37"/>
  <c r="R86" i="37" s="1"/>
  <c r="M86" i="37"/>
  <c r="AN85" i="37"/>
  <c r="AK85" i="37"/>
  <c r="AI85" i="37"/>
  <c r="AM85" i="37" s="1"/>
  <c r="AH85" i="37"/>
  <c r="AG85" i="37"/>
  <c r="AF85" i="37"/>
  <c r="AD85" i="37"/>
  <c r="AB85" i="37"/>
  <c r="AE85" i="37" s="1"/>
  <c r="AA85" i="37"/>
  <c r="Z85" i="37"/>
  <c r="Y85" i="37"/>
  <c r="X85" i="37"/>
  <c r="W85" i="37"/>
  <c r="V85" i="37"/>
  <c r="U85" i="37"/>
  <c r="T85" i="37"/>
  <c r="S85" i="37"/>
  <c r="R85" i="37"/>
  <c r="Q85" i="37"/>
  <c r="P85" i="37"/>
  <c r="N85" i="37"/>
  <c r="O85" i="37" s="1"/>
  <c r="AN84" i="37"/>
  <c r="AM84" i="37"/>
  <c r="AL84" i="37"/>
  <c r="AK84" i="37"/>
  <c r="AI84" i="37"/>
  <c r="AJ84" i="37" s="1"/>
  <c r="AG84" i="37"/>
  <c r="AF84" i="37"/>
  <c r="AE84" i="37"/>
  <c r="AD84" i="37"/>
  <c r="AC84" i="37"/>
  <c r="AB84" i="37"/>
  <c r="AA84" i="37"/>
  <c r="W84" i="37"/>
  <c r="V84" i="37"/>
  <c r="U84" i="37"/>
  <c r="P84" i="37"/>
  <c r="O84" i="37"/>
  <c r="N84" i="37"/>
  <c r="M84" i="37" s="1"/>
  <c r="AK82" i="37"/>
  <c r="AI82" i="37"/>
  <c r="AG82" i="37"/>
  <c r="AD82" i="37"/>
  <c r="AB82" i="37"/>
  <c r="AF82" i="37" s="1"/>
  <c r="AA82" i="37"/>
  <c r="Z82" i="37"/>
  <c r="Y82" i="37"/>
  <c r="W82" i="37"/>
  <c r="U82" i="37"/>
  <c r="X82" i="37" s="1"/>
  <c r="T82" i="37"/>
  <c r="S82" i="37"/>
  <c r="R82" i="37"/>
  <c r="Q82" i="37"/>
  <c r="P82" i="37"/>
  <c r="O82" i="37"/>
  <c r="N82" i="37"/>
  <c r="M82" i="37"/>
  <c r="L82" i="37"/>
  <c r="AN80" i="37"/>
  <c r="AM80" i="37"/>
  <c r="AL80" i="37"/>
  <c r="AK80" i="37"/>
  <c r="AJ80" i="37"/>
  <c r="AI80" i="37"/>
  <c r="AH80" i="37"/>
  <c r="AG80" i="37"/>
  <c r="AF80" i="37"/>
  <c r="AE80" i="37"/>
  <c r="AD80" i="37"/>
  <c r="AB80" i="37"/>
  <c r="AC80" i="37" s="1"/>
  <c r="Z80" i="37"/>
  <c r="Y80" i="37"/>
  <c r="X80" i="37"/>
  <c r="W80" i="37"/>
  <c r="V80" i="37"/>
  <c r="U80" i="37"/>
  <c r="T80" i="37"/>
  <c r="P80" i="37"/>
  <c r="O80" i="37"/>
  <c r="N80" i="37"/>
  <c r="L80" i="37"/>
  <c r="AL79" i="37"/>
  <c r="AK79" i="37"/>
  <c r="AI79" i="37"/>
  <c r="AD79" i="37"/>
  <c r="AC79" i="37"/>
  <c r="AB79" i="37"/>
  <c r="AA79" i="37" s="1"/>
  <c r="W79" i="37"/>
  <c r="V79" i="37"/>
  <c r="U79" i="37"/>
  <c r="T79" i="37" s="1"/>
  <c r="P79" i="37"/>
  <c r="N79" i="37"/>
  <c r="M79" i="37" s="1"/>
  <c r="L79" i="37"/>
  <c r="AN78" i="37"/>
  <c r="AK78" i="37"/>
  <c r="AI78" i="37"/>
  <c r="AH78" i="37" s="1"/>
  <c r="AG78" i="37"/>
  <c r="AF78" i="37"/>
  <c r="AD78" i="37"/>
  <c r="AB78" i="37"/>
  <c r="AE78" i="37" s="1"/>
  <c r="AA78" i="37"/>
  <c r="Z78" i="37"/>
  <c r="Y78" i="37"/>
  <c r="X78" i="37"/>
  <c r="W78" i="37"/>
  <c r="V78" i="37"/>
  <c r="U78" i="37"/>
  <c r="T78" i="37"/>
  <c r="S78" i="37"/>
  <c r="R78" i="37"/>
  <c r="Q78" i="37"/>
  <c r="P78" i="37"/>
  <c r="N78" i="37"/>
  <c r="O78" i="37" s="1"/>
  <c r="L78" i="37"/>
  <c r="AM77" i="37"/>
  <c r="AL77" i="37"/>
  <c r="AK77" i="37"/>
  <c r="AI77" i="37"/>
  <c r="AN77" i="37" s="1"/>
  <c r="AG77" i="37"/>
  <c r="AF77" i="37"/>
  <c r="AE77" i="37"/>
  <c r="AD77" i="37"/>
  <c r="AC77" i="37"/>
  <c r="AB77" i="37"/>
  <c r="AA77" i="37"/>
  <c r="Y77" i="37"/>
  <c r="W77" i="37"/>
  <c r="V77" i="37"/>
  <c r="U77" i="37"/>
  <c r="S77" i="37"/>
  <c r="Q77" i="37"/>
  <c r="P77" i="37"/>
  <c r="O77" i="37"/>
  <c r="N77" i="37"/>
  <c r="R77" i="37" s="1"/>
  <c r="M77" i="37"/>
  <c r="L77" i="37"/>
  <c r="AL76" i="37"/>
  <c r="AK76" i="37"/>
  <c r="AI76" i="37"/>
  <c r="AM76" i="37" s="1"/>
  <c r="AF76" i="37"/>
  <c r="AD76" i="37"/>
  <c r="AB76" i="37"/>
  <c r="W76" i="37"/>
  <c r="V76" i="37"/>
  <c r="U76" i="37"/>
  <c r="Y76" i="37" s="1"/>
  <c r="S76" i="37"/>
  <c r="R76" i="37"/>
  <c r="P76" i="37"/>
  <c r="N76" i="37"/>
  <c r="M76" i="37" s="1"/>
  <c r="L76" i="37"/>
  <c r="AN75" i="37"/>
  <c r="AK75" i="37"/>
  <c r="AI75" i="37"/>
  <c r="AH75" i="37" s="1"/>
  <c r="AG75" i="37"/>
  <c r="AF75" i="37"/>
  <c r="AE75" i="37"/>
  <c r="AD75" i="37"/>
  <c r="AC75" i="37"/>
  <c r="AB75" i="37"/>
  <c r="AA75" i="37"/>
  <c r="W75" i="37"/>
  <c r="U75" i="37"/>
  <c r="S75" i="37"/>
  <c r="R75" i="37"/>
  <c r="Q75" i="37"/>
  <c r="P75" i="37"/>
  <c r="O75" i="37"/>
  <c r="N75" i="37"/>
  <c r="M75" i="37"/>
  <c r="L75" i="37"/>
  <c r="AN74" i="37"/>
  <c r="AM74" i="37"/>
  <c r="AL74" i="37"/>
  <c r="AK74" i="37"/>
  <c r="AJ74" i="37"/>
  <c r="AI74" i="37"/>
  <c r="AH74" i="37"/>
  <c r="AF74" i="37"/>
  <c r="AD74" i="37"/>
  <c r="AC74" i="37"/>
  <c r="AB74" i="37"/>
  <c r="AE74" i="37" s="1"/>
  <c r="Z74" i="37"/>
  <c r="W74" i="37"/>
  <c r="V74" i="37"/>
  <c r="U74" i="37"/>
  <c r="Y74" i="37" s="1"/>
  <c r="T74" i="37"/>
  <c r="R74" i="37"/>
  <c r="P74" i="37"/>
  <c r="O74" i="37"/>
  <c r="N74" i="37"/>
  <c r="M74" i="37"/>
  <c r="L74" i="37"/>
  <c r="AK73" i="37"/>
  <c r="AJ73" i="37"/>
  <c r="AI73" i="37"/>
  <c r="AM73" i="37" s="1"/>
  <c r="AH73" i="37"/>
  <c r="AE73" i="37"/>
  <c r="AD73" i="37"/>
  <c r="AB73" i="37"/>
  <c r="W73" i="37"/>
  <c r="U73" i="37"/>
  <c r="S73" i="37"/>
  <c r="R73" i="37"/>
  <c r="Q73" i="37"/>
  <c r="P73" i="37"/>
  <c r="O73" i="37"/>
  <c r="N73" i="37"/>
  <c r="M73" i="37"/>
  <c r="L73" i="37"/>
  <c r="AN72" i="37"/>
  <c r="AM72" i="37"/>
  <c r="AL72" i="37"/>
  <c r="AK72" i="37"/>
  <c r="AJ72" i="37"/>
  <c r="AI72" i="37"/>
  <c r="AH72" i="37"/>
  <c r="AG72" i="37"/>
  <c r="AE72" i="37"/>
  <c r="AD72" i="37"/>
  <c r="AB72" i="37"/>
  <c r="AF72" i="37" s="1"/>
  <c r="Z72" i="37"/>
  <c r="Y72" i="37"/>
  <c r="X72" i="37"/>
  <c r="W72" i="37"/>
  <c r="V72" i="37"/>
  <c r="U72" i="37"/>
  <c r="T72" i="37"/>
  <c r="P72" i="37"/>
  <c r="O72" i="37"/>
  <c r="N72" i="37"/>
  <c r="L72" i="37"/>
  <c r="AM71" i="37"/>
  <c r="AL71" i="37"/>
  <c r="AK71" i="37"/>
  <c r="AJ71" i="37"/>
  <c r="AI71" i="37"/>
  <c r="AG71" i="37"/>
  <c r="AE71" i="37"/>
  <c r="AD71" i="37"/>
  <c r="AC71" i="37"/>
  <c r="AB71" i="37"/>
  <c r="AF71" i="37" s="1"/>
  <c r="W71" i="37"/>
  <c r="V71" i="37"/>
  <c r="U71" i="37"/>
  <c r="T71" i="37" s="1"/>
  <c r="S71" i="37"/>
  <c r="Q71" i="37"/>
  <c r="P71" i="37"/>
  <c r="O71" i="37"/>
  <c r="N71" i="37"/>
  <c r="R71" i="37" s="1"/>
  <c r="M71" i="37"/>
  <c r="L71" i="37"/>
  <c r="AL70" i="37"/>
  <c r="AK70" i="37"/>
  <c r="AI70" i="37"/>
  <c r="AM70" i="37" s="1"/>
  <c r="AG70" i="37"/>
  <c r="AD70" i="37"/>
  <c r="AB70" i="37"/>
  <c r="Z70" i="37"/>
  <c r="Y70" i="37"/>
  <c r="X70" i="37"/>
  <c r="W70" i="37"/>
  <c r="V70" i="37"/>
  <c r="U70" i="37"/>
  <c r="T70" i="37"/>
  <c r="P70" i="37"/>
  <c r="N70" i="37"/>
  <c r="L70" i="37"/>
  <c r="AM69" i="37"/>
  <c r="AL69" i="37"/>
  <c r="AK69" i="37"/>
  <c r="AI69" i="37"/>
  <c r="AN69" i="37" s="1"/>
  <c r="AG69" i="37"/>
  <c r="AF69" i="37"/>
  <c r="AE69" i="37"/>
  <c r="AD69" i="37"/>
  <c r="AC69" i="37"/>
  <c r="AB69" i="37"/>
  <c r="AA69" i="37"/>
  <c r="Y69" i="37"/>
  <c r="W69" i="37"/>
  <c r="V69" i="37"/>
  <c r="U69" i="37"/>
  <c r="S69" i="37"/>
  <c r="Q69" i="37"/>
  <c r="P69" i="37"/>
  <c r="O69" i="37"/>
  <c r="N69" i="37"/>
  <c r="R69" i="37" s="1"/>
  <c r="M69" i="37"/>
  <c r="L69" i="37"/>
  <c r="AL68" i="37"/>
  <c r="AK68" i="37"/>
  <c r="AI68" i="37"/>
  <c r="AM68" i="37" s="1"/>
  <c r="AF68" i="37"/>
  <c r="AD68" i="37"/>
  <c r="AB68" i="37"/>
  <c r="W68" i="37"/>
  <c r="V68" i="37"/>
  <c r="U68" i="37"/>
  <c r="Y68" i="37" s="1"/>
  <c r="S68" i="37"/>
  <c r="P68" i="37"/>
  <c r="N68" i="37"/>
  <c r="M68" i="37" s="1"/>
  <c r="L68" i="37"/>
  <c r="AN67" i="37"/>
  <c r="AK67" i="37"/>
  <c r="AI67" i="37"/>
  <c r="AH67" i="37" s="1"/>
  <c r="AG67" i="37"/>
  <c r="AF67" i="37"/>
  <c r="AE67" i="37"/>
  <c r="AD67" i="37"/>
  <c r="AC67" i="37"/>
  <c r="AB67" i="37"/>
  <c r="AA67" i="37"/>
  <c r="W67" i="37"/>
  <c r="U67" i="37"/>
  <c r="S67" i="37"/>
  <c r="R67" i="37"/>
  <c r="Q67" i="37"/>
  <c r="P67" i="37"/>
  <c r="O67" i="37"/>
  <c r="N67" i="37"/>
  <c r="M67" i="37"/>
  <c r="L67" i="37"/>
  <c r="AN66" i="37"/>
  <c r="AM66" i="37"/>
  <c r="AL66" i="37"/>
  <c r="AK66" i="37"/>
  <c r="AJ66" i="37"/>
  <c r="AI66" i="37"/>
  <c r="AH66" i="37"/>
  <c r="AF66" i="37"/>
  <c r="AD66" i="37"/>
  <c r="AC66" i="37"/>
  <c r="AB66" i="37"/>
  <c r="AE66" i="37" s="1"/>
  <c r="Z66" i="37"/>
  <c r="W66" i="37"/>
  <c r="V66" i="37"/>
  <c r="U66" i="37"/>
  <c r="Y66" i="37" s="1"/>
  <c r="T66" i="37"/>
  <c r="R66" i="37"/>
  <c r="P66" i="37"/>
  <c r="O66" i="37"/>
  <c r="N66" i="37"/>
  <c r="M66" i="37"/>
  <c r="L66" i="37"/>
  <c r="AM65" i="37"/>
  <c r="AK65" i="37"/>
  <c r="AI65" i="37"/>
  <c r="AL65" i="37" s="1"/>
  <c r="AG65" i="37"/>
  <c r="AF65" i="37"/>
  <c r="AD65" i="37"/>
  <c r="AC65" i="37"/>
  <c r="AB65" i="37"/>
  <c r="AE65" i="37" s="1"/>
  <c r="AA65" i="37"/>
  <c r="Y65" i="37"/>
  <c r="X65" i="37"/>
  <c r="W65" i="37"/>
  <c r="V65" i="37"/>
  <c r="U65" i="37"/>
  <c r="T65" i="37" s="1"/>
  <c r="Q65" i="37"/>
  <c r="P65" i="37"/>
  <c r="N65" i="37"/>
  <c r="L65" i="37"/>
  <c r="AK64" i="37"/>
  <c r="AI64" i="37"/>
  <c r="AF64" i="37"/>
  <c r="AD64" i="37"/>
  <c r="AC64" i="37"/>
  <c r="AB64" i="37"/>
  <c r="AG64" i="37" s="1"/>
  <c r="AA64" i="37"/>
  <c r="W64" i="37"/>
  <c r="V64" i="37"/>
  <c r="U64" i="37"/>
  <c r="Z64" i="37" s="1"/>
  <c r="P64" i="37"/>
  <c r="N64" i="37"/>
  <c r="L64" i="37"/>
  <c r="AN63" i="37"/>
  <c r="AK63" i="37"/>
  <c r="AI63" i="37"/>
  <c r="AG63" i="37"/>
  <c r="AF63" i="37"/>
  <c r="AE63" i="37"/>
  <c r="AD63" i="37"/>
  <c r="AC63" i="37"/>
  <c r="AB63" i="37"/>
  <c r="AA63" i="37"/>
  <c r="Z63" i="37"/>
  <c r="X63" i="37"/>
  <c r="W63" i="37"/>
  <c r="U63" i="37"/>
  <c r="V63" i="37" s="1"/>
  <c r="S63" i="37"/>
  <c r="R63" i="37"/>
  <c r="Q63" i="37"/>
  <c r="P63" i="37"/>
  <c r="O63" i="37"/>
  <c r="N63" i="37"/>
  <c r="M63" i="37"/>
  <c r="L63" i="37"/>
  <c r="AN62" i="37"/>
  <c r="AM62" i="37"/>
  <c r="AL62" i="37"/>
  <c r="AK62" i="37"/>
  <c r="AJ62" i="37"/>
  <c r="AI62" i="37"/>
  <c r="AH62" i="37"/>
  <c r="AF62" i="37"/>
  <c r="AE62" i="37"/>
  <c r="AD62" i="37"/>
  <c r="AC62" i="37"/>
  <c r="AB62" i="37"/>
  <c r="AA62" i="37" s="1"/>
  <c r="X62" i="37"/>
  <c r="W62" i="37"/>
  <c r="U62" i="37"/>
  <c r="R62" i="37"/>
  <c r="P62" i="37"/>
  <c r="O62" i="37"/>
  <c r="N62" i="37"/>
  <c r="S62" i="37" s="1"/>
  <c r="M62" i="37"/>
  <c r="L62" i="37"/>
  <c r="AM61" i="37"/>
  <c r="AK61" i="37"/>
  <c r="AJ61" i="37"/>
  <c r="AI61" i="37"/>
  <c r="AN61" i="37" s="1"/>
  <c r="AH61" i="37"/>
  <c r="AD61" i="37"/>
  <c r="AB61" i="37"/>
  <c r="Z61" i="37"/>
  <c r="W61" i="37"/>
  <c r="U61" i="37"/>
  <c r="T61" i="37"/>
  <c r="S61" i="37"/>
  <c r="R61" i="37"/>
  <c r="Q61" i="37"/>
  <c r="P61" i="37"/>
  <c r="O61" i="37"/>
  <c r="N61" i="37"/>
  <c r="M61" i="37"/>
  <c r="AN59" i="37"/>
  <c r="AL59" i="37"/>
  <c r="AK59" i="37"/>
  <c r="AI59" i="37"/>
  <c r="AJ59" i="37" s="1"/>
  <c r="AG59" i="37"/>
  <c r="AF59" i="37"/>
  <c r="AE59" i="37"/>
  <c r="AD59" i="37"/>
  <c r="AC59" i="37"/>
  <c r="AB59" i="37"/>
  <c r="AA59" i="37"/>
  <c r="Y59" i="37"/>
  <c r="X59" i="37"/>
  <c r="W59" i="37"/>
  <c r="V59" i="37"/>
  <c r="U59" i="37"/>
  <c r="T59" i="37" s="1"/>
  <c r="P59" i="37"/>
  <c r="N59" i="37"/>
  <c r="L59" i="37"/>
  <c r="AL58" i="37"/>
  <c r="AK58" i="37"/>
  <c r="AI58" i="37"/>
  <c r="AF58" i="37"/>
  <c r="AD58" i="37"/>
  <c r="AC58" i="37"/>
  <c r="AB58" i="37"/>
  <c r="AG58" i="37" s="1"/>
  <c r="AA58" i="37"/>
  <c r="W58" i="37"/>
  <c r="V58" i="37"/>
  <c r="U58" i="37"/>
  <c r="S58" i="37"/>
  <c r="P58" i="37"/>
  <c r="N58" i="37"/>
  <c r="M58" i="37"/>
  <c r="L58" i="37"/>
  <c r="AN57" i="37"/>
  <c r="AK57" i="37"/>
  <c r="AI57" i="37"/>
  <c r="AH57" i="37"/>
  <c r="AG57" i="37"/>
  <c r="AF57" i="37"/>
  <c r="AE57" i="37"/>
  <c r="AD57" i="37"/>
  <c r="AC57" i="37"/>
  <c r="AB57" i="37"/>
  <c r="AA57" i="37"/>
  <c r="Z57" i="37"/>
  <c r="X57" i="37"/>
  <c r="W57" i="37"/>
  <c r="U57" i="37"/>
  <c r="V57" i="37" s="1"/>
  <c r="S57" i="37"/>
  <c r="R57" i="37"/>
  <c r="Q57" i="37"/>
  <c r="P57" i="37"/>
  <c r="O57" i="37"/>
  <c r="N57" i="37"/>
  <c r="M57" i="37"/>
  <c r="L57" i="37"/>
  <c r="AN56" i="37"/>
  <c r="AM56" i="37"/>
  <c r="AL56" i="37"/>
  <c r="AK56" i="37"/>
  <c r="AJ56" i="37"/>
  <c r="AI56" i="37"/>
  <c r="AH56" i="37"/>
  <c r="AF56" i="37"/>
  <c r="AE56" i="37"/>
  <c r="AD56" i="37"/>
  <c r="AC56" i="37"/>
  <c r="AB56" i="37"/>
  <c r="AA56" i="37" s="1"/>
  <c r="X56" i="37"/>
  <c r="W56" i="37"/>
  <c r="U56" i="37"/>
  <c r="R56" i="37"/>
  <c r="P56" i="37"/>
  <c r="O56" i="37"/>
  <c r="N56" i="37"/>
  <c r="S56" i="37" s="1"/>
  <c r="M56" i="37"/>
  <c r="L56" i="37"/>
  <c r="AM55" i="37"/>
  <c r="AK55" i="37"/>
  <c r="AJ55" i="37"/>
  <c r="AI55" i="37"/>
  <c r="AN55" i="37" s="1"/>
  <c r="AH55" i="37"/>
  <c r="AD55" i="37"/>
  <c r="AB55" i="37"/>
  <c r="W55" i="37"/>
  <c r="U55" i="37"/>
  <c r="T55" i="37" s="1"/>
  <c r="S55" i="37"/>
  <c r="R55" i="37"/>
  <c r="Q55" i="37"/>
  <c r="P55" i="37"/>
  <c r="O55" i="37"/>
  <c r="N55" i="37"/>
  <c r="M55" i="37"/>
  <c r="L55" i="37"/>
  <c r="AN54" i="37"/>
  <c r="AM54" i="37"/>
  <c r="AL54" i="37"/>
  <c r="AK54" i="37"/>
  <c r="AJ54" i="37"/>
  <c r="AI54" i="37"/>
  <c r="AH54" i="37"/>
  <c r="AG54" i="37"/>
  <c r="AE54" i="37"/>
  <c r="AD54" i="37"/>
  <c r="AB54" i="37"/>
  <c r="AC54" i="37" s="1"/>
  <c r="Z54" i="37"/>
  <c r="Y54" i="37"/>
  <c r="X54" i="37"/>
  <c r="W54" i="37"/>
  <c r="V54" i="37"/>
  <c r="U54" i="37"/>
  <c r="T54" i="37"/>
  <c r="R54" i="37"/>
  <c r="Q54" i="37"/>
  <c r="P54" i="37"/>
  <c r="O54" i="37"/>
  <c r="N54" i="37"/>
  <c r="M54" i="37" s="1"/>
  <c r="L54" i="37"/>
  <c r="AM53" i="37"/>
  <c r="AL53" i="37"/>
  <c r="AK53" i="37"/>
  <c r="AJ53" i="37"/>
  <c r="AI53" i="37"/>
  <c r="AH53" i="37" s="1"/>
  <c r="AE53" i="37"/>
  <c r="AD53" i="37"/>
  <c r="AB53" i="37"/>
  <c r="Y53" i="37"/>
  <c r="W53" i="37"/>
  <c r="V53" i="37"/>
  <c r="U53" i="37"/>
  <c r="Z53" i="37" s="1"/>
  <c r="T53" i="37"/>
  <c r="Q53" i="37"/>
  <c r="P53" i="37"/>
  <c r="N53" i="37"/>
  <c r="L53" i="37"/>
  <c r="AK52" i="37"/>
  <c r="AI52" i="37"/>
  <c r="AD52" i="37"/>
  <c r="AB52" i="37"/>
  <c r="Z52" i="37"/>
  <c r="Y52" i="37"/>
  <c r="X52" i="37"/>
  <c r="W52" i="37"/>
  <c r="V52" i="37"/>
  <c r="U52" i="37"/>
  <c r="T52" i="37"/>
  <c r="Q52" i="37"/>
  <c r="P52" i="37"/>
  <c r="N52" i="37"/>
  <c r="L52" i="37"/>
  <c r="AN51" i="37"/>
  <c r="AL51" i="37"/>
  <c r="AK51" i="37"/>
  <c r="AI51" i="37"/>
  <c r="AG51" i="37"/>
  <c r="AF51" i="37"/>
  <c r="AE51" i="37"/>
  <c r="AD51" i="37"/>
  <c r="AC51" i="37"/>
  <c r="AB51" i="37"/>
  <c r="AA51" i="37"/>
  <c r="W51" i="37"/>
  <c r="U51" i="37"/>
  <c r="S51" i="37"/>
  <c r="Q51" i="37"/>
  <c r="P51" i="37"/>
  <c r="N51" i="37"/>
  <c r="M51" i="37"/>
  <c r="L51" i="37"/>
  <c r="AL50" i="37"/>
  <c r="AK50" i="37"/>
  <c r="AI50" i="37"/>
  <c r="AH50" i="37"/>
  <c r="AF50" i="37"/>
  <c r="AD50" i="37"/>
  <c r="AC50" i="37"/>
  <c r="AB50" i="37"/>
  <c r="AG50" i="37" s="1"/>
  <c r="AA50" i="37"/>
  <c r="W50" i="37"/>
  <c r="U50" i="37"/>
  <c r="Z50" i="37" s="1"/>
  <c r="S50" i="37"/>
  <c r="P50" i="37"/>
  <c r="N50" i="37"/>
  <c r="M50" i="37" s="1"/>
  <c r="L50" i="37"/>
  <c r="AM49" i="37"/>
  <c r="AK49" i="37"/>
  <c r="AI49" i="37"/>
  <c r="AH49" i="37"/>
  <c r="AG49" i="37"/>
  <c r="AF49" i="37"/>
  <c r="AE49" i="37"/>
  <c r="AD49" i="37"/>
  <c r="AC49" i="37"/>
  <c r="AB49" i="37"/>
  <c r="AA49" i="37"/>
  <c r="Z49" i="37"/>
  <c r="W49" i="37"/>
  <c r="U49" i="37"/>
  <c r="S49" i="37"/>
  <c r="R49" i="37"/>
  <c r="Q49" i="37"/>
  <c r="P49" i="37"/>
  <c r="O49" i="37"/>
  <c r="N49" i="37"/>
  <c r="M49" i="37"/>
  <c r="L49" i="37"/>
  <c r="AN48" i="37"/>
  <c r="AM48" i="37"/>
  <c r="AL48" i="37"/>
  <c r="AK48" i="37"/>
  <c r="AJ48" i="37"/>
  <c r="AI48" i="37"/>
  <c r="AH48" i="37"/>
  <c r="AF48" i="37"/>
  <c r="AD48" i="37"/>
  <c r="AC48" i="37"/>
  <c r="AB48" i="37"/>
  <c r="Z48" i="37"/>
  <c r="W48" i="37"/>
  <c r="U48" i="37"/>
  <c r="R48" i="37"/>
  <c r="P48" i="37"/>
  <c r="O48" i="37"/>
  <c r="N48" i="37"/>
  <c r="S48" i="37" s="1"/>
  <c r="M48" i="37"/>
  <c r="L48" i="37"/>
  <c r="AM47" i="37"/>
  <c r="AK47" i="37"/>
  <c r="AJ47" i="37"/>
  <c r="AI47" i="37"/>
  <c r="AN47" i="37" s="1"/>
  <c r="AH47" i="37"/>
  <c r="AG47" i="37"/>
  <c r="AE47" i="37"/>
  <c r="AD47" i="37"/>
  <c r="AC47" i="37"/>
  <c r="AB47" i="37"/>
  <c r="W47" i="37"/>
  <c r="U47" i="37"/>
  <c r="T47" i="37" s="1"/>
  <c r="S47" i="37"/>
  <c r="R47" i="37"/>
  <c r="Q47" i="37"/>
  <c r="P47" i="37"/>
  <c r="O47" i="37"/>
  <c r="N47" i="37"/>
  <c r="M47" i="37"/>
  <c r="L47" i="37"/>
  <c r="AN46" i="37"/>
  <c r="AM46" i="37"/>
  <c r="AL46" i="37"/>
  <c r="AK46" i="37"/>
  <c r="AJ46" i="37"/>
  <c r="AI46" i="37"/>
  <c r="AH46" i="37"/>
  <c r="AG46" i="37"/>
  <c r="AE46" i="37"/>
  <c r="AD46" i="37"/>
  <c r="AB46" i="37"/>
  <c r="Z46" i="37"/>
  <c r="Y46" i="37"/>
  <c r="X46" i="37"/>
  <c r="W46" i="37"/>
  <c r="V46" i="37"/>
  <c r="U46" i="37"/>
  <c r="T46" i="37"/>
  <c r="P46" i="37"/>
  <c r="N46" i="37"/>
  <c r="L46" i="37"/>
  <c r="AL45" i="37"/>
  <c r="AK45" i="37"/>
  <c r="AJ45" i="37"/>
  <c r="AI45" i="37"/>
  <c r="AM45" i="37" s="1"/>
  <c r="AE45" i="37"/>
  <c r="AD45" i="37"/>
  <c r="AB45" i="37"/>
  <c r="AA45" i="37"/>
  <c r="Y45" i="37"/>
  <c r="W45" i="37"/>
  <c r="V45" i="37"/>
  <c r="U45" i="37"/>
  <c r="Z45" i="37" s="1"/>
  <c r="T45" i="37"/>
  <c r="P45" i="37"/>
  <c r="N45" i="37"/>
  <c r="S45" i="37" s="1"/>
  <c r="L45" i="37"/>
  <c r="AL44" i="37"/>
  <c r="AK44" i="37"/>
  <c r="AI44" i="37"/>
  <c r="AF44" i="37"/>
  <c r="AD44" i="37"/>
  <c r="AB44" i="37"/>
  <c r="AA44" i="37"/>
  <c r="Z44" i="37"/>
  <c r="Y44" i="37"/>
  <c r="X44" i="37"/>
  <c r="W44" i="37"/>
  <c r="V44" i="37"/>
  <c r="U44" i="37"/>
  <c r="T44" i="37"/>
  <c r="S44" i="37"/>
  <c r="P44" i="37"/>
  <c r="N44" i="37"/>
  <c r="L44" i="37"/>
  <c r="AK43" i="37"/>
  <c r="AI43" i="37"/>
  <c r="AG43" i="37"/>
  <c r="AF43" i="37"/>
  <c r="AE43" i="37"/>
  <c r="AD43" i="37"/>
  <c r="AC43" i="37"/>
  <c r="AB43" i="37"/>
  <c r="AA43" i="37"/>
  <c r="Y43" i="37"/>
  <c r="X43" i="37"/>
  <c r="W43" i="37"/>
  <c r="V43" i="37"/>
  <c r="U43" i="37"/>
  <c r="P43" i="37"/>
  <c r="N43" i="37"/>
  <c r="M43" i="37" s="1"/>
  <c r="L43" i="37"/>
  <c r="AN42" i="37"/>
  <c r="AK42" i="37"/>
  <c r="AI42" i="37"/>
  <c r="AH42" i="37" s="1"/>
  <c r="AF42" i="37"/>
  <c r="AD42" i="37"/>
  <c r="AC42" i="37"/>
  <c r="AB42" i="37"/>
  <c r="AG42" i="37" s="1"/>
  <c r="AA42" i="37"/>
  <c r="Z42" i="37"/>
  <c r="X42" i="37"/>
  <c r="W42" i="37"/>
  <c r="V42" i="37"/>
  <c r="U42" i="37"/>
  <c r="R42" i="37"/>
  <c r="P42" i="37"/>
  <c r="N42" i="37"/>
  <c r="M42" i="37" s="1"/>
  <c r="L42" i="37"/>
  <c r="AN41" i="37"/>
  <c r="AK41" i="37"/>
  <c r="AI41" i="37"/>
  <c r="AG41" i="37"/>
  <c r="AF41" i="37"/>
  <c r="AE41" i="37"/>
  <c r="AD41" i="37"/>
  <c r="AC41" i="37"/>
  <c r="AB41" i="37"/>
  <c r="AA41" i="37"/>
  <c r="X41" i="37"/>
  <c r="W41" i="37"/>
  <c r="U41" i="37"/>
  <c r="S41" i="37"/>
  <c r="R41" i="37"/>
  <c r="Q41" i="37"/>
  <c r="P41" i="37"/>
  <c r="O41" i="37"/>
  <c r="N41" i="37"/>
  <c r="M41" i="37"/>
  <c r="L41" i="37"/>
  <c r="AN40" i="37"/>
  <c r="AM40" i="37"/>
  <c r="AL40" i="37"/>
  <c r="AK40" i="37"/>
  <c r="AJ40" i="37"/>
  <c r="AI40" i="37"/>
  <c r="AH40" i="37"/>
  <c r="AE40" i="37"/>
  <c r="AD40" i="37"/>
  <c r="AB40" i="37"/>
  <c r="AC40" i="37" s="1"/>
  <c r="W40" i="37"/>
  <c r="U40" i="37"/>
  <c r="Y40" i="37" s="1"/>
  <c r="P40" i="37"/>
  <c r="N40" i="37"/>
  <c r="M40" i="37" s="1"/>
  <c r="L40" i="37"/>
  <c r="AN39" i="37"/>
  <c r="AK39" i="37"/>
  <c r="AI39" i="37"/>
  <c r="AJ39" i="37" s="1"/>
  <c r="AG39" i="37"/>
  <c r="AF39" i="37"/>
  <c r="AE39" i="37"/>
  <c r="AD39" i="37"/>
  <c r="AC39" i="37"/>
  <c r="AB39" i="37"/>
  <c r="AA39" i="37"/>
  <c r="X39" i="37"/>
  <c r="W39" i="37"/>
  <c r="U39" i="37"/>
  <c r="T39" i="37" s="1"/>
  <c r="S39" i="37"/>
  <c r="R39" i="37"/>
  <c r="Q39" i="37"/>
  <c r="P39" i="37"/>
  <c r="O39" i="37"/>
  <c r="N39" i="37"/>
  <c r="M39" i="37"/>
  <c r="L39" i="37"/>
  <c r="AN38" i="37"/>
  <c r="AM38" i="37"/>
  <c r="AL38" i="37"/>
  <c r="AK38" i="37"/>
  <c r="AJ38" i="37"/>
  <c r="AI38" i="37"/>
  <c r="AH38" i="37"/>
  <c r="AF38" i="37"/>
  <c r="AE38" i="37"/>
  <c r="AD38" i="37"/>
  <c r="AC38" i="37"/>
  <c r="AB38" i="37"/>
  <c r="AG38" i="37" s="1"/>
  <c r="W38" i="37"/>
  <c r="U38" i="37"/>
  <c r="Y38" i="37" s="1"/>
  <c r="R38" i="37"/>
  <c r="P38" i="37"/>
  <c r="O38" i="37"/>
  <c r="N38" i="37"/>
  <c r="Q38" i="37" s="1"/>
  <c r="M38" i="37"/>
  <c r="L38" i="37"/>
  <c r="AM37" i="37"/>
  <c r="AK37" i="37"/>
  <c r="AJ37" i="37"/>
  <c r="AI37" i="37"/>
  <c r="AL37" i="37" s="1"/>
  <c r="AH37" i="37"/>
  <c r="AE37" i="37"/>
  <c r="AD37" i="37"/>
  <c r="AC37" i="37"/>
  <c r="AB37" i="37"/>
  <c r="AA37" i="37" s="1"/>
  <c r="Z37" i="37"/>
  <c r="W37" i="37"/>
  <c r="U37" i="37"/>
  <c r="V37" i="37" s="1"/>
  <c r="S37" i="37"/>
  <c r="R37" i="37"/>
  <c r="Q37" i="37"/>
  <c r="P37" i="37"/>
  <c r="O37" i="37"/>
  <c r="N37" i="37"/>
  <c r="M37" i="37"/>
  <c r="L37" i="37"/>
  <c r="AN36" i="37"/>
  <c r="AM36" i="37"/>
  <c r="AL36" i="37"/>
  <c r="AK36" i="37"/>
  <c r="AJ36" i="37"/>
  <c r="AI36" i="37"/>
  <c r="AH36" i="37"/>
  <c r="AE36" i="37"/>
  <c r="AD36" i="37"/>
  <c r="AB36" i="37"/>
  <c r="AA36" i="37" s="1"/>
  <c r="Z36" i="37"/>
  <c r="Y36" i="37"/>
  <c r="X36" i="37"/>
  <c r="W36" i="37"/>
  <c r="V36" i="37"/>
  <c r="U36" i="37"/>
  <c r="T36" i="37"/>
  <c r="R36" i="37"/>
  <c r="Q36" i="37"/>
  <c r="P36" i="37"/>
  <c r="O36" i="37"/>
  <c r="N36" i="37"/>
  <c r="S36" i="37" s="1"/>
  <c r="L36" i="37"/>
  <c r="AM35" i="37"/>
  <c r="AL35" i="37"/>
  <c r="AK35" i="37"/>
  <c r="AJ35" i="37"/>
  <c r="AI35" i="37"/>
  <c r="AN35" i="37" s="1"/>
  <c r="AD35" i="37"/>
  <c r="AB35" i="37"/>
  <c r="AF35" i="37" s="1"/>
  <c r="Y35" i="37"/>
  <c r="W35" i="37"/>
  <c r="V35" i="37"/>
  <c r="U35" i="37"/>
  <c r="X35" i="37" s="1"/>
  <c r="T35" i="37"/>
  <c r="Q35" i="37"/>
  <c r="P35" i="37"/>
  <c r="O35" i="37"/>
  <c r="N35" i="37"/>
  <c r="M35" i="37" s="1"/>
  <c r="L35" i="37"/>
  <c r="AL34" i="37"/>
  <c r="AK34" i="37"/>
  <c r="AJ34" i="37"/>
  <c r="AI34" i="37"/>
  <c r="AH34" i="37" s="1"/>
  <c r="AG34" i="37"/>
  <c r="AD34" i="37"/>
  <c r="AB34" i="37"/>
  <c r="AC34" i="37" s="1"/>
  <c r="Z34" i="37"/>
  <c r="Y34" i="37"/>
  <c r="X34" i="37"/>
  <c r="W34" i="37"/>
  <c r="V34" i="37"/>
  <c r="U34" i="37"/>
  <c r="T34" i="37"/>
  <c r="Q34" i="37"/>
  <c r="P34" i="37"/>
  <c r="N34" i="37"/>
  <c r="M34" i="37" s="1"/>
  <c r="L34" i="37"/>
  <c r="AL33" i="37"/>
  <c r="AK33" i="37"/>
  <c r="AI33" i="37"/>
  <c r="AH33" i="37" s="1"/>
  <c r="AG33" i="37"/>
  <c r="AF33" i="37"/>
  <c r="AE33" i="37"/>
  <c r="AD33" i="37"/>
  <c r="AC33" i="37"/>
  <c r="AB33" i="37"/>
  <c r="AA33" i="37"/>
  <c r="Y33" i="37"/>
  <c r="X33" i="37"/>
  <c r="W33" i="37"/>
  <c r="V33" i="37"/>
  <c r="U33" i="37"/>
  <c r="Z33" i="37" s="1"/>
  <c r="P33" i="37"/>
  <c r="N33" i="37"/>
  <c r="R33" i="37" s="1"/>
  <c r="L33" i="37"/>
  <c r="AK32" i="37"/>
  <c r="AI32" i="37"/>
  <c r="AM32" i="37" s="1"/>
  <c r="AF32" i="37"/>
  <c r="AD32" i="37"/>
  <c r="AC32" i="37"/>
  <c r="AB32" i="37"/>
  <c r="AE32" i="37" s="1"/>
  <c r="AA32" i="37"/>
  <c r="X32" i="37"/>
  <c r="W32" i="37"/>
  <c r="U32" i="37"/>
  <c r="V32" i="37" s="1"/>
  <c r="S32" i="37"/>
  <c r="P32" i="37"/>
  <c r="N32" i="37"/>
  <c r="O32" i="37" s="1"/>
  <c r="L32" i="37"/>
  <c r="AN31" i="37"/>
  <c r="AK31" i="37"/>
  <c r="AI31" i="37"/>
  <c r="AJ31" i="37" s="1"/>
  <c r="AG31" i="37"/>
  <c r="AF31" i="37"/>
  <c r="AE31" i="37"/>
  <c r="AD31" i="37"/>
  <c r="AC31" i="37"/>
  <c r="AB31" i="37"/>
  <c r="AA31" i="37"/>
  <c r="X31" i="37"/>
  <c r="W31" i="37"/>
  <c r="U31" i="37"/>
  <c r="T31" i="37" s="1"/>
  <c r="S31" i="37"/>
  <c r="R31" i="37"/>
  <c r="Q31" i="37"/>
  <c r="P31" i="37"/>
  <c r="O31" i="37"/>
  <c r="N31" i="37"/>
  <c r="M31" i="37"/>
  <c r="L31" i="37"/>
  <c r="AN30" i="37"/>
  <c r="AM30" i="37"/>
  <c r="AL30" i="37"/>
  <c r="AK30" i="37"/>
  <c r="AJ30" i="37"/>
  <c r="AI30" i="37"/>
  <c r="AH30" i="37"/>
  <c r="AF30" i="37"/>
  <c r="AE30" i="37"/>
  <c r="AD30" i="37"/>
  <c r="AC30" i="37"/>
  <c r="AB30" i="37"/>
  <c r="AG30" i="37" s="1"/>
  <c r="W30" i="37"/>
  <c r="U30" i="37"/>
  <c r="Y30" i="37" s="1"/>
  <c r="R30" i="37"/>
  <c r="P30" i="37"/>
  <c r="O30" i="37"/>
  <c r="N30" i="37"/>
  <c r="Q30" i="37" s="1"/>
  <c r="M30" i="37"/>
  <c r="L30" i="37"/>
  <c r="B27" i="37"/>
  <c r="C27" i="37" s="1"/>
  <c r="L27" i="37" s="1"/>
  <c r="B26" i="37"/>
  <c r="C26" i="37" s="1"/>
  <c r="L26" i="37" s="1"/>
  <c r="L18" i="37"/>
  <c r="L17" i="37"/>
  <c r="C16" i="37"/>
  <c r="L16" i="37" s="1"/>
  <c r="L15" i="37"/>
  <c r="L14" i="37"/>
  <c r="L13" i="37"/>
  <c r="L12" i="37"/>
  <c r="C11" i="37"/>
  <c r="L11" i="37" s="1"/>
  <c r="C10" i="37"/>
  <c r="L10" i="37" s="1"/>
  <c r="L102" i="37"/>
  <c r="R106" i="36"/>
  <c r="AK105" i="36"/>
  <c r="AI105" i="36"/>
  <c r="AD105" i="36"/>
  <c r="AB105" i="36"/>
  <c r="AA105" i="36" s="1"/>
  <c r="W105" i="36"/>
  <c r="U105" i="36"/>
  <c r="Y105" i="36" s="1"/>
  <c r="P105" i="36"/>
  <c r="N105" i="36"/>
  <c r="Q105" i="36" s="1"/>
  <c r="AK104" i="36"/>
  <c r="AI104" i="36"/>
  <c r="AL104" i="36" s="1"/>
  <c r="AD104" i="36"/>
  <c r="AB104" i="36"/>
  <c r="AC104" i="36" s="1"/>
  <c r="W104" i="36"/>
  <c r="U104" i="36"/>
  <c r="Y104" i="36" s="1"/>
  <c r="P104" i="36"/>
  <c r="N104" i="36"/>
  <c r="M104" i="36" s="1"/>
  <c r="AK103" i="36"/>
  <c r="AI103" i="36"/>
  <c r="AH103" i="36" s="1"/>
  <c r="AD103" i="36"/>
  <c r="AB103" i="36"/>
  <c r="AA103" i="36" s="1"/>
  <c r="W103" i="36"/>
  <c r="U103" i="36"/>
  <c r="P103" i="36"/>
  <c r="N103" i="36"/>
  <c r="M103" i="36" s="1"/>
  <c r="AK102" i="36"/>
  <c r="AI102" i="36"/>
  <c r="AH102" i="36" s="1"/>
  <c r="AD102" i="36"/>
  <c r="AB102" i="36"/>
  <c r="AE102" i="36" s="1"/>
  <c r="W102" i="36"/>
  <c r="U102" i="36"/>
  <c r="X102" i="36" s="1"/>
  <c r="P102" i="36"/>
  <c r="N102" i="36"/>
  <c r="O102" i="36" s="1"/>
  <c r="AK101" i="36"/>
  <c r="AI101" i="36"/>
  <c r="AJ101" i="36" s="1"/>
  <c r="AD101" i="36"/>
  <c r="AB101" i="36"/>
  <c r="W101" i="36"/>
  <c r="U101" i="36"/>
  <c r="T101" i="36" s="1"/>
  <c r="P101" i="36"/>
  <c r="N101" i="36"/>
  <c r="M101" i="36" s="1"/>
  <c r="AK100" i="36"/>
  <c r="AI100" i="36"/>
  <c r="AJ100" i="36" s="1"/>
  <c r="AD100" i="36"/>
  <c r="AB100" i="36"/>
  <c r="AC100" i="36" s="1"/>
  <c r="W100" i="36"/>
  <c r="U100" i="36"/>
  <c r="T100" i="36" s="1"/>
  <c r="P100" i="36"/>
  <c r="N100" i="36"/>
  <c r="R100" i="36" s="1"/>
  <c r="AK99" i="36"/>
  <c r="AI99" i="36"/>
  <c r="AM99" i="36" s="1"/>
  <c r="AD99" i="36"/>
  <c r="AB99" i="36"/>
  <c r="AE99" i="36" s="1"/>
  <c r="W99" i="36"/>
  <c r="U99" i="36"/>
  <c r="V99" i="36" s="1"/>
  <c r="P99" i="36"/>
  <c r="N99" i="36"/>
  <c r="O99" i="36" s="1"/>
  <c r="AK98" i="36"/>
  <c r="AI98" i="36"/>
  <c r="AH98" i="36" s="1"/>
  <c r="AD98" i="36"/>
  <c r="AB98" i="36"/>
  <c r="W98" i="36"/>
  <c r="U98" i="36"/>
  <c r="T98" i="36" s="1"/>
  <c r="P98" i="36"/>
  <c r="N98" i="36"/>
  <c r="R97" i="36"/>
  <c r="AK93" i="36"/>
  <c r="AI93" i="36"/>
  <c r="AH93" i="36" s="1"/>
  <c r="AD93" i="36"/>
  <c r="AB93" i="36"/>
  <c r="AC93" i="36" s="1"/>
  <c r="W93" i="36"/>
  <c r="U93" i="36"/>
  <c r="T93" i="36" s="1"/>
  <c r="P93" i="36"/>
  <c r="N93" i="36"/>
  <c r="Q93" i="36" s="1"/>
  <c r="L93" i="36"/>
  <c r="AK92" i="36"/>
  <c r="AI92" i="36"/>
  <c r="AD92" i="36"/>
  <c r="AB92" i="36"/>
  <c r="AE92" i="36" s="1"/>
  <c r="W92" i="36"/>
  <c r="U92" i="36"/>
  <c r="T92" i="36" s="1"/>
  <c r="P92" i="36"/>
  <c r="N92" i="36"/>
  <c r="O92" i="36" s="1"/>
  <c r="L92" i="36"/>
  <c r="AK91" i="36"/>
  <c r="AI91" i="36"/>
  <c r="AL91" i="36" s="1"/>
  <c r="AD91" i="36"/>
  <c r="AB91" i="36"/>
  <c r="AA91" i="36" s="1"/>
  <c r="W91" i="36"/>
  <c r="U91" i="36"/>
  <c r="Y91" i="36" s="1"/>
  <c r="P91" i="36"/>
  <c r="N91" i="36"/>
  <c r="L91" i="36"/>
  <c r="AK90" i="36"/>
  <c r="AI90" i="36"/>
  <c r="AJ90" i="36" s="1"/>
  <c r="AD90" i="36"/>
  <c r="AB90" i="36"/>
  <c r="AA90" i="36" s="1"/>
  <c r="W90" i="36"/>
  <c r="U90" i="36"/>
  <c r="P90" i="36"/>
  <c r="N90" i="36"/>
  <c r="Q90" i="36" s="1"/>
  <c r="L90" i="36"/>
  <c r="AK89" i="36"/>
  <c r="AI89" i="36"/>
  <c r="AD89" i="36"/>
  <c r="AB89" i="36"/>
  <c r="AC89" i="36" s="1"/>
  <c r="W89" i="36"/>
  <c r="U89" i="36"/>
  <c r="T89" i="36" s="1"/>
  <c r="P89" i="36"/>
  <c r="N89" i="36"/>
  <c r="L89" i="36"/>
  <c r="AK88" i="36"/>
  <c r="AI88" i="36"/>
  <c r="AH88" i="36" s="1"/>
  <c r="AD88" i="36"/>
  <c r="AB88" i="36"/>
  <c r="AA88" i="36" s="1"/>
  <c r="W88" i="36"/>
  <c r="U88" i="36"/>
  <c r="P88" i="36"/>
  <c r="N88" i="36"/>
  <c r="M88" i="36" s="1"/>
  <c r="L88" i="36"/>
  <c r="AK87" i="36"/>
  <c r="AI87" i="36"/>
  <c r="AH87" i="36" s="1"/>
  <c r="AD87" i="36"/>
  <c r="AB87" i="36"/>
  <c r="AA87" i="36" s="1"/>
  <c r="W87" i="36"/>
  <c r="U87" i="36"/>
  <c r="X87" i="36" s="1"/>
  <c r="P87" i="36"/>
  <c r="N87" i="36"/>
  <c r="M87" i="36" s="1"/>
  <c r="L87" i="36"/>
  <c r="AK86" i="36"/>
  <c r="AI86" i="36"/>
  <c r="AJ86" i="36" s="1"/>
  <c r="AD86" i="36"/>
  <c r="AB86" i="36"/>
  <c r="AC86" i="36" s="1"/>
  <c r="W86" i="36"/>
  <c r="U86" i="36"/>
  <c r="T86" i="36" s="1"/>
  <c r="P86" i="36"/>
  <c r="N86" i="36"/>
  <c r="M86" i="36" s="1"/>
  <c r="L86" i="36"/>
  <c r="AK85" i="36"/>
  <c r="AI85" i="36"/>
  <c r="AH85" i="36" s="1"/>
  <c r="AD85" i="36"/>
  <c r="AB85" i="36"/>
  <c r="W85" i="36"/>
  <c r="U85" i="36"/>
  <c r="T85" i="36" s="1"/>
  <c r="P85" i="36"/>
  <c r="N85" i="36"/>
  <c r="Q85" i="36" s="1"/>
  <c r="L85" i="36"/>
  <c r="AK84" i="36"/>
  <c r="AI84" i="36"/>
  <c r="AH84" i="36" s="1"/>
  <c r="AD84" i="36"/>
  <c r="AB84" i="36"/>
  <c r="AG84" i="36" s="1"/>
  <c r="W84" i="36"/>
  <c r="U84" i="36"/>
  <c r="P84" i="36"/>
  <c r="N84" i="36"/>
  <c r="M84" i="36" s="1"/>
  <c r="L84" i="36"/>
  <c r="AK83" i="36"/>
  <c r="AI83" i="36"/>
  <c r="AH83" i="36" s="1"/>
  <c r="AD83" i="36"/>
  <c r="AB83" i="36"/>
  <c r="AG83" i="36" s="1"/>
  <c r="W83" i="36"/>
  <c r="U83" i="36"/>
  <c r="T83" i="36" s="1"/>
  <c r="P83" i="36"/>
  <c r="N83" i="36"/>
  <c r="R83" i="36" s="1"/>
  <c r="L83" i="36"/>
  <c r="AK82" i="36"/>
  <c r="AI82" i="36"/>
  <c r="AJ82" i="36" s="1"/>
  <c r="AD82" i="36"/>
  <c r="AB82" i="36"/>
  <c r="AA82" i="36" s="1"/>
  <c r="W82" i="36"/>
  <c r="U82" i="36"/>
  <c r="X82" i="36" s="1"/>
  <c r="P82" i="36"/>
  <c r="N82" i="36"/>
  <c r="L82" i="36"/>
  <c r="AK81" i="36"/>
  <c r="AI81" i="36"/>
  <c r="AD81" i="36"/>
  <c r="AB81" i="36"/>
  <c r="AG81" i="36" s="1"/>
  <c r="W81" i="36"/>
  <c r="U81" i="36"/>
  <c r="V81" i="36" s="1"/>
  <c r="P81" i="36"/>
  <c r="N81" i="36"/>
  <c r="L81" i="36"/>
  <c r="AK80" i="36"/>
  <c r="AI80" i="36"/>
  <c r="AN80" i="36" s="1"/>
  <c r="AD80" i="36"/>
  <c r="AB80" i="36"/>
  <c r="AG80" i="36" s="1"/>
  <c r="W80" i="36"/>
  <c r="U80" i="36"/>
  <c r="P80" i="36"/>
  <c r="N80" i="36"/>
  <c r="R80" i="36" s="1"/>
  <c r="L80" i="36"/>
  <c r="AK79" i="36"/>
  <c r="AI79" i="36"/>
  <c r="AM79" i="36" s="1"/>
  <c r="AD79" i="36"/>
  <c r="AB79" i="36"/>
  <c r="AA79" i="36" s="1"/>
  <c r="W79" i="36"/>
  <c r="U79" i="36"/>
  <c r="V79" i="36" s="1"/>
  <c r="P79" i="36"/>
  <c r="N79" i="36"/>
  <c r="L79" i="36"/>
  <c r="AK78" i="36"/>
  <c r="AI78" i="36"/>
  <c r="AM78" i="36" s="1"/>
  <c r="AD78" i="36"/>
  <c r="AB78" i="36"/>
  <c r="AC78" i="36" s="1"/>
  <c r="W78" i="36"/>
  <c r="U78" i="36"/>
  <c r="P78" i="36"/>
  <c r="N78" i="36"/>
  <c r="M78" i="36" s="1"/>
  <c r="L78" i="36"/>
  <c r="AK77" i="36"/>
  <c r="AI77" i="36"/>
  <c r="AH77" i="36" s="1"/>
  <c r="AD77" i="36"/>
  <c r="AB77" i="36"/>
  <c r="AE77" i="36" s="1"/>
  <c r="W77" i="36"/>
  <c r="U77" i="36"/>
  <c r="Y77" i="36" s="1"/>
  <c r="P77" i="36"/>
  <c r="N77" i="36"/>
  <c r="M77" i="36" s="1"/>
  <c r="L77" i="36"/>
  <c r="AK76" i="36"/>
  <c r="AI76" i="36"/>
  <c r="AM76" i="36" s="1"/>
  <c r="AD76" i="36"/>
  <c r="AB76" i="36"/>
  <c r="AF76" i="36" s="1"/>
  <c r="W76" i="36"/>
  <c r="U76" i="36"/>
  <c r="T76" i="36" s="1"/>
  <c r="P76" i="36"/>
  <c r="N76" i="36"/>
  <c r="M76" i="36" s="1"/>
  <c r="L76" i="36"/>
  <c r="AK75" i="36"/>
  <c r="AI75" i="36"/>
  <c r="AH75" i="36" s="1"/>
  <c r="AD75" i="36"/>
  <c r="AB75" i="36"/>
  <c r="W75" i="36"/>
  <c r="U75" i="36"/>
  <c r="T75" i="36" s="1"/>
  <c r="P75" i="36"/>
  <c r="N75" i="36"/>
  <c r="L75" i="36"/>
  <c r="AK74" i="36"/>
  <c r="AI74" i="36"/>
  <c r="AM74" i="36" s="1"/>
  <c r="AD74" i="36"/>
  <c r="AB74" i="36"/>
  <c r="AF74" i="36" s="1"/>
  <c r="W74" i="36"/>
  <c r="U74" i="36"/>
  <c r="V74" i="36" s="1"/>
  <c r="P74" i="36"/>
  <c r="N74" i="36"/>
  <c r="M74" i="36" s="1"/>
  <c r="L74" i="36"/>
  <c r="AK73" i="36"/>
  <c r="AI73" i="36"/>
  <c r="AM73" i="36" s="1"/>
  <c r="AD73" i="36"/>
  <c r="AB73" i="36"/>
  <c r="AA73" i="36" s="1"/>
  <c r="W73" i="36"/>
  <c r="U73" i="36"/>
  <c r="T73" i="36" s="1"/>
  <c r="P73" i="36"/>
  <c r="N73" i="36"/>
  <c r="L73" i="36"/>
  <c r="AK72" i="36"/>
  <c r="AI72" i="36"/>
  <c r="AN72" i="36" s="1"/>
  <c r="AD72" i="36"/>
  <c r="AB72" i="36"/>
  <c r="AC72" i="36" s="1"/>
  <c r="W72" i="36"/>
  <c r="U72" i="36"/>
  <c r="Y72" i="36" s="1"/>
  <c r="P72" i="36"/>
  <c r="N72" i="36"/>
  <c r="R72" i="36" s="1"/>
  <c r="L72" i="36"/>
  <c r="AK71" i="36"/>
  <c r="AI71" i="36"/>
  <c r="AM71" i="36" s="1"/>
  <c r="AD71" i="36"/>
  <c r="AB71" i="36"/>
  <c r="AA71" i="36" s="1"/>
  <c r="W71" i="36"/>
  <c r="U71" i="36"/>
  <c r="P71" i="36"/>
  <c r="N71" i="36"/>
  <c r="M71" i="36" s="1"/>
  <c r="L71" i="36"/>
  <c r="AK70" i="36"/>
  <c r="AI70" i="36"/>
  <c r="AD70" i="36"/>
  <c r="AB70" i="36"/>
  <c r="AA70" i="36" s="1"/>
  <c r="W70" i="36"/>
  <c r="U70" i="36"/>
  <c r="P70" i="36"/>
  <c r="N70" i="36"/>
  <c r="O70" i="36" s="1"/>
  <c r="L70" i="36"/>
  <c r="AK69" i="36"/>
  <c r="AI69" i="36"/>
  <c r="AD69" i="36"/>
  <c r="AB69" i="36"/>
  <c r="AE69" i="36" s="1"/>
  <c r="W69" i="36"/>
  <c r="U69" i="36"/>
  <c r="Y69" i="36" s="1"/>
  <c r="P69" i="36"/>
  <c r="N69" i="36"/>
  <c r="M69" i="36" s="1"/>
  <c r="L69" i="36"/>
  <c r="AK68" i="36"/>
  <c r="AI68" i="36"/>
  <c r="AD68" i="36"/>
  <c r="AB68" i="36"/>
  <c r="AC68" i="36" s="1"/>
  <c r="W68" i="36"/>
  <c r="U68" i="36"/>
  <c r="V68" i="36" s="1"/>
  <c r="P68" i="36"/>
  <c r="N68" i="36"/>
  <c r="S68" i="36" s="1"/>
  <c r="L68" i="36"/>
  <c r="AK67" i="36"/>
  <c r="AI67" i="36"/>
  <c r="AN67" i="36" s="1"/>
  <c r="AD67" i="36"/>
  <c r="AB67" i="36"/>
  <c r="AF67" i="36" s="1"/>
  <c r="W67" i="36"/>
  <c r="U67" i="36"/>
  <c r="V67" i="36" s="1"/>
  <c r="P67" i="36"/>
  <c r="N67" i="36"/>
  <c r="L67" i="36"/>
  <c r="AK66" i="36"/>
  <c r="AI66" i="36"/>
  <c r="AD66" i="36"/>
  <c r="AB66" i="36"/>
  <c r="AA66" i="36" s="1"/>
  <c r="W66" i="36"/>
  <c r="U66" i="36"/>
  <c r="T66" i="36" s="1"/>
  <c r="P66" i="36"/>
  <c r="N66" i="36"/>
  <c r="O66" i="36" s="1"/>
  <c r="L66" i="36"/>
  <c r="AK65" i="36"/>
  <c r="AI65" i="36"/>
  <c r="AD65" i="36"/>
  <c r="AB65" i="36"/>
  <c r="AC65" i="36" s="1"/>
  <c r="W65" i="36"/>
  <c r="U65" i="36"/>
  <c r="V65" i="36" s="1"/>
  <c r="P65" i="36"/>
  <c r="N65" i="36"/>
  <c r="L65" i="36"/>
  <c r="AK64" i="36"/>
  <c r="AI64" i="36"/>
  <c r="AM64" i="36" s="1"/>
  <c r="AD64" i="36"/>
  <c r="AB64" i="36"/>
  <c r="AC64" i="36" s="1"/>
  <c r="W64" i="36"/>
  <c r="U64" i="36"/>
  <c r="P64" i="36"/>
  <c r="N64" i="36"/>
  <c r="M64" i="36" s="1"/>
  <c r="L64" i="36"/>
  <c r="AK63" i="36"/>
  <c r="AI63" i="36"/>
  <c r="AJ63" i="36" s="1"/>
  <c r="AD63" i="36"/>
  <c r="AB63" i="36"/>
  <c r="W63" i="36"/>
  <c r="U63" i="36"/>
  <c r="V63" i="36" s="1"/>
  <c r="P63" i="36"/>
  <c r="N63" i="36"/>
  <c r="L63" i="36"/>
  <c r="AK62" i="36"/>
  <c r="AI62" i="36"/>
  <c r="AJ62" i="36" s="1"/>
  <c r="AD62" i="36"/>
  <c r="AB62" i="36"/>
  <c r="AF62" i="36" s="1"/>
  <c r="W62" i="36"/>
  <c r="U62" i="36"/>
  <c r="Y62" i="36" s="1"/>
  <c r="P62" i="36"/>
  <c r="N62" i="36"/>
  <c r="O62" i="36" s="1"/>
  <c r="L62" i="36"/>
  <c r="AK61" i="36"/>
  <c r="AI61" i="36"/>
  <c r="AJ61" i="36" s="1"/>
  <c r="AD61" i="36"/>
  <c r="AB61" i="36"/>
  <c r="AE61" i="36" s="1"/>
  <c r="W61" i="36"/>
  <c r="U61" i="36"/>
  <c r="V61" i="36" s="1"/>
  <c r="P61" i="36"/>
  <c r="N61" i="36"/>
  <c r="M61" i="36" s="1"/>
  <c r="L61" i="36"/>
  <c r="AK60" i="36"/>
  <c r="AI60" i="36"/>
  <c r="AD60" i="36"/>
  <c r="AB60" i="36"/>
  <c r="AF60" i="36" s="1"/>
  <c r="W60" i="36"/>
  <c r="U60" i="36"/>
  <c r="P60" i="36"/>
  <c r="N60" i="36"/>
  <c r="M60" i="36" s="1"/>
  <c r="L60" i="36"/>
  <c r="AK59" i="36"/>
  <c r="AI59" i="36"/>
  <c r="AH59" i="36" s="1"/>
  <c r="AD59" i="36"/>
  <c r="AB59" i="36"/>
  <c r="AE59" i="36" s="1"/>
  <c r="W59" i="36"/>
  <c r="U59" i="36"/>
  <c r="T59" i="36" s="1"/>
  <c r="P59" i="36"/>
  <c r="N59" i="36"/>
  <c r="L59" i="36"/>
  <c r="AK58" i="36"/>
  <c r="AI58" i="36"/>
  <c r="AL58" i="36" s="1"/>
  <c r="AD58" i="36"/>
  <c r="AB58" i="36"/>
  <c r="AF58" i="36" s="1"/>
  <c r="W58" i="36"/>
  <c r="U58" i="36"/>
  <c r="T58" i="36" s="1"/>
  <c r="P58" i="36"/>
  <c r="N58" i="36"/>
  <c r="R58" i="36" s="1"/>
  <c r="L58" i="36"/>
  <c r="AK57" i="36"/>
  <c r="AI57" i="36"/>
  <c r="AM57" i="36" s="1"/>
  <c r="AD57" i="36"/>
  <c r="AB57" i="36"/>
  <c r="W57" i="36"/>
  <c r="U57" i="36"/>
  <c r="X57" i="36" s="1"/>
  <c r="P57" i="36"/>
  <c r="N57" i="36"/>
  <c r="R57" i="36" s="1"/>
  <c r="L57" i="36"/>
  <c r="AK56" i="36"/>
  <c r="AI56" i="36"/>
  <c r="AD56" i="36"/>
  <c r="AB56" i="36"/>
  <c r="AE56" i="36" s="1"/>
  <c r="W56" i="36"/>
  <c r="U56" i="36"/>
  <c r="P56" i="36"/>
  <c r="N56" i="36"/>
  <c r="R56" i="36" s="1"/>
  <c r="L56" i="36"/>
  <c r="AK55" i="36"/>
  <c r="AI55" i="36"/>
  <c r="AM55" i="36" s="1"/>
  <c r="AD55" i="36"/>
  <c r="AB55" i="36"/>
  <c r="AA55" i="36" s="1"/>
  <c r="W55" i="36"/>
  <c r="U55" i="36"/>
  <c r="T55" i="36" s="1"/>
  <c r="P55" i="36"/>
  <c r="N55" i="36"/>
  <c r="M55" i="36" s="1"/>
  <c r="L55" i="36"/>
  <c r="AK54" i="36"/>
  <c r="AI54" i="36"/>
  <c r="AH54" i="36" s="1"/>
  <c r="AD54" i="36"/>
  <c r="AB54" i="36"/>
  <c r="AA54" i="36" s="1"/>
  <c r="W54" i="36"/>
  <c r="U54" i="36"/>
  <c r="P54" i="36"/>
  <c r="N54" i="36"/>
  <c r="M54" i="36" s="1"/>
  <c r="L54" i="36"/>
  <c r="AK53" i="36"/>
  <c r="AI53" i="36"/>
  <c r="AH53" i="36" s="1"/>
  <c r="AD53" i="36"/>
  <c r="AB53" i="36"/>
  <c r="W53" i="36"/>
  <c r="U53" i="36"/>
  <c r="P53" i="36"/>
  <c r="N53" i="36"/>
  <c r="R53" i="36" s="1"/>
  <c r="L53" i="36"/>
  <c r="AK52" i="36"/>
  <c r="AI52" i="36"/>
  <c r="AH52" i="36" s="1"/>
  <c r="AD52" i="36"/>
  <c r="AB52" i="36"/>
  <c r="AC52" i="36" s="1"/>
  <c r="W52" i="36"/>
  <c r="U52" i="36"/>
  <c r="Z52" i="36" s="1"/>
  <c r="P52" i="36"/>
  <c r="N52" i="36"/>
  <c r="R52" i="36" s="1"/>
  <c r="L52" i="36"/>
  <c r="AK51" i="36"/>
  <c r="AI51" i="36"/>
  <c r="AM51" i="36" s="1"/>
  <c r="AD51" i="36"/>
  <c r="AB51" i="36"/>
  <c r="W51" i="36"/>
  <c r="U51" i="36"/>
  <c r="Y51" i="36" s="1"/>
  <c r="P51" i="36"/>
  <c r="N51" i="36"/>
  <c r="L51" i="36"/>
  <c r="R50" i="36"/>
  <c r="AK49" i="36"/>
  <c r="AI49" i="36"/>
  <c r="AD49" i="36"/>
  <c r="AB49" i="36"/>
  <c r="AA49" i="36" s="1"/>
  <c r="W49" i="36"/>
  <c r="U49" i="36"/>
  <c r="T49" i="36" s="1"/>
  <c r="P49" i="36"/>
  <c r="N49" i="36"/>
  <c r="S49" i="36" s="1"/>
  <c r="AK48" i="36"/>
  <c r="AI48" i="36"/>
  <c r="AJ48" i="36" s="1"/>
  <c r="AD48" i="36"/>
  <c r="AB48" i="36"/>
  <c r="AG48" i="36" s="1"/>
  <c r="W48" i="36"/>
  <c r="U48" i="36"/>
  <c r="Y48" i="36" s="1"/>
  <c r="P48" i="36"/>
  <c r="N48" i="36"/>
  <c r="R48" i="36" s="1"/>
  <c r="AK47" i="36"/>
  <c r="AI47" i="36"/>
  <c r="AM47" i="36" s="1"/>
  <c r="AD47" i="36"/>
  <c r="AB47" i="36"/>
  <c r="AF47" i="36" s="1"/>
  <c r="W47" i="36"/>
  <c r="U47" i="36"/>
  <c r="Z47" i="36" s="1"/>
  <c r="P47" i="36"/>
  <c r="N47" i="36"/>
  <c r="O47" i="36" s="1"/>
  <c r="AM46" i="36"/>
  <c r="AK46" i="36"/>
  <c r="AI46" i="36"/>
  <c r="AJ46" i="36" s="1"/>
  <c r="AD46" i="36"/>
  <c r="AB46" i="36"/>
  <c r="AF46" i="36" s="1"/>
  <c r="W46" i="36"/>
  <c r="U46" i="36"/>
  <c r="T46" i="36" s="1"/>
  <c r="P46" i="36"/>
  <c r="N46" i="36"/>
  <c r="S46" i="36" s="1"/>
  <c r="AK44" i="36"/>
  <c r="AI44" i="36"/>
  <c r="AN44" i="36" s="1"/>
  <c r="AD44" i="36"/>
  <c r="AB44" i="36"/>
  <c r="AC44" i="36" s="1"/>
  <c r="W44" i="36"/>
  <c r="U44" i="36"/>
  <c r="T44" i="36" s="1"/>
  <c r="P44" i="36"/>
  <c r="N44" i="36"/>
  <c r="R44" i="36" s="1"/>
  <c r="AK42" i="36"/>
  <c r="AI42" i="36"/>
  <c r="AM42" i="36" s="1"/>
  <c r="AD42" i="36"/>
  <c r="AB42" i="36"/>
  <c r="AG42" i="36" s="1"/>
  <c r="W42" i="36"/>
  <c r="U42" i="36"/>
  <c r="Z42" i="36" s="1"/>
  <c r="P42" i="36"/>
  <c r="N42" i="36"/>
  <c r="R42" i="36" s="1"/>
  <c r="AK41" i="36"/>
  <c r="AI41" i="36"/>
  <c r="AH41" i="36" s="1"/>
  <c r="AD41" i="36"/>
  <c r="AB41" i="36"/>
  <c r="AC41" i="36" s="1"/>
  <c r="W41" i="36"/>
  <c r="U41" i="36"/>
  <c r="Z41" i="36" s="1"/>
  <c r="P41" i="36"/>
  <c r="N41" i="36"/>
  <c r="Q41" i="36" s="1"/>
  <c r="AK40" i="36"/>
  <c r="AI40" i="36"/>
  <c r="AL40" i="36" s="1"/>
  <c r="AD40" i="36"/>
  <c r="AB40" i="36"/>
  <c r="AA40" i="36" s="1"/>
  <c r="W40" i="36"/>
  <c r="U40" i="36"/>
  <c r="Y40" i="36" s="1"/>
  <c r="P40" i="36"/>
  <c r="N40" i="36"/>
  <c r="O40" i="36" s="1"/>
  <c r="AK39" i="36"/>
  <c r="AI39" i="36"/>
  <c r="AM39" i="36" s="1"/>
  <c r="AD39" i="36"/>
  <c r="AB39" i="36"/>
  <c r="AA39" i="36" s="1"/>
  <c r="W39" i="36"/>
  <c r="U39" i="36"/>
  <c r="T39" i="36" s="1"/>
  <c r="P39" i="36"/>
  <c r="N39" i="36"/>
  <c r="O39" i="36" s="1"/>
  <c r="AK37" i="36"/>
  <c r="AI37" i="36"/>
  <c r="AN37" i="36" s="1"/>
  <c r="AD37" i="36"/>
  <c r="AB37" i="36"/>
  <c r="AF37" i="36" s="1"/>
  <c r="W37" i="36"/>
  <c r="U37" i="36"/>
  <c r="T37" i="36" s="1"/>
  <c r="P37" i="36"/>
  <c r="N37" i="36"/>
  <c r="S37" i="36" s="1"/>
  <c r="AK35" i="36"/>
  <c r="AI35" i="36"/>
  <c r="AN35" i="36" s="1"/>
  <c r="AD35" i="36"/>
  <c r="AB35" i="36"/>
  <c r="AF35" i="36" s="1"/>
  <c r="W35" i="36"/>
  <c r="U35" i="36"/>
  <c r="X35" i="36" s="1"/>
  <c r="P35" i="36"/>
  <c r="N35" i="36"/>
  <c r="M35" i="36" s="1"/>
  <c r="AK34" i="36"/>
  <c r="AI34" i="36"/>
  <c r="AH34" i="36" s="1"/>
  <c r="AD34" i="36"/>
  <c r="AB34" i="36"/>
  <c r="AC34" i="36" s="1"/>
  <c r="W34" i="36"/>
  <c r="U34" i="36"/>
  <c r="Z34" i="36" s="1"/>
  <c r="P34" i="36"/>
  <c r="N34" i="36"/>
  <c r="M34" i="36" s="1"/>
  <c r="AK33" i="36"/>
  <c r="AI33" i="36"/>
  <c r="AH33" i="36" s="1"/>
  <c r="AD33" i="36"/>
  <c r="AB33" i="36"/>
  <c r="AG33" i="36" s="1"/>
  <c r="W33" i="36"/>
  <c r="U33" i="36"/>
  <c r="Z33" i="36" s="1"/>
  <c r="P33" i="36"/>
  <c r="N33" i="36"/>
  <c r="R33" i="36" s="1"/>
  <c r="AK32" i="36"/>
  <c r="AI32" i="36"/>
  <c r="AM32" i="36" s="1"/>
  <c r="AD32" i="36"/>
  <c r="AB32" i="36"/>
  <c r="AE32" i="36" s="1"/>
  <c r="W32" i="36"/>
  <c r="U32" i="36"/>
  <c r="V32" i="36" s="1"/>
  <c r="P32" i="36"/>
  <c r="N32" i="36"/>
  <c r="R32" i="36" s="1"/>
  <c r="AK30" i="36"/>
  <c r="AI30" i="36"/>
  <c r="AM30" i="36" s="1"/>
  <c r="AD30" i="36"/>
  <c r="AB30" i="36"/>
  <c r="AA30" i="36" s="1"/>
  <c r="W30" i="36"/>
  <c r="U30" i="36"/>
  <c r="Z30" i="36" s="1"/>
  <c r="P30" i="36"/>
  <c r="N30" i="36"/>
  <c r="O30" i="36" s="1"/>
  <c r="R36" i="36"/>
  <c r="L18" i="36"/>
  <c r="L17" i="36"/>
  <c r="L15" i="36"/>
  <c r="L14" i="36"/>
  <c r="L13" i="36"/>
  <c r="R119" i="35"/>
  <c r="AK118" i="35"/>
  <c r="AI118" i="35"/>
  <c r="AD118" i="35"/>
  <c r="AB118" i="35"/>
  <c r="AA118" i="35" s="1"/>
  <c r="Z118" i="35"/>
  <c r="Y118" i="35"/>
  <c r="W118" i="35"/>
  <c r="V118" i="35"/>
  <c r="U118" i="35"/>
  <c r="X118" i="35" s="1"/>
  <c r="T118" i="35"/>
  <c r="S118" i="35"/>
  <c r="R118" i="35"/>
  <c r="P118" i="35"/>
  <c r="O118" i="35"/>
  <c r="N118" i="35"/>
  <c r="Q118" i="35" s="1"/>
  <c r="AN117" i="35"/>
  <c r="AM117" i="35"/>
  <c r="AK117" i="35"/>
  <c r="AJ117" i="35"/>
  <c r="AI117" i="35"/>
  <c r="AL117" i="35" s="1"/>
  <c r="AG117" i="35"/>
  <c r="AF117" i="35"/>
  <c r="AE117" i="35"/>
  <c r="AD117" i="35"/>
  <c r="AB117" i="35"/>
  <c r="AC117" i="35" s="1"/>
  <c r="Y117" i="35"/>
  <c r="X117" i="35"/>
  <c r="W117" i="35"/>
  <c r="U117" i="35"/>
  <c r="V117" i="35" s="1"/>
  <c r="T117" i="35"/>
  <c r="Q117" i="35"/>
  <c r="P117" i="35"/>
  <c r="O117" i="35"/>
  <c r="N117" i="35"/>
  <c r="M117" i="35" s="1"/>
  <c r="AL116" i="35"/>
  <c r="AK116" i="35"/>
  <c r="AJ116" i="35"/>
  <c r="AI116" i="35"/>
  <c r="AH116" i="35" s="1"/>
  <c r="AD116" i="35"/>
  <c r="AC116" i="35"/>
  <c r="AB116" i="35"/>
  <c r="AA116" i="35" s="1"/>
  <c r="W116" i="35"/>
  <c r="V116" i="35"/>
  <c r="U116" i="35"/>
  <c r="P116" i="35"/>
  <c r="N116" i="35"/>
  <c r="M116" i="35"/>
  <c r="AK115" i="35"/>
  <c r="AI115" i="35"/>
  <c r="AH115" i="35"/>
  <c r="AG115" i="35"/>
  <c r="AF115" i="35"/>
  <c r="AE115" i="35"/>
  <c r="AD115" i="35"/>
  <c r="AC115" i="35"/>
  <c r="AB115" i="35"/>
  <c r="AA115" i="35"/>
  <c r="Z115" i="35"/>
  <c r="Y115" i="35"/>
  <c r="W115" i="35"/>
  <c r="V115" i="35"/>
  <c r="U115" i="35"/>
  <c r="X115" i="35" s="1"/>
  <c r="S115" i="35"/>
  <c r="R115" i="35"/>
  <c r="Q115" i="35"/>
  <c r="P115" i="35"/>
  <c r="N115" i="35"/>
  <c r="O115" i="35" s="1"/>
  <c r="AN114" i="35"/>
  <c r="AM114" i="35"/>
  <c r="AL114" i="35"/>
  <c r="AK114" i="35"/>
  <c r="AI114" i="35"/>
  <c r="AJ114" i="35" s="1"/>
  <c r="AG114" i="35"/>
  <c r="AF114" i="35"/>
  <c r="AE114" i="35"/>
  <c r="AD114" i="35"/>
  <c r="AB114" i="35"/>
  <c r="AC114" i="35" s="1"/>
  <c r="AA114" i="35"/>
  <c r="Y114" i="35"/>
  <c r="X114" i="35"/>
  <c r="W114" i="35"/>
  <c r="V114" i="35"/>
  <c r="U114" i="35"/>
  <c r="Z114" i="35" s="1"/>
  <c r="T114" i="35"/>
  <c r="P114" i="35"/>
  <c r="O114" i="35"/>
  <c r="N114" i="35"/>
  <c r="M114" i="35" s="1"/>
  <c r="AK113" i="35"/>
  <c r="AJ113" i="35"/>
  <c r="AI113" i="35"/>
  <c r="AH113" i="35" s="1"/>
  <c r="AD113" i="35"/>
  <c r="AC113" i="35"/>
  <c r="AB113" i="35"/>
  <c r="AA113" i="35"/>
  <c r="W113" i="35"/>
  <c r="U113" i="35"/>
  <c r="T113" i="35" s="1"/>
  <c r="S113" i="35"/>
  <c r="P113" i="35"/>
  <c r="N113" i="35"/>
  <c r="R113" i="35" s="1"/>
  <c r="M113" i="35"/>
  <c r="AN112" i="35"/>
  <c r="AK112" i="35"/>
  <c r="AI112" i="35"/>
  <c r="AM112" i="35" s="1"/>
  <c r="AH112" i="35"/>
  <c r="AG112" i="35"/>
  <c r="AF112" i="35"/>
  <c r="AD112" i="35"/>
  <c r="AC112" i="35"/>
  <c r="AB112" i="35"/>
  <c r="AE112" i="35" s="1"/>
  <c r="AA112" i="35"/>
  <c r="Z112" i="35"/>
  <c r="Y112" i="35"/>
  <c r="X112" i="35"/>
  <c r="W112" i="35"/>
  <c r="U112" i="35"/>
  <c r="V112" i="35" s="1"/>
  <c r="S112" i="35"/>
  <c r="R112" i="35"/>
  <c r="Q112" i="35"/>
  <c r="P112" i="35"/>
  <c r="N112" i="35"/>
  <c r="O112" i="35" s="1"/>
  <c r="M112" i="35"/>
  <c r="AN111" i="35"/>
  <c r="AM111" i="35"/>
  <c r="AL111" i="35"/>
  <c r="AK111" i="35"/>
  <c r="AI111" i="35"/>
  <c r="AJ111" i="35" s="1"/>
  <c r="AH111" i="35"/>
  <c r="AG111" i="35"/>
  <c r="AF111" i="35"/>
  <c r="AE111" i="35"/>
  <c r="AD111" i="35"/>
  <c r="AC111" i="35"/>
  <c r="AB111" i="35"/>
  <c r="AA111" i="35"/>
  <c r="W111" i="35"/>
  <c r="U111" i="35"/>
  <c r="P111" i="35"/>
  <c r="N111" i="35"/>
  <c r="M111" i="35"/>
  <c r="R110" i="35"/>
  <c r="AK106" i="35"/>
  <c r="AI106" i="35"/>
  <c r="AD106" i="35"/>
  <c r="AB106" i="35"/>
  <c r="AA106" i="35"/>
  <c r="W106" i="35"/>
  <c r="U106" i="35"/>
  <c r="T106" i="35"/>
  <c r="S106" i="35"/>
  <c r="P106" i="35"/>
  <c r="N106" i="35"/>
  <c r="R106" i="35" s="1"/>
  <c r="M106" i="35"/>
  <c r="L106" i="35"/>
  <c r="AN105" i="35"/>
  <c r="AK105" i="35"/>
  <c r="AI105" i="35"/>
  <c r="AM105" i="35" s="1"/>
  <c r="AH105" i="35"/>
  <c r="AG105" i="35"/>
  <c r="AF105" i="35"/>
  <c r="AD105" i="35"/>
  <c r="AC105" i="35"/>
  <c r="AB105" i="35"/>
  <c r="AE105" i="35" s="1"/>
  <c r="AA105" i="35"/>
  <c r="Z105" i="35"/>
  <c r="Y105" i="35"/>
  <c r="X105" i="35"/>
  <c r="W105" i="35"/>
  <c r="U105" i="35"/>
  <c r="V105" i="35" s="1"/>
  <c r="S105" i="35"/>
  <c r="R105" i="35"/>
  <c r="Q105" i="35"/>
  <c r="P105" i="35"/>
  <c r="N105" i="35"/>
  <c r="O105" i="35" s="1"/>
  <c r="M105" i="35"/>
  <c r="L105" i="35"/>
  <c r="AN104" i="35"/>
  <c r="AM104" i="35"/>
  <c r="AL104" i="35"/>
  <c r="AK104" i="35"/>
  <c r="AI104" i="35"/>
  <c r="AJ104" i="35" s="1"/>
  <c r="AH104" i="35"/>
  <c r="AG104" i="35"/>
  <c r="AF104" i="35"/>
  <c r="AE104" i="35"/>
  <c r="AD104" i="35"/>
  <c r="AC104" i="35"/>
  <c r="AB104" i="35"/>
  <c r="AA104" i="35"/>
  <c r="W104" i="35"/>
  <c r="V104" i="35"/>
  <c r="U104" i="35"/>
  <c r="P104" i="35"/>
  <c r="O104" i="35"/>
  <c r="N104" i="35"/>
  <c r="M104" i="35" s="1"/>
  <c r="L104" i="35"/>
  <c r="AK103" i="35"/>
  <c r="AJ103" i="35"/>
  <c r="AI103" i="35"/>
  <c r="AH103" i="35"/>
  <c r="AD103" i="35"/>
  <c r="AB103" i="35"/>
  <c r="AA103" i="35" s="1"/>
  <c r="Z103" i="35"/>
  <c r="W103" i="35"/>
  <c r="U103" i="35"/>
  <c r="Y103" i="35" s="1"/>
  <c r="T103" i="35"/>
  <c r="S103" i="35"/>
  <c r="R103" i="35"/>
  <c r="P103" i="35"/>
  <c r="O103" i="35"/>
  <c r="N103" i="35"/>
  <c r="Q103" i="35" s="1"/>
  <c r="M103" i="35"/>
  <c r="L103" i="35"/>
  <c r="AN102" i="35"/>
  <c r="AM102" i="35"/>
  <c r="AK102" i="35"/>
  <c r="AJ102" i="35"/>
  <c r="AI102" i="35"/>
  <c r="AL102" i="35" s="1"/>
  <c r="AH102" i="35"/>
  <c r="AG102" i="35"/>
  <c r="AF102" i="35"/>
  <c r="AE102" i="35"/>
  <c r="AD102" i="35"/>
  <c r="AB102" i="35"/>
  <c r="AC102" i="35" s="1"/>
  <c r="Z102" i="35"/>
  <c r="Y102" i="35"/>
  <c r="X102" i="35"/>
  <c r="W102" i="35"/>
  <c r="U102" i="35"/>
  <c r="V102" i="35" s="1"/>
  <c r="T102" i="35"/>
  <c r="S102" i="35"/>
  <c r="R102" i="35"/>
  <c r="Q102" i="35"/>
  <c r="P102" i="35"/>
  <c r="O102" i="35"/>
  <c r="N102" i="35"/>
  <c r="M102" i="35"/>
  <c r="L102" i="35"/>
  <c r="AN101" i="35"/>
  <c r="AM101" i="35"/>
  <c r="AL101" i="35"/>
  <c r="AK101" i="35"/>
  <c r="AJ101" i="35"/>
  <c r="AI101" i="35"/>
  <c r="AH101" i="35"/>
  <c r="AD101" i="35"/>
  <c r="AB101" i="35"/>
  <c r="W101" i="35"/>
  <c r="U101" i="35"/>
  <c r="T101" i="35" s="1"/>
  <c r="P101" i="35"/>
  <c r="N101" i="35"/>
  <c r="M101" i="35"/>
  <c r="L101" i="35"/>
  <c r="AK100" i="35"/>
  <c r="AI100" i="35"/>
  <c r="AH100" i="35"/>
  <c r="AG100" i="35"/>
  <c r="AD100" i="35"/>
  <c r="AB100" i="35"/>
  <c r="AF100" i="35" s="1"/>
  <c r="AA100" i="35"/>
  <c r="Z100" i="35"/>
  <c r="Y100" i="35"/>
  <c r="W100" i="35"/>
  <c r="V100" i="35"/>
  <c r="U100" i="35"/>
  <c r="X100" i="35" s="1"/>
  <c r="T100" i="35"/>
  <c r="S100" i="35"/>
  <c r="R100" i="35"/>
  <c r="Q100" i="35"/>
  <c r="P100" i="35"/>
  <c r="N100" i="35"/>
  <c r="O100" i="35" s="1"/>
  <c r="L100" i="35"/>
  <c r="AN99" i="35"/>
  <c r="AM99" i="35"/>
  <c r="AL99" i="35"/>
  <c r="AK99" i="35"/>
  <c r="AI99" i="35"/>
  <c r="AJ99" i="35" s="1"/>
  <c r="AG99" i="35"/>
  <c r="AF99" i="35"/>
  <c r="AE99" i="35"/>
  <c r="AD99" i="35"/>
  <c r="AB99" i="35"/>
  <c r="AC99" i="35" s="1"/>
  <c r="AA99" i="35"/>
  <c r="Z99" i="35"/>
  <c r="Y99" i="35"/>
  <c r="X99" i="35"/>
  <c r="W99" i="35"/>
  <c r="V99" i="35"/>
  <c r="U99" i="35"/>
  <c r="T99" i="35"/>
  <c r="P99" i="35"/>
  <c r="N99" i="35"/>
  <c r="L99" i="35"/>
  <c r="AK98" i="35"/>
  <c r="AI98" i="35"/>
  <c r="AD98" i="35"/>
  <c r="AB98" i="35"/>
  <c r="AA98" i="35"/>
  <c r="W98" i="35"/>
  <c r="U98" i="35"/>
  <c r="T98" i="35"/>
  <c r="S98" i="35"/>
  <c r="P98" i="35"/>
  <c r="N98" i="35"/>
  <c r="R98" i="35" s="1"/>
  <c r="M98" i="35"/>
  <c r="L98" i="35"/>
  <c r="AN97" i="35"/>
  <c r="AK97" i="35"/>
  <c r="AI97" i="35"/>
  <c r="AM97" i="35" s="1"/>
  <c r="AH97" i="35"/>
  <c r="AG97" i="35"/>
  <c r="AF97" i="35"/>
  <c r="AD97" i="35"/>
  <c r="AC97" i="35"/>
  <c r="AB97" i="35"/>
  <c r="AE97" i="35" s="1"/>
  <c r="AA97" i="35"/>
  <c r="Z97" i="35"/>
  <c r="Y97" i="35"/>
  <c r="X97" i="35"/>
  <c r="W97" i="35"/>
  <c r="U97" i="35"/>
  <c r="V97" i="35" s="1"/>
  <c r="S97" i="35"/>
  <c r="R97" i="35"/>
  <c r="Q97" i="35"/>
  <c r="P97" i="35"/>
  <c r="N97" i="35"/>
  <c r="O97" i="35" s="1"/>
  <c r="M97" i="35"/>
  <c r="L97" i="35"/>
  <c r="AN96" i="35"/>
  <c r="AM96" i="35"/>
  <c r="AL96" i="35"/>
  <c r="AK96" i="35"/>
  <c r="AI96" i="35"/>
  <c r="AJ96" i="35" s="1"/>
  <c r="AH96" i="35"/>
  <c r="AG96" i="35"/>
  <c r="AF96" i="35"/>
  <c r="AE96" i="35"/>
  <c r="AD96" i="35"/>
  <c r="AC96" i="35"/>
  <c r="AB96" i="35"/>
  <c r="AA96" i="35"/>
  <c r="W96" i="35"/>
  <c r="V96" i="35"/>
  <c r="U96" i="35"/>
  <c r="P96" i="35"/>
  <c r="O96" i="35"/>
  <c r="N96" i="35"/>
  <c r="M96" i="35" s="1"/>
  <c r="L96" i="35"/>
  <c r="AK95" i="35"/>
  <c r="AJ95" i="35"/>
  <c r="AI95" i="35"/>
  <c r="AH95" i="35"/>
  <c r="AD95" i="35"/>
  <c r="AB95" i="35"/>
  <c r="AA95" i="35" s="1"/>
  <c r="Z95" i="35"/>
  <c r="W95" i="35"/>
  <c r="U95" i="35"/>
  <c r="Y95" i="35" s="1"/>
  <c r="T95" i="35"/>
  <c r="S95" i="35"/>
  <c r="R95" i="35"/>
  <c r="P95" i="35"/>
  <c r="O95" i="35"/>
  <c r="N95" i="35"/>
  <c r="Q95" i="35" s="1"/>
  <c r="M95" i="35"/>
  <c r="L95" i="35"/>
  <c r="AN94" i="35"/>
  <c r="AM94" i="35"/>
  <c r="AK94" i="35"/>
  <c r="AJ94" i="35"/>
  <c r="AI94" i="35"/>
  <c r="AL94" i="35" s="1"/>
  <c r="AH94" i="35"/>
  <c r="AG94" i="35"/>
  <c r="AD94" i="35"/>
  <c r="AB94" i="35"/>
  <c r="AF94" i="35" s="1"/>
  <c r="Z94" i="35"/>
  <c r="Y94" i="35"/>
  <c r="X94" i="35"/>
  <c r="W94" i="35"/>
  <c r="U94" i="35"/>
  <c r="V94" i="35" s="1"/>
  <c r="T94" i="35"/>
  <c r="R94" i="35"/>
  <c r="Q94" i="35"/>
  <c r="P94" i="35"/>
  <c r="O94" i="35"/>
  <c r="N94" i="35"/>
  <c r="S94" i="35" s="1"/>
  <c r="M94" i="35"/>
  <c r="L94" i="35"/>
  <c r="AM93" i="35"/>
  <c r="AL93" i="35"/>
  <c r="AK93" i="35"/>
  <c r="AJ93" i="35"/>
  <c r="AI93" i="35"/>
  <c r="AN93" i="35" s="1"/>
  <c r="AH93" i="35"/>
  <c r="AG93" i="35"/>
  <c r="AD93" i="35"/>
  <c r="AB93" i="35"/>
  <c r="AE93" i="35" s="1"/>
  <c r="W93" i="35"/>
  <c r="U93" i="35"/>
  <c r="P93" i="35"/>
  <c r="O93" i="35"/>
  <c r="N93" i="35"/>
  <c r="M93" i="35" s="1"/>
  <c r="L93" i="35"/>
  <c r="AL92" i="35"/>
  <c r="AK92" i="35"/>
  <c r="AI92" i="35"/>
  <c r="AH92" i="35"/>
  <c r="AD92" i="35"/>
  <c r="AB92" i="35"/>
  <c r="AA92" i="35"/>
  <c r="Z92" i="35"/>
  <c r="Y92" i="35"/>
  <c r="W92" i="35"/>
  <c r="V92" i="35"/>
  <c r="U92" i="35"/>
  <c r="X92" i="35" s="1"/>
  <c r="T92" i="35"/>
  <c r="S92" i="35"/>
  <c r="R92" i="35"/>
  <c r="P92" i="35"/>
  <c r="N92" i="35"/>
  <c r="Q92" i="35" s="1"/>
  <c r="L92" i="35"/>
  <c r="AN91" i="35"/>
  <c r="AM91" i="35"/>
  <c r="AL91" i="35"/>
  <c r="AK91" i="35"/>
  <c r="AI91" i="35"/>
  <c r="AG91" i="35"/>
  <c r="AF91" i="35"/>
  <c r="AE91" i="35"/>
  <c r="AD91" i="35"/>
  <c r="AB91" i="35"/>
  <c r="AC91" i="35" s="1"/>
  <c r="AA91" i="35"/>
  <c r="Y91" i="35"/>
  <c r="X91" i="35"/>
  <c r="W91" i="35"/>
  <c r="V91" i="35"/>
  <c r="U91" i="35"/>
  <c r="Z91" i="35" s="1"/>
  <c r="T91" i="35"/>
  <c r="S91" i="35"/>
  <c r="Q91" i="35"/>
  <c r="P91" i="35"/>
  <c r="O91" i="35"/>
  <c r="N91" i="35"/>
  <c r="L91" i="35"/>
  <c r="AK90" i="35"/>
  <c r="AI90" i="35"/>
  <c r="AD90" i="35"/>
  <c r="AB90" i="35"/>
  <c r="AA90" i="35" s="1"/>
  <c r="Y90" i="35"/>
  <c r="X90" i="35"/>
  <c r="W90" i="35"/>
  <c r="V90" i="35"/>
  <c r="U90" i="35"/>
  <c r="Z90" i="35" s="1"/>
  <c r="T90" i="35"/>
  <c r="P90" i="35"/>
  <c r="N90" i="35"/>
  <c r="M90" i="35"/>
  <c r="L90" i="35"/>
  <c r="AK89" i="35"/>
  <c r="AI89" i="35"/>
  <c r="AH89" i="35" s="1"/>
  <c r="AG89" i="35"/>
  <c r="AF89" i="35"/>
  <c r="AD89" i="35"/>
  <c r="AC89" i="35"/>
  <c r="AB89" i="35"/>
  <c r="AE89" i="35" s="1"/>
  <c r="AA89" i="35"/>
  <c r="Z89" i="35"/>
  <c r="Y89" i="35"/>
  <c r="X89" i="35"/>
  <c r="W89" i="35"/>
  <c r="V89" i="35"/>
  <c r="U89" i="35"/>
  <c r="T89" i="35" s="1"/>
  <c r="P89" i="35"/>
  <c r="N89" i="35"/>
  <c r="L89" i="35"/>
  <c r="AL88" i="35"/>
  <c r="AK88" i="35"/>
  <c r="AI88" i="35"/>
  <c r="AJ88" i="35" s="1"/>
  <c r="AH88" i="35"/>
  <c r="AG88" i="35"/>
  <c r="AF88" i="35"/>
  <c r="AE88" i="35"/>
  <c r="AD88" i="35"/>
  <c r="AC88" i="35"/>
  <c r="AB88" i="35"/>
  <c r="AA88" i="35"/>
  <c r="Z88" i="35"/>
  <c r="X88" i="35"/>
  <c r="W88" i="35"/>
  <c r="U88" i="35"/>
  <c r="P88" i="35"/>
  <c r="N88" i="35"/>
  <c r="L88" i="35"/>
  <c r="AK87" i="35"/>
  <c r="AI87" i="35"/>
  <c r="AH87" i="35"/>
  <c r="AD87" i="35"/>
  <c r="AC87" i="35"/>
  <c r="AB87" i="35"/>
  <c r="AG87" i="35" s="1"/>
  <c r="Z87" i="35"/>
  <c r="X87" i="35"/>
  <c r="W87" i="35"/>
  <c r="U87" i="35"/>
  <c r="T87" i="35"/>
  <c r="S87" i="35"/>
  <c r="R87" i="35"/>
  <c r="P87" i="35"/>
  <c r="O87" i="35"/>
  <c r="N87" i="35"/>
  <c r="Q87" i="35" s="1"/>
  <c r="M87" i="35"/>
  <c r="L87" i="35"/>
  <c r="AN86" i="35"/>
  <c r="AM86" i="35"/>
  <c r="AK86" i="35"/>
  <c r="AJ86" i="35"/>
  <c r="AI86" i="35"/>
  <c r="AL86" i="35" s="1"/>
  <c r="AH86" i="35"/>
  <c r="AD86" i="35"/>
  <c r="AC86" i="35"/>
  <c r="AB86" i="35"/>
  <c r="AA86" i="35" s="1"/>
  <c r="Z86" i="35"/>
  <c r="Y86" i="35"/>
  <c r="W86" i="35"/>
  <c r="U86" i="35"/>
  <c r="V86" i="35" s="1"/>
  <c r="T86" i="35"/>
  <c r="S86" i="35"/>
  <c r="R86" i="35"/>
  <c r="Q86" i="35"/>
  <c r="P86" i="35"/>
  <c r="O86" i="35"/>
  <c r="N86" i="35"/>
  <c r="M86" i="35"/>
  <c r="L86" i="35"/>
  <c r="AN85" i="35"/>
  <c r="AM85" i="35"/>
  <c r="AL85" i="35"/>
  <c r="AK85" i="35"/>
  <c r="AJ85" i="35"/>
  <c r="AI85" i="35"/>
  <c r="AH85" i="35"/>
  <c r="AD85" i="35"/>
  <c r="AB85" i="35"/>
  <c r="W85" i="35"/>
  <c r="V85" i="35"/>
  <c r="U85" i="35"/>
  <c r="X85" i="35" s="1"/>
  <c r="R85" i="35"/>
  <c r="Q85" i="35"/>
  <c r="P85" i="35"/>
  <c r="N85" i="35"/>
  <c r="S85" i="35" s="1"/>
  <c r="M85" i="35"/>
  <c r="L85" i="35"/>
  <c r="AM84" i="35"/>
  <c r="AL84" i="35"/>
  <c r="AK84" i="35"/>
  <c r="AJ84" i="35"/>
  <c r="AI84" i="35"/>
  <c r="AN84" i="35" s="1"/>
  <c r="AH84" i="35"/>
  <c r="AD84" i="35"/>
  <c r="AB84" i="35"/>
  <c r="Z84" i="35"/>
  <c r="Y84" i="35"/>
  <c r="W84" i="35"/>
  <c r="V84" i="35"/>
  <c r="U84" i="35"/>
  <c r="X84" i="35" s="1"/>
  <c r="T84" i="35"/>
  <c r="S84" i="35"/>
  <c r="R84" i="35"/>
  <c r="P84" i="35"/>
  <c r="N84" i="35"/>
  <c r="M84" i="35" s="1"/>
  <c r="L84" i="35"/>
  <c r="AN83" i="35"/>
  <c r="AM83" i="35"/>
  <c r="AL83" i="35"/>
  <c r="AK83" i="35"/>
  <c r="AI83" i="35"/>
  <c r="AH83" i="35" s="1"/>
  <c r="AD83" i="35"/>
  <c r="AB83" i="35"/>
  <c r="Z83" i="35"/>
  <c r="Y83" i="35"/>
  <c r="X83" i="35"/>
  <c r="W83" i="35"/>
  <c r="V83" i="35"/>
  <c r="U83" i="35"/>
  <c r="T83" i="35"/>
  <c r="P83" i="35"/>
  <c r="O83" i="35"/>
  <c r="N83" i="35"/>
  <c r="S83" i="35" s="1"/>
  <c r="L83" i="35"/>
  <c r="AN82" i="35"/>
  <c r="AL82" i="35"/>
  <c r="AK82" i="35"/>
  <c r="AI82" i="35"/>
  <c r="AD82" i="35"/>
  <c r="AC82" i="35"/>
  <c r="AB82" i="35"/>
  <c r="X82" i="35"/>
  <c r="W82" i="35"/>
  <c r="V82" i="35"/>
  <c r="U82" i="35"/>
  <c r="Z82" i="35" s="1"/>
  <c r="T82" i="35"/>
  <c r="S82" i="35"/>
  <c r="P82" i="35"/>
  <c r="N82" i="35"/>
  <c r="Q82" i="35" s="1"/>
  <c r="M82" i="35"/>
  <c r="L82" i="35"/>
  <c r="AN81" i="35"/>
  <c r="AL81" i="35"/>
  <c r="AK81" i="35"/>
  <c r="AI81" i="35"/>
  <c r="AG81" i="35"/>
  <c r="AF81" i="35"/>
  <c r="AD81" i="35"/>
  <c r="AC81" i="35"/>
  <c r="AB81" i="35"/>
  <c r="AE81" i="35" s="1"/>
  <c r="AA81" i="35"/>
  <c r="W81" i="35"/>
  <c r="V81" i="35"/>
  <c r="U81" i="35"/>
  <c r="Y81" i="35" s="1"/>
  <c r="T81" i="35"/>
  <c r="S81" i="35"/>
  <c r="P81" i="35"/>
  <c r="N81" i="35"/>
  <c r="O81" i="35" s="1"/>
  <c r="L81" i="35"/>
  <c r="AN80" i="35"/>
  <c r="AM80" i="35"/>
  <c r="AK80" i="35"/>
  <c r="AI80" i="35"/>
  <c r="AJ80" i="35" s="1"/>
  <c r="AH80" i="35"/>
  <c r="AG80" i="35"/>
  <c r="AF80" i="35"/>
  <c r="AE80" i="35"/>
  <c r="AD80" i="35"/>
  <c r="AC80" i="35"/>
  <c r="AB80" i="35"/>
  <c r="AA80" i="35"/>
  <c r="Z80" i="35"/>
  <c r="Y80" i="35"/>
  <c r="X80" i="35"/>
  <c r="W80" i="35"/>
  <c r="V80" i="35"/>
  <c r="U80" i="35"/>
  <c r="T80" i="35" s="1"/>
  <c r="P80" i="35"/>
  <c r="O80" i="35"/>
  <c r="N80" i="35"/>
  <c r="L80" i="35"/>
  <c r="AK79" i="35"/>
  <c r="AI79" i="35"/>
  <c r="AD79" i="35"/>
  <c r="AB79" i="35"/>
  <c r="AA79" i="35" s="1"/>
  <c r="W79" i="35"/>
  <c r="V79" i="35"/>
  <c r="U79" i="35"/>
  <c r="Y79" i="35" s="1"/>
  <c r="T79" i="35"/>
  <c r="S79" i="35"/>
  <c r="P79" i="35"/>
  <c r="N79" i="35"/>
  <c r="Q79" i="35" s="1"/>
  <c r="L79" i="35"/>
  <c r="AN78" i="35"/>
  <c r="AK78" i="35"/>
  <c r="AI78" i="35"/>
  <c r="AL78" i="35" s="1"/>
  <c r="AG78" i="35"/>
  <c r="AF78" i="35"/>
  <c r="AD78" i="35"/>
  <c r="AB78" i="35"/>
  <c r="AC78" i="35" s="1"/>
  <c r="AA78" i="35"/>
  <c r="Y78" i="35"/>
  <c r="X78" i="35"/>
  <c r="W78" i="35"/>
  <c r="U78" i="35"/>
  <c r="V78" i="35" s="1"/>
  <c r="T78" i="35"/>
  <c r="S78" i="35"/>
  <c r="R78" i="35"/>
  <c r="Q78" i="35"/>
  <c r="P78" i="35"/>
  <c r="O78" i="35"/>
  <c r="N78" i="35"/>
  <c r="M78" i="35"/>
  <c r="L78" i="35"/>
  <c r="AN77" i="35"/>
  <c r="AM77" i="35"/>
  <c r="AL77" i="35"/>
  <c r="AK77" i="35"/>
  <c r="AJ77" i="35"/>
  <c r="AI77" i="35"/>
  <c r="AH77" i="35"/>
  <c r="AG77" i="35"/>
  <c r="AF77" i="35"/>
  <c r="AE77" i="35"/>
  <c r="AD77" i="35"/>
  <c r="AC77" i="35"/>
  <c r="AB77" i="35"/>
  <c r="AA77" i="35" s="1"/>
  <c r="W77" i="35"/>
  <c r="U77" i="35"/>
  <c r="P77" i="35"/>
  <c r="N77" i="35"/>
  <c r="M77" i="35" s="1"/>
  <c r="L77" i="35"/>
  <c r="AK76" i="35"/>
  <c r="AI76" i="35"/>
  <c r="AD76" i="35"/>
  <c r="AC76" i="35"/>
  <c r="AB76" i="35"/>
  <c r="AF76" i="35" s="1"/>
  <c r="AA76" i="35"/>
  <c r="Z76" i="35"/>
  <c r="W76" i="35"/>
  <c r="U76" i="35"/>
  <c r="X76" i="35" s="1"/>
  <c r="S76" i="35"/>
  <c r="R76" i="35"/>
  <c r="P76" i="35"/>
  <c r="N76" i="35"/>
  <c r="O76" i="35" s="1"/>
  <c r="M76" i="35"/>
  <c r="L76" i="35"/>
  <c r="AN75" i="35"/>
  <c r="AM75" i="35"/>
  <c r="AK75" i="35"/>
  <c r="AI75" i="35"/>
  <c r="AJ75" i="35" s="1"/>
  <c r="AH75" i="35"/>
  <c r="AG75" i="35"/>
  <c r="AF75" i="35"/>
  <c r="AE75" i="35"/>
  <c r="AD75" i="35"/>
  <c r="AB75" i="35"/>
  <c r="AC75" i="35" s="1"/>
  <c r="AA75" i="35"/>
  <c r="Z75" i="35"/>
  <c r="Y75" i="35"/>
  <c r="X75" i="35"/>
  <c r="W75" i="35"/>
  <c r="V75" i="35"/>
  <c r="U75" i="35"/>
  <c r="T75" i="35"/>
  <c r="S75" i="35"/>
  <c r="R75" i="35"/>
  <c r="Q75" i="35"/>
  <c r="P75" i="35"/>
  <c r="O75" i="35"/>
  <c r="N75" i="35"/>
  <c r="M75" i="35" s="1"/>
  <c r="L75" i="35"/>
  <c r="AN74" i="35"/>
  <c r="AM74" i="35"/>
  <c r="AL74" i="35"/>
  <c r="AK74" i="35"/>
  <c r="AJ74" i="35"/>
  <c r="AI74" i="35"/>
  <c r="AH74" i="35" s="1"/>
  <c r="AD74" i="35"/>
  <c r="AB74" i="35"/>
  <c r="W74" i="35"/>
  <c r="U74" i="35"/>
  <c r="T74" i="35"/>
  <c r="P74" i="35"/>
  <c r="O74" i="35"/>
  <c r="N74" i="35"/>
  <c r="R74" i="35" s="1"/>
  <c r="M74" i="35"/>
  <c r="L74" i="35"/>
  <c r="AK73" i="35"/>
  <c r="AJ73" i="35"/>
  <c r="AI73" i="35"/>
  <c r="AM73" i="35" s="1"/>
  <c r="AH73" i="35"/>
  <c r="AG73" i="35"/>
  <c r="AD73" i="35"/>
  <c r="AB73" i="35"/>
  <c r="AE73" i="35" s="1"/>
  <c r="Z73" i="35"/>
  <c r="Y73" i="35"/>
  <c r="W73" i="35"/>
  <c r="U73" i="35"/>
  <c r="V73" i="35" s="1"/>
  <c r="T73" i="35"/>
  <c r="S73" i="35"/>
  <c r="R73" i="35"/>
  <c r="Q73" i="35"/>
  <c r="P73" i="35"/>
  <c r="N73" i="35"/>
  <c r="O73" i="35" s="1"/>
  <c r="M73" i="35"/>
  <c r="L73" i="35"/>
  <c r="AN72" i="35"/>
  <c r="AM72" i="35"/>
  <c r="AL72" i="35"/>
  <c r="AK72" i="35"/>
  <c r="AI72" i="35"/>
  <c r="AJ72" i="35" s="1"/>
  <c r="AH72" i="35"/>
  <c r="AG72" i="35"/>
  <c r="AF72" i="35"/>
  <c r="AE72" i="35"/>
  <c r="AD72" i="35"/>
  <c r="AC72" i="35"/>
  <c r="AB72" i="35"/>
  <c r="AA72" i="35"/>
  <c r="Z72" i="35"/>
  <c r="Y72" i="35"/>
  <c r="X72" i="35"/>
  <c r="W72" i="35"/>
  <c r="V72" i="35"/>
  <c r="U72" i="35"/>
  <c r="T72" i="35" s="1"/>
  <c r="P72" i="35"/>
  <c r="O72" i="35"/>
  <c r="N72" i="35"/>
  <c r="L72" i="35"/>
  <c r="AK71" i="35"/>
  <c r="AJ71" i="35"/>
  <c r="AI71" i="35"/>
  <c r="AD71" i="35"/>
  <c r="AB71" i="35"/>
  <c r="AA71" i="35"/>
  <c r="W71" i="35"/>
  <c r="V71" i="35"/>
  <c r="U71" i="35"/>
  <c r="Y71" i="35" s="1"/>
  <c r="T71" i="35"/>
  <c r="P71" i="35"/>
  <c r="N71" i="35"/>
  <c r="L71" i="35"/>
  <c r="AK70" i="35"/>
  <c r="AI70" i="35"/>
  <c r="AG70" i="35"/>
  <c r="AF70" i="35"/>
  <c r="AD70" i="35"/>
  <c r="AB70" i="35"/>
  <c r="AC70" i="35" s="1"/>
  <c r="AA70" i="35"/>
  <c r="Z70" i="35"/>
  <c r="Y70" i="35"/>
  <c r="X70" i="35"/>
  <c r="W70" i="35"/>
  <c r="U70" i="35"/>
  <c r="V70" i="35" s="1"/>
  <c r="T70" i="35"/>
  <c r="S70" i="35"/>
  <c r="R70" i="35"/>
  <c r="Q70" i="35"/>
  <c r="P70" i="35"/>
  <c r="O70" i="35"/>
  <c r="N70" i="35"/>
  <c r="M70" i="35"/>
  <c r="L70" i="35"/>
  <c r="AN69" i="35"/>
  <c r="AM69" i="35"/>
  <c r="AL69" i="35"/>
  <c r="AK69" i="35"/>
  <c r="AJ69" i="35"/>
  <c r="AI69" i="35"/>
  <c r="AH69" i="35"/>
  <c r="AG69" i="35"/>
  <c r="AF69" i="35"/>
  <c r="AE69" i="35"/>
  <c r="AD69" i="35"/>
  <c r="AC69" i="35"/>
  <c r="AB69" i="35"/>
  <c r="AA69" i="35" s="1"/>
  <c r="W69" i="35"/>
  <c r="U69" i="35"/>
  <c r="V69" i="35" s="1"/>
  <c r="P69" i="35"/>
  <c r="N69" i="35"/>
  <c r="M69" i="35"/>
  <c r="L69" i="35"/>
  <c r="AK68" i="35"/>
  <c r="AI68" i="35"/>
  <c r="AH68" i="35" s="1"/>
  <c r="AD68" i="35"/>
  <c r="AC68" i="35"/>
  <c r="AB68" i="35"/>
  <c r="AF68" i="35" s="1"/>
  <c r="AA68" i="35"/>
  <c r="Z68" i="35"/>
  <c r="W68" i="35"/>
  <c r="U68" i="35"/>
  <c r="S68" i="35"/>
  <c r="R68" i="35"/>
  <c r="P68" i="35"/>
  <c r="N68" i="35"/>
  <c r="O68" i="35" s="1"/>
  <c r="M68" i="35"/>
  <c r="L68" i="35"/>
  <c r="AK67" i="35"/>
  <c r="AI67" i="35"/>
  <c r="AH67" i="35"/>
  <c r="AG67" i="35"/>
  <c r="AF67" i="35"/>
  <c r="AE67" i="35"/>
  <c r="AD67" i="35"/>
  <c r="AB67" i="35"/>
  <c r="AC67" i="35" s="1"/>
  <c r="AA67" i="35"/>
  <c r="Z67" i="35"/>
  <c r="Y67" i="35"/>
  <c r="X67" i="35"/>
  <c r="W67" i="35"/>
  <c r="V67" i="35"/>
  <c r="U67" i="35"/>
  <c r="T67" i="35"/>
  <c r="S67" i="35"/>
  <c r="R67" i="35"/>
  <c r="Q67" i="35"/>
  <c r="P67" i="35"/>
  <c r="O67" i="35"/>
  <c r="N67" i="35"/>
  <c r="M67" i="35" s="1"/>
  <c r="L67" i="35"/>
  <c r="AN66" i="35"/>
  <c r="AM66" i="35"/>
  <c r="AL66" i="35"/>
  <c r="AK66" i="35"/>
  <c r="AJ66" i="35"/>
  <c r="AI66" i="35"/>
  <c r="AH66" i="35" s="1"/>
  <c r="AD66" i="35"/>
  <c r="AB66" i="35"/>
  <c r="X66" i="35"/>
  <c r="W66" i="35"/>
  <c r="U66" i="35"/>
  <c r="T66" i="35"/>
  <c r="P66" i="35"/>
  <c r="O66" i="35"/>
  <c r="N66" i="35"/>
  <c r="R66" i="35" s="1"/>
  <c r="M66" i="35"/>
  <c r="L66" i="35"/>
  <c r="AK65" i="35"/>
  <c r="AJ65" i="35"/>
  <c r="AI65" i="35"/>
  <c r="AM65" i="35" s="1"/>
  <c r="AH65" i="35"/>
  <c r="AD65" i="35"/>
  <c r="AB65" i="35"/>
  <c r="AG65" i="35" s="1"/>
  <c r="W65" i="35"/>
  <c r="U65" i="35"/>
  <c r="T65" i="35" s="1"/>
  <c r="S65" i="35"/>
  <c r="R65" i="35"/>
  <c r="Q65" i="35"/>
  <c r="P65" i="35"/>
  <c r="N65" i="35"/>
  <c r="O65" i="35" s="1"/>
  <c r="M65" i="35"/>
  <c r="L65" i="35"/>
  <c r="AN64" i="35"/>
  <c r="AM64" i="35"/>
  <c r="AL64" i="35"/>
  <c r="AK64" i="35"/>
  <c r="AI64" i="35"/>
  <c r="AJ64" i="35" s="1"/>
  <c r="AH64" i="35"/>
  <c r="AG64" i="35"/>
  <c r="AF64" i="35"/>
  <c r="AE64" i="35"/>
  <c r="AD64" i="35"/>
  <c r="AC64" i="35"/>
  <c r="AB64" i="35"/>
  <c r="AA64" i="35"/>
  <c r="Z64" i="35"/>
  <c r="Y64" i="35"/>
  <c r="X64" i="35"/>
  <c r="W64" i="35"/>
  <c r="V64" i="35"/>
  <c r="U64" i="35"/>
  <c r="T64" i="35" s="1"/>
  <c r="R64" i="35"/>
  <c r="P64" i="35"/>
  <c r="N64" i="35"/>
  <c r="L64" i="35"/>
  <c r="R63" i="35"/>
  <c r="AN62" i="35"/>
  <c r="AM62" i="35"/>
  <c r="AL62" i="35"/>
  <c r="AK62" i="35"/>
  <c r="AJ62" i="35"/>
  <c r="AI62" i="35"/>
  <c r="AH62" i="35" s="1"/>
  <c r="AF62" i="35"/>
  <c r="AE62" i="35"/>
  <c r="AD62" i="35"/>
  <c r="AC62" i="35"/>
  <c r="AB62" i="35"/>
  <c r="W62" i="35"/>
  <c r="U62" i="35"/>
  <c r="T62" i="35" s="1"/>
  <c r="P62" i="35"/>
  <c r="O62" i="35"/>
  <c r="N62" i="35"/>
  <c r="R62" i="35" s="1"/>
  <c r="M62" i="35"/>
  <c r="L62" i="35"/>
  <c r="AK61" i="35"/>
  <c r="AJ61" i="35"/>
  <c r="AI61" i="35"/>
  <c r="AM61" i="35" s="1"/>
  <c r="AH61" i="35"/>
  <c r="AG61" i="35"/>
  <c r="AD61" i="35"/>
  <c r="AB61" i="35"/>
  <c r="Z61" i="35"/>
  <c r="Y61" i="35"/>
  <c r="W61" i="35"/>
  <c r="U61" i="35"/>
  <c r="T61" i="35"/>
  <c r="S61" i="35"/>
  <c r="R61" i="35"/>
  <c r="Q61" i="35"/>
  <c r="P61" i="35"/>
  <c r="N61" i="35"/>
  <c r="O61" i="35" s="1"/>
  <c r="M61" i="35"/>
  <c r="L61" i="35"/>
  <c r="AN60" i="35"/>
  <c r="AM60" i="35"/>
  <c r="AL60" i="35"/>
  <c r="AK60" i="35"/>
  <c r="AI60" i="35"/>
  <c r="AJ60" i="35" s="1"/>
  <c r="AH60" i="35"/>
  <c r="AG60" i="35"/>
  <c r="AF60" i="35"/>
  <c r="AE60" i="35"/>
  <c r="AD60" i="35"/>
  <c r="AC60" i="35"/>
  <c r="AB60" i="35"/>
  <c r="AA60" i="35"/>
  <c r="Z60" i="35"/>
  <c r="Y60" i="35"/>
  <c r="X60" i="35"/>
  <c r="W60" i="35"/>
  <c r="V60" i="35"/>
  <c r="U60" i="35"/>
  <c r="T60" i="35" s="1"/>
  <c r="Q60" i="35"/>
  <c r="P60" i="35"/>
  <c r="N60" i="35"/>
  <c r="L60" i="35"/>
  <c r="AM59" i="35"/>
  <c r="AK59" i="35"/>
  <c r="AI59" i="35"/>
  <c r="AD59" i="35"/>
  <c r="AB59" i="35"/>
  <c r="AA59" i="35"/>
  <c r="W59" i="35"/>
  <c r="V59" i="35"/>
  <c r="U59" i="35"/>
  <c r="Y59" i="35" s="1"/>
  <c r="T59" i="35"/>
  <c r="P59" i="35"/>
  <c r="N59" i="35"/>
  <c r="S59" i="35" s="1"/>
  <c r="L59" i="35"/>
  <c r="AK58" i="35"/>
  <c r="AJ58" i="35"/>
  <c r="AI58" i="35"/>
  <c r="AG58" i="35"/>
  <c r="AF58" i="35"/>
  <c r="AD58" i="35"/>
  <c r="AB58" i="35"/>
  <c r="AA58" i="35" s="1"/>
  <c r="Z58" i="35"/>
  <c r="Y58" i="35"/>
  <c r="X58" i="35"/>
  <c r="W58" i="35"/>
  <c r="U58" i="35"/>
  <c r="V58" i="35" s="1"/>
  <c r="T58" i="35"/>
  <c r="S58" i="35"/>
  <c r="R58" i="35"/>
  <c r="Q58" i="35"/>
  <c r="P58" i="35"/>
  <c r="O58" i="35"/>
  <c r="N58" i="35"/>
  <c r="M58" i="35"/>
  <c r="L58" i="35"/>
  <c r="AN57" i="35"/>
  <c r="AM57" i="35"/>
  <c r="AL57" i="35"/>
  <c r="AK57" i="35"/>
  <c r="AJ57" i="35"/>
  <c r="AI57" i="35"/>
  <c r="AH57" i="35"/>
  <c r="AG57" i="35"/>
  <c r="AF57" i="35"/>
  <c r="AE57" i="35"/>
  <c r="AD57" i="35"/>
  <c r="AC57" i="35"/>
  <c r="AB57" i="35"/>
  <c r="AA57" i="35" s="1"/>
  <c r="Y57" i="35"/>
  <c r="X57" i="35"/>
  <c r="W57" i="35"/>
  <c r="V57" i="35"/>
  <c r="U57" i="35"/>
  <c r="Q57" i="35"/>
  <c r="P57" i="35"/>
  <c r="N57" i="35"/>
  <c r="M57" i="35" s="1"/>
  <c r="L57" i="35"/>
  <c r="AL56" i="35"/>
  <c r="AK56" i="35"/>
  <c r="AI56" i="35"/>
  <c r="AH56" i="35"/>
  <c r="AD56" i="35"/>
  <c r="AC56" i="35"/>
  <c r="AB56" i="35"/>
  <c r="AF56" i="35" s="1"/>
  <c r="AA56" i="35"/>
  <c r="Z56" i="35"/>
  <c r="W56" i="35"/>
  <c r="U56" i="35"/>
  <c r="P56" i="35"/>
  <c r="N56" i="35"/>
  <c r="S56" i="35" s="1"/>
  <c r="M56" i="35"/>
  <c r="L56" i="35"/>
  <c r="AM55" i="35"/>
  <c r="AK55" i="35"/>
  <c r="AI55" i="35"/>
  <c r="AH55" i="35" s="1"/>
  <c r="AG55" i="35"/>
  <c r="AF55" i="35"/>
  <c r="AE55" i="35"/>
  <c r="AD55" i="35"/>
  <c r="AB55" i="35"/>
  <c r="AC55" i="35" s="1"/>
  <c r="AA55" i="35"/>
  <c r="Z55" i="35"/>
  <c r="Y55" i="35"/>
  <c r="X55" i="35"/>
  <c r="W55" i="35"/>
  <c r="V55" i="35"/>
  <c r="U55" i="35"/>
  <c r="T55" i="35"/>
  <c r="S55" i="35"/>
  <c r="R55" i="35"/>
  <c r="Q55" i="35"/>
  <c r="P55" i="35"/>
  <c r="O55" i="35"/>
  <c r="N55" i="35"/>
  <c r="M55" i="35" s="1"/>
  <c r="L55" i="35"/>
  <c r="AN54" i="35"/>
  <c r="AM54" i="35"/>
  <c r="AL54" i="35"/>
  <c r="AK54" i="35"/>
  <c r="AJ54" i="35"/>
  <c r="AI54" i="35"/>
  <c r="AH54" i="35" s="1"/>
  <c r="AD54" i="35"/>
  <c r="AC54" i="35"/>
  <c r="AB54" i="35"/>
  <c r="X54" i="35"/>
  <c r="W54" i="35"/>
  <c r="V54" i="35"/>
  <c r="U54" i="35"/>
  <c r="T54" i="35" s="1"/>
  <c r="P54" i="35"/>
  <c r="O54" i="35"/>
  <c r="N54" i="35"/>
  <c r="M54" i="35" s="1"/>
  <c r="L54" i="35"/>
  <c r="AK53" i="35"/>
  <c r="AJ53" i="35"/>
  <c r="AI53" i="35"/>
  <c r="AH53" i="35"/>
  <c r="AD53" i="35"/>
  <c r="AB53" i="35"/>
  <c r="AG53" i="35" s="1"/>
  <c r="AA53" i="35"/>
  <c r="W53" i="35"/>
  <c r="U53" i="35"/>
  <c r="T53" i="35" s="1"/>
  <c r="S53" i="35"/>
  <c r="R53" i="35"/>
  <c r="Q53" i="35"/>
  <c r="P53" i="35"/>
  <c r="N53" i="35"/>
  <c r="O53" i="35" s="1"/>
  <c r="M53" i="35"/>
  <c r="L53" i="35"/>
  <c r="AN52" i="35"/>
  <c r="AM52" i="35"/>
  <c r="AL52" i="35"/>
  <c r="AK52" i="35"/>
  <c r="AI52" i="35"/>
  <c r="AJ52" i="35" s="1"/>
  <c r="AH52" i="35"/>
  <c r="AG52" i="35"/>
  <c r="AF52" i="35"/>
  <c r="AE52" i="35"/>
  <c r="AD52" i="35"/>
  <c r="AC52" i="35"/>
  <c r="AB52" i="35"/>
  <c r="AA52" i="35"/>
  <c r="Z52" i="35"/>
  <c r="Y52" i="35"/>
  <c r="X52" i="35"/>
  <c r="W52" i="35"/>
  <c r="V52" i="35"/>
  <c r="U52" i="35"/>
  <c r="T52" i="35" s="1"/>
  <c r="R52" i="35"/>
  <c r="P52" i="35"/>
  <c r="N52" i="35"/>
  <c r="L52" i="35"/>
  <c r="AM51" i="35"/>
  <c r="AL51" i="35"/>
  <c r="AK51" i="35"/>
  <c r="AJ51" i="35"/>
  <c r="AI51" i="35"/>
  <c r="AE51" i="35"/>
  <c r="AD51" i="35"/>
  <c r="AC51" i="35"/>
  <c r="AB51" i="35"/>
  <c r="AA51" i="35"/>
  <c r="W51" i="35"/>
  <c r="V51" i="35"/>
  <c r="U51" i="35"/>
  <c r="T51" i="35"/>
  <c r="P51" i="35"/>
  <c r="N51" i="35"/>
  <c r="S51" i="35" s="1"/>
  <c r="M51" i="35"/>
  <c r="L51" i="35"/>
  <c r="AK50" i="35"/>
  <c r="AJ50" i="35"/>
  <c r="AI50" i="35"/>
  <c r="AH50" i="35" s="1"/>
  <c r="AG50" i="35"/>
  <c r="AF50" i="35"/>
  <c r="AD50" i="35"/>
  <c r="AB50" i="35"/>
  <c r="AA50" i="35"/>
  <c r="Z50" i="35"/>
  <c r="Y50" i="35"/>
  <c r="X50" i="35"/>
  <c r="W50" i="35"/>
  <c r="U50" i="35"/>
  <c r="V50" i="35" s="1"/>
  <c r="T50" i="35"/>
  <c r="S50" i="35"/>
  <c r="R50" i="35"/>
  <c r="Q50" i="35"/>
  <c r="P50" i="35"/>
  <c r="O50" i="35"/>
  <c r="N50" i="35"/>
  <c r="M50" i="35"/>
  <c r="L50" i="35"/>
  <c r="AN49" i="35"/>
  <c r="AM49" i="35"/>
  <c r="AL49" i="35"/>
  <c r="AK49" i="35"/>
  <c r="AJ49" i="35"/>
  <c r="AI49" i="35"/>
  <c r="AH49" i="35"/>
  <c r="AG49" i="35"/>
  <c r="AF49" i="35"/>
  <c r="AE49" i="35"/>
  <c r="AD49" i="35"/>
  <c r="AC49" i="35"/>
  <c r="AB49" i="35"/>
  <c r="AA49" i="35" s="1"/>
  <c r="Y49" i="35"/>
  <c r="X49" i="35"/>
  <c r="W49" i="35"/>
  <c r="U49" i="35"/>
  <c r="P49" i="35"/>
  <c r="N49" i="35"/>
  <c r="O49" i="35" s="1"/>
  <c r="M49" i="35"/>
  <c r="L49" i="35"/>
  <c r="AK48" i="35"/>
  <c r="AJ48" i="35"/>
  <c r="AI48" i="35"/>
  <c r="AH48" i="35" s="1"/>
  <c r="AD48" i="35"/>
  <c r="AC48" i="35"/>
  <c r="AB48" i="35"/>
  <c r="AA48" i="35" s="1"/>
  <c r="Z48" i="35"/>
  <c r="W48" i="35"/>
  <c r="V48" i="35"/>
  <c r="U48" i="35"/>
  <c r="T48" i="35"/>
  <c r="S48" i="35"/>
  <c r="P48" i="35"/>
  <c r="N48" i="35"/>
  <c r="M48" i="35"/>
  <c r="L48" i="35"/>
  <c r="AN47" i="35"/>
  <c r="AM47" i="35"/>
  <c r="AK47" i="35"/>
  <c r="AJ47" i="35"/>
  <c r="AI47" i="35"/>
  <c r="AL47" i="35" s="1"/>
  <c r="AH47" i="35"/>
  <c r="AD47" i="35"/>
  <c r="AB47" i="35"/>
  <c r="AC47" i="35" s="1"/>
  <c r="Z47" i="35"/>
  <c r="Y47" i="35"/>
  <c r="X47" i="35"/>
  <c r="W47" i="35"/>
  <c r="V47" i="35"/>
  <c r="U47" i="35"/>
  <c r="T47" i="35"/>
  <c r="S47" i="35"/>
  <c r="R47" i="35"/>
  <c r="Q47" i="35"/>
  <c r="P47" i="35"/>
  <c r="O47" i="35"/>
  <c r="N47" i="35"/>
  <c r="M47" i="35" s="1"/>
  <c r="L47" i="35"/>
  <c r="AN46" i="35"/>
  <c r="AM46" i="35"/>
  <c r="AL46" i="35"/>
  <c r="AK46" i="35"/>
  <c r="AJ46" i="35"/>
  <c r="AI46" i="35"/>
  <c r="AH46" i="35" s="1"/>
  <c r="AF46" i="35"/>
  <c r="AE46" i="35"/>
  <c r="AD46" i="35"/>
  <c r="AB46" i="35"/>
  <c r="AA46" i="35" s="1"/>
  <c r="W46" i="35"/>
  <c r="U46" i="35"/>
  <c r="Z46" i="35" s="1"/>
  <c r="Q46" i="35"/>
  <c r="P46" i="35"/>
  <c r="O46" i="35"/>
  <c r="N46" i="35"/>
  <c r="R46" i="35" s="1"/>
  <c r="M46" i="35"/>
  <c r="L46" i="35"/>
  <c r="AK45" i="35"/>
  <c r="AJ45" i="35"/>
  <c r="AI45" i="35"/>
  <c r="AM45" i="35" s="1"/>
  <c r="AG45" i="35"/>
  <c r="AF45" i="35"/>
  <c r="AD45" i="35"/>
  <c r="AB45" i="35"/>
  <c r="AE45" i="35" s="1"/>
  <c r="AA45" i="35"/>
  <c r="Z45" i="35"/>
  <c r="Y45" i="35"/>
  <c r="X45" i="35"/>
  <c r="W45" i="35"/>
  <c r="V45" i="35"/>
  <c r="U45" i="35"/>
  <c r="T45" i="35"/>
  <c r="P45" i="35"/>
  <c r="N45" i="35"/>
  <c r="O45" i="35" s="1"/>
  <c r="L45" i="35"/>
  <c r="AK44" i="35"/>
  <c r="AI44" i="35"/>
  <c r="AJ44" i="35" s="1"/>
  <c r="AH44" i="35"/>
  <c r="AG44" i="35"/>
  <c r="AF44" i="35"/>
  <c r="AE44" i="35"/>
  <c r="AD44" i="35"/>
  <c r="AC44" i="35"/>
  <c r="AB44" i="35"/>
  <c r="AA44" i="35"/>
  <c r="Z44" i="35"/>
  <c r="W44" i="35"/>
  <c r="V44" i="35"/>
  <c r="U44" i="35"/>
  <c r="T44" i="35" s="1"/>
  <c r="R44" i="35"/>
  <c r="Q44" i="35"/>
  <c r="P44" i="35"/>
  <c r="N44" i="35"/>
  <c r="O44" i="35" s="1"/>
  <c r="M44" i="35"/>
  <c r="L44" i="35"/>
  <c r="AM43" i="35"/>
  <c r="AL43" i="35"/>
  <c r="AK43" i="35"/>
  <c r="AI43" i="35"/>
  <c r="AJ43" i="35" s="1"/>
  <c r="AH43" i="35"/>
  <c r="AF43" i="35"/>
  <c r="AD43" i="35"/>
  <c r="AC43" i="35"/>
  <c r="AB43" i="35"/>
  <c r="AG43" i="35" s="1"/>
  <c r="W43" i="35"/>
  <c r="U43" i="35"/>
  <c r="Y43" i="35" s="1"/>
  <c r="T43" i="35"/>
  <c r="P43" i="35"/>
  <c r="O43" i="35"/>
  <c r="N43" i="35"/>
  <c r="Q43" i="35" s="1"/>
  <c r="L43" i="35"/>
  <c r="AN42" i="35"/>
  <c r="AK42" i="35"/>
  <c r="AI42" i="35"/>
  <c r="AL42" i="35" s="1"/>
  <c r="AF42" i="35"/>
  <c r="AE42" i="35"/>
  <c r="AD42" i="35"/>
  <c r="AB42" i="35"/>
  <c r="AC42" i="35" s="1"/>
  <c r="AA42" i="35"/>
  <c r="Z42" i="35"/>
  <c r="Y42" i="35"/>
  <c r="X42" i="35"/>
  <c r="W42" i="35"/>
  <c r="V42" i="35"/>
  <c r="U42" i="35"/>
  <c r="T42" i="35"/>
  <c r="S42" i="35"/>
  <c r="R42" i="35"/>
  <c r="P42" i="35"/>
  <c r="O42" i="35"/>
  <c r="N42" i="35"/>
  <c r="M42" i="35" s="1"/>
  <c r="L42" i="35"/>
  <c r="AN41" i="35"/>
  <c r="AM41" i="35"/>
  <c r="AK41" i="35"/>
  <c r="AJ41" i="35"/>
  <c r="AI41" i="35"/>
  <c r="AH41" i="35" s="1"/>
  <c r="AD41" i="35"/>
  <c r="AB41" i="35"/>
  <c r="AA41" i="35" s="1"/>
  <c r="W41" i="35"/>
  <c r="U41" i="35"/>
  <c r="Z41" i="35" s="1"/>
  <c r="T41" i="35"/>
  <c r="S41" i="35"/>
  <c r="Q41" i="35"/>
  <c r="P41" i="35"/>
  <c r="O41" i="35"/>
  <c r="N41" i="35"/>
  <c r="R41" i="35" s="1"/>
  <c r="M41" i="35"/>
  <c r="L41" i="35"/>
  <c r="AN40" i="35"/>
  <c r="AL40" i="35"/>
  <c r="AK40" i="35"/>
  <c r="AJ40" i="35"/>
  <c r="AI40" i="35"/>
  <c r="AM40" i="35" s="1"/>
  <c r="AH40" i="35"/>
  <c r="AG40" i="35"/>
  <c r="AD40" i="35"/>
  <c r="AC40" i="35"/>
  <c r="AB40" i="35"/>
  <c r="AF40" i="35" s="1"/>
  <c r="Z40" i="35"/>
  <c r="Y40" i="35"/>
  <c r="W40" i="35"/>
  <c r="U40" i="35"/>
  <c r="X40" i="35" s="1"/>
  <c r="R40" i="35"/>
  <c r="Q40" i="35"/>
  <c r="P40" i="35"/>
  <c r="N40" i="35"/>
  <c r="O40" i="35" s="1"/>
  <c r="M40" i="35"/>
  <c r="L40" i="35"/>
  <c r="AM39" i="35"/>
  <c r="AL39" i="35"/>
  <c r="AK39" i="35"/>
  <c r="AI39" i="35"/>
  <c r="AJ39" i="35" s="1"/>
  <c r="AH39" i="35"/>
  <c r="AG39" i="35"/>
  <c r="AF39" i="35"/>
  <c r="AE39" i="35"/>
  <c r="AD39" i="35"/>
  <c r="AC39" i="35"/>
  <c r="AB39" i="35"/>
  <c r="AA39" i="35"/>
  <c r="Z39" i="35"/>
  <c r="Y39" i="35"/>
  <c r="W39" i="35"/>
  <c r="V39" i="35"/>
  <c r="U39" i="35"/>
  <c r="T39" i="35" s="1"/>
  <c r="P39" i="35"/>
  <c r="N39" i="35"/>
  <c r="M39" i="35" s="1"/>
  <c r="L39" i="35"/>
  <c r="AK38" i="35"/>
  <c r="AI38" i="35"/>
  <c r="AH38" i="35" s="1"/>
  <c r="AD38" i="35"/>
  <c r="AB38" i="35"/>
  <c r="AG38" i="35" s="1"/>
  <c r="AA38" i="35"/>
  <c r="Z38" i="35"/>
  <c r="X38" i="35"/>
  <c r="W38" i="35"/>
  <c r="V38" i="35"/>
  <c r="U38" i="35"/>
  <c r="Y38" i="35" s="1"/>
  <c r="T38" i="35"/>
  <c r="S38" i="35"/>
  <c r="P38" i="35"/>
  <c r="O38" i="35"/>
  <c r="N38" i="35"/>
  <c r="R38" i="35" s="1"/>
  <c r="L38" i="35"/>
  <c r="AN37" i="35"/>
  <c r="AK37" i="35"/>
  <c r="AJ37" i="35"/>
  <c r="AI37" i="35"/>
  <c r="AM37" i="35" s="1"/>
  <c r="AG37" i="35"/>
  <c r="AF37" i="35"/>
  <c r="AD37" i="35"/>
  <c r="AB37" i="35"/>
  <c r="AE37" i="35" s="1"/>
  <c r="Y37" i="35"/>
  <c r="X37" i="35"/>
  <c r="W37" i="35"/>
  <c r="U37" i="35"/>
  <c r="V37" i="35" s="1"/>
  <c r="T37" i="35"/>
  <c r="S37" i="35"/>
  <c r="R37" i="35"/>
  <c r="Q37" i="35"/>
  <c r="P37" i="35"/>
  <c r="O37" i="35"/>
  <c r="N37" i="35"/>
  <c r="M37" i="35"/>
  <c r="L37" i="35"/>
  <c r="AN36" i="35"/>
  <c r="AM36" i="35"/>
  <c r="AL36" i="35"/>
  <c r="AK36" i="35"/>
  <c r="AJ36" i="35"/>
  <c r="AI36" i="35"/>
  <c r="AH36" i="35"/>
  <c r="AG36" i="35"/>
  <c r="AF36" i="35"/>
  <c r="AD36" i="35"/>
  <c r="AC36" i="35"/>
  <c r="AB36" i="35"/>
  <c r="AA36" i="35" s="1"/>
  <c r="W36" i="35"/>
  <c r="U36" i="35"/>
  <c r="T36" i="35" s="1"/>
  <c r="P36" i="35"/>
  <c r="N36" i="35"/>
  <c r="S36" i="35" s="1"/>
  <c r="M36" i="35"/>
  <c r="L36" i="35"/>
  <c r="AK35" i="35"/>
  <c r="AI35" i="35"/>
  <c r="AN35" i="35" s="1"/>
  <c r="AH35" i="35"/>
  <c r="AG35" i="35"/>
  <c r="AE35" i="35"/>
  <c r="AD35" i="35"/>
  <c r="AC35" i="35"/>
  <c r="AB35" i="35"/>
  <c r="AF35" i="35" s="1"/>
  <c r="AA35" i="35"/>
  <c r="Z35" i="35"/>
  <c r="W35" i="35"/>
  <c r="V35" i="35"/>
  <c r="U35" i="35"/>
  <c r="Y35" i="35" s="1"/>
  <c r="S35" i="35"/>
  <c r="R35" i="35"/>
  <c r="P35" i="35"/>
  <c r="N35" i="35"/>
  <c r="Q35" i="35" s="1"/>
  <c r="L35" i="35"/>
  <c r="AN34" i="35"/>
  <c r="AM34" i="35"/>
  <c r="AK34" i="35"/>
  <c r="AI34" i="35"/>
  <c r="AL34" i="35" s="1"/>
  <c r="AF34" i="35"/>
  <c r="AE34" i="35"/>
  <c r="AD34" i="35"/>
  <c r="AB34" i="35"/>
  <c r="AC34" i="35" s="1"/>
  <c r="AA34" i="35"/>
  <c r="Z34" i="35"/>
  <c r="Y34" i="35"/>
  <c r="X34" i="35"/>
  <c r="W34" i="35"/>
  <c r="V34" i="35"/>
  <c r="U34" i="35"/>
  <c r="T34" i="35"/>
  <c r="S34" i="35"/>
  <c r="R34" i="35"/>
  <c r="P34" i="35"/>
  <c r="O34" i="35"/>
  <c r="N34" i="35"/>
  <c r="M34" i="35" s="1"/>
  <c r="L34" i="35"/>
  <c r="AN33" i="35"/>
  <c r="AM33" i="35"/>
  <c r="AK33" i="35"/>
  <c r="AJ33" i="35"/>
  <c r="AI33" i="35"/>
  <c r="AH33" i="35" s="1"/>
  <c r="AD33" i="35"/>
  <c r="AB33" i="35"/>
  <c r="AA33" i="35" s="1"/>
  <c r="W33" i="35"/>
  <c r="U33" i="35"/>
  <c r="Z33" i="35" s="1"/>
  <c r="T33" i="35"/>
  <c r="S33" i="35"/>
  <c r="Q33" i="35"/>
  <c r="P33" i="35"/>
  <c r="O33" i="35"/>
  <c r="N33" i="35"/>
  <c r="R33" i="35" s="1"/>
  <c r="M33" i="35"/>
  <c r="L33" i="35"/>
  <c r="AN32" i="35"/>
  <c r="AL32" i="35"/>
  <c r="AK32" i="35"/>
  <c r="AJ32" i="35"/>
  <c r="AI32" i="35"/>
  <c r="AM32" i="35" s="1"/>
  <c r="AH32" i="35"/>
  <c r="AG32" i="35"/>
  <c r="AD32" i="35"/>
  <c r="AC32" i="35"/>
  <c r="AB32" i="35"/>
  <c r="AF32" i="35" s="1"/>
  <c r="Z32" i="35"/>
  <c r="Y32" i="35"/>
  <c r="W32" i="35"/>
  <c r="U32" i="35"/>
  <c r="X32" i="35" s="1"/>
  <c r="R32" i="35"/>
  <c r="Q32" i="35"/>
  <c r="P32" i="35"/>
  <c r="N32" i="35"/>
  <c r="O32" i="35" s="1"/>
  <c r="M32" i="35"/>
  <c r="L32" i="35"/>
  <c r="AM31" i="35"/>
  <c r="AL31" i="35"/>
  <c r="AK31" i="35"/>
  <c r="AI31" i="35"/>
  <c r="AJ31" i="35" s="1"/>
  <c r="AH31" i="35"/>
  <c r="AG31" i="35"/>
  <c r="AF31" i="35"/>
  <c r="AE31" i="35"/>
  <c r="AD31" i="35"/>
  <c r="AC31" i="35"/>
  <c r="AB31" i="35"/>
  <c r="AA31" i="35"/>
  <c r="Z31" i="35"/>
  <c r="Y31" i="35"/>
  <c r="W31" i="35"/>
  <c r="V31" i="35"/>
  <c r="U31" i="35"/>
  <c r="T31" i="35" s="1"/>
  <c r="P31" i="35"/>
  <c r="N31" i="35"/>
  <c r="M31" i="35" s="1"/>
  <c r="L31" i="35"/>
  <c r="R30" i="35"/>
  <c r="L18" i="35"/>
  <c r="L17" i="35"/>
  <c r="L15" i="35"/>
  <c r="L14" i="35"/>
  <c r="L13" i="35"/>
  <c r="AM120" i="50" l="1"/>
  <c r="M121" i="50"/>
  <c r="Q121" i="50"/>
  <c r="R121" i="50"/>
  <c r="X121" i="50"/>
  <c r="Z121" i="50"/>
  <c r="AA121" i="50"/>
  <c r="S121" i="50"/>
  <c r="AH121" i="50"/>
  <c r="M89" i="50"/>
  <c r="AH67" i="50"/>
  <c r="AN120" i="50"/>
  <c r="AF121" i="50"/>
  <c r="AE120" i="50"/>
  <c r="AF120" i="50"/>
  <c r="AA99" i="50"/>
  <c r="O120" i="50"/>
  <c r="Q120" i="50"/>
  <c r="R120" i="50"/>
  <c r="AH92" i="50"/>
  <c r="T120" i="50"/>
  <c r="AC121" i="50"/>
  <c r="V120" i="50"/>
  <c r="X120" i="50"/>
  <c r="Y120" i="50"/>
  <c r="AE121" i="50"/>
  <c r="AC120" i="50"/>
  <c r="AJ121" i="50"/>
  <c r="AL121" i="50"/>
  <c r="AJ120" i="50"/>
  <c r="AM121" i="50"/>
  <c r="AA109" i="50"/>
  <c r="AH94" i="50"/>
  <c r="AM94" i="50"/>
  <c r="AN94" i="50"/>
  <c r="M95" i="50"/>
  <c r="T110" i="50"/>
  <c r="T95" i="50"/>
  <c r="T173" i="50"/>
  <c r="AA95" i="50"/>
  <c r="Q95" i="50"/>
  <c r="R95" i="50"/>
  <c r="Q94" i="50"/>
  <c r="R94" i="50"/>
  <c r="V95" i="50"/>
  <c r="X95" i="50"/>
  <c r="X94" i="50"/>
  <c r="Z94" i="50"/>
  <c r="AF95" i="50"/>
  <c r="AG94" i="50"/>
  <c r="AL95" i="50"/>
  <c r="AJ94" i="50"/>
  <c r="AM95" i="50"/>
  <c r="O95" i="50"/>
  <c r="O94" i="50"/>
  <c r="Y95" i="50"/>
  <c r="AC95" i="50"/>
  <c r="AE95" i="50"/>
  <c r="AF94" i="50"/>
  <c r="AN95" i="50"/>
  <c r="V94" i="50"/>
  <c r="AC94" i="50"/>
  <c r="M99" i="50"/>
  <c r="T106" i="50"/>
  <c r="AA106" i="50"/>
  <c r="M110" i="50"/>
  <c r="AA113" i="50"/>
  <c r="T91" i="50"/>
  <c r="AA177" i="50"/>
  <c r="AA153" i="50"/>
  <c r="T75" i="50"/>
  <c r="AA134" i="50"/>
  <c r="M170" i="50"/>
  <c r="T127" i="50"/>
  <c r="AH47" i="50"/>
  <c r="T147" i="50"/>
  <c r="AH162" i="50"/>
  <c r="T174" i="50"/>
  <c r="M97" i="50"/>
  <c r="AA100" i="50"/>
  <c r="M33" i="50"/>
  <c r="T88" i="50"/>
  <c r="T33" i="50"/>
  <c r="T37" i="50"/>
  <c r="M85" i="50"/>
  <c r="T101" i="50"/>
  <c r="AA33" i="50"/>
  <c r="T112" i="50"/>
  <c r="AH81" i="50"/>
  <c r="AH33" i="50"/>
  <c r="T78" i="50"/>
  <c r="O33" i="50"/>
  <c r="Q33" i="50"/>
  <c r="R33" i="50"/>
  <c r="V33" i="50"/>
  <c r="X33" i="50"/>
  <c r="Y33" i="50"/>
  <c r="AC33" i="50"/>
  <c r="AE33" i="50"/>
  <c r="AF33" i="50"/>
  <c r="AJ33" i="50"/>
  <c r="AL33" i="50"/>
  <c r="AM33" i="50"/>
  <c r="AH80" i="50"/>
  <c r="M177" i="50"/>
  <c r="AH78" i="50"/>
  <c r="O30" i="50"/>
  <c r="Q30" i="50"/>
  <c r="R30" i="50"/>
  <c r="T66" i="50"/>
  <c r="S30" i="50"/>
  <c r="AA81" i="50"/>
  <c r="AA30" i="50"/>
  <c r="M165" i="50"/>
  <c r="T85" i="50"/>
  <c r="AH88" i="50"/>
  <c r="AH104" i="50"/>
  <c r="AH30" i="50"/>
  <c r="M59" i="50"/>
  <c r="AH126" i="50"/>
  <c r="AJ30" i="50"/>
  <c r="AH130" i="50"/>
  <c r="T67" i="50"/>
  <c r="M141" i="50"/>
  <c r="AH72" i="50"/>
  <c r="AA101" i="50"/>
  <c r="AA104" i="50"/>
  <c r="AH117" i="50"/>
  <c r="AH54" i="50"/>
  <c r="AA58" i="50"/>
  <c r="AA69" i="50"/>
  <c r="AA76" i="50"/>
  <c r="M80" i="50"/>
  <c r="M90" i="50"/>
  <c r="M87" i="50"/>
  <c r="AH98" i="50"/>
  <c r="T108" i="50"/>
  <c r="X30" i="50"/>
  <c r="O97" i="50"/>
  <c r="T51" i="50"/>
  <c r="AH69" i="50"/>
  <c r="M102" i="50"/>
  <c r="AA111" i="50"/>
  <c r="T118" i="50"/>
  <c r="Y30" i="50"/>
  <c r="AC30" i="50"/>
  <c r="AF30" i="50"/>
  <c r="AG30" i="50"/>
  <c r="M138" i="50"/>
  <c r="AA172" i="50"/>
  <c r="T70" i="50"/>
  <c r="AH90" i="50"/>
  <c r="M112" i="50"/>
  <c r="T44" i="50"/>
  <c r="AA115" i="50"/>
  <c r="AH118" i="50"/>
  <c r="T30" i="50"/>
  <c r="AH68" i="50"/>
  <c r="M86" i="50"/>
  <c r="M104" i="50"/>
  <c r="Z30" i="50"/>
  <c r="T89" i="50"/>
  <c r="M69" i="50"/>
  <c r="AA72" i="50"/>
  <c r="M76" i="50"/>
  <c r="T104" i="50"/>
  <c r="AH110" i="50"/>
  <c r="AL30" i="50"/>
  <c r="AM30" i="50"/>
  <c r="M83" i="50"/>
  <c r="M157" i="50"/>
  <c r="M125" i="50"/>
  <c r="AC99" i="50"/>
  <c r="AH46" i="50"/>
  <c r="M133" i="50"/>
  <c r="M65" i="50"/>
  <c r="T68" i="50"/>
  <c r="AA54" i="50"/>
  <c r="T144" i="50"/>
  <c r="AA87" i="50"/>
  <c r="AA98" i="50"/>
  <c r="AC106" i="50"/>
  <c r="T115" i="50"/>
  <c r="AL85" i="50"/>
  <c r="AN85" i="50"/>
  <c r="AG99" i="50"/>
  <c r="S105" i="50"/>
  <c r="AC101" i="50"/>
  <c r="AF99" i="50"/>
  <c r="R105" i="50"/>
  <c r="M70" i="50"/>
  <c r="AH76" i="50"/>
  <c r="AH99" i="50"/>
  <c r="T111" i="50"/>
  <c r="AH113" i="50"/>
  <c r="O107" i="50"/>
  <c r="AJ102" i="50"/>
  <c r="AA67" i="50"/>
  <c r="AA89" i="50"/>
  <c r="AA117" i="50"/>
  <c r="T77" i="50"/>
  <c r="AH86" i="50"/>
  <c r="T100" i="50"/>
  <c r="M106" i="50"/>
  <c r="AH111" i="50"/>
  <c r="V110" i="50"/>
  <c r="T46" i="50"/>
  <c r="T74" i="50"/>
  <c r="AL89" i="50"/>
  <c r="AJ112" i="50"/>
  <c r="AL112" i="50"/>
  <c r="AN112" i="50"/>
  <c r="AM85" i="50"/>
  <c r="Q105" i="50"/>
  <c r="M68" i="50"/>
  <c r="M71" i="50"/>
  <c r="AM89" i="50"/>
  <c r="AH77" i="50"/>
  <c r="AN89" i="50"/>
  <c r="T98" i="50"/>
  <c r="M115" i="50"/>
  <c r="V107" i="50"/>
  <c r="R98" i="50"/>
  <c r="AE103" i="50"/>
  <c r="X88" i="50"/>
  <c r="Z98" i="50"/>
  <c r="Y88" i="50"/>
  <c r="AF107" i="50"/>
  <c r="Z88" i="50"/>
  <c r="X115" i="50"/>
  <c r="S102" i="50"/>
  <c r="AL109" i="50"/>
  <c r="AC113" i="50"/>
  <c r="Z115" i="50"/>
  <c r="AL92" i="50"/>
  <c r="Y104" i="50"/>
  <c r="AL98" i="50"/>
  <c r="AF102" i="50"/>
  <c r="Z104" i="50"/>
  <c r="Q85" i="50"/>
  <c r="M145" i="50"/>
  <c r="S85" i="50"/>
  <c r="Q89" i="50"/>
  <c r="AN98" i="50"/>
  <c r="V108" i="50"/>
  <c r="AN113" i="50"/>
  <c r="Z85" i="50"/>
  <c r="AC87" i="50"/>
  <c r="X91" i="50"/>
  <c r="AN102" i="50"/>
  <c r="AG106" i="50"/>
  <c r="Q114" i="50"/>
  <c r="Y91" i="50"/>
  <c r="X97" i="50"/>
  <c r="AL104" i="50"/>
  <c r="AE110" i="50"/>
  <c r="X118" i="50"/>
  <c r="Q109" i="50"/>
  <c r="Y77" i="50"/>
  <c r="AM105" i="50"/>
  <c r="AJ92" i="50"/>
  <c r="V100" i="50"/>
  <c r="AG111" i="50"/>
  <c r="R106" i="50"/>
  <c r="AF117" i="50"/>
  <c r="X104" i="50"/>
  <c r="AM98" i="50"/>
  <c r="R89" i="50"/>
  <c r="Q112" i="50"/>
  <c r="S89" i="50"/>
  <c r="Q97" i="50"/>
  <c r="AL102" i="50"/>
  <c r="S112" i="50"/>
  <c r="Y85" i="50"/>
  <c r="AF106" i="50"/>
  <c r="AE87" i="50"/>
  <c r="Z91" i="50"/>
  <c r="Y97" i="50"/>
  <c r="AF110" i="50"/>
  <c r="Y118" i="50"/>
  <c r="AL101" i="50"/>
  <c r="AC103" i="50"/>
  <c r="S109" i="50"/>
  <c r="AM101" i="50"/>
  <c r="X107" i="50"/>
  <c r="AG103" i="50"/>
  <c r="Z107" i="50"/>
  <c r="S117" i="50"/>
  <c r="V86" i="50"/>
  <c r="Y117" i="50"/>
  <c r="Z77" i="50"/>
  <c r="Q102" i="50"/>
  <c r="AG107" i="50"/>
  <c r="R102" i="50"/>
  <c r="Y115" i="50"/>
  <c r="AE98" i="50"/>
  <c r="AM109" i="50"/>
  <c r="AG98" i="50"/>
  <c r="AE113" i="50"/>
  <c r="AG117" i="50"/>
  <c r="Y108" i="50"/>
  <c r="O114" i="50"/>
  <c r="AJ104" i="50"/>
  <c r="Z108" i="50"/>
  <c r="V118" i="50"/>
  <c r="AH39" i="50"/>
  <c r="AH85" i="50"/>
  <c r="AF87" i="50"/>
  <c r="AC89" i="50"/>
  <c r="AA91" i="50"/>
  <c r="Z97" i="50"/>
  <c r="M105" i="50"/>
  <c r="AG110" i="50"/>
  <c r="AA114" i="50"/>
  <c r="AE89" i="50"/>
  <c r="M107" i="50"/>
  <c r="AJ114" i="50"/>
  <c r="AN101" i="50"/>
  <c r="Y111" i="50"/>
  <c r="AF90" i="50"/>
  <c r="AF98" i="50"/>
  <c r="X100" i="50"/>
  <c r="AE117" i="50"/>
  <c r="AN92" i="50"/>
  <c r="Z100" i="50"/>
  <c r="AN109" i="50"/>
  <c r="S106" i="50"/>
  <c r="AG113" i="50"/>
  <c r="O85" i="50"/>
  <c r="AN90" i="50"/>
  <c r="R108" i="50"/>
  <c r="AF100" i="50"/>
  <c r="AM115" i="50"/>
  <c r="AG100" i="50"/>
  <c r="O112" i="50"/>
  <c r="AM113" i="50"/>
  <c r="Y87" i="50"/>
  <c r="Q116" i="50"/>
  <c r="X110" i="50"/>
  <c r="R116" i="50"/>
  <c r="S116" i="50"/>
  <c r="M40" i="50"/>
  <c r="AA79" i="50"/>
  <c r="M109" i="50"/>
  <c r="AH114" i="50"/>
  <c r="AH116" i="50"/>
  <c r="S88" i="50"/>
  <c r="R88" i="50"/>
  <c r="Q88" i="50"/>
  <c r="AE109" i="50"/>
  <c r="AC86" i="50"/>
  <c r="O88" i="50"/>
  <c r="X106" i="50"/>
  <c r="AF109" i="50"/>
  <c r="X103" i="50"/>
  <c r="Y103" i="50"/>
  <c r="Z103" i="50"/>
  <c r="Y106" i="50"/>
  <c r="AG109" i="50"/>
  <c r="R82" i="50"/>
  <c r="M82" i="50"/>
  <c r="AE86" i="50"/>
  <c r="S100" i="50"/>
  <c r="Q100" i="50"/>
  <c r="O100" i="50"/>
  <c r="R100" i="50"/>
  <c r="AJ101" i="50"/>
  <c r="V103" i="50"/>
  <c r="Z116" i="50"/>
  <c r="Y116" i="50"/>
  <c r="X116" i="50"/>
  <c r="AH66" i="50"/>
  <c r="T76" i="50"/>
  <c r="AF86" i="50"/>
  <c r="M113" i="50"/>
  <c r="V116" i="50"/>
  <c r="AN86" i="50"/>
  <c r="O90" i="50"/>
  <c r="AJ111" i="50"/>
  <c r="V113" i="50"/>
  <c r="Z113" i="50"/>
  <c r="X113" i="50"/>
  <c r="Y113" i="50"/>
  <c r="T136" i="50"/>
  <c r="M151" i="50"/>
  <c r="AA85" i="50"/>
  <c r="O115" i="50"/>
  <c r="Y105" i="50"/>
  <c r="X105" i="50"/>
  <c r="AG108" i="50"/>
  <c r="AF108" i="50"/>
  <c r="AL111" i="50"/>
  <c r="AC85" i="50"/>
  <c r="O92" i="50"/>
  <c r="V105" i="50"/>
  <c r="AC108" i="50"/>
  <c r="AM111" i="50"/>
  <c r="Q115" i="50"/>
  <c r="AF118" i="50"/>
  <c r="AE118" i="50"/>
  <c r="AA70" i="50"/>
  <c r="AJ88" i="50"/>
  <c r="Y90" i="50"/>
  <c r="X90" i="50"/>
  <c r="Z90" i="50"/>
  <c r="R115" i="50"/>
  <c r="AC118" i="50"/>
  <c r="AE85" i="50"/>
  <c r="V90" i="50"/>
  <c r="Z105" i="50"/>
  <c r="AE108" i="50"/>
  <c r="Q92" i="50"/>
  <c r="M126" i="50"/>
  <c r="AH136" i="50"/>
  <c r="AF85" i="50"/>
  <c r="AL88" i="50"/>
  <c r="R92" i="50"/>
  <c r="AH100" i="50"/>
  <c r="O104" i="50"/>
  <c r="AN108" i="50"/>
  <c r="AM108" i="50"/>
  <c r="AH108" i="50"/>
  <c r="AG118" i="50"/>
  <c r="S92" i="50"/>
  <c r="AF105" i="50"/>
  <c r="AE105" i="50"/>
  <c r="AG105" i="50"/>
  <c r="AM99" i="50"/>
  <c r="AL99" i="50"/>
  <c r="R111" i="50"/>
  <c r="Q111" i="50"/>
  <c r="S111" i="50"/>
  <c r="Z114" i="50"/>
  <c r="Y114" i="50"/>
  <c r="T114" i="50"/>
  <c r="R91" i="50"/>
  <c r="AM88" i="50"/>
  <c r="AA155" i="50"/>
  <c r="AJ100" i="50"/>
  <c r="Q104" i="50"/>
  <c r="AC105" i="50"/>
  <c r="T117" i="50"/>
  <c r="AM118" i="50"/>
  <c r="AL118" i="50"/>
  <c r="AN118" i="50"/>
  <c r="O148" i="50"/>
  <c r="M148" i="50"/>
  <c r="X92" i="50"/>
  <c r="V92" i="50"/>
  <c r="AG97" i="50"/>
  <c r="AF97" i="50"/>
  <c r="AE97" i="50"/>
  <c r="R104" i="50"/>
  <c r="AL108" i="50"/>
  <c r="AE116" i="50"/>
  <c r="AG116" i="50"/>
  <c r="AF116" i="50"/>
  <c r="T34" i="50"/>
  <c r="AC97" i="50"/>
  <c r="AL100" i="50"/>
  <c r="V117" i="50"/>
  <c r="AC116" i="50"/>
  <c r="Y92" i="50"/>
  <c r="AM100" i="50"/>
  <c r="AN87" i="50"/>
  <c r="AM87" i="50"/>
  <c r="O91" i="50"/>
  <c r="Q91" i="50"/>
  <c r="S103" i="50"/>
  <c r="R103" i="50"/>
  <c r="Q103" i="50"/>
  <c r="AJ107" i="50"/>
  <c r="AN107" i="50"/>
  <c r="AL107" i="50"/>
  <c r="AM107" i="50"/>
  <c r="O111" i="50"/>
  <c r="V114" i="50"/>
  <c r="O103" i="50"/>
  <c r="V106" i="50"/>
  <c r="AA62" i="50"/>
  <c r="M134" i="50"/>
  <c r="Z92" i="50"/>
  <c r="Y107" i="50"/>
  <c r="X117" i="50"/>
  <c r="AL97" i="50"/>
  <c r="AN97" i="50"/>
  <c r="AM97" i="50"/>
  <c r="R101" i="50"/>
  <c r="S101" i="50"/>
  <c r="M101" i="50"/>
  <c r="Q113" i="50"/>
  <c r="O113" i="50"/>
  <c r="AL86" i="50"/>
  <c r="AJ86" i="50"/>
  <c r="T141" i="50"/>
  <c r="T84" i="50"/>
  <c r="AC92" i="50"/>
  <c r="AG92" i="50"/>
  <c r="AE92" i="50"/>
  <c r="AF92" i="50"/>
  <c r="AJ97" i="50"/>
  <c r="O101" i="50"/>
  <c r="AN110" i="50"/>
  <c r="AM110" i="50"/>
  <c r="AL110" i="50"/>
  <c r="Z58" i="50"/>
  <c r="T58" i="50"/>
  <c r="AL87" i="50"/>
  <c r="AJ99" i="50"/>
  <c r="AG86" i="50"/>
  <c r="X82" i="50"/>
  <c r="Z82" i="50"/>
  <c r="Y82" i="50"/>
  <c r="S113" i="50"/>
  <c r="R90" i="50"/>
  <c r="Q90" i="50"/>
  <c r="AN62" i="50"/>
  <c r="AH62" i="50"/>
  <c r="R81" i="50"/>
  <c r="M81" i="50"/>
  <c r="AH87" i="50"/>
  <c r="M91" i="50"/>
  <c r="AE107" i="50"/>
  <c r="AC107" i="50"/>
  <c r="S114" i="50"/>
  <c r="R114" i="50"/>
  <c r="Q87" i="50"/>
  <c r="AC91" i="50"/>
  <c r="O99" i="50"/>
  <c r="X102" i="50"/>
  <c r="AJ106" i="50"/>
  <c r="V112" i="50"/>
  <c r="AE115" i="50"/>
  <c r="O87" i="50"/>
  <c r="V102" i="50"/>
  <c r="AC115" i="50"/>
  <c r="AN70" i="50"/>
  <c r="V89" i="50"/>
  <c r="AC104" i="50"/>
  <c r="O110" i="50"/>
  <c r="AJ117" i="50"/>
  <c r="AH63" i="50"/>
  <c r="AH141" i="50"/>
  <c r="O86" i="50"/>
  <c r="R87" i="50"/>
  <c r="X89" i="50"/>
  <c r="AA90" i="50"/>
  <c r="M98" i="50"/>
  <c r="V101" i="50"/>
  <c r="Y102" i="50"/>
  <c r="AE104" i="50"/>
  <c r="AH105" i="50"/>
  <c r="Q110" i="50"/>
  <c r="AC114" i="50"/>
  <c r="AF115" i="50"/>
  <c r="AL117" i="50"/>
  <c r="T48" i="50"/>
  <c r="T175" i="50"/>
  <c r="Z65" i="50"/>
  <c r="AA74" i="50"/>
  <c r="R80" i="50"/>
  <c r="Y89" i="50"/>
  <c r="AE91" i="50"/>
  <c r="Q99" i="50"/>
  <c r="AF104" i="50"/>
  <c r="AL106" i="50"/>
  <c r="O109" i="50"/>
  <c r="R110" i="50"/>
  <c r="X112" i="50"/>
  <c r="AJ116" i="50"/>
  <c r="AM117" i="50"/>
  <c r="AA37" i="50"/>
  <c r="AA65" i="50"/>
  <c r="AA68" i="50"/>
  <c r="S80" i="50"/>
  <c r="AH82" i="50"/>
  <c r="Q86" i="50"/>
  <c r="T87" i="50"/>
  <c r="AC90" i="50"/>
  <c r="AF91" i="50"/>
  <c r="O98" i="50"/>
  <c r="R99" i="50"/>
  <c r="X101" i="50"/>
  <c r="AA102" i="50"/>
  <c r="AJ105" i="50"/>
  <c r="AM106" i="50"/>
  <c r="M108" i="50"/>
  <c r="V111" i="50"/>
  <c r="Y112" i="50"/>
  <c r="AE114" i="50"/>
  <c r="AH115" i="50"/>
  <c r="R86" i="50"/>
  <c r="Y101" i="50"/>
  <c r="AF114" i="50"/>
  <c r="AL116" i="50"/>
  <c r="AA48" i="50"/>
  <c r="AA77" i="50"/>
  <c r="V87" i="50"/>
  <c r="AE90" i="50"/>
  <c r="AH91" i="50"/>
  <c r="Q98" i="50"/>
  <c r="T99" i="50"/>
  <c r="AC102" i="50"/>
  <c r="AL105" i="50"/>
  <c r="O108" i="50"/>
  <c r="X111" i="50"/>
  <c r="AA112" i="50"/>
  <c r="AJ115" i="50"/>
  <c r="AM116" i="50"/>
  <c r="M118" i="50"/>
  <c r="T128" i="50"/>
  <c r="AA80" i="50"/>
  <c r="X87" i="50"/>
  <c r="AA88" i="50"/>
  <c r="AJ91" i="50"/>
  <c r="V99" i="50"/>
  <c r="AE102" i="50"/>
  <c r="AH103" i="50"/>
  <c r="Q108" i="50"/>
  <c r="T109" i="50"/>
  <c r="AC112" i="50"/>
  <c r="AL115" i="50"/>
  <c r="O118" i="50"/>
  <c r="AC88" i="50"/>
  <c r="AF89" i="50"/>
  <c r="AL91" i="50"/>
  <c r="R97" i="50"/>
  <c r="X99" i="50"/>
  <c r="AJ103" i="50"/>
  <c r="AM104" i="50"/>
  <c r="V109" i="50"/>
  <c r="Y110" i="50"/>
  <c r="AE112" i="50"/>
  <c r="Q118" i="50"/>
  <c r="AH32" i="50"/>
  <c r="X86" i="50"/>
  <c r="AJ90" i="50"/>
  <c r="AM91" i="50"/>
  <c r="V98" i="50"/>
  <c r="Y99" i="50"/>
  <c r="AE101" i="50"/>
  <c r="Q107" i="50"/>
  <c r="AC111" i="50"/>
  <c r="AF112" i="50"/>
  <c r="AL114" i="50"/>
  <c r="O117" i="50"/>
  <c r="R118" i="50"/>
  <c r="AA139" i="50"/>
  <c r="T72" i="50"/>
  <c r="AA83" i="50"/>
  <c r="V85" i="50"/>
  <c r="Y86" i="50"/>
  <c r="AE88" i="50"/>
  <c r="AH89" i="50"/>
  <c r="T97" i="50"/>
  <c r="AC100" i="50"/>
  <c r="AF101" i="50"/>
  <c r="AL103" i="50"/>
  <c r="O106" i="50"/>
  <c r="R107" i="50"/>
  <c r="X109" i="50"/>
  <c r="AA110" i="50"/>
  <c r="AJ113" i="50"/>
  <c r="AM114" i="50"/>
  <c r="M116" i="50"/>
  <c r="AA75" i="50"/>
  <c r="AF88" i="50"/>
  <c r="AL90" i="50"/>
  <c r="X98" i="50"/>
  <c r="AM103" i="50"/>
  <c r="Y109" i="50"/>
  <c r="AE111" i="50"/>
  <c r="Q117" i="50"/>
  <c r="S84" i="50"/>
  <c r="Z66" i="50"/>
  <c r="R69" i="50"/>
  <c r="AN81" i="50"/>
  <c r="S69" i="50"/>
  <c r="AF84" i="50"/>
  <c r="AA126" i="50"/>
  <c r="M155" i="50"/>
  <c r="M75" i="50"/>
  <c r="AG84" i="50"/>
  <c r="AM69" i="50"/>
  <c r="AN69" i="50"/>
  <c r="AN82" i="50"/>
  <c r="R70" i="50"/>
  <c r="S70" i="50"/>
  <c r="AL80" i="50"/>
  <c r="AL75" i="50"/>
  <c r="AM80" i="50"/>
  <c r="T56" i="50"/>
  <c r="Y65" i="50"/>
  <c r="T73" i="50"/>
  <c r="AM75" i="50"/>
  <c r="AN80" i="50"/>
  <c r="T83" i="50"/>
  <c r="S81" i="50"/>
  <c r="Y75" i="50"/>
  <c r="Z75" i="50"/>
  <c r="AN75" i="50"/>
  <c r="T42" i="50"/>
  <c r="AH56" i="50"/>
  <c r="AH70" i="50"/>
  <c r="AH73" i="50"/>
  <c r="AL69" i="50"/>
  <c r="AH83" i="50"/>
  <c r="Q74" i="50"/>
  <c r="AE68" i="50"/>
  <c r="X72" i="50"/>
  <c r="R74" i="50"/>
  <c r="AF68" i="50"/>
  <c r="Y72" i="50"/>
  <c r="S74" i="50"/>
  <c r="AC77" i="50"/>
  <c r="X81" i="50"/>
  <c r="AG68" i="50"/>
  <c r="Z72" i="50"/>
  <c r="AE79" i="50"/>
  <c r="Y81" i="50"/>
  <c r="O83" i="50"/>
  <c r="AL66" i="50"/>
  <c r="AE77" i="50"/>
  <c r="AF79" i="50"/>
  <c r="Z81" i="50"/>
  <c r="AM66" i="50"/>
  <c r="AF77" i="50"/>
  <c r="AG79" i="50"/>
  <c r="Q83" i="50"/>
  <c r="Q42" i="50"/>
  <c r="AN66" i="50"/>
  <c r="AC72" i="50"/>
  <c r="R83" i="50"/>
  <c r="R42" i="50"/>
  <c r="V76" i="50"/>
  <c r="AJ70" i="50"/>
  <c r="AE74" i="50"/>
  <c r="O69" i="50"/>
  <c r="AF74" i="50"/>
  <c r="X76" i="50"/>
  <c r="AM77" i="50"/>
  <c r="AL70" i="50"/>
  <c r="AG74" i="50"/>
  <c r="Y76" i="50"/>
  <c r="AN77" i="50"/>
  <c r="AL81" i="50"/>
  <c r="Y83" i="50"/>
  <c r="AA135" i="50"/>
  <c r="T142" i="50"/>
  <c r="T160" i="50"/>
  <c r="Q80" i="50"/>
  <c r="AM81" i="50"/>
  <c r="Z83" i="50"/>
  <c r="AE67" i="50"/>
  <c r="S73" i="50"/>
  <c r="AJ76" i="50"/>
  <c r="Q73" i="50"/>
  <c r="R73" i="50"/>
  <c r="AF67" i="50"/>
  <c r="S75" i="50"/>
  <c r="AG67" i="50"/>
  <c r="AG69" i="50"/>
  <c r="AL76" i="50"/>
  <c r="V82" i="50"/>
  <c r="AM76" i="50"/>
  <c r="AF78" i="50"/>
  <c r="M147" i="50"/>
  <c r="M66" i="50"/>
  <c r="AH71" i="50"/>
  <c r="AA73" i="50"/>
  <c r="X75" i="50"/>
  <c r="AG78" i="50"/>
  <c r="R84" i="50"/>
  <c r="M127" i="50"/>
  <c r="AA32" i="50"/>
  <c r="AA41" i="50"/>
  <c r="AM71" i="50"/>
  <c r="AN71" i="50"/>
  <c r="X66" i="50"/>
  <c r="AG75" i="50"/>
  <c r="AC84" i="50"/>
  <c r="AH51" i="50"/>
  <c r="T63" i="50"/>
  <c r="T130" i="50"/>
  <c r="Y66" i="50"/>
  <c r="M74" i="50"/>
  <c r="T79" i="50"/>
  <c r="M149" i="50"/>
  <c r="M156" i="50"/>
  <c r="T163" i="50"/>
  <c r="AE66" i="50"/>
  <c r="AC66" i="50"/>
  <c r="AG66" i="50"/>
  <c r="AF66" i="50"/>
  <c r="AA66" i="50"/>
  <c r="S68" i="50"/>
  <c r="X71" i="50"/>
  <c r="T81" i="50"/>
  <c r="Z69" i="50"/>
  <c r="Y69" i="50"/>
  <c r="X69" i="50"/>
  <c r="O79" i="50"/>
  <c r="R79" i="50"/>
  <c r="AE82" i="50"/>
  <c r="AG82" i="50"/>
  <c r="AF82" i="50"/>
  <c r="Z159" i="50"/>
  <c r="T159" i="50"/>
  <c r="AC82" i="50"/>
  <c r="Q68" i="50"/>
  <c r="V71" i="50"/>
  <c r="S132" i="50"/>
  <c r="M132" i="50"/>
  <c r="Y71" i="50"/>
  <c r="AL74" i="50"/>
  <c r="AN74" i="50"/>
  <c r="AM74" i="50"/>
  <c r="X174" i="50"/>
  <c r="Z71" i="50"/>
  <c r="AJ74" i="50"/>
  <c r="V69" i="50"/>
  <c r="Q79" i="50"/>
  <c r="V49" i="50"/>
  <c r="T49" i="50"/>
  <c r="S79" i="50"/>
  <c r="O68" i="50"/>
  <c r="M62" i="50"/>
  <c r="M160" i="50"/>
  <c r="AA174" i="50"/>
  <c r="AE84" i="50"/>
  <c r="AF71" i="50"/>
  <c r="AE71" i="50"/>
  <c r="AG71" i="50"/>
  <c r="AC71" i="50"/>
  <c r="AN79" i="50"/>
  <c r="AM79" i="50"/>
  <c r="AL79" i="50"/>
  <c r="AJ79" i="50"/>
  <c r="AH79" i="50"/>
  <c r="AN84" i="50"/>
  <c r="AM84" i="50"/>
  <c r="AL84" i="50"/>
  <c r="AJ84" i="50"/>
  <c r="R67" i="50"/>
  <c r="S67" i="50"/>
  <c r="Q67" i="50"/>
  <c r="AF73" i="50"/>
  <c r="AC83" i="50"/>
  <c r="S78" i="50"/>
  <c r="R78" i="50"/>
  <c r="O78" i="50"/>
  <c r="AC73" i="50"/>
  <c r="Q78" i="50"/>
  <c r="AE73" i="50"/>
  <c r="O67" i="50"/>
  <c r="R72" i="50"/>
  <c r="O72" i="50"/>
  <c r="S72" i="50"/>
  <c r="Q72" i="50"/>
  <c r="M72" i="50"/>
  <c r="X70" i="50"/>
  <c r="Y70" i="50"/>
  <c r="Z80" i="50"/>
  <c r="Y80" i="50"/>
  <c r="X80" i="50"/>
  <c r="AL65" i="50"/>
  <c r="AH75" i="50"/>
  <c r="AN154" i="50"/>
  <c r="AH154" i="50"/>
  <c r="AM65" i="50"/>
  <c r="V70" i="50"/>
  <c r="V80" i="50"/>
  <c r="AJ65" i="50"/>
  <c r="S77" i="50"/>
  <c r="R77" i="50"/>
  <c r="Q77" i="50"/>
  <c r="O77" i="50"/>
  <c r="AF83" i="50"/>
  <c r="AG83" i="50"/>
  <c r="Z151" i="50"/>
  <c r="T151" i="50"/>
  <c r="AN65" i="50"/>
  <c r="T69" i="50"/>
  <c r="AG72" i="50"/>
  <c r="AF72" i="50"/>
  <c r="V65" i="50"/>
  <c r="AC78" i="50"/>
  <c r="O84" i="50"/>
  <c r="AN175" i="50"/>
  <c r="X65" i="50"/>
  <c r="AE78" i="50"/>
  <c r="Q84" i="50"/>
  <c r="AJ68" i="50"/>
  <c r="AC76" i="50"/>
  <c r="O82" i="50"/>
  <c r="AL68" i="50"/>
  <c r="O71" i="50"/>
  <c r="V84" i="50"/>
  <c r="AJ67" i="50"/>
  <c r="AM68" i="50"/>
  <c r="V73" i="50"/>
  <c r="Y74" i="50"/>
  <c r="AE76" i="50"/>
  <c r="Q82" i="50"/>
  <c r="AE65" i="50"/>
  <c r="Q71" i="50"/>
  <c r="AC75" i="50"/>
  <c r="O81" i="50"/>
  <c r="AF65" i="50"/>
  <c r="AG76" i="50"/>
  <c r="AM78" i="50"/>
  <c r="S82" i="50"/>
  <c r="Y84" i="50"/>
  <c r="AG65" i="50"/>
  <c r="AM67" i="50"/>
  <c r="S71" i="50"/>
  <c r="Y73" i="50"/>
  <c r="AE75" i="50"/>
  <c r="AN78" i="50"/>
  <c r="Q81" i="50"/>
  <c r="Z84" i="50"/>
  <c r="V74" i="50"/>
  <c r="X74" i="50"/>
  <c r="AJ78" i="50"/>
  <c r="AL67" i="50"/>
  <c r="O70" i="50"/>
  <c r="X73" i="50"/>
  <c r="AJ77" i="50"/>
  <c r="V83" i="50"/>
  <c r="R65" i="50"/>
  <c r="X67" i="50"/>
  <c r="AG70" i="50"/>
  <c r="AJ71" i="50"/>
  <c r="AM72" i="50"/>
  <c r="S76" i="50"/>
  <c r="V77" i="50"/>
  <c r="Y78" i="50"/>
  <c r="AE80" i="50"/>
  <c r="AN83" i="50"/>
  <c r="V79" i="50"/>
  <c r="AC81" i="50"/>
  <c r="Q66" i="50"/>
  <c r="AC70" i="50"/>
  <c r="X79" i="50"/>
  <c r="AJ83" i="50"/>
  <c r="R66" i="50"/>
  <c r="X68" i="50"/>
  <c r="AM73" i="50"/>
  <c r="Y79" i="50"/>
  <c r="S66" i="50"/>
  <c r="V67" i="50"/>
  <c r="Y68" i="50"/>
  <c r="AE70" i="50"/>
  <c r="AN73" i="50"/>
  <c r="Q76" i="50"/>
  <c r="AC80" i="50"/>
  <c r="AF81" i="50"/>
  <c r="AL83" i="50"/>
  <c r="R147" i="50"/>
  <c r="AC69" i="50"/>
  <c r="AJ82" i="50"/>
  <c r="M34" i="50"/>
  <c r="S65" i="50"/>
  <c r="Y67" i="50"/>
  <c r="AE69" i="50"/>
  <c r="AN72" i="50"/>
  <c r="Q75" i="50"/>
  <c r="Z78" i="50"/>
  <c r="AF80" i="50"/>
  <c r="AL82" i="50"/>
  <c r="AJ73" i="50"/>
  <c r="V68" i="50"/>
  <c r="O76" i="50"/>
  <c r="O65" i="50"/>
  <c r="AJ72" i="50"/>
  <c r="V78" i="50"/>
  <c r="AE81" i="50"/>
  <c r="O75" i="50"/>
  <c r="M128" i="50"/>
  <c r="T131" i="50"/>
  <c r="AH137" i="50"/>
  <c r="AA150" i="50"/>
  <c r="AH153" i="50"/>
  <c r="AA55" i="50"/>
  <c r="T145" i="50"/>
  <c r="X140" i="50"/>
  <c r="Y142" i="50"/>
  <c r="AE136" i="50"/>
  <c r="T50" i="50"/>
  <c r="AA140" i="50"/>
  <c r="R60" i="50"/>
  <c r="AA124" i="50"/>
  <c r="AA143" i="50"/>
  <c r="AH163" i="50"/>
  <c r="S60" i="50"/>
  <c r="X142" i="50"/>
  <c r="AF136" i="50"/>
  <c r="M37" i="50"/>
  <c r="AA50" i="50"/>
  <c r="T57" i="50"/>
  <c r="AH140" i="50"/>
  <c r="Z45" i="50"/>
  <c r="Y146" i="50"/>
  <c r="Z146" i="50"/>
  <c r="R165" i="50"/>
  <c r="AG134" i="50"/>
  <c r="X172" i="50"/>
  <c r="AN39" i="50"/>
  <c r="AN36" i="50"/>
  <c r="X58" i="50"/>
  <c r="AN143" i="50"/>
  <c r="V159" i="50"/>
  <c r="AL175" i="50"/>
  <c r="M43" i="50"/>
  <c r="M56" i="50"/>
  <c r="T138" i="50"/>
  <c r="M144" i="50"/>
  <c r="Q150" i="50"/>
  <c r="AM175" i="50"/>
  <c r="AC159" i="50"/>
  <c r="AF141" i="50"/>
  <c r="R56" i="50"/>
  <c r="Z170" i="50"/>
  <c r="Y41" i="50"/>
  <c r="Y154" i="50"/>
  <c r="AF159" i="50"/>
  <c r="AG159" i="50"/>
  <c r="Z50" i="50"/>
  <c r="AN129" i="50"/>
  <c r="V154" i="50"/>
  <c r="X41" i="50"/>
  <c r="Z41" i="50"/>
  <c r="AA44" i="50"/>
  <c r="AH50" i="50"/>
  <c r="M124" i="50"/>
  <c r="AA133" i="50"/>
  <c r="AA151" i="50"/>
  <c r="Z154" i="50"/>
  <c r="AH157" i="50"/>
  <c r="M171" i="50"/>
  <c r="M39" i="50"/>
  <c r="T60" i="50"/>
  <c r="M140" i="50"/>
  <c r="M161" i="50"/>
  <c r="AL151" i="50"/>
  <c r="AM34" i="50"/>
  <c r="AF57" i="50"/>
  <c r="Y45" i="50"/>
  <c r="Q56" i="50"/>
  <c r="R170" i="50"/>
  <c r="AN138" i="50"/>
  <c r="AN34" i="50"/>
  <c r="T39" i="50"/>
  <c r="T45" i="50"/>
  <c r="AG57" i="50"/>
  <c r="M175" i="50"/>
  <c r="M31" i="50"/>
  <c r="AA49" i="50"/>
  <c r="M55" i="50"/>
  <c r="AA128" i="50"/>
  <c r="T146" i="50"/>
  <c r="T157" i="50"/>
  <c r="AH38" i="50"/>
  <c r="M47" i="50"/>
  <c r="T149" i="50"/>
  <c r="AE36" i="50"/>
  <c r="AE47" i="50"/>
  <c r="X144" i="50"/>
  <c r="AM157" i="50"/>
  <c r="AF36" i="50"/>
  <c r="AF47" i="50"/>
  <c r="Q132" i="50"/>
  <c r="Y144" i="50"/>
  <c r="AN157" i="50"/>
  <c r="AG36" i="50"/>
  <c r="AG47" i="50"/>
  <c r="Q53" i="50"/>
  <c r="V58" i="50"/>
  <c r="AE126" i="50"/>
  <c r="R132" i="50"/>
  <c r="T137" i="50"/>
  <c r="AA144" i="50"/>
  <c r="O150" i="50"/>
  <c r="M158" i="50"/>
  <c r="AA160" i="50"/>
  <c r="AN49" i="50"/>
  <c r="X55" i="50"/>
  <c r="X134" i="50"/>
  <c r="AL136" i="50"/>
  <c r="AC31" i="50"/>
  <c r="Y134" i="50"/>
  <c r="AM136" i="50"/>
  <c r="AE41" i="50"/>
  <c r="S129" i="50"/>
  <c r="O132" i="50"/>
  <c r="Z134" i="50"/>
  <c r="AN136" i="50"/>
  <c r="AM154" i="50"/>
  <c r="AG172" i="50"/>
  <c r="R53" i="50"/>
  <c r="AF126" i="50"/>
  <c r="S53" i="50"/>
  <c r="AG126" i="50"/>
  <c r="AL36" i="50"/>
  <c r="Y58" i="50"/>
  <c r="Z142" i="50"/>
  <c r="R150" i="50"/>
  <c r="Z32" i="50"/>
  <c r="AM36" i="50"/>
  <c r="S42" i="50"/>
  <c r="T62" i="50"/>
  <c r="AA132" i="50"/>
  <c r="AM153" i="50"/>
  <c r="Y156" i="50"/>
  <c r="Q125" i="50"/>
  <c r="M136" i="50"/>
  <c r="AA138" i="50"/>
  <c r="X143" i="50"/>
  <c r="AH145" i="50"/>
  <c r="AN153" i="50"/>
  <c r="Z156" i="50"/>
  <c r="AL48" i="50"/>
  <c r="X51" i="50"/>
  <c r="R125" i="50"/>
  <c r="Y133" i="50"/>
  <c r="Y143" i="50"/>
  <c r="R151" i="50"/>
  <c r="AL161" i="50"/>
  <c r="Q40" i="50"/>
  <c r="Z48" i="50"/>
  <c r="R164" i="50"/>
  <c r="S133" i="50"/>
  <c r="AG140" i="50"/>
  <c r="AM48" i="50"/>
  <c r="Y51" i="50"/>
  <c r="AA59" i="50"/>
  <c r="Z133" i="50"/>
  <c r="Z143" i="50"/>
  <c r="AJ145" i="50"/>
  <c r="AM161" i="50"/>
  <c r="AH164" i="50"/>
  <c r="AA171" i="50"/>
  <c r="V161" i="50"/>
  <c r="Q154" i="50"/>
  <c r="X159" i="50"/>
  <c r="AN161" i="50"/>
  <c r="Q164" i="50"/>
  <c r="R51" i="50"/>
  <c r="Z145" i="50"/>
  <c r="AG54" i="50"/>
  <c r="AJ138" i="50"/>
  <c r="AM145" i="50"/>
  <c r="M162" i="50"/>
  <c r="R130" i="50"/>
  <c r="S51" i="50"/>
  <c r="AF62" i="50"/>
  <c r="T41" i="50"/>
  <c r="AA57" i="50"/>
  <c r="AL138" i="50"/>
  <c r="AH143" i="50"/>
  <c r="O164" i="50"/>
  <c r="R40" i="50"/>
  <c r="AE62" i="50"/>
  <c r="AE140" i="50"/>
  <c r="AF140" i="50"/>
  <c r="AG62" i="50"/>
  <c r="AL34" i="50"/>
  <c r="AN59" i="50"/>
  <c r="AH125" i="50"/>
  <c r="AM138" i="50"/>
  <c r="X154" i="50"/>
  <c r="AE159" i="50"/>
  <c r="AJ147" i="50"/>
  <c r="AM147" i="50"/>
  <c r="AL147" i="50"/>
  <c r="AN147" i="50"/>
  <c r="AH152" i="50"/>
  <c r="AH172" i="50"/>
  <c r="O153" i="50"/>
  <c r="AC58" i="50"/>
  <c r="Z44" i="50"/>
  <c r="V135" i="50"/>
  <c r="AE58" i="50"/>
  <c r="AC137" i="50"/>
  <c r="AG137" i="50"/>
  <c r="AF137" i="50"/>
  <c r="AN150" i="50"/>
  <c r="R153" i="50"/>
  <c r="AN159" i="50"/>
  <c r="Q34" i="50"/>
  <c r="AF58" i="50"/>
  <c r="Y123" i="50"/>
  <c r="X135" i="50"/>
  <c r="S153" i="50"/>
  <c r="Z123" i="50"/>
  <c r="Y135" i="50"/>
  <c r="AE137" i="50"/>
  <c r="Q144" i="50"/>
  <c r="AH58" i="50"/>
  <c r="AM58" i="50"/>
  <c r="AN58" i="50"/>
  <c r="AL58" i="50"/>
  <c r="AA123" i="50"/>
  <c r="AG123" i="50"/>
  <c r="AF123" i="50"/>
  <c r="Y128" i="50"/>
  <c r="V133" i="50"/>
  <c r="Z135" i="50"/>
  <c r="AC47" i="50"/>
  <c r="AL49" i="50"/>
  <c r="AM56" i="50"/>
  <c r="AJ58" i="50"/>
  <c r="AC123" i="50"/>
  <c r="AL164" i="50"/>
  <c r="V171" i="50"/>
  <c r="Y171" i="50"/>
  <c r="Z171" i="50"/>
  <c r="AA42" i="50"/>
  <c r="AM49" i="50"/>
  <c r="X133" i="50"/>
  <c r="V144" i="50"/>
  <c r="Q151" i="50"/>
  <c r="T158" i="50"/>
  <c r="AM164" i="50"/>
  <c r="S123" i="50"/>
  <c r="M123" i="50"/>
  <c r="AC56" i="50"/>
  <c r="O123" i="50"/>
  <c r="V130" i="50"/>
  <c r="X44" i="50"/>
  <c r="AF125" i="50"/>
  <c r="AE125" i="50"/>
  <c r="AC125" i="50"/>
  <c r="AG125" i="50"/>
  <c r="Y44" i="50"/>
  <c r="AE56" i="50"/>
  <c r="S146" i="50"/>
  <c r="R146" i="50"/>
  <c r="Q146" i="50"/>
  <c r="AL150" i="50"/>
  <c r="O34" i="50"/>
  <c r="S34" i="50"/>
  <c r="AF56" i="50"/>
  <c r="AC130" i="50"/>
  <c r="AG130" i="50"/>
  <c r="AE130" i="50"/>
  <c r="AF130" i="50"/>
  <c r="O146" i="50"/>
  <c r="AM150" i="50"/>
  <c r="Q153" i="50"/>
  <c r="AM159" i="50"/>
  <c r="AG56" i="50"/>
  <c r="X123" i="50"/>
  <c r="AH128" i="50"/>
  <c r="AN128" i="50"/>
  <c r="AM128" i="50"/>
  <c r="AL128" i="50"/>
  <c r="O163" i="50"/>
  <c r="AJ128" i="50"/>
  <c r="AJ42" i="50"/>
  <c r="AL42" i="50"/>
  <c r="AN42" i="50"/>
  <c r="AM42" i="50"/>
  <c r="X149" i="50"/>
  <c r="AG158" i="50"/>
  <c r="AF158" i="50"/>
  <c r="AE158" i="50"/>
  <c r="Q163" i="50"/>
  <c r="O165" i="50"/>
  <c r="AH176" i="50"/>
  <c r="AN176" i="50"/>
  <c r="AM176" i="50"/>
  <c r="AL176" i="50"/>
  <c r="V55" i="50"/>
  <c r="Z55" i="50"/>
  <c r="Y149" i="50"/>
  <c r="AC158" i="50"/>
  <c r="R163" i="50"/>
  <c r="V174" i="50"/>
  <c r="AJ176" i="50"/>
  <c r="AA38" i="50"/>
  <c r="O53" i="50"/>
  <c r="AH131" i="50"/>
  <c r="AH133" i="50"/>
  <c r="Z149" i="50"/>
  <c r="X156" i="50"/>
  <c r="S163" i="50"/>
  <c r="Q165" i="50"/>
  <c r="AL159" i="50"/>
  <c r="AF45" i="50"/>
  <c r="AJ62" i="50"/>
  <c r="AJ140" i="50"/>
  <c r="AC174" i="50"/>
  <c r="AJ38" i="50"/>
  <c r="T53" i="50"/>
  <c r="AH156" i="50"/>
  <c r="X163" i="50"/>
  <c r="AM38" i="50"/>
  <c r="R63" i="50"/>
  <c r="S63" i="50"/>
  <c r="AN140" i="50"/>
  <c r="AC172" i="50"/>
  <c r="O60" i="50"/>
  <c r="O63" i="50"/>
  <c r="O127" i="50"/>
  <c r="AE147" i="50"/>
  <c r="AM172" i="50"/>
  <c r="AN172" i="50"/>
  <c r="Q48" i="50"/>
  <c r="R48" i="50"/>
  <c r="S48" i="50"/>
  <c r="AE45" i="50"/>
  <c r="V163" i="50"/>
  <c r="AL140" i="50"/>
  <c r="Y163" i="50"/>
  <c r="AL38" i="50"/>
  <c r="AN124" i="50"/>
  <c r="AH124" i="50"/>
  <c r="AC147" i="50"/>
  <c r="AF53" i="50"/>
  <c r="AG53" i="50"/>
  <c r="AC53" i="50"/>
  <c r="AF147" i="50"/>
  <c r="AE172" i="50"/>
  <c r="O49" i="50"/>
  <c r="M49" i="50"/>
  <c r="AG149" i="50"/>
  <c r="AF149" i="50"/>
  <c r="AF174" i="50"/>
  <c r="AG174" i="50"/>
  <c r="M44" i="50"/>
  <c r="Q60" i="50"/>
  <c r="Q63" i="50"/>
  <c r="M130" i="50"/>
  <c r="AG147" i="50"/>
  <c r="AJ161" i="50"/>
  <c r="V31" i="50"/>
  <c r="Q143" i="50"/>
  <c r="Q157" i="50"/>
  <c r="X37" i="50"/>
  <c r="O52" i="50"/>
  <c r="AJ60" i="50"/>
  <c r="V127" i="50"/>
  <c r="R143" i="50"/>
  <c r="AC144" i="50"/>
  <c r="AL149" i="50"/>
  <c r="R155" i="50"/>
  <c r="R157" i="50"/>
  <c r="Q162" i="50"/>
  <c r="X165" i="50"/>
  <c r="X31" i="50"/>
  <c r="AC46" i="50"/>
  <c r="R162" i="50"/>
  <c r="AM44" i="50"/>
  <c r="V141" i="50"/>
  <c r="AE144" i="50"/>
  <c r="AN149" i="50"/>
  <c r="Y160" i="50"/>
  <c r="AE171" i="50"/>
  <c r="Z31" i="50"/>
  <c r="X39" i="50"/>
  <c r="AN44" i="50"/>
  <c r="AE46" i="50"/>
  <c r="V50" i="50"/>
  <c r="R52" i="50"/>
  <c r="AF55" i="50"/>
  <c r="AC57" i="50"/>
  <c r="AM60" i="50"/>
  <c r="X63" i="50"/>
  <c r="Y127" i="50"/>
  <c r="AE132" i="50"/>
  <c r="Q136" i="50"/>
  <c r="AL139" i="50"/>
  <c r="AF144" i="50"/>
  <c r="V146" i="50"/>
  <c r="AF151" i="50"/>
  <c r="AJ153" i="50"/>
  <c r="X155" i="50"/>
  <c r="AF171" i="50"/>
  <c r="Q175" i="50"/>
  <c r="O162" i="50"/>
  <c r="R141" i="50"/>
  <c r="Y37" i="50"/>
  <c r="AL44" i="50"/>
  <c r="AJ139" i="50"/>
  <c r="S143" i="50"/>
  <c r="AM149" i="50"/>
  <c r="Y165" i="50"/>
  <c r="O175" i="50"/>
  <c r="Y31" i="50"/>
  <c r="Q52" i="50"/>
  <c r="AE55" i="50"/>
  <c r="AL60" i="50"/>
  <c r="X127" i="50"/>
  <c r="AE151" i="50"/>
  <c r="Z165" i="50"/>
  <c r="AH34" i="50"/>
  <c r="Y39" i="50"/>
  <c r="AF46" i="50"/>
  <c r="X48" i="50"/>
  <c r="S52" i="50"/>
  <c r="M54" i="50"/>
  <c r="AH55" i="50"/>
  <c r="AN60" i="50"/>
  <c r="Y63" i="50"/>
  <c r="Q129" i="50"/>
  <c r="AF132" i="50"/>
  <c r="V134" i="50"/>
  <c r="R136" i="50"/>
  <c r="AM139" i="50"/>
  <c r="AA141" i="50"/>
  <c r="M150" i="50"/>
  <c r="AH151" i="50"/>
  <c r="Y155" i="50"/>
  <c r="X157" i="50"/>
  <c r="M164" i="50"/>
  <c r="AG171" i="50"/>
  <c r="R175" i="50"/>
  <c r="T177" i="50"/>
  <c r="AH37" i="50"/>
  <c r="AA39" i="50"/>
  <c r="T43" i="50"/>
  <c r="M45" i="50"/>
  <c r="AG46" i="50"/>
  <c r="Y48" i="50"/>
  <c r="Y50" i="50"/>
  <c r="T52" i="50"/>
  <c r="AA127" i="50"/>
  <c r="R129" i="50"/>
  <c r="M131" i="50"/>
  <c r="AH132" i="50"/>
  <c r="S136" i="50"/>
  <c r="Z155" i="50"/>
  <c r="AA157" i="50"/>
  <c r="M159" i="50"/>
  <c r="AA162" i="50"/>
  <c r="AH171" i="50"/>
  <c r="AA173" i="50"/>
  <c r="X124" i="50"/>
  <c r="AL132" i="50"/>
  <c r="AE162" i="50"/>
  <c r="AL171" i="50"/>
  <c r="AL37" i="50"/>
  <c r="AE39" i="50"/>
  <c r="X43" i="50"/>
  <c r="Q45" i="50"/>
  <c r="X54" i="50"/>
  <c r="Q62" i="50"/>
  <c r="Y124" i="50"/>
  <c r="AE127" i="50"/>
  <c r="Q131" i="50"/>
  <c r="AM132" i="50"/>
  <c r="X138" i="50"/>
  <c r="AC148" i="50"/>
  <c r="AG155" i="50"/>
  <c r="AE157" i="50"/>
  <c r="AL160" i="50"/>
  <c r="AF162" i="50"/>
  <c r="AM171" i="50"/>
  <c r="AE173" i="50"/>
  <c r="Y175" i="50"/>
  <c r="AM37" i="50"/>
  <c r="AF39" i="50"/>
  <c r="Y43" i="50"/>
  <c r="R45" i="50"/>
  <c r="AL46" i="50"/>
  <c r="AE50" i="50"/>
  <c r="AH52" i="50"/>
  <c r="Y54" i="50"/>
  <c r="R62" i="50"/>
  <c r="Z124" i="50"/>
  <c r="T126" i="50"/>
  <c r="AF127" i="50"/>
  <c r="R131" i="50"/>
  <c r="Y138" i="50"/>
  <c r="AH146" i="50"/>
  <c r="O154" i="50"/>
  <c r="AH155" i="50"/>
  <c r="AF157" i="50"/>
  <c r="AM160" i="50"/>
  <c r="AG162" i="50"/>
  <c r="M172" i="50"/>
  <c r="AF173" i="50"/>
  <c r="AA175" i="50"/>
  <c r="AE177" i="50"/>
  <c r="V45" i="50"/>
  <c r="AN48" i="50"/>
  <c r="AL52" i="50"/>
  <c r="AE124" i="50"/>
  <c r="AM127" i="50"/>
  <c r="AE138" i="50"/>
  <c r="Q142" i="50"/>
  <c r="S154" i="50"/>
  <c r="AJ157" i="50"/>
  <c r="Y159" i="50"/>
  <c r="AM162" i="50"/>
  <c r="R172" i="50"/>
  <c r="AL173" i="50"/>
  <c r="AJ37" i="50"/>
  <c r="AC39" i="50"/>
  <c r="V43" i="50"/>
  <c r="O45" i="50"/>
  <c r="AC127" i="50"/>
  <c r="O131" i="50"/>
  <c r="AC157" i="50"/>
  <c r="AJ160" i="50"/>
  <c r="AM46" i="50"/>
  <c r="AF50" i="50"/>
  <c r="AE148" i="50"/>
  <c r="AN160" i="50"/>
  <c r="AG173" i="50"/>
  <c r="AF177" i="50"/>
  <c r="AN46" i="50"/>
  <c r="AJ52" i="50"/>
  <c r="AG177" i="50"/>
  <c r="V32" i="50"/>
  <c r="AJ129" i="50"/>
  <c r="V145" i="50"/>
  <c r="AG148" i="50"/>
  <c r="R154" i="50"/>
  <c r="X32" i="50"/>
  <c r="AL39" i="50"/>
  <c r="AM52" i="50"/>
  <c r="AE54" i="50"/>
  <c r="AL59" i="50"/>
  <c r="AF124" i="50"/>
  <c r="AN127" i="50"/>
  <c r="AL129" i="50"/>
  <c r="Q133" i="50"/>
  <c r="AL134" i="50"/>
  <c r="R142" i="50"/>
  <c r="AL143" i="50"/>
  <c r="X145" i="50"/>
  <c r="X170" i="50"/>
  <c r="T172" i="50"/>
  <c r="M174" i="50"/>
  <c r="AJ175" i="50"/>
  <c r="AM177" i="50"/>
  <c r="Z54" i="50"/>
  <c r="AF148" i="50"/>
  <c r="AJ59" i="50"/>
  <c r="O133" i="50"/>
  <c r="AG136" i="50"/>
  <c r="Q172" i="50"/>
  <c r="AG175" i="50"/>
  <c r="Y32" i="50"/>
  <c r="AM39" i="50"/>
  <c r="AF54" i="50"/>
  <c r="AM59" i="50"/>
  <c r="AM129" i="50"/>
  <c r="S142" i="50"/>
  <c r="AM143" i="50"/>
  <c r="AF164" i="50"/>
  <c r="Y170" i="50"/>
  <c r="AM158" i="50"/>
  <c r="AL158" i="50"/>
  <c r="AN158" i="50"/>
  <c r="AN144" i="50"/>
  <c r="AL144" i="50"/>
  <c r="AM144" i="50"/>
  <c r="AJ36" i="50"/>
  <c r="Y38" i="50"/>
  <c r="X38" i="50"/>
  <c r="V38" i="50"/>
  <c r="Z38" i="50"/>
  <c r="AJ144" i="50"/>
  <c r="V42" i="50"/>
  <c r="AL148" i="50"/>
  <c r="S139" i="50"/>
  <c r="AM31" i="50"/>
  <c r="M41" i="50"/>
  <c r="O41" i="50"/>
  <c r="S41" i="50"/>
  <c r="R41" i="50"/>
  <c r="Q41" i="50"/>
  <c r="Q49" i="50"/>
  <c r="AJ137" i="50"/>
  <c r="R49" i="50"/>
  <c r="Y139" i="50"/>
  <c r="X139" i="50"/>
  <c r="V139" i="50"/>
  <c r="Z139" i="50"/>
  <c r="S32" i="50"/>
  <c r="R32" i="50"/>
  <c r="Q32" i="50"/>
  <c r="M32" i="50"/>
  <c r="S49" i="50"/>
  <c r="Y129" i="50"/>
  <c r="X129" i="50"/>
  <c r="Z129" i="50"/>
  <c r="AL137" i="50"/>
  <c r="O32" i="50"/>
  <c r="S46" i="50"/>
  <c r="Q46" i="50"/>
  <c r="O46" i="50"/>
  <c r="V129" i="50"/>
  <c r="AM137" i="50"/>
  <c r="Y164" i="50"/>
  <c r="X164" i="50"/>
  <c r="Z164" i="50"/>
  <c r="AJ158" i="50"/>
  <c r="AJ47" i="50"/>
  <c r="V164" i="50"/>
  <c r="R46" i="50"/>
  <c r="AJ127" i="50"/>
  <c r="AC129" i="50"/>
  <c r="AG129" i="50"/>
  <c r="AF129" i="50"/>
  <c r="AE129" i="50"/>
  <c r="AA129" i="50"/>
  <c r="AM123" i="50"/>
  <c r="AN123" i="50"/>
  <c r="AL123" i="50"/>
  <c r="AJ123" i="50"/>
  <c r="Z132" i="50"/>
  <c r="Y132" i="50"/>
  <c r="X132" i="50"/>
  <c r="AM148" i="50"/>
  <c r="AF165" i="50"/>
  <c r="AE165" i="50"/>
  <c r="AG165" i="50"/>
  <c r="AJ31" i="50"/>
  <c r="Q139" i="50"/>
  <c r="R139" i="50"/>
  <c r="AL47" i="50"/>
  <c r="AN54" i="50"/>
  <c r="AM54" i="50"/>
  <c r="AL54" i="50"/>
  <c r="AJ173" i="50"/>
  <c r="AM47" i="50"/>
  <c r="AL127" i="50"/>
  <c r="Z161" i="50"/>
  <c r="Y161" i="50"/>
  <c r="X161" i="50"/>
  <c r="AG154" i="50"/>
  <c r="AF154" i="50"/>
  <c r="AE154" i="50"/>
  <c r="Q160" i="50"/>
  <c r="S160" i="50"/>
  <c r="R160" i="50"/>
  <c r="O38" i="50"/>
  <c r="AC154" i="50"/>
  <c r="AM173" i="50"/>
  <c r="AG43" i="50"/>
  <c r="AG40" i="50"/>
  <c r="AE40" i="50"/>
  <c r="AC40" i="50"/>
  <c r="AA40" i="50"/>
  <c r="Y42" i="50"/>
  <c r="AN31" i="50"/>
  <c r="AH31" i="50"/>
  <c r="AN148" i="50"/>
  <c r="AN155" i="50"/>
  <c r="AM155" i="50"/>
  <c r="AL155" i="50"/>
  <c r="V53" i="50"/>
  <c r="AC161" i="50"/>
  <c r="AG161" i="50"/>
  <c r="AF161" i="50"/>
  <c r="AE161" i="50"/>
  <c r="AA161" i="50"/>
  <c r="AN173" i="50"/>
  <c r="AE43" i="50"/>
  <c r="AJ148" i="50"/>
  <c r="Z150" i="50"/>
  <c r="Y150" i="50"/>
  <c r="X150" i="50"/>
  <c r="AN57" i="50"/>
  <c r="AM57" i="50"/>
  <c r="AJ57" i="50"/>
  <c r="AL57" i="50"/>
  <c r="AC165" i="50"/>
  <c r="Q38" i="50"/>
  <c r="AN134" i="50"/>
  <c r="AM134" i="50"/>
  <c r="X153" i="50"/>
  <c r="Z153" i="50"/>
  <c r="Y153" i="50"/>
  <c r="AC43" i="50"/>
  <c r="V132" i="50"/>
  <c r="Z42" i="50"/>
  <c r="O139" i="50"/>
  <c r="V150" i="50"/>
  <c r="R38" i="50"/>
  <c r="X53" i="50"/>
  <c r="AJ134" i="50"/>
  <c r="V153" i="50"/>
  <c r="O135" i="50"/>
  <c r="S135" i="50"/>
  <c r="R135" i="50"/>
  <c r="Q135" i="50"/>
  <c r="M135" i="50"/>
  <c r="AG143" i="50"/>
  <c r="AF143" i="50"/>
  <c r="AE143" i="50"/>
  <c r="AF43" i="50"/>
  <c r="AG133" i="50"/>
  <c r="AF133" i="50"/>
  <c r="AE133" i="50"/>
  <c r="AN43" i="50"/>
  <c r="AL43" i="50"/>
  <c r="AM43" i="50"/>
  <c r="AJ43" i="50"/>
  <c r="AA34" i="50"/>
  <c r="AC34" i="50"/>
  <c r="AG34" i="50"/>
  <c r="AF34" i="50"/>
  <c r="AE34" i="50"/>
  <c r="S38" i="50"/>
  <c r="Y53" i="50"/>
  <c r="Y60" i="50"/>
  <c r="X60" i="50"/>
  <c r="Z60" i="50"/>
  <c r="AN126" i="50"/>
  <c r="AM126" i="50"/>
  <c r="AL126" i="50"/>
  <c r="AH144" i="50"/>
  <c r="AL170" i="50"/>
  <c r="AN170" i="50"/>
  <c r="AM170" i="50"/>
  <c r="AH170" i="50"/>
  <c r="AC42" i="50"/>
  <c r="V52" i="50"/>
  <c r="AC60" i="50"/>
  <c r="AG60" i="50"/>
  <c r="AF60" i="50"/>
  <c r="AE60" i="50"/>
  <c r="AA60" i="50"/>
  <c r="O128" i="50"/>
  <c r="O149" i="50"/>
  <c r="O37" i="50"/>
  <c r="M48" i="50"/>
  <c r="O59" i="50"/>
  <c r="O138" i="50"/>
  <c r="O152" i="50"/>
  <c r="AA164" i="50"/>
  <c r="O177" i="50"/>
  <c r="Z49" i="50"/>
  <c r="X49" i="50"/>
  <c r="Y49" i="50"/>
  <c r="R174" i="50"/>
  <c r="S174" i="50"/>
  <c r="AE42" i="50"/>
  <c r="X52" i="50"/>
  <c r="Q128" i="50"/>
  <c r="Q149" i="50"/>
  <c r="AM165" i="50"/>
  <c r="AJ165" i="50"/>
  <c r="AL165" i="50"/>
  <c r="Q174" i="50"/>
  <c r="Q37" i="50"/>
  <c r="AF42" i="50"/>
  <c r="O48" i="50"/>
  <c r="O51" i="50"/>
  <c r="Y52" i="50"/>
  <c r="Q59" i="50"/>
  <c r="R128" i="50"/>
  <c r="Q138" i="50"/>
  <c r="R149" i="50"/>
  <c r="Q152" i="50"/>
  <c r="AG153" i="50"/>
  <c r="AF153" i="50"/>
  <c r="S159" i="50"/>
  <c r="R159" i="50"/>
  <c r="AC164" i="50"/>
  <c r="Q177" i="50"/>
  <c r="R37" i="50"/>
  <c r="AE53" i="50"/>
  <c r="R59" i="50"/>
  <c r="AM133" i="50"/>
  <c r="AJ133" i="50"/>
  <c r="AL133" i="50"/>
  <c r="R138" i="50"/>
  <c r="R152" i="50"/>
  <c r="AC153" i="50"/>
  <c r="O159" i="50"/>
  <c r="AN165" i="50"/>
  <c r="AL172" i="50"/>
  <c r="R177" i="50"/>
  <c r="Q51" i="50"/>
  <c r="AA52" i="50"/>
  <c r="M58" i="50"/>
  <c r="S127" i="50"/>
  <c r="R127" i="50"/>
  <c r="AC132" i="50"/>
  <c r="S152" i="50"/>
  <c r="AA156" i="50"/>
  <c r="AE164" i="50"/>
  <c r="AC52" i="50"/>
  <c r="X59" i="50"/>
  <c r="V59" i="50"/>
  <c r="AC156" i="50"/>
  <c r="AC32" i="50"/>
  <c r="AN53" i="50"/>
  <c r="AL53" i="50"/>
  <c r="AJ53" i="50"/>
  <c r="V131" i="50"/>
  <c r="AC146" i="50"/>
  <c r="V152" i="50"/>
  <c r="AE52" i="50"/>
  <c r="AJ56" i="50"/>
  <c r="Y59" i="50"/>
  <c r="O141" i="50"/>
  <c r="AE32" i="50"/>
  <c r="O40" i="50"/>
  <c r="AC45" i="50"/>
  <c r="V51" i="50"/>
  <c r="AF52" i="50"/>
  <c r="AM53" i="50"/>
  <c r="Z59" i="50"/>
  <c r="AL125" i="50"/>
  <c r="X131" i="50"/>
  <c r="AE135" i="50"/>
  <c r="AF142" i="50"/>
  <c r="AE142" i="50"/>
  <c r="AG142" i="50"/>
  <c r="AE146" i="50"/>
  <c r="X152" i="50"/>
  <c r="AF156" i="50"/>
  <c r="S58" i="50"/>
  <c r="R58" i="50"/>
  <c r="AJ125" i="50"/>
  <c r="AC135" i="50"/>
  <c r="V177" i="50"/>
  <c r="Q58" i="50"/>
  <c r="O130" i="50"/>
  <c r="AE156" i="50"/>
  <c r="R173" i="50"/>
  <c r="O173" i="50"/>
  <c r="Q173" i="50"/>
  <c r="X177" i="50"/>
  <c r="AF32" i="50"/>
  <c r="M36" i="50"/>
  <c r="AG41" i="50"/>
  <c r="AF41" i="50"/>
  <c r="M50" i="50"/>
  <c r="AC55" i="50"/>
  <c r="AL56" i="50"/>
  <c r="O62" i="50"/>
  <c r="V63" i="50"/>
  <c r="AC124" i="50"/>
  <c r="AM125" i="50"/>
  <c r="Q130" i="50"/>
  <c r="Y131" i="50"/>
  <c r="AF135" i="50"/>
  <c r="M137" i="50"/>
  <c r="Q141" i="50"/>
  <c r="AC142" i="50"/>
  <c r="AA145" i="50"/>
  <c r="AF146" i="50"/>
  <c r="Q148" i="50"/>
  <c r="S148" i="50"/>
  <c r="R148" i="50"/>
  <c r="O151" i="50"/>
  <c r="Y152" i="50"/>
  <c r="T162" i="50"/>
  <c r="AJ171" i="50"/>
  <c r="S173" i="50"/>
  <c r="M176" i="50"/>
  <c r="Y177" i="50"/>
  <c r="AC44" i="50"/>
  <c r="AG45" i="50"/>
  <c r="O47" i="50"/>
  <c r="AG131" i="50"/>
  <c r="AE131" i="50"/>
  <c r="AF131" i="50"/>
  <c r="O140" i="50"/>
  <c r="V148" i="50"/>
  <c r="Z148" i="50"/>
  <c r="Y148" i="50"/>
  <c r="X148" i="50"/>
  <c r="T148" i="50"/>
  <c r="AF152" i="50"/>
  <c r="AE152" i="50"/>
  <c r="AC152" i="50"/>
  <c r="AJ156" i="50"/>
  <c r="V162" i="50"/>
  <c r="AA31" i="50"/>
  <c r="AJ32" i="50"/>
  <c r="O39" i="50"/>
  <c r="T40" i="50"/>
  <c r="AJ41" i="50"/>
  <c r="AN41" i="50"/>
  <c r="AM41" i="50"/>
  <c r="AL41" i="50"/>
  <c r="AH41" i="50"/>
  <c r="AH45" i="50"/>
  <c r="Q50" i="50"/>
  <c r="R126" i="50"/>
  <c r="Q126" i="50"/>
  <c r="O126" i="50"/>
  <c r="AC131" i="50"/>
  <c r="AJ135" i="50"/>
  <c r="AE145" i="50"/>
  <c r="AJ146" i="50"/>
  <c r="X162" i="50"/>
  <c r="AA170" i="50"/>
  <c r="AJ174" i="50"/>
  <c r="Q176" i="50"/>
  <c r="V36" i="50"/>
  <c r="Z36" i="50"/>
  <c r="Y36" i="50"/>
  <c r="X36" i="50"/>
  <c r="AE44" i="50"/>
  <c r="R50" i="50"/>
  <c r="AF51" i="50"/>
  <c r="AE51" i="50"/>
  <c r="R57" i="50"/>
  <c r="Q57" i="50"/>
  <c r="O57" i="50"/>
  <c r="Q140" i="50"/>
  <c r="AF145" i="50"/>
  <c r="AG152" i="50"/>
  <c r="AL156" i="50"/>
  <c r="Y162" i="50"/>
  <c r="R176" i="50"/>
  <c r="AL32" i="50"/>
  <c r="Q39" i="50"/>
  <c r="V40" i="50"/>
  <c r="AF44" i="50"/>
  <c r="AJ45" i="50"/>
  <c r="V47" i="50"/>
  <c r="Z47" i="50"/>
  <c r="Y47" i="50"/>
  <c r="X47" i="50"/>
  <c r="T47" i="50"/>
  <c r="S50" i="50"/>
  <c r="AC51" i="50"/>
  <c r="AG63" i="50"/>
  <c r="AE63" i="50"/>
  <c r="AF63" i="50"/>
  <c r="AL135" i="50"/>
  <c r="R140" i="50"/>
  <c r="AG145" i="50"/>
  <c r="AL146" i="50"/>
  <c r="AM156" i="50"/>
  <c r="AC170" i="50"/>
  <c r="AL174" i="50"/>
  <c r="S176" i="50"/>
  <c r="AM32" i="50"/>
  <c r="R39" i="50"/>
  <c r="AJ55" i="50"/>
  <c r="S57" i="50"/>
  <c r="V62" i="50"/>
  <c r="AC63" i="50"/>
  <c r="AJ124" i="50"/>
  <c r="X130" i="50"/>
  <c r="AM135" i="50"/>
  <c r="X141" i="50"/>
  <c r="AM146" i="50"/>
  <c r="V151" i="50"/>
  <c r="O161" i="50"/>
  <c r="AM174" i="50"/>
  <c r="AE31" i="50"/>
  <c r="X40" i="50"/>
  <c r="AH44" i="50"/>
  <c r="AL45" i="50"/>
  <c r="AG51" i="50"/>
  <c r="M129" i="50"/>
  <c r="Y130" i="50"/>
  <c r="AC134" i="50"/>
  <c r="Y141" i="50"/>
  <c r="AC155" i="50"/>
  <c r="AE170" i="50"/>
  <c r="AN174" i="50"/>
  <c r="Z176" i="50"/>
  <c r="Y176" i="50"/>
  <c r="X176" i="50"/>
  <c r="S36" i="50"/>
  <c r="R36" i="50"/>
  <c r="Q36" i="50"/>
  <c r="S137" i="50"/>
  <c r="Q137" i="50"/>
  <c r="R137" i="50"/>
  <c r="AG146" i="50"/>
  <c r="AG163" i="50"/>
  <c r="AF163" i="50"/>
  <c r="AE163" i="50"/>
  <c r="AC163" i="50"/>
  <c r="AF31" i="50"/>
  <c r="Y40" i="50"/>
  <c r="AM45" i="50"/>
  <c r="AL55" i="50"/>
  <c r="X62" i="50"/>
  <c r="AL124" i="50"/>
  <c r="Z140" i="50"/>
  <c r="Y140" i="50"/>
  <c r="X151" i="50"/>
  <c r="Q161" i="50"/>
  <c r="AF170" i="50"/>
  <c r="V176" i="50"/>
  <c r="S47" i="50"/>
  <c r="R47" i="50"/>
  <c r="AJ142" i="50"/>
  <c r="AN142" i="50"/>
  <c r="AM142" i="50"/>
  <c r="AL142" i="50"/>
  <c r="AH142" i="50"/>
  <c r="R158" i="50"/>
  <c r="Q158" i="50"/>
  <c r="O158" i="50"/>
  <c r="AM55" i="50"/>
  <c r="Y62" i="50"/>
  <c r="AM124" i="50"/>
  <c r="AE134" i="50"/>
  <c r="V140" i="50"/>
  <c r="Y151" i="50"/>
  <c r="AE155" i="50"/>
  <c r="AJ159" i="50"/>
  <c r="R161" i="50"/>
  <c r="V165" i="50"/>
  <c r="V39" i="50"/>
  <c r="AL145" i="50"/>
  <c r="AC176" i="50"/>
  <c r="AG176" i="50"/>
  <c r="AF176" i="50"/>
  <c r="AE176" i="50"/>
  <c r="AA176" i="50"/>
  <c r="AJ48" i="50"/>
  <c r="V54" i="50"/>
  <c r="V123" i="50"/>
  <c r="AC136" i="50"/>
  <c r="O142" i="50"/>
  <c r="AJ149" i="50"/>
  <c r="V155" i="50"/>
  <c r="V170" i="50"/>
  <c r="V128" i="50"/>
  <c r="AJ154" i="50"/>
  <c r="V160" i="50"/>
  <c r="V175" i="50"/>
  <c r="AC141" i="50"/>
  <c r="O147" i="50"/>
  <c r="V37" i="50"/>
  <c r="AC50" i="50"/>
  <c r="O56" i="50"/>
  <c r="O125" i="50"/>
  <c r="X128" i="50"/>
  <c r="AJ132" i="50"/>
  <c r="V138" i="50"/>
  <c r="AE141" i="50"/>
  <c r="Q147" i="50"/>
  <c r="AC151" i="50"/>
  <c r="AL154" i="50"/>
  <c r="O157" i="50"/>
  <c r="X160" i="50"/>
  <c r="AJ164" i="50"/>
  <c r="O172" i="50"/>
  <c r="X175" i="50"/>
  <c r="AC38" i="50"/>
  <c r="O44" i="50"/>
  <c r="AJ51" i="50"/>
  <c r="V57" i="50"/>
  <c r="V126" i="50"/>
  <c r="AC139" i="50"/>
  <c r="O145" i="50"/>
  <c r="AJ152" i="50"/>
  <c r="V158" i="50"/>
  <c r="V173" i="50"/>
  <c r="Y174" i="50"/>
  <c r="AH177" i="50"/>
  <c r="O171" i="50"/>
  <c r="O31" i="50"/>
  <c r="AJ40" i="50"/>
  <c r="V46" i="50"/>
  <c r="AE49" i="50"/>
  <c r="Q55" i="50"/>
  <c r="AC59" i="50"/>
  <c r="AL63" i="50"/>
  <c r="Q124" i="50"/>
  <c r="T125" i="50"/>
  <c r="AC128" i="50"/>
  <c r="AL131" i="50"/>
  <c r="O134" i="50"/>
  <c r="X137" i="50"/>
  <c r="AJ141" i="50"/>
  <c r="V147" i="50"/>
  <c r="AE150" i="50"/>
  <c r="Q156" i="50"/>
  <c r="AC160" i="50"/>
  <c r="AL163" i="50"/>
  <c r="Q171" i="50"/>
  <c r="AC175" i="50"/>
  <c r="V34" i="50"/>
  <c r="AE38" i="50"/>
  <c r="Q44" i="50"/>
  <c r="AC48" i="50"/>
  <c r="AF49" i="50"/>
  <c r="AL51" i="50"/>
  <c r="O54" i="50"/>
  <c r="R55" i="50"/>
  <c r="X57" i="50"/>
  <c r="AM63" i="50"/>
  <c r="R124" i="50"/>
  <c r="X126" i="50"/>
  <c r="AJ130" i="50"/>
  <c r="AM131" i="50"/>
  <c r="V136" i="50"/>
  <c r="Y137" i="50"/>
  <c r="AE139" i="50"/>
  <c r="Q145" i="50"/>
  <c r="AC149" i="50"/>
  <c r="AF150" i="50"/>
  <c r="AL152" i="50"/>
  <c r="O155" i="50"/>
  <c r="R156" i="50"/>
  <c r="X158" i="50"/>
  <c r="AJ162" i="50"/>
  <c r="AM163" i="50"/>
  <c r="O170" i="50"/>
  <c r="R171" i="50"/>
  <c r="X173" i="50"/>
  <c r="AJ177" i="50"/>
  <c r="O55" i="50"/>
  <c r="AJ63" i="50"/>
  <c r="Q31" i="50"/>
  <c r="AC37" i="50"/>
  <c r="AF38" i="50"/>
  <c r="AL40" i="50"/>
  <c r="O43" i="50"/>
  <c r="R44" i="50"/>
  <c r="X46" i="50"/>
  <c r="AG49" i="50"/>
  <c r="AJ50" i="50"/>
  <c r="AM51" i="50"/>
  <c r="V56" i="50"/>
  <c r="Y57" i="50"/>
  <c r="AE59" i="50"/>
  <c r="S124" i="50"/>
  <c r="V125" i="50"/>
  <c r="Y126" i="50"/>
  <c r="AE128" i="50"/>
  <c r="AN131" i="50"/>
  <c r="Q134" i="50"/>
  <c r="Z137" i="50"/>
  <c r="AC138" i="50"/>
  <c r="AF139" i="50"/>
  <c r="AL141" i="50"/>
  <c r="O144" i="50"/>
  <c r="R145" i="50"/>
  <c r="X147" i="50"/>
  <c r="AG150" i="50"/>
  <c r="AJ151" i="50"/>
  <c r="AM152" i="50"/>
  <c r="S156" i="50"/>
  <c r="V157" i="50"/>
  <c r="Y158" i="50"/>
  <c r="AE160" i="50"/>
  <c r="AN163" i="50"/>
  <c r="V172" i="50"/>
  <c r="Y173" i="50"/>
  <c r="AE175" i="50"/>
  <c r="R31" i="50"/>
  <c r="X34" i="50"/>
  <c r="AA36" i="50"/>
  <c r="AM40" i="50"/>
  <c r="M42" i="50"/>
  <c r="Y46" i="50"/>
  <c r="AE48" i="50"/>
  <c r="AH49" i="50"/>
  <c r="Q54" i="50"/>
  <c r="T55" i="50"/>
  <c r="AF59" i="50"/>
  <c r="AL62" i="50"/>
  <c r="Q123" i="50"/>
  <c r="T124" i="50"/>
  <c r="AF128" i="50"/>
  <c r="AL130" i="50"/>
  <c r="R134" i="50"/>
  <c r="X136" i="50"/>
  <c r="AA137" i="50"/>
  <c r="AM141" i="50"/>
  <c r="M143" i="50"/>
  <c r="Y147" i="50"/>
  <c r="AE149" i="50"/>
  <c r="AH150" i="50"/>
  <c r="Q155" i="50"/>
  <c r="T156" i="50"/>
  <c r="AF160" i="50"/>
  <c r="AL162" i="50"/>
  <c r="Q170" i="50"/>
  <c r="T171" i="50"/>
  <c r="AL177" i="50"/>
  <c r="Y34" i="50"/>
  <c r="AE37" i="50"/>
  <c r="Q43" i="50"/>
  <c r="AF48" i="50"/>
  <c r="AL50" i="50"/>
  <c r="R54" i="50"/>
  <c r="X56" i="50"/>
  <c r="AM62" i="50"/>
  <c r="R123" i="50"/>
  <c r="X125" i="50"/>
  <c r="AM130" i="50"/>
  <c r="Y136" i="50"/>
  <c r="AF37" i="50"/>
  <c r="R43" i="50"/>
  <c r="AM50" i="50"/>
  <c r="Y56" i="50"/>
  <c r="Y125" i="50"/>
  <c r="AF138" i="50"/>
  <c r="R144" i="50"/>
  <c r="AM151" i="50"/>
  <c r="Y157" i="50"/>
  <c r="Y172" i="50"/>
  <c r="M93" i="48"/>
  <c r="AA95" i="48"/>
  <c r="Q94" i="48"/>
  <c r="AA94" i="48"/>
  <c r="AJ93" i="48"/>
  <c r="V94" i="48"/>
  <c r="AE94" i="48"/>
  <c r="AL93" i="48"/>
  <c r="AF94" i="48"/>
  <c r="R95" i="48"/>
  <c r="S95" i="48"/>
  <c r="O94" i="48"/>
  <c r="Y94" i="48"/>
  <c r="T95" i="48"/>
  <c r="X94" i="48"/>
  <c r="AG94" i="48"/>
  <c r="AC93" i="48"/>
  <c r="T93" i="48"/>
  <c r="AH95" i="48"/>
  <c r="AF88" i="48"/>
  <c r="V93" i="48"/>
  <c r="AJ95" i="48"/>
  <c r="AA91" i="48"/>
  <c r="O93" i="48"/>
  <c r="AE93" i="48"/>
  <c r="AM93" i="48"/>
  <c r="R94" i="48"/>
  <c r="AH94" i="48"/>
  <c r="M95" i="48"/>
  <c r="AC95" i="48"/>
  <c r="AH97" i="48"/>
  <c r="X93" i="48"/>
  <c r="AF93" i="48"/>
  <c r="AN93" i="48"/>
  <c r="S94" i="48"/>
  <c r="V95" i="48"/>
  <c r="AL95" i="48"/>
  <c r="Q93" i="48"/>
  <c r="Y93" i="48"/>
  <c r="AG93" i="48"/>
  <c r="AJ94" i="48"/>
  <c r="O95" i="48"/>
  <c r="AE95" i="48"/>
  <c r="AM95" i="48"/>
  <c r="R93" i="48"/>
  <c r="X95" i="48"/>
  <c r="AF95" i="48"/>
  <c r="Q91" i="48"/>
  <c r="AC91" i="48"/>
  <c r="R91" i="48"/>
  <c r="M89" i="48"/>
  <c r="AG91" i="48"/>
  <c r="AH91" i="48"/>
  <c r="Y91" i="48"/>
  <c r="Z91" i="48"/>
  <c r="T75" i="48"/>
  <c r="S91" i="48"/>
  <c r="Y97" i="48"/>
  <c r="T91" i="48"/>
  <c r="AJ91" i="48"/>
  <c r="R89" i="48"/>
  <c r="Z97" i="48"/>
  <c r="M91" i="48"/>
  <c r="V91" i="48"/>
  <c r="AL91" i="48"/>
  <c r="V97" i="48"/>
  <c r="M88" i="48"/>
  <c r="AG88" i="48"/>
  <c r="Q97" i="48"/>
  <c r="AE91" i="48"/>
  <c r="AM91" i="48"/>
  <c r="AA81" i="48"/>
  <c r="R97" i="48"/>
  <c r="AG97" i="48"/>
  <c r="AH88" i="48"/>
  <c r="S97" i="48"/>
  <c r="AA97" i="48"/>
  <c r="Z89" i="48"/>
  <c r="T97" i="48"/>
  <c r="AJ97" i="48"/>
  <c r="Z82" i="48"/>
  <c r="M87" i="48"/>
  <c r="AH87" i="48"/>
  <c r="AA89" i="48"/>
  <c r="M97" i="48"/>
  <c r="AC97" i="48"/>
  <c r="AL97" i="48"/>
  <c r="AJ87" i="48"/>
  <c r="AE97" i="48"/>
  <c r="AM97" i="48"/>
  <c r="AH82" i="48"/>
  <c r="T87" i="48"/>
  <c r="AE88" i="48"/>
  <c r="AH89" i="48"/>
  <c r="O88" i="48"/>
  <c r="X88" i="48"/>
  <c r="Q88" i="48"/>
  <c r="Z88" i="48"/>
  <c r="S89" i="48"/>
  <c r="Y88" i="48"/>
  <c r="AL87" i="48"/>
  <c r="R88" i="48"/>
  <c r="AA88" i="48"/>
  <c r="T89" i="48"/>
  <c r="AM87" i="48"/>
  <c r="AM88" i="48"/>
  <c r="T88" i="48"/>
  <c r="AN88" i="48"/>
  <c r="AC87" i="48"/>
  <c r="V87" i="48"/>
  <c r="AJ89" i="48"/>
  <c r="O87" i="48"/>
  <c r="AE87" i="48"/>
  <c r="AC89" i="48"/>
  <c r="Q82" i="48"/>
  <c r="X87" i="48"/>
  <c r="AF87" i="48"/>
  <c r="V89" i="48"/>
  <c r="AL89" i="48"/>
  <c r="R82" i="48"/>
  <c r="Q87" i="48"/>
  <c r="Y87" i="48"/>
  <c r="AG87" i="48"/>
  <c r="AJ88" i="48"/>
  <c r="O89" i="48"/>
  <c r="AE89" i="48"/>
  <c r="AM89" i="48"/>
  <c r="M81" i="48"/>
  <c r="AF81" i="48"/>
  <c r="AN82" i="48"/>
  <c r="R87" i="48"/>
  <c r="X89" i="48"/>
  <c r="AF89" i="48"/>
  <c r="AG81" i="48"/>
  <c r="T82" i="48"/>
  <c r="M83" i="48"/>
  <c r="AA83" i="48"/>
  <c r="AF82" i="48"/>
  <c r="AL81" i="48"/>
  <c r="V82" i="48"/>
  <c r="AG82" i="48"/>
  <c r="O83" i="48"/>
  <c r="AC81" i="48"/>
  <c r="AM81" i="48"/>
  <c r="AG76" i="48"/>
  <c r="Z77" i="48"/>
  <c r="X82" i="48"/>
  <c r="S83" i="48"/>
  <c r="AH76" i="48"/>
  <c r="AA77" i="48"/>
  <c r="AJ82" i="48"/>
  <c r="T83" i="48"/>
  <c r="AF76" i="48"/>
  <c r="T81" i="48"/>
  <c r="AJ81" i="48"/>
  <c r="O82" i="48"/>
  <c r="AE82" i="48"/>
  <c r="AM82" i="48"/>
  <c r="R83" i="48"/>
  <c r="Z83" i="48"/>
  <c r="AH83" i="48"/>
  <c r="R71" i="48"/>
  <c r="X76" i="48"/>
  <c r="O81" i="48"/>
  <c r="AC83" i="48"/>
  <c r="AJ83" i="48"/>
  <c r="M75" i="48"/>
  <c r="Y76" i="48"/>
  <c r="X81" i="48"/>
  <c r="AN81" i="48"/>
  <c r="S82" i="48"/>
  <c r="AA82" i="48"/>
  <c r="V83" i="48"/>
  <c r="AL83" i="48"/>
  <c r="V81" i="48"/>
  <c r="Q81" i="48"/>
  <c r="Y81" i="48"/>
  <c r="AE83" i="48"/>
  <c r="AM83" i="48"/>
  <c r="AL75" i="48"/>
  <c r="R81" i="48"/>
  <c r="X83" i="48"/>
  <c r="AF83" i="48"/>
  <c r="AE76" i="48"/>
  <c r="S69" i="48"/>
  <c r="AE70" i="48"/>
  <c r="V71" i="48"/>
  <c r="Q77" i="48"/>
  <c r="AG70" i="48"/>
  <c r="Q76" i="48"/>
  <c r="Z76" i="48"/>
  <c r="R77" i="48"/>
  <c r="O76" i="48"/>
  <c r="V69" i="48"/>
  <c r="Z71" i="48"/>
  <c r="AJ75" i="48"/>
  <c r="R76" i="48"/>
  <c r="AL76" i="48"/>
  <c r="S77" i="48"/>
  <c r="AH77" i="48"/>
  <c r="T56" i="48"/>
  <c r="T76" i="48"/>
  <c r="AM76" i="48"/>
  <c r="T77" i="48"/>
  <c r="Y69" i="48"/>
  <c r="AN76" i="48"/>
  <c r="AA70" i="48"/>
  <c r="AM75" i="48"/>
  <c r="M77" i="48"/>
  <c r="AM70" i="48"/>
  <c r="V75" i="48"/>
  <c r="AJ77" i="48"/>
  <c r="AC75" i="48"/>
  <c r="X62" i="48"/>
  <c r="O75" i="48"/>
  <c r="AE75" i="48"/>
  <c r="AC77" i="48"/>
  <c r="AG71" i="48"/>
  <c r="X75" i="48"/>
  <c r="AF75" i="48"/>
  <c r="AN75" i="48"/>
  <c r="S76" i="48"/>
  <c r="AA76" i="48"/>
  <c r="V77" i="48"/>
  <c r="AL77" i="48"/>
  <c r="Q75" i="48"/>
  <c r="Y75" i="48"/>
  <c r="AG75" i="48"/>
  <c r="AE77" i="48"/>
  <c r="AM77" i="48"/>
  <c r="AN61" i="48"/>
  <c r="AH63" i="48"/>
  <c r="T69" i="48"/>
  <c r="R75" i="48"/>
  <c r="X77" i="48"/>
  <c r="AF77" i="48"/>
  <c r="T70" i="48"/>
  <c r="AC57" i="48"/>
  <c r="AJ69" i="48"/>
  <c r="AF70" i="48"/>
  <c r="AH71" i="48"/>
  <c r="S50" i="48"/>
  <c r="X70" i="48"/>
  <c r="AG57" i="48"/>
  <c r="Y70" i="48"/>
  <c r="X69" i="48"/>
  <c r="O70" i="48"/>
  <c r="Z70" i="48"/>
  <c r="Y71" i="48"/>
  <c r="AL71" i="48"/>
  <c r="T61" i="48"/>
  <c r="AF62" i="48"/>
  <c r="AA63" i="48"/>
  <c r="M69" i="48"/>
  <c r="AC69" i="48"/>
  <c r="AN70" i="48"/>
  <c r="S71" i="48"/>
  <c r="AA71" i="48"/>
  <c r="AG62" i="48"/>
  <c r="AL69" i="48"/>
  <c r="Q70" i="48"/>
  <c r="T71" i="48"/>
  <c r="AJ71" i="48"/>
  <c r="O69" i="48"/>
  <c r="AE69" i="48"/>
  <c r="AM69" i="48"/>
  <c r="R70" i="48"/>
  <c r="AH70" i="48"/>
  <c r="M71" i="48"/>
  <c r="AC71" i="48"/>
  <c r="AF69" i="48"/>
  <c r="AN69" i="48"/>
  <c r="S70" i="48"/>
  <c r="Q69" i="48"/>
  <c r="AG69" i="48"/>
  <c r="AJ70" i="48"/>
  <c r="O71" i="48"/>
  <c r="AE71" i="48"/>
  <c r="AM71" i="48"/>
  <c r="M61" i="48"/>
  <c r="Z62" i="48"/>
  <c r="AH56" i="48"/>
  <c r="AM61" i="48"/>
  <c r="AE62" i="48"/>
  <c r="M63" i="48"/>
  <c r="Z63" i="48"/>
  <c r="M55" i="48"/>
  <c r="O62" i="48"/>
  <c r="Y62" i="48"/>
  <c r="AH62" i="48"/>
  <c r="R63" i="48"/>
  <c r="S63" i="48"/>
  <c r="AJ61" i="48"/>
  <c r="Q62" i="48"/>
  <c r="AA62" i="48"/>
  <c r="T63" i="48"/>
  <c r="R56" i="48"/>
  <c r="AE57" i="48"/>
  <c r="R62" i="48"/>
  <c r="AM62" i="48"/>
  <c r="AL61" i="48"/>
  <c r="S62" i="48"/>
  <c r="AN62" i="48"/>
  <c r="AJ56" i="48"/>
  <c r="Q57" i="48"/>
  <c r="V61" i="48"/>
  <c r="AJ63" i="48"/>
  <c r="O55" i="48"/>
  <c r="AJ55" i="48"/>
  <c r="R57" i="48"/>
  <c r="O61" i="48"/>
  <c r="AE61" i="48"/>
  <c r="AC63" i="48"/>
  <c r="V56" i="48"/>
  <c r="AL56" i="48"/>
  <c r="S57" i="48"/>
  <c r="AH57" i="48"/>
  <c r="X61" i="48"/>
  <c r="AF61" i="48"/>
  <c r="V63" i="48"/>
  <c r="AL63" i="48"/>
  <c r="Q55" i="48"/>
  <c r="AL55" i="48"/>
  <c r="AM56" i="48"/>
  <c r="Q61" i="48"/>
  <c r="Y61" i="48"/>
  <c r="AG61" i="48"/>
  <c r="T62" i="48"/>
  <c r="AJ62" i="48"/>
  <c r="O63" i="48"/>
  <c r="AE63" i="48"/>
  <c r="AM63" i="48"/>
  <c r="Q50" i="48"/>
  <c r="AN50" i="48"/>
  <c r="AM55" i="48"/>
  <c r="R61" i="48"/>
  <c r="X63" i="48"/>
  <c r="AF63" i="48"/>
  <c r="AC61" i="48"/>
  <c r="M57" i="48"/>
  <c r="AL43" i="48"/>
  <c r="AA49" i="48"/>
  <c r="T55" i="48"/>
  <c r="AE56" i="48"/>
  <c r="AF56" i="48"/>
  <c r="AG56" i="48"/>
  <c r="O56" i="48"/>
  <c r="X56" i="48"/>
  <c r="Z57" i="48"/>
  <c r="X51" i="48"/>
  <c r="Y56" i="48"/>
  <c r="AA57" i="48"/>
  <c r="AA44" i="48"/>
  <c r="Q56" i="48"/>
  <c r="AC55" i="48"/>
  <c r="R50" i="48"/>
  <c r="AA51" i="48"/>
  <c r="V55" i="48"/>
  <c r="T57" i="48"/>
  <c r="AJ57" i="48"/>
  <c r="M49" i="48"/>
  <c r="AH49" i="48"/>
  <c r="M51" i="48"/>
  <c r="X55" i="48"/>
  <c r="AF55" i="48"/>
  <c r="AN55" i="48"/>
  <c r="S56" i="48"/>
  <c r="AA56" i="48"/>
  <c r="V57" i="48"/>
  <c r="AL57" i="48"/>
  <c r="AE55" i="48"/>
  <c r="Y55" i="48"/>
  <c r="AG55" i="48"/>
  <c r="AM57" i="48"/>
  <c r="AA50" i="48"/>
  <c r="R55" i="48"/>
  <c r="X57" i="48"/>
  <c r="M43" i="48"/>
  <c r="AF124" i="48"/>
  <c r="AM49" i="48"/>
  <c r="AF50" i="48"/>
  <c r="AC50" i="48"/>
  <c r="AA45" i="48"/>
  <c r="AE49" i="48"/>
  <c r="AN49" i="48"/>
  <c r="AG50" i="48"/>
  <c r="S51" i="48"/>
  <c r="AF43" i="48"/>
  <c r="AC49" i="48"/>
  <c r="AF49" i="48"/>
  <c r="M50" i="48"/>
  <c r="X50" i="48"/>
  <c r="AH50" i="48"/>
  <c r="T51" i="48"/>
  <c r="AE43" i="48"/>
  <c r="AL49" i="48"/>
  <c r="M44" i="48"/>
  <c r="Y50" i="48"/>
  <c r="AN43" i="48"/>
  <c r="T49" i="48"/>
  <c r="AM50" i="48"/>
  <c r="R51" i="48"/>
  <c r="Z51" i="48"/>
  <c r="AH51" i="48"/>
  <c r="V49" i="48"/>
  <c r="AJ51" i="48"/>
  <c r="AG43" i="48"/>
  <c r="O49" i="48"/>
  <c r="Z50" i="48"/>
  <c r="AC51" i="48"/>
  <c r="Q44" i="48"/>
  <c r="X49" i="48"/>
  <c r="V51" i="48"/>
  <c r="AL51" i="48"/>
  <c r="AA65" i="48"/>
  <c r="R44" i="48"/>
  <c r="Q49" i="48"/>
  <c r="Y49" i="48"/>
  <c r="T50" i="48"/>
  <c r="AJ50" i="48"/>
  <c r="O51" i="48"/>
  <c r="AE51" i="48"/>
  <c r="AM51" i="48"/>
  <c r="S44" i="48"/>
  <c r="R49" i="48"/>
  <c r="AF51" i="48"/>
  <c r="AC43" i="48"/>
  <c r="AM43" i="48"/>
  <c r="Z38" i="48"/>
  <c r="M45" i="48"/>
  <c r="AN44" i="48"/>
  <c r="AE44" i="48"/>
  <c r="Y38" i="48"/>
  <c r="AH43" i="48"/>
  <c r="X44" i="48"/>
  <c r="AF44" i="48"/>
  <c r="AC44" i="48"/>
  <c r="Y44" i="48"/>
  <c r="S45" i="48"/>
  <c r="Z44" i="48"/>
  <c r="AH44" i="48"/>
  <c r="T45" i="48"/>
  <c r="AE124" i="48"/>
  <c r="AH130" i="48"/>
  <c r="T43" i="48"/>
  <c r="AM44" i="48"/>
  <c r="R45" i="48"/>
  <c r="Z45" i="48"/>
  <c r="AH45" i="48"/>
  <c r="AJ45" i="48"/>
  <c r="O43" i="48"/>
  <c r="AC45" i="48"/>
  <c r="X43" i="48"/>
  <c r="V45" i="48"/>
  <c r="AL45" i="48"/>
  <c r="R138" i="48"/>
  <c r="Q43" i="48"/>
  <c r="Y43" i="48"/>
  <c r="T44" i="48"/>
  <c r="AJ44" i="48"/>
  <c r="O45" i="48"/>
  <c r="AE45" i="48"/>
  <c r="AM45" i="48"/>
  <c r="AA30" i="48"/>
  <c r="AL150" i="48"/>
  <c r="X37" i="48"/>
  <c r="Q38" i="48"/>
  <c r="R43" i="48"/>
  <c r="Z43" i="48"/>
  <c r="X45" i="48"/>
  <c r="AF45" i="48"/>
  <c r="Z41" i="48"/>
  <c r="Z37" i="48"/>
  <c r="AJ117" i="48"/>
  <c r="Y133" i="48"/>
  <c r="AA38" i="48"/>
  <c r="X150" i="48"/>
  <c r="R38" i="48"/>
  <c r="AF145" i="48"/>
  <c r="AG37" i="48"/>
  <c r="S38" i="48"/>
  <c r="AH37" i="48"/>
  <c r="AH109" i="48"/>
  <c r="M39" i="48"/>
  <c r="O39" i="48"/>
  <c r="AA37" i="48"/>
  <c r="AC38" i="48"/>
  <c r="AA39" i="48"/>
  <c r="AF132" i="48"/>
  <c r="AC37" i="48"/>
  <c r="AL37" i="48"/>
  <c r="AF38" i="48"/>
  <c r="T146" i="48"/>
  <c r="AM37" i="48"/>
  <c r="AG38" i="48"/>
  <c r="R39" i="48"/>
  <c r="AE132" i="48"/>
  <c r="AM109" i="48"/>
  <c r="AG110" i="48"/>
  <c r="V37" i="48"/>
  <c r="AE37" i="48"/>
  <c r="AN37" i="48"/>
  <c r="AH38" i="48"/>
  <c r="S39" i="48"/>
  <c r="AA118" i="48"/>
  <c r="AE145" i="48"/>
  <c r="V150" i="48"/>
  <c r="M151" i="48"/>
  <c r="T39" i="48"/>
  <c r="M38" i="48"/>
  <c r="O37" i="48"/>
  <c r="AM79" i="48"/>
  <c r="S109" i="48"/>
  <c r="X116" i="48"/>
  <c r="M123" i="48"/>
  <c r="AH135" i="48"/>
  <c r="S146" i="48"/>
  <c r="Z151" i="48"/>
  <c r="M37" i="48"/>
  <c r="X38" i="48"/>
  <c r="AN38" i="48"/>
  <c r="Z39" i="48"/>
  <c r="AH39" i="48"/>
  <c r="AJ39" i="48"/>
  <c r="V35" i="48"/>
  <c r="AJ100" i="48"/>
  <c r="V127" i="48"/>
  <c r="V146" i="48"/>
  <c r="AC39" i="48"/>
  <c r="AE66" i="48"/>
  <c r="AC79" i="48"/>
  <c r="V98" i="48"/>
  <c r="AL104" i="48"/>
  <c r="AE122" i="48"/>
  <c r="AG130" i="48"/>
  <c r="Y138" i="48"/>
  <c r="R148" i="48"/>
  <c r="AL148" i="48"/>
  <c r="Z150" i="48"/>
  <c r="O151" i="48"/>
  <c r="Q37" i="48"/>
  <c r="Y37" i="48"/>
  <c r="T38" i="48"/>
  <c r="AJ38" i="48"/>
  <c r="V39" i="48"/>
  <c r="AL39" i="48"/>
  <c r="AF31" i="48"/>
  <c r="AF66" i="48"/>
  <c r="AM100" i="48"/>
  <c r="AE106" i="48"/>
  <c r="R108" i="48"/>
  <c r="X127" i="48"/>
  <c r="AN148" i="48"/>
  <c r="R37" i="48"/>
  <c r="AE39" i="48"/>
  <c r="AM39" i="48"/>
  <c r="V102" i="48"/>
  <c r="AC130" i="48"/>
  <c r="Q30" i="48"/>
  <c r="AA35" i="48"/>
  <c r="X100" i="48"/>
  <c r="S108" i="48"/>
  <c r="AL38" i="48"/>
  <c r="X39" i="48"/>
  <c r="AF39" i="48"/>
  <c r="R30" i="48"/>
  <c r="Z73" i="48"/>
  <c r="Y100" i="48"/>
  <c r="AG103" i="48"/>
  <c r="Y104" i="48"/>
  <c r="AC110" i="48"/>
  <c r="Q111" i="48"/>
  <c r="AN117" i="48"/>
  <c r="AC124" i="48"/>
  <c r="AC132" i="48"/>
  <c r="AG135" i="48"/>
  <c r="X145" i="48"/>
  <c r="AG147" i="48"/>
  <c r="AA148" i="48"/>
  <c r="AC102" i="48"/>
  <c r="O128" i="48"/>
  <c r="AJ137" i="48"/>
  <c r="V148" i="48"/>
  <c r="Q53" i="48"/>
  <c r="Q67" i="48"/>
  <c r="AN98" i="48"/>
  <c r="Z100" i="48"/>
  <c r="O101" i="48"/>
  <c r="Q103" i="48"/>
  <c r="T105" i="48"/>
  <c r="V110" i="48"/>
  <c r="X130" i="48"/>
  <c r="AE144" i="48"/>
  <c r="AG145" i="48"/>
  <c r="Q31" i="48"/>
  <c r="Q41" i="48"/>
  <c r="Z59" i="48"/>
  <c r="AF102" i="48"/>
  <c r="S103" i="48"/>
  <c r="S115" i="48"/>
  <c r="X117" i="48"/>
  <c r="X123" i="48"/>
  <c r="Y126" i="48"/>
  <c r="Q128" i="48"/>
  <c r="Y130" i="48"/>
  <c r="AL137" i="48"/>
  <c r="Y148" i="48"/>
  <c r="R41" i="48"/>
  <c r="O100" i="48"/>
  <c r="AG102" i="48"/>
  <c r="X110" i="48"/>
  <c r="Y117" i="48"/>
  <c r="AM122" i="48"/>
  <c r="T127" i="48"/>
  <c r="AJ127" i="48"/>
  <c r="R128" i="48"/>
  <c r="AG136" i="48"/>
  <c r="Z138" i="48"/>
  <c r="Y145" i="48"/>
  <c r="T41" i="48"/>
  <c r="S65" i="48"/>
  <c r="Z98" i="48"/>
  <c r="Y105" i="48"/>
  <c r="X121" i="48"/>
  <c r="Q133" i="48"/>
  <c r="M136" i="48"/>
  <c r="M138" i="48"/>
  <c r="M145" i="48"/>
  <c r="Z145" i="48"/>
  <c r="Z146" i="48"/>
  <c r="V147" i="48"/>
  <c r="S149" i="48"/>
  <c r="O150" i="48"/>
  <c r="Q151" i="48"/>
  <c r="AL127" i="48"/>
  <c r="R133" i="48"/>
  <c r="R151" i="48"/>
  <c r="AA47" i="48"/>
  <c r="AG67" i="48"/>
  <c r="V104" i="48"/>
  <c r="V116" i="48"/>
  <c r="V118" i="48"/>
  <c r="AA128" i="48"/>
  <c r="AF130" i="48"/>
  <c r="AG132" i="48"/>
  <c r="M134" i="48"/>
  <c r="AF135" i="48"/>
  <c r="AH137" i="48"/>
  <c r="AG138" i="48"/>
  <c r="O145" i="48"/>
  <c r="R146" i="48"/>
  <c r="T148" i="48"/>
  <c r="AJ144" i="48"/>
  <c r="M30" i="48"/>
  <c r="AM41" i="48"/>
  <c r="AC47" i="48"/>
  <c r="Q79" i="48"/>
  <c r="Q100" i="48"/>
  <c r="R101" i="48"/>
  <c r="AM101" i="48"/>
  <c r="AC109" i="48"/>
  <c r="V114" i="48"/>
  <c r="AC118" i="48"/>
  <c r="AF122" i="48"/>
  <c r="AG124" i="48"/>
  <c r="Z131" i="48"/>
  <c r="AF133" i="48"/>
  <c r="AJ134" i="48"/>
  <c r="Q145" i="48"/>
  <c r="AA145" i="48"/>
  <c r="AA147" i="48"/>
  <c r="M149" i="48"/>
  <c r="T150" i="48"/>
  <c r="AM150" i="48"/>
  <c r="AE151" i="48"/>
  <c r="AE35" i="48"/>
  <c r="R79" i="48"/>
  <c r="AF85" i="48"/>
  <c r="T98" i="48"/>
  <c r="AJ98" i="48"/>
  <c r="S100" i="48"/>
  <c r="S101" i="48"/>
  <c r="AN101" i="48"/>
  <c r="AA102" i="48"/>
  <c r="AC103" i="48"/>
  <c r="V105" i="48"/>
  <c r="AM107" i="48"/>
  <c r="O109" i="48"/>
  <c r="Y112" i="48"/>
  <c r="O115" i="48"/>
  <c r="AE115" i="48"/>
  <c r="AE116" i="48"/>
  <c r="Q117" i="48"/>
  <c r="AG122" i="48"/>
  <c r="X124" i="48"/>
  <c r="Y127" i="48"/>
  <c r="AM127" i="48"/>
  <c r="AA130" i="48"/>
  <c r="V132" i="48"/>
  <c r="V133" i="48"/>
  <c r="AG133" i="48"/>
  <c r="S134" i="48"/>
  <c r="X135" i="48"/>
  <c r="AA136" i="48"/>
  <c r="O138" i="48"/>
  <c r="AA138" i="48"/>
  <c r="AL144" i="48"/>
  <c r="R145" i="48"/>
  <c r="AM145" i="48"/>
  <c r="AL147" i="48"/>
  <c r="AF148" i="48"/>
  <c r="AE150" i="48"/>
  <c r="AN150" i="48"/>
  <c r="AG151" i="48"/>
  <c r="AF35" i="48"/>
  <c r="Y41" i="48"/>
  <c r="AF47" i="48"/>
  <c r="AE65" i="48"/>
  <c r="T104" i="48"/>
  <c r="AN107" i="48"/>
  <c r="AE109" i="48"/>
  <c r="AA110" i="48"/>
  <c r="T113" i="48"/>
  <c r="AL113" i="48"/>
  <c r="AH115" i="48"/>
  <c r="AF116" i="48"/>
  <c r="R117" i="48"/>
  <c r="AG118" i="48"/>
  <c r="X122" i="48"/>
  <c r="V123" i="48"/>
  <c r="AL123" i="48"/>
  <c r="Y128" i="48"/>
  <c r="Y135" i="48"/>
  <c r="AN135" i="48"/>
  <c r="AC144" i="48"/>
  <c r="AM144" i="48"/>
  <c r="AN145" i="48"/>
  <c r="AC147" i="48"/>
  <c r="AM147" i="48"/>
  <c r="AG148" i="48"/>
  <c r="AF150" i="48"/>
  <c r="V106" i="48"/>
  <c r="AC116" i="48"/>
  <c r="V135" i="48"/>
  <c r="AF65" i="48"/>
  <c r="AL98" i="48"/>
  <c r="AF103" i="48"/>
  <c r="X105" i="48"/>
  <c r="R109" i="48"/>
  <c r="AF109" i="48"/>
  <c r="AM113" i="48"/>
  <c r="R115" i="48"/>
  <c r="AG116" i="48"/>
  <c r="S117" i="48"/>
  <c r="Y122" i="48"/>
  <c r="AN123" i="48"/>
  <c r="Z128" i="48"/>
  <c r="X133" i="48"/>
  <c r="Q138" i="48"/>
  <c r="R139" i="48"/>
  <c r="AN144" i="48"/>
  <c r="X146" i="48"/>
  <c r="X148" i="48"/>
  <c r="AH148" i="48"/>
  <c r="Q149" i="48"/>
  <c r="AJ149" i="48"/>
  <c r="AH150" i="48"/>
  <c r="Y151" i="48"/>
  <c r="AE147" i="48"/>
  <c r="M79" i="48"/>
  <c r="V85" i="48"/>
  <c r="AJ108" i="48"/>
  <c r="Z113" i="48"/>
  <c r="AJ114" i="48"/>
  <c r="Y116" i="48"/>
  <c r="AL117" i="48"/>
  <c r="Y118" i="48"/>
  <c r="AC122" i="48"/>
  <c r="Z123" i="48"/>
  <c r="AN125" i="48"/>
  <c r="Z133" i="48"/>
  <c r="T135" i="48"/>
  <c r="AM137" i="48"/>
  <c r="Q148" i="48"/>
  <c r="AA151" i="48"/>
  <c r="L4" i="49"/>
  <c r="C19" i="49"/>
  <c r="L19" i="49" s="1"/>
  <c r="L7" i="49"/>
  <c r="Y49" i="49"/>
  <c r="V49" i="49"/>
  <c r="O37" i="49"/>
  <c r="R58" i="49"/>
  <c r="Q58" i="49"/>
  <c r="M58" i="49"/>
  <c r="X30" i="49"/>
  <c r="AA31" i="49"/>
  <c r="AL32" i="49"/>
  <c r="Q33" i="49"/>
  <c r="T34" i="49"/>
  <c r="AE35" i="49"/>
  <c r="AH36" i="49"/>
  <c r="M37" i="49"/>
  <c r="X38" i="49"/>
  <c r="AA39" i="49"/>
  <c r="AL40" i="49"/>
  <c r="Q41" i="49"/>
  <c r="T42" i="49"/>
  <c r="AL42" i="49"/>
  <c r="Q43" i="49"/>
  <c r="AH43" i="49"/>
  <c r="AF44" i="49"/>
  <c r="AA46" i="49"/>
  <c r="M48" i="49"/>
  <c r="T49" i="49"/>
  <c r="M50" i="49"/>
  <c r="AM51" i="49"/>
  <c r="AJ51" i="49"/>
  <c r="AF52" i="49"/>
  <c r="AE52" i="49"/>
  <c r="AG54" i="49"/>
  <c r="S55" i="49"/>
  <c r="Q55" i="49"/>
  <c r="Z55" i="49"/>
  <c r="AL68" i="49"/>
  <c r="AN68" i="49"/>
  <c r="AM68" i="49"/>
  <c r="AJ68" i="49"/>
  <c r="R79" i="49"/>
  <c r="Q79" i="49"/>
  <c r="O79" i="49"/>
  <c r="S79" i="49"/>
  <c r="M79" i="49"/>
  <c r="S30" i="49"/>
  <c r="AA30" i="49"/>
  <c r="V31" i="49"/>
  <c r="AL31" i="49"/>
  <c r="Q32" i="49"/>
  <c r="AG32" i="49"/>
  <c r="T33" i="49"/>
  <c r="AJ33" i="49"/>
  <c r="O34" i="49"/>
  <c r="AE34" i="49"/>
  <c r="Z35" i="49"/>
  <c r="AH35" i="49"/>
  <c r="M36" i="49"/>
  <c r="AC36" i="49"/>
  <c r="X37" i="49"/>
  <c r="AN37" i="49"/>
  <c r="S38" i="49"/>
  <c r="AA38" i="49"/>
  <c r="V39" i="49"/>
  <c r="AL39" i="49"/>
  <c r="Q40" i="49"/>
  <c r="AG40" i="49"/>
  <c r="T41" i="49"/>
  <c r="AJ41" i="49"/>
  <c r="O42" i="49"/>
  <c r="AL43" i="49"/>
  <c r="R44" i="49"/>
  <c r="Z44" i="49"/>
  <c r="O45" i="49"/>
  <c r="X45" i="49"/>
  <c r="AG45" i="49"/>
  <c r="AE46" i="49"/>
  <c r="AA47" i="49"/>
  <c r="AJ47" i="49"/>
  <c r="X49" i="49"/>
  <c r="AM49" i="49"/>
  <c r="AL49" i="49"/>
  <c r="AN51" i="49"/>
  <c r="Z52" i="49"/>
  <c r="X52" i="49"/>
  <c r="AG52" i="49"/>
  <c r="AC53" i="49"/>
  <c r="AA53" i="49"/>
  <c r="R55" i="49"/>
  <c r="O58" i="49"/>
  <c r="AN63" i="49"/>
  <c r="AM63" i="49"/>
  <c r="AL63" i="49"/>
  <c r="AH63" i="49"/>
  <c r="Q69" i="49"/>
  <c r="S69" i="49"/>
  <c r="R69" i="49"/>
  <c r="M69" i="49"/>
  <c r="AJ72" i="49"/>
  <c r="AH72" i="49"/>
  <c r="AN72" i="49"/>
  <c r="AM72" i="49"/>
  <c r="AL72" i="49"/>
  <c r="M53" i="49"/>
  <c r="S53" i="49"/>
  <c r="R53" i="49"/>
  <c r="AG57" i="49"/>
  <c r="AE57" i="49"/>
  <c r="O82" i="49"/>
  <c r="M82" i="49"/>
  <c r="S82" i="49"/>
  <c r="R82" i="49"/>
  <c r="Q82" i="49"/>
  <c r="O53" i="49"/>
  <c r="AN54" i="49"/>
  <c r="AL54" i="49"/>
  <c r="R71" i="49"/>
  <c r="O71" i="49"/>
  <c r="S71" i="49"/>
  <c r="Q71" i="49"/>
  <c r="C8" i="49"/>
  <c r="L8" i="49" s="1"/>
  <c r="T30" i="49"/>
  <c r="AE31" i="49"/>
  <c r="AM31" i="49"/>
  <c r="R32" i="49"/>
  <c r="AH32" i="49"/>
  <c r="M33" i="49"/>
  <c r="X34" i="49"/>
  <c r="AF34" i="49"/>
  <c r="AA35" i="49"/>
  <c r="AL36" i="49"/>
  <c r="Q37" i="49"/>
  <c r="Y37" i="49"/>
  <c r="T38" i="49"/>
  <c r="AE39" i="49"/>
  <c r="AM39" i="49"/>
  <c r="R40" i="49"/>
  <c r="AH40" i="49"/>
  <c r="M41" i="49"/>
  <c r="X42" i="49"/>
  <c r="AH42" i="49"/>
  <c r="M43" i="49"/>
  <c r="AM43" i="49"/>
  <c r="S44" i="49"/>
  <c r="AA44" i="49"/>
  <c r="Y45" i="49"/>
  <c r="AF46" i="49"/>
  <c r="Q48" i="49"/>
  <c r="Z49" i="49"/>
  <c r="AH52" i="49"/>
  <c r="AN52" i="49"/>
  <c r="AM52" i="49"/>
  <c r="Q53" i="49"/>
  <c r="X56" i="49"/>
  <c r="AF57" i="49"/>
  <c r="S61" i="49"/>
  <c r="R61" i="49"/>
  <c r="Q61" i="49"/>
  <c r="Z66" i="49"/>
  <c r="Y66" i="49"/>
  <c r="X66" i="49"/>
  <c r="V66" i="49"/>
  <c r="T84" i="49"/>
  <c r="Y84" i="49"/>
  <c r="X84" i="49"/>
  <c r="Z84" i="49"/>
  <c r="V84" i="49"/>
  <c r="AJ87" i="49"/>
  <c r="AH87" i="49"/>
  <c r="AN87" i="49"/>
  <c r="AM87" i="49"/>
  <c r="AL87" i="49"/>
  <c r="AN91" i="49"/>
  <c r="AL91" i="49"/>
  <c r="AJ91" i="49"/>
  <c r="AM91" i="49"/>
  <c r="R50" i="49"/>
  <c r="Q50" i="49"/>
  <c r="AA55" i="49"/>
  <c r="AG55" i="49"/>
  <c r="AF55" i="49"/>
  <c r="AC39" i="49"/>
  <c r="V42" i="49"/>
  <c r="AC55" i="49"/>
  <c r="X31" i="49"/>
  <c r="AF31" i="49"/>
  <c r="AL33" i="49"/>
  <c r="Q34" i="49"/>
  <c r="Y34" i="49"/>
  <c r="AE36" i="49"/>
  <c r="AM36" i="49"/>
  <c r="R37" i="49"/>
  <c r="X39" i="49"/>
  <c r="AF39" i="49"/>
  <c r="AL41" i="49"/>
  <c r="Q42" i="49"/>
  <c r="Z42" i="49"/>
  <c r="AN43" i="49"/>
  <c r="Q45" i="49"/>
  <c r="AG46" i="49"/>
  <c r="AL47" i="49"/>
  <c r="R48" i="49"/>
  <c r="T50" i="49"/>
  <c r="Z50" i="49"/>
  <c r="Y50" i="49"/>
  <c r="O51" i="49"/>
  <c r="M51" i="49"/>
  <c r="AF54" i="49"/>
  <c r="AC54" i="49"/>
  <c r="AM54" i="49"/>
  <c r="Y55" i="49"/>
  <c r="X55" i="49"/>
  <c r="Y57" i="49"/>
  <c r="V57" i="49"/>
  <c r="Z57" i="49"/>
  <c r="AM57" i="49"/>
  <c r="AL57" i="49"/>
  <c r="AH57" i="49"/>
  <c r="S58" i="49"/>
  <c r="AG86" i="49"/>
  <c r="AE86" i="49"/>
  <c r="AC86" i="49"/>
  <c r="AF86" i="49"/>
  <c r="AA86" i="49"/>
  <c r="AC90" i="49"/>
  <c r="AA90" i="49"/>
  <c r="AG90" i="49"/>
  <c r="AF90" i="49"/>
  <c r="AE90" i="49"/>
  <c r="AA99" i="49"/>
  <c r="AF99" i="49"/>
  <c r="AE99" i="49"/>
  <c r="AG99" i="49"/>
  <c r="AC99" i="49"/>
  <c r="V56" i="49"/>
  <c r="T56" i="49"/>
  <c r="AC57" i="49"/>
  <c r="C9" i="49"/>
  <c r="L9" i="49" s="1"/>
  <c r="Y31" i="49"/>
  <c r="AG31" i="49"/>
  <c r="AM33" i="49"/>
  <c r="R34" i="49"/>
  <c r="Z34" i="49"/>
  <c r="AF36" i="49"/>
  <c r="AN36" i="49"/>
  <c r="Y39" i="49"/>
  <c r="AM41" i="49"/>
  <c r="R42" i="49"/>
  <c r="AC44" i="49"/>
  <c r="S45" i="49"/>
  <c r="AM47" i="49"/>
  <c r="V48" i="49"/>
  <c r="T48" i="49"/>
  <c r="AG49" i="49"/>
  <c r="AE49" i="49"/>
  <c r="AN49" i="49"/>
  <c r="V50" i="49"/>
  <c r="R52" i="49"/>
  <c r="O52" i="49"/>
  <c r="Y52" i="49"/>
  <c r="AF53" i="49"/>
  <c r="V55" i="49"/>
  <c r="Z56" i="49"/>
  <c r="AJ57" i="49"/>
  <c r="O70" i="49"/>
  <c r="S70" i="49"/>
  <c r="R70" i="49"/>
  <c r="Q70" i="49"/>
  <c r="AG79" i="49"/>
  <c r="AE79" i="49"/>
  <c r="AF79" i="49"/>
  <c r="AC79" i="49"/>
  <c r="AN82" i="49"/>
  <c r="AM82" i="49"/>
  <c r="AJ82" i="49"/>
  <c r="AL82" i="49"/>
  <c r="AM59" i="49"/>
  <c r="AL59" i="49"/>
  <c r="AJ59" i="49"/>
  <c r="AN59" i="49"/>
  <c r="AG63" i="49"/>
  <c r="AF63" i="49"/>
  <c r="AE63" i="49"/>
  <c r="AC63" i="49"/>
  <c r="AC75" i="49"/>
  <c r="AA75" i="49"/>
  <c r="AG75" i="49"/>
  <c r="AF75" i="49"/>
  <c r="AE75" i="49"/>
  <c r="V85" i="49"/>
  <c r="T85" i="49"/>
  <c r="Z85" i="49"/>
  <c r="Y85" i="49"/>
  <c r="L85" i="49" s="1"/>
  <c r="X85" i="49"/>
  <c r="O48" i="49"/>
  <c r="O50" i="49"/>
  <c r="Y43" i="49"/>
  <c r="M44" i="49"/>
  <c r="AN44" i="49"/>
  <c r="T45" i="49"/>
  <c r="AL45" i="49"/>
  <c r="R46" i="49"/>
  <c r="V47" i="49"/>
  <c r="AE47" i="49"/>
  <c r="AC49" i="49"/>
  <c r="AJ50" i="49"/>
  <c r="AH50" i="49"/>
  <c r="Q51" i="49"/>
  <c r="AH51" i="49"/>
  <c r="AA52" i="49"/>
  <c r="AL52" i="49"/>
  <c r="AG53" i="49"/>
  <c r="AE54" i="49"/>
  <c r="M55" i="49"/>
  <c r="X57" i="49"/>
  <c r="Z61" i="49"/>
  <c r="Y61" i="49"/>
  <c r="X61" i="49"/>
  <c r="T61" i="49"/>
  <c r="S64" i="49"/>
  <c r="R64" i="49"/>
  <c r="Q64" i="49"/>
  <c r="M64" i="49"/>
  <c r="AH68" i="49"/>
  <c r="AH71" i="49"/>
  <c r="AM71" i="49"/>
  <c r="AN71" i="49"/>
  <c r="AL71" i="49"/>
  <c r="AJ71" i="49"/>
  <c r="Z63" i="49"/>
  <c r="AN65" i="49"/>
  <c r="S66" i="49"/>
  <c r="X67" i="49"/>
  <c r="AG67" i="49"/>
  <c r="M72" i="49"/>
  <c r="R72" i="49"/>
  <c r="O73" i="49"/>
  <c r="M73" i="49"/>
  <c r="AN73" i="49"/>
  <c r="AM73" i="49"/>
  <c r="AG76" i="49"/>
  <c r="AF76" i="49"/>
  <c r="V78" i="49"/>
  <c r="T78" i="49"/>
  <c r="M87" i="49"/>
  <c r="R87" i="49"/>
  <c r="Q87" i="49"/>
  <c r="AA89" i="49"/>
  <c r="AF89" i="49"/>
  <c r="AE89" i="49"/>
  <c r="AN93" i="49"/>
  <c r="AL93" i="49"/>
  <c r="AJ93" i="49"/>
  <c r="Z74" i="49"/>
  <c r="X74" i="49"/>
  <c r="S77" i="49"/>
  <c r="Q77" i="49"/>
  <c r="M80" i="49"/>
  <c r="R80" i="49"/>
  <c r="Q80" i="49"/>
  <c r="M97" i="49"/>
  <c r="L97" i="49" s="1"/>
  <c r="R97" i="49"/>
  <c r="Q97" i="49"/>
  <c r="AJ97" i="49"/>
  <c r="AH97" i="49"/>
  <c r="AN97" i="49"/>
  <c r="Y58" i="49"/>
  <c r="AF61" i="49"/>
  <c r="V63" i="49"/>
  <c r="Y64" i="49"/>
  <c r="AJ65" i="49"/>
  <c r="O66" i="49"/>
  <c r="AF66" i="49"/>
  <c r="AC67" i="49"/>
  <c r="Z70" i="49"/>
  <c r="AM70" i="49"/>
  <c r="AJ70" i="49"/>
  <c r="AA71" i="49"/>
  <c r="S72" i="49"/>
  <c r="S73" i="49"/>
  <c r="AF73" i="49"/>
  <c r="AE73" i="49"/>
  <c r="AC73" i="49"/>
  <c r="V74" i="49"/>
  <c r="Y76" i="49"/>
  <c r="X76" i="49"/>
  <c r="V76" i="49"/>
  <c r="O77" i="49"/>
  <c r="Z78" i="49"/>
  <c r="AM78" i="49"/>
  <c r="AL78" i="49"/>
  <c r="AJ78" i="49"/>
  <c r="O80" i="49"/>
  <c r="AJ80" i="49"/>
  <c r="AH80" i="49"/>
  <c r="AH86" i="49"/>
  <c r="AM86" i="49"/>
  <c r="AL86" i="49"/>
  <c r="S94" i="49"/>
  <c r="Q94" i="49"/>
  <c r="O94" i="49"/>
  <c r="L94" i="49" s="1"/>
  <c r="AG96" i="49"/>
  <c r="AE96" i="49"/>
  <c r="AC96" i="49"/>
  <c r="O97" i="49"/>
  <c r="Z58" i="49"/>
  <c r="AH58" i="49"/>
  <c r="M59" i="49"/>
  <c r="AG61" i="49"/>
  <c r="T62" i="49"/>
  <c r="Z64" i="49"/>
  <c r="AH64" i="49"/>
  <c r="M65" i="49"/>
  <c r="AG66" i="49"/>
  <c r="T67" i="49"/>
  <c r="AL69" i="49"/>
  <c r="AN76" i="49"/>
  <c r="AL76" i="49"/>
  <c r="Z79" i="49"/>
  <c r="Y79" i="49"/>
  <c r="O88" i="49"/>
  <c r="M88" i="49"/>
  <c r="S88" i="49"/>
  <c r="Z89" i="49"/>
  <c r="X89" i="49"/>
  <c r="V89" i="49"/>
  <c r="M92" i="49"/>
  <c r="R92" i="49"/>
  <c r="Q92" i="49"/>
  <c r="X63" i="49"/>
  <c r="AL65" i="49"/>
  <c r="Q66" i="49"/>
  <c r="AE67" i="49"/>
  <c r="T69" i="49"/>
  <c r="Y69" i="49"/>
  <c r="AM69" i="49"/>
  <c r="S74" i="49"/>
  <c r="R74" i="49"/>
  <c r="Y74" i="49"/>
  <c r="R77" i="49"/>
  <c r="V79" i="49"/>
  <c r="AH79" i="49"/>
  <c r="AM79" i="49"/>
  <c r="AL79" i="49"/>
  <c r="S80" i="49"/>
  <c r="S84" i="49"/>
  <c r="Q84" i="49"/>
  <c r="O92" i="49"/>
  <c r="AJ92" i="49"/>
  <c r="AH92" i="49"/>
  <c r="AN92" i="49"/>
  <c r="V95" i="49"/>
  <c r="T95" i="49"/>
  <c r="L95" i="49" s="1"/>
  <c r="Z95" i="49"/>
  <c r="S97" i="49"/>
  <c r="AM97" i="49"/>
  <c r="AN101" i="49"/>
  <c r="AM101" i="49"/>
  <c r="AL101" i="49"/>
  <c r="AJ101" i="49"/>
  <c r="AF67" i="49"/>
  <c r="Y68" i="49"/>
  <c r="V68" i="49"/>
  <c r="V69" i="49"/>
  <c r="AN69" i="49"/>
  <c r="AH73" i="49"/>
  <c r="O74" i="49"/>
  <c r="AA74" i="49"/>
  <c r="AF74" i="49"/>
  <c r="AA76" i="49"/>
  <c r="T77" i="49"/>
  <c r="Y77" i="49"/>
  <c r="AJ79" i="49"/>
  <c r="O84" i="49"/>
  <c r="Q88" i="49"/>
  <c r="Y89" i="49"/>
  <c r="AH93" i="49"/>
  <c r="T94" i="49"/>
  <c r="Y94" i="49"/>
  <c r="X94" i="49"/>
  <c r="AH96" i="49"/>
  <c r="AM96" i="49"/>
  <c r="AL96" i="49"/>
  <c r="O98" i="49"/>
  <c r="M98" i="49"/>
  <c r="S98" i="49"/>
  <c r="Z99" i="49"/>
  <c r="X99" i="49"/>
  <c r="V99" i="49"/>
  <c r="T93" i="49"/>
  <c r="AH95" i="49"/>
  <c r="M96" i="49"/>
  <c r="AG100" i="49"/>
  <c r="T101" i="49"/>
  <c r="V86" i="49"/>
  <c r="AJ88" i="49"/>
  <c r="O89" i="49"/>
  <c r="L89" i="49" s="1"/>
  <c r="AC91" i="49"/>
  <c r="AC93" i="49"/>
  <c r="V96" i="49"/>
  <c r="AJ98" i="49"/>
  <c r="O99" i="49"/>
  <c r="L99" i="49" s="1"/>
  <c r="AC101" i="49"/>
  <c r="AC82" i="49"/>
  <c r="AJ85" i="49"/>
  <c r="O86" i="49"/>
  <c r="AC88" i="49"/>
  <c r="V91" i="49"/>
  <c r="L91" i="49" s="1"/>
  <c r="V93" i="49"/>
  <c r="AJ95" i="49"/>
  <c r="O96" i="49"/>
  <c r="AC98" i="49"/>
  <c r="AN99" i="49"/>
  <c r="S100" i="49"/>
  <c r="L100" i="49" s="1"/>
  <c r="AA100" i="49"/>
  <c r="V101" i="49"/>
  <c r="AJ100" i="49"/>
  <c r="O101" i="49"/>
  <c r="AE101" i="49"/>
  <c r="AE82" i="49"/>
  <c r="AL85" i="49"/>
  <c r="Q86" i="49"/>
  <c r="Y86" i="49"/>
  <c r="AE88" i="49"/>
  <c r="AM88" i="49"/>
  <c r="R89" i="49"/>
  <c r="X91" i="49"/>
  <c r="AF91" i="49"/>
  <c r="X93" i="49"/>
  <c r="AF93" i="49"/>
  <c r="AL95" i="49"/>
  <c r="Q96" i="49"/>
  <c r="Y96" i="49"/>
  <c r="AE98" i="49"/>
  <c r="AM98" i="49"/>
  <c r="R99" i="49"/>
  <c r="X101" i="49"/>
  <c r="AF101" i="49"/>
  <c r="AM85" i="48"/>
  <c r="AN85" i="48"/>
  <c r="S120" i="48"/>
  <c r="R120" i="48"/>
  <c r="Q120" i="48"/>
  <c r="O120" i="48"/>
  <c r="AN124" i="48"/>
  <c r="AM124" i="48"/>
  <c r="AE125" i="48"/>
  <c r="AG125" i="48"/>
  <c r="AF125" i="48"/>
  <c r="AA125" i="48"/>
  <c r="AN129" i="48"/>
  <c r="AM129" i="48"/>
  <c r="AL129" i="48"/>
  <c r="AH129" i="48"/>
  <c r="V32" i="48"/>
  <c r="V47" i="48"/>
  <c r="X47" i="48"/>
  <c r="AN121" i="48"/>
  <c r="AM121" i="48"/>
  <c r="AL121" i="48"/>
  <c r="AJ121" i="48"/>
  <c r="AJ129" i="48"/>
  <c r="AL138" i="48"/>
  <c r="AN138" i="48"/>
  <c r="AM138" i="48"/>
  <c r="AM47" i="48"/>
  <c r="AN47" i="48"/>
  <c r="T66" i="48"/>
  <c r="Z66" i="48"/>
  <c r="Y66" i="48"/>
  <c r="X66" i="48"/>
  <c r="AG104" i="48"/>
  <c r="AF104" i="48"/>
  <c r="AA104" i="48"/>
  <c r="AJ30" i="48"/>
  <c r="AL30" i="48"/>
  <c r="AM31" i="48"/>
  <c r="AN31" i="48"/>
  <c r="S107" i="48"/>
  <c r="R107" i="48"/>
  <c r="Q107" i="48"/>
  <c r="M107" i="48"/>
  <c r="T108" i="48"/>
  <c r="Z108" i="48"/>
  <c r="AJ110" i="48"/>
  <c r="AN110" i="48"/>
  <c r="AL110" i="48"/>
  <c r="AE111" i="48"/>
  <c r="AG111" i="48"/>
  <c r="AF111" i="48"/>
  <c r="AA111" i="48"/>
  <c r="X136" i="48"/>
  <c r="Z136" i="48"/>
  <c r="Y136" i="48"/>
  <c r="X32" i="48"/>
  <c r="AC113" i="48"/>
  <c r="AG113" i="48"/>
  <c r="AE113" i="48"/>
  <c r="AM30" i="48"/>
  <c r="AG32" i="48"/>
  <c r="AA32" i="48"/>
  <c r="AG53" i="48"/>
  <c r="Z65" i="48"/>
  <c r="X65" i="48"/>
  <c r="Q116" i="48"/>
  <c r="S116" i="48"/>
  <c r="R116" i="48"/>
  <c r="O116" i="48"/>
  <c r="AN119" i="48"/>
  <c r="AM119" i="48"/>
  <c r="AL119" i="48"/>
  <c r="AJ119" i="48"/>
  <c r="AF120" i="48"/>
  <c r="AG120" i="48"/>
  <c r="AE120" i="48"/>
  <c r="AC120" i="48"/>
  <c r="S130" i="48"/>
  <c r="R130" i="48"/>
  <c r="Q130" i="48"/>
  <c r="M130" i="48"/>
  <c r="AC30" i="48"/>
  <c r="AG30" i="48"/>
  <c r="AN30" i="48"/>
  <c r="AA31" i="48"/>
  <c r="R32" i="48"/>
  <c r="S32" i="48"/>
  <c r="T35" i="48"/>
  <c r="Z35" i="48"/>
  <c r="X35" i="48"/>
  <c r="AE41" i="48"/>
  <c r="V65" i="48"/>
  <c r="T79" i="48"/>
  <c r="Z79" i="48"/>
  <c r="Y79" i="48"/>
  <c r="X79" i="48"/>
  <c r="AG98" i="48"/>
  <c r="AE98" i="48"/>
  <c r="R106" i="48"/>
  <c r="Q106" i="48"/>
  <c r="O106" i="48"/>
  <c r="AE117" i="48"/>
  <c r="AG117" i="48"/>
  <c r="AA117" i="48"/>
  <c r="S122" i="48"/>
  <c r="R122" i="48"/>
  <c r="Q122" i="48"/>
  <c r="O122" i="48"/>
  <c r="O130" i="48"/>
  <c r="AM133" i="48"/>
  <c r="AN133" i="48"/>
  <c r="AC127" i="48"/>
  <c r="AF127" i="48"/>
  <c r="AE127" i="48"/>
  <c r="AE32" i="48"/>
  <c r="AJ35" i="48"/>
  <c r="AL35" i="48"/>
  <c r="O47" i="48"/>
  <c r="R47" i="48"/>
  <c r="Q47" i="48"/>
  <c r="M47" i="48"/>
  <c r="S98" i="48"/>
  <c r="R98" i="48"/>
  <c r="Q98" i="48"/>
  <c r="M98" i="48"/>
  <c r="AC117" i="48"/>
  <c r="Z119" i="48"/>
  <c r="Y119" i="48"/>
  <c r="X119" i="48"/>
  <c r="T119" i="48"/>
  <c r="Z125" i="48"/>
  <c r="Y125" i="48"/>
  <c r="X125" i="48"/>
  <c r="V125" i="48"/>
  <c r="Q131" i="48"/>
  <c r="S131" i="48"/>
  <c r="R131" i="48"/>
  <c r="M131" i="48"/>
  <c r="V31" i="48"/>
  <c r="X31" i="48"/>
  <c r="AG101" i="48"/>
  <c r="AF101" i="48"/>
  <c r="AE101" i="48"/>
  <c r="AA101" i="48"/>
  <c r="AG126" i="48"/>
  <c r="AA126" i="48"/>
  <c r="AE30" i="48"/>
  <c r="O31" i="48"/>
  <c r="R31" i="48"/>
  <c r="M31" i="48"/>
  <c r="AC31" i="48"/>
  <c r="T32" i="48"/>
  <c r="AF32" i="48"/>
  <c r="AN59" i="48"/>
  <c r="AM59" i="48"/>
  <c r="AL59" i="48"/>
  <c r="AN73" i="48"/>
  <c r="AM73" i="48"/>
  <c r="AL73" i="48"/>
  <c r="AH73" i="48"/>
  <c r="M85" i="48"/>
  <c r="S85" i="48"/>
  <c r="R85" i="48"/>
  <c r="Q85" i="48"/>
  <c r="AH102" i="48"/>
  <c r="AN106" i="48"/>
  <c r="AM106" i="48"/>
  <c r="AL106" i="48"/>
  <c r="AJ106" i="48"/>
  <c r="M120" i="48"/>
  <c r="AJ123" i="48"/>
  <c r="S136" i="48"/>
  <c r="AG35" i="48"/>
  <c r="S41" i="48"/>
  <c r="T53" i="48"/>
  <c r="AH53" i="48"/>
  <c r="M59" i="48"/>
  <c r="AA59" i="48"/>
  <c r="AG66" i="48"/>
  <c r="T67" i="48"/>
  <c r="AH67" i="48"/>
  <c r="M73" i="48"/>
  <c r="AA73" i="48"/>
  <c r="AE79" i="48"/>
  <c r="X85" i="48"/>
  <c r="AM98" i="48"/>
  <c r="R100" i="48"/>
  <c r="AN100" i="48"/>
  <c r="T101" i="48"/>
  <c r="Y106" i="48"/>
  <c r="AH107" i="48"/>
  <c r="M108" i="48"/>
  <c r="AM108" i="48"/>
  <c r="S111" i="48"/>
  <c r="T112" i="48"/>
  <c r="Y114" i="48"/>
  <c r="AL114" i="48"/>
  <c r="S139" i="48"/>
  <c r="AF79" i="48"/>
  <c r="Y85" i="48"/>
  <c r="Z106" i="48"/>
  <c r="AN108" i="48"/>
  <c r="V113" i="48"/>
  <c r="Z114" i="48"/>
  <c r="AM114" i="48"/>
  <c r="AJ115" i="48"/>
  <c r="O119" i="48"/>
  <c r="AN127" i="48"/>
  <c r="S128" i="48"/>
  <c r="S133" i="48"/>
  <c r="AA133" i="48"/>
  <c r="O135" i="48"/>
  <c r="AJ135" i="48"/>
  <c r="O136" i="48"/>
  <c r="AC137" i="48"/>
  <c r="AC138" i="48"/>
  <c r="T139" i="48"/>
  <c r="M41" i="48"/>
  <c r="AH41" i="48"/>
  <c r="V53" i="48"/>
  <c r="AJ53" i="48"/>
  <c r="O59" i="48"/>
  <c r="AC59" i="48"/>
  <c r="V67" i="48"/>
  <c r="AJ67" i="48"/>
  <c r="O73" i="48"/>
  <c r="AC73" i="48"/>
  <c r="AG79" i="48"/>
  <c r="Z85" i="48"/>
  <c r="T100" i="48"/>
  <c r="AG100" i="48"/>
  <c r="M101" i="48"/>
  <c r="AA103" i="48"/>
  <c r="AL103" i="48"/>
  <c r="AG105" i="48"/>
  <c r="AJ107" i="48"/>
  <c r="O108" i="48"/>
  <c r="V112" i="48"/>
  <c r="Q114" i="48"/>
  <c r="AH117" i="48"/>
  <c r="T123" i="48"/>
  <c r="AF123" i="48"/>
  <c r="T128" i="48"/>
  <c r="AG128" i="48"/>
  <c r="AM130" i="48"/>
  <c r="T131" i="48"/>
  <c r="AL132" i="48"/>
  <c r="AA66" i="48"/>
  <c r="AL66" i="48"/>
  <c r="AH100" i="48"/>
  <c r="X101" i="48"/>
  <c r="X104" i="48"/>
  <c r="M109" i="48"/>
  <c r="AA109" i="48"/>
  <c r="AE110" i="48"/>
  <c r="X111" i="48"/>
  <c r="X113" i="48"/>
  <c r="R114" i="48"/>
  <c r="M115" i="48"/>
  <c r="AA115" i="48"/>
  <c r="AM115" i="48"/>
  <c r="M117" i="48"/>
  <c r="Q119" i="48"/>
  <c r="AH123" i="48"/>
  <c r="AN130" i="48"/>
  <c r="AM132" i="48"/>
  <c r="AL135" i="48"/>
  <c r="Q136" i="48"/>
  <c r="AE138" i="48"/>
  <c r="X41" i="48"/>
  <c r="AJ41" i="48"/>
  <c r="Y53" i="48"/>
  <c r="AL53" i="48"/>
  <c r="R59" i="48"/>
  <c r="AE59" i="48"/>
  <c r="Y67" i="48"/>
  <c r="AL67" i="48"/>
  <c r="R73" i="48"/>
  <c r="AE73" i="48"/>
  <c r="T106" i="48"/>
  <c r="AH108" i="48"/>
  <c r="M111" i="48"/>
  <c r="Y111" i="48"/>
  <c r="X112" i="48"/>
  <c r="T114" i="48"/>
  <c r="AH114" i="48"/>
  <c r="AN115" i="48"/>
  <c r="AE135" i="48"/>
  <c r="X138" i="48"/>
  <c r="M139" i="48"/>
  <c r="Z139" i="48"/>
  <c r="R118" i="48"/>
  <c r="S118" i="48"/>
  <c r="Q118" i="48"/>
  <c r="O118" i="48"/>
  <c r="V30" i="48"/>
  <c r="Y31" i="48"/>
  <c r="AG31" i="48"/>
  <c r="AJ32" i="48"/>
  <c r="O35" i="48"/>
  <c r="AM35" i="48"/>
  <c r="AF41" i="48"/>
  <c r="AN41" i="48"/>
  <c r="Y47" i="48"/>
  <c r="AG47" i="48"/>
  <c r="R53" i="48"/>
  <c r="Z53" i="48"/>
  <c r="S59" i="48"/>
  <c r="AJ65" i="48"/>
  <c r="O66" i="48"/>
  <c r="AM66" i="48"/>
  <c r="R67" i="48"/>
  <c r="Z67" i="48"/>
  <c r="S73" i="48"/>
  <c r="AN79" i="48"/>
  <c r="AG85" i="48"/>
  <c r="AA98" i="48"/>
  <c r="AF98" i="48"/>
  <c r="AJ102" i="48"/>
  <c r="AM102" i="48"/>
  <c r="AH105" i="48"/>
  <c r="AN105" i="48"/>
  <c r="AA108" i="48"/>
  <c r="AG108" i="48"/>
  <c r="R126" i="48"/>
  <c r="O126" i="48"/>
  <c r="M126" i="48"/>
  <c r="Q126" i="48"/>
  <c r="Z134" i="48"/>
  <c r="Y134" i="48"/>
  <c r="X134" i="48"/>
  <c r="V134" i="48"/>
  <c r="T134" i="48"/>
  <c r="Q102" i="48"/>
  <c r="O102" i="48"/>
  <c r="M105" i="48"/>
  <c r="R105" i="48"/>
  <c r="AA107" i="48"/>
  <c r="AF107" i="48"/>
  <c r="AM111" i="48"/>
  <c r="AL111" i="48"/>
  <c r="AJ111" i="48"/>
  <c r="AH111" i="48"/>
  <c r="AH112" i="48"/>
  <c r="AN112" i="48"/>
  <c r="AM112" i="48"/>
  <c r="S121" i="48"/>
  <c r="Q121" i="48"/>
  <c r="R121" i="48"/>
  <c r="O121" i="48"/>
  <c r="AG131" i="48"/>
  <c r="AF131" i="48"/>
  <c r="AE131" i="48"/>
  <c r="AC131" i="48"/>
  <c r="AA131" i="48"/>
  <c r="O30" i="48"/>
  <c r="Z31" i="48"/>
  <c r="AH31" i="48"/>
  <c r="M32" i="48"/>
  <c r="AC32" i="48"/>
  <c r="AN35" i="48"/>
  <c r="AG41" i="48"/>
  <c r="Z47" i="48"/>
  <c r="AH47" i="48"/>
  <c r="S53" i="48"/>
  <c r="AA53" i="48"/>
  <c r="T59" i="48"/>
  <c r="AJ59" i="48"/>
  <c r="M65" i="48"/>
  <c r="AC65" i="48"/>
  <c r="AN66" i="48"/>
  <c r="S67" i="48"/>
  <c r="AA67" i="48"/>
  <c r="T73" i="48"/>
  <c r="AJ73" i="48"/>
  <c r="O79" i="48"/>
  <c r="AH85" i="48"/>
  <c r="AC98" i="48"/>
  <c r="AL101" i="48"/>
  <c r="AJ101" i="48"/>
  <c r="R102" i="48"/>
  <c r="AH104" i="48"/>
  <c r="AM104" i="48"/>
  <c r="AJ105" i="48"/>
  <c r="AF106" i="48"/>
  <c r="AC106" i="48"/>
  <c r="AA106" i="48"/>
  <c r="AC108" i="48"/>
  <c r="AN111" i="48"/>
  <c r="AL65" i="48"/>
  <c r="S102" i="48"/>
  <c r="Y30" i="48"/>
  <c r="T31" i="48"/>
  <c r="AJ31" i="48"/>
  <c r="O32" i="48"/>
  <c r="AM32" i="48"/>
  <c r="R35" i="48"/>
  <c r="AH35" i="48"/>
  <c r="AA41" i="48"/>
  <c r="T47" i="48"/>
  <c r="AJ47" i="48"/>
  <c r="M53" i="48"/>
  <c r="AC53" i="48"/>
  <c r="V59" i="48"/>
  <c r="O65" i="48"/>
  <c r="AM65" i="48"/>
  <c r="R66" i="48"/>
  <c r="AH66" i="48"/>
  <c r="M67" i="48"/>
  <c r="AC67" i="48"/>
  <c r="V73" i="48"/>
  <c r="AH79" i="48"/>
  <c r="AA85" i="48"/>
  <c r="AJ85" i="48"/>
  <c r="AC100" i="48"/>
  <c r="T102" i="48"/>
  <c r="Y102" i="48"/>
  <c r="AN102" i="48"/>
  <c r="S105" i="48"/>
  <c r="AL105" i="48"/>
  <c r="X107" i="48"/>
  <c r="V107" i="48"/>
  <c r="AG107" i="48"/>
  <c r="AE108" i="48"/>
  <c r="S110" i="48"/>
  <c r="Q110" i="48"/>
  <c r="O110" i="48"/>
  <c r="R112" i="48"/>
  <c r="Q112" i="48"/>
  <c r="O112" i="48"/>
  <c r="M112" i="48"/>
  <c r="AF114" i="48"/>
  <c r="AE114" i="48"/>
  <c r="AC114" i="48"/>
  <c r="AA114" i="48"/>
  <c r="Y115" i="48"/>
  <c r="T115" i="48"/>
  <c r="Z115" i="48"/>
  <c r="AH118" i="48"/>
  <c r="AN118" i="48"/>
  <c r="AM118" i="48"/>
  <c r="AL118" i="48"/>
  <c r="AJ118" i="48"/>
  <c r="X120" i="48"/>
  <c r="V120" i="48"/>
  <c r="T120" i="48"/>
  <c r="Y120" i="48"/>
  <c r="AN120" i="48"/>
  <c r="AL120" i="48"/>
  <c r="AM120" i="48"/>
  <c r="AJ120" i="48"/>
  <c r="AH120" i="48"/>
  <c r="R124" i="48"/>
  <c r="S124" i="48"/>
  <c r="Q124" i="48"/>
  <c r="O124" i="48"/>
  <c r="Q66" i="48"/>
  <c r="T103" i="48"/>
  <c r="Z103" i="48"/>
  <c r="AE107" i="48"/>
  <c r="Z30" i="48"/>
  <c r="AN32" i="48"/>
  <c r="S35" i="48"/>
  <c r="AN65" i="48"/>
  <c r="S66" i="48"/>
  <c r="Q104" i="48"/>
  <c r="AC105" i="48"/>
  <c r="AF105" i="48"/>
  <c r="V108" i="48"/>
  <c r="Y108" i="48"/>
  <c r="AF108" i="48"/>
  <c r="X109" i="48"/>
  <c r="M113" i="48"/>
  <c r="S113" i="48"/>
  <c r="R113" i="48"/>
  <c r="V115" i="48"/>
  <c r="AJ116" i="48"/>
  <c r="AH116" i="48"/>
  <c r="AN116" i="48"/>
  <c r="AL116" i="48"/>
  <c r="AA121" i="48"/>
  <c r="AG121" i="48"/>
  <c r="AF121" i="48"/>
  <c r="AE121" i="48"/>
  <c r="AC121" i="48"/>
  <c r="O125" i="48"/>
  <c r="M125" i="48"/>
  <c r="S125" i="48"/>
  <c r="Q125" i="48"/>
  <c r="AA129" i="48"/>
  <c r="AG129" i="48"/>
  <c r="AF129" i="48"/>
  <c r="AE129" i="48"/>
  <c r="AC129" i="48"/>
  <c r="S137" i="48"/>
  <c r="R137" i="48"/>
  <c r="Q137" i="48"/>
  <c r="O137" i="48"/>
  <c r="M137" i="48"/>
  <c r="AL32" i="48"/>
  <c r="Z129" i="48"/>
  <c r="Y129" i="48"/>
  <c r="X129" i="48"/>
  <c r="T129" i="48"/>
  <c r="V129" i="48"/>
  <c r="AL31" i="48"/>
  <c r="Q32" i="48"/>
  <c r="Y32" i="48"/>
  <c r="AL47" i="48"/>
  <c r="AE53" i="48"/>
  <c r="AM53" i="48"/>
  <c r="X59" i="48"/>
  <c r="AF59" i="48"/>
  <c r="Q65" i="48"/>
  <c r="Y65" i="48"/>
  <c r="AE67" i="48"/>
  <c r="AM67" i="48"/>
  <c r="X73" i="48"/>
  <c r="AF73" i="48"/>
  <c r="AL85" i="48"/>
  <c r="AE100" i="48"/>
  <c r="X103" i="48"/>
  <c r="AM103" i="48"/>
  <c r="AJ103" i="48"/>
  <c r="AH103" i="48"/>
  <c r="AE104" i="48"/>
  <c r="AC104" i="48"/>
  <c r="AN104" i="48"/>
  <c r="Y107" i="48"/>
  <c r="AL109" i="48"/>
  <c r="AJ109" i="48"/>
  <c r="R110" i="48"/>
  <c r="S112" i="48"/>
  <c r="AG112" i="48"/>
  <c r="AF112" i="48"/>
  <c r="AE112" i="48"/>
  <c r="AC112" i="48"/>
  <c r="O113" i="48"/>
  <c r="AG114" i="48"/>
  <c r="Z120" i="48"/>
  <c r="X30" i="48"/>
  <c r="Q35" i="48"/>
  <c r="R104" i="48"/>
  <c r="O104" i="48"/>
  <c r="M104" i="48"/>
  <c r="Q105" i="48"/>
  <c r="Y109" i="48"/>
  <c r="V109" i="48"/>
  <c r="T109" i="48"/>
  <c r="AL112" i="48"/>
  <c r="AC119" i="48"/>
  <c r="AA119" i="48"/>
  <c r="AG119" i="48"/>
  <c r="AF119" i="48"/>
  <c r="AE119" i="48"/>
  <c r="AL79" i="48"/>
  <c r="AE85" i="48"/>
  <c r="O98" i="48"/>
  <c r="Y98" i="48"/>
  <c r="AF100" i="48"/>
  <c r="Y101" i="48"/>
  <c r="V101" i="48"/>
  <c r="M102" i="48"/>
  <c r="X102" i="48"/>
  <c r="O103" i="48"/>
  <c r="R103" i="48"/>
  <c r="Y103" i="48"/>
  <c r="AE105" i="48"/>
  <c r="M106" i="48"/>
  <c r="S106" i="48"/>
  <c r="Z107" i="48"/>
  <c r="X108" i="48"/>
  <c r="T110" i="48"/>
  <c r="Y110" i="48"/>
  <c r="X115" i="48"/>
  <c r="AM116" i="48"/>
  <c r="M118" i="48"/>
  <c r="M121" i="48"/>
  <c r="R125" i="48"/>
  <c r="AG139" i="48"/>
  <c r="AF139" i="48"/>
  <c r="AE139" i="48"/>
  <c r="AC139" i="48"/>
  <c r="AA139" i="48"/>
  <c r="AN128" i="48"/>
  <c r="AM128" i="48"/>
  <c r="AL128" i="48"/>
  <c r="AJ128" i="48"/>
  <c r="AA149" i="48"/>
  <c r="AG149" i="48"/>
  <c r="AF149" i="48"/>
  <c r="AE149" i="48"/>
  <c r="AM110" i="48"/>
  <c r="R111" i="48"/>
  <c r="Z111" i="48"/>
  <c r="AF113" i="48"/>
  <c r="AN113" i="48"/>
  <c r="S114" i="48"/>
  <c r="AF115" i="48"/>
  <c r="Z117" i="48"/>
  <c r="Z121" i="48"/>
  <c r="Q123" i="48"/>
  <c r="O123" i="48"/>
  <c r="AJ124" i="48"/>
  <c r="AH124" i="48"/>
  <c r="AM125" i="48"/>
  <c r="AJ125" i="48"/>
  <c r="AF126" i="48"/>
  <c r="AE126" i="48"/>
  <c r="M127" i="48"/>
  <c r="S127" i="48"/>
  <c r="R127" i="48"/>
  <c r="Q127" i="48"/>
  <c r="AH131" i="48"/>
  <c r="AN131" i="48"/>
  <c r="AM131" i="48"/>
  <c r="AL131" i="48"/>
  <c r="T137" i="48"/>
  <c r="Z137" i="48"/>
  <c r="Y137" i="48"/>
  <c r="X137" i="48"/>
  <c r="S144" i="48"/>
  <c r="R144" i="48"/>
  <c r="Q144" i="48"/>
  <c r="O144" i="48"/>
  <c r="M147" i="48"/>
  <c r="S147" i="48"/>
  <c r="R147" i="48"/>
  <c r="Q147" i="48"/>
  <c r="AC149" i="48"/>
  <c r="T111" i="48"/>
  <c r="AH113" i="48"/>
  <c r="M114" i="48"/>
  <c r="T117" i="48"/>
  <c r="AA120" i="48"/>
  <c r="AL122" i="48"/>
  <c r="AJ122" i="48"/>
  <c r="R123" i="48"/>
  <c r="AL124" i="48"/>
  <c r="AL125" i="48"/>
  <c r="AN136" i="48"/>
  <c r="AM136" i="48"/>
  <c r="AL136" i="48"/>
  <c r="AJ136" i="48"/>
  <c r="T144" i="48"/>
  <c r="Z144" i="48"/>
  <c r="Y144" i="48"/>
  <c r="X144" i="48"/>
  <c r="T121" i="48"/>
  <c r="AG123" i="48"/>
  <c r="AE123" i="48"/>
  <c r="Z126" i="48"/>
  <c r="X126" i="48"/>
  <c r="S129" i="48"/>
  <c r="R129" i="48"/>
  <c r="Q129" i="48"/>
  <c r="O129" i="48"/>
  <c r="AA134" i="48"/>
  <c r="AG134" i="48"/>
  <c r="AF134" i="48"/>
  <c r="AE134" i="48"/>
  <c r="AH139" i="48"/>
  <c r="AN139" i="48"/>
  <c r="AM139" i="48"/>
  <c r="AL139" i="48"/>
  <c r="AG146" i="48"/>
  <c r="AF146" i="48"/>
  <c r="AE146" i="48"/>
  <c r="AC146" i="48"/>
  <c r="AN151" i="48"/>
  <c r="AM151" i="48"/>
  <c r="AL151" i="48"/>
  <c r="AJ151" i="48"/>
  <c r="AC123" i="48"/>
  <c r="T124" i="48"/>
  <c r="Z124" i="48"/>
  <c r="V126" i="48"/>
  <c r="AH126" i="48"/>
  <c r="AN126" i="48"/>
  <c r="AM126" i="48"/>
  <c r="AL126" i="48"/>
  <c r="M132" i="48"/>
  <c r="S132" i="48"/>
  <c r="R132" i="48"/>
  <c r="Q132" i="48"/>
  <c r="AC115" i="48"/>
  <c r="Z116" i="48"/>
  <c r="AF117" i="48"/>
  <c r="Z118" i="48"/>
  <c r="X118" i="48"/>
  <c r="AE118" i="48"/>
  <c r="M119" i="48"/>
  <c r="S119" i="48"/>
  <c r="V121" i="48"/>
  <c r="V122" i="48"/>
  <c r="T122" i="48"/>
  <c r="AN122" i="48"/>
  <c r="V124" i="48"/>
  <c r="AJ126" i="48"/>
  <c r="O132" i="48"/>
  <c r="AH146" i="48"/>
  <c r="AN146" i="48"/>
  <c r="AM146" i="48"/>
  <c r="AL146" i="48"/>
  <c r="Z149" i="48"/>
  <c r="Y149" i="48"/>
  <c r="X149" i="48"/>
  <c r="V149" i="48"/>
  <c r="AG127" i="48"/>
  <c r="Z130" i="48"/>
  <c r="X132" i="48"/>
  <c r="AN132" i="48"/>
  <c r="AL134" i="48"/>
  <c r="Q135" i="48"/>
  <c r="AE137" i="48"/>
  <c r="AH145" i="48"/>
  <c r="M146" i="48"/>
  <c r="X147" i="48"/>
  <c r="AN147" i="48"/>
  <c r="S148" i="48"/>
  <c r="AL149" i="48"/>
  <c r="Q150" i="48"/>
  <c r="AG150" i="48"/>
  <c r="T151" i="48"/>
  <c r="AC128" i="48"/>
  <c r="V131" i="48"/>
  <c r="Y132" i="48"/>
  <c r="AJ133" i="48"/>
  <c r="O134" i="48"/>
  <c r="AM134" i="48"/>
  <c r="R135" i="48"/>
  <c r="AC136" i="48"/>
  <c r="AF137" i="48"/>
  <c r="V139" i="48"/>
  <c r="AF144" i="48"/>
  <c r="Y147" i="48"/>
  <c r="AJ148" i="48"/>
  <c r="O149" i="48"/>
  <c r="AM149" i="48"/>
  <c r="R150" i="48"/>
  <c r="AC151" i="48"/>
  <c r="AC125" i="48"/>
  <c r="AA127" i="48"/>
  <c r="V128" i="48"/>
  <c r="T130" i="48"/>
  <c r="AJ130" i="48"/>
  <c r="O131" i="48"/>
  <c r="Z132" i="48"/>
  <c r="AH132" i="48"/>
  <c r="M133" i="48"/>
  <c r="AC133" i="48"/>
  <c r="AN134" i="48"/>
  <c r="S135" i="48"/>
  <c r="AA135" i="48"/>
  <c r="V136" i="48"/>
  <c r="AG137" i="48"/>
  <c r="T138" i="48"/>
  <c r="AJ138" i="48"/>
  <c r="O139" i="48"/>
  <c r="AG144" i="48"/>
  <c r="T145" i="48"/>
  <c r="AJ145" i="48"/>
  <c r="O146" i="48"/>
  <c r="Z147" i="48"/>
  <c r="AH147" i="48"/>
  <c r="M148" i="48"/>
  <c r="AC148" i="48"/>
  <c r="AN149" i="48"/>
  <c r="S150" i="48"/>
  <c r="AA150" i="48"/>
  <c r="V151" i="48"/>
  <c r="AE128" i="48"/>
  <c r="X131" i="48"/>
  <c r="AL133" i="48"/>
  <c r="Q134" i="48"/>
  <c r="AE136" i="48"/>
  <c r="X139" i="48"/>
  <c r="AC81" i="47"/>
  <c r="R81" i="47"/>
  <c r="T78" i="47"/>
  <c r="S81" i="47"/>
  <c r="AF81" i="47"/>
  <c r="AH81" i="47"/>
  <c r="Z81" i="47"/>
  <c r="AA66" i="47"/>
  <c r="AH75" i="47"/>
  <c r="Q81" i="47"/>
  <c r="Y81" i="47"/>
  <c r="AG81" i="47"/>
  <c r="T81" i="47"/>
  <c r="AJ81" i="47"/>
  <c r="Z75" i="47"/>
  <c r="AC66" i="47"/>
  <c r="V81" i="47"/>
  <c r="AL81" i="47"/>
  <c r="AM81" i="47"/>
  <c r="R75" i="47"/>
  <c r="S75" i="47"/>
  <c r="X74" i="47"/>
  <c r="AH74" i="47"/>
  <c r="Q75" i="47"/>
  <c r="Y75" i="47"/>
  <c r="AG75" i="47"/>
  <c r="T75" i="47"/>
  <c r="AJ75" i="47"/>
  <c r="R74" i="47"/>
  <c r="AC74" i="47"/>
  <c r="M75" i="47"/>
  <c r="AC75" i="47"/>
  <c r="V75" i="47"/>
  <c r="AL75" i="47"/>
  <c r="V74" i="47"/>
  <c r="AE74" i="47"/>
  <c r="AE75" i="47"/>
  <c r="AM75" i="47"/>
  <c r="AA78" i="47"/>
  <c r="Q66" i="47"/>
  <c r="AG66" i="47"/>
  <c r="AF74" i="47"/>
  <c r="Y94" i="47"/>
  <c r="AH66" i="47"/>
  <c r="Q74" i="47"/>
  <c r="Y74" i="47"/>
  <c r="M66" i="47"/>
  <c r="Z66" i="47"/>
  <c r="S74" i="47"/>
  <c r="AJ74" i="47"/>
  <c r="M74" i="47"/>
  <c r="Z64" i="47"/>
  <c r="AL74" i="47"/>
  <c r="R66" i="47"/>
  <c r="AM74" i="47"/>
  <c r="Z69" i="47"/>
  <c r="Y41" i="47"/>
  <c r="AA73" i="47"/>
  <c r="Z60" i="47"/>
  <c r="Y49" i="47"/>
  <c r="M64" i="47"/>
  <c r="AA64" i="47"/>
  <c r="AM64" i="47"/>
  <c r="S66" i="47"/>
  <c r="Y57" i="47"/>
  <c r="T66" i="47"/>
  <c r="AJ66" i="47"/>
  <c r="AA76" i="47"/>
  <c r="M60" i="47"/>
  <c r="Y68" i="47"/>
  <c r="O64" i="47"/>
  <c r="AC64" i="47"/>
  <c r="AF73" i="47"/>
  <c r="AG60" i="47"/>
  <c r="Y78" i="47"/>
  <c r="V66" i="47"/>
  <c r="AL66" i="47"/>
  <c r="R64" i="47"/>
  <c r="AE64" i="47"/>
  <c r="AE66" i="47"/>
  <c r="AM66" i="47"/>
  <c r="AA79" i="47"/>
  <c r="S60" i="47"/>
  <c r="AH64" i="47"/>
  <c r="AF78" i="47"/>
  <c r="R60" i="47"/>
  <c r="Y32" i="47"/>
  <c r="Y40" i="47"/>
  <c r="Y48" i="47"/>
  <c r="Y56" i="47"/>
  <c r="Y67" i="47"/>
  <c r="Y77" i="47"/>
  <c r="Y86" i="47"/>
  <c r="Y93" i="47"/>
  <c r="Q64" i="47"/>
  <c r="Y64" i="47"/>
  <c r="AG64" i="47"/>
  <c r="AH60" i="47"/>
  <c r="Y34" i="47"/>
  <c r="Y42" i="47"/>
  <c r="Y50" i="47"/>
  <c r="Y58" i="47"/>
  <c r="Y69" i="47"/>
  <c r="Y79" i="47"/>
  <c r="Y87" i="47"/>
  <c r="Y95" i="47"/>
  <c r="Y35" i="47"/>
  <c r="Y43" i="47"/>
  <c r="Y59" i="47"/>
  <c r="Y70" i="47"/>
  <c r="Y80" i="47"/>
  <c r="Y88" i="47"/>
  <c r="T64" i="47"/>
  <c r="AJ64" i="47"/>
  <c r="Y36" i="47"/>
  <c r="Y44" i="47"/>
  <c r="Y52" i="47"/>
  <c r="Y61" i="47"/>
  <c r="Y71" i="47"/>
  <c r="Y82" i="47"/>
  <c r="Y89" i="47"/>
  <c r="AN63" i="47"/>
  <c r="AA60" i="47"/>
  <c r="Y60" i="47"/>
  <c r="Y53" i="47"/>
  <c r="Y62" i="47"/>
  <c r="Y83" i="47"/>
  <c r="V64" i="47"/>
  <c r="AL64" i="47"/>
  <c r="AN76" i="47"/>
  <c r="Y30" i="47"/>
  <c r="Y38" i="47"/>
  <c r="Y46" i="47"/>
  <c r="Y54" i="47"/>
  <c r="Y63" i="47"/>
  <c r="Y73" i="47"/>
  <c r="Y84" i="47"/>
  <c r="Y91" i="47"/>
  <c r="AC72" i="47"/>
  <c r="AE78" i="47"/>
  <c r="Q60" i="47"/>
  <c r="AC60" i="47"/>
  <c r="Y31" i="47"/>
  <c r="Y39" i="47"/>
  <c r="Y47" i="47"/>
  <c r="Y55" i="47"/>
  <c r="Y65" i="47"/>
  <c r="Y76" i="47"/>
  <c r="Y85" i="47"/>
  <c r="Y92" i="47"/>
  <c r="AH71" i="47"/>
  <c r="T79" i="47"/>
  <c r="V73" i="47"/>
  <c r="Z76" i="47"/>
  <c r="M62" i="47"/>
  <c r="AM62" i="47"/>
  <c r="AM71" i="47"/>
  <c r="AL73" i="47"/>
  <c r="T60" i="47"/>
  <c r="AJ60" i="47"/>
  <c r="AJ68" i="47"/>
  <c r="X71" i="47"/>
  <c r="AN71" i="47"/>
  <c r="AM73" i="47"/>
  <c r="Z79" i="47"/>
  <c r="O62" i="47"/>
  <c r="AC62" i="47"/>
  <c r="AN73" i="47"/>
  <c r="AN78" i="47"/>
  <c r="V60" i="47"/>
  <c r="AL60" i="47"/>
  <c r="AL68" i="47"/>
  <c r="Q62" i="47"/>
  <c r="AE62" i="47"/>
  <c r="AE60" i="47"/>
  <c r="AM60" i="47"/>
  <c r="AM68" i="47"/>
  <c r="AH69" i="47"/>
  <c r="M71" i="47"/>
  <c r="R72" i="47"/>
  <c r="AE73" i="47"/>
  <c r="S62" i="47"/>
  <c r="AG62" i="47"/>
  <c r="Z62" i="47"/>
  <c r="AH62" i="47"/>
  <c r="AA62" i="47"/>
  <c r="T62" i="47"/>
  <c r="AJ62" i="47"/>
  <c r="V62" i="47"/>
  <c r="AL62" i="47"/>
  <c r="Z71" i="47"/>
  <c r="Z72" i="47"/>
  <c r="V78" i="47"/>
  <c r="AJ69" i="47"/>
  <c r="AH80" i="47"/>
  <c r="AA71" i="47"/>
  <c r="M72" i="47"/>
  <c r="AA72" i="47"/>
  <c r="AG73" i="47"/>
  <c r="Q76" i="47"/>
  <c r="S77" i="47"/>
  <c r="AJ77" i="47"/>
  <c r="AH78" i="47"/>
  <c r="Q79" i="47"/>
  <c r="Q71" i="47"/>
  <c r="R76" i="47"/>
  <c r="AF76" i="47"/>
  <c r="T77" i="47"/>
  <c r="AG79" i="47"/>
  <c r="R71" i="47"/>
  <c r="AG76" i="47"/>
  <c r="Z78" i="47"/>
  <c r="AH79" i="47"/>
  <c r="V77" i="47"/>
  <c r="O78" i="47"/>
  <c r="AL78" i="47"/>
  <c r="S72" i="47"/>
  <c r="AM78" i="47"/>
  <c r="S71" i="47"/>
  <c r="AC71" i="47"/>
  <c r="S76" i="47"/>
  <c r="R79" i="47"/>
  <c r="T76" i="47"/>
  <c r="S79" i="47"/>
  <c r="AE71" i="47"/>
  <c r="AF71" i="47"/>
  <c r="X76" i="47"/>
  <c r="AG78" i="47"/>
  <c r="M79" i="47"/>
  <c r="AH72" i="47"/>
  <c r="M73" i="47"/>
  <c r="AA77" i="47"/>
  <c r="AF86" i="47"/>
  <c r="T72" i="47"/>
  <c r="AJ72" i="47"/>
  <c r="O73" i="47"/>
  <c r="AH76" i="47"/>
  <c r="M77" i="47"/>
  <c r="AC77" i="47"/>
  <c r="Q86" i="47"/>
  <c r="X73" i="47"/>
  <c r="AL77" i="47"/>
  <c r="Q78" i="47"/>
  <c r="AJ79" i="47"/>
  <c r="AH59" i="47"/>
  <c r="S86" i="47"/>
  <c r="V72" i="47"/>
  <c r="AL72" i="47"/>
  <c r="Q73" i="47"/>
  <c r="AJ76" i="47"/>
  <c r="O77" i="47"/>
  <c r="AE77" i="47"/>
  <c r="AM77" i="47"/>
  <c r="R78" i="47"/>
  <c r="AC79" i="47"/>
  <c r="AN86" i="47"/>
  <c r="T71" i="47"/>
  <c r="AJ71" i="47"/>
  <c r="O72" i="47"/>
  <c r="AE72" i="47"/>
  <c r="AM72" i="47"/>
  <c r="R73" i="47"/>
  <c r="Z73" i="47"/>
  <c r="AH73" i="47"/>
  <c r="M76" i="47"/>
  <c r="AC76" i="47"/>
  <c r="X77" i="47"/>
  <c r="AF77" i="47"/>
  <c r="AN77" i="47"/>
  <c r="S78" i="47"/>
  <c r="V79" i="47"/>
  <c r="AL79" i="47"/>
  <c r="AF82" i="47"/>
  <c r="X72" i="47"/>
  <c r="AF72" i="47"/>
  <c r="AL76" i="47"/>
  <c r="Q77" i="47"/>
  <c r="AE79" i="47"/>
  <c r="AM79" i="47"/>
  <c r="AL63" i="47"/>
  <c r="T68" i="47"/>
  <c r="R80" i="47"/>
  <c r="M69" i="47"/>
  <c r="M86" i="47"/>
  <c r="AF61" i="47"/>
  <c r="Q80" i="47"/>
  <c r="AG86" i="47"/>
  <c r="M83" i="47"/>
  <c r="X86" i="47"/>
  <c r="AA86" i="47"/>
  <c r="Z61" i="47"/>
  <c r="M70" i="47"/>
  <c r="Q84" i="47"/>
  <c r="T84" i="47"/>
  <c r="AN65" i="47"/>
  <c r="AN68" i="47"/>
  <c r="S80" i="47"/>
  <c r="AL83" i="47"/>
  <c r="R86" i="47"/>
  <c r="Z86" i="47"/>
  <c r="AH86" i="47"/>
  <c r="AJ70" i="47"/>
  <c r="AE35" i="47"/>
  <c r="AM59" i="47"/>
  <c r="AE68" i="47"/>
  <c r="AL70" i="47"/>
  <c r="AM80" i="47"/>
  <c r="AN83" i="47"/>
  <c r="AN59" i="47"/>
  <c r="AM70" i="47"/>
  <c r="AN80" i="47"/>
  <c r="T86" i="47"/>
  <c r="AJ86" i="47"/>
  <c r="AH61" i="47"/>
  <c r="AN70" i="47"/>
  <c r="AH82" i="47"/>
  <c r="AA83" i="47"/>
  <c r="AC86" i="47"/>
  <c r="AL86" i="47"/>
  <c r="AA67" i="47"/>
  <c r="AM69" i="47"/>
  <c r="AE80" i="47"/>
  <c r="S82" i="47"/>
  <c r="S84" i="47"/>
  <c r="AN84" i="47"/>
  <c r="AC59" i="47"/>
  <c r="V67" i="47"/>
  <c r="AA63" i="47"/>
  <c r="AA85" i="47"/>
  <c r="AE94" i="47"/>
  <c r="Q59" i="47"/>
  <c r="AE59" i="47"/>
  <c r="S61" i="47"/>
  <c r="Q65" i="47"/>
  <c r="Q69" i="47"/>
  <c r="AG69" i="47"/>
  <c r="R59" i="47"/>
  <c r="S65" i="47"/>
  <c r="R69" i="47"/>
  <c r="Z82" i="47"/>
  <c r="S59" i="47"/>
  <c r="M63" i="47"/>
  <c r="T65" i="47"/>
  <c r="S69" i="47"/>
  <c r="T85" i="47"/>
  <c r="T67" i="47"/>
  <c r="AC80" i="47"/>
  <c r="V85" i="47"/>
  <c r="M89" i="47"/>
  <c r="AA65" i="47"/>
  <c r="AA84" i="47"/>
  <c r="R89" i="47"/>
  <c r="M59" i="47"/>
  <c r="AF59" i="47"/>
  <c r="M61" i="47"/>
  <c r="AA61" i="47"/>
  <c r="AC63" i="47"/>
  <c r="V65" i="47"/>
  <c r="AF65" i="47"/>
  <c r="S67" i="47"/>
  <c r="V68" i="47"/>
  <c r="AG68" i="47"/>
  <c r="T69" i="47"/>
  <c r="O70" i="47"/>
  <c r="M80" i="47"/>
  <c r="AF80" i="47"/>
  <c r="M82" i="47"/>
  <c r="AA82" i="47"/>
  <c r="AC83" i="47"/>
  <c r="V84" i="47"/>
  <c r="AF84" i="47"/>
  <c r="S85" i="47"/>
  <c r="X59" i="47"/>
  <c r="AG59" i="47"/>
  <c r="AG65" i="47"/>
  <c r="X80" i="47"/>
  <c r="AG80" i="47"/>
  <c r="AG84" i="47"/>
  <c r="Z59" i="47"/>
  <c r="AC61" i="47"/>
  <c r="AE63" i="47"/>
  <c r="X65" i="47"/>
  <c r="X68" i="47"/>
  <c r="R70" i="47"/>
  <c r="Z80" i="47"/>
  <c r="AC82" i="47"/>
  <c r="AE83" i="47"/>
  <c r="X84" i="47"/>
  <c r="Z89" i="47"/>
  <c r="R61" i="47"/>
  <c r="AF63" i="47"/>
  <c r="T70" i="47"/>
  <c r="R82" i="47"/>
  <c r="AF83" i="47"/>
  <c r="S132" i="47"/>
  <c r="AE91" i="47"/>
  <c r="V59" i="47"/>
  <c r="AL59" i="47"/>
  <c r="Q61" i="47"/>
  <c r="AG61" i="47"/>
  <c r="T63" i="47"/>
  <c r="AJ63" i="47"/>
  <c r="O65" i="47"/>
  <c r="AE65" i="47"/>
  <c r="AM65" i="47"/>
  <c r="R67" i="47"/>
  <c r="Z67" i="47"/>
  <c r="AH67" i="47"/>
  <c r="M68" i="47"/>
  <c r="AC68" i="47"/>
  <c r="X69" i="47"/>
  <c r="AF69" i="47"/>
  <c r="AN69" i="47"/>
  <c r="S70" i="47"/>
  <c r="AA70" i="47"/>
  <c r="V80" i="47"/>
  <c r="AL80" i="47"/>
  <c r="Q82" i="47"/>
  <c r="AG82" i="47"/>
  <c r="T83" i="47"/>
  <c r="AJ83" i="47"/>
  <c r="O84" i="47"/>
  <c r="AE84" i="47"/>
  <c r="AM84" i="47"/>
  <c r="R85" i="47"/>
  <c r="Z85" i="47"/>
  <c r="AH85" i="47"/>
  <c r="V63" i="47"/>
  <c r="AJ67" i="47"/>
  <c r="O68" i="47"/>
  <c r="AC70" i="47"/>
  <c r="V83" i="47"/>
  <c r="AJ85" i="47"/>
  <c r="T50" i="47"/>
  <c r="AM93" i="47"/>
  <c r="T61" i="47"/>
  <c r="AJ61" i="47"/>
  <c r="O63" i="47"/>
  <c r="AM63" i="47"/>
  <c r="R65" i="47"/>
  <c r="AH65" i="47"/>
  <c r="M67" i="47"/>
  <c r="AC67" i="47"/>
  <c r="AF68" i="47"/>
  <c r="AA69" i="47"/>
  <c r="V70" i="47"/>
  <c r="T82" i="47"/>
  <c r="AJ82" i="47"/>
  <c r="O83" i="47"/>
  <c r="AM83" i="47"/>
  <c r="R84" i="47"/>
  <c r="AH84" i="47"/>
  <c r="M85" i="47"/>
  <c r="AC85" i="47"/>
  <c r="AM58" i="47"/>
  <c r="X63" i="47"/>
  <c r="AL67" i="47"/>
  <c r="Q68" i="47"/>
  <c r="AE70" i="47"/>
  <c r="X83" i="47"/>
  <c r="AL85" i="47"/>
  <c r="AN58" i="47"/>
  <c r="V61" i="47"/>
  <c r="AL61" i="47"/>
  <c r="Q63" i="47"/>
  <c r="AJ65" i="47"/>
  <c r="O67" i="47"/>
  <c r="AE67" i="47"/>
  <c r="AM67" i="47"/>
  <c r="R68" i="47"/>
  <c r="AC69" i="47"/>
  <c r="X70" i="47"/>
  <c r="AF70" i="47"/>
  <c r="V82" i="47"/>
  <c r="AL82" i="47"/>
  <c r="Q83" i="47"/>
  <c r="AJ84" i="47"/>
  <c r="O85" i="47"/>
  <c r="AE85" i="47"/>
  <c r="AM85" i="47"/>
  <c r="AN88" i="47"/>
  <c r="AM61" i="47"/>
  <c r="R63" i="47"/>
  <c r="AF67" i="47"/>
  <c r="AM82" i="47"/>
  <c r="R83" i="47"/>
  <c r="AF85" i="47"/>
  <c r="T136" i="47"/>
  <c r="AA58" i="47"/>
  <c r="AA87" i="47"/>
  <c r="T91" i="47"/>
  <c r="AA92" i="47"/>
  <c r="M94" i="47"/>
  <c r="AC31" i="47"/>
  <c r="Z45" i="47"/>
  <c r="M58" i="47"/>
  <c r="M87" i="47"/>
  <c r="V91" i="47"/>
  <c r="O94" i="47"/>
  <c r="AH94" i="47"/>
  <c r="R95" i="47"/>
  <c r="AA49" i="47"/>
  <c r="AM104" i="47"/>
  <c r="AH105" i="47"/>
  <c r="Y113" i="47"/>
  <c r="AE58" i="47"/>
  <c r="AH88" i="47"/>
  <c r="AG92" i="47"/>
  <c r="AF58" i="47"/>
  <c r="X91" i="47"/>
  <c r="S94" i="47"/>
  <c r="R58" i="47"/>
  <c r="AH58" i="47"/>
  <c r="R87" i="47"/>
  <c r="S89" i="47"/>
  <c r="AJ93" i="47"/>
  <c r="AM94" i="47"/>
  <c r="Z95" i="47"/>
  <c r="M139" i="47"/>
  <c r="AL88" i="47"/>
  <c r="AN94" i="47"/>
  <c r="AA95" i="47"/>
  <c r="AE51" i="47"/>
  <c r="Y110" i="47"/>
  <c r="AM88" i="47"/>
  <c r="T90" i="47"/>
  <c r="M95" i="47"/>
  <c r="Q58" i="47"/>
  <c r="Z58" i="47"/>
  <c r="S87" i="47"/>
  <c r="AH87" i="47"/>
  <c r="AA88" i="47"/>
  <c r="Q89" i="47"/>
  <c r="AA89" i="47"/>
  <c r="AN89" i="47"/>
  <c r="AA90" i="47"/>
  <c r="AN91" i="47"/>
  <c r="V92" i="47"/>
  <c r="AH92" i="47"/>
  <c r="AN93" i="47"/>
  <c r="T94" i="47"/>
  <c r="S58" i="47"/>
  <c r="AC88" i="47"/>
  <c r="AC89" i="47"/>
  <c r="AF91" i="47"/>
  <c r="AF94" i="47"/>
  <c r="T58" i="47"/>
  <c r="Z87" i="47"/>
  <c r="M88" i="47"/>
  <c r="S90" i="47"/>
  <c r="AG91" i="47"/>
  <c r="Q92" i="47"/>
  <c r="Z92" i="47"/>
  <c r="M93" i="47"/>
  <c r="X94" i="47"/>
  <c r="AG94" i="47"/>
  <c r="AC95" i="47"/>
  <c r="AE88" i="47"/>
  <c r="AF89" i="47"/>
  <c r="R92" i="47"/>
  <c r="AF88" i="47"/>
  <c r="X89" i="47"/>
  <c r="AG89" i="47"/>
  <c r="S92" i="47"/>
  <c r="Q94" i="47"/>
  <c r="Z94" i="47"/>
  <c r="S95" i="47"/>
  <c r="AH95" i="47"/>
  <c r="X58" i="47"/>
  <c r="AG58" i="47"/>
  <c r="AC87" i="47"/>
  <c r="V90" i="47"/>
  <c r="AA91" i="47"/>
  <c r="AL91" i="47"/>
  <c r="T92" i="47"/>
  <c r="T93" i="47"/>
  <c r="AL93" i="47"/>
  <c r="AA94" i="47"/>
  <c r="AM91" i="47"/>
  <c r="L58" i="47"/>
  <c r="V88" i="47"/>
  <c r="AJ90" i="47"/>
  <c r="AL111" i="47"/>
  <c r="AG133" i="47"/>
  <c r="AL58" i="47"/>
  <c r="Q87" i="47"/>
  <c r="AG87" i="47"/>
  <c r="T88" i="47"/>
  <c r="AM89" i="47"/>
  <c r="R90" i="47"/>
  <c r="Z90" i="47"/>
  <c r="AH90" i="47"/>
  <c r="M91" i="47"/>
  <c r="AF92" i="47"/>
  <c r="AN92" i="47"/>
  <c r="S93" i="47"/>
  <c r="AA93" i="47"/>
  <c r="AL94" i="47"/>
  <c r="Q95" i="47"/>
  <c r="AG95" i="47"/>
  <c r="Y120" i="47"/>
  <c r="V136" i="47"/>
  <c r="O35" i="47"/>
  <c r="T87" i="47"/>
  <c r="AJ87" i="47"/>
  <c r="O88" i="47"/>
  <c r="AH89" i="47"/>
  <c r="M90" i="47"/>
  <c r="AC90" i="47"/>
  <c r="V93" i="47"/>
  <c r="T95" i="47"/>
  <c r="AJ95" i="47"/>
  <c r="Y151" i="47"/>
  <c r="AL35" i="47"/>
  <c r="X88" i="47"/>
  <c r="AL90" i="47"/>
  <c r="Q91" i="47"/>
  <c r="AJ92" i="47"/>
  <c r="O93" i="47"/>
  <c r="AE93" i="47"/>
  <c r="AJ115" i="47"/>
  <c r="V117" i="47"/>
  <c r="O130" i="47"/>
  <c r="AN135" i="47"/>
  <c r="Y136" i="47"/>
  <c r="AF148" i="47"/>
  <c r="AN35" i="47"/>
  <c r="V87" i="47"/>
  <c r="AL87" i="47"/>
  <c r="Q88" i="47"/>
  <c r="T89" i="47"/>
  <c r="AJ89" i="47"/>
  <c r="O90" i="47"/>
  <c r="AE90" i="47"/>
  <c r="AM90" i="47"/>
  <c r="R91" i="47"/>
  <c r="AH91" i="47"/>
  <c r="M92" i="47"/>
  <c r="AC92" i="47"/>
  <c r="X93" i="47"/>
  <c r="AF93" i="47"/>
  <c r="V95" i="47"/>
  <c r="AL95" i="47"/>
  <c r="O106" i="47"/>
  <c r="AC93" i="47"/>
  <c r="AC49" i="47"/>
  <c r="AE87" i="47"/>
  <c r="AM87" i="47"/>
  <c r="R88" i="47"/>
  <c r="X90" i="47"/>
  <c r="AF90" i="47"/>
  <c r="S91" i="47"/>
  <c r="AL92" i="47"/>
  <c r="Q93" i="47"/>
  <c r="AE95" i="47"/>
  <c r="AM95" i="47"/>
  <c r="AC41" i="47"/>
  <c r="M47" i="47"/>
  <c r="AM115" i="47"/>
  <c r="AE133" i="47"/>
  <c r="AM35" i="47"/>
  <c r="AF35" i="47"/>
  <c r="AA35" i="47"/>
  <c r="AC35" i="47"/>
  <c r="V35" i="47"/>
  <c r="X35" i="47"/>
  <c r="AH31" i="47"/>
  <c r="AH45" i="47"/>
  <c r="T99" i="47"/>
  <c r="Y104" i="47"/>
  <c r="AJ105" i="47"/>
  <c r="AJ121" i="47"/>
  <c r="V147" i="47"/>
  <c r="Q35" i="47"/>
  <c r="M56" i="47"/>
  <c r="AA104" i="47"/>
  <c r="X116" i="47"/>
  <c r="X119" i="47"/>
  <c r="R35" i="47"/>
  <c r="Z35" i="47"/>
  <c r="AH35" i="47"/>
  <c r="V30" i="47"/>
  <c r="AL105" i="47"/>
  <c r="AM121" i="47"/>
  <c r="AH122" i="47"/>
  <c r="AC132" i="47"/>
  <c r="X147" i="47"/>
  <c r="S35" i="47"/>
  <c r="AM31" i="47"/>
  <c r="AF36" i="47"/>
  <c r="AA31" i="47"/>
  <c r="AN31" i="47"/>
  <c r="AH37" i="47"/>
  <c r="AE107" i="47"/>
  <c r="AA117" i="47"/>
  <c r="AN38" i="47"/>
  <c r="V48" i="47"/>
  <c r="V127" i="47"/>
  <c r="AH51" i="47"/>
  <c r="Z50" i="47"/>
  <c r="T39" i="47"/>
  <c r="O98" i="47"/>
  <c r="AJ98" i="47"/>
  <c r="O100" i="47"/>
  <c r="AE100" i="47"/>
  <c r="T103" i="47"/>
  <c r="V105" i="47"/>
  <c r="Q107" i="47"/>
  <c r="AF111" i="47"/>
  <c r="M114" i="47"/>
  <c r="R124" i="47"/>
  <c r="Y130" i="47"/>
  <c r="T119" i="47"/>
  <c r="X127" i="47"/>
  <c r="AF132" i="47"/>
  <c r="AL134" i="47"/>
  <c r="Q98" i="47"/>
  <c r="AL98" i="47"/>
  <c r="R100" i="47"/>
  <c r="Y105" i="47"/>
  <c r="AH109" i="47"/>
  <c r="M130" i="47"/>
  <c r="AJ135" i="47"/>
  <c r="AH97" i="47"/>
  <c r="V119" i="47"/>
  <c r="M123" i="47"/>
  <c r="M138" i="47"/>
  <c r="AA134" i="47"/>
  <c r="R99" i="47"/>
  <c r="AC100" i="47"/>
  <c r="Q105" i="47"/>
  <c r="O107" i="47"/>
  <c r="AH107" i="47"/>
  <c r="M110" i="47"/>
  <c r="AC111" i="47"/>
  <c r="X117" i="47"/>
  <c r="AL121" i="47"/>
  <c r="O124" i="47"/>
  <c r="AJ139" i="47"/>
  <c r="AJ146" i="47"/>
  <c r="R146" i="47"/>
  <c r="AC145" i="47"/>
  <c r="S146" i="47"/>
  <c r="AN146" i="47"/>
  <c r="AA148" i="47"/>
  <c r="Q150" i="47"/>
  <c r="AE145" i="47"/>
  <c r="AC148" i="47"/>
  <c r="T150" i="47"/>
  <c r="AM147" i="47"/>
  <c r="AJ97" i="47"/>
  <c r="AJ109" i="47"/>
  <c r="O110" i="47"/>
  <c r="R111" i="47"/>
  <c r="O114" i="47"/>
  <c r="R117" i="47"/>
  <c r="AC117" i="47"/>
  <c r="Z122" i="47"/>
  <c r="AJ122" i="47"/>
  <c r="O123" i="47"/>
  <c r="AM124" i="47"/>
  <c r="AG135" i="47"/>
  <c r="O136" i="47"/>
  <c r="O139" i="47"/>
  <c r="AC102" i="47"/>
  <c r="AJ131" i="47"/>
  <c r="T34" i="47"/>
  <c r="AA39" i="47"/>
  <c r="AC45" i="47"/>
  <c r="O47" i="47"/>
  <c r="R97" i="47"/>
  <c r="AM98" i="47"/>
  <c r="V99" i="47"/>
  <c r="S100" i="47"/>
  <c r="AC101" i="47"/>
  <c r="AF102" i="47"/>
  <c r="V103" i="47"/>
  <c r="AC104" i="47"/>
  <c r="M106" i="47"/>
  <c r="S107" i="47"/>
  <c r="AJ107" i="47"/>
  <c r="Y112" i="47"/>
  <c r="AM114" i="47"/>
  <c r="AF118" i="47"/>
  <c r="Z121" i="47"/>
  <c r="AN124" i="47"/>
  <c r="Y129" i="47"/>
  <c r="AM131" i="47"/>
  <c r="AA132" i="47"/>
  <c r="X133" i="47"/>
  <c r="AC134" i="47"/>
  <c r="O138" i="47"/>
  <c r="AG138" i="47"/>
  <c r="AH139" i="47"/>
  <c r="R145" i="47"/>
  <c r="AG145" i="47"/>
  <c r="R148" i="47"/>
  <c r="V150" i="47"/>
  <c r="AL150" i="47"/>
  <c r="V133" i="47"/>
  <c r="Q36" i="47"/>
  <c r="Q44" i="47"/>
  <c r="AM44" i="47"/>
  <c r="AM54" i="47"/>
  <c r="AH57" i="47"/>
  <c r="AL97" i="47"/>
  <c r="AN98" i="47"/>
  <c r="AN99" i="47"/>
  <c r="AL109" i="47"/>
  <c r="Q110" i="47"/>
  <c r="V111" i="47"/>
  <c r="T113" i="47"/>
  <c r="R114" i="47"/>
  <c r="AF116" i="47"/>
  <c r="AE117" i="47"/>
  <c r="AG118" i="47"/>
  <c r="AC122" i="47"/>
  <c r="AL122" i="47"/>
  <c r="Q123" i="47"/>
  <c r="AF125" i="47"/>
  <c r="AN131" i="47"/>
  <c r="AA133" i="47"/>
  <c r="Q136" i="47"/>
  <c r="R139" i="47"/>
  <c r="O147" i="47"/>
  <c r="Q47" i="47"/>
  <c r="X99" i="47"/>
  <c r="AE101" i="47"/>
  <c r="X103" i="47"/>
  <c r="AE104" i="47"/>
  <c r="AM107" i="47"/>
  <c r="AM109" i="47"/>
  <c r="R110" i="47"/>
  <c r="AF117" i="47"/>
  <c r="AM122" i="47"/>
  <c r="R123" i="47"/>
  <c r="Q127" i="47"/>
  <c r="AF134" i="47"/>
  <c r="Q138" i="47"/>
  <c r="AF147" i="47"/>
  <c r="X150" i="47"/>
  <c r="AC118" i="47"/>
  <c r="V129" i="47"/>
  <c r="S47" i="47"/>
  <c r="M98" i="47"/>
  <c r="Y99" i="47"/>
  <c r="M100" i="47"/>
  <c r="AA100" i="47"/>
  <c r="AG101" i="47"/>
  <c r="X102" i="47"/>
  <c r="AG104" i="47"/>
  <c r="T105" i="47"/>
  <c r="AF112" i="47"/>
  <c r="V113" i="47"/>
  <c r="AM113" i="47"/>
  <c r="AH115" i="47"/>
  <c r="AH121" i="47"/>
  <c r="AE122" i="47"/>
  <c r="M124" i="47"/>
  <c r="T127" i="47"/>
  <c r="AE129" i="47"/>
  <c r="Q130" i="47"/>
  <c r="R133" i="47"/>
  <c r="AC133" i="47"/>
  <c r="AG134" i="47"/>
  <c r="AL135" i="47"/>
  <c r="R138" i="47"/>
  <c r="AN138" i="47"/>
  <c r="AA145" i="47"/>
  <c r="M146" i="47"/>
  <c r="S147" i="47"/>
  <c r="Z150" i="47"/>
  <c r="T151" i="47"/>
  <c r="AJ32" i="47"/>
  <c r="AH41" i="47"/>
  <c r="X44" i="47"/>
  <c r="AJ45" i="47"/>
  <c r="AA102" i="47"/>
  <c r="Q106" i="47"/>
  <c r="AF109" i="47"/>
  <c r="M111" i="47"/>
  <c r="R115" i="47"/>
  <c r="AA118" i="47"/>
  <c r="R122" i="47"/>
  <c r="AG122" i="47"/>
  <c r="R125" i="47"/>
  <c r="AG126" i="47"/>
  <c r="AN127" i="47"/>
  <c r="T129" i="47"/>
  <c r="AH131" i="47"/>
  <c r="AE132" i="47"/>
  <c r="S133" i="47"/>
  <c r="Y135" i="47"/>
  <c r="AM137" i="47"/>
  <c r="AN139" i="47"/>
  <c r="Z32" i="47"/>
  <c r="AG36" i="47"/>
  <c r="AN44" i="47"/>
  <c r="T53" i="47"/>
  <c r="V97" i="47"/>
  <c r="Q99" i="47"/>
  <c r="AM99" i="47"/>
  <c r="AJ101" i="47"/>
  <c r="O102" i="47"/>
  <c r="Y102" i="47"/>
  <c r="Z104" i="47"/>
  <c r="R105" i="47"/>
  <c r="V107" i="47"/>
  <c r="AF107" i="47"/>
  <c r="M108" i="47"/>
  <c r="AA108" i="47"/>
  <c r="AE109" i="47"/>
  <c r="AC110" i="47"/>
  <c r="AN111" i="47"/>
  <c r="X112" i="47"/>
  <c r="AJ112" i="47"/>
  <c r="AC114" i="47"/>
  <c r="AL114" i="47"/>
  <c r="Q115" i="47"/>
  <c r="M116" i="47"/>
  <c r="O120" i="47"/>
  <c r="X120" i="47"/>
  <c r="Y121" i="47"/>
  <c r="Q122" i="47"/>
  <c r="AH123" i="47"/>
  <c r="AA124" i="47"/>
  <c r="V125" i="47"/>
  <c r="AE125" i="47"/>
  <c r="AF126" i="47"/>
  <c r="V128" i="47"/>
  <c r="AH129" i="47"/>
  <c r="Z130" i="47"/>
  <c r="AJ130" i="47"/>
  <c r="O131" i="47"/>
  <c r="Z137" i="47"/>
  <c r="AL137" i="47"/>
  <c r="AE138" i="47"/>
  <c r="V144" i="47"/>
  <c r="AJ144" i="47"/>
  <c r="Q145" i="47"/>
  <c r="AG147" i="47"/>
  <c r="S148" i="47"/>
  <c r="AE149" i="47"/>
  <c r="AA150" i="47"/>
  <c r="AN150" i="47"/>
  <c r="Q39" i="47"/>
  <c r="AE44" i="47"/>
  <c r="X47" i="47"/>
  <c r="AN47" i="47"/>
  <c r="AF127" i="47"/>
  <c r="Q135" i="47"/>
  <c r="AM145" i="47"/>
  <c r="AF149" i="47"/>
  <c r="R39" i="47"/>
  <c r="AF44" i="47"/>
  <c r="Y97" i="47"/>
  <c r="S99" i="47"/>
  <c r="AL101" i="47"/>
  <c r="Q102" i="47"/>
  <c r="AL104" i="47"/>
  <c r="AJ106" i="47"/>
  <c r="X107" i="47"/>
  <c r="O108" i="47"/>
  <c r="AC108" i="47"/>
  <c r="AG109" i="47"/>
  <c r="AF110" i="47"/>
  <c r="Q111" i="47"/>
  <c r="AM112" i="47"/>
  <c r="AL113" i="47"/>
  <c r="T114" i="47"/>
  <c r="AE114" i="47"/>
  <c r="AN114" i="47"/>
  <c r="S115" i="47"/>
  <c r="O116" i="47"/>
  <c r="AA116" i="47"/>
  <c r="AN116" i="47"/>
  <c r="AJ119" i="47"/>
  <c r="Q120" i="47"/>
  <c r="Z120" i="47"/>
  <c r="AJ123" i="47"/>
  <c r="AC124" i="47"/>
  <c r="X125" i="47"/>
  <c r="AG125" i="47"/>
  <c r="AG127" i="47"/>
  <c r="O128" i="47"/>
  <c r="X128" i="47"/>
  <c r="AJ129" i="47"/>
  <c r="AC130" i="47"/>
  <c r="AL130" i="47"/>
  <c r="Q131" i="47"/>
  <c r="M132" i="47"/>
  <c r="X132" i="47"/>
  <c r="T135" i="47"/>
  <c r="AF135" i="47"/>
  <c r="AH138" i="47"/>
  <c r="Z144" i="47"/>
  <c r="AL144" i="47"/>
  <c r="S145" i="47"/>
  <c r="AN145" i="47"/>
  <c r="AA147" i="47"/>
  <c r="V148" i="47"/>
  <c r="AG149" i="47"/>
  <c r="R32" i="47"/>
  <c r="AG32" i="47"/>
  <c r="AG44" i="47"/>
  <c r="AE46" i="47"/>
  <c r="Z47" i="47"/>
  <c r="AE57" i="47"/>
  <c r="Z97" i="47"/>
  <c r="AM101" i="47"/>
  <c r="R102" i="47"/>
  <c r="Y107" i="47"/>
  <c r="AG110" i="47"/>
  <c r="AN112" i="47"/>
  <c r="S120" i="47"/>
  <c r="Z125" i="47"/>
  <c r="Y128" i="47"/>
  <c r="AM130" i="47"/>
  <c r="R131" i="47"/>
  <c r="AM132" i="47"/>
  <c r="AE137" i="47"/>
  <c r="Y138" i="47"/>
  <c r="AM144" i="47"/>
  <c r="AF150" i="47"/>
  <c r="Q151" i="47"/>
  <c r="T32" i="47"/>
  <c r="AM38" i="47"/>
  <c r="AH44" i="47"/>
  <c r="AA47" i="47"/>
  <c r="AL51" i="47"/>
  <c r="AG57" i="47"/>
  <c r="AH99" i="47"/>
  <c r="AF101" i="47"/>
  <c r="AN101" i="47"/>
  <c r="S102" i="47"/>
  <c r="V104" i="47"/>
  <c r="AL106" i="47"/>
  <c r="R107" i="47"/>
  <c r="Z107" i="47"/>
  <c r="R108" i="47"/>
  <c r="AE108" i="47"/>
  <c r="X110" i="47"/>
  <c r="AG111" i="47"/>
  <c r="T112" i="47"/>
  <c r="AE112" i="47"/>
  <c r="Z113" i="47"/>
  <c r="V114" i="47"/>
  <c r="AH114" i="47"/>
  <c r="M115" i="47"/>
  <c r="R116" i="47"/>
  <c r="AC116" i="47"/>
  <c r="Z117" i="47"/>
  <c r="AL119" i="47"/>
  <c r="T120" i="47"/>
  <c r="T121" i="47"/>
  <c r="M122" i="47"/>
  <c r="Y122" i="47"/>
  <c r="Z123" i="47"/>
  <c r="AM123" i="47"/>
  <c r="S124" i="47"/>
  <c r="AE124" i="47"/>
  <c r="AA125" i="47"/>
  <c r="AA126" i="47"/>
  <c r="AL126" i="47"/>
  <c r="AJ127" i="47"/>
  <c r="Q128" i="47"/>
  <c r="Z128" i="47"/>
  <c r="Z129" i="47"/>
  <c r="AL129" i="47"/>
  <c r="R130" i="47"/>
  <c r="AE130" i="47"/>
  <c r="AN130" i="47"/>
  <c r="S131" i="47"/>
  <c r="O132" i="47"/>
  <c r="AN132" i="47"/>
  <c r="V135" i="47"/>
  <c r="Z136" i="47"/>
  <c r="T137" i="47"/>
  <c r="AH137" i="47"/>
  <c r="Z138" i="47"/>
  <c r="AJ138" i="47"/>
  <c r="M145" i="47"/>
  <c r="AC147" i="47"/>
  <c r="AN147" i="47"/>
  <c r="X148" i="47"/>
  <c r="AG148" i="47"/>
  <c r="AA149" i="47"/>
  <c r="AG150" i="47"/>
  <c r="S151" i="47"/>
  <c r="AL49" i="47"/>
  <c r="AL52" i="47"/>
  <c r="Q57" i="47"/>
  <c r="AM106" i="47"/>
  <c r="S108" i="47"/>
  <c r="S116" i="47"/>
  <c r="AN119" i="47"/>
  <c r="AN123" i="47"/>
  <c r="AF124" i="47"/>
  <c r="S128" i="47"/>
  <c r="AM129" i="47"/>
  <c r="AG130" i="47"/>
  <c r="AE144" i="47"/>
  <c r="Y145" i="47"/>
  <c r="Y148" i="47"/>
  <c r="AL149" i="47"/>
  <c r="AL31" i="47"/>
  <c r="M39" i="47"/>
  <c r="Z39" i="47"/>
  <c r="AL41" i="47"/>
  <c r="AJ42" i="47"/>
  <c r="AA44" i="47"/>
  <c r="AN46" i="47"/>
  <c r="T47" i="47"/>
  <c r="AM49" i="47"/>
  <c r="AH55" i="47"/>
  <c r="R57" i="47"/>
  <c r="T97" i="47"/>
  <c r="O99" i="47"/>
  <c r="AJ99" i="47"/>
  <c r="AG102" i="47"/>
  <c r="X104" i="47"/>
  <c r="Z105" i="47"/>
  <c r="AN106" i="47"/>
  <c r="AN107" i="47"/>
  <c r="AC109" i="47"/>
  <c r="AA110" i="47"/>
  <c r="V112" i="47"/>
  <c r="AG112" i="47"/>
  <c r="Y114" i="47"/>
  <c r="AN115" i="47"/>
  <c r="AE116" i="47"/>
  <c r="Y119" i="47"/>
  <c r="AJ120" i="47"/>
  <c r="V121" i="47"/>
  <c r="O122" i="47"/>
  <c r="S125" i="47"/>
  <c r="AC126" i="47"/>
  <c r="Y127" i="47"/>
  <c r="AL127" i="47"/>
  <c r="R132" i="47"/>
  <c r="Z133" i="47"/>
  <c r="X135" i="47"/>
  <c r="S136" i="47"/>
  <c r="V137" i="47"/>
  <c r="AJ137" i="47"/>
  <c r="AC138" i="47"/>
  <c r="AM138" i="47"/>
  <c r="S139" i="47"/>
  <c r="T144" i="47"/>
  <c r="AH144" i="47"/>
  <c r="Z145" i="47"/>
  <c r="AH145" i="47"/>
  <c r="Z148" i="47"/>
  <c r="AF57" i="47"/>
  <c r="AN57" i="47"/>
  <c r="AJ57" i="47"/>
  <c r="M57" i="47"/>
  <c r="AL57" i="47"/>
  <c r="AJ56" i="47"/>
  <c r="AJ50" i="47"/>
  <c r="M52" i="47"/>
  <c r="AA52" i="47"/>
  <c r="AE55" i="47"/>
  <c r="AH56" i="47"/>
  <c r="AN49" i="47"/>
  <c r="R52" i="47"/>
  <c r="AE52" i="47"/>
  <c r="AE54" i="47"/>
  <c r="V55" i="47"/>
  <c r="AJ55" i="47"/>
  <c r="T51" i="47"/>
  <c r="S52" i="47"/>
  <c r="AF52" i="47"/>
  <c r="AL56" i="47"/>
  <c r="AG52" i="47"/>
  <c r="O54" i="47"/>
  <c r="AA55" i="47"/>
  <c r="AM55" i="47"/>
  <c r="AA56" i="47"/>
  <c r="AM56" i="47"/>
  <c r="AH49" i="47"/>
  <c r="R50" i="47"/>
  <c r="AG50" i="47"/>
  <c r="AM51" i="47"/>
  <c r="AH52" i="47"/>
  <c r="AN55" i="47"/>
  <c r="AN51" i="47"/>
  <c r="Z52" i="47"/>
  <c r="AN54" i="47"/>
  <c r="S39" i="47"/>
  <c r="X39" i="47"/>
  <c r="AN39" i="47"/>
  <c r="AM46" i="47"/>
  <c r="AH46" i="47"/>
  <c r="AJ46" i="47"/>
  <c r="T43" i="47"/>
  <c r="AL43" i="47"/>
  <c r="AM43" i="47"/>
  <c r="AJ43" i="47"/>
  <c r="AN43" i="47"/>
  <c r="Z42" i="47"/>
  <c r="R42" i="47"/>
  <c r="AG42" i="47"/>
  <c r="T42" i="47"/>
  <c r="AA41" i="47"/>
  <c r="AM41" i="47"/>
  <c r="AN41" i="47"/>
  <c r="V40" i="47"/>
  <c r="AE38" i="47"/>
  <c r="AH38" i="47"/>
  <c r="AJ38" i="47"/>
  <c r="AJ37" i="47"/>
  <c r="Z37" i="47"/>
  <c r="AC37" i="47"/>
  <c r="AE36" i="47"/>
  <c r="AH36" i="47"/>
  <c r="X36" i="47"/>
  <c r="AA36" i="47"/>
  <c r="AM36" i="47"/>
  <c r="AN36" i="47"/>
  <c r="AJ34" i="47"/>
  <c r="AL34" i="47"/>
  <c r="AM34" i="47"/>
  <c r="AN34" i="47"/>
  <c r="Z31" i="47"/>
  <c r="Z41" i="47"/>
  <c r="Z49" i="47"/>
  <c r="S55" i="47"/>
  <c r="AA30" i="47"/>
  <c r="Q32" i="47"/>
  <c r="O34" i="47"/>
  <c r="O36" i="47"/>
  <c r="M37" i="47"/>
  <c r="M38" i="47"/>
  <c r="AA40" i="47"/>
  <c r="Q42" i="47"/>
  <c r="O43" i="47"/>
  <c r="O44" i="47"/>
  <c r="M45" i="47"/>
  <c r="M46" i="47"/>
  <c r="AA48" i="47"/>
  <c r="Q50" i="47"/>
  <c r="O51" i="47"/>
  <c r="AA53" i="47"/>
  <c r="AC30" i="47"/>
  <c r="O38" i="47"/>
  <c r="O46" i="47"/>
  <c r="AC48" i="47"/>
  <c r="S50" i="47"/>
  <c r="AF51" i="47"/>
  <c r="AF54" i="47"/>
  <c r="V57" i="47"/>
  <c r="AE31" i="47"/>
  <c r="R36" i="47"/>
  <c r="Z36" i="47"/>
  <c r="R37" i="47"/>
  <c r="AG38" i="47"/>
  <c r="AE41" i="47"/>
  <c r="R44" i="47"/>
  <c r="Z44" i="47"/>
  <c r="R45" i="47"/>
  <c r="AG46" i="47"/>
  <c r="AE49" i="47"/>
  <c r="V53" i="47"/>
  <c r="AF53" i="47"/>
  <c r="AG54" i="47"/>
  <c r="X55" i="47"/>
  <c r="AF38" i="47"/>
  <c r="AC40" i="47"/>
  <c r="O55" i="47"/>
  <c r="S30" i="47"/>
  <c r="X31" i="47"/>
  <c r="AF31" i="47"/>
  <c r="V34" i="47"/>
  <c r="S36" i="47"/>
  <c r="S37" i="47"/>
  <c r="AF39" i="47"/>
  <c r="S40" i="47"/>
  <c r="X41" i="47"/>
  <c r="AF41" i="47"/>
  <c r="V43" i="47"/>
  <c r="S44" i="47"/>
  <c r="S45" i="47"/>
  <c r="AF47" i="47"/>
  <c r="S48" i="47"/>
  <c r="X49" i="47"/>
  <c r="AF49" i="47"/>
  <c r="V51" i="47"/>
  <c r="AG53" i="47"/>
  <c r="Q55" i="47"/>
  <c r="R56" i="47"/>
  <c r="V31" i="47"/>
  <c r="S32" i="47"/>
  <c r="V41" i="47"/>
  <c r="S42" i="47"/>
  <c r="AF46" i="47"/>
  <c r="V49" i="47"/>
  <c r="M32" i="47"/>
  <c r="T36" i="47"/>
  <c r="AG39" i="47"/>
  <c r="M42" i="47"/>
  <c r="T44" i="47"/>
  <c r="AG47" i="47"/>
  <c r="M50" i="47"/>
  <c r="Q52" i="47"/>
  <c r="X53" i="47"/>
  <c r="AA54" i="47"/>
  <c r="R55" i="47"/>
  <c r="Z55" i="47"/>
  <c r="S56" i="47"/>
  <c r="AC57" i="47"/>
  <c r="AC38" i="47"/>
  <c r="AC46" i="47"/>
  <c r="AC51" i="47"/>
  <c r="Z98" i="47"/>
  <c r="X98" i="47"/>
  <c r="V98" i="47"/>
  <c r="S134" i="47"/>
  <c r="R134" i="47"/>
  <c r="Q134" i="47"/>
  <c r="O134" i="47"/>
  <c r="T30" i="47"/>
  <c r="AJ30" i="47"/>
  <c r="O31" i="47"/>
  <c r="AH32" i="47"/>
  <c r="M34" i="47"/>
  <c r="AC34" i="47"/>
  <c r="AA37" i="47"/>
  <c r="V38" i="47"/>
  <c r="T40" i="47"/>
  <c r="AJ40" i="47"/>
  <c r="O41" i="47"/>
  <c r="AH42" i="47"/>
  <c r="M43" i="47"/>
  <c r="AC43" i="47"/>
  <c r="AA45" i="47"/>
  <c r="V46" i="47"/>
  <c r="T48" i="47"/>
  <c r="AJ48" i="47"/>
  <c r="O49" i="47"/>
  <c r="AH50" i="47"/>
  <c r="M51" i="47"/>
  <c r="M54" i="47"/>
  <c r="V54" i="47"/>
  <c r="AG56" i="47"/>
  <c r="AF56" i="47"/>
  <c r="AF97" i="47"/>
  <c r="AE97" i="47"/>
  <c r="AC97" i="47"/>
  <c r="AA97" i="47"/>
  <c r="AF113" i="47"/>
  <c r="AC113" i="47"/>
  <c r="AA113" i="47"/>
  <c r="AE113" i="47"/>
  <c r="AM117" i="47"/>
  <c r="AJ117" i="47"/>
  <c r="AN117" i="47"/>
  <c r="AL117" i="47"/>
  <c r="AH117" i="47"/>
  <c r="AF120" i="47"/>
  <c r="AC120" i="47"/>
  <c r="AG120" i="47"/>
  <c r="AE120" i="47"/>
  <c r="AA120" i="47"/>
  <c r="Z149" i="47"/>
  <c r="Y149" i="47"/>
  <c r="X149" i="47"/>
  <c r="T149" i="47"/>
  <c r="M113" i="47"/>
  <c r="R113" i="47"/>
  <c r="Q113" i="47"/>
  <c r="O113" i="47"/>
  <c r="M30" i="47"/>
  <c r="AA32" i="47"/>
  <c r="T37" i="47"/>
  <c r="AH39" i="47"/>
  <c r="M40" i="47"/>
  <c r="AA42" i="47"/>
  <c r="T45" i="47"/>
  <c r="AH47" i="47"/>
  <c r="M48" i="47"/>
  <c r="AA50" i="47"/>
  <c r="Q53" i="47"/>
  <c r="AH53" i="47"/>
  <c r="Y98" i="47"/>
  <c r="S101" i="47"/>
  <c r="R101" i="47"/>
  <c r="Q101" i="47"/>
  <c r="O101" i="47"/>
  <c r="Z106" i="47"/>
  <c r="Y106" i="47"/>
  <c r="X106" i="47"/>
  <c r="V106" i="47"/>
  <c r="S109" i="47"/>
  <c r="R109" i="47"/>
  <c r="Q109" i="47"/>
  <c r="O109" i="47"/>
  <c r="S113" i="47"/>
  <c r="AG115" i="47"/>
  <c r="AA115" i="47"/>
  <c r="AF115" i="47"/>
  <c r="AN125" i="47"/>
  <c r="AM125" i="47"/>
  <c r="AL125" i="47"/>
  <c r="AJ125" i="47"/>
  <c r="Z134" i="47"/>
  <c r="Y134" i="47"/>
  <c r="X134" i="47"/>
  <c r="T134" i="47"/>
  <c r="V134" i="47"/>
  <c r="AG146" i="47"/>
  <c r="AF146" i="47"/>
  <c r="AE146" i="47"/>
  <c r="AA146" i="47"/>
  <c r="V149" i="47"/>
  <c r="AE34" i="47"/>
  <c r="X46" i="47"/>
  <c r="Q49" i="47"/>
  <c r="R53" i="47"/>
  <c r="O30" i="47"/>
  <c r="AE30" i="47"/>
  <c r="AM30" i="47"/>
  <c r="R31" i="47"/>
  <c r="AC32" i="47"/>
  <c r="X34" i="47"/>
  <c r="AF34" i="47"/>
  <c r="V37" i="47"/>
  <c r="AL37" i="47"/>
  <c r="Q38" i="47"/>
  <c r="AJ39" i="47"/>
  <c r="O40" i="47"/>
  <c r="AE40" i="47"/>
  <c r="AM40" i="47"/>
  <c r="R41" i="47"/>
  <c r="AC42" i="47"/>
  <c r="X43" i="47"/>
  <c r="AF43" i="47"/>
  <c r="V45" i="47"/>
  <c r="AL45" i="47"/>
  <c r="Q46" i="47"/>
  <c r="AJ47" i="47"/>
  <c r="O48" i="47"/>
  <c r="AE48" i="47"/>
  <c r="AM48" i="47"/>
  <c r="R49" i="47"/>
  <c r="AC50" i="47"/>
  <c r="X51" i="47"/>
  <c r="V52" i="47"/>
  <c r="AM52" i="47"/>
  <c r="S53" i="47"/>
  <c r="AJ53" i="47"/>
  <c r="AF55" i="47"/>
  <c r="X56" i="47"/>
  <c r="AE56" i="47"/>
  <c r="AC99" i="47"/>
  <c r="AA99" i="47"/>
  <c r="AG99" i="47"/>
  <c r="T101" i="47"/>
  <c r="Z101" i="47"/>
  <c r="Y101" i="47"/>
  <c r="AG103" i="47"/>
  <c r="AF103" i="47"/>
  <c r="AE103" i="47"/>
  <c r="AC103" i="47"/>
  <c r="O104" i="47"/>
  <c r="AA106" i="47"/>
  <c r="AG106" i="47"/>
  <c r="AF106" i="47"/>
  <c r="T109" i="47"/>
  <c r="Z109" i="47"/>
  <c r="Y109" i="47"/>
  <c r="AN148" i="47"/>
  <c r="AM148" i="47"/>
  <c r="AL148" i="47"/>
  <c r="AJ148" i="47"/>
  <c r="AH148" i="47"/>
  <c r="Q31" i="47"/>
  <c r="X30" i="47"/>
  <c r="AF30" i="47"/>
  <c r="AN30" i="47"/>
  <c r="S31" i="47"/>
  <c r="V32" i="47"/>
  <c r="AL32" i="47"/>
  <c r="Q34" i="47"/>
  <c r="AG34" i="47"/>
  <c r="AJ36" i="47"/>
  <c r="O37" i="47"/>
  <c r="AE37" i="47"/>
  <c r="AM37" i="47"/>
  <c r="R38" i="47"/>
  <c r="Z38" i="47"/>
  <c r="AC39" i="47"/>
  <c r="X40" i="47"/>
  <c r="AF40" i="47"/>
  <c r="AN40" i="47"/>
  <c r="S41" i="47"/>
  <c r="V42" i="47"/>
  <c r="AL42" i="47"/>
  <c r="Q43" i="47"/>
  <c r="AG43" i="47"/>
  <c r="AJ44" i="47"/>
  <c r="O45" i="47"/>
  <c r="AE45" i="47"/>
  <c r="AM45" i="47"/>
  <c r="R46" i="47"/>
  <c r="Z46" i="47"/>
  <c r="AC47" i="47"/>
  <c r="X48" i="47"/>
  <c r="AF48" i="47"/>
  <c r="AN48" i="47"/>
  <c r="S49" i="47"/>
  <c r="V50" i="47"/>
  <c r="AL50" i="47"/>
  <c r="Q51" i="47"/>
  <c r="Z51" i="47"/>
  <c r="AN52" i="47"/>
  <c r="Q54" i="47"/>
  <c r="AJ54" i="47"/>
  <c r="AG55" i="47"/>
  <c r="V56" i="47"/>
  <c r="X57" i="47"/>
  <c r="Y100" i="47"/>
  <c r="X100" i="47"/>
  <c r="V100" i="47"/>
  <c r="T100" i="47"/>
  <c r="V101" i="47"/>
  <c r="AC106" i="47"/>
  <c r="Y108" i="47"/>
  <c r="X108" i="47"/>
  <c r="V108" i="47"/>
  <c r="T108" i="47"/>
  <c r="V109" i="47"/>
  <c r="M112" i="47"/>
  <c r="R112" i="47"/>
  <c r="S112" i="47"/>
  <c r="Q112" i="47"/>
  <c r="O112" i="47"/>
  <c r="AE115" i="47"/>
  <c r="R118" i="47"/>
  <c r="O118" i="47"/>
  <c r="S118" i="47"/>
  <c r="M119" i="47"/>
  <c r="S119" i="47"/>
  <c r="R119" i="47"/>
  <c r="O119" i="47"/>
  <c r="Q119" i="47"/>
  <c r="AL40" i="47"/>
  <c r="AA98" i="47"/>
  <c r="AF98" i="47"/>
  <c r="R103" i="47"/>
  <c r="Q103" i="47"/>
  <c r="O103" i="47"/>
  <c r="M103" i="47"/>
  <c r="AF105" i="47"/>
  <c r="AE105" i="47"/>
  <c r="AC105" i="47"/>
  <c r="AA105" i="47"/>
  <c r="Q30" i="47"/>
  <c r="AE32" i="47"/>
  <c r="AM32" i="47"/>
  <c r="R34" i="47"/>
  <c r="X37" i="47"/>
  <c r="AF37" i="47"/>
  <c r="AL39" i="47"/>
  <c r="Q40" i="47"/>
  <c r="AE42" i="47"/>
  <c r="AM42" i="47"/>
  <c r="R43" i="47"/>
  <c r="X45" i="47"/>
  <c r="AF45" i="47"/>
  <c r="AL47" i="47"/>
  <c r="Q48" i="47"/>
  <c r="AE50" i="47"/>
  <c r="AM50" i="47"/>
  <c r="R51" i="47"/>
  <c r="AA51" i="47"/>
  <c r="X52" i="47"/>
  <c r="AC53" i="47"/>
  <c r="AL53" i="47"/>
  <c r="S54" i="47"/>
  <c r="O57" i="47"/>
  <c r="AE98" i="47"/>
  <c r="AE99" i="47"/>
  <c r="AN100" i="47"/>
  <c r="AM100" i="47"/>
  <c r="AL100" i="47"/>
  <c r="AJ100" i="47"/>
  <c r="AH103" i="47"/>
  <c r="AN103" i="47"/>
  <c r="AM103" i="47"/>
  <c r="AN108" i="47"/>
  <c r="AM108" i="47"/>
  <c r="AL108" i="47"/>
  <c r="AJ108" i="47"/>
  <c r="AN136" i="47"/>
  <c r="AM136" i="47"/>
  <c r="AL136" i="47"/>
  <c r="AH136" i="47"/>
  <c r="AJ136" i="47"/>
  <c r="AL30" i="47"/>
  <c r="X38" i="47"/>
  <c r="Q41" i="47"/>
  <c r="AE43" i="47"/>
  <c r="AL48" i="47"/>
  <c r="X54" i="47"/>
  <c r="M104" i="47"/>
  <c r="S104" i="47"/>
  <c r="R104" i="47"/>
  <c r="M53" i="47"/>
  <c r="AN53" i="47"/>
  <c r="T54" i="47"/>
  <c r="AL54" i="47"/>
  <c r="O56" i="47"/>
  <c r="Z56" i="47"/>
  <c r="Z57" i="47"/>
  <c r="O97" i="47"/>
  <c r="M97" i="47"/>
  <c r="L97" i="47" s="1"/>
  <c r="S97" i="47"/>
  <c r="T98" i="47"/>
  <c r="AG98" i="47"/>
  <c r="AF99" i="47"/>
  <c r="Z100" i="47"/>
  <c r="X101" i="47"/>
  <c r="AM102" i="47"/>
  <c r="AL102" i="47"/>
  <c r="AJ102" i="47"/>
  <c r="AH102" i="47"/>
  <c r="AJ103" i="47"/>
  <c r="AE106" i="47"/>
  <c r="Z108" i="47"/>
  <c r="X109" i="47"/>
  <c r="AJ110" i="47"/>
  <c r="AN110" i="47"/>
  <c r="AM110" i="47"/>
  <c r="AL110" i="47"/>
  <c r="AH110" i="47"/>
  <c r="T111" i="47"/>
  <c r="Z111" i="47"/>
  <c r="Y111" i="47"/>
  <c r="Q118" i="47"/>
  <c r="M134" i="47"/>
  <c r="Z102" i="47"/>
  <c r="AN104" i="47"/>
  <c r="S105" i="47"/>
  <c r="AG107" i="47"/>
  <c r="Z110" i="47"/>
  <c r="T116" i="47"/>
  <c r="Y116" i="47"/>
  <c r="V116" i="47"/>
  <c r="O117" i="47"/>
  <c r="M117" i="47"/>
  <c r="Q117" i="47"/>
  <c r="AG123" i="47"/>
  <c r="AF123" i="47"/>
  <c r="AE123" i="47"/>
  <c r="AA123" i="47"/>
  <c r="T124" i="47"/>
  <c r="Z124" i="47"/>
  <c r="Y124" i="47"/>
  <c r="V124" i="47"/>
  <c r="S129" i="47"/>
  <c r="R129" i="47"/>
  <c r="Q129" i="47"/>
  <c r="M129" i="47"/>
  <c r="AG151" i="47"/>
  <c r="AF151" i="47"/>
  <c r="AE151" i="47"/>
  <c r="AC151" i="47"/>
  <c r="T102" i="47"/>
  <c r="AH104" i="47"/>
  <c r="M105" i="47"/>
  <c r="AA107" i="47"/>
  <c r="T110" i="47"/>
  <c r="AH111" i="47"/>
  <c r="AH113" i="47"/>
  <c r="Y115" i="47"/>
  <c r="V115" i="47"/>
  <c r="AC119" i="47"/>
  <c r="AA119" i="47"/>
  <c r="AE119" i="47"/>
  <c r="S121" i="47"/>
  <c r="Q121" i="47"/>
  <c r="M121" i="47"/>
  <c r="AG128" i="47"/>
  <c r="AF128" i="47"/>
  <c r="AE128" i="47"/>
  <c r="AC128" i="47"/>
  <c r="Z131" i="47"/>
  <c r="Y131" i="47"/>
  <c r="X131" i="47"/>
  <c r="V131" i="47"/>
  <c r="Z139" i="47"/>
  <c r="Y139" i="47"/>
  <c r="X139" i="47"/>
  <c r="V139" i="47"/>
  <c r="AN151" i="47"/>
  <c r="AM151" i="47"/>
  <c r="AL151" i="47"/>
  <c r="AH151" i="47"/>
  <c r="AJ116" i="47"/>
  <c r="AL116" i="47"/>
  <c r="Z118" i="47"/>
  <c r="X118" i="47"/>
  <c r="T118" i="47"/>
  <c r="S126" i="47"/>
  <c r="R126" i="47"/>
  <c r="Q126" i="47"/>
  <c r="O126" i="47"/>
  <c r="AN133" i="47"/>
  <c r="AM133" i="47"/>
  <c r="AL133" i="47"/>
  <c r="AJ133" i="47"/>
  <c r="S137" i="47"/>
  <c r="R137" i="47"/>
  <c r="Q137" i="47"/>
  <c r="M137" i="47"/>
  <c r="AJ151" i="47"/>
  <c r="AM97" i="47"/>
  <c r="R98" i="47"/>
  <c r="AF100" i="47"/>
  <c r="Y103" i="47"/>
  <c r="AM105" i="47"/>
  <c r="R106" i="47"/>
  <c r="AF108" i="47"/>
  <c r="S111" i="47"/>
  <c r="AA111" i="47"/>
  <c r="AJ111" i="47"/>
  <c r="AA112" i="47"/>
  <c r="AJ113" i="47"/>
  <c r="Z114" i="47"/>
  <c r="X115" i="47"/>
  <c r="V118" i="47"/>
  <c r="AF119" i="47"/>
  <c r="AA121" i="47"/>
  <c r="AG121" i="47"/>
  <c r="AF121" i="47"/>
  <c r="AC121" i="47"/>
  <c r="AN128" i="47"/>
  <c r="AM128" i="47"/>
  <c r="AL128" i="47"/>
  <c r="AH128" i="47"/>
  <c r="AG131" i="47"/>
  <c r="AF131" i="47"/>
  <c r="AE131" i="47"/>
  <c r="AA131" i="47"/>
  <c r="O137" i="47"/>
  <c r="AG139" i="47"/>
  <c r="AF139" i="47"/>
  <c r="AE139" i="47"/>
  <c r="AA139" i="47"/>
  <c r="Z146" i="47"/>
  <c r="Y146" i="47"/>
  <c r="X146" i="47"/>
  <c r="V146" i="47"/>
  <c r="S149" i="47"/>
  <c r="R149" i="47"/>
  <c r="Q149" i="47"/>
  <c r="O149" i="47"/>
  <c r="AL112" i="47"/>
  <c r="Q114" i="47"/>
  <c r="AA114" i="47"/>
  <c r="AF114" i="47"/>
  <c r="Z115" i="47"/>
  <c r="AM116" i="47"/>
  <c r="AH118" i="47"/>
  <c r="AN118" i="47"/>
  <c r="AM118" i="47"/>
  <c r="AJ118" i="47"/>
  <c r="AG119" i="47"/>
  <c r="AN120" i="47"/>
  <c r="AL120" i="47"/>
  <c r="AH120" i="47"/>
  <c r="R121" i="47"/>
  <c r="Y123" i="47"/>
  <c r="X123" i="47"/>
  <c r="V123" i="47"/>
  <c r="Z126" i="47"/>
  <c r="Y126" i="47"/>
  <c r="X126" i="47"/>
  <c r="T126" i="47"/>
  <c r="AG136" i="47"/>
  <c r="AF136" i="47"/>
  <c r="AE136" i="47"/>
  <c r="AC136" i="47"/>
  <c r="S144" i="47"/>
  <c r="R144" i="47"/>
  <c r="Q144" i="47"/>
  <c r="M144" i="47"/>
  <c r="Y117" i="47"/>
  <c r="AM119" i="47"/>
  <c r="R120" i="47"/>
  <c r="X122" i="47"/>
  <c r="AF122" i="47"/>
  <c r="AL124" i="47"/>
  <c r="Q125" i="47"/>
  <c r="Y125" i="47"/>
  <c r="AJ126" i="47"/>
  <c r="O127" i="47"/>
  <c r="AE127" i="47"/>
  <c r="AM127" i="47"/>
  <c r="R128" i="47"/>
  <c r="AC129" i="47"/>
  <c r="X130" i="47"/>
  <c r="AF130" i="47"/>
  <c r="V132" i="47"/>
  <c r="AL132" i="47"/>
  <c r="Q133" i="47"/>
  <c r="Y133" i="47"/>
  <c r="AJ134" i="47"/>
  <c r="O135" i="47"/>
  <c r="AE135" i="47"/>
  <c r="AM135" i="47"/>
  <c r="R136" i="47"/>
  <c r="AC137" i="47"/>
  <c r="X138" i="47"/>
  <c r="AF138" i="47"/>
  <c r="AC144" i="47"/>
  <c r="X145" i="47"/>
  <c r="AL147" i="47"/>
  <c r="Q148" i="47"/>
  <c r="AJ149" i="47"/>
  <c r="O150" i="47"/>
  <c r="AE150" i="47"/>
  <c r="AM150" i="47"/>
  <c r="R151" i="47"/>
  <c r="Z151" i="47"/>
  <c r="AM126" i="47"/>
  <c r="R127" i="47"/>
  <c r="AF129" i="47"/>
  <c r="Y132" i="47"/>
  <c r="AM134" i="47"/>
  <c r="R135" i="47"/>
  <c r="X137" i="47"/>
  <c r="AF137" i="47"/>
  <c r="AL139" i="47"/>
  <c r="X144" i="47"/>
  <c r="AF144" i="47"/>
  <c r="AL146" i="47"/>
  <c r="Q147" i="47"/>
  <c r="Y147" i="47"/>
  <c r="AM149" i="47"/>
  <c r="R150" i="47"/>
  <c r="AH150" i="47"/>
  <c r="M151" i="47"/>
  <c r="T122" i="47"/>
  <c r="AH124" i="47"/>
  <c r="M125" i="47"/>
  <c r="AN126" i="47"/>
  <c r="S127" i="47"/>
  <c r="AA127" i="47"/>
  <c r="AG129" i="47"/>
  <c r="T130" i="47"/>
  <c r="Z132" i="47"/>
  <c r="AH132" i="47"/>
  <c r="M133" i="47"/>
  <c r="AN134" i="47"/>
  <c r="S135" i="47"/>
  <c r="AA135" i="47"/>
  <c r="AG137" i="47"/>
  <c r="T138" i="47"/>
  <c r="AG144" i="47"/>
  <c r="T145" i="47"/>
  <c r="AJ145" i="47"/>
  <c r="O146" i="47"/>
  <c r="AM146" i="47"/>
  <c r="R147" i="47"/>
  <c r="Z147" i="47"/>
  <c r="AH147" i="47"/>
  <c r="M148" i="47"/>
  <c r="AN149" i="47"/>
  <c r="S150" i="47"/>
  <c r="V151" i="47"/>
  <c r="AC92" i="46"/>
  <c r="AA47" i="46"/>
  <c r="AE54" i="46"/>
  <c r="Q75" i="46"/>
  <c r="AN102" i="46"/>
  <c r="AF92" i="46"/>
  <c r="Q100" i="46"/>
  <c r="X57" i="46"/>
  <c r="R85" i="46"/>
  <c r="AF79" i="46"/>
  <c r="AF57" i="46"/>
  <c r="AE71" i="46"/>
  <c r="AA58" i="46"/>
  <c r="AG71" i="46"/>
  <c r="Q90" i="46"/>
  <c r="Q60" i="46"/>
  <c r="AH62" i="46"/>
  <c r="AA79" i="46"/>
  <c r="M86" i="46"/>
  <c r="M58" i="46"/>
  <c r="AM71" i="46"/>
  <c r="AC79" i="46"/>
  <c r="M61" i="46"/>
  <c r="R68" i="46"/>
  <c r="V80" i="46"/>
  <c r="AF54" i="46"/>
  <c r="Y90" i="46"/>
  <c r="O92" i="46"/>
  <c r="AG54" i="46"/>
  <c r="T62" i="46"/>
  <c r="AM84" i="46"/>
  <c r="V103" i="46"/>
  <c r="S60" i="46"/>
  <c r="O74" i="46"/>
  <c r="AA54" i="46"/>
  <c r="AE59" i="46"/>
  <c r="T60" i="46"/>
  <c r="O77" i="46"/>
  <c r="O85" i="46"/>
  <c r="X103" i="46"/>
  <c r="AM65" i="46"/>
  <c r="Y77" i="46"/>
  <c r="Y82" i="46"/>
  <c r="R88" i="46"/>
  <c r="S91" i="46"/>
  <c r="AE92" i="46"/>
  <c r="AG57" i="46"/>
  <c r="Z62" i="46"/>
  <c r="R74" i="46"/>
  <c r="M77" i="46"/>
  <c r="AL84" i="46"/>
  <c r="AH92" i="46"/>
  <c r="X100" i="46"/>
  <c r="T103" i="46"/>
  <c r="Z58" i="46"/>
  <c r="T74" i="46"/>
  <c r="Y79" i="46"/>
  <c r="Q82" i="46"/>
  <c r="X85" i="46"/>
  <c r="AM87" i="46"/>
  <c r="AN87" i="46"/>
  <c r="O44" i="46"/>
  <c r="Z60" i="46"/>
  <c r="AF62" i="46"/>
  <c r="AE65" i="46"/>
  <c r="S70" i="46"/>
  <c r="AF71" i="46"/>
  <c r="S72" i="46"/>
  <c r="AE76" i="46"/>
  <c r="V82" i="46"/>
  <c r="M91" i="46"/>
  <c r="AN92" i="46"/>
  <c r="AF93" i="46"/>
  <c r="Y74" i="46"/>
  <c r="Q80" i="46"/>
  <c r="AJ76" i="46"/>
  <c r="T80" i="46"/>
  <c r="X82" i="46"/>
  <c r="M84" i="46"/>
  <c r="AA99" i="46"/>
  <c r="R100" i="46"/>
  <c r="Z103" i="46"/>
  <c r="T55" i="46"/>
  <c r="AH67" i="46"/>
  <c r="AA69" i="46"/>
  <c r="AA87" i="46"/>
  <c r="Q52" i="46"/>
  <c r="V55" i="46"/>
  <c r="Y57" i="46"/>
  <c r="AN57" i="46"/>
  <c r="AM59" i="46"/>
  <c r="Y63" i="46"/>
  <c r="Z66" i="46"/>
  <c r="AC69" i="46"/>
  <c r="R77" i="46"/>
  <c r="X80" i="46"/>
  <c r="R82" i="46"/>
  <c r="AF82" i="46"/>
  <c r="AE84" i="46"/>
  <c r="Y85" i="46"/>
  <c r="AC87" i="46"/>
  <c r="AL89" i="46"/>
  <c r="Z90" i="46"/>
  <c r="R93" i="46"/>
  <c r="X105" i="46"/>
  <c r="AL105" i="46"/>
  <c r="R52" i="46"/>
  <c r="AE53" i="46"/>
  <c r="Z57" i="46"/>
  <c r="AN59" i="46"/>
  <c r="V62" i="46"/>
  <c r="Z63" i="46"/>
  <c r="M66" i="46"/>
  <c r="AL67" i="46"/>
  <c r="AH70" i="46"/>
  <c r="AA71" i="46"/>
  <c r="AL73" i="46"/>
  <c r="V74" i="46"/>
  <c r="AL74" i="46"/>
  <c r="AM76" i="46"/>
  <c r="S77" i="46"/>
  <c r="AA78" i="46"/>
  <c r="Y80" i="46"/>
  <c r="AH82" i="46"/>
  <c r="AF84" i="46"/>
  <c r="AA85" i="46"/>
  <c r="O91" i="46"/>
  <c r="AE102" i="46"/>
  <c r="AJ104" i="46"/>
  <c r="AM105" i="46"/>
  <c r="S38" i="46"/>
  <c r="S52" i="46"/>
  <c r="AF53" i="46"/>
  <c r="AL54" i="46"/>
  <c r="Z55" i="46"/>
  <c r="AM67" i="46"/>
  <c r="AE69" i="46"/>
  <c r="AN76" i="46"/>
  <c r="AE87" i="46"/>
  <c r="AN105" i="46"/>
  <c r="AA55" i="46"/>
  <c r="M60" i="46"/>
  <c r="AL61" i="46"/>
  <c r="Y62" i="46"/>
  <c r="M65" i="46"/>
  <c r="AF65" i="46"/>
  <c r="AN67" i="46"/>
  <c r="AF69" i="46"/>
  <c r="T70" i="46"/>
  <c r="AN71" i="46"/>
  <c r="X74" i="46"/>
  <c r="V79" i="46"/>
  <c r="AE79" i="46"/>
  <c r="R80" i="46"/>
  <c r="T81" i="46"/>
  <c r="AJ84" i="46"/>
  <c r="Q85" i="46"/>
  <c r="AF87" i="46"/>
  <c r="Q88" i="46"/>
  <c r="AG90" i="46"/>
  <c r="R91" i="46"/>
  <c r="AL92" i="46"/>
  <c r="Y100" i="46"/>
  <c r="AL104" i="46"/>
  <c r="AE105" i="46"/>
  <c r="Q46" i="46"/>
  <c r="T57" i="46"/>
  <c r="AH65" i="46"/>
  <c r="AA100" i="46"/>
  <c r="AL102" i="46"/>
  <c r="AG105" i="46"/>
  <c r="M52" i="46"/>
  <c r="AH76" i="46"/>
  <c r="Z77" i="46"/>
  <c r="X79" i="46"/>
  <c r="O82" i="46"/>
  <c r="M83" i="46"/>
  <c r="T88" i="46"/>
  <c r="AH105" i="46"/>
  <c r="AC52" i="46"/>
  <c r="V54" i="46"/>
  <c r="AJ56" i="46"/>
  <c r="O57" i="46"/>
  <c r="AC61" i="46"/>
  <c r="AC67" i="46"/>
  <c r="AJ68" i="46"/>
  <c r="O69" i="46"/>
  <c r="V72" i="46"/>
  <c r="V73" i="46"/>
  <c r="AC75" i="46"/>
  <c r="O76" i="46"/>
  <c r="AJ90" i="46"/>
  <c r="V102" i="46"/>
  <c r="O105" i="46"/>
  <c r="O79" i="46"/>
  <c r="R31" i="46"/>
  <c r="AH57" i="46"/>
  <c r="AF59" i="46"/>
  <c r="AF60" i="46"/>
  <c r="AA62" i="46"/>
  <c r="Q63" i="46"/>
  <c r="AJ64" i="46"/>
  <c r="O65" i="46"/>
  <c r="X65" i="46"/>
  <c r="AG65" i="46"/>
  <c r="AA66" i="46"/>
  <c r="AJ70" i="46"/>
  <c r="Q71" i="46"/>
  <c r="AM73" i="46"/>
  <c r="AE74" i="46"/>
  <c r="AM74" i="46"/>
  <c r="R75" i="46"/>
  <c r="AF76" i="46"/>
  <c r="M78" i="46"/>
  <c r="AL79" i="46"/>
  <c r="S80" i="46"/>
  <c r="AJ81" i="46"/>
  <c r="Z82" i="46"/>
  <c r="AJ82" i="46"/>
  <c r="O83" i="46"/>
  <c r="AA83" i="46"/>
  <c r="AN84" i="46"/>
  <c r="S85" i="46"/>
  <c r="AC85" i="46"/>
  <c r="V87" i="46"/>
  <c r="V88" i="46"/>
  <c r="AM89" i="46"/>
  <c r="R90" i="46"/>
  <c r="AG92" i="46"/>
  <c r="M93" i="46"/>
  <c r="X93" i="46"/>
  <c r="AG93" i="46"/>
  <c r="AC99" i="46"/>
  <c r="AL99" i="46"/>
  <c r="S100" i="46"/>
  <c r="AC100" i="46"/>
  <c r="AF102" i="46"/>
  <c r="Y105" i="46"/>
  <c r="Q106" i="46"/>
  <c r="S31" i="46"/>
  <c r="AM34" i="46"/>
  <c r="AF52" i="46"/>
  <c r="X54" i="46"/>
  <c r="AL56" i="46"/>
  <c r="Q57" i="46"/>
  <c r="R58" i="46"/>
  <c r="AG59" i="46"/>
  <c r="AG60" i="46"/>
  <c r="AL62" i="46"/>
  <c r="R63" i="46"/>
  <c r="Y65" i="46"/>
  <c r="AE67" i="46"/>
  <c r="AL68" i="46"/>
  <c r="Q69" i="46"/>
  <c r="S71" i="46"/>
  <c r="X72" i="46"/>
  <c r="AF74" i="46"/>
  <c r="AN74" i="46"/>
  <c r="S75" i="46"/>
  <c r="AE77" i="46"/>
  <c r="AM79" i="46"/>
  <c r="AN89" i="46"/>
  <c r="S90" i="46"/>
  <c r="AM90" i="46"/>
  <c r="Y93" i="46"/>
  <c r="AM99" i="46"/>
  <c r="X102" i="46"/>
  <c r="AG102" i="46"/>
  <c r="Q103" i="46"/>
  <c r="Q105" i="46"/>
  <c r="Z105" i="46"/>
  <c r="R106" i="46"/>
  <c r="AN34" i="46"/>
  <c r="Y40" i="46"/>
  <c r="AH50" i="46"/>
  <c r="T52" i="46"/>
  <c r="AG52" i="46"/>
  <c r="Y54" i="46"/>
  <c r="AM56" i="46"/>
  <c r="R57" i="46"/>
  <c r="AA57" i="46"/>
  <c r="S58" i="46"/>
  <c r="AH59" i="46"/>
  <c r="X60" i="46"/>
  <c r="AH60" i="46"/>
  <c r="AM62" i="46"/>
  <c r="S63" i="46"/>
  <c r="AL64" i="46"/>
  <c r="Q65" i="46"/>
  <c r="Z65" i="46"/>
  <c r="R66" i="46"/>
  <c r="AF67" i="46"/>
  <c r="AM68" i="46"/>
  <c r="R69" i="46"/>
  <c r="M70" i="46"/>
  <c r="Z70" i="46"/>
  <c r="AL70" i="46"/>
  <c r="Y72" i="46"/>
  <c r="AG74" i="46"/>
  <c r="X77" i="46"/>
  <c r="AF77" i="46"/>
  <c r="AN79" i="46"/>
  <c r="AL81" i="46"/>
  <c r="AL82" i="46"/>
  <c r="Q83" i="46"/>
  <c r="AF85" i="46"/>
  <c r="X87" i="46"/>
  <c r="Y88" i="46"/>
  <c r="T90" i="46"/>
  <c r="AE90" i="46"/>
  <c r="AN90" i="46"/>
  <c r="Z93" i="46"/>
  <c r="AE99" i="46"/>
  <c r="AN99" i="46"/>
  <c r="AE100" i="46"/>
  <c r="Y102" i="46"/>
  <c r="R103" i="46"/>
  <c r="R105" i="46"/>
  <c r="S106" i="46"/>
  <c r="AC77" i="46"/>
  <c r="AN37" i="46"/>
  <c r="AG39" i="46"/>
  <c r="AA40" i="46"/>
  <c r="T44" i="46"/>
  <c r="Z54" i="46"/>
  <c r="AH55" i="46"/>
  <c r="AN56" i="46"/>
  <c r="S57" i="46"/>
  <c r="AM57" i="46"/>
  <c r="AA59" i="46"/>
  <c r="AE62" i="46"/>
  <c r="AN62" i="46"/>
  <c r="T63" i="46"/>
  <c r="AM64" i="46"/>
  <c r="R65" i="46"/>
  <c r="AA65" i="46"/>
  <c r="AG67" i="46"/>
  <c r="AN68" i="46"/>
  <c r="S69" i="46"/>
  <c r="AN70" i="46"/>
  <c r="Z72" i="46"/>
  <c r="AH74" i="46"/>
  <c r="M75" i="46"/>
  <c r="AG77" i="46"/>
  <c r="AM81" i="46"/>
  <c r="AE82" i="46"/>
  <c r="AM82" i="46"/>
  <c r="R83" i="46"/>
  <c r="AG85" i="46"/>
  <c r="Y87" i="46"/>
  <c r="Z88" i="46"/>
  <c r="AH89" i="46"/>
  <c r="M90" i="46"/>
  <c r="AF90" i="46"/>
  <c r="Q93" i="46"/>
  <c r="AA93" i="46"/>
  <c r="AF99" i="46"/>
  <c r="M100" i="46"/>
  <c r="AF100" i="46"/>
  <c r="AA102" i="46"/>
  <c r="S103" i="46"/>
  <c r="T105" i="46"/>
  <c r="M43" i="46"/>
  <c r="AJ34" i="46"/>
  <c r="AA52" i="46"/>
  <c r="AN52" i="46"/>
  <c r="Y55" i="46"/>
  <c r="AE57" i="46"/>
  <c r="AL59" i="46"/>
  <c r="R60" i="46"/>
  <c r="AA60" i="46"/>
  <c r="AG62" i="46"/>
  <c r="M63" i="46"/>
  <c r="T65" i="46"/>
  <c r="AN65" i="46"/>
  <c r="M71" i="46"/>
  <c r="AJ73" i="46"/>
  <c r="Q74" i="46"/>
  <c r="AC76" i="46"/>
  <c r="AG82" i="46"/>
  <c r="Z85" i="46"/>
  <c r="AL87" i="46"/>
  <c r="S88" i="46"/>
  <c r="X90" i="46"/>
  <c r="AH90" i="46"/>
  <c r="AM92" i="46"/>
  <c r="S93" i="46"/>
  <c r="AC93" i="46"/>
  <c r="AH99" i="46"/>
  <c r="Z100" i="46"/>
  <c r="AM102" i="46"/>
  <c r="V104" i="46"/>
  <c r="AM104" i="46"/>
  <c r="AF105" i="46"/>
  <c r="M106" i="46"/>
  <c r="R34" i="46"/>
  <c r="AH41" i="46"/>
  <c r="S44" i="46"/>
  <c r="Q31" i="46"/>
  <c r="AH31" i="46"/>
  <c r="AH46" i="46"/>
  <c r="Z34" i="46"/>
  <c r="M34" i="46"/>
  <c r="AA44" i="46"/>
  <c r="M47" i="46"/>
  <c r="Q35" i="46"/>
  <c r="R35" i="46"/>
  <c r="AL48" i="46"/>
  <c r="AG50" i="46"/>
  <c r="M38" i="46"/>
  <c r="Y31" i="46"/>
  <c r="Q34" i="46"/>
  <c r="X43" i="46"/>
  <c r="Q44" i="46"/>
  <c r="AH44" i="46"/>
  <c r="AA46" i="46"/>
  <c r="AN48" i="46"/>
  <c r="Z31" i="46"/>
  <c r="Q37" i="46"/>
  <c r="AH37" i="46"/>
  <c r="AH43" i="46"/>
  <c r="AF45" i="46"/>
  <c r="R46" i="46"/>
  <c r="M46" i="46"/>
  <c r="M41" i="46"/>
  <c r="M37" i="46"/>
  <c r="M33" i="46"/>
  <c r="X30" i="46"/>
  <c r="AA31" i="46"/>
  <c r="AH34" i="46"/>
  <c r="O35" i="46"/>
  <c r="AA36" i="46"/>
  <c r="R37" i="46"/>
  <c r="AA38" i="46"/>
  <c r="AH45" i="46"/>
  <c r="Y30" i="46"/>
  <c r="AH35" i="46"/>
  <c r="S37" i="46"/>
  <c r="AH40" i="46"/>
  <c r="M50" i="46"/>
  <c r="M45" i="46"/>
  <c r="M40" i="46"/>
  <c r="M36" i="46"/>
  <c r="M31" i="46"/>
  <c r="Z44" i="46"/>
  <c r="Z46" i="46"/>
  <c r="AA50" i="46"/>
  <c r="AE39" i="46"/>
  <c r="Y43" i="46"/>
  <c r="AL45" i="46"/>
  <c r="M44" i="46"/>
  <c r="M35" i="46"/>
  <c r="AG30" i="46"/>
  <c r="AH33" i="46"/>
  <c r="X37" i="46"/>
  <c r="AF39" i="46"/>
  <c r="X40" i="46"/>
  <c r="AJ41" i="46"/>
  <c r="Z43" i="46"/>
  <c r="T48" i="46"/>
  <c r="AM48" i="46"/>
  <c r="V50" i="46"/>
  <c r="V30" i="46"/>
  <c r="AF30" i="46"/>
  <c r="X31" i="46"/>
  <c r="O34" i="46"/>
  <c r="Y34" i="46"/>
  <c r="AA35" i="46"/>
  <c r="AH36" i="46"/>
  <c r="AA37" i="46"/>
  <c r="T39" i="46"/>
  <c r="AN39" i="46"/>
  <c r="V40" i="46"/>
  <c r="AG40" i="46"/>
  <c r="AM41" i="46"/>
  <c r="AG43" i="46"/>
  <c r="AE45" i="46"/>
  <c r="Y46" i="46"/>
  <c r="AG46" i="46"/>
  <c r="T47" i="46"/>
  <c r="AA48" i="46"/>
  <c r="T50" i="46"/>
  <c r="AJ33" i="46"/>
  <c r="AL36" i="46"/>
  <c r="Q40" i="46"/>
  <c r="AJ43" i="46"/>
  <c r="AE48" i="46"/>
  <c r="AA30" i="46"/>
  <c r="AL30" i="46"/>
  <c r="T31" i="46"/>
  <c r="T33" i="46"/>
  <c r="T34" i="46"/>
  <c r="AE34" i="46"/>
  <c r="T35" i="46"/>
  <c r="AC36" i="46"/>
  <c r="AM36" i="46"/>
  <c r="AE37" i="46"/>
  <c r="X39" i="46"/>
  <c r="R40" i="46"/>
  <c r="Z40" i="46"/>
  <c r="Q43" i="46"/>
  <c r="AA45" i="46"/>
  <c r="S46" i="46"/>
  <c r="AC46" i="46"/>
  <c r="AN46" i="46"/>
  <c r="V48" i="46"/>
  <c r="AF48" i="46"/>
  <c r="X50" i="46"/>
  <c r="AM30" i="46"/>
  <c r="AL33" i="46"/>
  <c r="AF34" i="46"/>
  <c r="AN36" i="46"/>
  <c r="AF37" i="46"/>
  <c r="Y39" i="46"/>
  <c r="S40" i="46"/>
  <c r="R43" i="46"/>
  <c r="AL43" i="46"/>
  <c r="AG48" i="46"/>
  <c r="Q50" i="46"/>
  <c r="Y50" i="46"/>
  <c r="V39" i="46"/>
  <c r="T30" i="46"/>
  <c r="AN30" i="46"/>
  <c r="AG31" i="46"/>
  <c r="AM33" i="46"/>
  <c r="AG34" i="46"/>
  <c r="AE36" i="46"/>
  <c r="Y37" i="46"/>
  <c r="AG37" i="46"/>
  <c r="T38" i="46"/>
  <c r="AA39" i="46"/>
  <c r="AL39" i="46"/>
  <c r="T41" i="46"/>
  <c r="T43" i="46"/>
  <c r="AE43" i="46"/>
  <c r="AM43" i="46"/>
  <c r="AC45" i="46"/>
  <c r="AM45" i="46"/>
  <c r="AE46" i="46"/>
  <c r="X48" i="46"/>
  <c r="R50" i="46"/>
  <c r="O43" i="46"/>
  <c r="AE30" i="46"/>
  <c r="X34" i="46"/>
  <c r="Z35" i="46"/>
  <c r="AF36" i="46"/>
  <c r="Z37" i="46"/>
  <c r="AM39" i="46"/>
  <c r="AL41" i="46"/>
  <c r="AF43" i="46"/>
  <c r="AN45" i="46"/>
  <c r="X46" i="46"/>
  <c r="S47" i="46"/>
  <c r="Y48" i="46"/>
  <c r="S50" i="46"/>
  <c r="Z53" i="46"/>
  <c r="Y53" i="46"/>
  <c r="S56" i="46"/>
  <c r="R56" i="46"/>
  <c r="AA56" i="46"/>
  <c r="AG56" i="46"/>
  <c r="AF56" i="46"/>
  <c r="S59" i="46"/>
  <c r="R59" i="46"/>
  <c r="Q59" i="46"/>
  <c r="Z61" i="46"/>
  <c r="Y61" i="46"/>
  <c r="X61" i="46"/>
  <c r="AF63" i="46"/>
  <c r="AE63" i="46"/>
  <c r="AC63" i="46"/>
  <c r="AA64" i="46"/>
  <c r="AG64" i="46"/>
  <c r="AF64" i="46"/>
  <c r="S67" i="46"/>
  <c r="R67" i="46"/>
  <c r="Q67" i="46"/>
  <c r="AG70" i="46"/>
  <c r="AE70" i="46"/>
  <c r="AF70" i="46"/>
  <c r="AF80" i="46"/>
  <c r="AE80" i="46"/>
  <c r="AC80" i="46"/>
  <c r="AG80" i="46"/>
  <c r="AM85" i="46"/>
  <c r="AL85" i="46"/>
  <c r="AJ85" i="46"/>
  <c r="R101" i="46"/>
  <c r="Q101" i="46"/>
  <c r="O101" i="46"/>
  <c r="S101" i="46"/>
  <c r="V33" i="46"/>
  <c r="AJ35" i="46"/>
  <c r="AC38" i="46"/>
  <c r="AJ44" i="46"/>
  <c r="Q30" i="46"/>
  <c r="AJ31" i="46"/>
  <c r="O33" i="46"/>
  <c r="AE33" i="46"/>
  <c r="AC35" i="46"/>
  <c r="X36" i="46"/>
  <c r="V38" i="46"/>
  <c r="AL38" i="46"/>
  <c r="Q39" i="46"/>
  <c r="AJ40" i="46"/>
  <c r="O41" i="46"/>
  <c r="AE41" i="46"/>
  <c r="AC44" i="46"/>
  <c r="X45" i="46"/>
  <c r="V47" i="46"/>
  <c r="AL47" i="46"/>
  <c r="Q48" i="46"/>
  <c r="AJ50" i="46"/>
  <c r="X52" i="46"/>
  <c r="R53" i="46"/>
  <c r="Q53" i="46"/>
  <c r="X53" i="46"/>
  <c r="AJ53" i="46"/>
  <c r="AJ55" i="46"/>
  <c r="Q56" i="46"/>
  <c r="AE56" i="46"/>
  <c r="Y58" i="46"/>
  <c r="X58" i="46"/>
  <c r="V58" i="46"/>
  <c r="AN58" i="46"/>
  <c r="AM58" i="46"/>
  <c r="AL58" i="46"/>
  <c r="T59" i="46"/>
  <c r="Z59" i="46"/>
  <c r="Y59" i="46"/>
  <c r="AE64" i="46"/>
  <c r="Y66" i="46"/>
  <c r="X66" i="46"/>
  <c r="V66" i="46"/>
  <c r="AN66" i="46"/>
  <c r="AM66" i="46"/>
  <c r="AL66" i="46"/>
  <c r="T67" i="46"/>
  <c r="Z67" i="46"/>
  <c r="Y67" i="46"/>
  <c r="AM77" i="46"/>
  <c r="AL77" i="46"/>
  <c r="AJ77" i="46"/>
  <c r="AN77" i="46"/>
  <c r="Z78" i="46"/>
  <c r="Y78" i="46"/>
  <c r="X78" i="46"/>
  <c r="V78" i="46"/>
  <c r="AF88" i="46"/>
  <c r="AE88" i="46"/>
  <c r="AC88" i="46"/>
  <c r="AA88" i="46"/>
  <c r="S89" i="46"/>
  <c r="R89" i="46"/>
  <c r="Q89" i="46"/>
  <c r="AM93" i="46"/>
  <c r="AL93" i="46"/>
  <c r="AJ93" i="46"/>
  <c r="AH93" i="46"/>
  <c r="Z94" i="46"/>
  <c r="Y94" i="46"/>
  <c r="X94" i="46"/>
  <c r="AC41" i="46"/>
  <c r="V45" i="46"/>
  <c r="O55" i="46"/>
  <c r="M55" i="46"/>
  <c r="AG63" i="46"/>
  <c r="Y68" i="46"/>
  <c r="Z68" i="46"/>
  <c r="X68" i="46"/>
  <c r="V68" i="46"/>
  <c r="AL69" i="46"/>
  <c r="AJ69" i="46"/>
  <c r="AN69" i="46"/>
  <c r="AF72" i="46"/>
  <c r="AE72" i="46"/>
  <c r="AC72" i="46"/>
  <c r="AG72" i="46"/>
  <c r="AG83" i="46"/>
  <c r="AF83" i="46"/>
  <c r="AE83" i="46"/>
  <c r="AN85" i="46"/>
  <c r="R30" i="46"/>
  <c r="AH30" i="46"/>
  <c r="AC31" i="46"/>
  <c r="X33" i="46"/>
  <c r="AF33" i="46"/>
  <c r="AA34" i="46"/>
  <c r="V35" i="46"/>
  <c r="AL35" i="46"/>
  <c r="Q36" i="46"/>
  <c r="Y36" i="46"/>
  <c r="T37" i="46"/>
  <c r="AJ37" i="46"/>
  <c r="O38" i="46"/>
  <c r="AE38" i="46"/>
  <c r="AM38" i="46"/>
  <c r="R39" i="46"/>
  <c r="AH39" i="46"/>
  <c r="AC40" i="46"/>
  <c r="X41" i="46"/>
  <c r="AF41" i="46"/>
  <c r="AA43" i="46"/>
  <c r="V44" i="46"/>
  <c r="AL44" i="46"/>
  <c r="Q45" i="46"/>
  <c r="Y45" i="46"/>
  <c r="T46" i="46"/>
  <c r="AJ46" i="46"/>
  <c r="O47" i="46"/>
  <c r="AE47" i="46"/>
  <c r="AM47" i="46"/>
  <c r="R48" i="46"/>
  <c r="AH48" i="46"/>
  <c r="AC50" i="46"/>
  <c r="Y52" i="46"/>
  <c r="O53" i="46"/>
  <c r="AA53" i="46"/>
  <c r="Q54" i="46"/>
  <c r="AJ54" i="46"/>
  <c r="AH54" i="46"/>
  <c r="Q55" i="46"/>
  <c r="AJ58" i="46"/>
  <c r="V59" i="46"/>
  <c r="R61" i="46"/>
  <c r="Q61" i="46"/>
  <c r="O61" i="46"/>
  <c r="AG61" i="46"/>
  <c r="AF61" i="46"/>
  <c r="AE61" i="46"/>
  <c r="M62" i="46"/>
  <c r="S62" i="46"/>
  <c r="R62" i="46"/>
  <c r="AN63" i="46"/>
  <c r="AM63" i="46"/>
  <c r="AL63" i="46"/>
  <c r="AJ66" i="46"/>
  <c r="V67" i="46"/>
  <c r="AA68" i="46"/>
  <c r="AG68" i="46"/>
  <c r="AF68" i="46"/>
  <c r="AM69" i="46"/>
  <c r="AG75" i="46"/>
  <c r="AF75" i="46"/>
  <c r="AE75" i="46"/>
  <c r="S76" i="46"/>
  <c r="R76" i="46"/>
  <c r="Q76" i="46"/>
  <c r="O89" i="46"/>
  <c r="AE89" i="46"/>
  <c r="V94" i="46"/>
  <c r="M102" i="46"/>
  <c r="S102" i="46"/>
  <c r="R102" i="46"/>
  <c r="Q102" i="46"/>
  <c r="O30" i="46"/>
  <c r="AJ38" i="46"/>
  <c r="AJ47" i="46"/>
  <c r="AC56" i="46"/>
  <c r="O59" i="46"/>
  <c r="Z86" i="46"/>
  <c r="Y86" i="46"/>
  <c r="X86" i="46"/>
  <c r="AH94" i="46"/>
  <c r="AN94" i="46"/>
  <c r="AM94" i="46"/>
  <c r="T99" i="46"/>
  <c r="Z99" i="46"/>
  <c r="Y99" i="46"/>
  <c r="X99" i="46"/>
  <c r="AG106" i="46"/>
  <c r="AF106" i="46"/>
  <c r="AE106" i="46"/>
  <c r="AA106" i="46"/>
  <c r="AJ94" i="46"/>
  <c r="S30" i="46"/>
  <c r="AL31" i="46"/>
  <c r="Q33" i="46"/>
  <c r="Y33" i="46"/>
  <c r="AG33" i="46"/>
  <c r="AE35" i="46"/>
  <c r="AM35" i="46"/>
  <c r="R36" i="46"/>
  <c r="Z36" i="46"/>
  <c r="X38" i="46"/>
  <c r="AF38" i="46"/>
  <c r="AN38" i="46"/>
  <c r="S39" i="46"/>
  <c r="AL40" i="46"/>
  <c r="Q41" i="46"/>
  <c r="Y41" i="46"/>
  <c r="AG41" i="46"/>
  <c r="AE44" i="46"/>
  <c r="AM44" i="46"/>
  <c r="R45" i="46"/>
  <c r="Z45" i="46"/>
  <c r="X47" i="46"/>
  <c r="AF47" i="46"/>
  <c r="AN47" i="46"/>
  <c r="S48" i="46"/>
  <c r="AL50" i="46"/>
  <c r="Z52" i="46"/>
  <c r="AM52" i="46"/>
  <c r="AL52" i="46"/>
  <c r="AL53" i="46"/>
  <c r="R54" i="46"/>
  <c r="R55" i="46"/>
  <c r="Z56" i="46"/>
  <c r="Y56" i="46"/>
  <c r="X56" i="46"/>
  <c r="Z64" i="46"/>
  <c r="Y64" i="46"/>
  <c r="X64" i="46"/>
  <c r="AA81" i="46"/>
  <c r="AG81" i="46"/>
  <c r="AF81" i="46"/>
  <c r="AE81" i="46"/>
  <c r="V36" i="46"/>
  <c r="O39" i="46"/>
  <c r="O56" i="46"/>
  <c r="V61" i="46"/>
  <c r="AH78" i="46"/>
  <c r="AN78" i="46"/>
  <c r="AM78" i="46"/>
  <c r="AL78" i="46"/>
  <c r="V41" i="46"/>
  <c r="O45" i="46"/>
  <c r="AC47" i="46"/>
  <c r="O54" i="46"/>
  <c r="AN55" i="46"/>
  <c r="AM55" i="46"/>
  <c r="AE31" i="46"/>
  <c r="AM31" i="46"/>
  <c r="R33" i="46"/>
  <c r="X35" i="46"/>
  <c r="AF35" i="46"/>
  <c r="S36" i="46"/>
  <c r="AL37" i="46"/>
  <c r="Q38" i="46"/>
  <c r="Y38" i="46"/>
  <c r="AE40" i="46"/>
  <c r="AM40" i="46"/>
  <c r="R41" i="46"/>
  <c r="X44" i="46"/>
  <c r="AF44" i="46"/>
  <c r="AL46" i="46"/>
  <c r="Q47" i="46"/>
  <c r="Y47" i="46"/>
  <c r="AE50" i="46"/>
  <c r="AM50" i="46"/>
  <c r="AJ52" i="46"/>
  <c r="S53" i="46"/>
  <c r="AC53" i="46"/>
  <c r="AM53" i="46"/>
  <c r="S54" i="46"/>
  <c r="S55" i="46"/>
  <c r="AF55" i="46"/>
  <c r="AE55" i="46"/>
  <c r="AC55" i="46"/>
  <c r="V56" i="46"/>
  <c r="X59" i="46"/>
  <c r="V64" i="46"/>
  <c r="X67" i="46"/>
  <c r="AC81" i="46"/>
  <c r="AG101" i="46"/>
  <c r="AF101" i="46"/>
  <c r="AE101" i="46"/>
  <c r="AC33" i="46"/>
  <c r="O48" i="46"/>
  <c r="V53" i="46"/>
  <c r="S64" i="46"/>
  <c r="R64" i="46"/>
  <c r="Q64" i="46"/>
  <c r="S73" i="46"/>
  <c r="R73" i="46"/>
  <c r="Q73" i="46"/>
  <c r="O73" i="46"/>
  <c r="AA89" i="46"/>
  <c r="AG89" i="46"/>
  <c r="AF89" i="46"/>
  <c r="O64" i="46"/>
  <c r="S84" i="46"/>
  <c r="R84" i="46"/>
  <c r="Q84" i="46"/>
  <c r="V86" i="46"/>
  <c r="T53" i="46"/>
  <c r="AN53" i="46"/>
  <c r="AM54" i="46"/>
  <c r="M56" i="46"/>
  <c r="AG58" i="46"/>
  <c r="AF58" i="46"/>
  <c r="AE58" i="46"/>
  <c r="M59" i="46"/>
  <c r="AM60" i="46"/>
  <c r="AL60" i="46"/>
  <c r="AJ60" i="46"/>
  <c r="T61" i="46"/>
  <c r="AH61" i="46"/>
  <c r="AN61" i="46"/>
  <c r="AM61" i="46"/>
  <c r="Q62" i="46"/>
  <c r="AA63" i="46"/>
  <c r="AG66" i="46"/>
  <c r="AF66" i="46"/>
  <c r="AE66" i="46"/>
  <c r="M67" i="46"/>
  <c r="AE68" i="46"/>
  <c r="AA70" i="46"/>
  <c r="T71" i="46"/>
  <c r="Z71" i="46"/>
  <c r="Y71" i="46"/>
  <c r="X71" i="46"/>
  <c r="V71" i="46"/>
  <c r="AA73" i="46"/>
  <c r="AG73" i="46"/>
  <c r="AF73" i="46"/>
  <c r="AE73" i="46"/>
  <c r="AA80" i="46"/>
  <c r="S81" i="46"/>
  <c r="R81" i="46"/>
  <c r="Q81" i="46"/>
  <c r="O81" i="46"/>
  <c r="AH85" i="46"/>
  <c r="AH86" i="46"/>
  <c r="AN86" i="46"/>
  <c r="AM86" i="46"/>
  <c r="AL86" i="46"/>
  <c r="AG91" i="46"/>
  <c r="AF91" i="46"/>
  <c r="AE91" i="46"/>
  <c r="AA91" i="46"/>
  <c r="S92" i="46"/>
  <c r="R92" i="46"/>
  <c r="Q92" i="46"/>
  <c r="M101" i="46"/>
  <c r="AC101" i="46"/>
  <c r="AN103" i="46"/>
  <c r="AM103" i="46"/>
  <c r="AL103" i="46"/>
  <c r="AH103" i="46"/>
  <c r="Z104" i="46"/>
  <c r="Y104" i="46"/>
  <c r="X104" i="46"/>
  <c r="V69" i="46"/>
  <c r="T69" i="46"/>
  <c r="AN88" i="46"/>
  <c r="AM88" i="46"/>
  <c r="AL88" i="46"/>
  <c r="Y91" i="46"/>
  <c r="X91" i="46"/>
  <c r="V91" i="46"/>
  <c r="AN91" i="46"/>
  <c r="AM91" i="46"/>
  <c r="AL91" i="46"/>
  <c r="T92" i="46"/>
  <c r="Z92" i="46"/>
  <c r="Y92" i="46"/>
  <c r="AF103" i="46"/>
  <c r="AE103" i="46"/>
  <c r="AC103" i="46"/>
  <c r="AA104" i="46"/>
  <c r="AG104" i="46"/>
  <c r="AF104" i="46"/>
  <c r="Y106" i="46"/>
  <c r="X106" i="46"/>
  <c r="V106" i="46"/>
  <c r="AN106" i="46"/>
  <c r="AM106" i="46"/>
  <c r="AL106" i="46"/>
  <c r="AJ57" i="46"/>
  <c r="O58" i="46"/>
  <c r="AC60" i="46"/>
  <c r="V63" i="46"/>
  <c r="AJ65" i="46"/>
  <c r="O66" i="46"/>
  <c r="V70" i="46"/>
  <c r="O72" i="46"/>
  <c r="M72" i="46"/>
  <c r="Y75" i="46"/>
  <c r="X75" i="46"/>
  <c r="V75" i="46"/>
  <c r="AN75" i="46"/>
  <c r="AM75" i="46"/>
  <c r="AL75" i="46"/>
  <c r="T76" i="46"/>
  <c r="Z76" i="46"/>
  <c r="Y76" i="46"/>
  <c r="Y83" i="46"/>
  <c r="X83" i="46"/>
  <c r="V83" i="46"/>
  <c r="AN83" i="46"/>
  <c r="AM83" i="46"/>
  <c r="AL83" i="46"/>
  <c r="T84" i="46"/>
  <c r="Z84" i="46"/>
  <c r="Y84" i="46"/>
  <c r="AJ88" i="46"/>
  <c r="Z89" i="46"/>
  <c r="Y89" i="46"/>
  <c r="X89" i="46"/>
  <c r="AJ91" i="46"/>
  <c r="V92" i="46"/>
  <c r="R94" i="46"/>
  <c r="Q94" i="46"/>
  <c r="O94" i="46"/>
  <c r="AG94" i="46"/>
  <c r="AF94" i="46"/>
  <c r="AE94" i="46"/>
  <c r="AM100" i="46"/>
  <c r="AL100" i="46"/>
  <c r="AJ100" i="46"/>
  <c r="AH101" i="46"/>
  <c r="AN101" i="46"/>
  <c r="AM101" i="46"/>
  <c r="S104" i="46"/>
  <c r="R104" i="46"/>
  <c r="Q104" i="46"/>
  <c r="AC104" i="46"/>
  <c r="AJ106" i="46"/>
  <c r="S68" i="46"/>
  <c r="Q68" i="46"/>
  <c r="X69" i="46"/>
  <c r="AN72" i="46"/>
  <c r="AM72" i="46"/>
  <c r="AL72" i="46"/>
  <c r="AJ75" i="46"/>
  <c r="V76" i="46"/>
  <c r="AN80" i="46"/>
  <c r="AM80" i="46"/>
  <c r="AL80" i="46"/>
  <c r="AJ83" i="46"/>
  <c r="V84" i="46"/>
  <c r="R86" i="46"/>
  <c r="Q86" i="46"/>
  <c r="O86" i="46"/>
  <c r="AG86" i="46"/>
  <c r="AF86" i="46"/>
  <c r="AE86" i="46"/>
  <c r="M87" i="46"/>
  <c r="S87" i="46"/>
  <c r="R87" i="46"/>
  <c r="V89" i="46"/>
  <c r="Z91" i="46"/>
  <c r="AC94" i="46"/>
  <c r="S99" i="46"/>
  <c r="R99" i="46"/>
  <c r="Q99" i="46"/>
  <c r="Z101" i="46"/>
  <c r="Y101" i="46"/>
  <c r="X101" i="46"/>
  <c r="AJ101" i="46"/>
  <c r="AG103" i="46"/>
  <c r="O104" i="46"/>
  <c r="Z106" i="46"/>
  <c r="O68" i="46"/>
  <c r="Y69" i="46"/>
  <c r="Q70" i="46"/>
  <c r="O70" i="46"/>
  <c r="X70" i="46"/>
  <c r="O71" i="46"/>
  <c r="AJ71" i="46"/>
  <c r="AH71" i="46"/>
  <c r="Q72" i="46"/>
  <c r="AJ72" i="46"/>
  <c r="Z73" i="46"/>
  <c r="Y73" i="46"/>
  <c r="X73" i="46"/>
  <c r="Z75" i="46"/>
  <c r="R78" i="46"/>
  <c r="Q78" i="46"/>
  <c r="O78" i="46"/>
  <c r="AG78" i="46"/>
  <c r="AF78" i="46"/>
  <c r="AE78" i="46"/>
  <c r="M79" i="46"/>
  <c r="S79" i="46"/>
  <c r="R79" i="46"/>
  <c r="AJ80" i="46"/>
  <c r="Z81" i="46"/>
  <c r="Y81" i="46"/>
  <c r="X81" i="46"/>
  <c r="Z83" i="46"/>
  <c r="AC86" i="46"/>
  <c r="O87" i="46"/>
  <c r="X92" i="46"/>
  <c r="S94" i="46"/>
  <c r="O99" i="46"/>
  <c r="AN100" i="46"/>
  <c r="V101" i="46"/>
  <c r="AE104" i="46"/>
  <c r="AN73" i="46"/>
  <c r="S74" i="46"/>
  <c r="AA74" i="46"/>
  <c r="AG76" i="46"/>
  <c r="T77" i="46"/>
  <c r="Z79" i="46"/>
  <c r="AH79" i="46"/>
  <c r="M80" i="46"/>
  <c r="AN81" i="46"/>
  <c r="S82" i="46"/>
  <c r="AA82" i="46"/>
  <c r="AG84" i="46"/>
  <c r="T85" i="46"/>
  <c r="Z87" i="46"/>
  <c r="AH87" i="46"/>
  <c r="M88" i="46"/>
  <c r="AA90" i="46"/>
  <c r="T93" i="46"/>
  <c r="T100" i="46"/>
  <c r="Z102" i="46"/>
  <c r="AH102" i="46"/>
  <c r="M103" i="46"/>
  <c r="AN104" i="46"/>
  <c r="S105" i="46"/>
  <c r="AA105" i="46"/>
  <c r="AM60" i="45"/>
  <c r="AH60" i="45"/>
  <c r="AJ66" i="45"/>
  <c r="AH66" i="45"/>
  <c r="AJ52" i="45"/>
  <c r="AH52" i="45"/>
  <c r="S48" i="45"/>
  <c r="M48" i="45"/>
  <c r="AN66" i="45"/>
  <c r="AM66" i="45"/>
  <c r="AL66" i="45"/>
  <c r="AG66" i="45"/>
  <c r="AC66" i="45"/>
  <c r="AF66" i="45"/>
  <c r="AE66" i="45"/>
  <c r="V66" i="45"/>
  <c r="X66" i="45"/>
  <c r="Z66" i="45"/>
  <c r="Y66" i="45"/>
  <c r="M66" i="45"/>
  <c r="R66" i="45"/>
  <c r="O66" i="45"/>
  <c r="Q66" i="45"/>
  <c r="S66" i="45"/>
  <c r="AJ65" i="45"/>
  <c r="AL65" i="45"/>
  <c r="AM65" i="45"/>
  <c r="AN65" i="45"/>
  <c r="AH65" i="45"/>
  <c r="AC65" i="45"/>
  <c r="AF65" i="45"/>
  <c r="AG65" i="45"/>
  <c r="AE65" i="45"/>
  <c r="Z65" i="45"/>
  <c r="Y65" i="45"/>
  <c r="X65" i="45"/>
  <c r="V65" i="45"/>
  <c r="S65" i="45"/>
  <c r="R65" i="45"/>
  <c r="Q65" i="45"/>
  <c r="O65" i="45"/>
  <c r="AN64" i="45"/>
  <c r="AJ64" i="45"/>
  <c r="AL64" i="45"/>
  <c r="AM64" i="45"/>
  <c r="AC64" i="45"/>
  <c r="AE64" i="45"/>
  <c r="AF64" i="45"/>
  <c r="AG64" i="45"/>
  <c r="Z64" i="45"/>
  <c r="Y64" i="45"/>
  <c r="X64" i="45"/>
  <c r="V64" i="45"/>
  <c r="S64" i="45"/>
  <c r="R64" i="45"/>
  <c r="Q64" i="45"/>
  <c r="O64" i="45"/>
  <c r="AM63" i="45"/>
  <c r="AL63" i="45"/>
  <c r="AJ63" i="45"/>
  <c r="AN63" i="45"/>
  <c r="AF63" i="45"/>
  <c r="AG63" i="45"/>
  <c r="AC63" i="45"/>
  <c r="AE63" i="45"/>
  <c r="Z63" i="45"/>
  <c r="X63" i="45"/>
  <c r="V63" i="45"/>
  <c r="Y63" i="45"/>
  <c r="S63" i="45"/>
  <c r="R63" i="45"/>
  <c r="Q63" i="45"/>
  <c r="O63" i="45"/>
  <c r="AN62" i="45"/>
  <c r="AM62" i="45"/>
  <c r="AL62" i="45"/>
  <c r="AJ62" i="45"/>
  <c r="AC62" i="45"/>
  <c r="AF62" i="45"/>
  <c r="AE62" i="45"/>
  <c r="AG62" i="45"/>
  <c r="X62" i="45"/>
  <c r="Z62" i="45"/>
  <c r="V62" i="45"/>
  <c r="Y62" i="45"/>
  <c r="O62" i="45"/>
  <c r="Q62" i="45"/>
  <c r="R62" i="45"/>
  <c r="S62" i="45"/>
  <c r="AM61" i="45"/>
  <c r="AN61" i="45"/>
  <c r="AL61" i="45"/>
  <c r="AJ61" i="45"/>
  <c r="AC61" i="45"/>
  <c r="AE61" i="45"/>
  <c r="AF61" i="45"/>
  <c r="AG61" i="45"/>
  <c r="V61" i="45"/>
  <c r="X61" i="45"/>
  <c r="Y61" i="45"/>
  <c r="Z61" i="45"/>
  <c r="R61" i="45"/>
  <c r="S61" i="45"/>
  <c r="Q61" i="45"/>
  <c r="O61" i="45"/>
  <c r="AL60" i="45"/>
  <c r="AN60" i="45"/>
  <c r="AJ60" i="45"/>
  <c r="AC60" i="45"/>
  <c r="AE60" i="45"/>
  <c r="AF60" i="45"/>
  <c r="AG60" i="45"/>
  <c r="X60" i="45"/>
  <c r="V60" i="45"/>
  <c r="Y60" i="45"/>
  <c r="Z60" i="45"/>
  <c r="O60" i="45"/>
  <c r="Q60" i="45"/>
  <c r="S60" i="45"/>
  <c r="R60" i="45"/>
  <c r="AJ59" i="45"/>
  <c r="AN59" i="45"/>
  <c r="AM59" i="45"/>
  <c r="AL59" i="45"/>
  <c r="AG59" i="45"/>
  <c r="AF59" i="45"/>
  <c r="AE59" i="45"/>
  <c r="AC59" i="45"/>
  <c r="V59" i="45"/>
  <c r="Z59" i="45"/>
  <c r="Y59" i="45"/>
  <c r="X59" i="45"/>
  <c r="R59" i="45"/>
  <c r="S59" i="45"/>
  <c r="O59" i="45"/>
  <c r="Q59" i="45"/>
  <c r="AM54" i="45"/>
  <c r="AN54" i="45"/>
  <c r="AL54" i="45"/>
  <c r="AJ54" i="45"/>
  <c r="AE54" i="45"/>
  <c r="AA54" i="45"/>
  <c r="AF54" i="45"/>
  <c r="AC54" i="45"/>
  <c r="AG54" i="45"/>
  <c r="V54" i="45"/>
  <c r="Y54" i="45"/>
  <c r="Z54" i="45"/>
  <c r="X54" i="45"/>
  <c r="S54" i="45"/>
  <c r="Q54" i="45"/>
  <c r="O54" i="45"/>
  <c r="R54" i="45"/>
  <c r="AL53" i="45"/>
  <c r="AM53" i="45"/>
  <c r="AJ53" i="45"/>
  <c r="AH53" i="45"/>
  <c r="AN53" i="45"/>
  <c r="AG53" i="45"/>
  <c r="AC53" i="45"/>
  <c r="AE53" i="45"/>
  <c r="AF53" i="45"/>
  <c r="V53" i="45"/>
  <c r="Z53" i="45"/>
  <c r="X53" i="45"/>
  <c r="T53" i="45"/>
  <c r="Y53" i="45"/>
  <c r="Q53" i="45"/>
  <c r="M53" i="45"/>
  <c r="S53" i="45"/>
  <c r="R53" i="45"/>
  <c r="O53" i="45"/>
  <c r="AL52" i="45"/>
  <c r="AN52" i="45"/>
  <c r="AM52" i="45"/>
  <c r="AE52" i="45"/>
  <c r="AG52" i="45"/>
  <c r="AC52" i="45"/>
  <c r="AA52" i="45"/>
  <c r="AF52" i="45"/>
  <c r="Y52" i="45"/>
  <c r="Z52" i="45"/>
  <c r="T52" i="45"/>
  <c r="X52" i="45"/>
  <c r="V52" i="45"/>
  <c r="Q52" i="45"/>
  <c r="O52" i="45"/>
  <c r="R52" i="45"/>
  <c r="M52" i="45"/>
  <c r="S52" i="45"/>
  <c r="AJ51" i="45"/>
  <c r="AM51" i="45"/>
  <c r="AL51" i="45"/>
  <c r="AH51" i="45"/>
  <c r="AN51" i="45"/>
  <c r="AC51" i="45"/>
  <c r="AE51" i="45"/>
  <c r="AA51" i="45"/>
  <c r="AF51" i="45"/>
  <c r="AG51" i="45"/>
  <c r="X51" i="45"/>
  <c r="Z51" i="45"/>
  <c r="V51" i="45"/>
  <c r="Y51" i="45"/>
  <c r="M51" i="45"/>
  <c r="Q51" i="45"/>
  <c r="R51" i="45"/>
  <c r="S51" i="45"/>
  <c r="O51" i="45"/>
  <c r="AL49" i="45"/>
  <c r="AJ49" i="45"/>
  <c r="AN49" i="45"/>
  <c r="AM49" i="45"/>
  <c r="AG49" i="45"/>
  <c r="AF49" i="45"/>
  <c r="AE49" i="45"/>
  <c r="AC49" i="45"/>
  <c r="X49" i="45"/>
  <c r="Z49" i="45"/>
  <c r="Y49" i="45"/>
  <c r="T49" i="45"/>
  <c r="V49" i="45"/>
  <c r="Q49" i="45"/>
  <c r="S49" i="45"/>
  <c r="M49" i="45"/>
  <c r="O49" i="45"/>
  <c r="R49" i="45"/>
  <c r="AJ48" i="45"/>
  <c r="AM48" i="45"/>
  <c r="AL48" i="45"/>
  <c r="AN48" i="45"/>
  <c r="AH48" i="45"/>
  <c r="AF48" i="45"/>
  <c r="AA48" i="45"/>
  <c r="AC48" i="45"/>
  <c r="AE48" i="45"/>
  <c r="AG48" i="45"/>
  <c r="V48" i="45"/>
  <c r="X48" i="45"/>
  <c r="T48" i="45"/>
  <c r="Z48" i="45"/>
  <c r="Y48" i="45"/>
  <c r="O48" i="45"/>
  <c r="Q48" i="45"/>
  <c r="R48" i="45"/>
  <c r="AN47" i="45"/>
  <c r="AL47" i="45"/>
  <c r="AM47" i="45"/>
  <c r="AJ47" i="45"/>
  <c r="AG47" i="45"/>
  <c r="AE47" i="45"/>
  <c r="AC47" i="45"/>
  <c r="AF47" i="45"/>
  <c r="Y47" i="45"/>
  <c r="V47" i="45"/>
  <c r="X47" i="45"/>
  <c r="Z47" i="45"/>
  <c r="S47" i="45"/>
  <c r="Q47" i="45"/>
  <c r="R47" i="45"/>
  <c r="O47" i="45"/>
  <c r="AL45" i="45"/>
  <c r="AJ45" i="45"/>
  <c r="AM45" i="45"/>
  <c r="AN45" i="45"/>
  <c r="AF45" i="45"/>
  <c r="AC45" i="45"/>
  <c r="AE45" i="45"/>
  <c r="AG45" i="45"/>
  <c r="V45" i="45"/>
  <c r="X45" i="45"/>
  <c r="Z45" i="45"/>
  <c r="Y45" i="45"/>
  <c r="R45" i="45"/>
  <c r="O45" i="45"/>
  <c r="Q45" i="45"/>
  <c r="S45" i="45"/>
  <c r="AM44" i="45"/>
  <c r="AL44" i="45"/>
  <c r="AJ44" i="45"/>
  <c r="AN44" i="45"/>
  <c r="AG44" i="45"/>
  <c r="AF44" i="45"/>
  <c r="AE44" i="45"/>
  <c r="AC44" i="45"/>
  <c r="X44" i="45"/>
  <c r="Z44" i="45"/>
  <c r="Y44" i="45"/>
  <c r="V44" i="45"/>
  <c r="O44" i="45"/>
  <c r="S44" i="45"/>
  <c r="R44" i="45"/>
  <c r="Q44" i="45"/>
  <c r="AJ43" i="45"/>
  <c r="AL43" i="45"/>
  <c r="AN43" i="45"/>
  <c r="AM43" i="45"/>
  <c r="AG43" i="45"/>
  <c r="AF43" i="45"/>
  <c r="AE43" i="45"/>
  <c r="AC43" i="45"/>
  <c r="V43" i="45"/>
  <c r="Y43" i="45"/>
  <c r="Z43" i="45"/>
  <c r="X43" i="45"/>
  <c r="S43" i="45"/>
  <c r="O43" i="45"/>
  <c r="Q43" i="45"/>
  <c r="R43" i="45"/>
  <c r="AJ41" i="45"/>
  <c r="AN41" i="45"/>
  <c r="AM41" i="45"/>
  <c r="AL41" i="45"/>
  <c r="AG41" i="45"/>
  <c r="AF41" i="45"/>
  <c r="AE41" i="45"/>
  <c r="AC41" i="45"/>
  <c r="Y41" i="45"/>
  <c r="X41" i="45"/>
  <c r="V41" i="45"/>
  <c r="Z41" i="45"/>
  <c r="Q41" i="45"/>
  <c r="R41" i="45"/>
  <c r="S41" i="45"/>
  <c r="O41" i="45"/>
  <c r="AL40" i="45"/>
  <c r="AJ40" i="45"/>
  <c r="AM40" i="45"/>
  <c r="AN40" i="45"/>
  <c r="AG40" i="45"/>
  <c r="AF40" i="45"/>
  <c r="AE40" i="45"/>
  <c r="AC40" i="45"/>
  <c r="Z40" i="45"/>
  <c r="Y40" i="45"/>
  <c r="X40" i="45"/>
  <c r="V40" i="45"/>
  <c r="S40" i="45"/>
  <c r="R40" i="45"/>
  <c r="Q40" i="45"/>
  <c r="O40" i="45"/>
  <c r="AN39" i="45"/>
  <c r="AJ39" i="45"/>
  <c r="AM39" i="45"/>
  <c r="AL39" i="45"/>
  <c r="AG39" i="45"/>
  <c r="AE39" i="45"/>
  <c r="AC39" i="45"/>
  <c r="AF39" i="45"/>
  <c r="V39" i="45"/>
  <c r="X39" i="45"/>
  <c r="Y39" i="45"/>
  <c r="Z39" i="45"/>
  <c r="O39" i="45"/>
  <c r="Q39" i="45"/>
  <c r="S39" i="45"/>
  <c r="R39" i="45"/>
  <c r="AJ38" i="45"/>
  <c r="AL38" i="45"/>
  <c r="AM38" i="45"/>
  <c r="AN38" i="45"/>
  <c r="AC38" i="45"/>
  <c r="AE38" i="45"/>
  <c r="AF38" i="45"/>
  <c r="AG38" i="45"/>
  <c r="Z38" i="45"/>
  <c r="X38" i="45"/>
  <c r="V38" i="45"/>
  <c r="Y38" i="45"/>
  <c r="S38" i="45"/>
  <c r="R38" i="45"/>
  <c r="Q38" i="45"/>
  <c r="O38" i="45"/>
  <c r="AJ36" i="45"/>
  <c r="AL36" i="45"/>
  <c r="AN36" i="45"/>
  <c r="AM36" i="45"/>
  <c r="AE36" i="45"/>
  <c r="AC36" i="45"/>
  <c r="AF36" i="45"/>
  <c r="AG36" i="45"/>
  <c r="X36" i="45"/>
  <c r="Z36" i="45"/>
  <c r="Y36" i="45"/>
  <c r="V36" i="45"/>
  <c r="Q36" i="45"/>
  <c r="S36" i="45"/>
  <c r="R36" i="45"/>
  <c r="O36" i="45"/>
  <c r="AJ35" i="45"/>
  <c r="AN35" i="45"/>
  <c r="AM35" i="45"/>
  <c r="AL35" i="45"/>
  <c r="AG35" i="45"/>
  <c r="AF35" i="45"/>
  <c r="AE35" i="45"/>
  <c r="AC35" i="45"/>
  <c r="X35" i="45"/>
  <c r="Y35" i="45"/>
  <c r="Z35" i="45"/>
  <c r="V35" i="45"/>
  <c r="S35" i="45"/>
  <c r="Q35" i="45"/>
  <c r="O35" i="45"/>
  <c r="R35" i="45"/>
  <c r="AJ34" i="45"/>
  <c r="AN34" i="45"/>
  <c r="AM34" i="45"/>
  <c r="AL34" i="45"/>
  <c r="AF34" i="45"/>
  <c r="AG34" i="45"/>
  <c r="AE34" i="45"/>
  <c r="AC34" i="45"/>
  <c r="Y34" i="45"/>
  <c r="Z34" i="45"/>
  <c r="X34" i="45"/>
  <c r="V34" i="45"/>
  <c r="R34" i="45"/>
  <c r="Q34" i="45"/>
  <c r="O34" i="45"/>
  <c r="S34" i="45"/>
  <c r="AJ32" i="45"/>
  <c r="AL32" i="45"/>
  <c r="AM32" i="45"/>
  <c r="AN32" i="45"/>
  <c r="AC32" i="45"/>
  <c r="AG32" i="45"/>
  <c r="AF32" i="45"/>
  <c r="AE32" i="45"/>
  <c r="X32" i="45"/>
  <c r="Y32" i="45"/>
  <c r="V32" i="45"/>
  <c r="Z32" i="45"/>
  <c r="O32" i="45"/>
  <c r="S32" i="45"/>
  <c r="R32" i="45"/>
  <c r="Q32" i="45"/>
  <c r="AN31" i="45"/>
  <c r="AM31" i="45"/>
  <c r="AL31" i="45"/>
  <c r="AJ31" i="45"/>
  <c r="AG31" i="45"/>
  <c r="AF31" i="45"/>
  <c r="AE31" i="45"/>
  <c r="AC31" i="45"/>
  <c r="V31" i="45"/>
  <c r="X31" i="45"/>
  <c r="Y31" i="45"/>
  <c r="Z31" i="45"/>
  <c r="Q31" i="45"/>
  <c r="O31" i="45"/>
  <c r="S31" i="45"/>
  <c r="R31" i="45"/>
  <c r="AN30" i="45"/>
  <c r="AM30" i="45"/>
  <c r="AL30" i="45"/>
  <c r="AJ30" i="45"/>
  <c r="AC30" i="45"/>
  <c r="AG30" i="45"/>
  <c r="AF30" i="45"/>
  <c r="AE30" i="45"/>
  <c r="Z30" i="45"/>
  <c r="V30" i="45"/>
  <c r="X30" i="45"/>
  <c r="Y30" i="45"/>
  <c r="R30" i="45"/>
  <c r="S30" i="45"/>
  <c r="O30" i="45"/>
  <c r="Q30" i="45"/>
  <c r="C9" i="44"/>
  <c r="L9" i="44" s="1"/>
  <c r="C19" i="44"/>
  <c r="L19" i="44" s="1"/>
  <c r="L7" i="44"/>
  <c r="C8" i="44"/>
  <c r="L8" i="44" s="1"/>
  <c r="AJ30" i="44"/>
  <c r="O31" i="44"/>
  <c r="AC33" i="44"/>
  <c r="V36" i="44"/>
  <c r="AJ38" i="44"/>
  <c r="O39" i="44"/>
  <c r="Z42" i="44"/>
  <c r="X42" i="44"/>
  <c r="M43" i="44"/>
  <c r="S43" i="44"/>
  <c r="V45" i="44"/>
  <c r="V46" i="44"/>
  <c r="T46" i="44"/>
  <c r="Z50" i="44"/>
  <c r="X50" i="44"/>
  <c r="M51" i="44"/>
  <c r="S51" i="44"/>
  <c r="S53" i="44"/>
  <c r="Q53" i="44"/>
  <c r="AG55" i="44"/>
  <c r="AE55" i="44"/>
  <c r="R57" i="44"/>
  <c r="O57" i="44"/>
  <c r="M57" i="44"/>
  <c r="O62" i="44"/>
  <c r="M62" i="44"/>
  <c r="R62" i="44"/>
  <c r="AM62" i="44"/>
  <c r="AJ62" i="44"/>
  <c r="AH62" i="44"/>
  <c r="AF65" i="44"/>
  <c r="AC65" i="44"/>
  <c r="AA65" i="44"/>
  <c r="AH67" i="44"/>
  <c r="AN67" i="44"/>
  <c r="AM67" i="44"/>
  <c r="S69" i="44"/>
  <c r="O69" i="44"/>
  <c r="R69" i="44"/>
  <c r="T72" i="44"/>
  <c r="X72" i="44"/>
  <c r="Z72" i="44"/>
  <c r="Q79" i="44"/>
  <c r="O79" i="44"/>
  <c r="M79" i="44"/>
  <c r="R79" i="44"/>
  <c r="S84" i="44"/>
  <c r="R84" i="44"/>
  <c r="Q84" i="44"/>
  <c r="O84" i="44"/>
  <c r="X91" i="44"/>
  <c r="V91" i="44"/>
  <c r="L91" i="44" s="1"/>
  <c r="T91" i="44"/>
  <c r="Z91" i="44"/>
  <c r="T40" i="44"/>
  <c r="Z40" i="44"/>
  <c r="T48" i="44"/>
  <c r="Z48" i="44"/>
  <c r="R55" i="44"/>
  <c r="Q55" i="44"/>
  <c r="O55" i="44"/>
  <c r="AH57" i="44"/>
  <c r="AN57" i="44"/>
  <c r="AM57" i="44"/>
  <c r="R61" i="44"/>
  <c r="Q61" i="44"/>
  <c r="O61" i="44"/>
  <c r="AA66" i="44"/>
  <c r="AG66" i="44"/>
  <c r="AF66" i="44"/>
  <c r="AA84" i="44"/>
  <c r="AG84" i="44"/>
  <c r="AE84" i="44"/>
  <c r="T92" i="44"/>
  <c r="Z92" i="44"/>
  <c r="X92" i="44"/>
  <c r="Y92" i="44"/>
  <c r="V92" i="44"/>
  <c r="M30" i="44"/>
  <c r="AC30" i="44"/>
  <c r="AF31" i="44"/>
  <c r="AA32" i="44"/>
  <c r="V33" i="44"/>
  <c r="Y34" i="44"/>
  <c r="T35" i="44"/>
  <c r="AJ35" i="44"/>
  <c r="O36" i="44"/>
  <c r="AM36" i="44"/>
  <c r="R37" i="44"/>
  <c r="AH37" i="44"/>
  <c r="M38" i="44"/>
  <c r="AC38" i="44"/>
  <c r="AG39" i="44"/>
  <c r="M40" i="44"/>
  <c r="O41" i="44"/>
  <c r="M41" i="44"/>
  <c r="M42" i="44"/>
  <c r="V42" i="44"/>
  <c r="AG42" i="44"/>
  <c r="O43" i="44"/>
  <c r="X44" i="44"/>
  <c r="V44" i="44"/>
  <c r="M45" i="44"/>
  <c r="V47" i="44"/>
  <c r="M48" i="44"/>
  <c r="O49" i="44"/>
  <c r="M49" i="44"/>
  <c r="M50" i="44"/>
  <c r="V50" i="44"/>
  <c r="AG50" i="44"/>
  <c r="O51" i="44"/>
  <c r="Y52" i="44"/>
  <c r="X52" i="44"/>
  <c r="V52" i="44"/>
  <c r="AH52" i="44"/>
  <c r="O53" i="44"/>
  <c r="S55" i="44"/>
  <c r="AC55" i="44"/>
  <c r="S61" i="44"/>
  <c r="AF63" i="44"/>
  <c r="AE63" i="44"/>
  <c r="AC63" i="44"/>
  <c r="M64" i="44"/>
  <c r="S64" i="44"/>
  <c r="R64" i="44"/>
  <c r="Q67" i="44"/>
  <c r="O67" i="44"/>
  <c r="M67" i="44"/>
  <c r="S67" i="44"/>
  <c r="AJ67" i="44"/>
  <c r="X68" i="44"/>
  <c r="T68" i="44"/>
  <c r="V68" i="44"/>
  <c r="Z68" i="44"/>
  <c r="V72" i="44"/>
  <c r="AG79" i="44"/>
  <c r="AE79" i="44"/>
  <c r="AC79" i="44"/>
  <c r="AF79" i="44"/>
  <c r="AA79" i="44"/>
  <c r="AL30" i="44"/>
  <c r="AL57" i="44"/>
  <c r="T61" i="44"/>
  <c r="Z61" i="44"/>
  <c r="Y61" i="44"/>
  <c r="Q71" i="44"/>
  <c r="M71" i="44"/>
  <c r="S71" i="44"/>
  <c r="AF84" i="44"/>
  <c r="X36" i="44"/>
  <c r="X45" i="44"/>
  <c r="AH50" i="44"/>
  <c r="AN50" i="44"/>
  <c r="AM54" i="44"/>
  <c r="AL54" i="44"/>
  <c r="AJ54" i="44"/>
  <c r="O30" i="44"/>
  <c r="AE30" i="44"/>
  <c r="AM30" i="44"/>
  <c r="R31" i="44"/>
  <c r="AC32" i="44"/>
  <c r="X33" i="44"/>
  <c r="AF33" i="44"/>
  <c r="V35" i="44"/>
  <c r="AL35" i="44"/>
  <c r="Q36" i="44"/>
  <c r="Y36" i="44"/>
  <c r="AJ37" i="44"/>
  <c r="O38" i="44"/>
  <c r="AE38" i="44"/>
  <c r="AM38" i="44"/>
  <c r="R39" i="44"/>
  <c r="O40" i="44"/>
  <c r="Y40" i="44"/>
  <c r="AJ40" i="44"/>
  <c r="AH40" i="44"/>
  <c r="O42" i="44"/>
  <c r="Y42" i="44"/>
  <c r="Q43" i="44"/>
  <c r="Z45" i="44"/>
  <c r="Y46" i="44"/>
  <c r="Q47" i="44"/>
  <c r="O47" i="44"/>
  <c r="X47" i="44"/>
  <c r="O48" i="44"/>
  <c r="Y48" i="44"/>
  <c r="AJ48" i="44"/>
  <c r="AH48" i="44"/>
  <c r="O50" i="44"/>
  <c r="Y50" i="44"/>
  <c r="AJ50" i="44"/>
  <c r="Q51" i="44"/>
  <c r="R53" i="44"/>
  <c r="Z55" i="44"/>
  <c r="Y55" i="44"/>
  <c r="AF55" i="44"/>
  <c r="AM56" i="44"/>
  <c r="AJ56" i="44"/>
  <c r="AH56" i="44"/>
  <c r="S57" i="44"/>
  <c r="AF59" i="44"/>
  <c r="AC59" i="44"/>
  <c r="AA59" i="44"/>
  <c r="V61" i="44"/>
  <c r="AJ61" i="44"/>
  <c r="AH61" i="44"/>
  <c r="AM61" i="44"/>
  <c r="S62" i="44"/>
  <c r="AN62" i="44"/>
  <c r="AG65" i="44"/>
  <c r="AL67" i="44"/>
  <c r="AN68" i="44"/>
  <c r="AJ68" i="44"/>
  <c r="AL68" i="44"/>
  <c r="AH68" i="44"/>
  <c r="V69" i="44"/>
  <c r="T69" i="44"/>
  <c r="Y69" i="44"/>
  <c r="O71" i="44"/>
  <c r="Y72" i="44"/>
  <c r="AH74" i="44"/>
  <c r="AN74" i="44"/>
  <c r="AL74" i="44"/>
  <c r="AM74" i="44"/>
  <c r="AJ74" i="44"/>
  <c r="V78" i="44"/>
  <c r="T78" i="44"/>
  <c r="Z78" i="44"/>
  <c r="X78" i="44"/>
  <c r="S97" i="44"/>
  <c r="R97" i="44"/>
  <c r="O97" i="44"/>
  <c r="M97" i="44"/>
  <c r="Q97" i="44"/>
  <c r="Q31" i="44"/>
  <c r="AE33" i="44"/>
  <c r="AL38" i="44"/>
  <c r="Q39" i="44"/>
  <c r="X40" i="44"/>
  <c r="AH42" i="44"/>
  <c r="AN42" i="44"/>
  <c r="S45" i="44"/>
  <c r="Q45" i="44"/>
  <c r="X48" i="44"/>
  <c r="AN52" i="44"/>
  <c r="AL52" i="44"/>
  <c r="M56" i="44"/>
  <c r="R56" i="44"/>
  <c r="AC64" i="44"/>
  <c r="AA64" i="44"/>
  <c r="AF64" i="44"/>
  <c r="AE66" i="44"/>
  <c r="AL85" i="44"/>
  <c r="AJ85" i="44"/>
  <c r="AH85" i="44"/>
  <c r="AN85" i="44"/>
  <c r="AM85" i="44"/>
  <c r="S87" i="44"/>
  <c r="R87" i="44"/>
  <c r="Q87" i="44"/>
  <c r="O87" i="44"/>
  <c r="M87" i="44"/>
  <c r="AH89" i="44"/>
  <c r="AN89" i="44"/>
  <c r="AL89" i="44"/>
  <c r="AM89" i="44"/>
  <c r="AJ89" i="44"/>
  <c r="X93" i="44"/>
  <c r="V93" i="44"/>
  <c r="T93" i="44"/>
  <c r="Y93" i="44"/>
  <c r="Z94" i="44"/>
  <c r="Y94" i="44"/>
  <c r="V94" i="44"/>
  <c r="X94" i="44"/>
  <c r="T94" i="44"/>
  <c r="L4" i="44"/>
  <c r="AF30" i="44"/>
  <c r="AN30" i="44"/>
  <c r="S31" i="44"/>
  <c r="AA31" i="44"/>
  <c r="V32" i="44"/>
  <c r="AL32" i="44"/>
  <c r="Q33" i="44"/>
  <c r="Y33" i="44"/>
  <c r="AG33" i="44"/>
  <c r="T34" i="44"/>
  <c r="AJ34" i="44"/>
  <c r="O35" i="44"/>
  <c r="AE35" i="44"/>
  <c r="AM35" i="44"/>
  <c r="R36" i="44"/>
  <c r="Z36" i="44"/>
  <c r="AH36" i="44"/>
  <c r="M37" i="44"/>
  <c r="AC37" i="44"/>
  <c r="X38" i="44"/>
  <c r="AF38" i="44"/>
  <c r="AN38" i="44"/>
  <c r="S39" i="44"/>
  <c r="AA39" i="44"/>
  <c r="AJ39" i="44"/>
  <c r="R41" i="44"/>
  <c r="AJ41" i="44"/>
  <c r="AA42" i="44"/>
  <c r="R43" i="44"/>
  <c r="AC43" i="44"/>
  <c r="AA43" i="44"/>
  <c r="Z44" i="44"/>
  <c r="AN44" i="44"/>
  <c r="AL44" i="44"/>
  <c r="AA45" i="44"/>
  <c r="AG45" i="44"/>
  <c r="Z46" i="44"/>
  <c r="Z47" i="44"/>
  <c r="AJ47" i="44"/>
  <c r="R49" i="44"/>
  <c r="AJ49" i="44"/>
  <c r="AA50" i="44"/>
  <c r="R51" i="44"/>
  <c r="AC51" i="44"/>
  <c r="AA51" i="44"/>
  <c r="T53" i="44"/>
  <c r="Y53" i="44"/>
  <c r="AN54" i="44"/>
  <c r="V55" i="44"/>
  <c r="AH55" i="44"/>
  <c r="AM55" i="44"/>
  <c r="AF57" i="44"/>
  <c r="AE57" i="44"/>
  <c r="AC57" i="44"/>
  <c r="M58" i="44"/>
  <c r="S58" i="44"/>
  <c r="R58" i="44"/>
  <c r="AH63" i="44"/>
  <c r="AN63" i="44"/>
  <c r="AM63" i="44"/>
  <c r="Q64" i="44"/>
  <c r="AE64" i="44"/>
  <c r="Y66" i="44"/>
  <c r="X66" i="44"/>
  <c r="V66" i="44"/>
  <c r="T80" i="44"/>
  <c r="Z80" i="44"/>
  <c r="X80" i="44"/>
  <c r="Y80" i="44"/>
  <c r="V80" i="44"/>
  <c r="Q86" i="44"/>
  <c r="O86" i="44"/>
  <c r="M86" i="44"/>
  <c r="R86" i="44"/>
  <c r="AE88" i="44"/>
  <c r="AC88" i="44"/>
  <c r="AA88" i="44"/>
  <c r="AG88" i="44"/>
  <c r="Z93" i="44"/>
  <c r="Q30" i="44"/>
  <c r="AE32" i="44"/>
  <c r="X35" i="44"/>
  <c r="AL37" i="44"/>
  <c r="Q38" i="44"/>
  <c r="Q40" i="44"/>
  <c r="AL40" i="44"/>
  <c r="Q42" i="44"/>
  <c r="AL42" i="44"/>
  <c r="R45" i="44"/>
  <c r="AL46" i="44"/>
  <c r="AJ46" i="44"/>
  <c r="R47" i="44"/>
  <c r="Q48" i="44"/>
  <c r="AL48" i="44"/>
  <c r="Q50" i="44"/>
  <c r="AL50" i="44"/>
  <c r="AG52" i="44"/>
  <c r="AF52" i="44"/>
  <c r="AM52" i="44"/>
  <c r="V54" i="44"/>
  <c r="T54" i="44"/>
  <c r="Q56" i="44"/>
  <c r="AC58" i="44"/>
  <c r="AA58" i="44"/>
  <c r="AF58" i="44"/>
  <c r="X61" i="44"/>
  <c r="R63" i="44"/>
  <c r="O63" i="44"/>
  <c r="M63" i="44"/>
  <c r="AG64" i="44"/>
  <c r="M68" i="44"/>
  <c r="S68" i="44"/>
  <c r="R68" i="44"/>
  <c r="R71" i="44"/>
  <c r="AL78" i="44"/>
  <c r="AJ78" i="44"/>
  <c r="AH78" i="44"/>
  <c r="AN78" i="44"/>
  <c r="AM78" i="44"/>
  <c r="AG86" i="44"/>
  <c r="AF86" i="44"/>
  <c r="AE86" i="44"/>
  <c r="AC86" i="44"/>
  <c r="AA86" i="44"/>
  <c r="S92" i="44"/>
  <c r="R92" i="44"/>
  <c r="O92" i="44"/>
  <c r="M92" i="44"/>
  <c r="Q92" i="44"/>
  <c r="T97" i="44"/>
  <c r="Z97" i="44"/>
  <c r="X97" i="44"/>
  <c r="Y97" i="44"/>
  <c r="V97" i="44"/>
  <c r="AC39" i="44"/>
  <c r="AL39" i="44"/>
  <c r="S40" i="44"/>
  <c r="AM40" i="44"/>
  <c r="AE41" i="44"/>
  <c r="AC41" i="44"/>
  <c r="AL41" i="44"/>
  <c r="S42" i="44"/>
  <c r="AC42" i="44"/>
  <c r="AM42" i="44"/>
  <c r="AE43" i="44"/>
  <c r="T45" i="44"/>
  <c r="S47" i="44"/>
  <c r="AG47" i="44"/>
  <c r="AE47" i="44"/>
  <c r="AL47" i="44"/>
  <c r="S48" i="44"/>
  <c r="AM48" i="44"/>
  <c r="AE49" i="44"/>
  <c r="AC49" i="44"/>
  <c r="AL49" i="44"/>
  <c r="S50" i="44"/>
  <c r="AC50" i="44"/>
  <c r="AM50" i="44"/>
  <c r="AE51" i="44"/>
  <c r="AC52" i="44"/>
  <c r="M55" i="44"/>
  <c r="X55" i="44"/>
  <c r="S56" i="44"/>
  <c r="AN56" i="44"/>
  <c r="AG57" i="44"/>
  <c r="AG59" i="44"/>
  <c r="M61" i="44"/>
  <c r="AN61" i="44"/>
  <c r="Z66" i="44"/>
  <c r="O68" i="44"/>
  <c r="Z69" i="44"/>
  <c r="M75" i="44"/>
  <c r="S75" i="44"/>
  <c r="Q75" i="44"/>
  <c r="AN76" i="44"/>
  <c r="AL76" i="44"/>
  <c r="AJ76" i="44"/>
  <c r="S86" i="44"/>
  <c r="AF88" i="44"/>
  <c r="AL95" i="44"/>
  <c r="AJ95" i="44"/>
  <c r="L95" i="44" s="1"/>
  <c r="AH95" i="44"/>
  <c r="AN95" i="44"/>
  <c r="AG53" i="44"/>
  <c r="Z56" i="44"/>
  <c r="X58" i="44"/>
  <c r="AN58" i="44"/>
  <c r="S59" i="44"/>
  <c r="AE61" i="44"/>
  <c r="Z62" i="44"/>
  <c r="X64" i="44"/>
  <c r="AN64" i="44"/>
  <c r="S65" i="44"/>
  <c r="AM66" i="44"/>
  <c r="AL70" i="44"/>
  <c r="AH70" i="44"/>
  <c r="O73" i="44"/>
  <c r="S73" i="44"/>
  <c r="X73" i="44"/>
  <c r="Z74" i="44"/>
  <c r="X74" i="44"/>
  <c r="V74" i="44"/>
  <c r="AG74" i="44"/>
  <c r="AC75" i="44"/>
  <c r="AA75" i="44"/>
  <c r="AG75" i="44"/>
  <c r="AL79" i="44"/>
  <c r="S80" i="44"/>
  <c r="AG99" i="44"/>
  <c r="AF99" i="44"/>
  <c r="AC99" i="44"/>
  <c r="AA69" i="44"/>
  <c r="AE69" i="44"/>
  <c r="AJ72" i="44"/>
  <c r="AN72" i="44"/>
  <c r="Q73" i="44"/>
  <c r="Y74" i="44"/>
  <c r="AE75" i="44"/>
  <c r="Z84" i="44"/>
  <c r="Y84" i="44"/>
  <c r="AN96" i="44"/>
  <c r="AM96" i="44"/>
  <c r="AJ96" i="44"/>
  <c r="AG71" i="44"/>
  <c r="AC71" i="44"/>
  <c r="AE73" i="44"/>
  <c r="AA73" i="44"/>
  <c r="AA74" i="44"/>
  <c r="X76" i="44"/>
  <c r="V76" i="44"/>
  <c r="T76" i="44"/>
  <c r="M80" i="44"/>
  <c r="AJ80" i="44"/>
  <c r="AH80" i="44"/>
  <c r="AN80" i="44"/>
  <c r="AE82" i="44"/>
  <c r="AC82" i="44"/>
  <c r="AA82" i="44"/>
  <c r="M90" i="44"/>
  <c r="S90" i="44"/>
  <c r="Q90" i="44"/>
  <c r="Q96" i="44"/>
  <c r="O96" i="44"/>
  <c r="M96" i="44"/>
  <c r="AE98" i="44"/>
  <c r="AC98" i="44"/>
  <c r="AA98" i="44"/>
  <c r="Y101" i="44"/>
  <c r="X101" i="44"/>
  <c r="V101" i="44"/>
  <c r="T101" i="44"/>
  <c r="S77" i="44"/>
  <c r="Q77" i="44"/>
  <c r="O77" i="44"/>
  <c r="AN86" i="44"/>
  <c r="AM86" i="44"/>
  <c r="AG89" i="44"/>
  <c r="AF89" i="44"/>
  <c r="AC89" i="44"/>
  <c r="AA94" i="44"/>
  <c r="AG94" i="44"/>
  <c r="AE94" i="44"/>
  <c r="V70" i="44"/>
  <c r="Z70" i="44"/>
  <c r="AC74" i="44"/>
  <c r="AA77" i="44"/>
  <c r="AG77" i="44"/>
  <c r="AE77" i="44"/>
  <c r="O80" i="44"/>
  <c r="AJ86" i="44"/>
  <c r="T87" i="44"/>
  <c r="Z87" i="44"/>
  <c r="X87" i="44"/>
  <c r="AC94" i="44"/>
  <c r="S82" i="44"/>
  <c r="Z85" i="44"/>
  <c r="AN87" i="44"/>
  <c r="S88" i="44"/>
  <c r="V89" i="44"/>
  <c r="L89" i="44" s="1"/>
  <c r="AG90" i="44"/>
  <c r="AJ91" i="44"/>
  <c r="AN92" i="44"/>
  <c r="AJ93" i="44"/>
  <c r="O94" i="44"/>
  <c r="Z95" i="44"/>
  <c r="AC96" i="44"/>
  <c r="AN97" i="44"/>
  <c r="S98" i="44"/>
  <c r="V99" i="44"/>
  <c r="L99" i="44" s="1"/>
  <c r="AL99" i="44"/>
  <c r="Q100" i="44"/>
  <c r="L100" i="44" s="1"/>
  <c r="AG100" i="44"/>
  <c r="AJ101" i="44"/>
  <c r="M82" i="44"/>
  <c r="T85" i="44"/>
  <c r="L85" i="44" s="1"/>
  <c r="AH87" i="44"/>
  <c r="M88" i="44"/>
  <c r="X89" i="44"/>
  <c r="AA90" i="44"/>
  <c r="AL91" i="44"/>
  <c r="AH92" i="44"/>
  <c r="AL93" i="44"/>
  <c r="Q94" i="44"/>
  <c r="T95" i="44"/>
  <c r="AE96" i="44"/>
  <c r="AH97" i="44"/>
  <c r="M98" i="44"/>
  <c r="L98" i="44" s="1"/>
  <c r="X99" i="44"/>
  <c r="AN99" i="44"/>
  <c r="S100" i="44"/>
  <c r="AL101" i="44"/>
  <c r="Y89" i="44"/>
  <c r="AM91" i="44"/>
  <c r="AM93" i="44"/>
  <c r="R94" i="44"/>
  <c r="AF96" i="44"/>
  <c r="Y99" i="44"/>
  <c r="AE101" i="44"/>
  <c r="AM101" i="44"/>
  <c r="AM38" i="43"/>
  <c r="M64" i="43"/>
  <c r="AM30" i="43"/>
  <c r="R64" i="43"/>
  <c r="AN80" i="43"/>
  <c r="AF82" i="43"/>
  <c r="AM81" i="43"/>
  <c r="AF84" i="43"/>
  <c r="AH60" i="43"/>
  <c r="AN57" i="43"/>
  <c r="AM49" i="43"/>
  <c r="AA70" i="43"/>
  <c r="AE73" i="43"/>
  <c r="AJ34" i="43"/>
  <c r="AH37" i="43"/>
  <c r="Z78" i="43"/>
  <c r="AH82" i="43"/>
  <c r="Z79" i="43"/>
  <c r="AE83" i="43"/>
  <c r="AG49" i="43"/>
  <c r="T52" i="43"/>
  <c r="AH57" i="43"/>
  <c r="T63" i="43"/>
  <c r="AG67" i="43"/>
  <c r="AL55" i="43"/>
  <c r="AM65" i="43"/>
  <c r="AH50" i="43"/>
  <c r="V55" i="43"/>
  <c r="T78" i="43"/>
  <c r="AH80" i="43"/>
  <c r="AH34" i="43"/>
  <c r="Z55" i="43"/>
  <c r="AN59" i="43"/>
  <c r="AN70" i="43"/>
  <c r="AF73" i="43"/>
  <c r="V78" i="43"/>
  <c r="AC53" i="43"/>
  <c r="O79" i="43"/>
  <c r="V80" i="43"/>
  <c r="O83" i="43"/>
  <c r="AM31" i="43"/>
  <c r="AM40" i="43"/>
  <c r="AH44" i="43"/>
  <c r="T47" i="43"/>
  <c r="AM52" i="43"/>
  <c r="X55" i="43"/>
  <c r="AG63" i="43"/>
  <c r="AN65" i="43"/>
  <c r="AH67" i="43"/>
  <c r="AH73" i="43"/>
  <c r="AL42" i="43"/>
  <c r="AN52" i="43"/>
  <c r="AM56" i="43"/>
  <c r="Q79" i="43"/>
  <c r="Z80" i="43"/>
  <c r="Z30" i="43"/>
  <c r="AA38" i="43"/>
  <c r="M57" i="43"/>
  <c r="AJ78" i="43"/>
  <c r="R79" i="43"/>
  <c r="AL84" i="43"/>
  <c r="AL34" i="43"/>
  <c r="AL44" i="43"/>
  <c r="AE46" i="43"/>
  <c r="Y56" i="43"/>
  <c r="AG64" i="43"/>
  <c r="AL73" i="43"/>
  <c r="S79" i="43"/>
  <c r="AN84" i="43"/>
  <c r="AH30" i="43"/>
  <c r="AN34" i="43"/>
  <c r="AN44" i="43"/>
  <c r="AA49" i="43"/>
  <c r="Z56" i="43"/>
  <c r="AH65" i="43"/>
  <c r="AL68" i="43"/>
  <c r="AM73" i="43"/>
  <c r="AL78" i="43"/>
  <c r="Y81" i="43"/>
  <c r="AC83" i="43"/>
  <c r="M85" i="43"/>
  <c r="AH47" i="43"/>
  <c r="AH52" i="43"/>
  <c r="AM59" i="43"/>
  <c r="AF60" i="43"/>
  <c r="R68" i="43"/>
  <c r="AE71" i="43"/>
  <c r="AN73" i="43"/>
  <c r="X78" i="43"/>
  <c r="T80" i="43"/>
  <c r="AA81" i="43"/>
  <c r="S82" i="43"/>
  <c r="AN50" i="43"/>
  <c r="AN30" i="43"/>
  <c r="AH32" i="43"/>
  <c r="AH39" i="43"/>
  <c r="AJ42" i="43"/>
  <c r="AA43" i="43"/>
  <c r="AJ55" i="43"/>
  <c r="AH63" i="43"/>
  <c r="AJ68" i="43"/>
  <c r="AA79" i="43"/>
  <c r="M81" i="43"/>
  <c r="T82" i="43"/>
  <c r="AA85" i="43"/>
  <c r="AJ39" i="43"/>
  <c r="AJ63" i="43"/>
  <c r="AJ37" i="43"/>
  <c r="AN42" i="43"/>
  <c r="AJ47" i="43"/>
  <c r="AJ50" i="43"/>
  <c r="Q52" i="43"/>
  <c r="S53" i="43"/>
  <c r="AM55" i="43"/>
  <c r="S64" i="43"/>
  <c r="AN68" i="43"/>
  <c r="AM78" i="43"/>
  <c r="AC81" i="43"/>
  <c r="AN81" i="43"/>
  <c r="S83" i="43"/>
  <c r="AF83" i="43"/>
  <c r="AG84" i="43"/>
  <c r="AJ32" i="43"/>
  <c r="O81" i="43"/>
  <c r="V82" i="43"/>
  <c r="AJ30" i="43"/>
  <c r="AL32" i="43"/>
  <c r="AL39" i="43"/>
  <c r="AJ52" i="43"/>
  <c r="AN55" i="43"/>
  <c r="AJ57" i="43"/>
  <c r="AE62" i="43"/>
  <c r="AL63" i="43"/>
  <c r="AJ65" i="43"/>
  <c r="AM69" i="43"/>
  <c r="AN78" i="43"/>
  <c r="AE79" i="43"/>
  <c r="AJ80" i="43"/>
  <c r="Q81" i="43"/>
  <c r="X82" i="43"/>
  <c r="AJ82" i="43"/>
  <c r="AG83" i="43"/>
  <c r="X84" i="43"/>
  <c r="AH84" i="43"/>
  <c r="Q85" i="43"/>
  <c r="AG85" i="43"/>
  <c r="V84" i="43"/>
  <c r="AN32" i="43"/>
  <c r="AL37" i="43"/>
  <c r="AM39" i="43"/>
  <c r="AJ44" i="43"/>
  <c r="AL47" i="43"/>
  <c r="AL50" i="43"/>
  <c r="T55" i="43"/>
  <c r="AG56" i="43"/>
  <c r="R57" i="43"/>
  <c r="AN60" i="43"/>
  <c r="AM63" i="43"/>
  <c r="Y67" i="43"/>
  <c r="AM67" i="43"/>
  <c r="AN69" i="43"/>
  <c r="AF70" i="43"/>
  <c r="AF78" i="43"/>
  <c r="AF79" i="43"/>
  <c r="S81" i="43"/>
  <c r="AE81" i="43"/>
  <c r="Y82" i="43"/>
  <c r="Y84" i="43"/>
  <c r="S85" i="43"/>
  <c r="AC79" i="43"/>
  <c r="AC85" i="43"/>
  <c r="Y35" i="43"/>
  <c r="AM37" i="43"/>
  <c r="AH42" i="43"/>
  <c r="AM47" i="43"/>
  <c r="AH56" i="43"/>
  <c r="AL57" i="43"/>
  <c r="AA60" i="43"/>
  <c r="AF63" i="43"/>
  <c r="AA64" i="43"/>
  <c r="Z67" i="43"/>
  <c r="M68" i="43"/>
  <c r="AH68" i="43"/>
  <c r="AH70" i="43"/>
  <c r="Y79" i="43"/>
  <c r="AL80" i="43"/>
  <c r="AF81" i="43"/>
  <c r="R82" i="43"/>
  <c r="AN82" i="43"/>
  <c r="Z84" i="43"/>
  <c r="M83" i="43"/>
  <c r="AA84" i="43"/>
  <c r="O56" i="43"/>
  <c r="O59" i="43"/>
  <c r="AC59" i="43"/>
  <c r="V60" i="43"/>
  <c r="V65" i="43"/>
  <c r="O67" i="43"/>
  <c r="O69" i="43"/>
  <c r="AC69" i="43"/>
  <c r="V70" i="43"/>
  <c r="V73" i="43"/>
  <c r="V52" i="43"/>
  <c r="M53" i="43"/>
  <c r="AA56" i="43"/>
  <c r="T57" i="43"/>
  <c r="S62" i="43"/>
  <c r="AG62" i="43"/>
  <c r="V63" i="43"/>
  <c r="T64" i="43"/>
  <c r="AA67" i="43"/>
  <c r="T68" i="43"/>
  <c r="S71" i="43"/>
  <c r="AG73" i="43"/>
  <c r="Y53" i="43"/>
  <c r="X60" i="43"/>
  <c r="X65" i="43"/>
  <c r="AE69" i="43"/>
  <c r="X73" i="43"/>
  <c r="X52" i="43"/>
  <c r="O53" i="43"/>
  <c r="R56" i="43"/>
  <c r="AC56" i="43"/>
  <c r="S59" i="43"/>
  <c r="AF59" i="43"/>
  <c r="Y60" i="43"/>
  <c r="X63" i="43"/>
  <c r="Z65" i="43"/>
  <c r="R67" i="43"/>
  <c r="AC67" i="43"/>
  <c r="S69" i="43"/>
  <c r="AF69" i="43"/>
  <c r="Y70" i="43"/>
  <c r="Y73" i="43"/>
  <c r="Q56" i="43"/>
  <c r="Q59" i="43"/>
  <c r="Q67" i="43"/>
  <c r="Y52" i="43"/>
  <c r="S56" i="43"/>
  <c r="Z57" i="43"/>
  <c r="AG59" i="43"/>
  <c r="R60" i="43"/>
  <c r="Z60" i="43"/>
  <c r="AA62" i="43"/>
  <c r="Y63" i="43"/>
  <c r="O64" i="43"/>
  <c r="Y64" i="43"/>
  <c r="S67" i="43"/>
  <c r="Z68" i="43"/>
  <c r="AG69" i="43"/>
  <c r="R70" i="43"/>
  <c r="Z70" i="43"/>
  <c r="AA71" i="43"/>
  <c r="Z73" i="43"/>
  <c r="Q69" i="43"/>
  <c r="X70" i="43"/>
  <c r="Q53" i="43"/>
  <c r="AE56" i="43"/>
  <c r="S60" i="43"/>
  <c r="AE67" i="43"/>
  <c r="S70" i="43"/>
  <c r="AE59" i="43"/>
  <c r="M59" i="43"/>
  <c r="M62" i="43"/>
  <c r="AC62" i="43"/>
  <c r="T65" i="43"/>
  <c r="M69" i="43"/>
  <c r="M71" i="43"/>
  <c r="AC71" i="43"/>
  <c r="AF32" i="43"/>
  <c r="AA35" i="43"/>
  <c r="AE40" i="43"/>
  <c r="AF40" i="43"/>
  <c r="AG43" i="43"/>
  <c r="R40" i="43"/>
  <c r="AF42" i="43"/>
  <c r="AC31" i="43"/>
  <c r="AE31" i="43"/>
  <c r="AF33" i="43"/>
  <c r="X34" i="43"/>
  <c r="X37" i="43"/>
  <c r="AG31" i="43"/>
  <c r="AG33" i="43"/>
  <c r="Y34" i="43"/>
  <c r="Z37" i="43"/>
  <c r="R42" i="43"/>
  <c r="AA46" i="43"/>
  <c r="T30" i="43"/>
  <c r="AC46" i="43"/>
  <c r="AA31" i="43"/>
  <c r="Q40" i="43"/>
  <c r="AE43" i="43"/>
  <c r="X44" i="43"/>
  <c r="AE49" i="43"/>
  <c r="AE33" i="43"/>
  <c r="V34" i="43"/>
  <c r="Y37" i="43"/>
  <c r="AC40" i="43"/>
  <c r="AF43" i="43"/>
  <c r="R31" i="43"/>
  <c r="R32" i="43"/>
  <c r="AC38" i="43"/>
  <c r="AF44" i="43"/>
  <c r="S31" i="43"/>
  <c r="T32" i="43"/>
  <c r="AA33" i="43"/>
  <c r="AC35" i="43"/>
  <c r="T37" i="43"/>
  <c r="R39" i="43"/>
  <c r="AG40" i="43"/>
  <c r="AG46" i="43"/>
  <c r="Z47" i="43"/>
  <c r="Q38" i="43"/>
  <c r="AE38" i="43"/>
  <c r="AC49" i="43"/>
  <c r="X30" i="43"/>
  <c r="AF34" i="43"/>
  <c r="AE35" i="43"/>
  <c r="S38" i="43"/>
  <c r="AG38" i="43"/>
  <c r="M43" i="43"/>
  <c r="Y46" i="43"/>
  <c r="M49" i="43"/>
  <c r="AG35" i="43"/>
  <c r="Q31" i="43"/>
  <c r="R38" i="43"/>
  <c r="T39" i="43"/>
  <c r="V44" i="43"/>
  <c r="M38" i="43"/>
  <c r="X39" i="43"/>
  <c r="S40" i="43"/>
  <c r="T42" i="43"/>
  <c r="Z39" i="43"/>
  <c r="M31" i="43"/>
  <c r="O35" i="43"/>
  <c r="O46" i="43"/>
  <c r="Q49" i="43"/>
  <c r="R50" i="43"/>
  <c r="R30" i="43"/>
  <c r="M33" i="43"/>
  <c r="M40" i="43"/>
  <c r="R49" i="43"/>
  <c r="X47" i="43"/>
  <c r="S49" i="43"/>
  <c r="Q35" i="43"/>
  <c r="Y44" i="43"/>
  <c r="Q46" i="43"/>
  <c r="T50" i="43"/>
  <c r="V32" i="43"/>
  <c r="O33" i="43"/>
  <c r="Z34" i="43"/>
  <c r="S35" i="43"/>
  <c r="V42" i="43"/>
  <c r="O43" i="43"/>
  <c r="Z44" i="43"/>
  <c r="S46" i="43"/>
  <c r="V30" i="43"/>
  <c r="Y38" i="43"/>
  <c r="V39" i="43"/>
  <c r="V47" i="43"/>
  <c r="Y49" i="43"/>
  <c r="V50" i="43"/>
  <c r="X32" i="43"/>
  <c r="Q33" i="43"/>
  <c r="X42" i="43"/>
  <c r="Q43" i="43"/>
  <c r="Z32" i="43"/>
  <c r="S33" i="43"/>
  <c r="M35" i="43"/>
  <c r="Z42" i="43"/>
  <c r="S43" i="43"/>
  <c r="M46" i="43"/>
  <c r="X50" i="43"/>
  <c r="Z50" i="43"/>
  <c r="M30" i="43"/>
  <c r="AC30" i="43"/>
  <c r="X31" i="43"/>
  <c r="AN31" i="43"/>
  <c r="S32" i="43"/>
  <c r="AA32" i="43"/>
  <c r="V33" i="43"/>
  <c r="AL33" i="43"/>
  <c r="Q34" i="43"/>
  <c r="AG34" i="43"/>
  <c r="T35" i="43"/>
  <c r="AJ35" i="43"/>
  <c r="O37" i="43"/>
  <c r="AE37" i="43"/>
  <c r="Z38" i="43"/>
  <c r="AH38" i="43"/>
  <c r="M39" i="43"/>
  <c r="AC39" i="43"/>
  <c r="X40" i="43"/>
  <c r="AN40" i="43"/>
  <c r="S42" i="43"/>
  <c r="AA42" i="43"/>
  <c r="V43" i="43"/>
  <c r="AL43" i="43"/>
  <c r="Q44" i="43"/>
  <c r="AG44" i="43"/>
  <c r="T46" i="43"/>
  <c r="AJ46" i="43"/>
  <c r="O47" i="43"/>
  <c r="AE47" i="43"/>
  <c r="Z49" i="43"/>
  <c r="AH49" i="43"/>
  <c r="M50" i="43"/>
  <c r="AC50" i="43"/>
  <c r="Y31" i="43"/>
  <c r="AM33" i="43"/>
  <c r="R34" i="43"/>
  <c r="AF37" i="43"/>
  <c r="Y40" i="43"/>
  <c r="AM43" i="43"/>
  <c r="R44" i="43"/>
  <c r="AF47" i="43"/>
  <c r="AC52" i="43"/>
  <c r="AA52" i="43"/>
  <c r="AE52" i="43"/>
  <c r="AF53" i="43"/>
  <c r="AE53" i="43"/>
  <c r="S55" i="43"/>
  <c r="R55" i="43"/>
  <c r="Q55" i="43"/>
  <c r="M55" i="43"/>
  <c r="AN64" i="43"/>
  <c r="AM64" i="43"/>
  <c r="AL64" i="43"/>
  <c r="AJ64" i="43"/>
  <c r="AH64" i="43"/>
  <c r="O30" i="43"/>
  <c r="AE30" i="43"/>
  <c r="Z31" i="43"/>
  <c r="AH31" i="43"/>
  <c r="M32" i="43"/>
  <c r="AC32" i="43"/>
  <c r="X33" i="43"/>
  <c r="AN33" i="43"/>
  <c r="S34" i="43"/>
  <c r="AA34" i="43"/>
  <c r="V35" i="43"/>
  <c r="AL35" i="43"/>
  <c r="Q37" i="43"/>
  <c r="AG37" i="43"/>
  <c r="T38" i="43"/>
  <c r="AJ38" i="43"/>
  <c r="O39" i="43"/>
  <c r="AE39" i="43"/>
  <c r="Z40" i="43"/>
  <c r="AH40" i="43"/>
  <c r="M42" i="43"/>
  <c r="AC42" i="43"/>
  <c r="X43" i="43"/>
  <c r="AN43" i="43"/>
  <c r="S44" i="43"/>
  <c r="AA44" i="43"/>
  <c r="V46" i="43"/>
  <c r="AL46" i="43"/>
  <c r="Q47" i="43"/>
  <c r="AG47" i="43"/>
  <c r="T49" i="43"/>
  <c r="AJ49" i="43"/>
  <c r="O50" i="43"/>
  <c r="AE50" i="43"/>
  <c r="AA55" i="43"/>
  <c r="AG55" i="43"/>
  <c r="AC55" i="43"/>
  <c r="Z62" i="43"/>
  <c r="Y62" i="43"/>
  <c r="X62" i="43"/>
  <c r="V62" i="43"/>
  <c r="T62" i="43"/>
  <c r="Z71" i="43"/>
  <c r="Y71" i="43"/>
  <c r="X71" i="43"/>
  <c r="V71" i="43"/>
  <c r="T71" i="43"/>
  <c r="AF30" i="43"/>
  <c r="Y33" i="43"/>
  <c r="AM35" i="43"/>
  <c r="R37" i="43"/>
  <c r="AF39" i="43"/>
  <c r="Y43" i="43"/>
  <c r="AM46" i="43"/>
  <c r="R47" i="43"/>
  <c r="AF50" i="43"/>
  <c r="Q30" i="43"/>
  <c r="AG30" i="43"/>
  <c r="T31" i="43"/>
  <c r="AJ31" i="43"/>
  <c r="O32" i="43"/>
  <c r="AE32" i="43"/>
  <c r="Z33" i="43"/>
  <c r="AH33" i="43"/>
  <c r="M34" i="43"/>
  <c r="AC34" i="43"/>
  <c r="X35" i="43"/>
  <c r="AN35" i="43"/>
  <c r="S37" i="43"/>
  <c r="AA37" i="43"/>
  <c r="V38" i="43"/>
  <c r="AL38" i="43"/>
  <c r="Q39" i="43"/>
  <c r="AG39" i="43"/>
  <c r="T40" i="43"/>
  <c r="AJ40" i="43"/>
  <c r="O42" i="43"/>
  <c r="AE42" i="43"/>
  <c r="Z43" i="43"/>
  <c r="AH43" i="43"/>
  <c r="M44" i="43"/>
  <c r="AC44" i="43"/>
  <c r="X46" i="43"/>
  <c r="AN46" i="43"/>
  <c r="S47" i="43"/>
  <c r="AA47" i="43"/>
  <c r="V49" i="43"/>
  <c r="AL49" i="43"/>
  <c r="Q50" i="43"/>
  <c r="AG50" i="43"/>
  <c r="AG52" i="43"/>
  <c r="AG53" i="43"/>
  <c r="AE55" i="43"/>
  <c r="T59" i="43"/>
  <c r="Z59" i="43"/>
  <c r="Y59" i="43"/>
  <c r="X59" i="43"/>
  <c r="V59" i="43"/>
  <c r="S65" i="43"/>
  <c r="R65" i="43"/>
  <c r="Q65" i="43"/>
  <c r="O65" i="43"/>
  <c r="M65" i="43"/>
  <c r="X53" i="43"/>
  <c r="V53" i="43"/>
  <c r="Z53" i="43"/>
  <c r="AN53" i="43"/>
  <c r="AM53" i="43"/>
  <c r="AL53" i="43"/>
  <c r="AH53" i="43"/>
  <c r="AG57" i="43"/>
  <c r="AF57" i="43"/>
  <c r="AE57" i="43"/>
  <c r="AC57" i="43"/>
  <c r="AA57" i="43"/>
  <c r="AG68" i="43"/>
  <c r="AF68" i="43"/>
  <c r="AE68" i="43"/>
  <c r="AC68" i="43"/>
  <c r="AA68" i="43"/>
  <c r="M52" i="43"/>
  <c r="S52" i="43"/>
  <c r="O52" i="43"/>
  <c r="AJ53" i="43"/>
  <c r="X56" i="43"/>
  <c r="AN56" i="43"/>
  <c r="S57" i="43"/>
  <c r="AL59" i="43"/>
  <c r="Q60" i="43"/>
  <c r="AG60" i="43"/>
  <c r="AJ62" i="43"/>
  <c r="O63" i="43"/>
  <c r="AE63" i="43"/>
  <c r="Z64" i="43"/>
  <c r="AC65" i="43"/>
  <c r="X67" i="43"/>
  <c r="AN67" i="43"/>
  <c r="S68" i="43"/>
  <c r="V69" i="43"/>
  <c r="AL69" i="43"/>
  <c r="Q70" i="43"/>
  <c r="AG70" i="43"/>
  <c r="AJ71" i="43"/>
  <c r="O73" i="43"/>
  <c r="AG80" i="43"/>
  <c r="AF80" i="43"/>
  <c r="AE80" i="43"/>
  <c r="AC80" i="43"/>
  <c r="AA80" i="43"/>
  <c r="AL62" i="43"/>
  <c r="Q63" i="43"/>
  <c r="AE65" i="43"/>
  <c r="X69" i="43"/>
  <c r="AL71" i="43"/>
  <c r="Q73" i="43"/>
  <c r="S78" i="43"/>
  <c r="R78" i="43"/>
  <c r="Q78" i="43"/>
  <c r="O78" i="43"/>
  <c r="M78" i="43"/>
  <c r="V57" i="43"/>
  <c r="AJ60" i="43"/>
  <c r="O62" i="43"/>
  <c r="AM62" i="43"/>
  <c r="R63" i="43"/>
  <c r="AC64" i="43"/>
  <c r="AF65" i="43"/>
  <c r="V68" i="43"/>
  <c r="Y69" i="43"/>
  <c r="AJ70" i="43"/>
  <c r="O71" i="43"/>
  <c r="AM71" i="43"/>
  <c r="R73" i="43"/>
  <c r="T56" i="43"/>
  <c r="AJ56" i="43"/>
  <c r="O57" i="43"/>
  <c r="AH59" i="43"/>
  <c r="M60" i="43"/>
  <c r="AC60" i="43"/>
  <c r="AN62" i="43"/>
  <c r="S63" i="43"/>
  <c r="AA63" i="43"/>
  <c r="V64" i="43"/>
  <c r="AG65" i="43"/>
  <c r="T67" i="43"/>
  <c r="AJ67" i="43"/>
  <c r="O68" i="43"/>
  <c r="Z69" i="43"/>
  <c r="AH69" i="43"/>
  <c r="M70" i="43"/>
  <c r="AC70" i="43"/>
  <c r="AF71" i="43"/>
  <c r="AN71" i="43"/>
  <c r="S73" i="43"/>
  <c r="AA73" i="43"/>
  <c r="Z83" i="43"/>
  <c r="Y83" i="43"/>
  <c r="X83" i="43"/>
  <c r="V83" i="43"/>
  <c r="T83" i="43"/>
  <c r="X57" i="43"/>
  <c r="AL60" i="43"/>
  <c r="Q62" i="43"/>
  <c r="AE64" i="43"/>
  <c r="X68" i="43"/>
  <c r="AL70" i="43"/>
  <c r="Q71" i="43"/>
  <c r="AN85" i="43"/>
  <c r="AM85" i="43"/>
  <c r="AL85" i="43"/>
  <c r="AJ85" i="43"/>
  <c r="AH85" i="43"/>
  <c r="AC78" i="43"/>
  <c r="X79" i="43"/>
  <c r="AN79" i="43"/>
  <c r="S80" i="43"/>
  <c r="V81" i="43"/>
  <c r="AL81" i="43"/>
  <c r="Q82" i="43"/>
  <c r="AG82" i="43"/>
  <c r="AJ83" i="43"/>
  <c r="O84" i="43"/>
  <c r="AE84" i="43"/>
  <c r="AM84" i="43"/>
  <c r="R85" i="43"/>
  <c r="Z85" i="43"/>
  <c r="AE78" i="43"/>
  <c r="AH79" i="43"/>
  <c r="M80" i="43"/>
  <c r="X81" i="43"/>
  <c r="AA82" i="43"/>
  <c r="AL83" i="43"/>
  <c r="Q84" i="43"/>
  <c r="T85" i="43"/>
  <c r="AM83" i="43"/>
  <c r="R84" i="43"/>
  <c r="AG78" i="43"/>
  <c r="T79" i="43"/>
  <c r="AJ79" i="43"/>
  <c r="O80" i="43"/>
  <c r="Z81" i="43"/>
  <c r="AH81" i="43"/>
  <c r="M82" i="43"/>
  <c r="AC82" i="43"/>
  <c r="AN83" i="43"/>
  <c r="S84" i="43"/>
  <c r="V85" i="43"/>
  <c r="X80" i="43"/>
  <c r="AL82" i="43"/>
  <c r="Q83" i="43"/>
  <c r="AE85" i="43"/>
  <c r="AL79" i="43"/>
  <c r="Q80" i="43"/>
  <c r="X85" i="43"/>
  <c r="AL99" i="42"/>
  <c r="AM99" i="42"/>
  <c r="AH87" i="42"/>
  <c r="AJ76" i="42"/>
  <c r="AH70" i="42"/>
  <c r="T81" i="42"/>
  <c r="AM81" i="42"/>
  <c r="AL74" i="42"/>
  <c r="T86" i="42"/>
  <c r="V81" i="42"/>
  <c r="O89" i="42"/>
  <c r="AH91" i="42"/>
  <c r="AN99" i="42"/>
  <c r="Y81" i="42"/>
  <c r="S76" i="42"/>
  <c r="T90" i="42"/>
  <c r="Z97" i="42"/>
  <c r="AL87" i="42"/>
  <c r="X89" i="42"/>
  <c r="AA83" i="42"/>
  <c r="AM87" i="42"/>
  <c r="V79" i="42"/>
  <c r="AF75" i="42"/>
  <c r="T80" i="42"/>
  <c r="S84" i="42"/>
  <c r="O94" i="42"/>
  <c r="Z98" i="42"/>
  <c r="Y79" i="42"/>
  <c r="T62" i="42"/>
  <c r="M65" i="42"/>
  <c r="V77" i="42"/>
  <c r="O81" i="42"/>
  <c r="Q83" i="42"/>
  <c r="AG83" i="42"/>
  <c r="V85" i="42"/>
  <c r="AF83" i="42"/>
  <c r="X80" i="42"/>
  <c r="R86" i="42"/>
  <c r="M87" i="42"/>
  <c r="M91" i="42"/>
  <c r="AH99" i="42"/>
  <c r="AG75" i="42"/>
  <c r="X75" i="42"/>
  <c r="AN75" i="42"/>
  <c r="X77" i="42"/>
  <c r="Q79" i="42"/>
  <c r="Y80" i="42"/>
  <c r="X85" i="42"/>
  <c r="AG93" i="42"/>
  <c r="Q75" i="42"/>
  <c r="AA75" i="42"/>
  <c r="S79" i="42"/>
  <c r="AL81" i="42"/>
  <c r="X83" i="42"/>
  <c r="AN83" i="42"/>
  <c r="Y97" i="42"/>
  <c r="T98" i="42"/>
  <c r="V101" i="42"/>
  <c r="AE77" i="42"/>
  <c r="AJ85" i="42"/>
  <c r="V90" i="42"/>
  <c r="V93" i="42"/>
  <c r="Y94" i="42"/>
  <c r="Q98" i="42"/>
  <c r="V96" i="42"/>
  <c r="V75" i="42"/>
  <c r="AG77" i="42"/>
  <c r="AN79" i="42"/>
  <c r="V83" i="42"/>
  <c r="V86" i="42"/>
  <c r="V89" i="42"/>
  <c r="AM89" i="42"/>
  <c r="AL91" i="42"/>
  <c r="Z94" i="42"/>
  <c r="AL94" i="42"/>
  <c r="Y96" i="42"/>
  <c r="T97" i="42"/>
  <c r="R98" i="42"/>
  <c r="AE101" i="42"/>
  <c r="AJ89" i="42"/>
  <c r="AM85" i="42"/>
  <c r="Z90" i="42"/>
  <c r="AM91" i="42"/>
  <c r="Y93" i="42"/>
  <c r="AM94" i="42"/>
  <c r="O77" i="42"/>
  <c r="Z86" i="42"/>
  <c r="AN91" i="42"/>
  <c r="V97" i="42"/>
  <c r="AJ97" i="42"/>
  <c r="M99" i="42"/>
  <c r="O85" i="42"/>
  <c r="AJ94" i="42"/>
  <c r="V46" i="42"/>
  <c r="AJ84" i="42"/>
  <c r="Q90" i="42"/>
  <c r="Q94" i="42"/>
  <c r="AG94" i="42"/>
  <c r="V98" i="42"/>
  <c r="Z77" i="42"/>
  <c r="Z81" i="42"/>
  <c r="Q86" i="42"/>
  <c r="R90" i="42"/>
  <c r="AE93" i="42"/>
  <c r="T94" i="42"/>
  <c r="AH94" i="42"/>
  <c r="AJ96" i="42"/>
  <c r="AM97" i="42"/>
  <c r="Y70" i="42"/>
  <c r="Q71" i="42"/>
  <c r="AC74" i="42"/>
  <c r="V76" i="42"/>
  <c r="AJ77" i="42"/>
  <c r="AC79" i="42"/>
  <c r="V84" i="42"/>
  <c r="AG86" i="42"/>
  <c r="AC87" i="42"/>
  <c r="AG90" i="42"/>
  <c r="AC91" i="42"/>
  <c r="AG98" i="42"/>
  <c r="AC99" i="42"/>
  <c r="AF101" i="42"/>
  <c r="Q102" i="42"/>
  <c r="AC102" i="42"/>
  <c r="R71" i="42"/>
  <c r="Y75" i="42"/>
  <c r="Y77" i="42"/>
  <c r="S80" i="42"/>
  <c r="AE81" i="42"/>
  <c r="Y83" i="42"/>
  <c r="Y85" i="42"/>
  <c r="AL85" i="42"/>
  <c r="AH86" i="42"/>
  <c r="O87" i="42"/>
  <c r="Y89" i="42"/>
  <c r="AL89" i="42"/>
  <c r="AH90" i="42"/>
  <c r="O91" i="42"/>
  <c r="X93" i="42"/>
  <c r="AJ93" i="42"/>
  <c r="R94" i="42"/>
  <c r="X96" i="42"/>
  <c r="O97" i="42"/>
  <c r="AL97" i="42"/>
  <c r="AH98" i="42"/>
  <c r="O99" i="42"/>
  <c r="X101" i="42"/>
  <c r="AG101" i="42"/>
  <c r="R102" i="42"/>
  <c r="AE74" i="42"/>
  <c r="X76" i="42"/>
  <c r="AG102" i="42"/>
  <c r="T46" i="42"/>
  <c r="AF74" i="42"/>
  <c r="Y76" i="42"/>
  <c r="AM77" i="42"/>
  <c r="AG79" i="42"/>
  <c r="AJ80" i="42"/>
  <c r="Y84" i="42"/>
  <c r="AJ86" i="42"/>
  <c r="Q87" i="42"/>
  <c r="AJ90" i="42"/>
  <c r="Q91" i="42"/>
  <c r="O93" i="42"/>
  <c r="Z93" i="42"/>
  <c r="AL93" i="42"/>
  <c r="AJ98" i="42"/>
  <c r="Q99" i="42"/>
  <c r="O101" i="42"/>
  <c r="Z101" i="42"/>
  <c r="AH102" i="42"/>
  <c r="AF79" i="42"/>
  <c r="AG58" i="42"/>
  <c r="V74" i="42"/>
  <c r="AG74" i="42"/>
  <c r="S75" i="42"/>
  <c r="AC75" i="42"/>
  <c r="X79" i="42"/>
  <c r="V80" i="42"/>
  <c r="AJ81" i="42"/>
  <c r="S83" i="42"/>
  <c r="AC83" i="42"/>
  <c r="T85" i="42"/>
  <c r="AE85" i="42"/>
  <c r="O86" i="42"/>
  <c r="Y86" i="42"/>
  <c r="R87" i="42"/>
  <c r="AJ87" i="42"/>
  <c r="T89" i="42"/>
  <c r="AE89" i="42"/>
  <c r="O90" i="42"/>
  <c r="Y90" i="42"/>
  <c r="R91" i="42"/>
  <c r="AM93" i="42"/>
  <c r="V94" i="42"/>
  <c r="S96" i="42"/>
  <c r="AE97" i="42"/>
  <c r="O98" i="42"/>
  <c r="Y98" i="42"/>
  <c r="R99" i="42"/>
  <c r="AA101" i="42"/>
  <c r="AL101" i="42"/>
  <c r="Y102" i="42"/>
  <c r="AL77" i="42"/>
  <c r="AA114" i="42"/>
  <c r="AG85" i="42"/>
  <c r="AL86" i="42"/>
  <c r="AG89" i="42"/>
  <c r="AL90" i="42"/>
  <c r="T96" i="42"/>
  <c r="AG97" i="42"/>
  <c r="AL98" i="42"/>
  <c r="AM101" i="42"/>
  <c r="Z102" i="42"/>
  <c r="AG81" i="42"/>
  <c r="X84" i="42"/>
  <c r="T76" i="42"/>
  <c r="AA79" i="42"/>
  <c r="T84" i="42"/>
  <c r="AM86" i="42"/>
  <c r="AM90" i="42"/>
  <c r="AM98" i="42"/>
  <c r="AA102" i="42"/>
  <c r="AA48" i="42"/>
  <c r="M74" i="42"/>
  <c r="AA76" i="42"/>
  <c r="AA80" i="42"/>
  <c r="AA84" i="42"/>
  <c r="T87" i="42"/>
  <c r="T91" i="42"/>
  <c r="AA96" i="42"/>
  <c r="T99" i="42"/>
  <c r="Z42" i="42"/>
  <c r="T44" i="42"/>
  <c r="T67" i="42"/>
  <c r="O74" i="42"/>
  <c r="AM74" i="42"/>
  <c r="R75" i="42"/>
  <c r="Z75" i="42"/>
  <c r="AH75" i="42"/>
  <c r="M76" i="42"/>
  <c r="AC76" i="42"/>
  <c r="AF77" i="42"/>
  <c r="AN77" i="42"/>
  <c r="R79" i="42"/>
  <c r="Z79" i="42"/>
  <c r="AH79" i="42"/>
  <c r="M80" i="42"/>
  <c r="AC80" i="42"/>
  <c r="AF81" i="42"/>
  <c r="AN81" i="42"/>
  <c r="R83" i="42"/>
  <c r="Z83" i="42"/>
  <c r="AH83" i="42"/>
  <c r="M84" i="42"/>
  <c r="AC84" i="42"/>
  <c r="AF85" i="42"/>
  <c r="AN85" i="42"/>
  <c r="S86" i="42"/>
  <c r="AA86" i="42"/>
  <c r="V87" i="42"/>
  <c r="AF89" i="42"/>
  <c r="AN89" i="42"/>
  <c r="S90" i="42"/>
  <c r="AA90" i="42"/>
  <c r="V91" i="42"/>
  <c r="AF93" i="42"/>
  <c r="AN93" i="42"/>
  <c r="S94" i="42"/>
  <c r="AA94" i="42"/>
  <c r="M96" i="42"/>
  <c r="AC96" i="42"/>
  <c r="AF97" i="42"/>
  <c r="AN97" i="42"/>
  <c r="S98" i="42"/>
  <c r="AA98" i="42"/>
  <c r="V99" i="42"/>
  <c r="AN101" i="42"/>
  <c r="S102" i="42"/>
  <c r="X74" i="42"/>
  <c r="AL76" i="42"/>
  <c r="Q77" i="42"/>
  <c r="AL80" i="42"/>
  <c r="Q81" i="42"/>
  <c r="AL84" i="42"/>
  <c r="Q85" i="42"/>
  <c r="AE87" i="42"/>
  <c r="Q89" i="42"/>
  <c r="AE91" i="42"/>
  <c r="Q93" i="42"/>
  <c r="AL96" i="42"/>
  <c r="Q97" i="42"/>
  <c r="AE99" i="42"/>
  <c r="Q101" i="42"/>
  <c r="T102" i="42"/>
  <c r="AJ102" i="42"/>
  <c r="O47" i="42"/>
  <c r="Z56" i="42"/>
  <c r="Q74" i="42"/>
  <c r="Y74" i="42"/>
  <c r="AJ75" i="42"/>
  <c r="O76" i="42"/>
  <c r="AE76" i="42"/>
  <c r="AM76" i="42"/>
  <c r="R77" i="42"/>
  <c r="AJ79" i="42"/>
  <c r="O80" i="42"/>
  <c r="AE80" i="42"/>
  <c r="AM80" i="42"/>
  <c r="R81" i="42"/>
  <c r="AJ83" i="42"/>
  <c r="O84" i="42"/>
  <c r="AE84" i="42"/>
  <c r="AM84" i="42"/>
  <c r="R85" i="42"/>
  <c r="AC86" i="42"/>
  <c r="X87" i="42"/>
  <c r="AF87" i="42"/>
  <c r="R89" i="42"/>
  <c r="AC90" i="42"/>
  <c r="X91" i="42"/>
  <c r="AF91" i="42"/>
  <c r="R93" i="42"/>
  <c r="AC94" i="42"/>
  <c r="O96" i="42"/>
  <c r="AE96" i="42"/>
  <c r="AM96" i="42"/>
  <c r="R97" i="42"/>
  <c r="AC98" i="42"/>
  <c r="X99" i="42"/>
  <c r="AF99" i="42"/>
  <c r="R101" i="42"/>
  <c r="AH101" i="42"/>
  <c r="M102" i="42"/>
  <c r="AN50" i="42"/>
  <c r="R74" i="42"/>
  <c r="Z74" i="42"/>
  <c r="AH74" i="42"/>
  <c r="M75" i="42"/>
  <c r="AF76" i="42"/>
  <c r="AN76" i="42"/>
  <c r="S77" i="42"/>
  <c r="AA77" i="42"/>
  <c r="M79" i="42"/>
  <c r="AF80" i="42"/>
  <c r="AN80" i="42"/>
  <c r="S81" i="42"/>
  <c r="AA81" i="42"/>
  <c r="M83" i="42"/>
  <c r="AF84" i="42"/>
  <c r="AN84" i="42"/>
  <c r="S85" i="42"/>
  <c r="AA85" i="42"/>
  <c r="Y87" i="42"/>
  <c r="AG87" i="42"/>
  <c r="S89" i="42"/>
  <c r="AA89" i="42"/>
  <c r="Y91" i="42"/>
  <c r="AG91" i="42"/>
  <c r="S93" i="42"/>
  <c r="AA93" i="42"/>
  <c r="AF96" i="42"/>
  <c r="AN96" i="42"/>
  <c r="S97" i="42"/>
  <c r="AA97" i="42"/>
  <c r="Y99" i="42"/>
  <c r="AG99" i="42"/>
  <c r="S101" i="42"/>
  <c r="V102" i="42"/>
  <c r="AL102" i="42"/>
  <c r="AL75" i="42"/>
  <c r="Q76" i="42"/>
  <c r="AL79" i="42"/>
  <c r="Q80" i="42"/>
  <c r="AL83" i="42"/>
  <c r="Q84" i="42"/>
  <c r="AE86" i="42"/>
  <c r="AE90" i="42"/>
  <c r="AE94" i="42"/>
  <c r="Q96" i="42"/>
  <c r="AE98" i="42"/>
  <c r="AE102" i="42"/>
  <c r="AM102" i="42"/>
  <c r="AN66" i="42"/>
  <c r="AC47" i="42"/>
  <c r="V31" i="40"/>
  <c r="AJ33" i="40"/>
  <c r="V35" i="40"/>
  <c r="AJ37" i="40"/>
  <c r="V39" i="40"/>
  <c r="AJ41" i="40"/>
  <c r="O42" i="40"/>
  <c r="L42" i="40" s="1"/>
  <c r="Z48" i="42"/>
  <c r="T50" i="42"/>
  <c r="AA56" i="42"/>
  <c r="T30" i="40"/>
  <c r="AJ30" i="40"/>
  <c r="O31" i="40"/>
  <c r="L31" i="40" s="1"/>
  <c r="AM31" i="40"/>
  <c r="R32" i="40"/>
  <c r="AH32" i="40"/>
  <c r="M33" i="40"/>
  <c r="AC33" i="40"/>
  <c r="O35" i="40"/>
  <c r="L35" i="40" s="1"/>
  <c r="AM35" i="40"/>
  <c r="R36" i="40"/>
  <c r="AH36" i="40"/>
  <c r="M37" i="40"/>
  <c r="AC37" i="40"/>
  <c r="O39" i="40"/>
  <c r="L39" i="40" s="1"/>
  <c r="AM39" i="40"/>
  <c r="R40" i="40"/>
  <c r="AH40" i="40"/>
  <c r="M41" i="40"/>
  <c r="AC41" i="40"/>
  <c r="AN42" i="40"/>
  <c r="S43" i="40"/>
  <c r="L43" i="40" s="1"/>
  <c r="AA43" i="40"/>
  <c r="Q108" i="42"/>
  <c r="X35" i="40"/>
  <c r="AN31" i="42"/>
  <c r="V30" i="40"/>
  <c r="AL30" i="40"/>
  <c r="Q31" i="40"/>
  <c r="Y31" i="40"/>
  <c r="AJ32" i="40"/>
  <c r="O33" i="40"/>
  <c r="AE33" i="40"/>
  <c r="AM33" i="40"/>
  <c r="Q35" i="40"/>
  <c r="Y35" i="40"/>
  <c r="AJ36" i="40"/>
  <c r="O37" i="40"/>
  <c r="AE37" i="40"/>
  <c r="AM37" i="40"/>
  <c r="Q39" i="40"/>
  <c r="Y39" i="40"/>
  <c r="AJ40" i="40"/>
  <c r="O41" i="40"/>
  <c r="AE41" i="40"/>
  <c r="AM41" i="40"/>
  <c r="R42" i="40"/>
  <c r="AC43" i="40"/>
  <c r="Z111" i="42"/>
  <c r="Q42" i="40"/>
  <c r="Q30" i="42"/>
  <c r="AE36" i="42"/>
  <c r="AA38" i="42"/>
  <c r="X46" i="42"/>
  <c r="S47" i="42"/>
  <c r="AH56" i="42"/>
  <c r="S60" i="42"/>
  <c r="AF66" i="42"/>
  <c r="T109" i="42"/>
  <c r="AM110" i="42"/>
  <c r="O30" i="40"/>
  <c r="L30" i="40" s="1"/>
  <c r="AE30" i="40"/>
  <c r="AM30" i="40"/>
  <c r="R31" i="40"/>
  <c r="Z31" i="40"/>
  <c r="AH31" i="40"/>
  <c r="M32" i="40"/>
  <c r="AC32" i="40"/>
  <c r="X33" i="40"/>
  <c r="AF33" i="40"/>
  <c r="AN33" i="40"/>
  <c r="R35" i="40"/>
  <c r="Z35" i="40"/>
  <c r="AH35" i="40"/>
  <c r="M36" i="40"/>
  <c r="L36" i="40" s="1"/>
  <c r="AC36" i="40"/>
  <c r="X37" i="40"/>
  <c r="AF37" i="40"/>
  <c r="AN37" i="40"/>
  <c r="R39" i="40"/>
  <c r="Z39" i="40"/>
  <c r="AH39" i="40"/>
  <c r="M40" i="40"/>
  <c r="L40" i="40" s="1"/>
  <c r="AC40" i="40"/>
  <c r="X41" i="40"/>
  <c r="AF41" i="40"/>
  <c r="AN41" i="40"/>
  <c r="S42" i="40"/>
  <c r="V43" i="40"/>
  <c r="AL43" i="40"/>
  <c r="X31" i="40"/>
  <c r="AL33" i="40"/>
  <c r="AL37" i="40"/>
  <c r="X39" i="40"/>
  <c r="AL41" i="40"/>
  <c r="AG36" i="42"/>
  <c r="AG66" i="42"/>
  <c r="Y108" i="42"/>
  <c r="Q110" i="42"/>
  <c r="AN110" i="42"/>
  <c r="X30" i="40"/>
  <c r="AL32" i="40"/>
  <c r="Q33" i="40"/>
  <c r="AL36" i="40"/>
  <c r="Q37" i="40"/>
  <c r="AL40" i="40"/>
  <c r="Q41" i="40"/>
  <c r="AE43" i="40"/>
  <c r="AM43" i="40"/>
  <c r="AE47" i="42"/>
  <c r="T32" i="42"/>
  <c r="Y42" i="42"/>
  <c r="Z52" i="42"/>
  <c r="AE32" i="42"/>
  <c r="R45" i="42"/>
  <c r="X54" i="42"/>
  <c r="R56" i="42"/>
  <c r="AF111" i="42"/>
  <c r="V113" i="42"/>
  <c r="AC69" i="42"/>
  <c r="AH33" i="42"/>
  <c r="Q36" i="42"/>
  <c r="AH37" i="42"/>
  <c r="AM40" i="42"/>
  <c r="S45" i="42"/>
  <c r="AG52" i="42"/>
  <c r="T56" i="42"/>
  <c r="AF60" i="42"/>
  <c r="AA61" i="42"/>
  <c r="Y31" i="42"/>
  <c r="S36" i="42"/>
  <c r="Q40" i="42"/>
  <c r="AG48" i="42"/>
  <c r="AG60" i="42"/>
  <c r="AJ66" i="42"/>
  <c r="AE112" i="42"/>
  <c r="X113" i="42"/>
  <c r="AJ33" i="42"/>
  <c r="AJ37" i="42"/>
  <c r="V48" i="42"/>
  <c r="V56" i="42"/>
  <c r="AA71" i="42"/>
  <c r="T107" i="42"/>
  <c r="M112" i="42"/>
  <c r="Y113" i="42"/>
  <c r="Z113" i="42"/>
  <c r="Y32" i="42"/>
  <c r="AL33" i="42"/>
  <c r="AL37" i="42"/>
  <c r="AG47" i="42"/>
  <c r="Y48" i="42"/>
  <c r="X52" i="42"/>
  <c r="X56" i="42"/>
  <c r="M57" i="42"/>
  <c r="AF58" i="42"/>
  <c r="M67" i="42"/>
  <c r="AG67" i="42"/>
  <c r="AA69" i="42"/>
  <c r="AA111" i="42"/>
  <c r="Y114" i="42"/>
  <c r="O32" i="42"/>
  <c r="R33" i="42"/>
  <c r="AL52" i="42"/>
  <c r="V62" i="42"/>
  <c r="AH66" i="42"/>
  <c r="AJ70" i="42"/>
  <c r="T71" i="42"/>
  <c r="AH72" i="42"/>
  <c r="V107" i="42"/>
  <c r="R108" i="42"/>
  <c r="S110" i="42"/>
  <c r="AG112" i="42"/>
  <c r="AL113" i="42"/>
  <c r="AJ44" i="42"/>
  <c r="AC30" i="42"/>
  <c r="T31" i="42"/>
  <c r="AH31" i="42"/>
  <c r="T33" i="42"/>
  <c r="V35" i="42"/>
  <c r="AM35" i="42"/>
  <c r="T36" i="42"/>
  <c r="X37" i="42"/>
  <c r="M38" i="42"/>
  <c r="Y40" i="42"/>
  <c r="AN41" i="42"/>
  <c r="V44" i="42"/>
  <c r="AL44" i="42"/>
  <c r="AL47" i="42"/>
  <c r="M49" i="42"/>
  <c r="AF50" i="42"/>
  <c r="Q57" i="42"/>
  <c r="X58" i="42"/>
  <c r="Y60" i="42"/>
  <c r="AL62" i="42"/>
  <c r="AA65" i="42"/>
  <c r="AL107" i="42"/>
  <c r="S108" i="42"/>
  <c r="AN113" i="42"/>
  <c r="Q32" i="42"/>
  <c r="AN35" i="42"/>
  <c r="AM44" i="42"/>
  <c r="AM47" i="42"/>
  <c r="Y58" i="42"/>
  <c r="Z60" i="42"/>
  <c r="X62" i="42"/>
  <c r="AL70" i="42"/>
  <c r="X107" i="42"/>
  <c r="AM107" i="42"/>
  <c r="AE30" i="42"/>
  <c r="V31" i="42"/>
  <c r="AJ31" i="42"/>
  <c r="S32" i="42"/>
  <c r="AG32" i="42"/>
  <c r="V33" i="42"/>
  <c r="Y35" i="42"/>
  <c r="M36" i="42"/>
  <c r="X44" i="42"/>
  <c r="AN44" i="42"/>
  <c r="Z45" i="42"/>
  <c r="T52" i="42"/>
  <c r="AF52" i="42"/>
  <c r="Z58" i="42"/>
  <c r="AA60" i="42"/>
  <c r="Y62" i="42"/>
  <c r="AC65" i="42"/>
  <c r="AG69" i="42"/>
  <c r="Z70" i="42"/>
  <c r="AN70" i="42"/>
  <c r="Z71" i="42"/>
  <c r="T72" i="42"/>
  <c r="Y107" i="42"/>
  <c r="M108" i="42"/>
  <c r="M110" i="42"/>
  <c r="AH111" i="42"/>
  <c r="AA112" i="42"/>
  <c r="AA113" i="42"/>
  <c r="V37" i="42"/>
  <c r="AG30" i="42"/>
  <c r="R37" i="42"/>
  <c r="Z41" i="42"/>
  <c r="S61" i="42"/>
  <c r="AL66" i="42"/>
  <c r="AJ35" i="42"/>
  <c r="V58" i="42"/>
  <c r="X31" i="42"/>
  <c r="AL31" i="42"/>
  <c r="X33" i="42"/>
  <c r="O36" i="42"/>
  <c r="T37" i="42"/>
  <c r="AJ40" i="42"/>
  <c r="O45" i="42"/>
  <c r="AF47" i="42"/>
  <c r="AF48" i="42"/>
  <c r="AM50" i="42"/>
  <c r="V52" i="42"/>
  <c r="AA57" i="42"/>
  <c r="R60" i="42"/>
  <c r="T64" i="42"/>
  <c r="AG65" i="42"/>
  <c r="AA108" i="42"/>
  <c r="O110" i="42"/>
  <c r="X111" i="42"/>
  <c r="AC112" i="42"/>
  <c r="AG38" i="42"/>
  <c r="Z50" i="42"/>
  <c r="S30" i="42"/>
  <c r="O33" i="42"/>
  <c r="Z33" i="42"/>
  <c r="AM33" i="42"/>
  <c r="X35" i="42"/>
  <c r="AL35" i="42"/>
  <c r="O37" i="42"/>
  <c r="Z37" i="42"/>
  <c r="AM37" i="42"/>
  <c r="AH38" i="42"/>
  <c r="O40" i="42"/>
  <c r="X40" i="42"/>
  <c r="V41" i="42"/>
  <c r="AM41" i="42"/>
  <c r="X42" i="42"/>
  <c r="Z44" i="42"/>
  <c r="Q45" i="42"/>
  <c r="AA45" i="42"/>
  <c r="Z46" i="42"/>
  <c r="X48" i="42"/>
  <c r="AA49" i="42"/>
  <c r="AL50" i="42"/>
  <c r="AG53" i="42"/>
  <c r="V54" i="42"/>
  <c r="AH54" i="42"/>
  <c r="AH58" i="42"/>
  <c r="X60" i="42"/>
  <c r="AH60" i="42"/>
  <c r="AJ62" i="42"/>
  <c r="R64" i="42"/>
  <c r="AA64" i="42"/>
  <c r="AN64" i="42"/>
  <c r="T66" i="42"/>
  <c r="S67" i="42"/>
  <c r="S69" i="42"/>
  <c r="X70" i="42"/>
  <c r="O71" i="42"/>
  <c r="Y71" i="42"/>
  <c r="AJ107" i="42"/>
  <c r="Z108" i="42"/>
  <c r="AH109" i="42"/>
  <c r="AA110" i="42"/>
  <c r="AL112" i="42"/>
  <c r="V30" i="42"/>
  <c r="AC44" i="42"/>
  <c r="O38" i="42"/>
  <c r="AC38" i="42"/>
  <c r="AL38" i="42"/>
  <c r="R40" i="42"/>
  <c r="O41" i="42"/>
  <c r="V50" i="42"/>
  <c r="Y54" i="42"/>
  <c r="AN60" i="42"/>
  <c r="AM62" i="42"/>
  <c r="V64" i="42"/>
  <c r="AF64" i="42"/>
  <c r="AJ72" i="42"/>
  <c r="Q113" i="42"/>
  <c r="V66" i="42"/>
  <c r="Y30" i="42"/>
  <c r="AJ32" i="42"/>
  <c r="T35" i="42"/>
  <c r="AJ36" i="42"/>
  <c r="AM38" i="42"/>
  <c r="S40" i="42"/>
  <c r="AE40" i="42"/>
  <c r="Q42" i="42"/>
  <c r="AE45" i="42"/>
  <c r="AG49" i="42"/>
  <c r="AH50" i="42"/>
  <c r="AA53" i="42"/>
  <c r="Z54" i="42"/>
  <c r="AL54" i="42"/>
  <c r="AC57" i="42"/>
  <c r="AL58" i="42"/>
  <c r="T60" i="42"/>
  <c r="M61" i="42"/>
  <c r="AC61" i="42"/>
  <c r="AF62" i="42"/>
  <c r="AN62" i="42"/>
  <c r="AG64" i="42"/>
  <c r="S65" i="42"/>
  <c r="X66" i="42"/>
  <c r="O67" i="42"/>
  <c r="Y67" i="42"/>
  <c r="T70" i="42"/>
  <c r="S71" i="42"/>
  <c r="V72" i="42"/>
  <c r="AF107" i="42"/>
  <c r="AN107" i="42"/>
  <c r="T108" i="42"/>
  <c r="AE108" i="42"/>
  <c r="V109" i="42"/>
  <c r="AL109" i="42"/>
  <c r="AE110" i="42"/>
  <c r="AC114" i="42"/>
  <c r="AC45" i="42"/>
  <c r="AC110" i="42"/>
  <c r="AA30" i="42"/>
  <c r="M32" i="42"/>
  <c r="X36" i="42"/>
  <c r="Q38" i="42"/>
  <c r="AE38" i="42"/>
  <c r="T40" i="42"/>
  <c r="AG40" i="42"/>
  <c r="R41" i="42"/>
  <c r="AH41" i="42"/>
  <c r="T42" i="42"/>
  <c r="AF42" i="42"/>
  <c r="X45" i="42"/>
  <c r="AF45" i="42"/>
  <c r="X50" i="42"/>
  <c r="AM54" i="42"/>
  <c r="AF56" i="42"/>
  <c r="AM58" i="42"/>
  <c r="AG62" i="42"/>
  <c r="X64" i="42"/>
  <c r="AH64" i="42"/>
  <c r="Y66" i="42"/>
  <c r="Z67" i="42"/>
  <c r="M69" i="42"/>
  <c r="AF70" i="42"/>
  <c r="AG71" i="42"/>
  <c r="AL72" i="42"/>
  <c r="AG107" i="42"/>
  <c r="AG108" i="42"/>
  <c r="AM109" i="42"/>
  <c r="AF110" i="42"/>
  <c r="R111" i="42"/>
  <c r="AF113" i="42"/>
  <c r="Q114" i="42"/>
  <c r="AC49" i="42"/>
  <c r="AJ54" i="42"/>
  <c r="AJ58" i="42"/>
  <c r="AJ109" i="42"/>
  <c r="AM32" i="42"/>
  <c r="Y36" i="42"/>
  <c r="AM36" i="42"/>
  <c r="R38" i="42"/>
  <c r="T41" i="42"/>
  <c r="AA52" i="42"/>
  <c r="AC53" i="42"/>
  <c r="AG56" i="42"/>
  <c r="AG57" i="42"/>
  <c r="AG61" i="42"/>
  <c r="Y64" i="42"/>
  <c r="Q67" i="42"/>
  <c r="AA67" i="42"/>
  <c r="AG70" i="42"/>
  <c r="Z72" i="42"/>
  <c r="AM72" i="42"/>
  <c r="S111" i="42"/>
  <c r="AG113" i="42"/>
  <c r="S114" i="42"/>
  <c r="AG114" i="42"/>
  <c r="O46" i="42"/>
  <c r="Q46" i="42"/>
  <c r="S54" i="42"/>
  <c r="R54" i="42"/>
  <c r="O54" i="42"/>
  <c r="M54" i="42"/>
  <c r="R30" i="42"/>
  <c r="Z30" i="42"/>
  <c r="AH30" i="42"/>
  <c r="M31" i="42"/>
  <c r="AC31" i="42"/>
  <c r="X32" i="42"/>
  <c r="AF32" i="42"/>
  <c r="AN32" i="42"/>
  <c r="S33" i="42"/>
  <c r="AA33" i="42"/>
  <c r="M35" i="42"/>
  <c r="AC35" i="42"/>
  <c r="AF36" i="42"/>
  <c r="AN36" i="42"/>
  <c r="S37" i="42"/>
  <c r="AA37" i="42"/>
  <c r="V38" i="42"/>
  <c r="AF40" i="42"/>
  <c r="AN40" i="42"/>
  <c r="S41" i="42"/>
  <c r="AA41" i="42"/>
  <c r="AH42" i="42"/>
  <c r="M44" i="42"/>
  <c r="M46" i="42"/>
  <c r="AH46" i="42"/>
  <c r="V49" i="42"/>
  <c r="AN49" i="42"/>
  <c r="AM49" i="42"/>
  <c r="AJ49" i="42"/>
  <c r="AH49" i="42"/>
  <c r="O53" i="42"/>
  <c r="R53" i="42"/>
  <c r="AJ56" i="42"/>
  <c r="AM56" i="42"/>
  <c r="AN65" i="42"/>
  <c r="AM65" i="42"/>
  <c r="AL65" i="42"/>
  <c r="AJ65" i="42"/>
  <c r="AH65" i="42"/>
  <c r="T30" i="42"/>
  <c r="AJ30" i="42"/>
  <c r="O31" i="42"/>
  <c r="AE31" i="42"/>
  <c r="Z32" i="42"/>
  <c r="AH32" i="42"/>
  <c r="M33" i="42"/>
  <c r="AC33" i="42"/>
  <c r="O35" i="42"/>
  <c r="AE35" i="42"/>
  <c r="Z36" i="42"/>
  <c r="AH36" i="42"/>
  <c r="M37" i="42"/>
  <c r="AC37" i="42"/>
  <c r="X38" i="42"/>
  <c r="AN38" i="42"/>
  <c r="Z40" i="42"/>
  <c r="AH40" i="42"/>
  <c r="M41" i="42"/>
  <c r="AC41" i="42"/>
  <c r="AL41" i="42"/>
  <c r="R42" i="42"/>
  <c r="AJ42" i="42"/>
  <c r="Z47" i="42"/>
  <c r="Y47" i="42"/>
  <c r="T47" i="42"/>
  <c r="M48" i="42"/>
  <c r="O48" i="42"/>
  <c r="O49" i="42"/>
  <c r="R49" i="42"/>
  <c r="Y49" i="42"/>
  <c r="AL49" i="42"/>
  <c r="M52" i="42"/>
  <c r="Q52" i="42"/>
  <c r="O52" i="42"/>
  <c r="Q53" i="42"/>
  <c r="AN57" i="42"/>
  <c r="AM57" i="42"/>
  <c r="AJ57" i="42"/>
  <c r="AH57" i="42"/>
  <c r="S66" i="42"/>
  <c r="R66" i="42"/>
  <c r="Q66" i="42"/>
  <c r="O66" i="42"/>
  <c r="M66" i="42"/>
  <c r="M30" i="42"/>
  <c r="AF31" i="42"/>
  <c r="AA32" i="42"/>
  <c r="AF35" i="42"/>
  <c r="AA36" i="42"/>
  <c r="Y38" i="42"/>
  <c r="AA40" i="42"/>
  <c r="S42" i="42"/>
  <c r="AG44" i="42"/>
  <c r="AA44" i="42"/>
  <c r="AJ45" i="42"/>
  <c r="AL45" i="42"/>
  <c r="R46" i="42"/>
  <c r="AJ52" i="42"/>
  <c r="AM52" i="42"/>
  <c r="S53" i="42"/>
  <c r="Q54" i="42"/>
  <c r="AA54" i="42"/>
  <c r="AE54" i="42"/>
  <c r="AC54" i="42"/>
  <c r="AN56" i="42"/>
  <c r="AN61" i="42"/>
  <c r="AM61" i="42"/>
  <c r="AL61" i="42"/>
  <c r="AJ61" i="42"/>
  <c r="AH61" i="42"/>
  <c r="Z112" i="42"/>
  <c r="Y112" i="42"/>
  <c r="X112" i="42"/>
  <c r="V112" i="42"/>
  <c r="T112" i="42"/>
  <c r="Q44" i="42"/>
  <c r="S44" i="42"/>
  <c r="AM46" i="42"/>
  <c r="AL46" i="42"/>
  <c r="X57" i="42"/>
  <c r="T57" i="42"/>
  <c r="Z57" i="42"/>
  <c r="AL30" i="42"/>
  <c r="Q31" i="42"/>
  <c r="AG31" i="42"/>
  <c r="AE33" i="42"/>
  <c r="Q35" i="42"/>
  <c r="AG35" i="42"/>
  <c r="AE37" i="42"/>
  <c r="Z38" i="42"/>
  <c r="AE41" i="42"/>
  <c r="AE42" i="42"/>
  <c r="AG42" i="42"/>
  <c r="AL42" i="42"/>
  <c r="R44" i="42"/>
  <c r="S46" i="42"/>
  <c r="AE46" i="42"/>
  <c r="AG46" i="42"/>
  <c r="AN46" i="42"/>
  <c r="AJ48" i="42"/>
  <c r="AM48" i="42"/>
  <c r="S50" i="42"/>
  <c r="R50" i="42"/>
  <c r="O50" i="42"/>
  <c r="M50" i="42"/>
  <c r="X53" i="42"/>
  <c r="T53" i="42"/>
  <c r="Z53" i="42"/>
  <c r="Y57" i="42"/>
  <c r="Y61" i="42"/>
  <c r="X61" i="42"/>
  <c r="V61" i="42"/>
  <c r="T61" i="42"/>
  <c r="Z61" i="42"/>
  <c r="AN69" i="42"/>
  <c r="AM69" i="42"/>
  <c r="AL69" i="42"/>
  <c r="AJ69" i="42"/>
  <c r="AH69" i="42"/>
  <c r="AG72" i="42"/>
  <c r="AF72" i="42"/>
  <c r="AE72" i="42"/>
  <c r="AC72" i="42"/>
  <c r="AA72" i="42"/>
  <c r="AG109" i="42"/>
  <c r="AF109" i="42"/>
  <c r="AE109" i="42"/>
  <c r="AC109" i="42"/>
  <c r="AA109" i="42"/>
  <c r="AM30" i="42"/>
  <c r="R31" i="42"/>
  <c r="AF33" i="42"/>
  <c r="R35" i="42"/>
  <c r="AF37" i="42"/>
  <c r="X41" i="42"/>
  <c r="AF41" i="42"/>
  <c r="AC42" i="42"/>
  <c r="AN42" i="42"/>
  <c r="AM45" i="42"/>
  <c r="AC46" i="42"/>
  <c r="X47" i="42"/>
  <c r="AH47" i="42"/>
  <c r="AJ47" i="42"/>
  <c r="R48" i="42"/>
  <c r="S49" i="42"/>
  <c r="S52" i="42"/>
  <c r="V53" i="42"/>
  <c r="AN53" i="42"/>
  <c r="AM53" i="42"/>
  <c r="AJ53" i="42"/>
  <c r="AH53" i="42"/>
  <c r="O57" i="42"/>
  <c r="R57" i="42"/>
  <c r="S62" i="42"/>
  <c r="R62" i="42"/>
  <c r="Q62" i="42"/>
  <c r="O62" i="42"/>
  <c r="M62" i="42"/>
  <c r="AN114" i="42"/>
  <c r="AM114" i="42"/>
  <c r="AL114" i="42"/>
  <c r="AJ114" i="42"/>
  <c r="AH114" i="42"/>
  <c r="M42" i="42"/>
  <c r="AE44" i="42"/>
  <c r="T45" i="42"/>
  <c r="V45" i="42"/>
  <c r="AN45" i="42"/>
  <c r="R47" i="42"/>
  <c r="Q47" i="42"/>
  <c r="S48" i="42"/>
  <c r="AL48" i="42"/>
  <c r="Q50" i="42"/>
  <c r="AA50" i="42"/>
  <c r="AE50" i="42"/>
  <c r="AC50" i="42"/>
  <c r="AN52" i="42"/>
  <c r="AG54" i="42"/>
  <c r="S58" i="42"/>
  <c r="R58" i="42"/>
  <c r="O58" i="42"/>
  <c r="M58" i="42"/>
  <c r="S70" i="42"/>
  <c r="R70" i="42"/>
  <c r="Q70" i="42"/>
  <c r="O70" i="42"/>
  <c r="M70" i="42"/>
  <c r="S107" i="42"/>
  <c r="R107" i="42"/>
  <c r="Q107" i="42"/>
  <c r="O107" i="42"/>
  <c r="M107" i="42"/>
  <c r="AF46" i="42"/>
  <c r="AN48" i="42"/>
  <c r="X49" i="42"/>
  <c r="Z49" i="42"/>
  <c r="Y53" i="42"/>
  <c r="M56" i="42"/>
  <c r="Q56" i="42"/>
  <c r="O56" i="42"/>
  <c r="AE48" i="42"/>
  <c r="AE52" i="42"/>
  <c r="AE56" i="42"/>
  <c r="AC58" i="42"/>
  <c r="O60" i="42"/>
  <c r="AE60" i="42"/>
  <c r="AM60" i="42"/>
  <c r="R61" i="42"/>
  <c r="AC62" i="42"/>
  <c r="O64" i="42"/>
  <c r="AE64" i="42"/>
  <c r="AM64" i="42"/>
  <c r="R65" i="42"/>
  <c r="Z65" i="42"/>
  <c r="AC66" i="42"/>
  <c r="X67" i="42"/>
  <c r="AF67" i="42"/>
  <c r="AN67" i="42"/>
  <c r="R69" i="42"/>
  <c r="Z69" i="42"/>
  <c r="AC70" i="42"/>
  <c r="X71" i="42"/>
  <c r="AF71" i="42"/>
  <c r="AN71" i="42"/>
  <c r="S72" i="42"/>
  <c r="AC107" i="42"/>
  <c r="X108" i="42"/>
  <c r="AF108" i="42"/>
  <c r="AN108" i="42"/>
  <c r="S109" i="42"/>
  <c r="V110" i="42"/>
  <c r="AL110" i="42"/>
  <c r="Q111" i="42"/>
  <c r="Y111" i="42"/>
  <c r="AG111" i="42"/>
  <c r="AJ112" i="42"/>
  <c r="O113" i="42"/>
  <c r="AE113" i="42"/>
  <c r="AM113" i="42"/>
  <c r="R114" i="42"/>
  <c r="Z114" i="42"/>
  <c r="AE58" i="42"/>
  <c r="Q60" i="42"/>
  <c r="AE62" i="42"/>
  <c r="Q64" i="42"/>
  <c r="T65" i="42"/>
  <c r="AE66" i="42"/>
  <c r="AH67" i="42"/>
  <c r="T69" i="42"/>
  <c r="AE70" i="42"/>
  <c r="AH71" i="42"/>
  <c r="M72" i="42"/>
  <c r="AE107" i="42"/>
  <c r="AH108" i="42"/>
  <c r="M109" i="42"/>
  <c r="X110" i="42"/>
  <c r="T114" i="42"/>
  <c r="Y110" i="42"/>
  <c r="T111" i="42"/>
  <c r="AJ111" i="42"/>
  <c r="O112" i="42"/>
  <c r="AM112" i="42"/>
  <c r="R113" i="42"/>
  <c r="AH113" i="42"/>
  <c r="M114" i="42"/>
  <c r="S64" i="42"/>
  <c r="V65" i="42"/>
  <c r="AJ67" i="42"/>
  <c r="V69" i="42"/>
  <c r="AJ71" i="42"/>
  <c r="O72" i="42"/>
  <c r="AJ108" i="42"/>
  <c r="O109" i="42"/>
  <c r="Z110" i="42"/>
  <c r="AH110" i="42"/>
  <c r="M111" i="42"/>
  <c r="AC111" i="42"/>
  <c r="AN112" i="42"/>
  <c r="S113" i="42"/>
  <c r="V114" i="42"/>
  <c r="AE49" i="42"/>
  <c r="AE53" i="42"/>
  <c r="AE57" i="42"/>
  <c r="AJ60" i="42"/>
  <c r="O61" i="42"/>
  <c r="AE61" i="42"/>
  <c r="AJ64" i="42"/>
  <c r="O65" i="42"/>
  <c r="AE65" i="42"/>
  <c r="AC67" i="42"/>
  <c r="O69" i="42"/>
  <c r="AE69" i="42"/>
  <c r="AC71" i="42"/>
  <c r="X72" i="42"/>
  <c r="X109" i="42"/>
  <c r="AL111" i="42"/>
  <c r="Q112" i="42"/>
  <c r="AE114" i="42"/>
  <c r="X65" i="42"/>
  <c r="AL67" i="42"/>
  <c r="X69" i="42"/>
  <c r="AL71" i="42"/>
  <c r="Q72" i="42"/>
  <c r="AL108" i="42"/>
  <c r="Q109" i="42"/>
  <c r="Y109" i="42"/>
  <c r="AM111" i="42"/>
  <c r="R112" i="42"/>
  <c r="AA52" i="40"/>
  <c r="O64" i="40"/>
  <c r="Q54" i="40"/>
  <c r="X63" i="40"/>
  <c r="T50" i="40"/>
  <c r="AE54" i="40"/>
  <c r="Y64" i="40"/>
  <c r="AL68" i="40"/>
  <c r="Z64" i="40"/>
  <c r="AC46" i="40"/>
  <c r="AM63" i="40"/>
  <c r="Q53" i="40"/>
  <c r="AF54" i="40"/>
  <c r="X66" i="40"/>
  <c r="R49" i="40"/>
  <c r="AF55" i="40"/>
  <c r="Y63" i="40"/>
  <c r="AA64" i="40"/>
  <c r="AA66" i="40"/>
  <c r="AF67" i="40"/>
  <c r="Q69" i="40"/>
  <c r="AF69" i="40"/>
  <c r="AN65" i="40"/>
  <c r="AG67" i="40"/>
  <c r="AG69" i="40"/>
  <c r="AC64" i="40"/>
  <c r="AC66" i="40"/>
  <c r="V69" i="40"/>
  <c r="AE63" i="40"/>
  <c r="S64" i="40"/>
  <c r="O45" i="40"/>
  <c r="AC54" i="40"/>
  <c r="T63" i="40"/>
  <c r="AE64" i="40"/>
  <c r="AE66" i="40"/>
  <c r="X69" i="40"/>
  <c r="AJ65" i="40"/>
  <c r="V50" i="40"/>
  <c r="Q58" i="40"/>
  <c r="AG66" i="40"/>
  <c r="AA67" i="40"/>
  <c r="AA69" i="40"/>
  <c r="Y70" i="40"/>
  <c r="T70" i="40"/>
  <c r="AJ47" i="40"/>
  <c r="AL47" i="40"/>
  <c r="X49" i="40"/>
  <c r="T49" i="40"/>
  <c r="AM58" i="40"/>
  <c r="O67" i="40"/>
  <c r="R67" i="40"/>
  <c r="S67" i="40"/>
  <c r="V46" i="40"/>
  <c r="Z46" i="40"/>
  <c r="AN58" i="40"/>
  <c r="AG68" i="40"/>
  <c r="AF68" i="40"/>
  <c r="AC68" i="40"/>
  <c r="AH54" i="40"/>
  <c r="AJ54" i="40"/>
  <c r="AA45" i="40"/>
  <c r="AE45" i="40"/>
  <c r="AM47" i="40"/>
  <c r="Y49" i="40"/>
  <c r="M55" i="40"/>
  <c r="O55" i="40"/>
  <c r="AE57" i="40"/>
  <c r="R66" i="40"/>
  <c r="S66" i="40"/>
  <c r="O66" i="40"/>
  <c r="X67" i="40"/>
  <c r="Z67" i="40"/>
  <c r="T45" i="40"/>
  <c r="Y45" i="40"/>
  <c r="X45" i="40"/>
  <c r="AA46" i="40"/>
  <c r="AN47" i="40"/>
  <c r="AG57" i="40"/>
  <c r="AA58" i="40"/>
  <c r="AG58" i="40"/>
  <c r="AF58" i="40"/>
  <c r="AN63" i="40"/>
  <c r="AL63" i="40"/>
  <c r="AH63" i="40"/>
  <c r="AE68" i="40"/>
  <c r="AL69" i="40"/>
  <c r="AN69" i="40"/>
  <c r="AJ66" i="40"/>
  <c r="AN66" i="40"/>
  <c r="AM66" i="40"/>
  <c r="AH45" i="40"/>
  <c r="O49" i="40"/>
  <c r="Q49" i="40"/>
  <c r="R54" i="40"/>
  <c r="O54" i="40"/>
  <c r="AM64" i="40"/>
  <c r="AH64" i="40"/>
  <c r="Q66" i="40"/>
  <c r="AH58" i="40"/>
  <c r="Q70" i="40"/>
  <c r="S70" i="40"/>
  <c r="M53" i="40"/>
  <c r="AA55" i="40"/>
  <c r="Z63" i="40"/>
  <c r="Q64" i="40"/>
  <c r="M65" i="40"/>
  <c r="AH65" i="40"/>
  <c r="Y69" i="40"/>
  <c r="R64" i="40"/>
  <c r="Z69" i="40"/>
  <c r="AF63" i="40"/>
  <c r="AG64" i="40"/>
  <c r="AL65" i="40"/>
  <c r="AC67" i="40"/>
  <c r="AJ53" i="40"/>
  <c r="V55" i="40"/>
  <c r="Q46" i="40"/>
  <c r="M47" i="40"/>
  <c r="AJ50" i="40"/>
  <c r="AC52" i="40"/>
  <c r="AL52" i="40"/>
  <c r="V58" i="40"/>
  <c r="R46" i="40"/>
  <c r="AM52" i="40"/>
  <c r="Z45" i="40"/>
  <c r="AM45" i="40"/>
  <c r="S46" i="40"/>
  <c r="AH47" i="40"/>
  <c r="M49" i="40"/>
  <c r="AL50" i="40"/>
  <c r="V52" i="40"/>
  <c r="AE52" i="40"/>
  <c r="AN53" i="40"/>
  <c r="Y55" i="40"/>
  <c r="AA57" i="40"/>
  <c r="AL57" i="40"/>
  <c r="X58" i="40"/>
  <c r="AL53" i="40"/>
  <c r="AN45" i="40"/>
  <c r="AE46" i="40"/>
  <c r="Q47" i="40"/>
  <c r="X50" i="40"/>
  <c r="AM50" i="40"/>
  <c r="AF52" i="40"/>
  <c r="R55" i="40"/>
  <c r="Z55" i="40"/>
  <c r="Y58" i="40"/>
  <c r="AJ58" i="40"/>
  <c r="AL45" i="40"/>
  <c r="AG46" i="40"/>
  <c r="Z50" i="40"/>
  <c r="AN50" i="40"/>
  <c r="Y52" i="40"/>
  <c r="M54" i="40"/>
  <c r="S55" i="40"/>
  <c r="AC57" i="40"/>
  <c r="X55" i="40"/>
  <c r="M46" i="40"/>
  <c r="Z52" i="40"/>
  <c r="AH53" i="40"/>
  <c r="AM54" i="40"/>
  <c r="AC58" i="40"/>
  <c r="Y47" i="40"/>
  <c r="X47" i="40"/>
  <c r="V47" i="40"/>
  <c r="T47" i="40"/>
  <c r="S63" i="40"/>
  <c r="R63" i="40"/>
  <c r="Q63" i="40"/>
  <c r="M63" i="40"/>
  <c r="O63" i="40"/>
  <c r="AN46" i="40"/>
  <c r="AJ46" i="40"/>
  <c r="AH46" i="40"/>
  <c r="AL46" i="40"/>
  <c r="AM46" i="40"/>
  <c r="AE49" i="40"/>
  <c r="AG49" i="40"/>
  <c r="AF49" i="40"/>
  <c r="AC49" i="40"/>
  <c r="AA49" i="40"/>
  <c r="AG50" i="40"/>
  <c r="AC50" i="40"/>
  <c r="AA50" i="40"/>
  <c r="AE50" i="40"/>
  <c r="AG70" i="40"/>
  <c r="AF70" i="40"/>
  <c r="AE70" i="40"/>
  <c r="AC70" i="40"/>
  <c r="AA70" i="40"/>
  <c r="S68" i="40"/>
  <c r="R68" i="40"/>
  <c r="Q68" i="40"/>
  <c r="O68" i="40"/>
  <c r="M68" i="40"/>
  <c r="AA47" i="40"/>
  <c r="AE47" i="40"/>
  <c r="AG47" i="40"/>
  <c r="AF47" i="40"/>
  <c r="AC47" i="40"/>
  <c r="AM49" i="40"/>
  <c r="AL49" i="40"/>
  <c r="AH49" i="40"/>
  <c r="AF50" i="40"/>
  <c r="M52" i="40"/>
  <c r="R52" i="40"/>
  <c r="Q52" i="40"/>
  <c r="O52" i="40"/>
  <c r="AJ49" i="40"/>
  <c r="X53" i="40"/>
  <c r="Z53" i="40"/>
  <c r="Y53" i="40"/>
  <c r="V53" i="40"/>
  <c r="AC45" i="40"/>
  <c r="AG45" i="40"/>
  <c r="AF45" i="40"/>
  <c r="T53" i="40"/>
  <c r="S57" i="40"/>
  <c r="R57" i="40"/>
  <c r="Q57" i="40"/>
  <c r="O57" i="40"/>
  <c r="M45" i="40"/>
  <c r="Q45" i="40"/>
  <c r="X46" i="40"/>
  <c r="T46" i="40"/>
  <c r="O53" i="40"/>
  <c r="S53" i="40"/>
  <c r="Z57" i="40"/>
  <c r="Y57" i="40"/>
  <c r="X57" i="40"/>
  <c r="T57" i="40"/>
  <c r="R50" i="40"/>
  <c r="Q50" i="40"/>
  <c r="M50" i="40"/>
  <c r="S47" i="40"/>
  <c r="O47" i="40"/>
  <c r="V49" i="40"/>
  <c r="Z49" i="40"/>
  <c r="O50" i="40"/>
  <c r="AJ52" i="40"/>
  <c r="AN52" i="40"/>
  <c r="AF53" i="40"/>
  <c r="AE53" i="40"/>
  <c r="AA53" i="40"/>
  <c r="AN55" i="40"/>
  <c r="AM55" i="40"/>
  <c r="AL55" i="40"/>
  <c r="AJ55" i="40"/>
  <c r="R45" i="40"/>
  <c r="Y46" i="40"/>
  <c r="AC53" i="40"/>
  <c r="T54" i="40"/>
  <c r="Z54" i="40"/>
  <c r="Y54" i="40"/>
  <c r="V54" i="40"/>
  <c r="AG65" i="40"/>
  <c r="AF65" i="40"/>
  <c r="AE65" i="40"/>
  <c r="AA65" i="40"/>
  <c r="AC65" i="40"/>
  <c r="X52" i="40"/>
  <c r="AL54" i="40"/>
  <c r="Q55" i="40"/>
  <c r="AG55" i="40"/>
  <c r="AJ57" i="40"/>
  <c r="O58" i="40"/>
  <c r="AE58" i="40"/>
  <c r="Z65" i="40"/>
  <c r="Y65" i="40"/>
  <c r="X65" i="40"/>
  <c r="V65" i="40"/>
  <c r="AG54" i="40"/>
  <c r="AM57" i="40"/>
  <c r="R58" i="40"/>
  <c r="Z58" i="40"/>
  <c r="Z68" i="40"/>
  <c r="Y68" i="40"/>
  <c r="X68" i="40"/>
  <c r="T68" i="40"/>
  <c r="AC55" i="40"/>
  <c r="AN57" i="40"/>
  <c r="S58" i="40"/>
  <c r="V68" i="40"/>
  <c r="AN70" i="40"/>
  <c r="AM70" i="40"/>
  <c r="AL70" i="40"/>
  <c r="AH70" i="40"/>
  <c r="AJ70" i="40"/>
  <c r="AN67" i="40"/>
  <c r="AM67" i="40"/>
  <c r="AL67" i="40"/>
  <c r="AJ67" i="40"/>
  <c r="AC63" i="40"/>
  <c r="X64" i="40"/>
  <c r="AN64" i="40"/>
  <c r="S65" i="40"/>
  <c r="V66" i="40"/>
  <c r="AL66" i="40"/>
  <c r="Q67" i="40"/>
  <c r="Y67" i="40"/>
  <c r="AJ68" i="40"/>
  <c r="O69" i="40"/>
  <c r="AE69" i="40"/>
  <c r="AM69" i="40"/>
  <c r="R70" i="40"/>
  <c r="Z70" i="40"/>
  <c r="Y66" i="40"/>
  <c r="T67" i="40"/>
  <c r="AM68" i="40"/>
  <c r="R69" i="40"/>
  <c r="AH69" i="40"/>
  <c r="M70" i="40"/>
  <c r="AG63" i="40"/>
  <c r="T64" i="40"/>
  <c r="AJ64" i="40"/>
  <c r="O65" i="40"/>
  <c r="Z66" i="40"/>
  <c r="AH66" i="40"/>
  <c r="M67" i="40"/>
  <c r="AN68" i="40"/>
  <c r="S69" i="40"/>
  <c r="V70" i="40"/>
  <c r="AJ69" i="40"/>
  <c r="O70" i="40"/>
  <c r="AL64" i="40"/>
  <c r="Q65" i="40"/>
  <c r="X70" i="40"/>
  <c r="T50" i="39"/>
  <c r="AA66" i="39"/>
  <c r="AN46" i="39"/>
  <c r="AN83" i="39"/>
  <c r="S30" i="39"/>
  <c r="M50" i="39"/>
  <c r="S44" i="39"/>
  <c r="AE70" i="39"/>
  <c r="Y78" i="39"/>
  <c r="AG70" i="39"/>
  <c r="M35" i="39"/>
  <c r="AJ70" i="39"/>
  <c r="AL32" i="39"/>
  <c r="AH35" i="39"/>
  <c r="X66" i="39"/>
  <c r="AE72" i="39"/>
  <c r="M78" i="39"/>
  <c r="AC80" i="39"/>
  <c r="T84" i="39"/>
  <c r="T72" i="39"/>
  <c r="Y32" i="39"/>
  <c r="AH70" i="39"/>
  <c r="AL56" i="39"/>
  <c r="AE60" i="39"/>
  <c r="Z64" i="39"/>
  <c r="R81" i="39"/>
  <c r="AE82" i="39"/>
  <c r="AH46" i="39"/>
  <c r="AN56" i="39"/>
  <c r="AF60" i="39"/>
  <c r="S81" i="39"/>
  <c r="AF82" i="39"/>
  <c r="AE80" i="39"/>
  <c r="T81" i="39"/>
  <c r="AG82" i="39"/>
  <c r="AH33" i="39"/>
  <c r="R44" i="39"/>
  <c r="AJ46" i="39"/>
  <c r="Z53" i="39"/>
  <c r="AG72" i="39"/>
  <c r="Z77" i="39"/>
  <c r="AF80" i="39"/>
  <c r="M37" i="39"/>
  <c r="AA38" i="39"/>
  <c r="Q40" i="39"/>
  <c r="M47" i="39"/>
  <c r="X49" i="39"/>
  <c r="AH60" i="39"/>
  <c r="O64" i="39"/>
  <c r="AA64" i="39"/>
  <c r="AC66" i="39"/>
  <c r="T69" i="39"/>
  <c r="V72" i="39"/>
  <c r="AH72" i="39"/>
  <c r="AA77" i="39"/>
  <c r="AA83" i="39"/>
  <c r="M84" i="39"/>
  <c r="R40" i="39"/>
  <c r="AM48" i="39"/>
  <c r="Q53" i="39"/>
  <c r="AE56" i="39"/>
  <c r="O37" i="39"/>
  <c r="S40" i="39"/>
  <c r="AC52" i="39"/>
  <c r="S53" i="39"/>
  <c r="AG56" i="39"/>
  <c r="AJ60" i="39"/>
  <c r="Q64" i="39"/>
  <c r="AC64" i="39"/>
  <c r="AF66" i="39"/>
  <c r="X72" i="39"/>
  <c r="AJ72" i="39"/>
  <c r="AC77" i="39"/>
  <c r="Q78" i="39"/>
  <c r="Y80" i="39"/>
  <c r="AC83" i="39"/>
  <c r="R64" i="39"/>
  <c r="AA65" i="39"/>
  <c r="V66" i="39"/>
  <c r="AM70" i="39"/>
  <c r="AA72" i="39"/>
  <c r="R78" i="39"/>
  <c r="AA80" i="39"/>
  <c r="AA82" i="39"/>
  <c r="AA33" i="39"/>
  <c r="AE36" i="39"/>
  <c r="R37" i="39"/>
  <c r="Q49" i="39"/>
  <c r="AF52" i="39"/>
  <c r="AM60" i="39"/>
  <c r="S64" i="39"/>
  <c r="AF64" i="39"/>
  <c r="AM72" i="39"/>
  <c r="S78" i="39"/>
  <c r="AG83" i="39"/>
  <c r="T35" i="39"/>
  <c r="M36" i="39"/>
  <c r="AF36" i="39"/>
  <c r="S37" i="39"/>
  <c r="AM38" i="39"/>
  <c r="AA40" i="39"/>
  <c r="R49" i="39"/>
  <c r="AN60" i="39"/>
  <c r="AH42" i="39"/>
  <c r="AM42" i="39"/>
  <c r="AL42" i="39"/>
  <c r="X70" i="39"/>
  <c r="Y70" i="39"/>
  <c r="AL30" i="39"/>
  <c r="AN30" i="39"/>
  <c r="AE49" i="39"/>
  <c r="AG49" i="39"/>
  <c r="AF49" i="39"/>
  <c r="AC49" i="39"/>
  <c r="AE53" i="39"/>
  <c r="AA53" i="39"/>
  <c r="AG53" i="39"/>
  <c r="AF53" i="39"/>
  <c r="AH58" i="39"/>
  <c r="AM58" i="39"/>
  <c r="AL58" i="39"/>
  <c r="AJ58" i="39"/>
  <c r="AG78" i="39"/>
  <c r="AF78" i="39"/>
  <c r="AE78" i="39"/>
  <c r="AC78" i="39"/>
  <c r="T42" i="39"/>
  <c r="Z42" i="39"/>
  <c r="Y42" i="39"/>
  <c r="X42" i="39"/>
  <c r="AC53" i="39"/>
  <c r="AN62" i="39"/>
  <c r="AM62" i="39"/>
  <c r="AL62" i="39"/>
  <c r="AJ62" i="39"/>
  <c r="AJ80" i="39"/>
  <c r="AN80" i="39"/>
  <c r="AM80" i="39"/>
  <c r="AA41" i="39"/>
  <c r="V42" i="39"/>
  <c r="O57" i="39"/>
  <c r="R57" i="39"/>
  <c r="AH69" i="39"/>
  <c r="AM69" i="39"/>
  <c r="AL69" i="39"/>
  <c r="AJ69" i="39"/>
  <c r="M71" i="39"/>
  <c r="Q71" i="39"/>
  <c r="AM78" i="39"/>
  <c r="AH78" i="39"/>
  <c r="AF81" i="39"/>
  <c r="AA81" i="39"/>
  <c r="T30" i="39"/>
  <c r="Z30" i="39"/>
  <c r="Y30" i="39"/>
  <c r="X30" i="39"/>
  <c r="T83" i="39"/>
  <c r="Z83" i="39"/>
  <c r="Y83" i="39"/>
  <c r="V83" i="39"/>
  <c r="X83" i="39"/>
  <c r="M33" i="39"/>
  <c r="S33" i="39"/>
  <c r="R33" i="39"/>
  <c r="Q33" i="39"/>
  <c r="AF37" i="39"/>
  <c r="AA37" i="39"/>
  <c r="AL40" i="39"/>
  <c r="AN40" i="39"/>
  <c r="T60" i="39"/>
  <c r="Z60" i="39"/>
  <c r="Y60" i="39"/>
  <c r="X60" i="39"/>
  <c r="V62" i="39"/>
  <c r="X62" i="39"/>
  <c r="Z67" i="39"/>
  <c r="X67" i="39"/>
  <c r="V67" i="39"/>
  <c r="AJ77" i="39"/>
  <c r="AN77" i="39"/>
  <c r="AM77" i="39"/>
  <c r="AL77" i="39"/>
  <c r="AJ52" i="39"/>
  <c r="AH52" i="39"/>
  <c r="AN52" i="39"/>
  <c r="AM52" i="39"/>
  <c r="AL52" i="39"/>
  <c r="AJ66" i="39"/>
  <c r="AN66" i="39"/>
  <c r="AM66" i="39"/>
  <c r="AL66" i="39"/>
  <c r="M80" i="39"/>
  <c r="S80" i="39"/>
  <c r="Q80" i="39"/>
  <c r="AG36" i="39"/>
  <c r="M45" i="39"/>
  <c r="AH45" i="39"/>
  <c r="R53" i="39"/>
  <c r="AF56" i="39"/>
  <c r="AG60" i="39"/>
  <c r="M79" i="39"/>
  <c r="V81" i="39"/>
  <c r="AF83" i="39"/>
  <c r="Q30" i="39"/>
  <c r="AJ32" i="39"/>
  <c r="T37" i="39"/>
  <c r="Z44" i="39"/>
  <c r="AF46" i="39"/>
  <c r="M48" i="39"/>
  <c r="V49" i="39"/>
  <c r="AA54" i="39"/>
  <c r="S61" i="39"/>
  <c r="AC62" i="39"/>
  <c r="V77" i="39"/>
  <c r="AJ79" i="39"/>
  <c r="X81" i="39"/>
  <c r="AL82" i="39"/>
  <c r="AH83" i="39"/>
  <c r="Q84" i="39"/>
  <c r="R30" i="39"/>
  <c r="T31" i="39"/>
  <c r="AN36" i="39"/>
  <c r="AL38" i="39"/>
  <c r="AA44" i="39"/>
  <c r="T45" i="39"/>
  <c r="M46" i="39"/>
  <c r="AG46" i="39"/>
  <c r="AL48" i="39"/>
  <c r="AE52" i="39"/>
  <c r="M53" i="39"/>
  <c r="AA56" i="39"/>
  <c r="AE64" i="39"/>
  <c r="AE66" i="39"/>
  <c r="AL70" i="39"/>
  <c r="AA71" i="39"/>
  <c r="AL72" i="39"/>
  <c r="AE77" i="39"/>
  <c r="Y81" i="39"/>
  <c r="S84" i="39"/>
  <c r="AE62" i="39"/>
  <c r="X77" i="39"/>
  <c r="AF77" i="39"/>
  <c r="AL79" i="39"/>
  <c r="AM32" i="39"/>
  <c r="Z33" i="39"/>
  <c r="Q44" i="39"/>
  <c r="Z49" i="39"/>
  <c r="AM56" i="39"/>
  <c r="AF62" i="39"/>
  <c r="Y64" i="39"/>
  <c r="S67" i="39"/>
  <c r="AF70" i="39"/>
  <c r="AF72" i="39"/>
  <c r="Y77" i="39"/>
  <c r="Z78" i="39"/>
  <c r="AN79" i="39"/>
  <c r="X80" i="39"/>
  <c r="Q83" i="39"/>
  <c r="AL83" i="39"/>
  <c r="X57" i="39"/>
  <c r="R60" i="39"/>
  <c r="X53" i="39"/>
  <c r="S57" i="39"/>
  <c r="T58" i="39"/>
  <c r="Q61" i="39"/>
  <c r="Y66" i="39"/>
  <c r="Q67" i="39"/>
  <c r="Y67" i="39"/>
  <c r="Q70" i="39"/>
  <c r="Z70" i="39"/>
  <c r="O71" i="39"/>
  <c r="Y72" i="39"/>
  <c r="X56" i="39"/>
  <c r="Z57" i="39"/>
  <c r="Y53" i="39"/>
  <c r="T57" i="39"/>
  <c r="R61" i="39"/>
  <c r="X64" i="39"/>
  <c r="R67" i="39"/>
  <c r="R70" i="39"/>
  <c r="V56" i="39"/>
  <c r="V57" i="39"/>
  <c r="R71" i="39"/>
  <c r="M54" i="39"/>
  <c r="O60" i="39"/>
  <c r="M61" i="39"/>
  <c r="V70" i="39"/>
  <c r="S71" i="39"/>
  <c r="Y56" i="39"/>
  <c r="Q57" i="39"/>
  <c r="Q60" i="39"/>
  <c r="O70" i="39"/>
  <c r="AC48" i="39"/>
  <c r="X36" i="39"/>
  <c r="AC38" i="39"/>
  <c r="AC40" i="39"/>
  <c r="X46" i="39"/>
  <c r="Z47" i="39"/>
  <c r="AF30" i="39"/>
  <c r="M31" i="39"/>
  <c r="AA31" i="39"/>
  <c r="T32" i="39"/>
  <c r="AE32" i="39"/>
  <c r="AN32" i="39"/>
  <c r="T33" i="39"/>
  <c r="AJ35" i="39"/>
  <c r="O36" i="39"/>
  <c r="Y36" i="39"/>
  <c r="AH36" i="39"/>
  <c r="Z37" i="39"/>
  <c r="M38" i="39"/>
  <c r="AN38" i="39"/>
  <c r="V40" i="39"/>
  <c r="M41" i="39"/>
  <c r="AE42" i="39"/>
  <c r="AN42" i="39"/>
  <c r="T44" i="39"/>
  <c r="AJ45" i="39"/>
  <c r="O46" i="39"/>
  <c r="Y46" i="39"/>
  <c r="O47" i="39"/>
  <c r="AA47" i="39"/>
  <c r="AE48" i="39"/>
  <c r="Y49" i="39"/>
  <c r="AH49" i="39"/>
  <c r="S50" i="39"/>
  <c r="AG30" i="39"/>
  <c r="AF32" i="39"/>
  <c r="AG33" i="39"/>
  <c r="Z36" i="39"/>
  <c r="AE38" i="39"/>
  <c r="AF40" i="39"/>
  <c r="AF42" i="39"/>
  <c r="AG44" i="39"/>
  <c r="AF48" i="39"/>
  <c r="AH30" i="39"/>
  <c r="O31" i="39"/>
  <c r="V32" i="39"/>
  <c r="AG32" i="39"/>
  <c r="V33" i="39"/>
  <c r="AL35" i="39"/>
  <c r="Q36" i="39"/>
  <c r="AJ36" i="39"/>
  <c r="AF38" i="39"/>
  <c r="X40" i="39"/>
  <c r="AG40" i="39"/>
  <c r="AG42" i="39"/>
  <c r="V44" i="39"/>
  <c r="AH44" i="39"/>
  <c r="AL45" i="39"/>
  <c r="Q46" i="39"/>
  <c r="AC46" i="39"/>
  <c r="R47" i="39"/>
  <c r="AG48" i="39"/>
  <c r="O33" i="39"/>
  <c r="AM35" i="39"/>
  <c r="R36" i="39"/>
  <c r="AC36" i="39"/>
  <c r="Y40" i="39"/>
  <c r="AH40" i="39"/>
  <c r="S41" i="39"/>
  <c r="O44" i="39"/>
  <c r="AM45" i="39"/>
  <c r="R46" i="39"/>
  <c r="AM46" i="39"/>
  <c r="S47" i="39"/>
  <c r="AH47" i="39"/>
  <c r="AN49" i="39"/>
  <c r="AJ30" i="39"/>
  <c r="S31" i="39"/>
  <c r="X32" i="39"/>
  <c r="Y33" i="39"/>
  <c r="AM36" i="39"/>
  <c r="AH37" i="39"/>
  <c r="Z40" i="39"/>
  <c r="T41" i="39"/>
  <c r="Y44" i="39"/>
  <c r="AE46" i="39"/>
  <c r="T47" i="39"/>
  <c r="AA50" i="39"/>
  <c r="V38" i="39"/>
  <c r="AJ41" i="39"/>
  <c r="AJ50" i="39"/>
  <c r="O30" i="39"/>
  <c r="AE30" i="39"/>
  <c r="AM30" i="39"/>
  <c r="R31" i="39"/>
  <c r="Z31" i="39"/>
  <c r="AH31" i="39"/>
  <c r="M32" i="39"/>
  <c r="AC32" i="39"/>
  <c r="AF33" i="39"/>
  <c r="AN33" i="39"/>
  <c r="S35" i="39"/>
  <c r="AA35" i="39"/>
  <c r="V36" i="39"/>
  <c r="Y37" i="39"/>
  <c r="AG37" i="39"/>
  <c r="T38" i="39"/>
  <c r="AJ38" i="39"/>
  <c r="O40" i="39"/>
  <c r="AM40" i="39"/>
  <c r="R41" i="39"/>
  <c r="Z41" i="39"/>
  <c r="AH41" i="39"/>
  <c r="M42" i="39"/>
  <c r="AC42" i="39"/>
  <c r="AF44" i="39"/>
  <c r="AN44" i="39"/>
  <c r="S45" i="39"/>
  <c r="AA45" i="39"/>
  <c r="V46" i="39"/>
  <c r="Y47" i="39"/>
  <c r="AG47" i="39"/>
  <c r="T48" i="39"/>
  <c r="AJ48" i="39"/>
  <c r="O49" i="39"/>
  <c r="AM49" i="39"/>
  <c r="R50" i="39"/>
  <c r="Z50" i="39"/>
  <c r="AH50" i="39"/>
  <c r="O52" i="39"/>
  <c r="AH57" i="39"/>
  <c r="Y61" i="39"/>
  <c r="X61" i="39"/>
  <c r="V61" i="39"/>
  <c r="AN61" i="39"/>
  <c r="AM61" i="39"/>
  <c r="AL61" i="39"/>
  <c r="T62" i="39"/>
  <c r="Z62" i="39"/>
  <c r="Y62" i="39"/>
  <c r="Y71" i="39"/>
  <c r="X71" i="39"/>
  <c r="V71" i="39"/>
  <c r="AN71" i="39"/>
  <c r="AM71" i="39"/>
  <c r="AL71" i="39"/>
  <c r="AC35" i="39"/>
  <c r="M56" i="39"/>
  <c r="S56" i="39"/>
  <c r="R56" i="39"/>
  <c r="AC31" i="39"/>
  <c r="V35" i="39"/>
  <c r="AJ37" i="39"/>
  <c r="O38" i="39"/>
  <c r="AC41" i="39"/>
  <c r="V45" i="39"/>
  <c r="AJ47" i="39"/>
  <c r="O48" i="39"/>
  <c r="AC50" i="39"/>
  <c r="O56" i="39"/>
  <c r="AJ31" i="39"/>
  <c r="O42" i="39"/>
  <c r="V48" i="39"/>
  <c r="T52" i="39"/>
  <c r="Z52" i="39"/>
  <c r="Y52" i="39"/>
  <c r="R65" i="39"/>
  <c r="Q65" i="39"/>
  <c r="O65" i="39"/>
  <c r="AA30" i="39"/>
  <c r="V31" i="39"/>
  <c r="AL31" i="39"/>
  <c r="Q32" i="39"/>
  <c r="AJ33" i="39"/>
  <c r="O35" i="39"/>
  <c r="AE35" i="39"/>
  <c r="AC37" i="39"/>
  <c r="X38" i="39"/>
  <c r="V41" i="39"/>
  <c r="AL41" i="39"/>
  <c r="Q42" i="39"/>
  <c r="AJ44" i="39"/>
  <c r="O45" i="39"/>
  <c r="AE45" i="39"/>
  <c r="Z46" i="39"/>
  <c r="AC47" i="39"/>
  <c r="X48" i="39"/>
  <c r="AN48" i="39"/>
  <c r="S49" i="39"/>
  <c r="V50" i="39"/>
  <c r="AL50" i="39"/>
  <c r="AG61" i="39"/>
  <c r="AF61" i="39"/>
  <c r="AE61" i="39"/>
  <c r="S65" i="39"/>
  <c r="AG71" i="39"/>
  <c r="AF71" i="39"/>
  <c r="AE71" i="39"/>
  <c r="M72" i="39"/>
  <c r="S72" i="39"/>
  <c r="R72" i="39"/>
  <c r="AN57" i="39"/>
  <c r="AM57" i="39"/>
  <c r="AL57" i="39"/>
  <c r="AN67" i="39"/>
  <c r="AM67" i="39"/>
  <c r="AL67" i="39"/>
  <c r="R54" i="39"/>
  <c r="Q54" i="39"/>
  <c r="O54" i="39"/>
  <c r="M66" i="39"/>
  <c r="S66" i="39"/>
  <c r="R66" i="39"/>
  <c r="AE31" i="39"/>
  <c r="AM31" i="39"/>
  <c r="R32" i="39"/>
  <c r="AC33" i="39"/>
  <c r="X35" i="39"/>
  <c r="AF35" i="39"/>
  <c r="V37" i="39"/>
  <c r="AL37" i="39"/>
  <c r="Q38" i="39"/>
  <c r="Y38" i="39"/>
  <c r="AJ40" i="39"/>
  <c r="O41" i="39"/>
  <c r="AE41" i="39"/>
  <c r="AM41" i="39"/>
  <c r="R42" i="39"/>
  <c r="AC44" i="39"/>
  <c r="X45" i="39"/>
  <c r="AF45" i="39"/>
  <c r="V47" i="39"/>
  <c r="AL47" i="39"/>
  <c r="Q48" i="39"/>
  <c r="Y48" i="39"/>
  <c r="AJ49" i="39"/>
  <c r="O50" i="39"/>
  <c r="AE50" i="39"/>
  <c r="AM50" i="39"/>
  <c r="X52" i="39"/>
  <c r="AM53" i="39"/>
  <c r="AL53" i="39"/>
  <c r="AJ53" i="39"/>
  <c r="AH54" i="39"/>
  <c r="AN54" i="39"/>
  <c r="AM54" i="39"/>
  <c r="Q56" i="39"/>
  <c r="AF57" i="39"/>
  <c r="AE57" i="39"/>
  <c r="AC57" i="39"/>
  <c r="AA58" i="39"/>
  <c r="AG58" i="39"/>
  <c r="AF58" i="39"/>
  <c r="AC61" i="39"/>
  <c r="S62" i="39"/>
  <c r="R62" i="39"/>
  <c r="Q62" i="39"/>
  <c r="AM64" i="39"/>
  <c r="AL64" i="39"/>
  <c r="AJ64" i="39"/>
  <c r="AH65" i="39"/>
  <c r="AN65" i="39"/>
  <c r="AM65" i="39"/>
  <c r="Q66" i="39"/>
  <c r="AF67" i="39"/>
  <c r="AE67" i="39"/>
  <c r="AC67" i="39"/>
  <c r="AA69" i="39"/>
  <c r="AG69" i="39"/>
  <c r="AF69" i="39"/>
  <c r="AJ67" i="39"/>
  <c r="X31" i="39"/>
  <c r="AF31" i="39"/>
  <c r="S32" i="39"/>
  <c r="AL33" i="39"/>
  <c r="Q35" i="39"/>
  <c r="Y35" i="39"/>
  <c r="AE37" i="39"/>
  <c r="AM37" i="39"/>
  <c r="R38" i="39"/>
  <c r="X41" i="39"/>
  <c r="AF41" i="39"/>
  <c r="AL44" i="39"/>
  <c r="Q45" i="39"/>
  <c r="Y45" i="39"/>
  <c r="AG45" i="39"/>
  <c r="AE47" i="39"/>
  <c r="AM47" i="39"/>
  <c r="R48" i="39"/>
  <c r="X50" i="39"/>
  <c r="AF50" i="39"/>
  <c r="Z54" i="39"/>
  <c r="Y54" i="39"/>
  <c r="X54" i="39"/>
  <c r="AJ54" i="39"/>
  <c r="S58" i="39"/>
  <c r="R58" i="39"/>
  <c r="Q58" i="39"/>
  <c r="AC58" i="39"/>
  <c r="O62" i="39"/>
  <c r="Z65" i="39"/>
  <c r="Y65" i="39"/>
  <c r="X65" i="39"/>
  <c r="AJ65" i="39"/>
  <c r="S69" i="39"/>
  <c r="R69" i="39"/>
  <c r="Q69" i="39"/>
  <c r="AC69" i="39"/>
  <c r="AG54" i="39"/>
  <c r="AF54" i="39"/>
  <c r="AE54" i="39"/>
  <c r="Z58" i="39"/>
  <c r="Y58" i="39"/>
  <c r="X58" i="39"/>
  <c r="AG65" i="39"/>
  <c r="AF65" i="39"/>
  <c r="AE65" i="39"/>
  <c r="Z69" i="39"/>
  <c r="Y69" i="39"/>
  <c r="X69" i="39"/>
  <c r="S52" i="39"/>
  <c r="R52" i="39"/>
  <c r="Q52" i="39"/>
  <c r="AN53" i="39"/>
  <c r="V54" i="39"/>
  <c r="AG57" i="39"/>
  <c r="O58" i="39"/>
  <c r="T61" i="39"/>
  <c r="AH61" i="39"/>
  <c r="AN64" i="39"/>
  <c r="V65" i="39"/>
  <c r="AG67" i="39"/>
  <c r="O69" i="39"/>
  <c r="T71" i="39"/>
  <c r="AH71" i="39"/>
  <c r="Q72" i="39"/>
  <c r="AN81" i="39"/>
  <c r="AM81" i="39"/>
  <c r="AL81" i="39"/>
  <c r="AJ81" i="39"/>
  <c r="AG84" i="39"/>
  <c r="AF84" i="39"/>
  <c r="AE84" i="39"/>
  <c r="AC84" i="39"/>
  <c r="AG52" i="39"/>
  <c r="T53" i="39"/>
  <c r="Z56" i="39"/>
  <c r="AH56" i="39"/>
  <c r="M57" i="39"/>
  <c r="AN58" i="39"/>
  <c r="S60" i="39"/>
  <c r="AA60" i="39"/>
  <c r="AG62" i="39"/>
  <c r="T64" i="39"/>
  <c r="Z66" i="39"/>
  <c r="AH66" i="39"/>
  <c r="M67" i="39"/>
  <c r="AN69" i="39"/>
  <c r="S70" i="39"/>
  <c r="AA70" i="39"/>
  <c r="AN84" i="39"/>
  <c r="AM84" i="39"/>
  <c r="AL84" i="39"/>
  <c r="AH84" i="39"/>
  <c r="Z79" i="39"/>
  <c r="Y79" i="39"/>
  <c r="X79" i="39"/>
  <c r="V79" i="39"/>
  <c r="S82" i="39"/>
  <c r="R82" i="39"/>
  <c r="Q82" i="39"/>
  <c r="O82" i="39"/>
  <c r="AJ84" i="39"/>
  <c r="S77" i="39"/>
  <c r="R77" i="39"/>
  <c r="Q77" i="39"/>
  <c r="M77" i="39"/>
  <c r="O77" i="39"/>
  <c r="AG79" i="39"/>
  <c r="AF79" i="39"/>
  <c r="AE79" i="39"/>
  <c r="AA79" i="39"/>
  <c r="Z82" i="39"/>
  <c r="Y82" i="39"/>
  <c r="X82" i="39"/>
  <c r="T82" i="39"/>
  <c r="X78" i="39"/>
  <c r="AN78" i="39"/>
  <c r="S79" i="39"/>
  <c r="V80" i="39"/>
  <c r="AL80" i="39"/>
  <c r="Q81" i="39"/>
  <c r="AG81" i="39"/>
  <c r="AJ82" i="39"/>
  <c r="O83" i="39"/>
  <c r="AM83" i="39"/>
  <c r="R84" i="39"/>
  <c r="Z84" i="39"/>
  <c r="AM82" i="39"/>
  <c r="R83" i="39"/>
  <c r="T78" i="39"/>
  <c r="AJ78" i="39"/>
  <c r="O79" i="39"/>
  <c r="AM79" i="39"/>
  <c r="R80" i="39"/>
  <c r="Z80" i="39"/>
  <c r="AH80" i="39"/>
  <c r="M81" i="39"/>
  <c r="AC81" i="39"/>
  <c r="AN82" i="39"/>
  <c r="S83" i="39"/>
  <c r="V84" i="39"/>
  <c r="AL78" i="39"/>
  <c r="Q79" i="39"/>
  <c r="AE81" i="39"/>
  <c r="X84" i="39"/>
  <c r="R71" i="38"/>
  <c r="X70" i="38"/>
  <c r="Y70" i="38"/>
  <c r="Q69" i="38"/>
  <c r="T69" i="38"/>
  <c r="T68" i="38"/>
  <c r="AG68" i="38"/>
  <c r="O69" i="38"/>
  <c r="M70" i="38"/>
  <c r="AH70" i="38"/>
  <c r="O71" i="38"/>
  <c r="AJ68" i="38"/>
  <c r="AJ69" i="38"/>
  <c r="S71" i="38"/>
  <c r="Y68" i="38"/>
  <c r="Q70" i="38"/>
  <c r="Z70" i="38"/>
  <c r="AM70" i="38"/>
  <c r="AF71" i="38"/>
  <c r="O70" i="38"/>
  <c r="Z68" i="38"/>
  <c r="AL68" i="38"/>
  <c r="AL69" i="38"/>
  <c r="R70" i="38"/>
  <c r="AN70" i="38"/>
  <c r="AH71" i="38"/>
  <c r="AH46" i="38"/>
  <c r="M69" i="38"/>
  <c r="Y69" i="38"/>
  <c r="AM69" i="38"/>
  <c r="M71" i="38"/>
  <c r="V68" i="38"/>
  <c r="AJ70" i="38"/>
  <c r="AF68" i="38"/>
  <c r="AN68" i="38"/>
  <c r="S69" i="38"/>
  <c r="AA69" i="38"/>
  <c r="Y71" i="38"/>
  <c r="R68" i="38"/>
  <c r="AC69" i="38"/>
  <c r="AF70" i="38"/>
  <c r="S68" i="38"/>
  <c r="AA68" i="38"/>
  <c r="V69" i="38"/>
  <c r="AG70" i="38"/>
  <c r="T71" i="38"/>
  <c r="AJ71" i="38"/>
  <c r="AE69" i="38"/>
  <c r="M68" i="38"/>
  <c r="AC68" i="38"/>
  <c r="X69" i="38"/>
  <c r="AF69" i="38"/>
  <c r="AA70" i="38"/>
  <c r="V71" i="38"/>
  <c r="AL71" i="38"/>
  <c r="AM71" i="38"/>
  <c r="X47" i="38"/>
  <c r="AA46" i="38"/>
  <c r="AA48" i="38"/>
  <c r="Q46" i="38"/>
  <c r="AC48" i="38"/>
  <c r="AF48" i="38"/>
  <c r="M46" i="38"/>
  <c r="AE46" i="38"/>
  <c r="AG46" i="38"/>
  <c r="M47" i="38"/>
  <c r="Z47" i="38"/>
  <c r="V48" i="38"/>
  <c r="R47" i="38"/>
  <c r="S47" i="38"/>
  <c r="AC49" i="38"/>
  <c r="S48" i="38"/>
  <c r="Q49" i="38"/>
  <c r="AF81" i="38"/>
  <c r="AF47" i="38"/>
  <c r="AG48" i="38"/>
  <c r="R49" i="38"/>
  <c r="AG49" i="38"/>
  <c r="AG61" i="38"/>
  <c r="O46" i="38"/>
  <c r="AC46" i="38"/>
  <c r="AM46" i="38"/>
  <c r="AG47" i="38"/>
  <c r="S49" i="38"/>
  <c r="AH49" i="38"/>
  <c r="AC47" i="38"/>
  <c r="AM43" i="38"/>
  <c r="AN46" i="38"/>
  <c r="R46" i="38"/>
  <c r="AA47" i="38"/>
  <c r="AN47" i="38"/>
  <c r="M49" i="38"/>
  <c r="AA49" i="38"/>
  <c r="M44" i="38"/>
  <c r="V46" i="38"/>
  <c r="AL46" i="38"/>
  <c r="Q47" i="38"/>
  <c r="Y47" i="38"/>
  <c r="T48" i="38"/>
  <c r="AJ48" i="38"/>
  <c r="Z49" i="38"/>
  <c r="X34" i="38"/>
  <c r="AL56" i="38"/>
  <c r="AH47" i="38"/>
  <c r="M48" i="38"/>
  <c r="T49" i="38"/>
  <c r="AJ49" i="38"/>
  <c r="Y46" i="38"/>
  <c r="T47" i="38"/>
  <c r="AJ47" i="38"/>
  <c r="O48" i="38"/>
  <c r="AM48" i="38"/>
  <c r="V49" i="38"/>
  <c r="AL49" i="38"/>
  <c r="AH42" i="38"/>
  <c r="Z46" i="38"/>
  <c r="X48" i="38"/>
  <c r="AN48" i="38"/>
  <c r="AE49" i="38"/>
  <c r="AM49" i="38"/>
  <c r="X46" i="38"/>
  <c r="AL48" i="38"/>
  <c r="Y63" i="38"/>
  <c r="T64" i="38"/>
  <c r="AL47" i="38"/>
  <c r="Q48" i="38"/>
  <c r="Y48" i="38"/>
  <c r="X49" i="38"/>
  <c r="AE57" i="38"/>
  <c r="Z76" i="38"/>
  <c r="Z77" i="38"/>
  <c r="AA81" i="38"/>
  <c r="AN34" i="38"/>
  <c r="Q57" i="38"/>
  <c r="X61" i="38"/>
  <c r="M39" i="38"/>
  <c r="Q63" i="38"/>
  <c r="AC81" i="38"/>
  <c r="T40" i="38"/>
  <c r="AN42" i="38"/>
  <c r="AJ56" i="38"/>
  <c r="O57" i="38"/>
  <c r="AC57" i="38"/>
  <c r="AE65" i="38"/>
  <c r="Y83" i="38"/>
  <c r="O39" i="38"/>
  <c r="S51" i="38"/>
  <c r="AM56" i="38"/>
  <c r="R57" i="38"/>
  <c r="AF57" i="38"/>
  <c r="X79" i="38"/>
  <c r="AA36" i="38"/>
  <c r="AN56" i="38"/>
  <c r="S57" i="38"/>
  <c r="Z59" i="38"/>
  <c r="S60" i="38"/>
  <c r="AC61" i="38"/>
  <c r="AL76" i="38"/>
  <c r="Q39" i="38"/>
  <c r="R39" i="38"/>
  <c r="AL55" i="38"/>
  <c r="AF61" i="38"/>
  <c r="S63" i="38"/>
  <c r="AM77" i="38"/>
  <c r="AF80" i="38"/>
  <c r="O77" i="38"/>
  <c r="V31" i="38"/>
  <c r="AJ43" i="38"/>
  <c r="AG51" i="38"/>
  <c r="AJ55" i="38"/>
  <c r="R56" i="38"/>
  <c r="AG65" i="38"/>
  <c r="Y76" i="38"/>
  <c r="M77" i="38"/>
  <c r="AH78" i="38"/>
  <c r="M80" i="38"/>
  <c r="AC80" i="38"/>
  <c r="AC82" i="38"/>
  <c r="AJ38" i="38"/>
  <c r="Z43" i="38"/>
  <c r="AN43" i="38"/>
  <c r="AL51" i="38"/>
  <c r="Z56" i="38"/>
  <c r="Q61" i="38"/>
  <c r="V64" i="38"/>
  <c r="AJ64" i="38"/>
  <c r="V65" i="38"/>
  <c r="R80" i="38"/>
  <c r="V53" i="38"/>
  <c r="AJ78" i="38"/>
  <c r="AE32" i="38"/>
  <c r="X53" i="38"/>
  <c r="Y55" i="38"/>
  <c r="Q77" i="38"/>
  <c r="AE77" i="38"/>
  <c r="AM78" i="38"/>
  <c r="S80" i="38"/>
  <c r="Q82" i="38"/>
  <c r="AN82" i="38"/>
  <c r="O30" i="38"/>
  <c r="AF32" i="38"/>
  <c r="Y53" i="38"/>
  <c r="O56" i="38"/>
  <c r="V61" i="38"/>
  <c r="V63" i="38"/>
  <c r="X64" i="38"/>
  <c r="AL64" i="38"/>
  <c r="AJ76" i="38"/>
  <c r="R77" i="38"/>
  <c r="AG77" i="38"/>
  <c r="AN78" i="38"/>
  <c r="V55" i="38"/>
  <c r="AG32" i="38"/>
  <c r="V40" i="38"/>
  <c r="M43" i="38"/>
  <c r="AH43" i="38"/>
  <c r="AE51" i="38"/>
  <c r="X59" i="38"/>
  <c r="Y64" i="38"/>
  <c r="AM64" i="38"/>
  <c r="O66" i="38"/>
  <c r="T77" i="38"/>
  <c r="AE81" i="38"/>
  <c r="AF51" i="38"/>
  <c r="Q56" i="38"/>
  <c r="AA35" i="38"/>
  <c r="Q59" i="38"/>
  <c r="M59" i="38"/>
  <c r="S59" i="38"/>
  <c r="R59" i="38"/>
  <c r="AG59" i="38"/>
  <c r="AF59" i="38"/>
  <c r="AE59" i="38"/>
  <c r="AC59" i="38"/>
  <c r="AA64" i="38"/>
  <c r="AE64" i="38"/>
  <c r="M65" i="38"/>
  <c r="R65" i="38"/>
  <c r="Q65" i="38"/>
  <c r="O65" i="38"/>
  <c r="Q78" i="38"/>
  <c r="R78" i="38"/>
  <c r="M78" i="38"/>
  <c r="Q32" i="38"/>
  <c r="AJ39" i="38"/>
  <c r="AL65" i="38"/>
  <c r="AM65" i="38"/>
  <c r="AJ65" i="38"/>
  <c r="T52" i="38"/>
  <c r="Y52" i="38"/>
  <c r="X52" i="38"/>
  <c r="V52" i="38"/>
  <c r="Q30" i="38"/>
  <c r="AJ30" i="38"/>
  <c r="O34" i="38"/>
  <c r="AG34" i="38"/>
  <c r="R35" i="38"/>
  <c r="AC36" i="38"/>
  <c r="AL38" i="38"/>
  <c r="AE43" i="38"/>
  <c r="AE52" i="38"/>
  <c r="AA52" i="38"/>
  <c r="AG52" i="38"/>
  <c r="AF52" i="38"/>
  <c r="Q53" i="38"/>
  <c r="AG60" i="38"/>
  <c r="AF60" i="38"/>
  <c r="AE60" i="38"/>
  <c r="AC60" i="38"/>
  <c r="R30" i="38"/>
  <c r="S35" i="38"/>
  <c r="X38" i="38"/>
  <c r="AM38" i="38"/>
  <c r="AC42" i="38"/>
  <c r="AF43" i="38"/>
  <c r="AC52" i="38"/>
  <c r="M55" i="38"/>
  <c r="R55" i="38"/>
  <c r="Q55" i="38"/>
  <c r="AL57" i="38"/>
  <c r="AN57" i="38"/>
  <c r="AM57" i="38"/>
  <c r="AG79" i="38"/>
  <c r="AF79" i="38"/>
  <c r="AE79" i="38"/>
  <c r="AC79" i="38"/>
  <c r="AA76" i="38"/>
  <c r="AG76" i="38"/>
  <c r="AE76" i="38"/>
  <c r="S30" i="38"/>
  <c r="AA32" i="38"/>
  <c r="Q34" i="38"/>
  <c r="AE36" i="38"/>
  <c r="AN38" i="38"/>
  <c r="S43" i="38"/>
  <c r="AG43" i="38"/>
  <c r="AL44" i="38"/>
  <c r="O55" i="38"/>
  <c r="AJ57" i="38"/>
  <c r="AJ61" i="38"/>
  <c r="AN61" i="38"/>
  <c r="AL61" i="38"/>
  <c r="Q79" i="38"/>
  <c r="S79" i="38"/>
  <c r="R79" i="38"/>
  <c r="M79" i="38"/>
  <c r="V80" i="38"/>
  <c r="Z80" i="38"/>
  <c r="X80" i="38"/>
  <c r="T82" i="38"/>
  <c r="Y82" i="38"/>
  <c r="X82" i="38"/>
  <c r="V82" i="38"/>
  <c r="O83" i="38"/>
  <c r="S83" i="38"/>
  <c r="Q83" i="38"/>
  <c r="AL34" i="38"/>
  <c r="AL40" i="38"/>
  <c r="AM44" i="38"/>
  <c r="AN66" i="38"/>
  <c r="AM66" i="38"/>
  <c r="AL66" i="38"/>
  <c r="AJ66" i="38"/>
  <c r="O79" i="38"/>
  <c r="AJ79" i="38"/>
  <c r="AN79" i="38"/>
  <c r="AM79" i="38"/>
  <c r="AH79" i="38"/>
  <c r="T31" i="38"/>
  <c r="AL31" i="38"/>
  <c r="AM34" i="38"/>
  <c r="X35" i="38"/>
  <c r="AN44" i="38"/>
  <c r="AA59" i="38"/>
  <c r="Z55" i="38"/>
  <c r="AM55" i="38"/>
  <c r="Y61" i="38"/>
  <c r="T63" i="38"/>
  <c r="Y65" i="38"/>
  <c r="R66" i="38"/>
  <c r="AM76" i="38"/>
  <c r="AH77" i="38"/>
  <c r="AG80" i="38"/>
  <c r="AF82" i="38"/>
  <c r="AA51" i="38"/>
  <c r="T53" i="38"/>
  <c r="AA61" i="38"/>
  <c r="Z65" i="38"/>
  <c r="T76" i="38"/>
  <c r="AG82" i="38"/>
  <c r="M56" i="38"/>
  <c r="Y77" i="38"/>
  <c r="AJ77" i="38"/>
  <c r="T83" i="38"/>
  <c r="T55" i="38"/>
  <c r="AH55" i="38"/>
  <c r="V76" i="38"/>
  <c r="AH76" i="38"/>
  <c r="AA80" i="38"/>
  <c r="AL81" i="38"/>
  <c r="T65" i="38"/>
  <c r="M66" i="38"/>
  <c r="AA82" i="38"/>
  <c r="AL82" i="38"/>
  <c r="V83" i="38"/>
  <c r="T30" i="38"/>
  <c r="X31" i="38"/>
  <c r="Z32" i="38"/>
  <c r="AH32" i="38"/>
  <c r="AF34" i="38"/>
  <c r="AG38" i="38"/>
  <c r="T39" i="38"/>
  <c r="X40" i="38"/>
  <c r="T42" i="38"/>
  <c r="AJ42" i="38"/>
  <c r="O43" i="38"/>
  <c r="Y43" i="38"/>
  <c r="O31" i="38"/>
  <c r="AM31" i="38"/>
  <c r="R32" i="38"/>
  <c r="M34" i="38"/>
  <c r="Y34" i="38"/>
  <c r="Q35" i="38"/>
  <c r="Y35" i="38"/>
  <c r="Y38" i="38"/>
  <c r="O40" i="38"/>
  <c r="AM40" i="38"/>
  <c r="AL42" i="38"/>
  <c r="Q43" i="38"/>
  <c r="V44" i="38"/>
  <c r="AE31" i="38"/>
  <c r="AN31" i="38"/>
  <c r="S32" i="38"/>
  <c r="AA34" i="38"/>
  <c r="Z35" i="38"/>
  <c r="Q38" i="38"/>
  <c r="Z38" i="38"/>
  <c r="AE40" i="38"/>
  <c r="AF31" i="38"/>
  <c r="R38" i="38"/>
  <c r="AF40" i="38"/>
  <c r="AH31" i="38"/>
  <c r="M32" i="38"/>
  <c r="AC34" i="38"/>
  <c r="T35" i="38"/>
  <c r="V36" i="38"/>
  <c r="T38" i="38"/>
  <c r="AH40" i="38"/>
  <c r="X32" i="38"/>
  <c r="AL36" i="38"/>
  <c r="AE38" i="38"/>
  <c r="Q42" i="38"/>
  <c r="AE44" i="38"/>
  <c r="Y32" i="38"/>
  <c r="AM36" i="38"/>
  <c r="AF38" i="38"/>
  <c r="AJ40" i="38"/>
  <c r="R42" i="38"/>
  <c r="X43" i="38"/>
  <c r="AF44" i="38"/>
  <c r="Z51" i="38"/>
  <c r="Y51" i="38"/>
  <c r="T51" i="38"/>
  <c r="M52" i="38"/>
  <c r="R52" i="38"/>
  <c r="O52" i="38"/>
  <c r="AM59" i="38"/>
  <c r="AL59" i="38"/>
  <c r="AJ59" i="38"/>
  <c r="Z60" i="38"/>
  <c r="Y60" i="38"/>
  <c r="X60" i="38"/>
  <c r="T60" i="38"/>
  <c r="V30" i="38"/>
  <c r="AL30" i="38"/>
  <c r="Q31" i="38"/>
  <c r="Y31" i="38"/>
  <c r="AG31" i="38"/>
  <c r="T32" i="38"/>
  <c r="AJ32" i="38"/>
  <c r="R34" i="38"/>
  <c r="Z34" i="38"/>
  <c r="AH34" i="38"/>
  <c r="M35" i="38"/>
  <c r="AC35" i="38"/>
  <c r="X36" i="38"/>
  <c r="AF36" i="38"/>
  <c r="AN36" i="38"/>
  <c r="S38" i="38"/>
  <c r="AA38" i="38"/>
  <c r="V39" i="38"/>
  <c r="AL39" i="38"/>
  <c r="Q40" i="38"/>
  <c r="Y40" i="38"/>
  <c r="AG40" i="38"/>
  <c r="M42" i="38"/>
  <c r="V42" i="38"/>
  <c r="AE42" i="38"/>
  <c r="AA43" i="38"/>
  <c r="O44" i="38"/>
  <c r="X44" i="38"/>
  <c r="AH44" i="38"/>
  <c r="V51" i="38"/>
  <c r="AL52" i="38"/>
  <c r="AE55" i="38"/>
  <c r="Y56" i="38"/>
  <c r="X56" i="38"/>
  <c r="V56" i="38"/>
  <c r="X57" i="38"/>
  <c r="V60" i="38"/>
  <c r="S64" i="38"/>
  <c r="R64" i="38"/>
  <c r="Q64" i="38"/>
  <c r="M64" i="38"/>
  <c r="AG66" i="38"/>
  <c r="AF66" i="38"/>
  <c r="AE66" i="38"/>
  <c r="AA66" i="38"/>
  <c r="AE30" i="38"/>
  <c r="AM30" i="38"/>
  <c r="R31" i="38"/>
  <c r="AL35" i="38"/>
  <c r="Q36" i="38"/>
  <c r="Y36" i="38"/>
  <c r="AE39" i="38"/>
  <c r="AM39" i="38"/>
  <c r="R40" i="38"/>
  <c r="AF42" i="38"/>
  <c r="Z44" i="38"/>
  <c r="Q52" i="38"/>
  <c r="AN53" i="38"/>
  <c r="AM53" i="38"/>
  <c r="AH53" i="38"/>
  <c r="AN59" i="38"/>
  <c r="AH60" i="38"/>
  <c r="AN60" i="38"/>
  <c r="AM60" i="38"/>
  <c r="AJ60" i="38"/>
  <c r="AG83" i="38"/>
  <c r="AF83" i="38"/>
  <c r="AE83" i="38"/>
  <c r="AC83" i="38"/>
  <c r="AJ52" i="38"/>
  <c r="AH52" i="38"/>
  <c r="AM52" i="38"/>
  <c r="AF53" i="38"/>
  <c r="AE53" i="38"/>
  <c r="AC53" i="38"/>
  <c r="AC55" i="38"/>
  <c r="AA55" i="38"/>
  <c r="AF55" i="38"/>
  <c r="AC30" i="38"/>
  <c r="AC39" i="38"/>
  <c r="X30" i="38"/>
  <c r="AF30" i="38"/>
  <c r="AN30" i="38"/>
  <c r="S31" i="38"/>
  <c r="AA31" i="38"/>
  <c r="AL32" i="38"/>
  <c r="T34" i="38"/>
  <c r="AE35" i="38"/>
  <c r="AM35" i="38"/>
  <c r="R36" i="38"/>
  <c r="Z36" i="38"/>
  <c r="AH36" i="38"/>
  <c r="M38" i="38"/>
  <c r="X39" i="38"/>
  <c r="AF39" i="38"/>
  <c r="AN39" i="38"/>
  <c r="S40" i="38"/>
  <c r="AA40" i="38"/>
  <c r="O42" i="38"/>
  <c r="X42" i="38"/>
  <c r="AG42" i="38"/>
  <c r="T43" i="38"/>
  <c r="R44" i="38"/>
  <c r="AA44" i="38"/>
  <c r="X51" i="38"/>
  <c r="AH51" i="38"/>
  <c r="AM51" i="38"/>
  <c r="AJ51" i="38"/>
  <c r="S52" i="38"/>
  <c r="AJ53" i="38"/>
  <c r="AG63" i="38"/>
  <c r="AF63" i="38"/>
  <c r="AE63" i="38"/>
  <c r="AC63" i="38"/>
  <c r="T57" i="38"/>
  <c r="Y57" i="38"/>
  <c r="V57" i="38"/>
  <c r="Z66" i="38"/>
  <c r="Y66" i="38"/>
  <c r="X66" i="38"/>
  <c r="V66" i="38"/>
  <c r="AJ35" i="38"/>
  <c r="O36" i="38"/>
  <c r="Y30" i="38"/>
  <c r="AG30" i="38"/>
  <c r="AM32" i="38"/>
  <c r="AF35" i="38"/>
  <c r="AN35" i="38"/>
  <c r="S36" i="38"/>
  <c r="Y39" i="38"/>
  <c r="AG39" i="38"/>
  <c r="Y42" i="38"/>
  <c r="S44" i="38"/>
  <c r="O53" i="38"/>
  <c r="M53" i="38"/>
  <c r="R53" i="38"/>
  <c r="AG56" i="38"/>
  <c r="AF56" i="38"/>
  <c r="AA56" i="38"/>
  <c r="T44" i="38"/>
  <c r="AC44" i="38"/>
  <c r="R51" i="38"/>
  <c r="Q51" i="38"/>
  <c r="O51" i="38"/>
  <c r="AL53" i="38"/>
  <c r="AC56" i="38"/>
  <c r="R60" i="38"/>
  <c r="Q60" i="38"/>
  <c r="O60" i="38"/>
  <c r="AN63" i="38"/>
  <c r="AM63" i="38"/>
  <c r="AL63" i="38"/>
  <c r="AH63" i="38"/>
  <c r="AA53" i="38"/>
  <c r="T66" i="38"/>
  <c r="Y59" i="38"/>
  <c r="O61" i="38"/>
  <c r="AM61" i="38"/>
  <c r="R63" i="38"/>
  <c r="Z63" i="38"/>
  <c r="AC64" i="38"/>
  <c r="AF65" i="38"/>
  <c r="AN65" i="38"/>
  <c r="S66" i="38"/>
  <c r="Z81" i="38"/>
  <c r="Y81" i="38"/>
  <c r="X81" i="38"/>
  <c r="T81" i="38"/>
  <c r="Z52" i="38"/>
  <c r="S55" i="38"/>
  <c r="AG57" i="38"/>
  <c r="T59" i="38"/>
  <c r="R61" i="38"/>
  <c r="Z61" i="38"/>
  <c r="AH61" i="38"/>
  <c r="M63" i="38"/>
  <c r="AF64" i="38"/>
  <c r="AN64" i="38"/>
  <c r="S65" i="38"/>
  <c r="AA65" i="38"/>
  <c r="Z78" i="38"/>
  <c r="Y78" i="38"/>
  <c r="X78" i="38"/>
  <c r="V78" i="38"/>
  <c r="AN80" i="38"/>
  <c r="AM80" i="38"/>
  <c r="AL80" i="38"/>
  <c r="AJ80" i="38"/>
  <c r="S61" i="38"/>
  <c r="AG64" i="38"/>
  <c r="AN83" i="38"/>
  <c r="AM83" i="38"/>
  <c r="AL83" i="38"/>
  <c r="AH83" i="38"/>
  <c r="S76" i="38"/>
  <c r="R76" i="38"/>
  <c r="Q76" i="38"/>
  <c r="M76" i="38"/>
  <c r="AG78" i="38"/>
  <c r="AF78" i="38"/>
  <c r="AE78" i="38"/>
  <c r="AA78" i="38"/>
  <c r="AJ83" i="38"/>
  <c r="O76" i="38"/>
  <c r="AC78" i="38"/>
  <c r="S81" i="38"/>
  <c r="R81" i="38"/>
  <c r="Q81" i="38"/>
  <c r="O81" i="38"/>
  <c r="AC76" i="38"/>
  <c r="X77" i="38"/>
  <c r="AF77" i="38"/>
  <c r="AN77" i="38"/>
  <c r="S78" i="38"/>
  <c r="V79" i="38"/>
  <c r="AL79" i="38"/>
  <c r="Q80" i="38"/>
  <c r="Y80" i="38"/>
  <c r="AJ81" i="38"/>
  <c r="O82" i="38"/>
  <c r="AM82" i="38"/>
  <c r="R83" i="38"/>
  <c r="Z83" i="38"/>
  <c r="AF76" i="38"/>
  <c r="AA77" i="38"/>
  <c r="Y79" i="38"/>
  <c r="T80" i="38"/>
  <c r="AM81" i="38"/>
  <c r="R82" i="38"/>
  <c r="Z82" i="38"/>
  <c r="AH82" i="38"/>
  <c r="M83" i="38"/>
  <c r="Z79" i="38"/>
  <c r="AN81" i="38"/>
  <c r="S82" i="38"/>
  <c r="Z81" i="36"/>
  <c r="T77" i="36"/>
  <c r="Z91" i="36"/>
  <c r="O58" i="36"/>
  <c r="AN54" i="36"/>
  <c r="AF56" i="36"/>
  <c r="AM58" i="36"/>
  <c r="M100" i="36"/>
  <c r="AA62" i="36"/>
  <c r="AM72" i="36"/>
  <c r="AF73" i="36"/>
  <c r="AA74" i="36"/>
  <c r="X89" i="36"/>
  <c r="AM91" i="36"/>
  <c r="Q104" i="36"/>
  <c r="AN57" i="36"/>
  <c r="AN91" i="36"/>
  <c r="T104" i="36"/>
  <c r="AH48" i="36"/>
  <c r="AJ58" i="36"/>
  <c r="AF72" i="36"/>
  <c r="AH104" i="36"/>
  <c r="AL48" i="36"/>
  <c r="AN51" i="36"/>
  <c r="R55" i="36"/>
  <c r="AL64" i="36"/>
  <c r="AG65" i="36"/>
  <c r="AE74" i="36"/>
  <c r="AF78" i="36"/>
  <c r="S102" i="36"/>
  <c r="Y46" i="36"/>
  <c r="T51" i="36"/>
  <c r="AG74" i="36"/>
  <c r="AC99" i="36"/>
  <c r="AE30" i="36"/>
  <c r="AL71" i="36"/>
  <c r="O61" i="36"/>
  <c r="AE67" i="36"/>
  <c r="AG86" i="36"/>
  <c r="Q92" i="36"/>
  <c r="AL79" i="36"/>
  <c r="T32" i="36"/>
  <c r="M33" i="36"/>
  <c r="AL46" i="36"/>
  <c r="Z63" i="36"/>
  <c r="S66" i="36"/>
  <c r="Y68" i="36"/>
  <c r="T69" i="36"/>
  <c r="Q83" i="36"/>
  <c r="AL88" i="36"/>
  <c r="AE103" i="36"/>
  <c r="T33" i="36"/>
  <c r="AF41" i="36"/>
  <c r="Z46" i="36"/>
  <c r="Q54" i="36"/>
  <c r="AA56" i="36"/>
  <c r="M68" i="36"/>
  <c r="X69" i="36"/>
  <c r="AH71" i="36"/>
  <c r="AL75" i="36"/>
  <c r="V77" i="36"/>
  <c r="AF79" i="36"/>
  <c r="X83" i="36"/>
  <c r="O85" i="36"/>
  <c r="Q99" i="36"/>
  <c r="X101" i="36"/>
  <c r="AN30" i="36"/>
  <c r="T35" i="36"/>
  <c r="AN40" i="36"/>
  <c r="Q47" i="36"/>
  <c r="M48" i="36"/>
  <c r="Y49" i="36"/>
  <c r="M52" i="36"/>
  <c r="M58" i="36"/>
  <c r="X62" i="36"/>
  <c r="AE64" i="36"/>
  <c r="Z69" i="36"/>
  <c r="AL73" i="36"/>
  <c r="AA80" i="36"/>
  <c r="AM82" i="36"/>
  <c r="AG92" i="36"/>
  <c r="R99" i="36"/>
  <c r="M32" i="36"/>
  <c r="AH32" i="36"/>
  <c r="AF64" i="36"/>
  <c r="AH91" i="36"/>
  <c r="AG64" i="36"/>
  <c r="X40" i="36"/>
  <c r="AA47" i="36"/>
  <c r="AM48" i="36"/>
  <c r="AH51" i="36"/>
  <c r="S52" i="36"/>
  <c r="AL53" i="36"/>
  <c r="O56" i="36"/>
  <c r="AA65" i="36"/>
  <c r="AH67" i="36"/>
  <c r="Q76" i="36"/>
  <c r="AF77" i="36"/>
  <c r="AA89" i="36"/>
  <c r="AJ91" i="36"/>
  <c r="R92" i="36"/>
  <c r="Z99" i="36"/>
  <c r="O101" i="36"/>
  <c r="AF102" i="36"/>
  <c r="AN46" i="36"/>
  <c r="AN48" i="36"/>
  <c r="AJ55" i="36"/>
  <c r="Q56" i="36"/>
  <c r="Y57" i="36"/>
  <c r="R61" i="36"/>
  <c r="AM62" i="36"/>
  <c r="AJ67" i="36"/>
  <c r="O68" i="36"/>
  <c r="Z68" i="36"/>
  <c r="X72" i="36"/>
  <c r="AG73" i="36"/>
  <c r="AG78" i="36"/>
  <c r="AC80" i="36"/>
  <c r="AM86" i="36"/>
  <c r="S90" i="36"/>
  <c r="S92" i="36"/>
  <c r="S99" i="36"/>
  <c r="Q101" i="36"/>
  <c r="V104" i="36"/>
  <c r="O44" i="36"/>
  <c r="AN39" i="36"/>
  <c r="S44" i="36"/>
  <c r="M49" i="36"/>
  <c r="AJ51" i="36"/>
  <c r="O52" i="36"/>
  <c r="AE54" i="36"/>
  <c r="AE58" i="36"/>
  <c r="AC62" i="36"/>
  <c r="Y65" i="36"/>
  <c r="Y67" i="36"/>
  <c r="AA68" i="36"/>
  <c r="X75" i="36"/>
  <c r="AE76" i="36"/>
  <c r="AJ77" i="36"/>
  <c r="Q78" i="36"/>
  <c r="M80" i="36"/>
  <c r="Y82" i="36"/>
  <c r="AE83" i="36"/>
  <c r="M85" i="36"/>
  <c r="X86" i="36"/>
  <c r="AN86" i="36"/>
  <c r="AF89" i="36"/>
  <c r="AE91" i="36"/>
  <c r="V98" i="36"/>
  <c r="AL98" i="36"/>
  <c r="R101" i="36"/>
  <c r="Z102" i="36"/>
  <c r="V82" i="36"/>
  <c r="Q39" i="36"/>
  <c r="AE41" i="36"/>
  <c r="AH46" i="36"/>
  <c r="AF54" i="36"/>
  <c r="AN55" i="36"/>
  <c r="AA64" i="36"/>
  <c r="Z65" i="36"/>
  <c r="Z67" i="36"/>
  <c r="AL67" i="36"/>
  <c r="Q68" i="36"/>
  <c r="S71" i="36"/>
  <c r="Z75" i="36"/>
  <c r="S78" i="36"/>
  <c r="AE80" i="36"/>
  <c r="AG89" i="36"/>
  <c r="T91" i="36"/>
  <c r="AG91" i="36"/>
  <c r="M92" i="36"/>
  <c r="M93" i="36"/>
  <c r="M99" i="36"/>
  <c r="S101" i="36"/>
  <c r="AM101" i="36"/>
  <c r="AA102" i="36"/>
  <c r="AL103" i="36"/>
  <c r="X104" i="36"/>
  <c r="AN104" i="36"/>
  <c r="AC54" i="36"/>
  <c r="AL51" i="36"/>
  <c r="Q52" i="36"/>
  <c r="AG54" i="36"/>
  <c r="AE62" i="36"/>
  <c r="AM67" i="36"/>
  <c r="R68" i="36"/>
  <c r="AL77" i="36"/>
  <c r="AF80" i="36"/>
  <c r="X98" i="36"/>
  <c r="AN101" i="36"/>
  <c r="Z104" i="36"/>
  <c r="V75" i="36"/>
  <c r="AH30" i="36"/>
  <c r="AH35" i="36"/>
  <c r="V46" i="36"/>
  <c r="Q49" i="36"/>
  <c r="M56" i="36"/>
  <c r="S57" i="36"/>
  <c r="AJ57" i="36"/>
  <c r="Q58" i="36"/>
  <c r="X59" i="36"/>
  <c r="AG62" i="36"/>
  <c r="T63" i="36"/>
  <c r="Q66" i="36"/>
  <c r="AG68" i="36"/>
  <c r="V69" i="36"/>
  <c r="AG72" i="36"/>
  <c r="AC74" i="36"/>
  <c r="Z77" i="36"/>
  <c r="AN77" i="36"/>
  <c r="AH79" i="36"/>
  <c r="Y81" i="36"/>
  <c r="AE84" i="36"/>
  <c r="AF86" i="36"/>
  <c r="AE88" i="36"/>
  <c r="V91" i="36"/>
  <c r="O93" i="36"/>
  <c r="Z98" i="36"/>
  <c r="AC102" i="36"/>
  <c r="AA104" i="36"/>
  <c r="O78" i="36"/>
  <c r="AH37" i="36"/>
  <c r="M53" i="36"/>
  <c r="T57" i="36"/>
  <c r="AH62" i="36"/>
  <c r="T82" i="36"/>
  <c r="T105" i="36"/>
  <c r="R74" i="36"/>
  <c r="S74" i="36"/>
  <c r="O87" i="36"/>
  <c r="S87" i="36"/>
  <c r="R87" i="36"/>
  <c r="AJ37" i="36"/>
  <c r="S41" i="36"/>
  <c r="AL47" i="36"/>
  <c r="S84" i="36"/>
  <c r="R84" i="36"/>
  <c r="Q84" i="36"/>
  <c r="O84" i="36"/>
  <c r="AL84" i="36"/>
  <c r="AM84" i="36"/>
  <c r="AJ84" i="36"/>
  <c r="S86" i="36"/>
  <c r="R86" i="36"/>
  <c r="Q86" i="36"/>
  <c r="O86" i="36"/>
  <c r="V92" i="36"/>
  <c r="Z92" i="36"/>
  <c r="Y92" i="36"/>
  <c r="AN100" i="36"/>
  <c r="AM100" i="36"/>
  <c r="AL100" i="36"/>
  <c r="AH100" i="36"/>
  <c r="X48" i="36"/>
  <c r="T48" i="36"/>
  <c r="V48" i="36"/>
  <c r="AG57" i="36"/>
  <c r="AF57" i="36"/>
  <c r="X90" i="36"/>
  <c r="Y90" i="36"/>
  <c r="V90" i="36"/>
  <c r="AG101" i="36"/>
  <c r="AF101" i="36"/>
  <c r="AE101" i="36"/>
  <c r="AC101" i="36"/>
  <c r="AJ42" i="36"/>
  <c r="AH60" i="36"/>
  <c r="AM60" i="36"/>
  <c r="S62" i="36"/>
  <c r="R62" i="36"/>
  <c r="Q62" i="36"/>
  <c r="M62" i="36"/>
  <c r="AA63" i="36"/>
  <c r="AF63" i="36"/>
  <c r="AL89" i="36"/>
  <c r="AN89" i="36"/>
  <c r="O32" i="36"/>
  <c r="AE40" i="36"/>
  <c r="AL41" i="36"/>
  <c r="AL42" i="36"/>
  <c r="AF55" i="36"/>
  <c r="AC55" i="36"/>
  <c r="S60" i="36"/>
  <c r="R60" i="36"/>
  <c r="Q60" i="36"/>
  <c r="O60" i="36"/>
  <c r="AN69" i="36"/>
  <c r="AM69" i="36"/>
  <c r="AL69" i="36"/>
  <c r="AH69" i="36"/>
  <c r="AL33" i="36"/>
  <c r="AL37" i="36"/>
  <c r="S40" i="36"/>
  <c r="AM41" i="36"/>
  <c r="AJ69" i="36"/>
  <c r="V84" i="36"/>
  <c r="Z84" i="36"/>
  <c r="Y84" i="36"/>
  <c r="T84" i="36"/>
  <c r="AN93" i="36"/>
  <c r="AM93" i="36"/>
  <c r="AL93" i="36"/>
  <c r="AJ93" i="36"/>
  <c r="Q32" i="36"/>
  <c r="AJ32" i="36"/>
  <c r="V33" i="36"/>
  <c r="AN33" i="36"/>
  <c r="X37" i="36"/>
  <c r="AM37" i="36"/>
  <c r="T40" i="36"/>
  <c r="M42" i="36"/>
  <c r="AF42" i="36"/>
  <c r="AE47" i="36"/>
  <c r="AM56" i="36"/>
  <c r="AN56" i="36"/>
  <c r="AL56" i="36"/>
  <c r="Z60" i="36"/>
  <c r="T60" i="36"/>
  <c r="AN61" i="36"/>
  <c r="AM61" i="36"/>
  <c r="AL61" i="36"/>
  <c r="AH61" i="36"/>
  <c r="AG70" i="36"/>
  <c r="AF70" i="36"/>
  <c r="AE70" i="36"/>
  <c r="AC70" i="36"/>
  <c r="AL92" i="36"/>
  <c r="AM92" i="36"/>
  <c r="AJ92" i="36"/>
  <c r="AJ44" i="36"/>
  <c r="AC42" i="36"/>
  <c r="AM44" i="36"/>
  <c r="AF52" i="36"/>
  <c r="AE52" i="36"/>
  <c r="AA52" i="36"/>
  <c r="O63" i="36"/>
  <c r="S63" i="36"/>
  <c r="R63" i="36"/>
  <c r="M63" i="36"/>
  <c r="AJ30" i="36"/>
  <c r="AF40" i="36"/>
  <c r="AN42" i="36"/>
  <c r="AE49" i="36"/>
  <c r="AF49" i="36"/>
  <c r="AL30" i="36"/>
  <c r="AE44" i="36"/>
  <c r="AG47" i="36"/>
  <c r="Q48" i="36"/>
  <c r="AF53" i="36"/>
  <c r="AE53" i="36"/>
  <c r="AM68" i="36"/>
  <c r="AH68" i="36"/>
  <c r="Z73" i="36"/>
  <c r="Y73" i="36"/>
  <c r="X73" i="36"/>
  <c r="V73" i="36"/>
  <c r="AF75" i="36"/>
  <c r="AG75" i="36"/>
  <c r="AE75" i="36"/>
  <c r="S82" i="36"/>
  <c r="Q82" i="36"/>
  <c r="AN83" i="36"/>
  <c r="AM83" i="36"/>
  <c r="AL83" i="36"/>
  <c r="AJ83" i="36"/>
  <c r="AN85" i="36"/>
  <c r="AM85" i="36"/>
  <c r="AL85" i="36"/>
  <c r="AJ85" i="36"/>
  <c r="AE87" i="36"/>
  <c r="AF87" i="36"/>
  <c r="AC87" i="36"/>
  <c r="AA98" i="36"/>
  <c r="AG98" i="36"/>
  <c r="AE98" i="36"/>
  <c r="AE51" i="36"/>
  <c r="AG51" i="36"/>
  <c r="AF51" i="36"/>
  <c r="AJ65" i="36"/>
  <c r="AN65" i="36"/>
  <c r="AL65" i="36"/>
  <c r="AH65" i="36"/>
  <c r="AL34" i="36"/>
  <c r="AE39" i="36"/>
  <c r="AN32" i="36"/>
  <c r="X33" i="36"/>
  <c r="AH42" i="36"/>
  <c r="AF44" i="36"/>
  <c r="AH47" i="36"/>
  <c r="AC53" i="36"/>
  <c r="AA57" i="36"/>
  <c r="AN59" i="36"/>
  <c r="AM59" i="36"/>
  <c r="AL59" i="36"/>
  <c r="AJ59" i="36"/>
  <c r="O64" i="36"/>
  <c r="S64" i="36"/>
  <c r="S70" i="36"/>
  <c r="R70" i="36"/>
  <c r="Q70" i="36"/>
  <c r="M70" i="36"/>
  <c r="AN70" i="36"/>
  <c r="AM70" i="36"/>
  <c r="AH70" i="36"/>
  <c r="S79" i="36"/>
  <c r="M79" i="36"/>
  <c r="Y80" i="36"/>
  <c r="X80" i="36"/>
  <c r="V80" i="36"/>
  <c r="M89" i="36"/>
  <c r="S89" i="36"/>
  <c r="Q89" i="36"/>
  <c r="T90" i="36"/>
  <c r="AH92" i="36"/>
  <c r="AA101" i="36"/>
  <c r="Z51" i="36"/>
  <c r="AM52" i="36"/>
  <c r="AJ53" i="36"/>
  <c r="O54" i="36"/>
  <c r="AM54" i="36"/>
  <c r="AG56" i="36"/>
  <c r="Z57" i="36"/>
  <c r="S58" i="36"/>
  <c r="V59" i="36"/>
  <c r="AG59" i="36"/>
  <c r="AE60" i="36"/>
  <c r="X63" i="36"/>
  <c r="X65" i="36"/>
  <c r="X67" i="36"/>
  <c r="V72" i="36"/>
  <c r="AE72" i="36"/>
  <c r="Y75" i="36"/>
  <c r="AJ75" i="36"/>
  <c r="O76" i="36"/>
  <c r="AM77" i="36"/>
  <c r="R78" i="36"/>
  <c r="AE78" i="36"/>
  <c r="X81" i="36"/>
  <c r="AL82" i="36"/>
  <c r="V83" i="36"/>
  <c r="AE86" i="36"/>
  <c r="Z87" i="36"/>
  <c r="AC88" i="36"/>
  <c r="AN88" i="36"/>
  <c r="V89" i="36"/>
  <c r="Y98" i="36"/>
  <c r="AJ98" i="36"/>
  <c r="AC103" i="36"/>
  <c r="AM53" i="36"/>
  <c r="R54" i="36"/>
  <c r="Y59" i="36"/>
  <c r="AM75" i="36"/>
  <c r="R76" i="36"/>
  <c r="AH76" i="36"/>
  <c r="AH78" i="36"/>
  <c r="AA81" i="36"/>
  <c r="Y83" i="36"/>
  <c r="R85" i="36"/>
  <c r="Z86" i="36"/>
  <c r="AH86" i="36"/>
  <c r="AF88" i="36"/>
  <c r="Y89" i="36"/>
  <c r="X91" i="36"/>
  <c r="R93" i="36"/>
  <c r="AM98" i="36"/>
  <c r="AG99" i="36"/>
  <c r="AF103" i="36"/>
  <c r="M105" i="36"/>
  <c r="V51" i="36"/>
  <c r="T52" i="36"/>
  <c r="O53" i="36"/>
  <c r="AN53" i="36"/>
  <c r="S54" i="36"/>
  <c r="AC56" i="36"/>
  <c r="V57" i="36"/>
  <c r="Z59" i="36"/>
  <c r="AA60" i="36"/>
  <c r="T65" i="36"/>
  <c r="T67" i="36"/>
  <c r="M72" i="36"/>
  <c r="AA72" i="36"/>
  <c r="AH73" i="36"/>
  <c r="AN75" i="36"/>
  <c r="S76" i="36"/>
  <c r="AA78" i="36"/>
  <c r="T81" i="36"/>
  <c r="Z83" i="36"/>
  <c r="AA86" i="36"/>
  <c r="AG88" i="36"/>
  <c r="Z89" i="36"/>
  <c r="AN98" i="36"/>
  <c r="AH99" i="36"/>
  <c r="AG103" i="36"/>
  <c r="AF104" i="36"/>
  <c r="X51" i="36"/>
  <c r="AJ52" i="36"/>
  <c r="AC60" i="36"/>
  <c r="AC61" i="36"/>
  <c r="AN62" i="36"/>
  <c r="AF65" i="36"/>
  <c r="M66" i="36"/>
  <c r="T68" i="36"/>
  <c r="AE68" i="36"/>
  <c r="AF71" i="36"/>
  <c r="X77" i="36"/>
  <c r="AN78" i="36"/>
  <c r="AF81" i="36"/>
  <c r="Y99" i="36"/>
  <c r="R102" i="36"/>
  <c r="AG104" i="36"/>
  <c r="S105" i="36"/>
  <c r="AF59" i="36"/>
  <c r="AF69" i="36"/>
  <c r="L4" i="37"/>
  <c r="O44" i="37"/>
  <c r="M44" i="37"/>
  <c r="R44" i="37"/>
  <c r="AM44" i="37"/>
  <c r="AH44" i="37"/>
  <c r="Y48" i="37"/>
  <c r="V48" i="37"/>
  <c r="V49" i="37"/>
  <c r="T49" i="37"/>
  <c r="Y49" i="37"/>
  <c r="S53" i="37"/>
  <c r="R53" i="37"/>
  <c r="M53" i="37"/>
  <c r="S30" i="37"/>
  <c r="AA30" i="37"/>
  <c r="V31" i="37"/>
  <c r="AL31" i="37"/>
  <c r="Q32" i="37"/>
  <c r="Y32" i="37"/>
  <c r="AG32" i="37"/>
  <c r="T33" i="37"/>
  <c r="AJ33" i="37"/>
  <c r="O34" i="37"/>
  <c r="AE34" i="37"/>
  <c r="AM34" i="37"/>
  <c r="R35" i="37"/>
  <c r="Z35" i="37"/>
  <c r="AH35" i="37"/>
  <c r="M36" i="37"/>
  <c r="AC36" i="37"/>
  <c r="X37" i="37"/>
  <c r="AF37" i="37"/>
  <c r="AN37" i="37"/>
  <c r="S38" i="37"/>
  <c r="AA38" i="37"/>
  <c r="V39" i="37"/>
  <c r="AL39" i="37"/>
  <c r="R40" i="37"/>
  <c r="S42" i="37"/>
  <c r="AJ44" i="37"/>
  <c r="Q45" i="37"/>
  <c r="AF45" i="37"/>
  <c r="AC45" i="37"/>
  <c r="X50" i="37"/>
  <c r="AM50" i="37"/>
  <c r="AJ50" i="37"/>
  <c r="O53" i="37"/>
  <c r="AA53" i="37"/>
  <c r="AF53" i="37"/>
  <c r="AC53" i="37"/>
  <c r="AG61" i="37"/>
  <c r="AF61" i="37"/>
  <c r="AE61" i="37"/>
  <c r="AA61" i="37"/>
  <c r="AM63" i="37"/>
  <c r="AL63" i="37"/>
  <c r="AJ63" i="37"/>
  <c r="AH63" i="37"/>
  <c r="Z86" i="37"/>
  <c r="Y86" i="37"/>
  <c r="X86" i="37"/>
  <c r="V86" i="37"/>
  <c r="T86" i="37"/>
  <c r="Z30" i="37"/>
  <c r="AN32" i="37"/>
  <c r="S33" i="37"/>
  <c r="AG35" i="37"/>
  <c r="Z38" i="37"/>
  <c r="AA40" i="37"/>
  <c r="AG40" i="37"/>
  <c r="AL41" i="37"/>
  <c r="AJ41" i="37"/>
  <c r="AF52" i="37"/>
  <c r="AE52" i="37"/>
  <c r="AC52" i="37"/>
  <c r="AH64" i="37"/>
  <c r="AN64" i="37"/>
  <c r="AM64" i="37"/>
  <c r="AJ64" i="37"/>
  <c r="C8" i="37"/>
  <c r="L8" i="37" s="1"/>
  <c r="T30" i="37"/>
  <c r="AM31" i="37"/>
  <c r="R32" i="37"/>
  <c r="Z32" i="37"/>
  <c r="AH32" i="37"/>
  <c r="M33" i="37"/>
  <c r="AF34" i="37"/>
  <c r="AN34" i="37"/>
  <c r="S35" i="37"/>
  <c r="AA35" i="37"/>
  <c r="Y37" i="37"/>
  <c r="AG37" i="37"/>
  <c r="T38" i="37"/>
  <c r="AM39" i="37"/>
  <c r="T40" i="37"/>
  <c r="AM41" i="37"/>
  <c r="Y42" i="37"/>
  <c r="T42" i="37"/>
  <c r="Q44" i="37"/>
  <c r="X48" i="37"/>
  <c r="X49" i="37"/>
  <c r="Q50" i="37"/>
  <c r="O50" i="37"/>
  <c r="AG52" i="37"/>
  <c r="AC61" i="37"/>
  <c r="AL64" i="37"/>
  <c r="R43" i="37"/>
  <c r="O43" i="37"/>
  <c r="AJ43" i="37"/>
  <c r="AH43" i="37"/>
  <c r="AM43" i="37"/>
  <c r="M46" i="37"/>
  <c r="S46" i="37"/>
  <c r="X47" i="37"/>
  <c r="V47" i="37"/>
  <c r="T51" i="37"/>
  <c r="Z51" i="37"/>
  <c r="AN52" i="37"/>
  <c r="AM52" i="37"/>
  <c r="AH52" i="37"/>
  <c r="Y55" i="37"/>
  <c r="X55" i="37"/>
  <c r="V55" i="37"/>
  <c r="M59" i="37"/>
  <c r="S59" i="37"/>
  <c r="R59" i="37"/>
  <c r="O59" i="37"/>
  <c r="O70" i="37"/>
  <c r="M70" i="37"/>
  <c r="S70" i="37"/>
  <c r="R70" i="37"/>
  <c r="Q70" i="37"/>
  <c r="C9" i="37"/>
  <c r="L9" i="37" s="1"/>
  <c r="V30" i="37"/>
  <c r="Y31" i="37"/>
  <c r="T32" i="37"/>
  <c r="AJ32" i="37"/>
  <c r="O33" i="37"/>
  <c r="AM33" i="37"/>
  <c r="R34" i="37"/>
  <c r="AC35" i="37"/>
  <c r="AF36" i="37"/>
  <c r="V38" i="37"/>
  <c r="Y39" i="37"/>
  <c r="V40" i="37"/>
  <c r="AF40" i="37"/>
  <c r="V41" i="37"/>
  <c r="T41" i="37"/>
  <c r="Y41" i="37"/>
  <c r="AE44" i="37"/>
  <c r="AC44" i="37"/>
  <c r="AN44" i="37"/>
  <c r="AG45" i="37"/>
  <c r="O46" i="37"/>
  <c r="AA48" i="37"/>
  <c r="AG48" i="37"/>
  <c r="AL49" i="37"/>
  <c r="AJ49" i="37"/>
  <c r="R50" i="37"/>
  <c r="AN50" i="37"/>
  <c r="V51" i="37"/>
  <c r="O52" i="37"/>
  <c r="M52" i="37"/>
  <c r="R52" i="37"/>
  <c r="AJ52" i="37"/>
  <c r="AG53" i="37"/>
  <c r="T56" i="37"/>
  <c r="Z56" i="37"/>
  <c r="Y56" i="37"/>
  <c r="V56" i="37"/>
  <c r="R58" i="37"/>
  <c r="Q58" i="37"/>
  <c r="O58" i="37"/>
  <c r="M65" i="37"/>
  <c r="S65" i="37"/>
  <c r="R65" i="37"/>
  <c r="O65" i="37"/>
  <c r="AE70" i="37"/>
  <c r="AC70" i="37"/>
  <c r="AA70" i="37"/>
  <c r="AF70" i="37"/>
  <c r="X73" i="37"/>
  <c r="V73" i="37"/>
  <c r="Z73" i="37"/>
  <c r="Y73" i="37"/>
  <c r="T73" i="37"/>
  <c r="AN82" i="37"/>
  <c r="AM82" i="37"/>
  <c r="AL82" i="37"/>
  <c r="AJ82" i="37"/>
  <c r="AH82" i="37"/>
  <c r="AG93" i="37"/>
  <c r="AF93" i="37"/>
  <c r="AE93" i="37"/>
  <c r="AC93" i="37"/>
  <c r="AA93" i="37"/>
  <c r="Z31" i="37"/>
  <c r="AH31" i="37"/>
  <c r="M32" i="37"/>
  <c r="AN33" i="37"/>
  <c r="S34" i="37"/>
  <c r="AA34" i="37"/>
  <c r="AG36" i="37"/>
  <c r="T37" i="37"/>
  <c r="Z39" i="37"/>
  <c r="AH39" i="37"/>
  <c r="AM42" i="37"/>
  <c r="AJ42" i="37"/>
  <c r="Q43" i="37"/>
  <c r="AL43" i="37"/>
  <c r="AH45" i="37"/>
  <c r="AN45" i="37"/>
  <c r="Y47" i="37"/>
  <c r="Z55" i="37"/>
  <c r="Q59" i="37"/>
  <c r="R64" i="37"/>
  <c r="Q64" i="37"/>
  <c r="O64" i="37"/>
  <c r="M64" i="37"/>
  <c r="Z99" i="37"/>
  <c r="Y99" i="37"/>
  <c r="X99" i="37"/>
  <c r="T99" i="37"/>
  <c r="V99" i="37"/>
  <c r="X30" i="37"/>
  <c r="AL32" i="37"/>
  <c r="Q33" i="37"/>
  <c r="AE35" i="37"/>
  <c r="X38" i="37"/>
  <c r="S40" i="37"/>
  <c r="Q40" i="37"/>
  <c r="X40" i="37"/>
  <c r="Q42" i="37"/>
  <c r="O42" i="37"/>
  <c r="S43" i="37"/>
  <c r="AN43" i="37"/>
  <c r="R45" i="37"/>
  <c r="M45" i="37"/>
  <c r="Q46" i="37"/>
  <c r="Z47" i="37"/>
  <c r="Y50" i="37"/>
  <c r="T50" i="37"/>
  <c r="X51" i="37"/>
  <c r="AL52" i="37"/>
  <c r="AG55" i="37"/>
  <c r="AF55" i="37"/>
  <c r="AE55" i="37"/>
  <c r="AA55" i="37"/>
  <c r="Y61" i="37"/>
  <c r="X61" i="37"/>
  <c r="V61" i="37"/>
  <c r="AG68" i="37"/>
  <c r="AE68" i="37"/>
  <c r="AA68" i="37"/>
  <c r="AC68" i="37"/>
  <c r="AF73" i="37"/>
  <c r="AA73" i="37"/>
  <c r="AG73" i="37"/>
  <c r="AC73" i="37"/>
  <c r="M92" i="37"/>
  <c r="S92" i="37"/>
  <c r="R92" i="37"/>
  <c r="Q92" i="37"/>
  <c r="O92" i="37"/>
  <c r="AN93" i="37"/>
  <c r="AM93" i="37"/>
  <c r="AL93" i="37"/>
  <c r="AJ93" i="37"/>
  <c r="AH93" i="37"/>
  <c r="C7" i="37" a="1"/>
  <c r="C7" i="37" s="1"/>
  <c r="O40" i="37"/>
  <c r="Z40" i="37"/>
  <c r="Z41" i="37"/>
  <c r="AH41" i="37"/>
  <c r="AL42" i="37"/>
  <c r="T43" i="37"/>
  <c r="Z43" i="37"/>
  <c r="AG44" i="37"/>
  <c r="O45" i="37"/>
  <c r="R46" i="37"/>
  <c r="AC46" i="37"/>
  <c r="AA46" i="37"/>
  <c r="AF46" i="37"/>
  <c r="AF47" i="37"/>
  <c r="AA47" i="37"/>
  <c r="T48" i="37"/>
  <c r="AE48" i="37"/>
  <c r="AN49" i="37"/>
  <c r="V50" i="37"/>
  <c r="R51" i="37"/>
  <c r="O51" i="37"/>
  <c r="Y51" i="37"/>
  <c r="AJ51" i="37"/>
  <c r="AH51" i="37"/>
  <c r="AM51" i="37"/>
  <c r="S52" i="37"/>
  <c r="AA52" i="37"/>
  <c r="AC55" i="37"/>
  <c r="AM57" i="37"/>
  <c r="AL57" i="37"/>
  <c r="AJ57" i="37"/>
  <c r="Z58" i="37"/>
  <c r="Y58" i="37"/>
  <c r="X58" i="37"/>
  <c r="T58" i="37"/>
  <c r="AH58" i="37"/>
  <c r="AN58" i="37"/>
  <c r="AM58" i="37"/>
  <c r="AJ58" i="37"/>
  <c r="T62" i="37"/>
  <c r="Z62" i="37"/>
  <c r="Y62" i="37"/>
  <c r="V62" i="37"/>
  <c r="S64" i="37"/>
  <c r="AG76" i="37"/>
  <c r="AE76" i="37"/>
  <c r="AA76" i="37"/>
  <c r="AC76" i="37"/>
  <c r="AN88" i="37"/>
  <c r="AM88" i="37"/>
  <c r="AL88" i="37"/>
  <c r="AJ88" i="37"/>
  <c r="AH88" i="37"/>
  <c r="AA99" i="37"/>
  <c r="AG99" i="37"/>
  <c r="AF99" i="37"/>
  <c r="AE99" i="37"/>
  <c r="AC99" i="37"/>
  <c r="AF54" i="37"/>
  <c r="Y57" i="37"/>
  <c r="AM59" i="37"/>
  <c r="Y63" i="37"/>
  <c r="T64" i="37"/>
  <c r="AN65" i="37"/>
  <c r="AM67" i="37"/>
  <c r="T68" i="37"/>
  <c r="AN68" i="37"/>
  <c r="T69" i="37"/>
  <c r="Z69" i="37"/>
  <c r="AN70" i="37"/>
  <c r="AM75" i="37"/>
  <c r="T76" i="37"/>
  <c r="AN76" i="37"/>
  <c r="T77" i="37"/>
  <c r="Z77" i="37"/>
  <c r="T84" i="37"/>
  <c r="Z84" i="37"/>
  <c r="Y84" i="37"/>
  <c r="X84" i="37"/>
  <c r="AH86" i="37"/>
  <c r="AN86" i="37"/>
  <c r="AM86" i="37"/>
  <c r="AL86" i="37"/>
  <c r="AN98" i="37"/>
  <c r="AM98" i="37"/>
  <c r="AL98" i="37"/>
  <c r="AJ98" i="37"/>
  <c r="V67" i="37"/>
  <c r="T67" i="37"/>
  <c r="Z71" i="37"/>
  <c r="X71" i="37"/>
  <c r="M72" i="37"/>
  <c r="S72" i="37"/>
  <c r="V75" i="37"/>
  <c r="T75" i="37"/>
  <c r="R79" i="37"/>
  <c r="Q79" i="37"/>
  <c r="O79" i="37"/>
  <c r="AG79" i="37"/>
  <c r="AF79" i="37"/>
  <c r="AE79" i="37"/>
  <c r="M80" i="37"/>
  <c r="S80" i="37"/>
  <c r="R80" i="37"/>
  <c r="Z89" i="37"/>
  <c r="Y89" i="37"/>
  <c r="X89" i="37"/>
  <c r="AG91" i="37"/>
  <c r="AF91" i="37"/>
  <c r="AE91" i="37"/>
  <c r="AC91" i="37"/>
  <c r="T94" i="37"/>
  <c r="Z94" i="37"/>
  <c r="Y94" i="37"/>
  <c r="X94" i="37"/>
  <c r="AH96" i="37"/>
  <c r="AN96" i="37"/>
  <c r="AM96" i="37"/>
  <c r="AL96" i="37"/>
  <c r="AG101" i="37"/>
  <c r="AF101" i="37"/>
  <c r="AE101" i="37"/>
  <c r="AC101" i="37"/>
  <c r="AE42" i="37"/>
  <c r="X45" i="37"/>
  <c r="AL47" i="37"/>
  <c r="Q48" i="37"/>
  <c r="AE50" i="37"/>
  <c r="X53" i="37"/>
  <c r="AN53" i="37"/>
  <c r="S54" i="37"/>
  <c r="AA54" i="37"/>
  <c r="AL55" i="37"/>
  <c r="Q56" i="37"/>
  <c r="AG56" i="37"/>
  <c r="T57" i="37"/>
  <c r="AE58" i="37"/>
  <c r="Z59" i="37"/>
  <c r="AH59" i="37"/>
  <c r="AL61" i="37"/>
  <c r="Q62" i="37"/>
  <c r="AG62" i="37"/>
  <c r="T63" i="37"/>
  <c r="AE64" i="37"/>
  <c r="Z65" i="37"/>
  <c r="AH65" i="37"/>
  <c r="S66" i="37"/>
  <c r="Q66" i="37"/>
  <c r="X66" i="37"/>
  <c r="X67" i="37"/>
  <c r="AH68" i="37"/>
  <c r="X69" i="37"/>
  <c r="AH70" i="37"/>
  <c r="AH71" i="37"/>
  <c r="AN71" i="37"/>
  <c r="S74" i="37"/>
  <c r="Q74" i="37"/>
  <c r="X74" i="37"/>
  <c r="X75" i="37"/>
  <c r="AH76" i="37"/>
  <c r="X77" i="37"/>
  <c r="S79" i="37"/>
  <c r="M87" i="37"/>
  <c r="L87" i="37" s="1"/>
  <c r="S87" i="37"/>
  <c r="R87" i="37"/>
  <c r="Q87" i="37"/>
  <c r="Z96" i="37"/>
  <c r="Y96" i="37"/>
  <c r="X96" i="37"/>
  <c r="V96" i="37"/>
  <c r="X64" i="37"/>
  <c r="Y67" i="37"/>
  <c r="Q68" i="37"/>
  <c r="O68" i="37"/>
  <c r="X68" i="37"/>
  <c r="AJ69" i="37"/>
  <c r="AH69" i="37"/>
  <c r="Y71" i="37"/>
  <c r="Q72" i="37"/>
  <c r="Y75" i="37"/>
  <c r="Q76" i="37"/>
  <c r="O76" i="37"/>
  <c r="X76" i="37"/>
  <c r="AJ77" i="37"/>
  <c r="AH77" i="37"/>
  <c r="AM78" i="37"/>
  <c r="AL78" i="37"/>
  <c r="AJ78" i="37"/>
  <c r="AH79" i="37"/>
  <c r="AN79" i="37"/>
  <c r="AM79" i="37"/>
  <c r="Q80" i="37"/>
  <c r="AA89" i="37"/>
  <c r="AG89" i="37"/>
  <c r="AF89" i="37"/>
  <c r="AE89" i="37"/>
  <c r="AN91" i="37"/>
  <c r="AM91" i="37"/>
  <c r="AL91" i="37"/>
  <c r="M97" i="37"/>
  <c r="S97" i="37"/>
  <c r="R97" i="37"/>
  <c r="Q97" i="37"/>
  <c r="S99" i="37"/>
  <c r="R99" i="37"/>
  <c r="Q99" i="37"/>
  <c r="O99" i="37"/>
  <c r="L99" i="37" s="1"/>
  <c r="AN101" i="37"/>
  <c r="AM101" i="37"/>
  <c r="AL101" i="37"/>
  <c r="Y64" i="37"/>
  <c r="AJ65" i="37"/>
  <c r="AA66" i="37"/>
  <c r="AG66" i="37"/>
  <c r="Z67" i="37"/>
  <c r="Z68" i="37"/>
  <c r="AJ68" i="37"/>
  <c r="AJ70" i="37"/>
  <c r="AA71" i="37"/>
  <c r="R72" i="37"/>
  <c r="AC72" i="37"/>
  <c r="AA72" i="37"/>
  <c r="AN73" i="37"/>
  <c r="AL73" i="37"/>
  <c r="AA74" i="37"/>
  <c r="AG74" i="37"/>
  <c r="Z75" i="37"/>
  <c r="Z76" i="37"/>
  <c r="AJ76" i="37"/>
  <c r="Z79" i="37"/>
  <c r="Y79" i="37"/>
  <c r="X79" i="37"/>
  <c r="AJ79" i="37"/>
  <c r="S84" i="37"/>
  <c r="R84" i="37"/>
  <c r="Q84" i="37"/>
  <c r="AG86" i="37"/>
  <c r="AF86" i="37"/>
  <c r="AE86" i="37"/>
  <c r="L94" i="37"/>
  <c r="O97" i="37"/>
  <c r="AJ101" i="37"/>
  <c r="AL67" i="37"/>
  <c r="AJ67" i="37"/>
  <c r="R68" i="37"/>
  <c r="AL75" i="37"/>
  <c r="AJ75" i="37"/>
  <c r="S89" i="37"/>
  <c r="R89" i="37"/>
  <c r="Q89" i="37"/>
  <c r="O89" i="37"/>
  <c r="L89" i="37" s="1"/>
  <c r="S94" i="37"/>
  <c r="R94" i="37"/>
  <c r="Q94" i="37"/>
  <c r="AG96" i="37"/>
  <c r="AF96" i="37"/>
  <c r="AE96" i="37"/>
  <c r="AM99" i="37"/>
  <c r="R100" i="37"/>
  <c r="AC82" i="37"/>
  <c r="AJ85" i="37"/>
  <c r="O86" i="37"/>
  <c r="L86" i="37" s="1"/>
  <c r="AC88" i="37"/>
  <c r="V91" i="37"/>
  <c r="V93" i="37"/>
  <c r="AJ95" i="37"/>
  <c r="O96" i="37"/>
  <c r="Z97" i="37"/>
  <c r="AH97" i="37"/>
  <c r="M98" i="37"/>
  <c r="AC98" i="37"/>
  <c r="AN99" i="37"/>
  <c r="S100" i="37"/>
  <c r="L100" i="37" s="1"/>
  <c r="AA100" i="37"/>
  <c r="V101" i="37"/>
  <c r="M78" i="37"/>
  <c r="AC78" i="37"/>
  <c r="AA80" i="37"/>
  <c r="V82" i="37"/>
  <c r="AH84" i="37"/>
  <c r="M85" i="37"/>
  <c r="AC85" i="37"/>
  <c r="AA87" i="37"/>
  <c r="V88" i="37"/>
  <c r="L88" i="37" s="1"/>
  <c r="T90" i="37"/>
  <c r="L90" i="37" s="1"/>
  <c r="AJ90" i="37"/>
  <c r="O91" i="37"/>
  <c r="L91" i="37" s="1"/>
  <c r="AA92" i="37"/>
  <c r="O93" i="37"/>
  <c r="AH94" i="37"/>
  <c r="M95" i="37"/>
  <c r="AJ100" i="37"/>
  <c r="O101" i="37"/>
  <c r="AE82" i="37"/>
  <c r="AL85" i="37"/>
  <c r="Q86" i="37"/>
  <c r="AE88" i="37"/>
  <c r="X91" i="37"/>
  <c r="X93" i="37"/>
  <c r="AL95" i="37"/>
  <c r="Q96" i="37"/>
  <c r="AE98" i="37"/>
  <c r="X101" i="37"/>
  <c r="T30" i="36"/>
  <c r="S32" i="36"/>
  <c r="AG32" i="36"/>
  <c r="AA33" i="36"/>
  <c r="T34" i="36"/>
  <c r="S35" i="36"/>
  <c r="Q44" i="36"/>
  <c r="X46" i="36"/>
  <c r="AC47" i="36"/>
  <c r="O49" i="36"/>
  <c r="X49" i="36"/>
  <c r="V30" i="36"/>
  <c r="AC33" i="36"/>
  <c r="V34" i="36"/>
  <c r="R39" i="36"/>
  <c r="R47" i="36"/>
  <c r="V35" i="36"/>
  <c r="S39" i="36"/>
  <c r="AG41" i="36"/>
  <c r="AG44" i="36"/>
  <c r="S47" i="36"/>
  <c r="R49" i="36"/>
  <c r="X30" i="36"/>
  <c r="Y32" i="36"/>
  <c r="AE33" i="36"/>
  <c r="X34" i="36"/>
  <c r="AG37" i="36"/>
  <c r="V40" i="36"/>
  <c r="Q42" i="36"/>
  <c r="M44" i="36"/>
  <c r="AC49" i="36"/>
  <c r="Y30" i="36"/>
  <c r="Z32" i="36"/>
  <c r="AF33" i="36"/>
  <c r="O34" i="36"/>
  <c r="Y34" i="36"/>
  <c r="Y35" i="36"/>
  <c r="M39" i="36"/>
  <c r="AA41" i="36"/>
  <c r="T42" i="36"/>
  <c r="AA44" i="36"/>
  <c r="M47" i="36"/>
  <c r="Z35" i="36"/>
  <c r="Y33" i="36"/>
  <c r="R34" i="36"/>
  <c r="Q35" i="36"/>
  <c r="Z40" i="36"/>
  <c r="O37" i="36"/>
  <c r="AC48" i="36"/>
  <c r="M30" i="36"/>
  <c r="AC30" i="36"/>
  <c r="X32" i="36"/>
  <c r="AF32" i="36"/>
  <c r="AM33" i="36"/>
  <c r="S34" i="36"/>
  <c r="AA34" i="36"/>
  <c r="AJ34" i="36"/>
  <c r="O35" i="36"/>
  <c r="AG35" i="36"/>
  <c r="M37" i="36"/>
  <c r="V37" i="36"/>
  <c r="AC39" i="36"/>
  <c r="AM40" i="36"/>
  <c r="R41" i="36"/>
  <c r="AE42" i="36"/>
  <c r="AA42" i="36"/>
  <c r="AA46" i="36"/>
  <c r="AN47" i="36"/>
  <c r="AJ47" i="36"/>
  <c r="Z48" i="36"/>
  <c r="AG49" i="36"/>
  <c r="Y61" i="36"/>
  <c r="X61" i="36"/>
  <c r="Z61" i="36"/>
  <c r="T61" i="36"/>
  <c r="M65" i="36"/>
  <c r="S65" i="36"/>
  <c r="O65" i="36"/>
  <c r="R65" i="36"/>
  <c r="Q65" i="36"/>
  <c r="V39" i="36"/>
  <c r="Z39" i="36"/>
  <c r="Y53" i="36"/>
  <c r="Z53" i="36"/>
  <c r="X53" i="36"/>
  <c r="T53" i="36"/>
  <c r="S59" i="36"/>
  <c r="M59" i="36"/>
  <c r="R59" i="36"/>
  <c r="Q59" i="36"/>
  <c r="O59" i="36"/>
  <c r="AF30" i="36"/>
  <c r="AA32" i="36"/>
  <c r="O33" i="36"/>
  <c r="AE34" i="36"/>
  <c r="AM34" i="36"/>
  <c r="R35" i="36"/>
  <c r="AA35" i="36"/>
  <c r="AJ35" i="36"/>
  <c r="Y37" i="36"/>
  <c r="AF39" i="36"/>
  <c r="Q40" i="36"/>
  <c r="M40" i="36"/>
  <c r="AH40" i="36"/>
  <c r="M41" i="36"/>
  <c r="V41" i="36"/>
  <c r="V42" i="36"/>
  <c r="Z44" i="36"/>
  <c r="V44" i="36"/>
  <c r="AE46" i="36"/>
  <c r="S51" i="36"/>
  <c r="M51" i="36"/>
  <c r="R51" i="36"/>
  <c r="Q51" i="36"/>
  <c r="O51" i="36"/>
  <c r="V53" i="36"/>
  <c r="Y55" i="36"/>
  <c r="Z55" i="36"/>
  <c r="X55" i="36"/>
  <c r="V55" i="36"/>
  <c r="AM63" i="36"/>
  <c r="AL63" i="36"/>
  <c r="AN63" i="36"/>
  <c r="AH63" i="36"/>
  <c r="Z88" i="36"/>
  <c r="Y88" i="36"/>
  <c r="X88" i="36"/>
  <c r="T88" i="36"/>
  <c r="V88" i="36"/>
  <c r="Z103" i="36"/>
  <c r="Y103" i="36"/>
  <c r="X103" i="36"/>
  <c r="T103" i="36"/>
  <c r="V103" i="36"/>
  <c r="AL49" i="36"/>
  <c r="AH49" i="36"/>
  <c r="Q30" i="36"/>
  <c r="AG30" i="36"/>
  <c r="AF34" i="36"/>
  <c r="AN34" i="36"/>
  <c r="Q37" i="36"/>
  <c r="Z37" i="36"/>
  <c r="X39" i="36"/>
  <c r="AG39" i="36"/>
  <c r="M46" i="36"/>
  <c r="Q46" i="36"/>
  <c r="X47" i="36"/>
  <c r="T47" i="36"/>
  <c r="AF48" i="36"/>
  <c r="AM49" i="36"/>
  <c r="Z56" i="36"/>
  <c r="T56" i="36"/>
  <c r="Y56" i="36"/>
  <c r="X56" i="36"/>
  <c r="AF66" i="36"/>
  <c r="AE66" i="36"/>
  <c r="AG66" i="36"/>
  <c r="AC66" i="36"/>
  <c r="R30" i="36"/>
  <c r="AC32" i="36"/>
  <c r="Q33" i="36"/>
  <c r="AJ33" i="36"/>
  <c r="AG34" i="36"/>
  <c r="AC35" i="36"/>
  <c r="AL35" i="36"/>
  <c r="R37" i="36"/>
  <c r="AA37" i="36"/>
  <c r="AE37" i="36"/>
  <c r="Y39" i="36"/>
  <c r="AL39" i="36"/>
  <c r="AH39" i="36"/>
  <c r="AJ40" i="36"/>
  <c r="O41" i="36"/>
  <c r="Y41" i="36"/>
  <c r="O42" i="36"/>
  <c r="S42" i="36"/>
  <c r="X42" i="36"/>
  <c r="X44" i="36"/>
  <c r="O46" i="36"/>
  <c r="V47" i="36"/>
  <c r="AN49" i="36"/>
  <c r="V56" i="36"/>
  <c r="V76" i="36"/>
  <c r="X76" i="36"/>
  <c r="Z76" i="36"/>
  <c r="Y76" i="36"/>
  <c r="AC46" i="36"/>
  <c r="AG46" i="36"/>
  <c r="T54" i="36"/>
  <c r="V54" i="36"/>
  <c r="Z54" i="36"/>
  <c r="Y54" i="36"/>
  <c r="X54" i="36"/>
  <c r="S30" i="36"/>
  <c r="AL32" i="36"/>
  <c r="S33" i="36"/>
  <c r="Q34" i="36"/>
  <c r="AM35" i="36"/>
  <c r="AC37" i="36"/>
  <c r="AJ39" i="36"/>
  <c r="R40" i="36"/>
  <c r="Y42" i="36"/>
  <c r="Y44" i="36"/>
  <c r="AH44" i="36"/>
  <c r="AL44" i="36"/>
  <c r="S48" i="36"/>
  <c r="O48" i="36"/>
  <c r="V49" i="36"/>
  <c r="Z49" i="36"/>
  <c r="M73" i="36"/>
  <c r="O73" i="36"/>
  <c r="S73" i="36"/>
  <c r="R73" i="36"/>
  <c r="Q73" i="36"/>
  <c r="AA48" i="36"/>
  <c r="AE48" i="36"/>
  <c r="S67" i="36"/>
  <c r="R67" i="36"/>
  <c r="Q67" i="36"/>
  <c r="M67" i="36"/>
  <c r="O67" i="36"/>
  <c r="T41" i="36"/>
  <c r="X41" i="36"/>
  <c r="AJ49" i="36"/>
  <c r="AE35" i="36"/>
  <c r="AG40" i="36"/>
  <c r="AC40" i="36"/>
  <c r="AJ41" i="36"/>
  <c r="AN41" i="36"/>
  <c r="R46" i="36"/>
  <c r="Y47" i="36"/>
  <c r="X58" i="36"/>
  <c r="Z58" i="36"/>
  <c r="Y58" i="36"/>
  <c r="V58" i="36"/>
  <c r="S55" i="36"/>
  <c r="AE55" i="36"/>
  <c r="AG55" i="36"/>
  <c r="AL55" i="36"/>
  <c r="S56" i="36"/>
  <c r="AC57" i="36"/>
  <c r="AE57" i="36"/>
  <c r="AL57" i="36"/>
  <c r="AC58" i="36"/>
  <c r="T62" i="36"/>
  <c r="V62" i="36"/>
  <c r="Y66" i="36"/>
  <c r="T70" i="36"/>
  <c r="V70" i="36"/>
  <c r="Z70" i="36"/>
  <c r="Y70" i="36"/>
  <c r="X70" i="36"/>
  <c r="Y79" i="36"/>
  <c r="Z79" i="36"/>
  <c r="X79" i="36"/>
  <c r="T79" i="36"/>
  <c r="AF82" i="36"/>
  <c r="AC82" i="36"/>
  <c r="AG82" i="36"/>
  <c r="AE82" i="36"/>
  <c r="V52" i="36"/>
  <c r="X52" i="36"/>
  <c r="M57" i="36"/>
  <c r="O57" i="36"/>
  <c r="AG58" i="36"/>
  <c r="V60" i="36"/>
  <c r="X60" i="36"/>
  <c r="Z64" i="36"/>
  <c r="Y64" i="36"/>
  <c r="X64" i="36"/>
  <c r="T64" i="36"/>
  <c r="Y71" i="36"/>
  <c r="Z71" i="36"/>
  <c r="X71" i="36"/>
  <c r="T71" i="36"/>
  <c r="AH81" i="36"/>
  <c r="AM81" i="36"/>
  <c r="AN81" i="36"/>
  <c r="AL81" i="36"/>
  <c r="AG105" i="36"/>
  <c r="AF105" i="36"/>
  <c r="AE105" i="36"/>
  <c r="AC105" i="36"/>
  <c r="AG52" i="36"/>
  <c r="Q53" i="36"/>
  <c r="S53" i="36"/>
  <c r="AH55" i="36"/>
  <c r="AH57" i="36"/>
  <c r="AN58" i="36"/>
  <c r="AH58" i="36"/>
  <c r="AG60" i="36"/>
  <c r="Q61" i="36"/>
  <c r="S61" i="36"/>
  <c r="Z62" i="36"/>
  <c r="V64" i="36"/>
  <c r="AA67" i="36"/>
  <c r="AG67" i="36"/>
  <c r="AC67" i="36"/>
  <c r="V71" i="36"/>
  <c r="S75" i="36"/>
  <c r="M75" i="36"/>
  <c r="R75" i="36"/>
  <c r="Q75" i="36"/>
  <c r="AJ81" i="36"/>
  <c r="AG85" i="36"/>
  <c r="AF85" i="36"/>
  <c r="AA85" i="36"/>
  <c r="AE85" i="36"/>
  <c r="AC85" i="36"/>
  <c r="Y52" i="36"/>
  <c r="O55" i="36"/>
  <c r="Q55" i="36"/>
  <c r="AH56" i="36"/>
  <c r="AJ56" i="36"/>
  <c r="Q57" i="36"/>
  <c r="Y60" i="36"/>
  <c r="AG61" i="36"/>
  <c r="AF61" i="36"/>
  <c r="AA61" i="36"/>
  <c r="AE63" i="36"/>
  <c r="AC63" i="36"/>
  <c r="AG63" i="36"/>
  <c r="AH64" i="36"/>
  <c r="AN64" i="36"/>
  <c r="AJ64" i="36"/>
  <c r="O75" i="36"/>
  <c r="AA51" i="36"/>
  <c r="AC51" i="36"/>
  <c r="AL52" i="36"/>
  <c r="AN52" i="36"/>
  <c r="AG53" i="36"/>
  <c r="AA53" i="36"/>
  <c r="AA58" i="36"/>
  <c r="AA59" i="36"/>
  <c r="AC59" i="36"/>
  <c r="AL60" i="36"/>
  <c r="AN60" i="36"/>
  <c r="X66" i="36"/>
  <c r="V66" i="36"/>
  <c r="Z66" i="36"/>
  <c r="AN66" i="36"/>
  <c r="AM66" i="36"/>
  <c r="AL66" i="36"/>
  <c r="AH66" i="36"/>
  <c r="T78" i="36"/>
  <c r="V78" i="36"/>
  <c r="Z78" i="36"/>
  <c r="Y78" i="36"/>
  <c r="X78" i="36"/>
  <c r="M81" i="36"/>
  <c r="R81" i="36"/>
  <c r="O81" i="36"/>
  <c r="S81" i="36"/>
  <c r="Q81" i="36"/>
  <c r="S98" i="36"/>
  <c r="R98" i="36"/>
  <c r="Q98" i="36"/>
  <c r="M98" i="36"/>
  <c r="O98" i="36"/>
  <c r="AJ54" i="36"/>
  <c r="AL54" i="36"/>
  <c r="AJ60" i="36"/>
  <c r="R64" i="36"/>
  <c r="Q64" i="36"/>
  <c r="AJ66" i="36"/>
  <c r="X74" i="36"/>
  <c r="Z74" i="36"/>
  <c r="Y74" i="36"/>
  <c r="T74" i="36"/>
  <c r="AL62" i="36"/>
  <c r="Q63" i="36"/>
  <c r="Y63" i="36"/>
  <c r="AE65" i="36"/>
  <c r="AM65" i="36"/>
  <c r="R66" i="36"/>
  <c r="X68" i="36"/>
  <c r="AF68" i="36"/>
  <c r="AN68" i="36"/>
  <c r="AC71" i="36"/>
  <c r="AN71" i="36"/>
  <c r="Z72" i="36"/>
  <c r="T72" i="36"/>
  <c r="AN73" i="36"/>
  <c r="AC76" i="36"/>
  <c r="AC79" i="36"/>
  <c r="AN79" i="36"/>
  <c r="Z80" i="36"/>
  <c r="T80" i="36"/>
  <c r="O82" i="36"/>
  <c r="AA83" i="36"/>
  <c r="AF83" i="36"/>
  <c r="AC83" i="36"/>
  <c r="AC84" i="36"/>
  <c r="AA84" i="36"/>
  <c r="AF84" i="36"/>
  <c r="Z85" i="36"/>
  <c r="Y85" i="36"/>
  <c r="X85" i="36"/>
  <c r="V85" i="36"/>
  <c r="S88" i="36"/>
  <c r="R88" i="36"/>
  <c r="Q88" i="36"/>
  <c r="O88" i="36"/>
  <c r="AN90" i="36"/>
  <c r="AM90" i="36"/>
  <c r="AL90" i="36"/>
  <c r="AH90" i="36"/>
  <c r="AG100" i="36"/>
  <c r="AF100" i="36"/>
  <c r="AE100" i="36"/>
  <c r="AA100" i="36"/>
  <c r="Q69" i="36"/>
  <c r="S69" i="36"/>
  <c r="AN74" i="36"/>
  <c r="AH74" i="36"/>
  <c r="AG76" i="36"/>
  <c r="Q77" i="36"/>
  <c r="S77" i="36"/>
  <c r="AJ68" i="36"/>
  <c r="O69" i="36"/>
  <c r="O71" i="36"/>
  <c r="Q71" i="36"/>
  <c r="O72" i="36"/>
  <c r="AH72" i="36"/>
  <c r="AJ72" i="36"/>
  <c r="O74" i="36"/>
  <c r="AJ74" i="36"/>
  <c r="O77" i="36"/>
  <c r="O79" i="36"/>
  <c r="Q79" i="36"/>
  <c r="O80" i="36"/>
  <c r="AH80" i="36"/>
  <c r="AM80" i="36"/>
  <c r="AJ80" i="36"/>
  <c r="S83" i="36"/>
  <c r="M83" i="36"/>
  <c r="AN87" i="36"/>
  <c r="AM87" i="36"/>
  <c r="AL87" i="36"/>
  <c r="AJ87" i="36"/>
  <c r="S91" i="36"/>
  <c r="R91" i="36"/>
  <c r="Q91" i="36"/>
  <c r="M91" i="36"/>
  <c r="AN102" i="36"/>
  <c r="AM102" i="36"/>
  <c r="AL102" i="36"/>
  <c r="AJ102" i="36"/>
  <c r="AN105" i="36"/>
  <c r="AM105" i="36"/>
  <c r="AL105" i="36"/>
  <c r="AH105" i="36"/>
  <c r="AG69" i="36"/>
  <c r="AA69" i="36"/>
  <c r="AJ71" i="36"/>
  <c r="AJ73" i="36"/>
  <c r="AA75" i="36"/>
  <c r="AC75" i="36"/>
  <c r="AL76" i="36"/>
  <c r="AN76" i="36"/>
  <c r="AG77" i="36"/>
  <c r="AA77" i="36"/>
  <c r="AJ79" i="36"/>
  <c r="AC81" i="36"/>
  <c r="AE81" i="36"/>
  <c r="O83" i="36"/>
  <c r="O91" i="36"/>
  <c r="Z93" i="36"/>
  <c r="Y93" i="36"/>
  <c r="X93" i="36"/>
  <c r="V93" i="36"/>
  <c r="AJ105" i="36"/>
  <c r="AL68" i="36"/>
  <c r="R69" i="36"/>
  <c r="AC69" i="36"/>
  <c r="AJ70" i="36"/>
  <c r="AL70" i="36"/>
  <c r="R71" i="36"/>
  <c r="Q72" i="36"/>
  <c r="AL72" i="36"/>
  <c r="Q74" i="36"/>
  <c r="AL74" i="36"/>
  <c r="AA76" i="36"/>
  <c r="AJ76" i="36"/>
  <c r="R77" i="36"/>
  <c r="AC77" i="36"/>
  <c r="AJ78" i="36"/>
  <c r="AL78" i="36"/>
  <c r="R79" i="36"/>
  <c r="Q80" i="36"/>
  <c r="AL80" i="36"/>
  <c r="AN82" i="36"/>
  <c r="AH82" i="36"/>
  <c r="AG90" i="36"/>
  <c r="AF90" i="36"/>
  <c r="AE90" i="36"/>
  <c r="AC90" i="36"/>
  <c r="Z100" i="36"/>
  <c r="Y100" i="36"/>
  <c r="X100" i="36"/>
  <c r="V100" i="36"/>
  <c r="AE71" i="36"/>
  <c r="AG71" i="36"/>
  <c r="S72" i="36"/>
  <c r="AC73" i="36"/>
  <c r="AE73" i="36"/>
  <c r="AE79" i="36"/>
  <c r="AG79" i="36"/>
  <c r="S80" i="36"/>
  <c r="M82" i="36"/>
  <c r="R82" i="36"/>
  <c r="AG93" i="36"/>
  <c r="AF93" i="36"/>
  <c r="AE93" i="36"/>
  <c r="AA93" i="36"/>
  <c r="S103" i="36"/>
  <c r="R103" i="36"/>
  <c r="Q103" i="36"/>
  <c r="O103" i="36"/>
  <c r="Z82" i="36"/>
  <c r="X84" i="36"/>
  <c r="AN84" i="36"/>
  <c r="S85" i="36"/>
  <c r="V86" i="36"/>
  <c r="AL86" i="36"/>
  <c r="Q87" i="36"/>
  <c r="Y87" i="36"/>
  <c r="AG87" i="36"/>
  <c r="AJ88" i="36"/>
  <c r="O89" i="36"/>
  <c r="AE89" i="36"/>
  <c r="AM89" i="36"/>
  <c r="R90" i="36"/>
  <c r="Z90" i="36"/>
  <c r="AC91" i="36"/>
  <c r="X92" i="36"/>
  <c r="AF92" i="36"/>
  <c r="AN92" i="36"/>
  <c r="S93" i="36"/>
  <c r="AC98" i="36"/>
  <c r="X99" i="36"/>
  <c r="AF99" i="36"/>
  <c r="AN99" i="36"/>
  <c r="S100" i="36"/>
  <c r="V101" i="36"/>
  <c r="AL101" i="36"/>
  <c r="Q102" i="36"/>
  <c r="Y102" i="36"/>
  <c r="AG102" i="36"/>
  <c r="AJ103" i="36"/>
  <c r="O104" i="36"/>
  <c r="AE104" i="36"/>
  <c r="AM104" i="36"/>
  <c r="R105" i="36"/>
  <c r="Z105" i="36"/>
  <c r="Y86" i="36"/>
  <c r="T87" i="36"/>
  <c r="AM88" i="36"/>
  <c r="R89" i="36"/>
  <c r="AH89" i="36"/>
  <c r="M90" i="36"/>
  <c r="AF91" i="36"/>
  <c r="AA92" i="36"/>
  <c r="AF98" i="36"/>
  <c r="AA99" i="36"/>
  <c r="Y101" i="36"/>
  <c r="T102" i="36"/>
  <c r="AM103" i="36"/>
  <c r="R104" i="36"/>
  <c r="T99" i="36"/>
  <c r="AJ99" i="36"/>
  <c r="O100" i="36"/>
  <c r="Z101" i="36"/>
  <c r="AH101" i="36"/>
  <c r="M102" i="36"/>
  <c r="AN103" i="36"/>
  <c r="S104" i="36"/>
  <c r="V105" i="36"/>
  <c r="V87" i="36"/>
  <c r="AJ89" i="36"/>
  <c r="O90" i="36"/>
  <c r="AC92" i="36"/>
  <c r="V102" i="36"/>
  <c r="AJ104" i="36"/>
  <c r="O105" i="36"/>
  <c r="AL99" i="36"/>
  <c r="Q100" i="36"/>
  <c r="X105" i="36"/>
  <c r="AG74" i="35"/>
  <c r="AF74" i="35"/>
  <c r="AE74" i="35"/>
  <c r="AA74" i="35"/>
  <c r="AN76" i="35"/>
  <c r="AM76" i="35"/>
  <c r="AL76" i="35"/>
  <c r="AJ76" i="35"/>
  <c r="AG59" i="35"/>
  <c r="AF59" i="35"/>
  <c r="AC59" i="35"/>
  <c r="AC65" i="35"/>
  <c r="AG66" i="35"/>
  <c r="AA66" i="35"/>
  <c r="Q71" i="35"/>
  <c r="O71" i="35"/>
  <c r="M71" i="35"/>
  <c r="R71" i="35"/>
  <c r="AA85" i="35"/>
  <c r="AF85" i="35"/>
  <c r="AG85" i="35"/>
  <c r="AE85" i="35"/>
  <c r="X31" i="35"/>
  <c r="AN31" i="35"/>
  <c r="S32" i="35"/>
  <c r="AA32" i="35"/>
  <c r="V33" i="35"/>
  <c r="AL33" i="35"/>
  <c r="Q34" i="35"/>
  <c r="AG34" i="35"/>
  <c r="T35" i="35"/>
  <c r="AJ35" i="35"/>
  <c r="O36" i="35"/>
  <c r="AE36" i="35"/>
  <c r="Z37" i="35"/>
  <c r="AH37" i="35"/>
  <c r="M38" i="35"/>
  <c r="AC38" i="35"/>
  <c r="X39" i="35"/>
  <c r="AN39" i="35"/>
  <c r="S40" i="35"/>
  <c r="AA40" i="35"/>
  <c r="V41" i="35"/>
  <c r="AL41" i="35"/>
  <c r="Q42" i="35"/>
  <c r="AG42" i="35"/>
  <c r="M43" i="35"/>
  <c r="V43" i="35"/>
  <c r="AE43" i="35"/>
  <c r="AN43" i="35"/>
  <c r="S44" i="35"/>
  <c r="Q45" i="35"/>
  <c r="AH45" i="35"/>
  <c r="AG46" i="35"/>
  <c r="AE47" i="35"/>
  <c r="X48" i="35"/>
  <c r="Y48" i="35"/>
  <c r="O51" i="35"/>
  <c r="AG51" i="35"/>
  <c r="AF51" i="35"/>
  <c r="AC53" i="35"/>
  <c r="S60" i="35"/>
  <c r="M60" i="35"/>
  <c r="V61" i="35"/>
  <c r="X61" i="35"/>
  <c r="AC66" i="35"/>
  <c r="S80" i="35"/>
  <c r="R80" i="35"/>
  <c r="Q80" i="35"/>
  <c r="M80" i="35"/>
  <c r="AC85" i="35"/>
  <c r="R90" i="35"/>
  <c r="O90" i="35"/>
  <c r="S90" i="35"/>
  <c r="Q90" i="35"/>
  <c r="AF92" i="35"/>
  <c r="AE92" i="35"/>
  <c r="AC92" i="35"/>
  <c r="AG92" i="35"/>
  <c r="O39" i="35"/>
  <c r="S49" i="35"/>
  <c r="R49" i="35"/>
  <c r="O59" i="35"/>
  <c r="AJ67" i="35"/>
  <c r="AL67" i="35"/>
  <c r="Z69" i="35"/>
  <c r="Y69" i="35"/>
  <c r="T69" i="35"/>
  <c r="AG71" i="35"/>
  <c r="AF71" i="35"/>
  <c r="AE71" i="35"/>
  <c r="AC71" i="35"/>
  <c r="AC74" i="35"/>
  <c r="AL87" i="35"/>
  <c r="AN87" i="35"/>
  <c r="AM87" i="35"/>
  <c r="AJ87" i="35"/>
  <c r="Q31" i="35"/>
  <c r="T32" i="35"/>
  <c r="AE33" i="35"/>
  <c r="AH34" i="35"/>
  <c r="M35" i="35"/>
  <c r="X36" i="35"/>
  <c r="AA37" i="35"/>
  <c r="AL38" i="35"/>
  <c r="Q39" i="35"/>
  <c r="T40" i="35"/>
  <c r="AE41" i="35"/>
  <c r="AH42" i="35"/>
  <c r="AL44" i="35"/>
  <c r="R45" i="35"/>
  <c r="X46" i="35"/>
  <c r="AF47" i="35"/>
  <c r="AN48" i="35"/>
  <c r="AM48" i="35"/>
  <c r="AL50" i="35"/>
  <c r="AM50" i="35"/>
  <c r="R54" i="35"/>
  <c r="Q54" i="35"/>
  <c r="S54" i="35"/>
  <c r="AG54" i="35"/>
  <c r="AA54" i="35"/>
  <c r="AJ55" i="35"/>
  <c r="AL55" i="35"/>
  <c r="R56" i="35"/>
  <c r="S57" i="35"/>
  <c r="R57" i="35"/>
  <c r="O57" i="35"/>
  <c r="AL58" i="35"/>
  <c r="AH58" i="35"/>
  <c r="AM58" i="35"/>
  <c r="AE59" i="35"/>
  <c r="O60" i="35"/>
  <c r="AM67" i="35"/>
  <c r="X68" i="35"/>
  <c r="V68" i="35"/>
  <c r="T68" i="35"/>
  <c r="Y68" i="35"/>
  <c r="AN68" i="35"/>
  <c r="AM68" i="35"/>
  <c r="AL68" i="35"/>
  <c r="AJ68" i="35"/>
  <c r="S71" i="35"/>
  <c r="AN71" i="35"/>
  <c r="AM71" i="35"/>
  <c r="AL71" i="35"/>
  <c r="AH71" i="35"/>
  <c r="AE82" i="35"/>
  <c r="AG82" i="35"/>
  <c r="AF82" i="35"/>
  <c r="AA82" i="35"/>
  <c r="AG118" i="35"/>
  <c r="AF118" i="35"/>
  <c r="AE118" i="35"/>
  <c r="AC118" i="35"/>
  <c r="Q59" i="35"/>
  <c r="M59" i="35"/>
  <c r="R59" i="35"/>
  <c r="O31" i="35"/>
  <c r="AC41" i="35"/>
  <c r="X33" i="35"/>
  <c r="AL35" i="35"/>
  <c r="Q36" i="35"/>
  <c r="Y36" i="35"/>
  <c r="AE38" i="35"/>
  <c r="AM38" i="35"/>
  <c r="R39" i="35"/>
  <c r="X41" i="35"/>
  <c r="AF41" i="35"/>
  <c r="X43" i="35"/>
  <c r="AM44" i="35"/>
  <c r="S45" i="35"/>
  <c r="Y46" i="35"/>
  <c r="AG47" i="35"/>
  <c r="Q49" i="35"/>
  <c r="S52" i="35"/>
  <c r="M52" i="35"/>
  <c r="V53" i="35"/>
  <c r="X53" i="35"/>
  <c r="AN59" i="35"/>
  <c r="AH59" i="35"/>
  <c r="Z62" i="35"/>
  <c r="Y62" i="35"/>
  <c r="V62" i="35"/>
  <c r="S64" i="35"/>
  <c r="M64" i="35"/>
  <c r="V65" i="35"/>
  <c r="X65" i="35"/>
  <c r="AE66" i="35"/>
  <c r="AN67" i="35"/>
  <c r="X69" i="35"/>
  <c r="S77" i="35"/>
  <c r="R77" i="35"/>
  <c r="Q77" i="35"/>
  <c r="O77" i="35"/>
  <c r="AG79" i="35"/>
  <c r="AF79" i="35"/>
  <c r="AE79" i="35"/>
  <c r="AC79" i="35"/>
  <c r="Q88" i="35"/>
  <c r="S88" i="35"/>
  <c r="R88" i="35"/>
  <c r="M88" i="35"/>
  <c r="AH90" i="35"/>
  <c r="AM90" i="35"/>
  <c r="AN90" i="35"/>
  <c r="AL90" i="35"/>
  <c r="Z93" i="35"/>
  <c r="X93" i="35"/>
  <c r="Y93" i="35"/>
  <c r="T93" i="35"/>
  <c r="AH98" i="35"/>
  <c r="AN98" i="35"/>
  <c r="AM98" i="35"/>
  <c r="AL98" i="35"/>
  <c r="Z101" i="35"/>
  <c r="Y101" i="35"/>
  <c r="X101" i="35"/>
  <c r="V101" i="35"/>
  <c r="AF84" i="35"/>
  <c r="AC84" i="35"/>
  <c r="AG84" i="35"/>
  <c r="AE84" i="35"/>
  <c r="AC33" i="35"/>
  <c r="AJ38" i="35"/>
  <c r="S31" i="35"/>
  <c r="Y33" i="35"/>
  <c r="AG33" i="35"/>
  <c r="AJ34" i="35"/>
  <c r="O35" i="35"/>
  <c r="AM35" i="35"/>
  <c r="R36" i="35"/>
  <c r="Z36" i="35"/>
  <c r="AC37" i="35"/>
  <c r="AF38" i="35"/>
  <c r="AN38" i="35"/>
  <c r="S39" i="35"/>
  <c r="V40" i="35"/>
  <c r="Y41" i="35"/>
  <c r="AG41" i="35"/>
  <c r="AJ42" i="35"/>
  <c r="Z43" i="35"/>
  <c r="AN44" i="35"/>
  <c r="O48" i="35"/>
  <c r="Q48" i="35"/>
  <c r="Z49" i="35"/>
  <c r="T49" i="35"/>
  <c r="O52" i="35"/>
  <c r="X56" i="35"/>
  <c r="T56" i="35"/>
  <c r="Y56" i="35"/>
  <c r="AJ59" i="35"/>
  <c r="O64" i="35"/>
  <c r="AF66" i="35"/>
  <c r="AL70" i="35"/>
  <c r="AJ70" i="35"/>
  <c r="AH70" i="35"/>
  <c r="AM70" i="35"/>
  <c r="AC83" i="35"/>
  <c r="AG83" i="35"/>
  <c r="AF83" i="35"/>
  <c r="AE83" i="35"/>
  <c r="AA83" i="35"/>
  <c r="O88" i="35"/>
  <c r="AJ90" i="35"/>
  <c r="V93" i="35"/>
  <c r="AJ98" i="35"/>
  <c r="T111" i="35"/>
  <c r="Z111" i="35"/>
  <c r="Y111" i="35"/>
  <c r="X111" i="35"/>
  <c r="V46" i="35"/>
  <c r="Q51" i="35"/>
  <c r="R51" i="35"/>
  <c r="AE53" i="35"/>
  <c r="AF53" i="35"/>
  <c r="O56" i="35"/>
  <c r="Q56" i="35"/>
  <c r="AE32" i="35"/>
  <c r="X35" i="35"/>
  <c r="AL37" i="35"/>
  <c r="Q38" i="35"/>
  <c r="AE40" i="35"/>
  <c r="R43" i="35"/>
  <c r="AA43" i="35"/>
  <c r="X44" i="35"/>
  <c r="AC45" i="35"/>
  <c r="AL45" i="35"/>
  <c r="S46" i="35"/>
  <c r="AC46" i="35"/>
  <c r="AL48" i="35"/>
  <c r="V49" i="35"/>
  <c r="AC50" i="35"/>
  <c r="AE50" i="35"/>
  <c r="AN50" i="35"/>
  <c r="Y51" i="35"/>
  <c r="X51" i="35"/>
  <c r="Z51" i="35"/>
  <c r="AN51" i="35"/>
  <c r="AH51" i="35"/>
  <c r="Y53" i="35"/>
  <c r="AM53" i="35"/>
  <c r="AL53" i="35"/>
  <c r="AN53" i="35"/>
  <c r="AE54" i="35"/>
  <c r="AN55" i="35"/>
  <c r="V56" i="35"/>
  <c r="AN56" i="35"/>
  <c r="AM56" i="35"/>
  <c r="AJ56" i="35"/>
  <c r="Z57" i="35"/>
  <c r="T57" i="35"/>
  <c r="AN58" i="35"/>
  <c r="R60" i="35"/>
  <c r="AE61" i="35"/>
  <c r="AA61" i="35"/>
  <c r="AF61" i="35"/>
  <c r="X62" i="35"/>
  <c r="Y65" i="35"/>
  <c r="Z66" i="35"/>
  <c r="Y66" i="35"/>
  <c r="V66" i="35"/>
  <c r="Z74" i="35"/>
  <c r="Y74" i="35"/>
  <c r="X74" i="35"/>
  <c r="V74" i="35"/>
  <c r="Z77" i="35"/>
  <c r="Y77" i="35"/>
  <c r="X77" i="35"/>
  <c r="T77" i="35"/>
  <c r="AN79" i="35"/>
  <c r="AM79" i="35"/>
  <c r="AL79" i="35"/>
  <c r="AH79" i="35"/>
  <c r="AH106" i="35"/>
  <c r="AN106" i="35"/>
  <c r="AM106" i="35"/>
  <c r="AL106" i="35"/>
  <c r="V111" i="35"/>
  <c r="AE65" i="35"/>
  <c r="AA65" i="35"/>
  <c r="AF65" i="35"/>
  <c r="O89" i="35"/>
  <c r="S89" i="35"/>
  <c r="R89" i="35"/>
  <c r="Q89" i="35"/>
  <c r="V36" i="35"/>
  <c r="R31" i="35"/>
  <c r="AF33" i="35"/>
  <c r="V32" i="35"/>
  <c r="AM42" i="35"/>
  <c r="S43" i="35"/>
  <c r="Y44" i="35"/>
  <c r="M45" i="35"/>
  <c r="AN45" i="35"/>
  <c r="T46" i="35"/>
  <c r="AA47" i="35"/>
  <c r="R48" i="35"/>
  <c r="AF48" i="35"/>
  <c r="AE48" i="35"/>
  <c r="AG48" i="35"/>
  <c r="Q52" i="35"/>
  <c r="Z53" i="35"/>
  <c r="Z54" i="35"/>
  <c r="Y54" i="35"/>
  <c r="AF54" i="35"/>
  <c r="AC58" i="35"/>
  <c r="AE58" i="35"/>
  <c r="AL59" i="35"/>
  <c r="AC61" i="35"/>
  <c r="AG62" i="35"/>
  <c r="AA62" i="35"/>
  <c r="Q64" i="35"/>
  <c r="Z65" i="35"/>
  <c r="S69" i="35"/>
  <c r="R69" i="35"/>
  <c r="Q69" i="35"/>
  <c r="O69" i="35"/>
  <c r="AN70" i="35"/>
  <c r="S72" i="35"/>
  <c r="R72" i="35"/>
  <c r="Q72" i="35"/>
  <c r="M72" i="35"/>
  <c r="AH76" i="35"/>
  <c r="V77" i="35"/>
  <c r="AJ79" i="35"/>
  <c r="AA84" i="35"/>
  <c r="M89" i="35"/>
  <c r="AJ106" i="35"/>
  <c r="AG56" i="35"/>
  <c r="Z59" i="35"/>
  <c r="AN61" i="35"/>
  <c r="S62" i="35"/>
  <c r="AN65" i="35"/>
  <c r="S66" i="35"/>
  <c r="Q68" i="35"/>
  <c r="AG68" i="35"/>
  <c r="AE70" i="35"/>
  <c r="Z71" i="35"/>
  <c r="X73" i="35"/>
  <c r="AF73" i="35"/>
  <c r="AN73" i="35"/>
  <c r="S74" i="35"/>
  <c r="AL75" i="35"/>
  <c r="Q76" i="35"/>
  <c r="Y76" i="35"/>
  <c r="AG76" i="35"/>
  <c r="AE78" i="35"/>
  <c r="AM78" i="35"/>
  <c r="R79" i="35"/>
  <c r="Z79" i="35"/>
  <c r="AL80" i="35"/>
  <c r="R81" i="35"/>
  <c r="Z81" i="35"/>
  <c r="AM81" i="35"/>
  <c r="AJ81" i="35"/>
  <c r="Q84" i="35"/>
  <c r="Z85" i="35"/>
  <c r="X86" i="35"/>
  <c r="AG86" i="35"/>
  <c r="AF87" i="35"/>
  <c r="AF90" i="35"/>
  <c r="AJ91" i="35"/>
  <c r="AH91" i="35"/>
  <c r="Z116" i="35"/>
  <c r="Y116" i="35"/>
  <c r="X116" i="35"/>
  <c r="T116" i="35"/>
  <c r="AA73" i="35"/>
  <c r="T76" i="35"/>
  <c r="Z78" i="35"/>
  <c r="AH78" i="35"/>
  <c r="M79" i="35"/>
  <c r="T85" i="35"/>
  <c r="AA87" i="35"/>
  <c r="Z98" i="35"/>
  <c r="Y98" i="35"/>
  <c r="X98" i="35"/>
  <c r="V98" i="35"/>
  <c r="AN100" i="35"/>
  <c r="AM100" i="35"/>
  <c r="AL100" i="35"/>
  <c r="AJ100" i="35"/>
  <c r="Z106" i="35"/>
  <c r="Y106" i="35"/>
  <c r="X106" i="35"/>
  <c r="V106" i="35"/>
  <c r="AN115" i="35"/>
  <c r="AM115" i="35"/>
  <c r="AL115" i="35"/>
  <c r="AJ115" i="35"/>
  <c r="M81" i="35"/>
  <c r="M83" i="35"/>
  <c r="R83" i="35"/>
  <c r="AM89" i="35"/>
  <c r="AJ89" i="35"/>
  <c r="S93" i="35"/>
  <c r="R93" i="35"/>
  <c r="AG95" i="35"/>
  <c r="AF95" i="35"/>
  <c r="AE95" i="35"/>
  <c r="AC95" i="35"/>
  <c r="S96" i="35"/>
  <c r="R96" i="35"/>
  <c r="Q96" i="35"/>
  <c r="AG103" i="35"/>
  <c r="AF103" i="35"/>
  <c r="AE103" i="35"/>
  <c r="AC103" i="35"/>
  <c r="S104" i="35"/>
  <c r="R104" i="35"/>
  <c r="Q104" i="35"/>
  <c r="Z113" i="35"/>
  <c r="Y113" i="35"/>
  <c r="X113" i="35"/>
  <c r="V113" i="35"/>
  <c r="AN118" i="35"/>
  <c r="AM118" i="35"/>
  <c r="AL118" i="35"/>
  <c r="AH118" i="35"/>
  <c r="AC73" i="35"/>
  <c r="V76" i="35"/>
  <c r="AJ78" i="35"/>
  <c r="O79" i="35"/>
  <c r="AG90" i="35"/>
  <c r="AE90" i="35"/>
  <c r="AA93" i="35"/>
  <c r="AF93" i="35"/>
  <c r="AC94" i="35"/>
  <c r="AA94" i="35"/>
  <c r="M99" i="35"/>
  <c r="S99" i="35"/>
  <c r="R99" i="35"/>
  <c r="Q99" i="35"/>
  <c r="AA101" i="35"/>
  <c r="AG101" i="35"/>
  <c r="AF101" i="35"/>
  <c r="AE101" i="35"/>
  <c r="AJ118" i="35"/>
  <c r="AE56" i="35"/>
  <c r="X59" i="35"/>
  <c r="AL61" i="35"/>
  <c r="Q62" i="35"/>
  <c r="AL65" i="35"/>
  <c r="Q66" i="35"/>
  <c r="AE68" i="35"/>
  <c r="X71" i="35"/>
  <c r="AL73" i="35"/>
  <c r="Q74" i="35"/>
  <c r="AE76" i="35"/>
  <c r="X79" i="35"/>
  <c r="X81" i="35"/>
  <c r="R82" i="35"/>
  <c r="O82" i="35"/>
  <c r="AH82" i="35"/>
  <c r="AM82" i="35"/>
  <c r="O84" i="35"/>
  <c r="AE86" i="35"/>
  <c r="T88" i="35"/>
  <c r="Y88" i="35"/>
  <c r="AM88" i="35"/>
  <c r="AL89" i="35"/>
  <c r="AC90" i="35"/>
  <c r="O92" i="35"/>
  <c r="M92" i="35"/>
  <c r="AN92" i="35"/>
  <c r="AM92" i="35"/>
  <c r="AC93" i="35"/>
  <c r="AG98" i="35"/>
  <c r="AF98" i="35"/>
  <c r="AE98" i="35"/>
  <c r="O99" i="35"/>
  <c r="AC101" i="35"/>
  <c r="AG106" i="35"/>
  <c r="AF106" i="35"/>
  <c r="AE106" i="35"/>
  <c r="S111" i="35"/>
  <c r="R111" i="35"/>
  <c r="Q111" i="35"/>
  <c r="S116" i="35"/>
  <c r="R116" i="35"/>
  <c r="Q116" i="35"/>
  <c r="O116" i="35"/>
  <c r="L116" i="35" s="1"/>
  <c r="Q81" i="35"/>
  <c r="AH81" i="35"/>
  <c r="Y82" i="35"/>
  <c r="AJ82" i="35"/>
  <c r="Q83" i="35"/>
  <c r="AJ83" i="35"/>
  <c r="O85" i="35"/>
  <c r="Y85" i="35"/>
  <c r="AF86" i="35"/>
  <c r="Y87" i="35"/>
  <c r="V87" i="35"/>
  <c r="AE87" i="35"/>
  <c r="V88" i="35"/>
  <c r="AN88" i="35"/>
  <c r="AN89" i="35"/>
  <c r="M91" i="35"/>
  <c r="R91" i="35"/>
  <c r="AJ92" i="35"/>
  <c r="Q93" i="35"/>
  <c r="AE94" i="35"/>
  <c r="AN95" i="35"/>
  <c r="AM95" i="35"/>
  <c r="AL95" i="35"/>
  <c r="T96" i="35"/>
  <c r="Z96" i="35"/>
  <c r="Y96" i="35"/>
  <c r="X96" i="35"/>
  <c r="AC98" i="35"/>
  <c r="S101" i="35"/>
  <c r="R101" i="35"/>
  <c r="Q101" i="35"/>
  <c r="O101" i="35"/>
  <c r="AN103" i="35"/>
  <c r="AM103" i="35"/>
  <c r="AL103" i="35"/>
  <c r="T104" i="35"/>
  <c r="Z104" i="35"/>
  <c r="Y104" i="35"/>
  <c r="X104" i="35"/>
  <c r="AC106" i="35"/>
  <c r="O111" i="35"/>
  <c r="AG113" i="35"/>
  <c r="AF113" i="35"/>
  <c r="AE113" i="35"/>
  <c r="AL113" i="35"/>
  <c r="Q114" i="35"/>
  <c r="L114" i="35" s="1"/>
  <c r="T115" i="35"/>
  <c r="AE116" i="35"/>
  <c r="AM116" i="35"/>
  <c r="R117" i="35"/>
  <c r="L117" i="35" s="1"/>
  <c r="Z117" i="35"/>
  <c r="AH117" i="35"/>
  <c r="M118" i="35"/>
  <c r="L118" i="35" s="1"/>
  <c r="V95" i="35"/>
  <c r="T97" i="35"/>
  <c r="AJ97" i="35"/>
  <c r="O98" i="35"/>
  <c r="AH99" i="35"/>
  <c r="M100" i="35"/>
  <c r="AC100" i="35"/>
  <c r="AA102" i="35"/>
  <c r="V103" i="35"/>
  <c r="T105" i="35"/>
  <c r="AJ105" i="35"/>
  <c r="O106" i="35"/>
  <c r="T112" i="35"/>
  <c r="L112" i="35" s="1"/>
  <c r="AJ112" i="35"/>
  <c r="O113" i="35"/>
  <c r="AM113" i="35"/>
  <c r="R114" i="35"/>
  <c r="AH114" i="35"/>
  <c r="M115" i="35"/>
  <c r="L115" i="35" s="1"/>
  <c r="AF116" i="35"/>
  <c r="AN116" i="35"/>
  <c r="S117" i="35"/>
  <c r="AA117" i="35"/>
  <c r="AN113" i="35"/>
  <c r="S114" i="35"/>
  <c r="AG116" i="35"/>
  <c r="X95" i="35"/>
  <c r="AL97" i="35"/>
  <c r="Q98" i="35"/>
  <c r="AE100" i="35"/>
  <c r="X103" i="35"/>
  <c r="AL105" i="35"/>
  <c r="Q106" i="35"/>
  <c r="AL112" i="35"/>
  <c r="Q113" i="35"/>
  <c r="L121" i="50" l="1"/>
  <c r="L120" i="50"/>
  <c r="L94" i="50"/>
  <c r="L95" i="50"/>
  <c r="L33" i="50"/>
  <c r="L30" i="50"/>
  <c r="L97" i="50"/>
  <c r="L101" i="50"/>
  <c r="L98" i="50"/>
  <c r="L100" i="50"/>
  <c r="L73" i="50"/>
  <c r="L99" i="50"/>
  <c r="L105" i="50"/>
  <c r="L117" i="50"/>
  <c r="L115" i="50"/>
  <c r="L78" i="50"/>
  <c r="L87" i="50"/>
  <c r="L111" i="50"/>
  <c r="L107" i="50"/>
  <c r="L86" i="50"/>
  <c r="L118" i="50"/>
  <c r="L116" i="50"/>
  <c r="L113" i="50"/>
  <c r="L104" i="50"/>
  <c r="L114" i="50"/>
  <c r="L89" i="50"/>
  <c r="L112" i="50"/>
  <c r="L110" i="50"/>
  <c r="L91" i="50"/>
  <c r="L102" i="50"/>
  <c r="L109" i="50"/>
  <c r="L79" i="50"/>
  <c r="L75" i="50"/>
  <c r="L108" i="50"/>
  <c r="L85" i="50"/>
  <c r="L103" i="50"/>
  <c r="L90" i="50"/>
  <c r="L92" i="50"/>
  <c r="L106" i="50"/>
  <c r="L88" i="50"/>
  <c r="L84" i="50"/>
  <c r="L65" i="50"/>
  <c r="L66" i="50"/>
  <c r="L67" i="50"/>
  <c r="L81" i="50"/>
  <c r="L70" i="50"/>
  <c r="L83" i="50"/>
  <c r="L77" i="50"/>
  <c r="L69" i="50"/>
  <c r="L76" i="50"/>
  <c r="L72" i="50"/>
  <c r="L82" i="50"/>
  <c r="L68" i="50"/>
  <c r="L80" i="50"/>
  <c r="L74" i="50"/>
  <c r="L71" i="50"/>
  <c r="L175" i="50"/>
  <c r="L132" i="50"/>
  <c r="L129" i="50"/>
  <c r="L149" i="50"/>
  <c r="L148" i="50"/>
  <c r="L57" i="50"/>
  <c r="L128" i="50"/>
  <c r="L133" i="50"/>
  <c r="L163" i="50"/>
  <c r="L126" i="50"/>
  <c r="L56" i="50"/>
  <c r="L158" i="50"/>
  <c r="L51" i="50"/>
  <c r="L62" i="50"/>
  <c r="L171" i="50"/>
  <c r="L42" i="50"/>
  <c r="L140" i="50"/>
  <c r="L50" i="50"/>
  <c r="L46" i="50"/>
  <c r="L53" i="50"/>
  <c r="L142" i="50"/>
  <c r="L141" i="50"/>
  <c r="L52" i="50"/>
  <c r="L54" i="50"/>
  <c r="L135" i="50"/>
  <c r="L146" i="50"/>
  <c r="L55" i="50"/>
  <c r="L32" i="50"/>
  <c r="L127" i="50"/>
  <c r="L63" i="50"/>
  <c r="L154" i="50"/>
  <c r="L147" i="50"/>
  <c r="L58" i="50"/>
  <c r="L136" i="50"/>
  <c r="L47" i="50"/>
  <c r="L139" i="50"/>
  <c r="L131" i="50"/>
  <c r="L161" i="50"/>
  <c r="L130" i="50"/>
  <c r="L60" i="50"/>
  <c r="L34" i="50"/>
  <c r="L152" i="50"/>
  <c r="L45" i="50"/>
  <c r="L144" i="50"/>
  <c r="L138" i="50"/>
  <c r="L162" i="50"/>
  <c r="L134" i="50"/>
  <c r="L38" i="50"/>
  <c r="L155" i="50"/>
  <c r="L150" i="50"/>
  <c r="L39" i="50"/>
  <c r="L59" i="50"/>
  <c r="L41" i="50"/>
  <c r="L151" i="50"/>
  <c r="L153" i="50"/>
  <c r="L157" i="50"/>
  <c r="L44" i="50"/>
  <c r="L48" i="50"/>
  <c r="L160" i="50"/>
  <c r="L49" i="50"/>
  <c r="L31" i="50"/>
  <c r="L40" i="50"/>
  <c r="L43" i="50"/>
  <c r="L145" i="50"/>
  <c r="L36" i="50"/>
  <c r="L159" i="50"/>
  <c r="L156" i="50"/>
  <c r="L143" i="50"/>
  <c r="L124" i="50"/>
  <c r="L137" i="50"/>
  <c r="L37" i="50"/>
  <c r="L123" i="50"/>
  <c r="L165" i="50"/>
  <c r="L125" i="50"/>
  <c r="L164" i="50"/>
  <c r="L177" i="50"/>
  <c r="L174" i="50"/>
  <c r="L176" i="50"/>
  <c r="L173" i="50"/>
  <c r="L172" i="50"/>
  <c r="L94" i="48"/>
  <c r="L95" i="48"/>
  <c r="L91" i="48"/>
  <c r="L97" i="48"/>
  <c r="L88" i="48"/>
  <c r="L89" i="48"/>
  <c r="L82" i="48"/>
  <c r="L83" i="48"/>
  <c r="L77" i="48"/>
  <c r="L76" i="48"/>
  <c r="L70" i="48"/>
  <c r="L62" i="48"/>
  <c r="L71" i="48"/>
  <c r="L63" i="48"/>
  <c r="L56" i="48"/>
  <c r="L57" i="48"/>
  <c r="L50" i="48"/>
  <c r="L51" i="48"/>
  <c r="L44" i="48"/>
  <c r="L45" i="48"/>
  <c r="L38" i="48"/>
  <c r="L39" i="48"/>
  <c r="L79" i="48"/>
  <c r="L151" i="48"/>
  <c r="L145" i="48"/>
  <c r="L150" i="48"/>
  <c r="L30" i="48"/>
  <c r="L100" i="48"/>
  <c r="L98" i="49"/>
  <c r="L88" i="49"/>
  <c r="L87" i="49"/>
  <c r="L96" i="49"/>
  <c r="L90" i="49"/>
  <c r="L86" i="49"/>
  <c r="L32" i="48"/>
  <c r="L85" i="48"/>
  <c r="L65" i="48"/>
  <c r="L41" i="48"/>
  <c r="L66" i="48"/>
  <c r="L35" i="48"/>
  <c r="L59" i="48"/>
  <c r="L31" i="48"/>
  <c r="L101" i="48"/>
  <c r="L47" i="48"/>
  <c r="L67" i="48"/>
  <c r="L73" i="48"/>
  <c r="L98" i="48"/>
  <c r="L53" i="48"/>
  <c r="L147" i="48"/>
  <c r="L149" i="48"/>
  <c r="L148" i="48"/>
  <c r="L146" i="48"/>
  <c r="L81" i="47"/>
  <c r="L75" i="47"/>
  <c r="L66" i="47"/>
  <c r="L74" i="47"/>
  <c r="L64" i="47"/>
  <c r="L60" i="47"/>
  <c r="L78" i="47"/>
  <c r="L62" i="47"/>
  <c r="L72" i="47"/>
  <c r="L73" i="47"/>
  <c r="L71" i="47"/>
  <c r="L76" i="47"/>
  <c r="L79" i="47"/>
  <c r="L77" i="47"/>
  <c r="L86" i="47"/>
  <c r="L70" i="47"/>
  <c r="L63" i="47"/>
  <c r="L94" i="47"/>
  <c r="L83" i="47"/>
  <c r="L69" i="47"/>
  <c r="L98" i="47"/>
  <c r="L89" i="47"/>
  <c r="L65" i="47"/>
  <c r="L87" i="47"/>
  <c r="L68" i="47"/>
  <c r="L61" i="47"/>
  <c r="L88" i="47"/>
  <c r="L95" i="47"/>
  <c r="L85" i="47"/>
  <c r="L84" i="47"/>
  <c r="L59" i="47"/>
  <c r="L80" i="47"/>
  <c r="L67" i="47"/>
  <c r="L99" i="47"/>
  <c r="L82" i="47"/>
  <c r="L93" i="47"/>
  <c r="L90" i="47"/>
  <c r="L91" i="47"/>
  <c r="L92" i="47"/>
  <c r="L35" i="47"/>
  <c r="L147" i="47"/>
  <c r="L47" i="47"/>
  <c r="L146" i="47"/>
  <c r="L145" i="47"/>
  <c r="L150" i="47"/>
  <c r="L149" i="47"/>
  <c r="L34" i="47"/>
  <c r="L148" i="47"/>
  <c r="L57" i="47"/>
  <c r="L56" i="47"/>
  <c r="L55" i="47"/>
  <c r="L53" i="47"/>
  <c r="L39" i="47"/>
  <c r="L43" i="47"/>
  <c r="L40" i="47"/>
  <c r="L54" i="47"/>
  <c r="L51" i="47"/>
  <c r="L42" i="47"/>
  <c r="L38" i="47"/>
  <c r="L49" i="47"/>
  <c r="L41" i="47"/>
  <c r="L31" i="47"/>
  <c r="L37" i="47"/>
  <c r="L48" i="47"/>
  <c r="L30" i="47"/>
  <c r="L46" i="47"/>
  <c r="L36" i="47"/>
  <c r="L52" i="47"/>
  <c r="L45" i="47"/>
  <c r="L50" i="47"/>
  <c r="L32" i="47"/>
  <c r="L44" i="47"/>
  <c r="L151" i="47"/>
  <c r="L43" i="46"/>
  <c r="L39" i="46"/>
  <c r="L105" i="46"/>
  <c r="L30" i="46"/>
  <c r="L48" i="46"/>
  <c r="L106" i="46"/>
  <c r="L100" i="46"/>
  <c r="L35" i="46"/>
  <c r="L31" i="46"/>
  <c r="L44" i="46"/>
  <c r="L36" i="46"/>
  <c r="L33" i="46"/>
  <c r="L40" i="46"/>
  <c r="L37" i="46"/>
  <c r="L45" i="46"/>
  <c r="L41" i="46"/>
  <c r="L34" i="46"/>
  <c r="L50" i="46"/>
  <c r="L46" i="46"/>
  <c r="L47" i="46"/>
  <c r="L38" i="46"/>
  <c r="L102" i="46"/>
  <c r="L103" i="46"/>
  <c r="L101" i="46"/>
  <c r="L104" i="46"/>
  <c r="L66" i="45"/>
  <c r="L41" i="45"/>
  <c r="L62" i="45"/>
  <c r="L61" i="45"/>
  <c r="L47" i="45"/>
  <c r="L40" i="45"/>
  <c r="L31" i="45"/>
  <c r="L65" i="45"/>
  <c r="L30" i="45"/>
  <c r="L54" i="45"/>
  <c r="L53" i="45"/>
  <c r="L52" i="45"/>
  <c r="L51" i="45"/>
  <c r="L49" i="45"/>
  <c r="L48" i="45"/>
  <c r="L45" i="45"/>
  <c r="L44" i="45"/>
  <c r="L43" i="45"/>
  <c r="L38" i="45"/>
  <c r="L32" i="45"/>
  <c r="L64" i="45"/>
  <c r="L63" i="45"/>
  <c r="L39" i="45"/>
  <c r="L36" i="45"/>
  <c r="L35" i="45"/>
  <c r="L34" i="45"/>
  <c r="L60" i="45"/>
  <c r="L88" i="44"/>
  <c r="L97" i="44"/>
  <c r="L90" i="44"/>
  <c r="L86" i="44"/>
  <c r="L87" i="44"/>
  <c r="L94" i="44"/>
  <c r="L96" i="44"/>
  <c r="L83" i="43"/>
  <c r="L57" i="43"/>
  <c r="L64" i="43"/>
  <c r="L67" i="43"/>
  <c r="L84" i="43"/>
  <c r="L79" i="43"/>
  <c r="L68" i="43"/>
  <c r="L56" i="43"/>
  <c r="L85" i="43"/>
  <c r="L81" i="43"/>
  <c r="L63" i="43"/>
  <c r="L62" i="43"/>
  <c r="L60" i="43"/>
  <c r="L59" i="43"/>
  <c r="L52" i="43"/>
  <c r="L71" i="43"/>
  <c r="L53" i="43"/>
  <c r="L70" i="43"/>
  <c r="L73" i="43"/>
  <c r="L65" i="43"/>
  <c r="L55" i="43"/>
  <c r="L69" i="43"/>
  <c r="L40" i="43"/>
  <c r="L31" i="43"/>
  <c r="L43" i="43"/>
  <c r="L34" i="43"/>
  <c r="L49" i="43"/>
  <c r="L38" i="43"/>
  <c r="L47" i="43"/>
  <c r="L37" i="43"/>
  <c r="L35" i="43"/>
  <c r="L42" i="43"/>
  <c r="L32" i="43"/>
  <c r="L33" i="43"/>
  <c r="L50" i="43"/>
  <c r="L39" i="43"/>
  <c r="L30" i="43"/>
  <c r="L44" i="43"/>
  <c r="L46" i="43"/>
  <c r="L82" i="43"/>
  <c r="L80" i="43"/>
  <c r="L89" i="42"/>
  <c r="L94" i="42"/>
  <c r="L98" i="42"/>
  <c r="L77" i="42"/>
  <c r="L101" i="42"/>
  <c r="L93" i="42"/>
  <c r="L79" i="42"/>
  <c r="L90" i="42"/>
  <c r="L80" i="42"/>
  <c r="L99" i="42"/>
  <c r="L81" i="42"/>
  <c r="L85" i="42"/>
  <c r="L91" i="42"/>
  <c r="L87" i="42"/>
  <c r="L86" i="42"/>
  <c r="L97" i="42"/>
  <c r="L76" i="42"/>
  <c r="L74" i="42"/>
  <c r="L96" i="42"/>
  <c r="L84" i="42"/>
  <c r="L102" i="42"/>
  <c r="L83" i="42"/>
  <c r="L75" i="42"/>
  <c r="L33" i="40"/>
  <c r="L37" i="40"/>
  <c r="L32" i="40"/>
  <c r="L41" i="40"/>
  <c r="L30" i="42"/>
  <c r="L56" i="42"/>
  <c r="L32" i="42"/>
  <c r="L108" i="42"/>
  <c r="L53" i="42"/>
  <c r="L64" i="42"/>
  <c r="L47" i="42"/>
  <c r="L36" i="42"/>
  <c r="L38" i="42"/>
  <c r="L71" i="42"/>
  <c r="L67" i="42"/>
  <c r="L57" i="42"/>
  <c r="L45" i="42"/>
  <c r="L40" i="42"/>
  <c r="L61" i="42"/>
  <c r="L69" i="42"/>
  <c r="L112" i="42"/>
  <c r="L113" i="42"/>
  <c r="L65" i="42"/>
  <c r="L60" i="42"/>
  <c r="L49" i="42"/>
  <c r="L110" i="42"/>
  <c r="L42" i="42"/>
  <c r="L62" i="42"/>
  <c r="L50" i="42"/>
  <c r="L48" i="42"/>
  <c r="L41" i="42"/>
  <c r="L111" i="42"/>
  <c r="L72" i="42"/>
  <c r="L35" i="42"/>
  <c r="L52" i="42"/>
  <c r="L70" i="42"/>
  <c r="L114" i="42"/>
  <c r="L33" i="42"/>
  <c r="L46" i="42"/>
  <c r="L54" i="42"/>
  <c r="L58" i="42"/>
  <c r="L66" i="42"/>
  <c r="L44" i="42"/>
  <c r="L31" i="42"/>
  <c r="L109" i="42"/>
  <c r="L37" i="42"/>
  <c r="L70" i="40"/>
  <c r="L66" i="40"/>
  <c r="L64" i="40"/>
  <c r="L58" i="40"/>
  <c r="L69" i="40"/>
  <c r="L53" i="40"/>
  <c r="L49" i="40"/>
  <c r="L45" i="40"/>
  <c r="L46" i="40"/>
  <c r="L47" i="40"/>
  <c r="L55" i="40"/>
  <c r="L50" i="40"/>
  <c r="L52" i="40"/>
  <c r="L57" i="40"/>
  <c r="L54" i="40"/>
  <c r="L68" i="40"/>
  <c r="L65" i="40"/>
  <c r="L67" i="40"/>
  <c r="L57" i="39"/>
  <c r="L67" i="39"/>
  <c r="L78" i="39"/>
  <c r="L64" i="39"/>
  <c r="L69" i="39"/>
  <c r="L80" i="39"/>
  <c r="L52" i="39"/>
  <c r="L65" i="39"/>
  <c r="L53" i="39"/>
  <c r="L58" i="39"/>
  <c r="L70" i="39"/>
  <c r="L83" i="39"/>
  <c r="L71" i="39"/>
  <c r="L82" i="39"/>
  <c r="L62" i="39"/>
  <c r="L50" i="39"/>
  <c r="L37" i="39"/>
  <c r="L66" i="39"/>
  <c r="L56" i="39"/>
  <c r="L61" i="39"/>
  <c r="L72" i="39"/>
  <c r="L60" i="39"/>
  <c r="L54" i="39"/>
  <c r="L45" i="39"/>
  <c r="L35" i="39"/>
  <c r="L48" i="39"/>
  <c r="L47" i="39"/>
  <c r="L46" i="39"/>
  <c r="L38" i="39"/>
  <c r="L49" i="39"/>
  <c r="L40" i="39"/>
  <c r="L30" i="39"/>
  <c r="L33" i="39"/>
  <c r="L41" i="39"/>
  <c r="L44" i="39"/>
  <c r="L31" i="39"/>
  <c r="L42" i="39"/>
  <c r="L32" i="39"/>
  <c r="L36" i="39"/>
  <c r="L79" i="39"/>
  <c r="L84" i="39"/>
  <c r="L81" i="39"/>
  <c r="L70" i="38"/>
  <c r="L69" i="38"/>
  <c r="L71" i="38"/>
  <c r="L51" i="38"/>
  <c r="L61" i="38"/>
  <c r="L60" i="38"/>
  <c r="L52" i="38"/>
  <c r="L55" i="38"/>
  <c r="L53" i="38"/>
  <c r="L65" i="38"/>
  <c r="L57" i="38"/>
  <c r="L66" i="38"/>
  <c r="L59" i="38"/>
  <c r="L63" i="38"/>
  <c r="L64" i="38"/>
  <c r="L56" i="38"/>
  <c r="L47" i="38"/>
  <c r="L49" i="38"/>
  <c r="L48" i="38"/>
  <c r="L79" i="38"/>
  <c r="L77" i="38"/>
  <c r="L82" i="38"/>
  <c r="L44" i="38"/>
  <c r="L43" i="38"/>
  <c r="L39" i="38"/>
  <c r="L81" i="38"/>
  <c r="L80" i="38"/>
  <c r="L31" i="38"/>
  <c r="L30" i="38"/>
  <c r="L40" i="38"/>
  <c r="L42" i="38"/>
  <c r="L36" i="38"/>
  <c r="L38" i="38"/>
  <c r="L35" i="38"/>
  <c r="L32" i="38"/>
  <c r="L34" i="38"/>
  <c r="L83" i="38"/>
  <c r="L78" i="38"/>
  <c r="L101" i="36"/>
  <c r="L34" i="36"/>
  <c r="L104" i="36"/>
  <c r="L49" i="36"/>
  <c r="L103" i="36"/>
  <c r="L99" i="36"/>
  <c r="L48" i="36"/>
  <c r="L100" i="36"/>
  <c r="L35" i="36"/>
  <c r="L42" i="36"/>
  <c r="L32" i="36"/>
  <c r="L95" i="37"/>
  <c r="L96" i="37"/>
  <c r="L85" i="37"/>
  <c r="L98" i="37"/>
  <c r="L97" i="37"/>
  <c r="C19" i="37"/>
  <c r="L19" i="37" s="1"/>
  <c r="L7" i="37"/>
  <c r="L37" i="36"/>
  <c r="L47" i="36"/>
  <c r="L41" i="36"/>
  <c r="L30" i="36"/>
  <c r="L40" i="36"/>
  <c r="L33" i="36"/>
  <c r="L39" i="36"/>
  <c r="L44" i="36"/>
  <c r="L46" i="36"/>
  <c r="L102" i="36"/>
  <c r="L105" i="36"/>
  <c r="L113" i="35"/>
  <c r="AK46" i="33" l="1"/>
  <c r="AI46" i="33"/>
  <c r="AN46" i="33" s="1"/>
  <c r="AD46" i="33"/>
  <c r="AB46" i="33"/>
  <c r="AF46" i="33" s="1"/>
  <c r="W46" i="33"/>
  <c r="U46" i="33"/>
  <c r="X46" i="33" s="1"/>
  <c r="P46" i="33"/>
  <c r="N46" i="33"/>
  <c r="O46" i="33" s="1"/>
  <c r="AK44" i="33"/>
  <c r="AI44" i="33"/>
  <c r="AJ44" i="33" s="1"/>
  <c r="AD44" i="33"/>
  <c r="AB44" i="33"/>
  <c r="AE44" i="33" s="1"/>
  <c r="W44" i="33"/>
  <c r="U44" i="33"/>
  <c r="T44" i="33" s="1"/>
  <c r="P44" i="33"/>
  <c r="N44" i="33"/>
  <c r="M44" i="33" s="1"/>
  <c r="AK35" i="33"/>
  <c r="AI35" i="33"/>
  <c r="AN35" i="33" s="1"/>
  <c r="AD35" i="33"/>
  <c r="AB35" i="33"/>
  <c r="AF35" i="33" s="1"/>
  <c r="W35" i="33"/>
  <c r="U35" i="33"/>
  <c r="X35" i="33" s="1"/>
  <c r="P35" i="33"/>
  <c r="N35" i="33"/>
  <c r="O35" i="33" s="1"/>
  <c r="AK101" i="34"/>
  <c r="AJ101" i="34"/>
  <c r="AI101" i="34"/>
  <c r="AN101" i="34" s="1"/>
  <c r="AH101" i="34"/>
  <c r="AD101" i="34"/>
  <c r="AC101" i="34"/>
  <c r="AB101" i="34"/>
  <c r="AG101" i="34" s="1"/>
  <c r="Z101" i="34"/>
  <c r="W101" i="34"/>
  <c r="U101" i="34"/>
  <c r="S101" i="34"/>
  <c r="R101" i="34"/>
  <c r="P101" i="34"/>
  <c r="N101" i="34"/>
  <c r="Q101" i="34" s="1"/>
  <c r="M101" i="34"/>
  <c r="L101" i="34"/>
  <c r="AN100" i="34"/>
  <c r="AM100" i="34"/>
  <c r="AK100" i="34"/>
  <c r="AI100" i="34"/>
  <c r="AL100" i="34" s="1"/>
  <c r="AH100" i="34"/>
  <c r="AG100" i="34"/>
  <c r="AF100" i="34"/>
  <c r="AE100" i="34"/>
  <c r="AD100" i="34"/>
  <c r="AB100" i="34"/>
  <c r="AC100" i="34" s="1"/>
  <c r="AA100" i="34"/>
  <c r="Z100" i="34"/>
  <c r="Y100" i="34"/>
  <c r="X100" i="34"/>
  <c r="W100" i="34"/>
  <c r="U100" i="34"/>
  <c r="V100" i="34" s="1"/>
  <c r="S100" i="34"/>
  <c r="R100" i="34"/>
  <c r="Q100" i="34"/>
  <c r="P100" i="34"/>
  <c r="O100" i="34"/>
  <c r="N100" i="34"/>
  <c r="M100" i="34"/>
  <c r="AN99" i="34"/>
  <c r="AM99" i="34"/>
  <c r="AL99" i="34"/>
  <c r="AK99" i="34"/>
  <c r="AJ99" i="34"/>
  <c r="AI99" i="34"/>
  <c r="AH99" i="34"/>
  <c r="AE99" i="34"/>
  <c r="AD99" i="34"/>
  <c r="AB99" i="34"/>
  <c r="Y99" i="34"/>
  <c r="W99" i="34"/>
  <c r="V99" i="34"/>
  <c r="U99" i="34"/>
  <c r="Z99" i="34" s="1"/>
  <c r="T99" i="34"/>
  <c r="P99" i="34"/>
  <c r="O99" i="34"/>
  <c r="N99" i="34"/>
  <c r="S99" i="34" s="1"/>
  <c r="AK98" i="34"/>
  <c r="AJ98" i="34"/>
  <c r="AI98" i="34"/>
  <c r="AN98" i="34" s="1"/>
  <c r="AD98" i="34"/>
  <c r="AB98" i="34"/>
  <c r="Z98" i="34"/>
  <c r="Y98" i="34"/>
  <c r="W98" i="34"/>
  <c r="V98" i="34"/>
  <c r="U98" i="34"/>
  <c r="X98" i="34" s="1"/>
  <c r="T98" i="34"/>
  <c r="S98" i="34"/>
  <c r="Q98" i="34"/>
  <c r="P98" i="34"/>
  <c r="N98" i="34"/>
  <c r="O98" i="34" s="1"/>
  <c r="AN97" i="34"/>
  <c r="AL97" i="34"/>
  <c r="AK97" i="34"/>
  <c r="AI97" i="34"/>
  <c r="AJ97" i="34" s="1"/>
  <c r="AG97" i="34"/>
  <c r="AF97" i="34"/>
  <c r="AE97" i="34"/>
  <c r="AD97" i="34"/>
  <c r="AB97" i="34"/>
  <c r="AC97" i="34" s="1"/>
  <c r="AA97" i="34"/>
  <c r="Z97" i="34"/>
  <c r="Y97" i="34"/>
  <c r="X97" i="34"/>
  <c r="W97" i="34"/>
  <c r="V97" i="34"/>
  <c r="U97" i="34"/>
  <c r="T97" i="34"/>
  <c r="Q97" i="34"/>
  <c r="P97" i="34"/>
  <c r="N97" i="34"/>
  <c r="AL96" i="34"/>
  <c r="AK96" i="34"/>
  <c r="AI96" i="34"/>
  <c r="AG96" i="34"/>
  <c r="AF96" i="34"/>
  <c r="AD96" i="34"/>
  <c r="AC96" i="34"/>
  <c r="AB96" i="34"/>
  <c r="AE96" i="34" s="1"/>
  <c r="AA96" i="34"/>
  <c r="W96" i="34"/>
  <c r="V96" i="34"/>
  <c r="U96" i="34"/>
  <c r="Z96" i="34" s="1"/>
  <c r="P96" i="34"/>
  <c r="N96" i="34"/>
  <c r="AN95" i="34"/>
  <c r="AK95" i="34"/>
  <c r="AI95" i="34"/>
  <c r="AG95" i="34"/>
  <c r="AF95" i="34"/>
  <c r="AD95" i="34"/>
  <c r="AC95" i="34"/>
  <c r="AB95" i="34"/>
  <c r="AE95" i="34" s="1"/>
  <c r="AA95" i="34"/>
  <c r="Z95" i="34"/>
  <c r="X95" i="34"/>
  <c r="W95" i="34"/>
  <c r="U95" i="34"/>
  <c r="V95" i="34" s="1"/>
  <c r="S95" i="34"/>
  <c r="R95" i="34"/>
  <c r="P95" i="34"/>
  <c r="N95" i="34"/>
  <c r="O95" i="34" s="1"/>
  <c r="M95" i="34"/>
  <c r="AN94" i="34"/>
  <c r="AM94" i="34"/>
  <c r="AK94" i="34"/>
  <c r="AI94" i="34"/>
  <c r="AJ94" i="34" s="1"/>
  <c r="AH94" i="34"/>
  <c r="AG94" i="34"/>
  <c r="AF94" i="34"/>
  <c r="AE94" i="34"/>
  <c r="AD94" i="34"/>
  <c r="AC94" i="34"/>
  <c r="AB94" i="34"/>
  <c r="AA94" i="34"/>
  <c r="X94" i="34"/>
  <c r="W94" i="34"/>
  <c r="U94" i="34"/>
  <c r="S94" i="34"/>
  <c r="R94" i="34"/>
  <c r="P94" i="34"/>
  <c r="O94" i="34"/>
  <c r="N94" i="34"/>
  <c r="Q94" i="34" s="1"/>
  <c r="M94" i="34"/>
  <c r="AN93" i="34"/>
  <c r="AM93" i="34"/>
  <c r="AK93" i="34"/>
  <c r="AJ93" i="34"/>
  <c r="AI93" i="34"/>
  <c r="AL93" i="34" s="1"/>
  <c r="AH93" i="34"/>
  <c r="AD93" i="34"/>
  <c r="AC93" i="34"/>
  <c r="AB93" i="34"/>
  <c r="AG93" i="34" s="1"/>
  <c r="Z93" i="34"/>
  <c r="W93" i="34"/>
  <c r="U93" i="34"/>
  <c r="S93" i="34"/>
  <c r="R93" i="34"/>
  <c r="P93" i="34"/>
  <c r="O93" i="34"/>
  <c r="N93" i="34"/>
  <c r="Q93" i="34" s="1"/>
  <c r="M93" i="34"/>
  <c r="AN92" i="34"/>
  <c r="AL92" i="34"/>
  <c r="AK92" i="34"/>
  <c r="AI92" i="34"/>
  <c r="AJ92" i="34" s="1"/>
  <c r="AG92" i="34"/>
  <c r="AF92" i="34"/>
  <c r="AD92" i="34"/>
  <c r="AB92" i="34"/>
  <c r="AC92" i="34" s="1"/>
  <c r="AA92" i="34"/>
  <c r="Z92" i="34"/>
  <c r="Y92" i="34"/>
  <c r="X92" i="34"/>
  <c r="W92" i="34"/>
  <c r="V92" i="34"/>
  <c r="U92" i="34"/>
  <c r="T92" i="34"/>
  <c r="Q92" i="34"/>
  <c r="P92" i="34"/>
  <c r="N92" i="34"/>
  <c r="AN91" i="34"/>
  <c r="AM91" i="34"/>
  <c r="AK91" i="34"/>
  <c r="AJ91" i="34"/>
  <c r="AI91" i="34"/>
  <c r="AL91" i="34" s="1"/>
  <c r="AH91" i="34"/>
  <c r="AD91" i="34"/>
  <c r="AC91" i="34"/>
  <c r="AB91" i="34"/>
  <c r="AG91" i="34" s="1"/>
  <c r="W91" i="34"/>
  <c r="U91" i="34"/>
  <c r="R91" i="34"/>
  <c r="P91" i="34"/>
  <c r="O91" i="34"/>
  <c r="N91" i="34"/>
  <c r="Q91" i="34" s="1"/>
  <c r="M91" i="34"/>
  <c r="AM90" i="34"/>
  <c r="AK90" i="34"/>
  <c r="AJ90" i="34"/>
  <c r="AI90" i="34"/>
  <c r="AL90" i="34" s="1"/>
  <c r="AH90" i="34"/>
  <c r="AG90" i="34"/>
  <c r="AE90" i="34"/>
  <c r="AD90" i="34"/>
  <c r="AB90" i="34"/>
  <c r="AC90" i="34" s="1"/>
  <c r="Z90" i="34"/>
  <c r="Y90" i="34"/>
  <c r="W90" i="34"/>
  <c r="U90" i="34"/>
  <c r="V90" i="34" s="1"/>
  <c r="T90" i="34"/>
  <c r="S90" i="34"/>
  <c r="R90" i="34"/>
  <c r="Q90" i="34"/>
  <c r="P90" i="34"/>
  <c r="O90" i="34"/>
  <c r="N90" i="34"/>
  <c r="M90" i="34"/>
  <c r="AN89" i="34"/>
  <c r="AM89" i="34"/>
  <c r="AL89" i="34"/>
  <c r="AK89" i="34"/>
  <c r="AJ89" i="34"/>
  <c r="AI89" i="34"/>
  <c r="AH89" i="34"/>
  <c r="AE89" i="34"/>
  <c r="AD89" i="34"/>
  <c r="AB89" i="34"/>
  <c r="Z89" i="34"/>
  <c r="Y89" i="34"/>
  <c r="X89" i="34"/>
  <c r="W89" i="34"/>
  <c r="V89" i="34"/>
  <c r="U89" i="34"/>
  <c r="T89" i="34"/>
  <c r="P89" i="34"/>
  <c r="O89" i="34"/>
  <c r="N89" i="34"/>
  <c r="S89" i="34" s="1"/>
  <c r="AK88" i="34"/>
  <c r="AJ88" i="34"/>
  <c r="AI88" i="34"/>
  <c r="AN88" i="34" s="1"/>
  <c r="AD88" i="34"/>
  <c r="AB88" i="34"/>
  <c r="Y88" i="34"/>
  <c r="W88" i="34"/>
  <c r="V88" i="34"/>
  <c r="U88" i="34"/>
  <c r="X88" i="34" s="1"/>
  <c r="T88" i="34"/>
  <c r="S88" i="34"/>
  <c r="Q88" i="34"/>
  <c r="P88" i="34"/>
  <c r="N88" i="34"/>
  <c r="O88" i="34" s="1"/>
  <c r="AN87" i="34"/>
  <c r="AL87" i="34"/>
  <c r="AK87" i="34"/>
  <c r="AI87" i="34"/>
  <c r="AJ87" i="34" s="1"/>
  <c r="AG87" i="34"/>
  <c r="AF87" i="34"/>
  <c r="AD87" i="34"/>
  <c r="AB87" i="34"/>
  <c r="AC87" i="34" s="1"/>
  <c r="AA87" i="34"/>
  <c r="Z87" i="34"/>
  <c r="Y87" i="34"/>
  <c r="X87" i="34"/>
  <c r="W87" i="34"/>
  <c r="V87" i="34"/>
  <c r="U87" i="34"/>
  <c r="T87" i="34"/>
  <c r="P87" i="34"/>
  <c r="N87" i="34"/>
  <c r="AK86" i="34"/>
  <c r="AI86" i="34"/>
  <c r="AG86" i="34"/>
  <c r="AF86" i="34"/>
  <c r="AE86" i="34"/>
  <c r="AD86" i="34"/>
  <c r="AC86" i="34"/>
  <c r="AB86" i="34"/>
  <c r="AA86" i="34"/>
  <c r="W86" i="34"/>
  <c r="U86" i="34"/>
  <c r="P86" i="34"/>
  <c r="N86" i="34"/>
  <c r="AN85" i="34"/>
  <c r="AK85" i="34"/>
  <c r="AI85" i="34"/>
  <c r="AH85" i="34"/>
  <c r="AF85" i="34"/>
  <c r="AD85" i="34"/>
  <c r="AC85" i="34"/>
  <c r="AB85" i="34"/>
  <c r="AE85" i="34" s="1"/>
  <c r="AA85" i="34"/>
  <c r="Z85" i="34"/>
  <c r="X85" i="34"/>
  <c r="W85" i="34"/>
  <c r="U85" i="34"/>
  <c r="V85" i="34" s="1"/>
  <c r="S85" i="34"/>
  <c r="R85" i="34"/>
  <c r="P85" i="34"/>
  <c r="N85" i="34"/>
  <c r="O85" i="34" s="1"/>
  <c r="M85" i="34"/>
  <c r="AN84" i="34"/>
  <c r="AM84" i="34"/>
  <c r="AK84" i="34"/>
  <c r="AI84" i="34"/>
  <c r="AJ84" i="34" s="1"/>
  <c r="AH84" i="34"/>
  <c r="AG84" i="34"/>
  <c r="AF84" i="34"/>
  <c r="AE84" i="34"/>
  <c r="AD84" i="34"/>
  <c r="AC84" i="34"/>
  <c r="AB84" i="34"/>
  <c r="AA84" i="34"/>
  <c r="X84" i="34"/>
  <c r="W84" i="34"/>
  <c r="U84" i="34"/>
  <c r="S84" i="34"/>
  <c r="R84" i="34"/>
  <c r="Q84" i="34"/>
  <c r="P84" i="34"/>
  <c r="O84" i="34"/>
  <c r="N84" i="34"/>
  <c r="M84" i="34"/>
  <c r="AK82" i="34"/>
  <c r="AJ82" i="34"/>
  <c r="AI82" i="34"/>
  <c r="AG82" i="34"/>
  <c r="AD82" i="34"/>
  <c r="AB82" i="34"/>
  <c r="AA82" i="34"/>
  <c r="Y82" i="34"/>
  <c r="W82" i="34"/>
  <c r="V82" i="34"/>
  <c r="U82" i="34"/>
  <c r="X82" i="34" s="1"/>
  <c r="T82" i="34"/>
  <c r="S82" i="34"/>
  <c r="Q82" i="34"/>
  <c r="P82" i="34"/>
  <c r="N82" i="34"/>
  <c r="O82" i="34" s="1"/>
  <c r="L82" i="34"/>
  <c r="AN80" i="34"/>
  <c r="AL80" i="34"/>
  <c r="AK80" i="34"/>
  <c r="AI80" i="34"/>
  <c r="AJ80" i="34" s="1"/>
  <c r="AG80" i="34"/>
  <c r="AF80" i="34"/>
  <c r="AD80" i="34"/>
  <c r="AB80" i="34"/>
  <c r="AC80" i="34" s="1"/>
  <c r="AA80" i="34"/>
  <c r="Z80" i="34"/>
  <c r="Y80" i="34"/>
  <c r="X80" i="34"/>
  <c r="W80" i="34"/>
  <c r="V80" i="34"/>
  <c r="U80" i="34"/>
  <c r="T80" i="34"/>
  <c r="P80" i="34"/>
  <c r="N80" i="34"/>
  <c r="L80" i="34"/>
  <c r="AL79" i="34"/>
  <c r="AK79" i="34"/>
  <c r="AI79" i="34"/>
  <c r="AG79" i="34"/>
  <c r="AF79" i="34"/>
  <c r="AE79" i="34"/>
  <c r="AD79" i="34"/>
  <c r="AC79" i="34"/>
  <c r="AB79" i="34"/>
  <c r="AA79" i="34"/>
  <c r="W79" i="34"/>
  <c r="V79" i="34"/>
  <c r="U79" i="34"/>
  <c r="P79" i="34"/>
  <c r="N79" i="34"/>
  <c r="M79" i="34" s="1"/>
  <c r="L79" i="34"/>
  <c r="AK78" i="34"/>
  <c r="AI78" i="34"/>
  <c r="AH78" i="34" s="1"/>
  <c r="AF78" i="34"/>
  <c r="AD78" i="34"/>
  <c r="AC78" i="34"/>
  <c r="AB78" i="34"/>
  <c r="AE78" i="34" s="1"/>
  <c r="AA78" i="34"/>
  <c r="W78" i="34"/>
  <c r="U78" i="34"/>
  <c r="S78" i="34"/>
  <c r="R78" i="34"/>
  <c r="P78" i="34"/>
  <c r="N78" i="34"/>
  <c r="M78" i="34"/>
  <c r="L78" i="34"/>
  <c r="AM77" i="34"/>
  <c r="AK77" i="34"/>
  <c r="AI77" i="34"/>
  <c r="AH77" i="34"/>
  <c r="AG77" i="34"/>
  <c r="AF77" i="34"/>
  <c r="AE77" i="34"/>
  <c r="AD77" i="34"/>
  <c r="AC77" i="34"/>
  <c r="AB77" i="34"/>
  <c r="AA77" i="34"/>
  <c r="Z77" i="34"/>
  <c r="W77" i="34"/>
  <c r="U77" i="34"/>
  <c r="S77" i="34"/>
  <c r="R77" i="34"/>
  <c r="Q77" i="34"/>
  <c r="P77" i="34"/>
  <c r="O77" i="34"/>
  <c r="N77" i="34"/>
  <c r="M77" i="34"/>
  <c r="L77" i="34"/>
  <c r="AN76" i="34"/>
  <c r="AM76" i="34"/>
  <c r="AL76" i="34"/>
  <c r="AK76" i="34"/>
  <c r="AJ76" i="34"/>
  <c r="AI76" i="34"/>
  <c r="AH76" i="34"/>
  <c r="AF76" i="34"/>
  <c r="AD76" i="34"/>
  <c r="AC76" i="34"/>
  <c r="AB76" i="34"/>
  <c r="Z76" i="34"/>
  <c r="W76" i="34"/>
  <c r="V76" i="34"/>
  <c r="U76" i="34"/>
  <c r="Y76" i="34" s="1"/>
  <c r="T76" i="34"/>
  <c r="R76" i="34"/>
  <c r="P76" i="34"/>
  <c r="O76" i="34"/>
  <c r="N76" i="34"/>
  <c r="M76" i="34"/>
  <c r="L76" i="34"/>
  <c r="AK75" i="34"/>
  <c r="AJ75" i="34"/>
  <c r="AI75" i="34"/>
  <c r="AH75" i="34"/>
  <c r="AD75" i="34"/>
  <c r="AB75" i="34"/>
  <c r="Y75" i="34"/>
  <c r="W75" i="34"/>
  <c r="U75" i="34"/>
  <c r="T75" i="34" s="1"/>
  <c r="S75" i="34"/>
  <c r="R75" i="34"/>
  <c r="Q75" i="34"/>
  <c r="P75" i="34"/>
  <c r="O75" i="34"/>
  <c r="N75" i="34"/>
  <c r="M75" i="34"/>
  <c r="L75" i="34"/>
  <c r="AN74" i="34"/>
  <c r="AM74" i="34"/>
  <c r="AL74" i="34"/>
  <c r="AK74" i="34"/>
  <c r="AJ74" i="34"/>
  <c r="AI74" i="34"/>
  <c r="AH74" i="34"/>
  <c r="AG74" i="34"/>
  <c r="AE74" i="34"/>
  <c r="AD74" i="34"/>
  <c r="AB74" i="34"/>
  <c r="Z74" i="34"/>
  <c r="Y74" i="34"/>
  <c r="X74" i="34"/>
  <c r="W74" i="34"/>
  <c r="V74" i="34"/>
  <c r="U74" i="34"/>
  <c r="T74" i="34"/>
  <c r="Q74" i="34"/>
  <c r="P74" i="34"/>
  <c r="O74" i="34"/>
  <c r="N74" i="34"/>
  <c r="R74" i="34" s="1"/>
  <c r="L74" i="34"/>
  <c r="AM73" i="34"/>
  <c r="AL73" i="34"/>
  <c r="AK73" i="34"/>
  <c r="AJ73" i="34"/>
  <c r="AI73" i="34"/>
  <c r="AG73" i="34"/>
  <c r="AE73" i="34"/>
  <c r="AD73" i="34"/>
  <c r="AC73" i="34"/>
  <c r="AB73" i="34"/>
  <c r="AF73" i="34" s="1"/>
  <c r="Y73" i="34"/>
  <c r="W73" i="34"/>
  <c r="V73" i="34"/>
  <c r="U73" i="34"/>
  <c r="T73" i="34" s="1"/>
  <c r="S73" i="34"/>
  <c r="Q73" i="34"/>
  <c r="P73" i="34"/>
  <c r="O73" i="34"/>
  <c r="N73" i="34"/>
  <c r="R73" i="34" s="1"/>
  <c r="M73" i="34"/>
  <c r="L73" i="34"/>
  <c r="AK72" i="34"/>
  <c r="AI72" i="34"/>
  <c r="AD72" i="34"/>
  <c r="AB72" i="34"/>
  <c r="Z72" i="34"/>
  <c r="Y72" i="34"/>
  <c r="X72" i="34"/>
  <c r="W72" i="34"/>
  <c r="V72" i="34"/>
  <c r="U72" i="34"/>
  <c r="T72" i="34"/>
  <c r="Q72" i="34"/>
  <c r="P72" i="34"/>
  <c r="N72" i="34"/>
  <c r="S72" i="34" s="1"/>
  <c r="L72" i="34"/>
  <c r="AK71" i="34"/>
  <c r="AI71" i="34"/>
  <c r="AG71" i="34"/>
  <c r="AF71" i="34"/>
  <c r="AE71" i="34"/>
  <c r="AD71" i="34"/>
  <c r="AC71" i="34"/>
  <c r="AB71" i="34"/>
  <c r="AA71" i="34"/>
  <c r="Y71" i="34"/>
  <c r="W71" i="34"/>
  <c r="V71" i="34"/>
  <c r="U71" i="34"/>
  <c r="S71" i="34"/>
  <c r="Q71" i="34"/>
  <c r="P71" i="34"/>
  <c r="O71" i="34"/>
  <c r="N71" i="34"/>
  <c r="R71" i="34" s="1"/>
  <c r="M71" i="34"/>
  <c r="L71" i="34"/>
  <c r="AL70" i="34"/>
  <c r="AK70" i="34"/>
  <c r="AI70" i="34"/>
  <c r="AD70" i="34"/>
  <c r="AB70" i="34"/>
  <c r="X70" i="34"/>
  <c r="W70" i="34"/>
  <c r="V70" i="34"/>
  <c r="U70" i="34"/>
  <c r="Y70" i="34" s="1"/>
  <c r="S70" i="34"/>
  <c r="P70" i="34"/>
  <c r="N70" i="34"/>
  <c r="L70" i="34"/>
  <c r="AN69" i="34"/>
  <c r="AK69" i="34"/>
  <c r="AI69" i="34"/>
  <c r="AH69" i="34" s="1"/>
  <c r="AG69" i="34"/>
  <c r="AF69" i="34"/>
  <c r="AE69" i="34"/>
  <c r="AD69" i="34"/>
  <c r="AC69" i="34"/>
  <c r="AB69" i="34"/>
  <c r="AA69" i="34"/>
  <c r="Y69" i="34"/>
  <c r="W69" i="34"/>
  <c r="U69" i="34"/>
  <c r="Z69" i="34" s="1"/>
  <c r="S69" i="34"/>
  <c r="R69" i="34"/>
  <c r="Q69" i="34"/>
  <c r="P69" i="34"/>
  <c r="O69" i="34"/>
  <c r="N69" i="34"/>
  <c r="M69" i="34"/>
  <c r="L69" i="34"/>
  <c r="AN68" i="34"/>
  <c r="AM68" i="34"/>
  <c r="AL68" i="34"/>
  <c r="AK68" i="34"/>
  <c r="AJ68" i="34"/>
  <c r="AI68" i="34"/>
  <c r="AH68" i="34"/>
  <c r="AF68" i="34"/>
  <c r="AD68" i="34"/>
  <c r="AC68" i="34"/>
  <c r="AB68" i="34"/>
  <c r="Z68" i="34"/>
  <c r="W68" i="34"/>
  <c r="V68" i="34"/>
  <c r="U68" i="34"/>
  <c r="Y68" i="34" s="1"/>
  <c r="T68" i="34"/>
  <c r="R68" i="34"/>
  <c r="P68" i="34"/>
  <c r="O68" i="34"/>
  <c r="N68" i="34"/>
  <c r="M68" i="34"/>
  <c r="L68" i="34"/>
  <c r="AK67" i="34"/>
  <c r="AJ67" i="34"/>
  <c r="AI67" i="34"/>
  <c r="AH67" i="34"/>
  <c r="AD67" i="34"/>
  <c r="AB67" i="34"/>
  <c r="Y67" i="34"/>
  <c r="W67" i="34"/>
  <c r="U67" i="34"/>
  <c r="T67" i="34" s="1"/>
  <c r="S67" i="34"/>
  <c r="R67" i="34"/>
  <c r="Q67" i="34"/>
  <c r="P67" i="34"/>
  <c r="O67" i="34"/>
  <c r="N67" i="34"/>
  <c r="M67" i="34"/>
  <c r="L67" i="34"/>
  <c r="AN66" i="34"/>
  <c r="AM66" i="34"/>
  <c r="AL66" i="34"/>
  <c r="AK66" i="34"/>
  <c r="AJ66" i="34"/>
  <c r="AI66" i="34"/>
  <c r="AH66" i="34"/>
  <c r="AE66" i="34"/>
  <c r="AD66" i="34"/>
  <c r="AB66" i="34"/>
  <c r="Z66" i="34"/>
  <c r="Y66" i="34"/>
  <c r="W66" i="34"/>
  <c r="V66" i="34"/>
  <c r="U66" i="34"/>
  <c r="X66" i="34" s="1"/>
  <c r="T66" i="34"/>
  <c r="R66" i="34"/>
  <c r="Q66" i="34"/>
  <c r="P66" i="34"/>
  <c r="O66" i="34"/>
  <c r="N66" i="34"/>
  <c r="S66" i="34" s="1"/>
  <c r="L66" i="34"/>
  <c r="AM65" i="34"/>
  <c r="AL65" i="34"/>
  <c r="AK65" i="34"/>
  <c r="AJ65" i="34"/>
  <c r="AI65" i="34"/>
  <c r="AN65" i="34" s="1"/>
  <c r="AD65" i="34"/>
  <c r="AB65" i="34"/>
  <c r="Z65" i="34"/>
  <c r="Y65" i="34"/>
  <c r="W65" i="34"/>
  <c r="V65" i="34"/>
  <c r="U65" i="34"/>
  <c r="X65" i="34" s="1"/>
  <c r="T65" i="34"/>
  <c r="Q65" i="34"/>
  <c r="P65" i="34"/>
  <c r="O65" i="34"/>
  <c r="N65" i="34"/>
  <c r="M65" i="34" s="1"/>
  <c r="L65" i="34"/>
  <c r="AL64" i="34"/>
  <c r="AK64" i="34"/>
  <c r="AJ64" i="34"/>
  <c r="AI64" i="34"/>
  <c r="AH64" i="34" s="1"/>
  <c r="AG64" i="34"/>
  <c r="AD64" i="34"/>
  <c r="AB64" i="34"/>
  <c r="AC64" i="34" s="1"/>
  <c r="Z64" i="34"/>
  <c r="Y64" i="34"/>
  <c r="X64" i="34"/>
  <c r="W64" i="34"/>
  <c r="V64" i="34"/>
  <c r="U64" i="34"/>
  <c r="T64" i="34"/>
  <c r="Q64" i="34"/>
  <c r="P64" i="34"/>
  <c r="N64" i="34"/>
  <c r="L64" i="34"/>
  <c r="AK63" i="34"/>
  <c r="AI63" i="34"/>
  <c r="AG63" i="34"/>
  <c r="AF63" i="34"/>
  <c r="AD63" i="34"/>
  <c r="AC63" i="34"/>
  <c r="AB63" i="34"/>
  <c r="AE63" i="34" s="1"/>
  <c r="AA63" i="34"/>
  <c r="Y63" i="34"/>
  <c r="X63" i="34"/>
  <c r="W63" i="34"/>
  <c r="V63" i="34"/>
  <c r="U63" i="34"/>
  <c r="Z63" i="34" s="1"/>
  <c r="S63" i="34"/>
  <c r="P63" i="34"/>
  <c r="N63" i="34"/>
  <c r="L63" i="34"/>
  <c r="AN62" i="34"/>
  <c r="AK62" i="34"/>
  <c r="AI62" i="34"/>
  <c r="AG62" i="34"/>
  <c r="AF62" i="34"/>
  <c r="AD62" i="34"/>
  <c r="AC62" i="34"/>
  <c r="AB62" i="34"/>
  <c r="AE62" i="34" s="1"/>
  <c r="AA62" i="34"/>
  <c r="X62" i="34"/>
  <c r="W62" i="34"/>
  <c r="V62" i="34"/>
  <c r="U62" i="34"/>
  <c r="T62" i="34" s="1"/>
  <c r="S62" i="34"/>
  <c r="P62" i="34"/>
  <c r="N62" i="34"/>
  <c r="O62" i="34" s="1"/>
  <c r="L62" i="34"/>
  <c r="AN61" i="34"/>
  <c r="AK61" i="34"/>
  <c r="AI61" i="34"/>
  <c r="AJ61" i="34" s="1"/>
  <c r="AG61" i="34"/>
  <c r="AF61" i="34"/>
  <c r="AE61" i="34"/>
  <c r="AD61" i="34"/>
  <c r="AC61" i="34"/>
  <c r="AB61" i="34"/>
  <c r="AA61" i="34"/>
  <c r="X61" i="34"/>
  <c r="W61" i="34"/>
  <c r="U61" i="34"/>
  <c r="S61" i="34"/>
  <c r="R61" i="34"/>
  <c r="P61" i="34"/>
  <c r="O61" i="34"/>
  <c r="N61" i="34"/>
  <c r="Q61" i="34" s="1"/>
  <c r="M61" i="34"/>
  <c r="AM59" i="34"/>
  <c r="AL59" i="34"/>
  <c r="AK59" i="34"/>
  <c r="AJ59" i="34"/>
  <c r="AI59" i="34"/>
  <c r="AN59" i="34" s="1"/>
  <c r="AG59" i="34"/>
  <c r="AD59" i="34"/>
  <c r="AB59" i="34"/>
  <c r="Z59" i="34"/>
  <c r="Y59" i="34"/>
  <c r="W59" i="34"/>
  <c r="V59" i="34"/>
  <c r="U59" i="34"/>
  <c r="X59" i="34" s="1"/>
  <c r="T59" i="34"/>
  <c r="Q59" i="34"/>
  <c r="P59" i="34"/>
  <c r="O59" i="34"/>
  <c r="N59" i="34"/>
  <c r="M59" i="34" s="1"/>
  <c r="L59" i="34"/>
  <c r="AL58" i="34"/>
  <c r="AK58" i="34"/>
  <c r="AJ58" i="34"/>
  <c r="AI58" i="34"/>
  <c r="AH58" i="34" s="1"/>
  <c r="AG58" i="34"/>
  <c r="AD58" i="34"/>
  <c r="AB58" i="34"/>
  <c r="AC58" i="34" s="1"/>
  <c r="Z58" i="34"/>
  <c r="Y58" i="34"/>
  <c r="X58" i="34"/>
  <c r="W58" i="34"/>
  <c r="V58" i="34"/>
  <c r="U58" i="34"/>
  <c r="T58" i="34"/>
  <c r="P58" i="34"/>
  <c r="N58" i="34"/>
  <c r="L58" i="34"/>
  <c r="AL57" i="34"/>
  <c r="AK57" i="34"/>
  <c r="AI57" i="34"/>
  <c r="AG57" i="34"/>
  <c r="AF57" i="34"/>
  <c r="AD57" i="34"/>
  <c r="AC57" i="34"/>
  <c r="AB57" i="34"/>
  <c r="AE57" i="34" s="1"/>
  <c r="AA57" i="34"/>
  <c r="Y57" i="34"/>
  <c r="X57" i="34"/>
  <c r="W57" i="34"/>
  <c r="V57" i="34"/>
  <c r="U57" i="34"/>
  <c r="Z57" i="34" s="1"/>
  <c r="P57" i="34"/>
  <c r="N57" i="34"/>
  <c r="S57" i="34" s="1"/>
  <c r="L57" i="34"/>
  <c r="AN56" i="34"/>
  <c r="AK56" i="34"/>
  <c r="AI56" i="34"/>
  <c r="AG56" i="34"/>
  <c r="AF56" i="34"/>
  <c r="AD56" i="34"/>
  <c r="AC56" i="34"/>
  <c r="AB56" i="34"/>
  <c r="AE56" i="34" s="1"/>
  <c r="AA56" i="34"/>
  <c r="X56" i="34"/>
  <c r="W56" i="34"/>
  <c r="V56" i="34"/>
  <c r="U56" i="34"/>
  <c r="T56" i="34" s="1"/>
  <c r="S56" i="34"/>
  <c r="P56" i="34"/>
  <c r="N56" i="34"/>
  <c r="O56" i="34" s="1"/>
  <c r="L56" i="34"/>
  <c r="AN55" i="34"/>
  <c r="AK55" i="34"/>
  <c r="AI55" i="34"/>
  <c r="AJ55" i="34" s="1"/>
  <c r="AG55" i="34"/>
  <c r="AF55" i="34"/>
  <c r="AE55" i="34"/>
  <c r="AD55" i="34"/>
  <c r="AC55" i="34"/>
  <c r="AB55" i="34"/>
  <c r="AA55" i="34"/>
  <c r="W55" i="34"/>
  <c r="U55" i="34"/>
  <c r="S55" i="34"/>
  <c r="R55" i="34"/>
  <c r="P55" i="34"/>
  <c r="O55" i="34"/>
  <c r="N55" i="34"/>
  <c r="Q55" i="34" s="1"/>
  <c r="M55" i="34"/>
  <c r="L55" i="34"/>
  <c r="AN54" i="34"/>
  <c r="AM54" i="34"/>
  <c r="AK54" i="34"/>
  <c r="AJ54" i="34"/>
  <c r="AI54" i="34"/>
  <c r="AL54" i="34" s="1"/>
  <c r="AH54" i="34"/>
  <c r="AF54" i="34"/>
  <c r="AE54" i="34"/>
  <c r="AD54" i="34"/>
  <c r="AC54" i="34"/>
  <c r="AB54" i="34"/>
  <c r="AG54" i="34" s="1"/>
  <c r="X54" i="34"/>
  <c r="W54" i="34"/>
  <c r="U54" i="34"/>
  <c r="S54" i="34"/>
  <c r="R54" i="34"/>
  <c r="P54" i="34"/>
  <c r="O54" i="34"/>
  <c r="N54" i="34"/>
  <c r="Q54" i="34" s="1"/>
  <c r="M54" i="34"/>
  <c r="L54" i="34"/>
  <c r="AN53" i="34"/>
  <c r="AM53" i="34"/>
  <c r="AK53" i="34"/>
  <c r="AJ53" i="34"/>
  <c r="AI53" i="34"/>
  <c r="AL53" i="34" s="1"/>
  <c r="AH53" i="34"/>
  <c r="AE53" i="34"/>
  <c r="AD53" i="34"/>
  <c r="AC53" i="34"/>
  <c r="AB53" i="34"/>
  <c r="AA53" i="34" s="1"/>
  <c r="Z53" i="34"/>
  <c r="W53" i="34"/>
  <c r="U53" i="34"/>
  <c r="S53" i="34"/>
  <c r="R53" i="34"/>
  <c r="Q53" i="34"/>
  <c r="P53" i="34"/>
  <c r="O53" i="34"/>
  <c r="N53" i="34"/>
  <c r="M53" i="34"/>
  <c r="L53" i="34"/>
  <c r="AN52" i="34"/>
  <c r="AM52" i="34"/>
  <c r="AL52" i="34"/>
  <c r="AK52" i="34"/>
  <c r="AJ52" i="34"/>
  <c r="AI52" i="34"/>
  <c r="AH52" i="34"/>
  <c r="AE52" i="34"/>
  <c r="AD52" i="34"/>
  <c r="AB52" i="34"/>
  <c r="Z52" i="34"/>
  <c r="Y52" i="34"/>
  <c r="W52" i="34"/>
  <c r="V52" i="34"/>
  <c r="U52" i="34"/>
  <c r="X52" i="34" s="1"/>
  <c r="T52" i="34"/>
  <c r="R52" i="34"/>
  <c r="Q52" i="34"/>
  <c r="P52" i="34"/>
  <c r="O52" i="34"/>
  <c r="N52" i="34"/>
  <c r="S52" i="34" s="1"/>
  <c r="L52" i="34"/>
  <c r="AM51" i="34"/>
  <c r="AL51" i="34"/>
  <c r="AK51" i="34"/>
  <c r="AJ51" i="34"/>
  <c r="AI51" i="34"/>
  <c r="AN51" i="34" s="1"/>
  <c r="AD51" i="34"/>
  <c r="AB51" i="34"/>
  <c r="AE51" i="34" s="1"/>
  <c r="Y51" i="34"/>
  <c r="W51" i="34"/>
  <c r="V51" i="34"/>
  <c r="U51" i="34"/>
  <c r="X51" i="34" s="1"/>
  <c r="T51" i="34"/>
  <c r="Q51" i="34"/>
  <c r="P51" i="34"/>
  <c r="O51" i="34"/>
  <c r="N51" i="34"/>
  <c r="M51" i="34" s="1"/>
  <c r="L51" i="34"/>
  <c r="AL50" i="34"/>
  <c r="AK50" i="34"/>
  <c r="AJ50" i="34"/>
  <c r="AI50" i="34"/>
  <c r="AH50" i="34" s="1"/>
  <c r="AG50" i="34"/>
  <c r="AD50" i="34"/>
  <c r="AB50" i="34"/>
  <c r="Z50" i="34"/>
  <c r="Y50" i="34"/>
  <c r="X50" i="34"/>
  <c r="W50" i="34"/>
  <c r="V50" i="34"/>
  <c r="U50" i="34"/>
  <c r="T50" i="34"/>
  <c r="Q50" i="34"/>
  <c r="P50" i="34"/>
  <c r="N50" i="34"/>
  <c r="L50" i="34"/>
  <c r="AK49" i="34"/>
  <c r="AI49" i="34"/>
  <c r="AG49" i="34"/>
  <c r="AF49" i="34"/>
  <c r="AD49" i="34"/>
  <c r="AC49" i="34"/>
  <c r="AB49" i="34"/>
  <c r="AE49" i="34" s="1"/>
  <c r="AA49" i="34"/>
  <c r="Y49" i="34"/>
  <c r="X49" i="34"/>
  <c r="W49" i="34"/>
  <c r="V49" i="34"/>
  <c r="U49" i="34"/>
  <c r="Z49" i="34" s="1"/>
  <c r="P49" i="34"/>
  <c r="N49" i="34"/>
  <c r="L49" i="34"/>
  <c r="AN48" i="34"/>
  <c r="AL48" i="34"/>
  <c r="AK48" i="34"/>
  <c r="AI48" i="34"/>
  <c r="AF48" i="34"/>
  <c r="AD48" i="34"/>
  <c r="AC48" i="34"/>
  <c r="AB48" i="34"/>
  <c r="AE48" i="34" s="1"/>
  <c r="AA48" i="34"/>
  <c r="X48" i="34"/>
  <c r="W48" i="34"/>
  <c r="V48" i="34"/>
  <c r="U48" i="34"/>
  <c r="P48" i="34"/>
  <c r="N48" i="34"/>
  <c r="M48" i="34"/>
  <c r="L48" i="34"/>
  <c r="AN47" i="34"/>
  <c r="AK47" i="34"/>
  <c r="AI47" i="34"/>
  <c r="AH47" i="34"/>
  <c r="AG47" i="34"/>
  <c r="AF47" i="34"/>
  <c r="AE47" i="34"/>
  <c r="AD47" i="34"/>
  <c r="AC47" i="34"/>
  <c r="AB47" i="34"/>
  <c r="AA47" i="34"/>
  <c r="W47" i="34"/>
  <c r="U47" i="34"/>
  <c r="S47" i="34"/>
  <c r="R47" i="34"/>
  <c r="Q47" i="34"/>
  <c r="P47" i="34"/>
  <c r="O47" i="34"/>
  <c r="N47" i="34"/>
  <c r="M47" i="34"/>
  <c r="L47" i="34"/>
  <c r="AN46" i="34"/>
  <c r="AM46" i="34"/>
  <c r="AL46" i="34"/>
  <c r="AK46" i="34"/>
  <c r="AJ46" i="34"/>
  <c r="AI46" i="34"/>
  <c r="AH46" i="34"/>
  <c r="AF46" i="34"/>
  <c r="AE46" i="34"/>
  <c r="AD46" i="34"/>
  <c r="AC46" i="34"/>
  <c r="AB46" i="34"/>
  <c r="AG46" i="34" s="1"/>
  <c r="W46" i="34"/>
  <c r="U46" i="34"/>
  <c r="R46" i="34"/>
  <c r="P46" i="34"/>
  <c r="O46" i="34"/>
  <c r="N46" i="34"/>
  <c r="Q46" i="34" s="1"/>
  <c r="M46" i="34"/>
  <c r="L46" i="34"/>
  <c r="AM45" i="34"/>
  <c r="AK45" i="34"/>
  <c r="AJ45" i="34"/>
  <c r="AI45" i="34"/>
  <c r="AL45" i="34" s="1"/>
  <c r="AH45" i="34"/>
  <c r="AD45" i="34"/>
  <c r="AB45" i="34"/>
  <c r="Z45" i="34"/>
  <c r="W45" i="34"/>
  <c r="U45" i="34"/>
  <c r="T45" i="34"/>
  <c r="S45" i="34"/>
  <c r="R45" i="34"/>
  <c r="Q45" i="34"/>
  <c r="P45" i="34"/>
  <c r="O45" i="34"/>
  <c r="N45" i="34"/>
  <c r="M45" i="34"/>
  <c r="L45" i="34"/>
  <c r="AN44" i="34"/>
  <c r="AM44" i="34"/>
  <c r="AL44" i="34"/>
  <c r="AK44" i="34"/>
  <c r="AJ44" i="34"/>
  <c r="AI44" i="34"/>
  <c r="AH44" i="34"/>
  <c r="AG44" i="34"/>
  <c r="AD44" i="34"/>
  <c r="AB44" i="34"/>
  <c r="Z44" i="34"/>
  <c r="Y44" i="34"/>
  <c r="X44" i="34"/>
  <c r="W44" i="34"/>
  <c r="V44" i="34"/>
  <c r="U44" i="34"/>
  <c r="T44" i="34"/>
  <c r="R44" i="34"/>
  <c r="Q44" i="34"/>
  <c r="P44" i="34"/>
  <c r="O44" i="34"/>
  <c r="N44" i="34"/>
  <c r="S44" i="34" s="1"/>
  <c r="L44" i="34"/>
  <c r="AM43" i="34"/>
  <c r="AL43" i="34"/>
  <c r="AK43" i="34"/>
  <c r="AJ43" i="34"/>
  <c r="AI43" i="34"/>
  <c r="AN43" i="34" s="1"/>
  <c r="AG43" i="34"/>
  <c r="AE43" i="34"/>
  <c r="AD43" i="34"/>
  <c r="AB43" i="34"/>
  <c r="Y43" i="34"/>
  <c r="W43" i="34"/>
  <c r="V43" i="34"/>
  <c r="U43" i="34"/>
  <c r="X43" i="34" s="1"/>
  <c r="T43" i="34"/>
  <c r="Q43" i="34"/>
  <c r="P43" i="34"/>
  <c r="N43" i="34"/>
  <c r="L43" i="34"/>
  <c r="AK42" i="34"/>
  <c r="AI42" i="34"/>
  <c r="AL42" i="34" s="1"/>
  <c r="AG42" i="34"/>
  <c r="AD42" i="34"/>
  <c r="AB42" i="34"/>
  <c r="AA42" i="34"/>
  <c r="Z42" i="34"/>
  <c r="Y42" i="34"/>
  <c r="X42" i="34"/>
  <c r="W42" i="34"/>
  <c r="V42" i="34"/>
  <c r="U42" i="34"/>
  <c r="T42" i="34"/>
  <c r="Q42" i="34"/>
  <c r="P42" i="34"/>
  <c r="N42" i="34"/>
  <c r="L42" i="34"/>
  <c r="AN41" i="34"/>
  <c r="AK41" i="34"/>
  <c r="AI41" i="34"/>
  <c r="AG41" i="34"/>
  <c r="AF41" i="34"/>
  <c r="AE41" i="34"/>
  <c r="AD41" i="34"/>
  <c r="AC41" i="34"/>
  <c r="AB41" i="34"/>
  <c r="AA41" i="34"/>
  <c r="Y41" i="34"/>
  <c r="X41" i="34"/>
  <c r="W41" i="34"/>
  <c r="V41" i="34"/>
  <c r="U41" i="34"/>
  <c r="Z41" i="34" s="1"/>
  <c r="S41" i="34"/>
  <c r="P41" i="34"/>
  <c r="N41" i="34"/>
  <c r="L41" i="34"/>
  <c r="AN40" i="34"/>
  <c r="AL40" i="34"/>
  <c r="AK40" i="34"/>
  <c r="AI40" i="34"/>
  <c r="AF40" i="34"/>
  <c r="AD40" i="34"/>
  <c r="AC40" i="34"/>
  <c r="AB40" i="34"/>
  <c r="AE40" i="34" s="1"/>
  <c r="AA40" i="34"/>
  <c r="X40" i="34"/>
  <c r="W40" i="34"/>
  <c r="V40" i="34"/>
  <c r="U40" i="34"/>
  <c r="P40" i="34"/>
  <c r="N40" i="34"/>
  <c r="M40" i="34"/>
  <c r="L40" i="34"/>
  <c r="AN39" i="34"/>
  <c r="AK39" i="34"/>
  <c r="AI39" i="34"/>
  <c r="AH39" i="34"/>
  <c r="AG39" i="34"/>
  <c r="AF39" i="34"/>
  <c r="AE39" i="34"/>
  <c r="AD39" i="34"/>
  <c r="AC39" i="34"/>
  <c r="AB39" i="34"/>
  <c r="AA39" i="34"/>
  <c r="W39" i="34"/>
  <c r="U39" i="34"/>
  <c r="X39" i="34" s="1"/>
  <c r="S39" i="34"/>
  <c r="R39" i="34"/>
  <c r="Q39" i="34"/>
  <c r="P39" i="34"/>
  <c r="O39" i="34"/>
  <c r="N39" i="34"/>
  <c r="M39" i="34"/>
  <c r="L39" i="34"/>
  <c r="AN38" i="34"/>
  <c r="AM38" i="34"/>
  <c r="AL38" i="34"/>
  <c r="AK38" i="34"/>
  <c r="AJ38" i="34"/>
  <c r="AI38" i="34"/>
  <c r="AH38" i="34"/>
  <c r="AF38" i="34"/>
  <c r="AE38" i="34"/>
  <c r="AD38" i="34"/>
  <c r="AC38" i="34"/>
  <c r="AB38" i="34"/>
  <c r="AG38" i="34" s="1"/>
  <c r="W38" i="34"/>
  <c r="V38" i="34"/>
  <c r="U38" i="34"/>
  <c r="R38" i="34"/>
  <c r="P38" i="34"/>
  <c r="N38" i="34"/>
  <c r="M38" i="34"/>
  <c r="L38" i="34"/>
  <c r="AM37" i="34"/>
  <c r="AK37" i="34"/>
  <c r="AJ37" i="34"/>
  <c r="AI37" i="34"/>
  <c r="AH37" i="34" s="1"/>
  <c r="AD37" i="34"/>
  <c r="AB37" i="34"/>
  <c r="AC37" i="34" s="1"/>
  <c r="Z37" i="34"/>
  <c r="W37" i="34"/>
  <c r="U37" i="34"/>
  <c r="T37" i="34"/>
  <c r="S37" i="34"/>
  <c r="R37" i="34"/>
  <c r="Q37" i="34"/>
  <c r="P37" i="34"/>
  <c r="O37" i="34"/>
  <c r="N37" i="34"/>
  <c r="M37" i="34"/>
  <c r="L37" i="34"/>
  <c r="AN36" i="34"/>
  <c r="AM36" i="34"/>
  <c r="AL36" i="34"/>
  <c r="AK36" i="34"/>
  <c r="AJ36" i="34"/>
  <c r="AI36" i="34"/>
  <c r="AH36" i="34"/>
  <c r="AE36" i="34"/>
  <c r="AD36" i="34"/>
  <c r="AB36" i="34"/>
  <c r="Z36" i="34"/>
  <c r="Y36" i="34"/>
  <c r="X36" i="34"/>
  <c r="W36" i="34"/>
  <c r="V36" i="34"/>
  <c r="U36" i="34"/>
  <c r="T36" i="34"/>
  <c r="R36" i="34"/>
  <c r="Q36" i="34"/>
  <c r="P36" i="34"/>
  <c r="O36" i="34"/>
  <c r="N36" i="34"/>
  <c r="L36" i="34"/>
  <c r="AM35" i="34"/>
  <c r="AL35" i="34"/>
  <c r="AK35" i="34"/>
  <c r="AJ35" i="34"/>
  <c r="AI35" i="34"/>
  <c r="AD35" i="34"/>
  <c r="AB35" i="34"/>
  <c r="AF35" i="34" s="1"/>
  <c r="Y35" i="34"/>
  <c r="W35" i="34"/>
  <c r="V35" i="34"/>
  <c r="U35" i="34"/>
  <c r="T35" i="34"/>
  <c r="S35" i="34"/>
  <c r="R35" i="34"/>
  <c r="Q35" i="34"/>
  <c r="P35" i="34"/>
  <c r="O35" i="34"/>
  <c r="N35" i="34"/>
  <c r="M35" i="34" s="1"/>
  <c r="L35" i="34"/>
  <c r="AN34" i="34"/>
  <c r="AM34" i="34"/>
  <c r="AL34" i="34"/>
  <c r="AK34" i="34"/>
  <c r="AJ34" i="34"/>
  <c r="AI34" i="34"/>
  <c r="AH34" i="34" s="1"/>
  <c r="AF34" i="34"/>
  <c r="AE34" i="34"/>
  <c r="AD34" i="34"/>
  <c r="AC34" i="34"/>
  <c r="AB34" i="34"/>
  <c r="AA34" i="34" s="1"/>
  <c r="W34" i="34"/>
  <c r="U34" i="34"/>
  <c r="T34" i="34" s="1"/>
  <c r="P34" i="34"/>
  <c r="O34" i="34"/>
  <c r="N34" i="34"/>
  <c r="S34" i="34" s="1"/>
  <c r="M34" i="34"/>
  <c r="L34" i="34"/>
  <c r="AK33" i="34"/>
  <c r="AJ33" i="34"/>
  <c r="AI33" i="34"/>
  <c r="AN33" i="34" s="1"/>
  <c r="AH33" i="34"/>
  <c r="AD33" i="34"/>
  <c r="AB33" i="34"/>
  <c r="AG33" i="34" s="1"/>
  <c r="Z33" i="34"/>
  <c r="W33" i="34"/>
  <c r="U33" i="34"/>
  <c r="Y33" i="34" s="1"/>
  <c r="T33" i="34"/>
  <c r="S33" i="34"/>
  <c r="R33" i="34"/>
  <c r="Q33" i="34"/>
  <c r="P33" i="34"/>
  <c r="N33" i="34"/>
  <c r="O33" i="34" s="1"/>
  <c r="M33" i="34"/>
  <c r="L33" i="34"/>
  <c r="AN32" i="34"/>
  <c r="AM32" i="34"/>
  <c r="AL32" i="34"/>
  <c r="AK32" i="34"/>
  <c r="AI32" i="34"/>
  <c r="AJ32" i="34" s="1"/>
  <c r="AH32" i="34"/>
  <c r="AG32" i="34"/>
  <c r="AF32" i="34"/>
  <c r="AE32" i="34"/>
  <c r="AD32" i="34"/>
  <c r="AC32" i="34"/>
  <c r="AB32" i="34"/>
  <c r="AA32" i="34"/>
  <c r="Y32" i="34"/>
  <c r="W32" i="34"/>
  <c r="U32" i="34"/>
  <c r="V32" i="34" s="1"/>
  <c r="R32" i="34"/>
  <c r="Q32" i="34"/>
  <c r="P32" i="34"/>
  <c r="O32" i="34"/>
  <c r="N32" i="34"/>
  <c r="S32" i="34" s="1"/>
  <c r="M32" i="34"/>
  <c r="L32" i="34"/>
  <c r="AM31" i="34"/>
  <c r="AL31" i="34"/>
  <c r="AK31" i="34"/>
  <c r="AJ31" i="34"/>
  <c r="AI31" i="34"/>
  <c r="AN31" i="34" s="1"/>
  <c r="AH31" i="34"/>
  <c r="AD31" i="34"/>
  <c r="AB31" i="34"/>
  <c r="AA31" i="34" s="1"/>
  <c r="Z31" i="34"/>
  <c r="W31" i="34"/>
  <c r="V31" i="34"/>
  <c r="U31" i="34"/>
  <c r="Y31" i="34" s="1"/>
  <c r="T31" i="34"/>
  <c r="P31" i="34"/>
  <c r="N31" i="34"/>
  <c r="S31" i="34" s="1"/>
  <c r="L31" i="34"/>
  <c r="AK30" i="34"/>
  <c r="AI30" i="34"/>
  <c r="AN30" i="34" s="1"/>
  <c r="AG30" i="34"/>
  <c r="AE30" i="34"/>
  <c r="AD30" i="34"/>
  <c r="AB30" i="34"/>
  <c r="AF30" i="34" s="1"/>
  <c r="AA30" i="34"/>
  <c r="Z30" i="34"/>
  <c r="Y30" i="34"/>
  <c r="X30" i="34"/>
  <c r="W30" i="34"/>
  <c r="U30" i="34"/>
  <c r="V30" i="34" s="1"/>
  <c r="T30" i="34"/>
  <c r="S30" i="34"/>
  <c r="R30" i="34"/>
  <c r="Q30" i="34"/>
  <c r="P30" i="34"/>
  <c r="O30" i="34"/>
  <c r="N30" i="34"/>
  <c r="M30" i="34"/>
  <c r="L30" i="34"/>
  <c r="B27" i="34"/>
  <c r="C27" i="34" s="1"/>
  <c r="L27" i="34" s="1"/>
  <c r="B26" i="34"/>
  <c r="C26" i="34" s="1"/>
  <c r="L26" i="34" s="1"/>
  <c r="L18" i="34"/>
  <c r="L17" i="34"/>
  <c r="C16" i="34"/>
  <c r="L16" i="34" s="1"/>
  <c r="L15" i="34"/>
  <c r="L14" i="34"/>
  <c r="L13" i="34"/>
  <c r="L12" i="34"/>
  <c r="C11" i="34"/>
  <c r="L11" i="34" s="1"/>
  <c r="C10" i="34"/>
  <c r="L10" i="34" s="1"/>
  <c r="L1" i="34"/>
  <c r="L102" i="34" s="1"/>
  <c r="AK47" i="33"/>
  <c r="AI47" i="33"/>
  <c r="AL47" i="33" s="1"/>
  <c r="AD47" i="33"/>
  <c r="AB47" i="33"/>
  <c r="W47" i="33"/>
  <c r="U47" i="33"/>
  <c r="V47" i="33" s="1"/>
  <c r="P47" i="33"/>
  <c r="N47" i="33"/>
  <c r="M47" i="33" s="1"/>
  <c r="AK42" i="33"/>
  <c r="AI42" i="33"/>
  <c r="AH42" i="33" s="1"/>
  <c r="AD42" i="33"/>
  <c r="AB42" i="33"/>
  <c r="AG42" i="33" s="1"/>
  <c r="W42" i="33"/>
  <c r="U42" i="33"/>
  <c r="Z42" i="33" s="1"/>
  <c r="P42" i="33"/>
  <c r="N42" i="33"/>
  <c r="S42" i="33" s="1"/>
  <c r="AK41" i="33"/>
  <c r="AI41" i="33"/>
  <c r="AN41" i="33" s="1"/>
  <c r="AD41" i="33"/>
  <c r="AB41" i="33"/>
  <c r="AA41" i="33" s="1"/>
  <c r="W41" i="33"/>
  <c r="U41" i="33"/>
  <c r="V41" i="33" s="1"/>
  <c r="P41" i="33"/>
  <c r="N41" i="33"/>
  <c r="S41" i="33" s="1"/>
  <c r="AK40" i="33"/>
  <c r="AI40" i="33"/>
  <c r="AM40" i="33" s="1"/>
  <c r="AD40" i="33"/>
  <c r="AB40" i="33"/>
  <c r="W40" i="33"/>
  <c r="U40" i="33"/>
  <c r="T40" i="33" s="1"/>
  <c r="P40" i="33"/>
  <c r="N40" i="33"/>
  <c r="O40" i="33" s="1"/>
  <c r="AK39" i="33"/>
  <c r="AI39" i="33"/>
  <c r="AJ39" i="33" s="1"/>
  <c r="AD39" i="33"/>
  <c r="AB39" i="33"/>
  <c r="AF39" i="33" s="1"/>
  <c r="W39" i="33"/>
  <c r="U39" i="33"/>
  <c r="T39" i="33" s="1"/>
  <c r="P39" i="33"/>
  <c r="N39" i="33"/>
  <c r="M39" i="33" s="1"/>
  <c r="AK37" i="33"/>
  <c r="AI37" i="33"/>
  <c r="AL37" i="33" s="1"/>
  <c r="AD37" i="33"/>
  <c r="AB37" i="33"/>
  <c r="W37" i="33"/>
  <c r="U37" i="33"/>
  <c r="V37" i="33" s="1"/>
  <c r="P37" i="33"/>
  <c r="N37" i="33"/>
  <c r="O37" i="33" s="1"/>
  <c r="AK33" i="33"/>
  <c r="AI33" i="33"/>
  <c r="AN33" i="33" s="1"/>
  <c r="AD33" i="33"/>
  <c r="AB33" i="33"/>
  <c r="AF33" i="33" s="1"/>
  <c r="W33" i="33"/>
  <c r="U33" i="33"/>
  <c r="X33" i="33" s="1"/>
  <c r="P33" i="33"/>
  <c r="N33" i="33"/>
  <c r="S33" i="33" s="1"/>
  <c r="AK32" i="33"/>
  <c r="AI32" i="33"/>
  <c r="AH32" i="33" s="1"/>
  <c r="AD32" i="33"/>
  <c r="AB32" i="33"/>
  <c r="AF32" i="33" s="1"/>
  <c r="W32" i="33"/>
  <c r="U32" i="33"/>
  <c r="Z32" i="33" s="1"/>
  <c r="P32" i="33"/>
  <c r="N32" i="33"/>
  <c r="M32" i="33" s="1"/>
  <c r="AK30" i="33"/>
  <c r="AI30" i="33"/>
  <c r="AH30" i="33" s="1"/>
  <c r="AD30" i="33"/>
  <c r="AB30" i="33"/>
  <c r="AA30" i="33" s="1"/>
  <c r="W30" i="33"/>
  <c r="U30" i="33"/>
  <c r="P30" i="33"/>
  <c r="N30" i="33"/>
  <c r="Q30" i="33" s="1"/>
  <c r="L18" i="33"/>
  <c r="L17" i="33"/>
  <c r="L15" i="33"/>
  <c r="L14" i="33"/>
  <c r="L13" i="33"/>
  <c r="S4" i="24"/>
  <c r="S3" i="24"/>
  <c r="S5" i="24"/>
  <c r="S6" i="24"/>
  <c r="S7" i="24"/>
  <c r="S8" i="24"/>
  <c r="S9" i="24"/>
  <c r="S10" i="24"/>
  <c r="S11" i="24"/>
  <c r="S12" i="24"/>
  <c r="S13" i="24"/>
  <c r="S14" i="24"/>
  <c r="S15" i="24"/>
  <c r="S16" i="24"/>
  <c r="S17" i="24"/>
  <c r="S18" i="24"/>
  <c r="S19" i="24"/>
  <c r="S20" i="24"/>
  <c r="S21" i="24"/>
  <c r="S22" i="24"/>
  <c r="S23" i="24"/>
  <c r="S24" i="24"/>
  <c r="S25" i="24"/>
  <c r="S26" i="24"/>
  <c r="S27" i="24"/>
  <c r="S28" i="24"/>
  <c r="S29" i="24"/>
  <c r="S30" i="24"/>
  <c r="S31" i="24"/>
  <c r="S32" i="24"/>
  <c r="S33" i="24"/>
  <c r="S34" i="24"/>
  <c r="S35" i="24"/>
  <c r="S36" i="24"/>
  <c r="S37" i="24"/>
  <c r="S38" i="24"/>
  <c r="S39" i="24"/>
  <c r="S40" i="24"/>
  <c r="S41" i="24"/>
  <c r="S42" i="24"/>
  <c r="S43" i="24"/>
  <c r="S44" i="24"/>
  <c r="S45" i="24"/>
  <c r="S46" i="24"/>
  <c r="S47" i="24"/>
  <c r="S48" i="24"/>
  <c r="S49" i="24"/>
  <c r="S50" i="24"/>
  <c r="S51" i="24"/>
  <c r="S52" i="24"/>
  <c r="S53" i="24"/>
  <c r="S54" i="24"/>
  <c r="S55" i="24"/>
  <c r="S56" i="24"/>
  <c r="S57" i="24"/>
  <c r="S58" i="24"/>
  <c r="S59" i="24"/>
  <c r="S60" i="24"/>
  <c r="S61" i="24"/>
  <c r="S62" i="24"/>
  <c r="S63" i="24"/>
  <c r="S64" i="24"/>
  <c r="S65" i="24"/>
  <c r="S66" i="24"/>
  <c r="S67" i="24"/>
  <c r="S68" i="24"/>
  <c r="S69" i="24"/>
  <c r="S70" i="24"/>
  <c r="S71" i="24"/>
  <c r="S72" i="24"/>
  <c r="S73" i="24"/>
  <c r="S74" i="24"/>
  <c r="S75" i="24"/>
  <c r="S76" i="24"/>
  <c r="S77" i="24"/>
  <c r="S78" i="24"/>
  <c r="S79" i="24"/>
  <c r="S80" i="24"/>
  <c r="S81" i="24"/>
  <c r="S82" i="24"/>
  <c r="S83" i="24"/>
  <c r="S84" i="24"/>
  <c r="S85" i="24"/>
  <c r="S86" i="24"/>
  <c r="S87" i="24"/>
  <c r="S88" i="24"/>
  <c r="S89" i="24"/>
  <c r="S90" i="24"/>
  <c r="S91" i="24"/>
  <c r="S92" i="24"/>
  <c r="S93" i="24"/>
  <c r="S94" i="24"/>
  <c r="S95" i="24"/>
  <c r="S96" i="24"/>
  <c r="S97" i="24"/>
  <c r="S98" i="24"/>
  <c r="S99" i="24"/>
  <c r="S100" i="24"/>
  <c r="S101" i="24"/>
  <c r="S102" i="24"/>
  <c r="S103" i="24"/>
  <c r="S104" i="24"/>
  <c r="S105" i="24"/>
  <c r="S106" i="24"/>
  <c r="S107" i="24"/>
  <c r="S108" i="24"/>
  <c r="S109" i="24"/>
  <c r="S110" i="24"/>
  <c r="S111" i="24"/>
  <c r="S112" i="24"/>
  <c r="S113" i="24"/>
  <c r="S114" i="24"/>
  <c r="S115" i="24"/>
  <c r="S116" i="24"/>
  <c r="S117" i="24"/>
  <c r="S118" i="24"/>
  <c r="S119" i="24"/>
  <c r="S120" i="24"/>
  <c r="S121" i="24"/>
  <c r="S122" i="24"/>
  <c r="S123" i="24"/>
  <c r="S124" i="24"/>
  <c r="S125" i="24"/>
  <c r="S126" i="24"/>
  <c r="S127" i="24"/>
  <c r="S128" i="24"/>
  <c r="S129" i="24"/>
  <c r="S130" i="24"/>
  <c r="S131" i="24"/>
  <c r="S132" i="24"/>
  <c r="S133" i="24"/>
  <c r="S134" i="24"/>
  <c r="S135" i="24"/>
  <c r="S136" i="24"/>
  <c r="S137" i="24"/>
  <c r="S138" i="24"/>
  <c r="S139" i="24"/>
  <c r="S140" i="24"/>
  <c r="S141" i="24"/>
  <c r="S142" i="24"/>
  <c r="S143" i="24"/>
  <c r="S144" i="24"/>
  <c r="S145" i="24"/>
  <c r="S146" i="24"/>
  <c r="S147" i="24"/>
  <c r="S148" i="24"/>
  <c r="S149" i="24"/>
  <c r="S150" i="24"/>
  <c r="S151" i="24"/>
  <c r="S152" i="24"/>
  <c r="S153" i="24"/>
  <c r="S154" i="24"/>
  <c r="S155" i="24"/>
  <c r="S156" i="24"/>
  <c r="S157" i="24"/>
  <c r="S158" i="24"/>
  <c r="S159" i="24"/>
  <c r="S160" i="24"/>
  <c r="S161" i="24"/>
  <c r="S162" i="24"/>
  <c r="S163" i="24"/>
  <c r="S164" i="24"/>
  <c r="S165" i="24"/>
  <c r="S166" i="24"/>
  <c r="S167" i="24"/>
  <c r="S168" i="24"/>
  <c r="S169" i="24"/>
  <c r="S170" i="24"/>
  <c r="S171" i="24"/>
  <c r="S172" i="24"/>
  <c r="S173" i="24"/>
  <c r="S174" i="24"/>
  <c r="S175" i="24"/>
  <c r="S176" i="24"/>
  <c r="S177" i="24"/>
  <c r="S178" i="24"/>
  <c r="S179" i="24"/>
  <c r="S180" i="24"/>
  <c r="S181" i="24"/>
  <c r="S182" i="24"/>
  <c r="S183" i="24"/>
  <c r="S184" i="24"/>
  <c r="S185" i="24"/>
  <c r="S186" i="24"/>
  <c r="S187" i="24"/>
  <c r="S188" i="24"/>
  <c r="S189" i="24"/>
  <c r="S190" i="24"/>
  <c r="S191" i="24"/>
  <c r="S192" i="24"/>
  <c r="S193" i="24"/>
  <c r="S194" i="24"/>
  <c r="S195" i="24"/>
  <c r="S196" i="24"/>
  <c r="S197" i="24"/>
  <c r="S198" i="24"/>
  <c r="S199" i="24"/>
  <c r="S200" i="24"/>
  <c r="S201" i="24"/>
  <c r="S202" i="24"/>
  <c r="S203" i="24"/>
  <c r="S204" i="24"/>
  <c r="D204" i="24"/>
  <c r="K204" i="24" s="1"/>
  <c r="M204" i="24"/>
  <c r="P204" i="24"/>
  <c r="Q204" i="24"/>
  <c r="C1" i="33" a="1"/>
  <c r="C7" i="34" l="1" a="1"/>
  <c r="C7" i="34" s="1"/>
  <c r="L7" i="34" s="1"/>
  <c r="AN32" i="33"/>
  <c r="AC44" i="33"/>
  <c r="AH44" i="33"/>
  <c r="V44" i="33"/>
  <c r="AF44" i="33"/>
  <c r="AG44" i="33"/>
  <c r="Y44" i="33"/>
  <c r="Z44" i="33"/>
  <c r="AA44" i="33"/>
  <c r="AL44" i="33"/>
  <c r="Y46" i="33"/>
  <c r="M46" i="33"/>
  <c r="Q46" i="33"/>
  <c r="AJ46" i="33"/>
  <c r="T46" i="33"/>
  <c r="AG46" i="33"/>
  <c r="O44" i="33"/>
  <c r="AM44" i="33"/>
  <c r="R46" i="33"/>
  <c r="Z46" i="33"/>
  <c r="AH46" i="33"/>
  <c r="X44" i="33"/>
  <c r="AN44" i="33"/>
  <c r="S46" i="33"/>
  <c r="AA46" i="33"/>
  <c r="Q44" i="33"/>
  <c r="R44" i="33"/>
  <c r="AC46" i="33"/>
  <c r="S44" i="33"/>
  <c r="V46" i="33"/>
  <c r="AL46" i="33"/>
  <c r="AE46" i="33"/>
  <c r="AM46" i="33"/>
  <c r="Z35" i="33"/>
  <c r="AA35" i="33"/>
  <c r="AL39" i="33"/>
  <c r="M35" i="33"/>
  <c r="Y40" i="33"/>
  <c r="Q35" i="33"/>
  <c r="AC35" i="33"/>
  <c r="R35" i="33"/>
  <c r="S35" i="33"/>
  <c r="AH35" i="33"/>
  <c r="AH40" i="33"/>
  <c r="AA42" i="33"/>
  <c r="V39" i="33"/>
  <c r="AG41" i="33"/>
  <c r="AC41" i="33"/>
  <c r="AN42" i="33"/>
  <c r="AF41" i="33"/>
  <c r="M37" i="33"/>
  <c r="Y37" i="33"/>
  <c r="X40" i="33"/>
  <c r="Y35" i="33"/>
  <c r="AG35" i="33"/>
  <c r="T35" i="33"/>
  <c r="AJ35" i="33"/>
  <c r="S37" i="33"/>
  <c r="Q40" i="33"/>
  <c r="X32" i="33"/>
  <c r="AG39" i="33"/>
  <c r="V35" i="33"/>
  <c r="AL35" i="33"/>
  <c r="V40" i="33"/>
  <c r="X41" i="33"/>
  <c r="AE35" i="33"/>
  <c r="AM35" i="33"/>
  <c r="AJ30" i="33"/>
  <c r="X37" i="33"/>
  <c r="AF42" i="33"/>
  <c r="AM32" i="33"/>
  <c r="AA33" i="33"/>
  <c r="Y32" i="33"/>
  <c r="AC33" i="33"/>
  <c r="AG33" i="33"/>
  <c r="T32" i="33"/>
  <c r="AH33" i="33"/>
  <c r="V32" i="33"/>
  <c r="AA37" i="33"/>
  <c r="AF37" i="33"/>
  <c r="AE37" i="33"/>
  <c r="AC37" i="33"/>
  <c r="R30" i="33"/>
  <c r="O30" i="33"/>
  <c r="M30" i="33"/>
  <c r="S30" i="33"/>
  <c r="AG37" i="33"/>
  <c r="AE40" i="33"/>
  <c r="AG40" i="33"/>
  <c r="AF40" i="33"/>
  <c r="AC40" i="33"/>
  <c r="Z30" i="33"/>
  <c r="T30" i="33"/>
  <c r="AC32" i="33"/>
  <c r="AE32" i="33"/>
  <c r="M33" i="33"/>
  <c r="R33" i="33"/>
  <c r="Q33" i="33"/>
  <c r="O33" i="33"/>
  <c r="AH41" i="33"/>
  <c r="AM41" i="33"/>
  <c r="AL41" i="33"/>
  <c r="AJ41" i="33"/>
  <c r="AJ47" i="33"/>
  <c r="AH47" i="33"/>
  <c r="AN47" i="33"/>
  <c r="AM47" i="33"/>
  <c r="AA47" i="33"/>
  <c r="AF47" i="33"/>
  <c r="AC47" i="33"/>
  <c r="M42" i="33"/>
  <c r="R42" i="33"/>
  <c r="Q42" i="33"/>
  <c r="O42" i="33"/>
  <c r="Y33" i="33"/>
  <c r="Q37" i="33"/>
  <c r="AM37" i="33"/>
  <c r="R40" i="33"/>
  <c r="AL40" i="33"/>
  <c r="Y41" i="33"/>
  <c r="AJ32" i="33"/>
  <c r="Z33" i="33"/>
  <c r="R37" i="33"/>
  <c r="AN37" i="33"/>
  <c r="AA39" i="33"/>
  <c r="AN40" i="33"/>
  <c r="AC42" i="33"/>
  <c r="O32" i="33"/>
  <c r="AL32" i="33"/>
  <c r="AC39" i="33"/>
  <c r="AM39" i="33"/>
  <c r="O41" i="33"/>
  <c r="AE42" i="33"/>
  <c r="AE39" i="33"/>
  <c r="V33" i="33"/>
  <c r="AE33" i="33"/>
  <c r="AJ37" i="33"/>
  <c r="Z40" i="33"/>
  <c r="AJ40" i="33"/>
  <c r="AH30" i="34"/>
  <c r="M31" i="34"/>
  <c r="AC31" i="34"/>
  <c r="X32" i="34"/>
  <c r="AA33" i="34"/>
  <c r="V34" i="34"/>
  <c r="AA35" i="34"/>
  <c r="AA36" i="34"/>
  <c r="AC36" i="34"/>
  <c r="AA37" i="34"/>
  <c r="Y38" i="34"/>
  <c r="T38" i="34"/>
  <c r="M42" i="34"/>
  <c r="R42" i="34"/>
  <c r="O42" i="34"/>
  <c r="AJ42" i="34"/>
  <c r="AC50" i="34"/>
  <c r="AA50" i="34"/>
  <c r="AF50" i="34"/>
  <c r="AE50" i="34"/>
  <c r="V53" i="34"/>
  <c r="T53" i="34"/>
  <c r="Y53" i="34"/>
  <c r="X53" i="34"/>
  <c r="AM62" i="34"/>
  <c r="AL62" i="34"/>
  <c r="AJ62" i="34"/>
  <c r="AH62" i="34"/>
  <c r="Y46" i="34"/>
  <c r="V46" i="34"/>
  <c r="T46" i="34"/>
  <c r="T47" i="34"/>
  <c r="Y47" i="34"/>
  <c r="V47" i="34"/>
  <c r="AA45" i="34"/>
  <c r="AG45" i="34"/>
  <c r="AF45" i="34"/>
  <c r="O48" i="34"/>
  <c r="R48" i="34"/>
  <c r="Q48" i="34"/>
  <c r="AH49" i="34"/>
  <c r="AN49" i="34"/>
  <c r="AM49" i="34"/>
  <c r="AJ49" i="34"/>
  <c r="AH63" i="34"/>
  <c r="AN63" i="34"/>
  <c r="AM63" i="34"/>
  <c r="AJ63" i="34"/>
  <c r="AF65" i="34"/>
  <c r="AE65" i="34"/>
  <c r="AC65" i="34"/>
  <c r="AA65" i="34"/>
  <c r="AC30" i="34"/>
  <c r="X31" i="34"/>
  <c r="AF31" i="34"/>
  <c r="V33" i="34"/>
  <c r="AL33" i="34"/>
  <c r="Q34" i="34"/>
  <c r="Y34" i="34"/>
  <c r="AG34" i="34"/>
  <c r="AF36" i="34"/>
  <c r="X38" i="34"/>
  <c r="R41" i="34"/>
  <c r="O41" i="34"/>
  <c r="M41" i="34"/>
  <c r="AH41" i="34"/>
  <c r="AM41" i="34"/>
  <c r="AJ41" i="34"/>
  <c r="S42" i="34"/>
  <c r="AA44" i="34"/>
  <c r="AF44" i="34"/>
  <c r="AC44" i="34"/>
  <c r="AC45" i="34"/>
  <c r="X46" i="34"/>
  <c r="X47" i="34"/>
  <c r="R49" i="34"/>
  <c r="O49" i="34"/>
  <c r="M49" i="34"/>
  <c r="M58" i="34"/>
  <c r="S58" i="34"/>
  <c r="R58" i="34"/>
  <c r="O58" i="34"/>
  <c r="AF67" i="34"/>
  <c r="AG67" i="34"/>
  <c r="AE67" i="34"/>
  <c r="AC67" i="34"/>
  <c r="AA67" i="34"/>
  <c r="AH71" i="34"/>
  <c r="AJ71" i="34"/>
  <c r="AN71" i="34"/>
  <c r="AL71" i="34"/>
  <c r="AM72" i="34"/>
  <c r="AH72" i="34"/>
  <c r="AN72" i="34"/>
  <c r="AJ72" i="34"/>
  <c r="AG37" i="34"/>
  <c r="AF37" i="34"/>
  <c r="T39" i="34"/>
  <c r="Y39" i="34"/>
  <c r="V39" i="34"/>
  <c r="AF51" i="34"/>
  <c r="AC51" i="34"/>
  <c r="AA51" i="34"/>
  <c r="R57" i="34"/>
  <c r="Q57" i="34"/>
  <c r="O57" i="34"/>
  <c r="M57" i="34"/>
  <c r="AC72" i="34"/>
  <c r="AE72" i="34"/>
  <c r="AG72" i="34"/>
  <c r="AF72" i="34"/>
  <c r="AA72" i="34"/>
  <c r="C8" i="34"/>
  <c r="L8" i="34" s="1"/>
  <c r="AJ30" i="34"/>
  <c r="O31" i="34"/>
  <c r="AE31" i="34"/>
  <c r="Z32" i="34"/>
  <c r="AC33" i="34"/>
  <c r="X34" i="34"/>
  <c r="AC35" i="34"/>
  <c r="O40" i="34"/>
  <c r="R40" i="34"/>
  <c r="Q40" i="34"/>
  <c r="T55" i="34"/>
  <c r="Z55" i="34"/>
  <c r="Y55" i="34"/>
  <c r="V55" i="34"/>
  <c r="R86" i="34"/>
  <c r="Q86" i="34"/>
  <c r="O86" i="34"/>
  <c r="M86" i="34"/>
  <c r="S86" i="34"/>
  <c r="AF98" i="34"/>
  <c r="AE98" i="34"/>
  <c r="AC98" i="34"/>
  <c r="AA98" i="34"/>
  <c r="AG98" i="34"/>
  <c r="C9" i="34"/>
  <c r="L9" i="34" s="1"/>
  <c r="AL30" i="34"/>
  <c r="Q31" i="34"/>
  <c r="AG31" i="34"/>
  <c r="T32" i="34"/>
  <c r="AE33" i="34"/>
  <c r="AM33" i="34"/>
  <c r="R34" i="34"/>
  <c r="Z34" i="34"/>
  <c r="X35" i="34"/>
  <c r="Z35" i="34"/>
  <c r="AE35" i="34"/>
  <c r="S36" i="34"/>
  <c r="M36" i="34"/>
  <c r="AG36" i="34"/>
  <c r="AE37" i="34"/>
  <c r="Q38" i="34"/>
  <c r="S38" i="34"/>
  <c r="Z38" i="34"/>
  <c r="Z39" i="34"/>
  <c r="S40" i="34"/>
  <c r="AC42" i="34"/>
  <c r="AF42" i="34"/>
  <c r="AE42" i="34"/>
  <c r="M43" i="34"/>
  <c r="S43" i="34"/>
  <c r="R43" i="34"/>
  <c r="Z46" i="34"/>
  <c r="Z47" i="34"/>
  <c r="S48" i="34"/>
  <c r="AL49" i="34"/>
  <c r="AG51" i="34"/>
  <c r="Y54" i="34"/>
  <c r="V54" i="34"/>
  <c r="T54" i="34"/>
  <c r="X55" i="34"/>
  <c r="R63" i="34"/>
  <c r="Q63" i="34"/>
  <c r="O63" i="34"/>
  <c r="M63" i="34"/>
  <c r="AL63" i="34"/>
  <c r="AG65" i="34"/>
  <c r="AE70" i="34"/>
  <c r="AG70" i="34"/>
  <c r="AF70" i="34"/>
  <c r="AC70" i="34"/>
  <c r="AA70" i="34"/>
  <c r="Z86" i="34"/>
  <c r="Y86" i="34"/>
  <c r="X86" i="34"/>
  <c r="T86" i="34"/>
  <c r="V86" i="34"/>
  <c r="AM30" i="34"/>
  <c r="R31" i="34"/>
  <c r="X33" i="34"/>
  <c r="AF33" i="34"/>
  <c r="AG35" i="34"/>
  <c r="V37" i="34"/>
  <c r="Y37" i="34"/>
  <c r="X37" i="34"/>
  <c r="O38" i="34"/>
  <c r="AJ39" i="34"/>
  <c r="AM39" i="34"/>
  <c r="AL39" i="34"/>
  <c r="T40" i="34"/>
  <c r="Z40" i="34"/>
  <c r="Y40" i="34"/>
  <c r="Q41" i="34"/>
  <c r="AL41" i="34"/>
  <c r="O43" i="34"/>
  <c r="AF43" i="34"/>
  <c r="AC43" i="34"/>
  <c r="AA43" i="34"/>
  <c r="AE44" i="34"/>
  <c r="AE45" i="34"/>
  <c r="AJ47" i="34"/>
  <c r="AM47" i="34"/>
  <c r="AL47" i="34"/>
  <c r="T48" i="34"/>
  <c r="Z48" i="34"/>
  <c r="Y48" i="34"/>
  <c r="Q49" i="34"/>
  <c r="AM56" i="34"/>
  <c r="AL56" i="34"/>
  <c r="AJ56" i="34"/>
  <c r="AH56" i="34"/>
  <c r="Q58" i="34"/>
  <c r="T61" i="34"/>
  <c r="Z61" i="34"/>
  <c r="Y61" i="34"/>
  <c r="V61" i="34"/>
  <c r="O70" i="34"/>
  <c r="Q70" i="34"/>
  <c r="M70" i="34"/>
  <c r="R70" i="34"/>
  <c r="AM71" i="34"/>
  <c r="AL72" i="34"/>
  <c r="AF75" i="34"/>
  <c r="AG75" i="34"/>
  <c r="AE75" i="34"/>
  <c r="AC75" i="34"/>
  <c r="AA75" i="34"/>
  <c r="V78" i="34"/>
  <c r="T78" i="34"/>
  <c r="Y78" i="34"/>
  <c r="Z78" i="34"/>
  <c r="X78" i="34"/>
  <c r="L4" i="34"/>
  <c r="AN35" i="34"/>
  <c r="AH35" i="34"/>
  <c r="AL37" i="34"/>
  <c r="AN37" i="34"/>
  <c r="AM40" i="34"/>
  <c r="AJ40" i="34"/>
  <c r="AH40" i="34"/>
  <c r="AM48" i="34"/>
  <c r="AJ48" i="34"/>
  <c r="AH48" i="34"/>
  <c r="S49" i="34"/>
  <c r="M50" i="34"/>
  <c r="S50" i="34"/>
  <c r="R50" i="34"/>
  <c r="O50" i="34"/>
  <c r="AA52" i="34"/>
  <c r="AG52" i="34"/>
  <c r="AF52" i="34"/>
  <c r="AC52" i="34"/>
  <c r="M64" i="34"/>
  <c r="S64" i="34"/>
  <c r="R64" i="34"/>
  <c r="O64" i="34"/>
  <c r="AA66" i="34"/>
  <c r="AG66" i="34"/>
  <c r="AF66" i="34"/>
  <c r="AC66" i="34"/>
  <c r="AM70" i="34"/>
  <c r="AH70" i="34"/>
  <c r="AN70" i="34"/>
  <c r="AJ70" i="34"/>
  <c r="AH42" i="34"/>
  <c r="AN42" i="34"/>
  <c r="AM42" i="34"/>
  <c r="V45" i="34"/>
  <c r="Y45" i="34"/>
  <c r="X45" i="34"/>
  <c r="Z54" i="34"/>
  <c r="AH57" i="34"/>
  <c r="AN57" i="34"/>
  <c r="AM57" i="34"/>
  <c r="AJ57" i="34"/>
  <c r="AF59" i="34"/>
  <c r="AE59" i="34"/>
  <c r="AC59" i="34"/>
  <c r="AA59" i="34"/>
  <c r="M80" i="34"/>
  <c r="S80" i="34"/>
  <c r="R80" i="34"/>
  <c r="O80" i="34"/>
  <c r="Q80" i="34"/>
  <c r="M87" i="34"/>
  <c r="S87" i="34"/>
  <c r="R87" i="34"/>
  <c r="O87" i="34"/>
  <c r="Q87" i="34"/>
  <c r="AA38" i="34"/>
  <c r="AG40" i="34"/>
  <c r="T41" i="34"/>
  <c r="Z43" i="34"/>
  <c r="AH43" i="34"/>
  <c r="M44" i="34"/>
  <c r="AN45" i="34"/>
  <c r="S46" i="34"/>
  <c r="AA46" i="34"/>
  <c r="AG48" i="34"/>
  <c r="T49" i="34"/>
  <c r="AM50" i="34"/>
  <c r="R51" i="34"/>
  <c r="Z51" i="34"/>
  <c r="AH51" i="34"/>
  <c r="M52" i="34"/>
  <c r="AF53" i="34"/>
  <c r="AA54" i="34"/>
  <c r="AL55" i="34"/>
  <c r="Q56" i="34"/>
  <c r="Y56" i="34"/>
  <c r="T57" i="34"/>
  <c r="AE58" i="34"/>
  <c r="AM58" i="34"/>
  <c r="R59" i="34"/>
  <c r="AH59" i="34"/>
  <c r="AL61" i="34"/>
  <c r="Q62" i="34"/>
  <c r="Y62" i="34"/>
  <c r="T63" i="34"/>
  <c r="AE64" i="34"/>
  <c r="AM64" i="34"/>
  <c r="R65" i="34"/>
  <c r="AH65" i="34"/>
  <c r="M66" i="34"/>
  <c r="Z67" i="34"/>
  <c r="AL67" i="34"/>
  <c r="AN67" i="34"/>
  <c r="AG68" i="34"/>
  <c r="AA68" i="34"/>
  <c r="Z70" i="34"/>
  <c r="R72" i="34"/>
  <c r="AA73" i="34"/>
  <c r="AA74" i="34"/>
  <c r="AC74" i="34"/>
  <c r="Z75" i="34"/>
  <c r="AL75" i="34"/>
  <c r="AN75" i="34"/>
  <c r="AG76" i="34"/>
  <c r="AA76" i="34"/>
  <c r="AJ77" i="34"/>
  <c r="AL77" i="34"/>
  <c r="AF82" i="34"/>
  <c r="AE82" i="34"/>
  <c r="AC82" i="34"/>
  <c r="T94" i="34"/>
  <c r="L94" i="34" s="1"/>
  <c r="Z94" i="34"/>
  <c r="Y94" i="34"/>
  <c r="V94" i="34"/>
  <c r="M97" i="34"/>
  <c r="S97" i="34"/>
  <c r="R97" i="34"/>
  <c r="O97" i="34"/>
  <c r="AN50" i="34"/>
  <c r="S51" i="34"/>
  <c r="AG53" i="34"/>
  <c r="AM55" i="34"/>
  <c r="R56" i="34"/>
  <c r="Z56" i="34"/>
  <c r="AF58" i="34"/>
  <c r="AN58" i="34"/>
  <c r="S59" i="34"/>
  <c r="AM61" i="34"/>
  <c r="R62" i="34"/>
  <c r="Z62" i="34"/>
  <c r="AF64" i="34"/>
  <c r="AN64" i="34"/>
  <c r="S65" i="34"/>
  <c r="AJ69" i="34"/>
  <c r="AL69" i="34"/>
  <c r="R79" i="34"/>
  <c r="Q79" i="34"/>
  <c r="O79" i="34"/>
  <c r="Y91" i="34"/>
  <c r="X91" i="34"/>
  <c r="V91" i="34"/>
  <c r="T91" i="34"/>
  <c r="R96" i="34"/>
  <c r="Q96" i="34"/>
  <c r="O96" i="34"/>
  <c r="M96" i="34"/>
  <c r="AM67" i="34"/>
  <c r="AE68" i="34"/>
  <c r="AM69" i="34"/>
  <c r="T70" i="34"/>
  <c r="Z71" i="34"/>
  <c r="T71" i="34"/>
  <c r="AF74" i="34"/>
  <c r="AM75" i="34"/>
  <c r="AE76" i="34"/>
  <c r="AN77" i="34"/>
  <c r="S79" i="34"/>
  <c r="AN82" i="34"/>
  <c r="AM82" i="34"/>
  <c r="AL82" i="34"/>
  <c r="AH82" i="34"/>
  <c r="AM85" i="34"/>
  <c r="AL85" i="34"/>
  <c r="AJ85" i="34"/>
  <c r="Z91" i="34"/>
  <c r="S96" i="34"/>
  <c r="AH55" i="34"/>
  <c r="M56" i="34"/>
  <c r="AA58" i="34"/>
  <c r="AH61" i="34"/>
  <c r="M62" i="34"/>
  <c r="AA64" i="34"/>
  <c r="T69" i="34"/>
  <c r="V69" i="34"/>
  <c r="X73" i="34"/>
  <c r="Z73" i="34"/>
  <c r="S74" i="34"/>
  <c r="M74" i="34"/>
  <c r="T77" i="34"/>
  <c r="Y77" i="34"/>
  <c r="V77" i="34"/>
  <c r="AM78" i="34"/>
  <c r="AL78" i="34"/>
  <c r="AJ78" i="34"/>
  <c r="Z79" i="34"/>
  <c r="Y79" i="34"/>
  <c r="X79" i="34"/>
  <c r="T79" i="34"/>
  <c r="AH86" i="34"/>
  <c r="AN86" i="34"/>
  <c r="AM86" i="34"/>
  <c r="AJ86" i="34"/>
  <c r="AF88" i="34"/>
  <c r="AE88" i="34"/>
  <c r="AC88" i="34"/>
  <c r="AA88" i="34"/>
  <c r="V67" i="34"/>
  <c r="X67" i="34"/>
  <c r="M72" i="34"/>
  <c r="O72" i="34"/>
  <c r="V75" i="34"/>
  <c r="X75" i="34"/>
  <c r="T84" i="34"/>
  <c r="Z84" i="34"/>
  <c r="Y84" i="34"/>
  <c r="V84" i="34"/>
  <c r="AA89" i="34"/>
  <c r="AG89" i="34"/>
  <c r="AF89" i="34"/>
  <c r="AC89" i="34"/>
  <c r="M92" i="34"/>
  <c r="S92" i="34"/>
  <c r="R92" i="34"/>
  <c r="O92" i="34"/>
  <c r="AH96" i="34"/>
  <c r="AN96" i="34"/>
  <c r="AM96" i="34"/>
  <c r="AJ96" i="34"/>
  <c r="Y101" i="34"/>
  <c r="X101" i="34"/>
  <c r="V101" i="34"/>
  <c r="T101" i="34"/>
  <c r="Q68" i="34"/>
  <c r="S68" i="34"/>
  <c r="X68" i="34"/>
  <c r="X69" i="34"/>
  <c r="X71" i="34"/>
  <c r="AN73" i="34"/>
  <c r="AH73" i="34"/>
  <c r="Q76" i="34"/>
  <c r="S76" i="34"/>
  <c r="X76" i="34"/>
  <c r="X77" i="34"/>
  <c r="O78" i="34"/>
  <c r="Q78" i="34"/>
  <c r="AN78" i="34"/>
  <c r="AH79" i="34"/>
  <c r="AN79" i="34"/>
  <c r="AM79" i="34"/>
  <c r="AJ79" i="34"/>
  <c r="AL86" i="34"/>
  <c r="AG88" i="34"/>
  <c r="Y93" i="34"/>
  <c r="X93" i="34"/>
  <c r="V93" i="34"/>
  <c r="T93" i="34"/>
  <c r="AM95" i="34"/>
  <c r="AL95" i="34"/>
  <c r="AJ95" i="34"/>
  <c r="AH95" i="34"/>
  <c r="AA99" i="34"/>
  <c r="AG99" i="34"/>
  <c r="AF99" i="34"/>
  <c r="AC99" i="34"/>
  <c r="AG78" i="34"/>
  <c r="AE80" i="34"/>
  <c r="AM80" i="34"/>
  <c r="R82" i="34"/>
  <c r="Z82" i="34"/>
  <c r="AL84" i="34"/>
  <c r="Q85" i="34"/>
  <c r="Y85" i="34"/>
  <c r="AG85" i="34"/>
  <c r="AE87" i="34"/>
  <c r="AM87" i="34"/>
  <c r="R88" i="34"/>
  <c r="Z88" i="34"/>
  <c r="AH88" i="34"/>
  <c r="M89" i="34"/>
  <c r="X90" i="34"/>
  <c r="L90" i="34" s="1"/>
  <c r="AF90" i="34"/>
  <c r="AN90" i="34"/>
  <c r="S91" i="34"/>
  <c r="L91" i="34" s="1"/>
  <c r="AA91" i="34"/>
  <c r="AE92" i="34"/>
  <c r="AM92" i="34"/>
  <c r="AA93" i="34"/>
  <c r="AL94" i="34"/>
  <c r="Q95" i="34"/>
  <c r="L95" i="34" s="1"/>
  <c r="Y95" i="34"/>
  <c r="T96" i="34"/>
  <c r="AM97" i="34"/>
  <c r="R98" i="34"/>
  <c r="AH98" i="34"/>
  <c r="M99" i="34"/>
  <c r="AA101" i="34"/>
  <c r="AH80" i="34"/>
  <c r="M82" i="34"/>
  <c r="T85" i="34"/>
  <c r="L85" i="34" s="1"/>
  <c r="AH87" i="34"/>
  <c r="M88" i="34"/>
  <c r="AA90" i="34"/>
  <c r="AH92" i="34"/>
  <c r="T95" i="34"/>
  <c r="AH97" i="34"/>
  <c r="M98" i="34"/>
  <c r="X99" i="34"/>
  <c r="AL101" i="34"/>
  <c r="AL88" i="34"/>
  <c r="Q89" i="34"/>
  <c r="AE91" i="34"/>
  <c r="AE93" i="34"/>
  <c r="X96" i="34"/>
  <c r="AL98" i="34"/>
  <c r="Q99" i="34"/>
  <c r="T100" i="34"/>
  <c r="L100" i="34" s="1"/>
  <c r="AJ100" i="34"/>
  <c r="O101" i="34"/>
  <c r="AE101" i="34"/>
  <c r="AM101" i="34"/>
  <c r="AM88" i="34"/>
  <c r="R89" i="34"/>
  <c r="AF91" i="34"/>
  <c r="AF93" i="34"/>
  <c r="Y96" i="34"/>
  <c r="AM98" i="34"/>
  <c r="R99" i="34"/>
  <c r="AF101" i="34"/>
  <c r="C1" i="33"/>
  <c r="V30" i="33"/>
  <c r="AL30" i="33"/>
  <c r="Q32" i="33"/>
  <c r="AG32" i="33"/>
  <c r="T33" i="33"/>
  <c r="AJ33" i="33"/>
  <c r="Z37" i="33"/>
  <c r="AH37" i="33"/>
  <c r="X39" i="33"/>
  <c r="AN39" i="33"/>
  <c r="S40" i="33"/>
  <c r="AA40" i="33"/>
  <c r="Q41" i="33"/>
  <c r="Z41" i="33"/>
  <c r="X42" i="33"/>
  <c r="O39" i="33"/>
  <c r="AE30" i="33"/>
  <c r="AM30" i="33"/>
  <c r="R32" i="33"/>
  <c r="Q39" i="33"/>
  <c r="Y39" i="33"/>
  <c r="R41" i="33"/>
  <c r="Y42" i="33"/>
  <c r="X30" i="33"/>
  <c r="AF30" i="33"/>
  <c r="AN30" i="33"/>
  <c r="S32" i="33"/>
  <c r="AA32" i="33"/>
  <c r="AL33" i="33"/>
  <c r="T37" i="33"/>
  <c r="R39" i="33"/>
  <c r="Z39" i="33"/>
  <c r="AH39" i="33"/>
  <c r="M40" i="33"/>
  <c r="T41" i="33"/>
  <c r="Y30" i="33"/>
  <c r="AL42" i="33"/>
  <c r="AJ42" i="33"/>
  <c r="V42" i="33"/>
  <c r="T42" i="33"/>
  <c r="Z47" i="33"/>
  <c r="Y47" i="33"/>
  <c r="X47" i="33"/>
  <c r="T47" i="33"/>
  <c r="AC30" i="33"/>
  <c r="AG30" i="33"/>
  <c r="AM33" i="33"/>
  <c r="S39" i="33"/>
  <c r="M41" i="33"/>
  <c r="AE41" i="33"/>
  <c r="S47" i="33"/>
  <c r="R47" i="33"/>
  <c r="Q47" i="33"/>
  <c r="O47" i="33"/>
  <c r="AM42" i="33"/>
  <c r="AE47" i="33"/>
  <c r="AG47" i="33"/>
  <c r="AK55" i="32"/>
  <c r="AI55" i="32"/>
  <c r="AH55" i="32" s="1"/>
  <c r="AG55" i="32"/>
  <c r="AE55" i="32"/>
  <c r="AD55" i="32"/>
  <c r="AC55" i="32"/>
  <c r="AB55" i="32"/>
  <c r="AF55" i="32" s="1"/>
  <c r="AA55" i="32"/>
  <c r="Z55" i="32"/>
  <c r="Y55" i="32"/>
  <c r="W55" i="32"/>
  <c r="U55" i="32"/>
  <c r="X55" i="32" s="1"/>
  <c r="S55" i="32"/>
  <c r="R55" i="32"/>
  <c r="Q55" i="32"/>
  <c r="P55" i="32"/>
  <c r="O55" i="32"/>
  <c r="N55" i="32"/>
  <c r="M55" i="32"/>
  <c r="AN53" i="32"/>
  <c r="AM53" i="32"/>
  <c r="AL53" i="32"/>
  <c r="AK53" i="32"/>
  <c r="AJ53" i="32"/>
  <c r="AI53" i="32"/>
  <c r="AH53" i="32"/>
  <c r="AG53" i="32"/>
  <c r="AF53" i="32"/>
  <c r="AE53" i="32"/>
  <c r="AD53" i="32"/>
  <c r="AB53" i="32"/>
  <c r="AC53" i="32" s="1"/>
  <c r="Z53" i="32"/>
  <c r="Y53" i="32"/>
  <c r="X53" i="32"/>
  <c r="W53" i="32"/>
  <c r="V53" i="32"/>
  <c r="U53" i="32"/>
  <c r="T53" i="32"/>
  <c r="P53" i="32"/>
  <c r="N53" i="32"/>
  <c r="O53" i="32" s="1"/>
  <c r="AK52" i="32"/>
  <c r="AJ52" i="32"/>
  <c r="AI52" i="32"/>
  <c r="AN52" i="32" s="1"/>
  <c r="AH52" i="32"/>
  <c r="AD52" i="32"/>
  <c r="AB52" i="32"/>
  <c r="AA52" i="32" s="1"/>
  <c r="Z52" i="32"/>
  <c r="W52" i="32"/>
  <c r="U52" i="32"/>
  <c r="Y52" i="32" s="1"/>
  <c r="T52" i="32"/>
  <c r="S52" i="32"/>
  <c r="R52" i="32"/>
  <c r="P52" i="32"/>
  <c r="N52" i="32"/>
  <c r="Q52" i="32" s="1"/>
  <c r="M52" i="32"/>
  <c r="L52" i="32"/>
  <c r="C52" i="32"/>
  <c r="AN51" i="32"/>
  <c r="AK51" i="32"/>
  <c r="AI51" i="32"/>
  <c r="AM51" i="32" s="1"/>
  <c r="AH51" i="32"/>
  <c r="AG51" i="32"/>
  <c r="AF51" i="32"/>
  <c r="AD51" i="32"/>
  <c r="AB51" i="32"/>
  <c r="AE51" i="32" s="1"/>
  <c r="AA51" i="32"/>
  <c r="Z51" i="32"/>
  <c r="Y51" i="32"/>
  <c r="X51" i="32"/>
  <c r="W51" i="32"/>
  <c r="V51" i="32"/>
  <c r="U51" i="32"/>
  <c r="T51" i="32"/>
  <c r="S51" i="32"/>
  <c r="R51" i="32"/>
  <c r="Q51" i="32"/>
  <c r="P51" i="32"/>
  <c r="N51" i="32"/>
  <c r="O51" i="32" s="1"/>
  <c r="C51" i="32"/>
  <c r="L51" i="32" s="1"/>
  <c r="AN50" i="32"/>
  <c r="AM50" i="32"/>
  <c r="AL50" i="32"/>
  <c r="AK50" i="32"/>
  <c r="AJ50" i="32"/>
  <c r="AI50" i="32"/>
  <c r="AH50" i="32"/>
  <c r="AG50" i="32"/>
  <c r="AF50" i="32"/>
  <c r="AE50" i="32"/>
  <c r="AD50" i="32"/>
  <c r="AB50" i="32"/>
  <c r="AC50" i="32" s="1"/>
  <c r="Z50" i="32"/>
  <c r="Y50" i="32"/>
  <c r="X50" i="32"/>
  <c r="W50" i="32"/>
  <c r="V50" i="32"/>
  <c r="U50" i="32"/>
  <c r="T50" i="32"/>
  <c r="P50" i="32"/>
  <c r="N50" i="32"/>
  <c r="O50" i="32" s="1"/>
  <c r="L50" i="32"/>
  <c r="C50" i="32"/>
  <c r="AN49" i="32"/>
  <c r="AM49" i="32"/>
  <c r="AL49" i="32"/>
  <c r="AK49" i="32"/>
  <c r="AJ49" i="32"/>
  <c r="AI49" i="32"/>
  <c r="AH49" i="32"/>
  <c r="AD49" i="32"/>
  <c r="AB49" i="32"/>
  <c r="AC49" i="32" s="1"/>
  <c r="W49" i="32"/>
  <c r="V49" i="32"/>
  <c r="U49" i="32"/>
  <c r="Z49" i="32" s="1"/>
  <c r="T49" i="32"/>
  <c r="P49" i="32"/>
  <c r="N49" i="32"/>
  <c r="M49" i="32" s="1"/>
  <c r="L49" i="32"/>
  <c r="C49" i="32"/>
  <c r="AK48" i="32"/>
  <c r="AJ48" i="32"/>
  <c r="AI48" i="32"/>
  <c r="AN48" i="32" s="1"/>
  <c r="AH48" i="32"/>
  <c r="AD48" i="32"/>
  <c r="AB48" i="32"/>
  <c r="AA48" i="32" s="1"/>
  <c r="Z48" i="32"/>
  <c r="W48" i="32"/>
  <c r="U48" i="32"/>
  <c r="Y48" i="32" s="1"/>
  <c r="T48" i="32"/>
  <c r="S48" i="32"/>
  <c r="R48" i="32"/>
  <c r="P48" i="32"/>
  <c r="N48" i="32"/>
  <c r="Q48" i="32" s="1"/>
  <c r="M48" i="32"/>
  <c r="AN47" i="32"/>
  <c r="AM47" i="32"/>
  <c r="AL47" i="32"/>
  <c r="AK47" i="32"/>
  <c r="AJ47" i="32"/>
  <c r="AI47" i="32"/>
  <c r="AH47" i="32"/>
  <c r="AG47" i="32"/>
  <c r="AF47" i="32"/>
  <c r="AE47" i="32"/>
  <c r="AD47" i="32"/>
  <c r="AB47" i="32"/>
  <c r="AC47" i="32" s="1"/>
  <c r="Z47" i="32"/>
  <c r="Y47" i="32"/>
  <c r="X47" i="32"/>
  <c r="W47" i="32"/>
  <c r="V47" i="32"/>
  <c r="U47" i="32"/>
  <c r="T47" i="32"/>
  <c r="P47" i="32"/>
  <c r="N47" i="32"/>
  <c r="O47" i="32" s="1"/>
  <c r="AK46" i="32"/>
  <c r="AI46" i="32"/>
  <c r="AJ46" i="32" s="1"/>
  <c r="AD46" i="32"/>
  <c r="AC46" i="32"/>
  <c r="AB46" i="32"/>
  <c r="AG46" i="32" s="1"/>
  <c r="AA46" i="32"/>
  <c r="W46" i="32"/>
  <c r="U46" i="32"/>
  <c r="T46" i="32" s="1"/>
  <c r="S46" i="32"/>
  <c r="Q46" i="32"/>
  <c r="P46" i="32"/>
  <c r="N46" i="32"/>
  <c r="R46" i="32" s="1"/>
  <c r="M46" i="32"/>
  <c r="AN45" i="32"/>
  <c r="AM45" i="32"/>
  <c r="AK45" i="32"/>
  <c r="AI45" i="32"/>
  <c r="AL45" i="32" s="1"/>
  <c r="AH45" i="32"/>
  <c r="AG45" i="32"/>
  <c r="AF45" i="32"/>
  <c r="AE45" i="32"/>
  <c r="AD45" i="32"/>
  <c r="AC45" i="32"/>
  <c r="AB45" i="32"/>
  <c r="AA45" i="32"/>
  <c r="Y45" i="32"/>
  <c r="X45" i="32"/>
  <c r="W45" i="32"/>
  <c r="U45" i="32"/>
  <c r="V45" i="32" s="1"/>
  <c r="S45" i="32"/>
  <c r="R45" i="32"/>
  <c r="Q45" i="32"/>
  <c r="P45" i="32"/>
  <c r="O45" i="32"/>
  <c r="N45" i="32"/>
  <c r="M45" i="32"/>
  <c r="AK44" i="32"/>
  <c r="AI44" i="32"/>
  <c r="AJ44" i="32" s="1"/>
  <c r="AD44" i="32"/>
  <c r="AC44" i="32"/>
  <c r="AB44" i="32"/>
  <c r="AG44" i="32" s="1"/>
  <c r="AA44" i="32"/>
  <c r="W44" i="32"/>
  <c r="U44" i="32"/>
  <c r="T44" i="32" s="1"/>
  <c r="S44" i="32"/>
  <c r="Q44" i="32"/>
  <c r="P44" i="32"/>
  <c r="N44" i="32"/>
  <c r="R44" i="32" s="1"/>
  <c r="M44" i="32"/>
  <c r="C44" i="32"/>
  <c r="L44" i="32" s="1"/>
  <c r="AK43" i="32"/>
  <c r="AI43" i="32"/>
  <c r="AH43" i="32" s="1"/>
  <c r="AG43" i="32"/>
  <c r="AE43" i="32"/>
  <c r="AD43" i="32"/>
  <c r="AB43" i="32"/>
  <c r="AF43" i="32" s="1"/>
  <c r="AA43" i="32"/>
  <c r="Z43" i="32"/>
  <c r="Y43" i="32"/>
  <c r="W43" i="32"/>
  <c r="U43" i="32"/>
  <c r="X43" i="32" s="1"/>
  <c r="T43" i="32"/>
  <c r="S43" i="32"/>
  <c r="R43" i="32"/>
  <c r="Q43" i="32"/>
  <c r="P43" i="32"/>
  <c r="O43" i="32"/>
  <c r="N43" i="32"/>
  <c r="M43" i="32"/>
  <c r="C43" i="32"/>
  <c r="L43" i="32" s="1"/>
  <c r="AN42" i="32"/>
  <c r="AM42" i="32"/>
  <c r="AK42" i="32"/>
  <c r="AI42" i="32"/>
  <c r="AL42" i="32" s="1"/>
  <c r="AH42" i="32"/>
  <c r="AG42" i="32"/>
  <c r="AF42" i="32"/>
  <c r="AE42" i="32"/>
  <c r="AD42" i="32"/>
  <c r="AC42" i="32"/>
  <c r="AB42" i="32"/>
  <c r="AA42" i="32"/>
  <c r="Y42" i="32"/>
  <c r="X42" i="32"/>
  <c r="W42" i="32"/>
  <c r="U42" i="32"/>
  <c r="V42" i="32" s="1"/>
  <c r="S42" i="32"/>
  <c r="R42" i="32"/>
  <c r="Q42" i="32"/>
  <c r="P42" i="32"/>
  <c r="O42" i="32"/>
  <c r="N42" i="32"/>
  <c r="M42" i="32"/>
  <c r="C42" i="32"/>
  <c r="L42" i="32" s="1"/>
  <c r="AM41" i="32"/>
  <c r="AL41" i="32"/>
  <c r="AK41" i="32"/>
  <c r="AI41" i="32"/>
  <c r="AJ41" i="32" s="1"/>
  <c r="AG41" i="32"/>
  <c r="AF41" i="32"/>
  <c r="AE41" i="32"/>
  <c r="AD41" i="32"/>
  <c r="AC41" i="32"/>
  <c r="AB41" i="32"/>
  <c r="AA41" i="32"/>
  <c r="W41" i="32"/>
  <c r="U41" i="32"/>
  <c r="V41" i="32" s="1"/>
  <c r="P41" i="32"/>
  <c r="O41" i="32"/>
  <c r="N41" i="32"/>
  <c r="S41" i="32" s="1"/>
  <c r="M41" i="32"/>
  <c r="C41" i="32"/>
  <c r="L41" i="32" s="1"/>
  <c r="AK40" i="32"/>
  <c r="AI40" i="32"/>
  <c r="AJ40" i="32" s="1"/>
  <c r="AD40" i="32"/>
  <c r="AC40" i="32"/>
  <c r="AB40" i="32"/>
  <c r="AG40" i="32" s="1"/>
  <c r="AA40" i="32"/>
  <c r="W40" i="32"/>
  <c r="U40" i="32"/>
  <c r="T40" i="32" s="1"/>
  <c r="S40" i="32"/>
  <c r="Q40" i="32"/>
  <c r="P40" i="32"/>
  <c r="N40" i="32"/>
  <c r="R40" i="32" s="1"/>
  <c r="M40" i="32"/>
  <c r="AN38" i="32"/>
  <c r="AM38" i="32"/>
  <c r="AK38" i="32"/>
  <c r="AI38" i="32"/>
  <c r="AL38" i="32" s="1"/>
  <c r="AH38" i="32"/>
  <c r="AG38" i="32"/>
  <c r="AF38" i="32"/>
  <c r="AE38" i="32"/>
  <c r="AD38" i="32"/>
  <c r="AC38" i="32"/>
  <c r="AB38" i="32"/>
  <c r="AA38" i="32"/>
  <c r="Y38" i="32"/>
  <c r="X38" i="32"/>
  <c r="W38" i="32"/>
  <c r="U38" i="32"/>
  <c r="V38" i="32" s="1"/>
  <c r="S38" i="32"/>
  <c r="R38" i="32"/>
  <c r="Q38" i="32"/>
  <c r="P38" i="32"/>
  <c r="O38" i="32"/>
  <c r="N38" i="32"/>
  <c r="M38" i="32"/>
  <c r="AN37" i="32"/>
  <c r="AM37" i="32"/>
  <c r="AL37" i="32"/>
  <c r="AK37" i="32"/>
  <c r="AJ37" i="32"/>
  <c r="AI37" i="32"/>
  <c r="AH37" i="32"/>
  <c r="AD37" i="32"/>
  <c r="AB37" i="32"/>
  <c r="AC37" i="32" s="1"/>
  <c r="W37" i="32"/>
  <c r="V37" i="32"/>
  <c r="U37" i="32"/>
  <c r="Z37" i="32" s="1"/>
  <c r="T37" i="32"/>
  <c r="P37" i="32"/>
  <c r="N37" i="32"/>
  <c r="M37" i="32" s="1"/>
  <c r="AN36" i="32"/>
  <c r="AL36" i="32"/>
  <c r="AK36" i="32"/>
  <c r="AI36" i="32"/>
  <c r="AM36" i="32" s="1"/>
  <c r="AH36" i="32"/>
  <c r="AG36" i="32"/>
  <c r="AF36" i="32"/>
  <c r="AD36" i="32"/>
  <c r="AB36" i="32"/>
  <c r="AE36" i="32" s="1"/>
  <c r="AA36" i="32"/>
  <c r="Z36" i="32"/>
  <c r="Y36" i="32"/>
  <c r="X36" i="32"/>
  <c r="W36" i="32"/>
  <c r="V36" i="32"/>
  <c r="U36" i="32"/>
  <c r="T36" i="32"/>
  <c r="R36" i="32"/>
  <c r="Q36" i="32"/>
  <c r="P36" i="32"/>
  <c r="N36" i="32"/>
  <c r="O36" i="32" s="1"/>
  <c r="AN35" i="32"/>
  <c r="AM35" i="32"/>
  <c r="AL35" i="32"/>
  <c r="AK35" i="32"/>
  <c r="AJ35" i="32"/>
  <c r="AI35" i="32"/>
  <c r="AH35" i="32"/>
  <c r="AD35" i="32"/>
  <c r="AB35" i="32"/>
  <c r="AC35" i="32" s="1"/>
  <c r="W35" i="32"/>
  <c r="V35" i="32"/>
  <c r="U35" i="32"/>
  <c r="Z35" i="32" s="1"/>
  <c r="T35" i="32"/>
  <c r="P35" i="32"/>
  <c r="N35" i="32"/>
  <c r="M35" i="32" s="1"/>
  <c r="L35" i="32"/>
  <c r="C35" i="32"/>
  <c r="AK34" i="32"/>
  <c r="AJ34" i="32"/>
  <c r="AI34" i="32"/>
  <c r="AN34" i="32" s="1"/>
  <c r="AH34" i="32"/>
  <c r="AD34" i="32"/>
  <c r="AB34" i="32"/>
  <c r="AA34" i="32" s="1"/>
  <c r="Z34" i="32"/>
  <c r="X34" i="32"/>
  <c r="W34" i="32"/>
  <c r="U34" i="32"/>
  <c r="Y34" i="32" s="1"/>
  <c r="T34" i="32"/>
  <c r="S34" i="32"/>
  <c r="R34" i="32"/>
  <c r="P34" i="32"/>
  <c r="N34" i="32"/>
  <c r="Q34" i="32" s="1"/>
  <c r="M34" i="32"/>
  <c r="L34" i="32"/>
  <c r="C34" i="32"/>
  <c r="AN33" i="32"/>
  <c r="AL33" i="32"/>
  <c r="AK33" i="32"/>
  <c r="AI33" i="32"/>
  <c r="AM33" i="32" s="1"/>
  <c r="AH33" i="32"/>
  <c r="AG33" i="32"/>
  <c r="AF33" i="32"/>
  <c r="AD33" i="32"/>
  <c r="AB33" i="32"/>
  <c r="AE33" i="32" s="1"/>
  <c r="AA33" i="32"/>
  <c r="Z33" i="32"/>
  <c r="Y33" i="32"/>
  <c r="X33" i="32"/>
  <c r="W33" i="32"/>
  <c r="V33" i="32"/>
  <c r="U33" i="32"/>
  <c r="T33" i="32"/>
  <c r="R33" i="32"/>
  <c r="Q33" i="32"/>
  <c r="P33" i="32"/>
  <c r="N33" i="32"/>
  <c r="O33" i="32" s="1"/>
  <c r="C33" i="32"/>
  <c r="L33" i="32" s="1"/>
  <c r="AN32" i="32"/>
  <c r="AM32" i="32"/>
  <c r="AL32" i="32"/>
  <c r="AK32" i="32"/>
  <c r="AJ32" i="32"/>
  <c r="AI32" i="32"/>
  <c r="AH32" i="32"/>
  <c r="AF32" i="32"/>
  <c r="AE32" i="32"/>
  <c r="AD32" i="32"/>
  <c r="AB32" i="32"/>
  <c r="AC32" i="32" s="1"/>
  <c r="Z32" i="32"/>
  <c r="Y32" i="32"/>
  <c r="X32" i="32"/>
  <c r="W32" i="32"/>
  <c r="V32" i="32"/>
  <c r="U32" i="32"/>
  <c r="T32" i="32"/>
  <c r="P32" i="32"/>
  <c r="N32" i="32"/>
  <c r="O32" i="32" s="1"/>
  <c r="L32" i="32"/>
  <c r="C32" i="32"/>
  <c r="AN31" i="32"/>
  <c r="AM31" i="32"/>
  <c r="AL31" i="32"/>
  <c r="AK31" i="32"/>
  <c r="AJ31" i="32"/>
  <c r="AI31" i="32"/>
  <c r="AH31" i="32"/>
  <c r="AD31" i="32"/>
  <c r="AB31" i="32"/>
  <c r="AC31" i="32" s="1"/>
  <c r="W31" i="32"/>
  <c r="V31" i="32"/>
  <c r="U31" i="32"/>
  <c r="Z31" i="32" s="1"/>
  <c r="T31" i="32"/>
  <c r="P31" i="32"/>
  <c r="N31" i="32"/>
  <c r="M31" i="32" s="1"/>
  <c r="AN30" i="32"/>
  <c r="AL30" i="32"/>
  <c r="AK30" i="32"/>
  <c r="AI30" i="32"/>
  <c r="AM30" i="32" s="1"/>
  <c r="AH30" i="32"/>
  <c r="AG30" i="32"/>
  <c r="AF30" i="32"/>
  <c r="AD30" i="32"/>
  <c r="AB30" i="32"/>
  <c r="AE30" i="32" s="1"/>
  <c r="AA30" i="32"/>
  <c r="Z30" i="32"/>
  <c r="Y30" i="32"/>
  <c r="X30" i="32"/>
  <c r="W30" i="32"/>
  <c r="V30" i="32"/>
  <c r="U30" i="32"/>
  <c r="T30" i="32"/>
  <c r="R30" i="32"/>
  <c r="Q30" i="32"/>
  <c r="P30" i="32"/>
  <c r="N30" i="32"/>
  <c r="O30" i="32" s="1"/>
  <c r="AM29" i="32"/>
  <c r="AL29" i="32"/>
  <c r="AK29" i="32"/>
  <c r="AI29" i="32"/>
  <c r="AJ29" i="32" s="1"/>
  <c r="AG29" i="32"/>
  <c r="AF29" i="32"/>
  <c r="AE29" i="32"/>
  <c r="AD29" i="32"/>
  <c r="AC29" i="32"/>
  <c r="AB29" i="32"/>
  <c r="AA29" i="32"/>
  <c r="W29" i="32"/>
  <c r="U29" i="32"/>
  <c r="V29" i="32" s="1"/>
  <c r="P29" i="32"/>
  <c r="O29" i="32"/>
  <c r="N29" i="32"/>
  <c r="S29" i="32" s="1"/>
  <c r="M29" i="32"/>
  <c r="C19" i="32"/>
  <c r="N17" i="32"/>
  <c r="L17" i="32"/>
  <c r="N16" i="32"/>
  <c r="L16" i="32"/>
  <c r="N15" i="32"/>
  <c r="L15" i="32"/>
  <c r="C15" i="32"/>
  <c r="N14" i="32"/>
  <c r="L14" i="32"/>
  <c r="N13" i="32"/>
  <c r="L13" i="32"/>
  <c r="N12" i="32"/>
  <c r="L12" i="32"/>
  <c r="N11" i="32"/>
  <c r="C11" i="32"/>
  <c r="L11" i="32" s="1"/>
  <c r="C10" i="32"/>
  <c r="N10" i="32" s="1"/>
  <c r="C9" i="32"/>
  <c r="C8" i="32"/>
  <c r="L8" i="32" s="1"/>
  <c r="C7" i="32"/>
  <c r="L7" i="32" s="1"/>
  <c r="C6" i="32"/>
  <c r="C18" i="32" s="1"/>
  <c r="N18" i="32" s="1"/>
  <c r="C4" i="32"/>
  <c r="B25" i="32" s="1"/>
  <c r="C3" i="32"/>
  <c r="L59" i="32" s="1"/>
  <c r="L1" i="32"/>
  <c r="D1" i="32"/>
  <c r="D50" i="24"/>
  <c r="D1" i="28"/>
  <c r="AK55" i="31"/>
  <c r="AI55" i="31"/>
  <c r="AN55" i="31" s="1"/>
  <c r="AH55" i="31"/>
  <c r="AD55" i="31"/>
  <c r="AC55" i="31"/>
  <c r="AB55" i="31"/>
  <c r="AG55" i="31" s="1"/>
  <c r="AA55" i="31"/>
  <c r="Z55" i="31"/>
  <c r="W55" i="31"/>
  <c r="V55" i="31"/>
  <c r="U55" i="31"/>
  <c r="Y55" i="31" s="1"/>
  <c r="S55" i="31"/>
  <c r="R55" i="31"/>
  <c r="P55" i="31"/>
  <c r="N55" i="31"/>
  <c r="Q55" i="31" s="1"/>
  <c r="AM53" i="31"/>
  <c r="AL53" i="31"/>
  <c r="AK53" i="31"/>
  <c r="AI53" i="31"/>
  <c r="AJ53" i="31" s="1"/>
  <c r="AH53" i="31"/>
  <c r="AG53" i="31"/>
  <c r="AE53" i="31"/>
  <c r="AD53" i="31"/>
  <c r="AB53" i="31"/>
  <c r="AC53" i="31" s="1"/>
  <c r="Z53" i="31"/>
  <c r="Y53" i="31"/>
  <c r="W53" i="31"/>
  <c r="V53" i="31"/>
  <c r="U53" i="31"/>
  <c r="X53" i="31" s="1"/>
  <c r="T53" i="31"/>
  <c r="P53" i="31"/>
  <c r="N53" i="31"/>
  <c r="M53" i="31" s="1"/>
  <c r="AK52" i="31"/>
  <c r="AI52" i="31"/>
  <c r="AN52" i="31" s="1"/>
  <c r="AH52" i="31"/>
  <c r="AF52" i="31"/>
  <c r="AD52" i="31"/>
  <c r="AC52" i="31"/>
  <c r="AB52" i="31"/>
  <c r="AG52" i="31" s="1"/>
  <c r="AA52" i="31"/>
  <c r="Z52" i="31"/>
  <c r="W52" i="31"/>
  <c r="V52" i="31"/>
  <c r="U52" i="31"/>
  <c r="Y52" i="31" s="1"/>
  <c r="S52" i="31"/>
  <c r="R52" i="31"/>
  <c r="P52" i="31"/>
  <c r="N52" i="31"/>
  <c r="Q52" i="31" s="1"/>
  <c r="C52" i="31"/>
  <c r="L52" i="31" s="1"/>
  <c r="AN51" i="31"/>
  <c r="AK51" i="31"/>
  <c r="AJ51" i="31"/>
  <c r="AI51" i="31"/>
  <c r="AM51" i="31" s="1"/>
  <c r="AG51" i="31"/>
  <c r="AF51" i="31"/>
  <c r="AD51" i="31"/>
  <c r="AB51" i="31"/>
  <c r="AE51" i="31" s="1"/>
  <c r="Z51" i="31"/>
  <c r="Y51" i="31"/>
  <c r="X51" i="31"/>
  <c r="W51" i="31"/>
  <c r="V51" i="31"/>
  <c r="U51" i="31"/>
  <c r="T51" i="31"/>
  <c r="Q51" i="31"/>
  <c r="P51" i="31"/>
  <c r="N51" i="31"/>
  <c r="O51" i="31" s="1"/>
  <c r="L51" i="31"/>
  <c r="C51" i="31"/>
  <c r="AN50" i="31"/>
  <c r="AM50" i="31"/>
  <c r="AL50" i="31"/>
  <c r="AK50" i="31"/>
  <c r="AJ50" i="31"/>
  <c r="AI50" i="31"/>
  <c r="AH50" i="31"/>
  <c r="AG50" i="31"/>
  <c r="AE50" i="31"/>
  <c r="AD50" i="31"/>
  <c r="AB50" i="31"/>
  <c r="AC50" i="31" s="1"/>
  <c r="Z50" i="31"/>
  <c r="Y50" i="31"/>
  <c r="X50" i="31"/>
  <c r="W50" i="31"/>
  <c r="V50" i="31"/>
  <c r="U50" i="31"/>
  <c r="T50" i="31"/>
  <c r="P50" i="31"/>
  <c r="N50" i="31"/>
  <c r="M50" i="31" s="1"/>
  <c r="L50" i="31"/>
  <c r="C50" i="31"/>
  <c r="AN49" i="31"/>
  <c r="AM49" i="31"/>
  <c r="AL49" i="31"/>
  <c r="AK49" i="31"/>
  <c r="AJ49" i="31"/>
  <c r="AI49" i="31"/>
  <c r="AH49" i="31"/>
  <c r="AD49" i="31"/>
  <c r="AB49" i="31"/>
  <c r="AA49" i="31" s="1"/>
  <c r="W49" i="31"/>
  <c r="U49" i="31"/>
  <c r="Z49" i="31" s="1"/>
  <c r="T49" i="31"/>
  <c r="R49" i="31"/>
  <c r="P49" i="31"/>
  <c r="O49" i="31"/>
  <c r="N49" i="31"/>
  <c r="S49" i="31" s="1"/>
  <c r="M49" i="31"/>
  <c r="L49" i="31"/>
  <c r="C49" i="31"/>
  <c r="AK48" i="31"/>
  <c r="AI48" i="31"/>
  <c r="AN48" i="31" s="1"/>
  <c r="AH48" i="31"/>
  <c r="AF48" i="31"/>
  <c r="AD48" i="31"/>
  <c r="AC48" i="31"/>
  <c r="AB48" i="31"/>
  <c r="AG48" i="31" s="1"/>
  <c r="AA48" i="31"/>
  <c r="Z48" i="31"/>
  <c r="X48" i="31"/>
  <c r="W48" i="31"/>
  <c r="V48" i="31"/>
  <c r="U48" i="31"/>
  <c r="Y48" i="31" s="1"/>
  <c r="S48" i="31"/>
  <c r="R48" i="31"/>
  <c r="P48" i="31"/>
  <c r="N48" i="31"/>
  <c r="Q48" i="31" s="1"/>
  <c r="AM47" i="31"/>
  <c r="AL47" i="31"/>
  <c r="AK47" i="31"/>
  <c r="AJ47" i="31"/>
  <c r="AI47" i="31"/>
  <c r="AN47" i="31" s="1"/>
  <c r="AH47" i="31"/>
  <c r="AE47" i="31"/>
  <c r="AD47" i="31"/>
  <c r="AB47" i="31"/>
  <c r="AC47" i="31" s="1"/>
  <c r="Z47" i="31"/>
  <c r="Y47" i="31"/>
  <c r="W47" i="31"/>
  <c r="V47" i="31"/>
  <c r="U47" i="31"/>
  <c r="X47" i="31" s="1"/>
  <c r="T47" i="31"/>
  <c r="P47" i="31"/>
  <c r="N47" i="31"/>
  <c r="M47" i="31" s="1"/>
  <c r="AK46" i="31"/>
  <c r="AI46" i="31"/>
  <c r="AH46" i="31" s="1"/>
  <c r="AD46" i="31"/>
  <c r="AB46" i="31"/>
  <c r="AG46" i="31" s="1"/>
  <c r="AA46" i="31"/>
  <c r="Y46" i="31"/>
  <c r="W46" i="31"/>
  <c r="V46" i="31"/>
  <c r="U46" i="31"/>
  <c r="Z46" i="31" s="1"/>
  <c r="T46" i="31"/>
  <c r="S46" i="31"/>
  <c r="Q46" i="31"/>
  <c r="P46" i="31"/>
  <c r="O46" i="31"/>
  <c r="N46" i="31"/>
  <c r="R46" i="31" s="1"/>
  <c r="AN45" i="31"/>
  <c r="AM45" i="31"/>
  <c r="AK45" i="31"/>
  <c r="AI45" i="31"/>
  <c r="AL45" i="31" s="1"/>
  <c r="AF45" i="31"/>
  <c r="AE45" i="31"/>
  <c r="AD45" i="31"/>
  <c r="AC45" i="31"/>
  <c r="AB45" i="31"/>
  <c r="AG45" i="31" s="1"/>
  <c r="AA45" i="31"/>
  <c r="X45" i="31"/>
  <c r="W45" i="31"/>
  <c r="U45" i="31"/>
  <c r="V45" i="31" s="1"/>
  <c r="S45" i="31"/>
  <c r="R45" i="31"/>
  <c r="P45" i="31"/>
  <c r="O45" i="31"/>
  <c r="N45" i="31"/>
  <c r="Q45" i="31" s="1"/>
  <c r="M45" i="31"/>
  <c r="AK44" i="31"/>
  <c r="AI44" i="31"/>
  <c r="AH44" i="31" s="1"/>
  <c r="AD44" i="31"/>
  <c r="AB44" i="31"/>
  <c r="AG44" i="31" s="1"/>
  <c r="AA44" i="31"/>
  <c r="Z44" i="31"/>
  <c r="Y44" i="31"/>
  <c r="W44" i="31"/>
  <c r="V44" i="31"/>
  <c r="U44" i="31"/>
  <c r="X44" i="31" s="1"/>
  <c r="T44" i="31"/>
  <c r="S44" i="31"/>
  <c r="Q44" i="31"/>
  <c r="P44" i="31"/>
  <c r="O44" i="31"/>
  <c r="N44" i="31"/>
  <c r="R44" i="31" s="1"/>
  <c r="C44" i="31"/>
  <c r="L44" i="31" s="1"/>
  <c r="AN43" i="31"/>
  <c r="AM43" i="31"/>
  <c r="AK43" i="31"/>
  <c r="AJ43" i="31"/>
  <c r="AI43" i="31"/>
  <c r="AL43" i="31" s="1"/>
  <c r="AH43" i="31"/>
  <c r="AG43" i="31"/>
  <c r="AE43" i="31"/>
  <c r="AD43" i="31"/>
  <c r="AC43" i="31"/>
  <c r="AB43" i="31"/>
  <c r="AF43" i="31" s="1"/>
  <c r="Z43" i="31"/>
  <c r="Y43" i="31"/>
  <c r="W43" i="31"/>
  <c r="U43" i="31"/>
  <c r="X43" i="31" s="1"/>
  <c r="R43" i="31"/>
  <c r="Q43" i="31"/>
  <c r="P43" i="31"/>
  <c r="O43" i="31"/>
  <c r="N43" i="31"/>
  <c r="S43" i="31" s="1"/>
  <c r="M43" i="31"/>
  <c r="L43" i="31"/>
  <c r="C43" i="31"/>
  <c r="AN42" i="31"/>
  <c r="AM42" i="31"/>
  <c r="AK42" i="31"/>
  <c r="AI42" i="31"/>
  <c r="AL42" i="31" s="1"/>
  <c r="AG42" i="31"/>
  <c r="AF42" i="31"/>
  <c r="AE42" i="31"/>
  <c r="AD42" i="31"/>
  <c r="AC42" i="31"/>
  <c r="AB42" i="31"/>
  <c r="AA42" i="31"/>
  <c r="X42" i="31"/>
  <c r="W42" i="31"/>
  <c r="U42" i="31"/>
  <c r="V42" i="31" s="1"/>
  <c r="S42" i="31"/>
  <c r="R42" i="31"/>
  <c r="P42" i="31"/>
  <c r="O42" i="31"/>
  <c r="N42" i="31"/>
  <c r="Q42" i="31" s="1"/>
  <c r="M42" i="31"/>
  <c r="C42" i="31"/>
  <c r="L42" i="31" s="1"/>
  <c r="AL41" i="31"/>
  <c r="AK41" i="31"/>
  <c r="AI41" i="31"/>
  <c r="AJ41" i="31" s="1"/>
  <c r="AG41" i="31"/>
  <c r="AF41" i="31"/>
  <c r="AD41" i="31"/>
  <c r="AC41" i="31"/>
  <c r="AB41" i="31"/>
  <c r="AE41" i="31" s="1"/>
  <c r="AA41" i="31"/>
  <c r="W41" i="31"/>
  <c r="U41" i="31"/>
  <c r="T41" i="31" s="1"/>
  <c r="P41" i="31"/>
  <c r="N41" i="31"/>
  <c r="S41" i="31" s="1"/>
  <c r="M41" i="31"/>
  <c r="C41" i="31"/>
  <c r="L41" i="31" s="1"/>
  <c r="AK40" i="31"/>
  <c r="AI40" i="31"/>
  <c r="AH40" i="31" s="1"/>
  <c r="AD40" i="31"/>
  <c r="AB40" i="31"/>
  <c r="AG40" i="31" s="1"/>
  <c r="AA40" i="31"/>
  <c r="Z40" i="31"/>
  <c r="Y40" i="31"/>
  <c r="W40" i="31"/>
  <c r="V40" i="31"/>
  <c r="U40" i="31"/>
  <c r="X40" i="31" s="1"/>
  <c r="T40" i="31"/>
  <c r="S40" i="31"/>
  <c r="Q40" i="31"/>
  <c r="P40" i="31"/>
  <c r="O40" i="31"/>
  <c r="N40" i="31"/>
  <c r="R40" i="31" s="1"/>
  <c r="AN38" i="31"/>
  <c r="AM38" i="31"/>
  <c r="AK38" i="31"/>
  <c r="AI38" i="31"/>
  <c r="AL38" i="31" s="1"/>
  <c r="AF38" i="31"/>
  <c r="AE38" i="31"/>
  <c r="AD38" i="31"/>
  <c r="AC38" i="31"/>
  <c r="AB38" i="31"/>
  <c r="AG38" i="31" s="1"/>
  <c r="AA38" i="31"/>
  <c r="X38" i="31"/>
  <c r="W38" i="31"/>
  <c r="U38" i="31"/>
  <c r="V38" i="31" s="1"/>
  <c r="S38" i="31"/>
  <c r="R38" i="31"/>
  <c r="P38" i="31"/>
  <c r="O38" i="31"/>
  <c r="N38" i="31"/>
  <c r="Q38" i="31" s="1"/>
  <c r="M38" i="31"/>
  <c r="AN37" i="31"/>
  <c r="AM37" i="31"/>
  <c r="AK37" i="31"/>
  <c r="AJ37" i="31"/>
  <c r="AI37" i="31"/>
  <c r="AL37" i="31" s="1"/>
  <c r="AH37" i="31"/>
  <c r="AD37" i="31"/>
  <c r="AB37" i="31"/>
  <c r="AA37" i="31" s="1"/>
  <c r="W37" i="31"/>
  <c r="U37" i="31"/>
  <c r="Z37" i="31" s="1"/>
  <c r="T37" i="31"/>
  <c r="S37" i="31"/>
  <c r="R37" i="31"/>
  <c r="Q37" i="31"/>
  <c r="P37" i="31"/>
  <c r="O37" i="31"/>
  <c r="N37" i="31"/>
  <c r="M37" i="31"/>
  <c r="AN36" i="31"/>
  <c r="AL36" i="31"/>
  <c r="AK36" i="31"/>
  <c r="AJ36" i="31"/>
  <c r="AI36" i="31"/>
  <c r="AM36" i="31" s="1"/>
  <c r="AG36" i="31"/>
  <c r="AF36" i="31"/>
  <c r="AD36" i="31"/>
  <c r="AB36" i="31"/>
  <c r="AE36" i="31" s="1"/>
  <c r="Y36" i="31"/>
  <c r="X36" i="31"/>
  <c r="W36" i="31"/>
  <c r="V36" i="31"/>
  <c r="U36" i="31"/>
  <c r="Z36" i="31" s="1"/>
  <c r="T36" i="31"/>
  <c r="Q36" i="31"/>
  <c r="P36" i="31"/>
  <c r="N36" i="31"/>
  <c r="O36" i="31" s="1"/>
  <c r="AN35" i="31"/>
  <c r="AM35" i="31"/>
  <c r="AK35" i="31"/>
  <c r="AJ35" i="31"/>
  <c r="AI35" i="31"/>
  <c r="AL35" i="31" s="1"/>
  <c r="AH35" i="31"/>
  <c r="AD35" i="31"/>
  <c r="AB35" i="31"/>
  <c r="AA35" i="31" s="1"/>
  <c r="W35" i="31"/>
  <c r="U35" i="31"/>
  <c r="Z35" i="31" s="1"/>
  <c r="T35" i="31"/>
  <c r="S35" i="31"/>
  <c r="R35" i="31"/>
  <c r="Q35" i="31"/>
  <c r="P35" i="31"/>
  <c r="O35" i="31"/>
  <c r="N35" i="31"/>
  <c r="M35" i="31"/>
  <c r="L35" i="31"/>
  <c r="C35" i="31"/>
  <c r="AK34" i="31"/>
  <c r="AI34" i="31"/>
  <c r="AN34" i="31" s="1"/>
  <c r="AH34" i="31"/>
  <c r="AG34" i="31"/>
  <c r="AF34" i="31"/>
  <c r="AE34" i="31"/>
  <c r="AD34" i="31"/>
  <c r="AC34" i="31"/>
  <c r="AB34" i="31"/>
  <c r="AA34" i="31"/>
  <c r="Z34" i="31"/>
  <c r="X34" i="31"/>
  <c r="W34" i="31"/>
  <c r="V34" i="31"/>
  <c r="U34" i="31"/>
  <c r="Y34" i="31" s="1"/>
  <c r="S34" i="31"/>
  <c r="R34" i="31"/>
  <c r="P34" i="31"/>
  <c r="N34" i="31"/>
  <c r="Q34" i="31" s="1"/>
  <c r="C34" i="31"/>
  <c r="L34" i="31" s="1"/>
  <c r="AN33" i="31"/>
  <c r="AL33" i="31"/>
  <c r="AK33" i="31"/>
  <c r="AJ33" i="31"/>
  <c r="AI33" i="31"/>
  <c r="AM33" i="31" s="1"/>
  <c r="AG33" i="31"/>
  <c r="AF33" i="31"/>
  <c r="AD33" i="31"/>
  <c r="AB33" i="31"/>
  <c r="AE33" i="31" s="1"/>
  <c r="Y33" i="31"/>
  <c r="X33" i="31"/>
  <c r="W33" i="31"/>
  <c r="V33" i="31"/>
  <c r="U33" i="31"/>
  <c r="Z33" i="31" s="1"/>
  <c r="T33" i="31"/>
  <c r="Q33" i="31"/>
  <c r="P33" i="31"/>
  <c r="N33" i="31"/>
  <c r="O33" i="31" s="1"/>
  <c r="L33" i="31"/>
  <c r="C33" i="31"/>
  <c r="AM32" i="31"/>
  <c r="AL32" i="31"/>
  <c r="AK32" i="31"/>
  <c r="AJ32" i="31"/>
  <c r="AI32" i="31"/>
  <c r="AN32" i="31" s="1"/>
  <c r="AH32" i="31"/>
  <c r="AE32" i="31"/>
  <c r="AD32" i="31"/>
  <c r="AB32" i="31"/>
  <c r="AC32" i="31" s="1"/>
  <c r="Z32" i="31"/>
  <c r="Y32" i="31"/>
  <c r="W32" i="31"/>
  <c r="V32" i="31"/>
  <c r="U32" i="31"/>
  <c r="X32" i="31" s="1"/>
  <c r="T32" i="31"/>
  <c r="P32" i="31"/>
  <c r="N32" i="31"/>
  <c r="M32" i="31" s="1"/>
  <c r="L32" i="31"/>
  <c r="C32" i="31"/>
  <c r="AN31" i="31"/>
  <c r="AM31" i="31"/>
  <c r="AK31" i="31"/>
  <c r="AJ31" i="31"/>
  <c r="AI31" i="31"/>
  <c r="AL31" i="31" s="1"/>
  <c r="AH31" i="31"/>
  <c r="AD31" i="31"/>
  <c r="AB31" i="31"/>
  <c r="AA31" i="31" s="1"/>
  <c r="W31" i="31"/>
  <c r="U31" i="31"/>
  <c r="Z31" i="31" s="1"/>
  <c r="T31" i="31"/>
  <c r="S31" i="31"/>
  <c r="R31" i="31"/>
  <c r="Q31" i="31"/>
  <c r="P31" i="31"/>
  <c r="O31" i="31"/>
  <c r="N31" i="31"/>
  <c r="M31" i="31"/>
  <c r="AN30" i="31"/>
  <c r="AL30" i="31"/>
  <c r="AK30" i="31"/>
  <c r="AJ30" i="31"/>
  <c r="AI30" i="31"/>
  <c r="AM30" i="31" s="1"/>
  <c r="AG30" i="31"/>
  <c r="AF30" i="31"/>
  <c r="AD30" i="31"/>
  <c r="AB30" i="31"/>
  <c r="AE30" i="31" s="1"/>
  <c r="Y30" i="31"/>
  <c r="X30" i="31"/>
  <c r="W30" i="31"/>
  <c r="V30" i="31"/>
  <c r="U30" i="31"/>
  <c r="Z30" i="31" s="1"/>
  <c r="T30" i="31"/>
  <c r="Q30" i="31"/>
  <c r="P30" i="31"/>
  <c r="N30" i="31"/>
  <c r="O30" i="31" s="1"/>
  <c r="AL29" i="31"/>
  <c r="AK29" i="31"/>
  <c r="AI29" i="31"/>
  <c r="AJ29" i="31" s="1"/>
  <c r="AG29" i="31"/>
  <c r="AF29" i="31"/>
  <c r="AD29" i="31"/>
  <c r="AC29" i="31"/>
  <c r="AB29" i="31"/>
  <c r="AE29" i="31" s="1"/>
  <c r="AA29" i="31"/>
  <c r="W29" i="31"/>
  <c r="U29" i="31"/>
  <c r="T29" i="31" s="1"/>
  <c r="P29" i="31"/>
  <c r="N29" i="31"/>
  <c r="S29" i="31" s="1"/>
  <c r="M29" i="31"/>
  <c r="C19" i="31"/>
  <c r="N17" i="31"/>
  <c r="L17" i="31"/>
  <c r="N16" i="31"/>
  <c r="L16" i="31"/>
  <c r="N15" i="31"/>
  <c r="L15" i="31"/>
  <c r="C15" i="31"/>
  <c r="N14" i="31"/>
  <c r="L14" i="31"/>
  <c r="N13" i="31"/>
  <c r="L13" i="31"/>
  <c r="N12" i="31"/>
  <c r="L12" i="31"/>
  <c r="N11" i="31"/>
  <c r="C11" i="31"/>
  <c r="L11" i="31" s="1"/>
  <c r="C10" i="31"/>
  <c r="N10" i="31" s="1"/>
  <c r="C9" i="31"/>
  <c r="C8" i="31"/>
  <c r="L8" i="31" s="1"/>
  <c r="C7" i="31"/>
  <c r="L7" i="31" s="1"/>
  <c r="C6" i="31"/>
  <c r="C18" i="31" s="1"/>
  <c r="N18" i="31" s="1"/>
  <c r="C4" i="31"/>
  <c r="B26" i="31" s="1"/>
  <c r="C3" i="31"/>
  <c r="C5" i="31" s="1"/>
  <c r="L3" i="31" s="1"/>
  <c r="L1" i="31"/>
  <c r="L56" i="31" s="1"/>
  <c r="Q3" i="24"/>
  <c r="Q4" i="24"/>
  <c r="Q5" i="24"/>
  <c r="Q6" i="24"/>
  <c r="Q7" i="24"/>
  <c r="Q8" i="24"/>
  <c r="Q9" i="24"/>
  <c r="Q10" i="24"/>
  <c r="Q11" i="24"/>
  <c r="Q12" i="24"/>
  <c r="Q13" i="24"/>
  <c r="Q14" i="24"/>
  <c r="Q15" i="24"/>
  <c r="Q16" i="24"/>
  <c r="Q17" i="24"/>
  <c r="Q18" i="24"/>
  <c r="Q19" i="24"/>
  <c r="Q20" i="24"/>
  <c r="Q21" i="24"/>
  <c r="Q22" i="24"/>
  <c r="Q23" i="24"/>
  <c r="Q24" i="24"/>
  <c r="Q25" i="24"/>
  <c r="Q26" i="24"/>
  <c r="Q27" i="24"/>
  <c r="Q28" i="24"/>
  <c r="Q29" i="24"/>
  <c r="Q30" i="24"/>
  <c r="Q31" i="24"/>
  <c r="Q32" i="24"/>
  <c r="Q33" i="24"/>
  <c r="Q34" i="24"/>
  <c r="Q35" i="24"/>
  <c r="Q36" i="24"/>
  <c r="Q37" i="24"/>
  <c r="Q38" i="24"/>
  <c r="Q39" i="24"/>
  <c r="Q40" i="24"/>
  <c r="Q41" i="24"/>
  <c r="Q42" i="24"/>
  <c r="Q43" i="24"/>
  <c r="Q44" i="24"/>
  <c r="Q45" i="24"/>
  <c r="Q46" i="24"/>
  <c r="Q47" i="24"/>
  <c r="Q48" i="24"/>
  <c r="Q49" i="24"/>
  <c r="Q50" i="24"/>
  <c r="Q51" i="24"/>
  <c r="Q52" i="24"/>
  <c r="Q53" i="24"/>
  <c r="Q54" i="24"/>
  <c r="Q55" i="24"/>
  <c r="Q56" i="24"/>
  <c r="Q57" i="24"/>
  <c r="Q58" i="24"/>
  <c r="Q59" i="24"/>
  <c r="Q60" i="24"/>
  <c r="Q61" i="24"/>
  <c r="Q62" i="24"/>
  <c r="Q63" i="24"/>
  <c r="Q64" i="24"/>
  <c r="Q65" i="24"/>
  <c r="Q66" i="24"/>
  <c r="Q67" i="24"/>
  <c r="Q68" i="24"/>
  <c r="Q69" i="24"/>
  <c r="Q70" i="24"/>
  <c r="Q71" i="24"/>
  <c r="Q72" i="24"/>
  <c r="Q73" i="24"/>
  <c r="Q74" i="24"/>
  <c r="Q75" i="24"/>
  <c r="Q76" i="24"/>
  <c r="Q77" i="24"/>
  <c r="Q78" i="24"/>
  <c r="Q79" i="24"/>
  <c r="Q80" i="24"/>
  <c r="Q81" i="24"/>
  <c r="Q82" i="24"/>
  <c r="Q83" i="24"/>
  <c r="Q84" i="24"/>
  <c r="Q85" i="24"/>
  <c r="Q86" i="24"/>
  <c r="Q87" i="24"/>
  <c r="Q88" i="24"/>
  <c r="Q89" i="24"/>
  <c r="Q90" i="24"/>
  <c r="Q91" i="24"/>
  <c r="Q92" i="24"/>
  <c r="Q93" i="24"/>
  <c r="Q94" i="24"/>
  <c r="Q95" i="24"/>
  <c r="Q96" i="24"/>
  <c r="Q97" i="24"/>
  <c r="Q98" i="24"/>
  <c r="Q99" i="24"/>
  <c r="Q100" i="24"/>
  <c r="Q101" i="24"/>
  <c r="Q102" i="24"/>
  <c r="Q103" i="24"/>
  <c r="Q104" i="24"/>
  <c r="Q105" i="24"/>
  <c r="Q106" i="24"/>
  <c r="Q107" i="24"/>
  <c r="Q108" i="24"/>
  <c r="Q109" i="24"/>
  <c r="Q110" i="24"/>
  <c r="Q111" i="24"/>
  <c r="Q112" i="24"/>
  <c r="Q113" i="24"/>
  <c r="Q114" i="24"/>
  <c r="Q115" i="24"/>
  <c r="Q116" i="24"/>
  <c r="Q117" i="24"/>
  <c r="Q118" i="24"/>
  <c r="Q119" i="24"/>
  <c r="Q120" i="24"/>
  <c r="Q121" i="24"/>
  <c r="Q122" i="24"/>
  <c r="Q123" i="24"/>
  <c r="Q124" i="24"/>
  <c r="Q125" i="24"/>
  <c r="Q126" i="24"/>
  <c r="Q127" i="24"/>
  <c r="Q128" i="24"/>
  <c r="Q129" i="24"/>
  <c r="Q130" i="24"/>
  <c r="Q131" i="24"/>
  <c r="Q132" i="24"/>
  <c r="Q133" i="24"/>
  <c r="Q134" i="24"/>
  <c r="Q135" i="24"/>
  <c r="Q136" i="24"/>
  <c r="Q137" i="24"/>
  <c r="Q138" i="24"/>
  <c r="Q139" i="24"/>
  <c r="Q140" i="24"/>
  <c r="Q141" i="24"/>
  <c r="Q142" i="24"/>
  <c r="Q143" i="24"/>
  <c r="Q144" i="24"/>
  <c r="Q145" i="24"/>
  <c r="Q146" i="24"/>
  <c r="Q147" i="24"/>
  <c r="Q148" i="24"/>
  <c r="Q149" i="24"/>
  <c r="Q150" i="24"/>
  <c r="Q151" i="24"/>
  <c r="Q152" i="24"/>
  <c r="Q153" i="24"/>
  <c r="Q154" i="24"/>
  <c r="Q155" i="24"/>
  <c r="Q156" i="24"/>
  <c r="Q157" i="24"/>
  <c r="Q158" i="24"/>
  <c r="Q159" i="24"/>
  <c r="Q160" i="24"/>
  <c r="Q161" i="24"/>
  <c r="Q162" i="24"/>
  <c r="Q163" i="24"/>
  <c r="Q164" i="24"/>
  <c r="Q165" i="24"/>
  <c r="Q166" i="24"/>
  <c r="Q167" i="24"/>
  <c r="Q168" i="24"/>
  <c r="Q169" i="24"/>
  <c r="Q170" i="24"/>
  <c r="Q171" i="24"/>
  <c r="Q172" i="24"/>
  <c r="Q173" i="24"/>
  <c r="Q174" i="24"/>
  <c r="Q175" i="24"/>
  <c r="Q176" i="24"/>
  <c r="Q177" i="24"/>
  <c r="Q178" i="24"/>
  <c r="Q179" i="24"/>
  <c r="Q180" i="24"/>
  <c r="Q181" i="24"/>
  <c r="Q182" i="24"/>
  <c r="Q183" i="24"/>
  <c r="Q184" i="24"/>
  <c r="Q185" i="24"/>
  <c r="Q186" i="24"/>
  <c r="Q187" i="24"/>
  <c r="Q188" i="24"/>
  <c r="Q189" i="24"/>
  <c r="Q190" i="24"/>
  <c r="Q191" i="24"/>
  <c r="Q192" i="24"/>
  <c r="Q193" i="24"/>
  <c r="Q194" i="24"/>
  <c r="Q195" i="24"/>
  <c r="Q196" i="24"/>
  <c r="Q197" i="24"/>
  <c r="Q198" i="24"/>
  <c r="Q199" i="24"/>
  <c r="Q200" i="24"/>
  <c r="Q201" i="24"/>
  <c r="Q202" i="24"/>
  <c r="Q203" i="24"/>
  <c r="C4" i="28"/>
  <c r="B25" i="28" s="1"/>
  <c r="AK54" i="28"/>
  <c r="AI54" i="28"/>
  <c r="AN54" i="28" s="1"/>
  <c r="AD54" i="28"/>
  <c r="AB54" i="28"/>
  <c r="AF54" i="28" s="1"/>
  <c r="W54" i="28"/>
  <c r="U54" i="28"/>
  <c r="X54" i="28" s="1"/>
  <c r="T54" i="28"/>
  <c r="P54" i="28"/>
  <c r="N54" i="28"/>
  <c r="O54" i="28" s="1"/>
  <c r="AK53" i="28"/>
  <c r="AI53" i="28"/>
  <c r="AJ53" i="28" s="1"/>
  <c r="AD53" i="28"/>
  <c r="AB53" i="28"/>
  <c r="AA53" i="28" s="1"/>
  <c r="W53" i="28"/>
  <c r="U53" i="28"/>
  <c r="T53" i="28" s="1"/>
  <c r="P53" i="28"/>
  <c r="N53" i="28"/>
  <c r="S53" i="28" s="1"/>
  <c r="AK52" i="28"/>
  <c r="AI52" i="28"/>
  <c r="AN52" i="28" s="1"/>
  <c r="AD52" i="28"/>
  <c r="AB52" i="28"/>
  <c r="AF52" i="28" s="1"/>
  <c r="W52" i="28"/>
  <c r="U52" i="28"/>
  <c r="X52" i="28" s="1"/>
  <c r="P52" i="28"/>
  <c r="N52" i="28"/>
  <c r="O52" i="28" s="1"/>
  <c r="C52" i="28"/>
  <c r="L52" i="28" s="1"/>
  <c r="AK51" i="28"/>
  <c r="AI51" i="28"/>
  <c r="AD51" i="28"/>
  <c r="AB51" i="28"/>
  <c r="AC51" i="28" s="1"/>
  <c r="W51" i="28"/>
  <c r="U51" i="28"/>
  <c r="T51" i="28" s="1"/>
  <c r="P51" i="28"/>
  <c r="N51" i="28"/>
  <c r="M51" i="28" s="1"/>
  <c r="C51" i="28"/>
  <c r="L51" i="28" s="1"/>
  <c r="AK50" i="28"/>
  <c r="AI50" i="28"/>
  <c r="AL50" i="28" s="1"/>
  <c r="AD50" i="28"/>
  <c r="AB50" i="28"/>
  <c r="AA50" i="28" s="1"/>
  <c r="W50" i="28"/>
  <c r="U50" i="28"/>
  <c r="T50" i="28" s="1"/>
  <c r="P50" i="28"/>
  <c r="N50" i="28"/>
  <c r="S50" i="28" s="1"/>
  <c r="C50" i="28"/>
  <c r="L50" i="28" s="1"/>
  <c r="AK49" i="28"/>
  <c r="AI49" i="28"/>
  <c r="AH49" i="28" s="1"/>
  <c r="AD49" i="28"/>
  <c r="AB49" i="28"/>
  <c r="AE49" i="28" s="1"/>
  <c r="W49" i="28"/>
  <c r="U49" i="28"/>
  <c r="Z49" i="28" s="1"/>
  <c r="P49" i="28"/>
  <c r="N49" i="28"/>
  <c r="R49" i="28" s="1"/>
  <c r="C49" i="28"/>
  <c r="L49" i="28" s="1"/>
  <c r="AK48" i="28"/>
  <c r="AI48" i="28"/>
  <c r="AN48" i="28" s="1"/>
  <c r="AD48" i="28"/>
  <c r="AB48" i="28"/>
  <c r="AF48" i="28" s="1"/>
  <c r="W48" i="28"/>
  <c r="U48" i="28"/>
  <c r="X48" i="28" s="1"/>
  <c r="P48" i="28"/>
  <c r="N48" i="28"/>
  <c r="O48" i="28" s="1"/>
  <c r="AK47" i="28"/>
  <c r="AI47" i="28"/>
  <c r="AJ47" i="28" s="1"/>
  <c r="AG47" i="28"/>
  <c r="AD47" i="28"/>
  <c r="AB47" i="28"/>
  <c r="AE47" i="28" s="1"/>
  <c r="W47" i="28"/>
  <c r="U47" i="28"/>
  <c r="T47" i="28" s="1"/>
  <c r="P47" i="28"/>
  <c r="N47" i="28"/>
  <c r="R47" i="28" s="1"/>
  <c r="AK46" i="28"/>
  <c r="AI46" i="28"/>
  <c r="AM46" i="28" s="1"/>
  <c r="AD46" i="28"/>
  <c r="AB46" i="28"/>
  <c r="AG46" i="28" s="1"/>
  <c r="W46" i="28"/>
  <c r="U46" i="28"/>
  <c r="Y46" i="28" s="1"/>
  <c r="P46" i="28"/>
  <c r="N46" i="28"/>
  <c r="O46" i="28" s="1"/>
  <c r="AK45" i="28"/>
  <c r="AI45" i="28"/>
  <c r="AM45" i="28" s="1"/>
  <c r="AD45" i="28"/>
  <c r="AB45" i="28"/>
  <c r="AC45" i="28" s="1"/>
  <c r="W45" i="28"/>
  <c r="U45" i="28"/>
  <c r="T45" i="28" s="1"/>
  <c r="P45" i="28"/>
  <c r="N45" i="28"/>
  <c r="M45" i="28" s="1"/>
  <c r="AK44" i="28"/>
  <c r="AI44" i="28"/>
  <c r="AL44" i="28" s="1"/>
  <c r="AD44" i="28"/>
  <c r="AB44" i="28"/>
  <c r="AG44" i="28" s="1"/>
  <c r="W44" i="28"/>
  <c r="U44" i="28"/>
  <c r="Y44" i="28" s="1"/>
  <c r="P44" i="28"/>
  <c r="N44" i="28"/>
  <c r="O44" i="28" s="1"/>
  <c r="C44" i="28"/>
  <c r="L44" i="28" s="1"/>
  <c r="AK43" i="28"/>
  <c r="AI43" i="28"/>
  <c r="AM43" i="28" s="1"/>
  <c r="AD43" i="28"/>
  <c r="AB43" i="28"/>
  <c r="AG43" i="28" s="1"/>
  <c r="W43" i="28"/>
  <c r="U43" i="28"/>
  <c r="T43" i="28" s="1"/>
  <c r="P43" i="28"/>
  <c r="N43" i="28"/>
  <c r="O43" i="28" s="1"/>
  <c r="C43" i="28"/>
  <c r="L43" i="28" s="1"/>
  <c r="AK42" i="28"/>
  <c r="AI42" i="28"/>
  <c r="AH42" i="28" s="1"/>
  <c r="AD42" i="28"/>
  <c r="AB42" i="28"/>
  <c r="AC42" i="28" s="1"/>
  <c r="W42" i="28"/>
  <c r="U42" i="28"/>
  <c r="Z42" i="28" s="1"/>
  <c r="T42" i="28"/>
  <c r="P42" i="28"/>
  <c r="N42" i="28"/>
  <c r="M42" i="28" s="1"/>
  <c r="C42" i="28"/>
  <c r="L42" i="28" s="1"/>
  <c r="AK41" i="28"/>
  <c r="AI41" i="28"/>
  <c r="AN41" i="28" s="1"/>
  <c r="AD41" i="28"/>
  <c r="AB41" i="28"/>
  <c r="AA41" i="28" s="1"/>
  <c r="W41" i="28"/>
  <c r="U41" i="28"/>
  <c r="X41" i="28" s="1"/>
  <c r="P41" i="28"/>
  <c r="N41" i="28"/>
  <c r="S41" i="28" s="1"/>
  <c r="C41" i="28"/>
  <c r="L41" i="28" s="1"/>
  <c r="AK40" i="28"/>
  <c r="AI40" i="28"/>
  <c r="AL40" i="28" s="1"/>
  <c r="AD40" i="28"/>
  <c r="AB40" i="28"/>
  <c r="AG40" i="28" s="1"/>
  <c r="W40" i="28"/>
  <c r="U40" i="28"/>
  <c r="Y40" i="28" s="1"/>
  <c r="P40" i="28"/>
  <c r="N40" i="28"/>
  <c r="S40" i="28" s="1"/>
  <c r="AK38" i="28"/>
  <c r="AI38" i="28"/>
  <c r="AH38" i="28" s="1"/>
  <c r="AD38" i="28"/>
  <c r="AB38" i="28"/>
  <c r="AC38" i="28" s="1"/>
  <c r="W38" i="28"/>
  <c r="U38" i="28"/>
  <c r="T38" i="28" s="1"/>
  <c r="P38" i="28"/>
  <c r="N38" i="28"/>
  <c r="M38" i="28" s="1"/>
  <c r="AK37" i="28"/>
  <c r="AI37" i="28"/>
  <c r="AH37" i="28" s="1"/>
  <c r="AD37" i="28"/>
  <c r="AB37" i="28"/>
  <c r="AE37" i="28" s="1"/>
  <c r="W37" i="28"/>
  <c r="U37" i="28"/>
  <c r="Z37" i="28" s="1"/>
  <c r="P37" i="28"/>
  <c r="N37" i="28"/>
  <c r="R37" i="28" s="1"/>
  <c r="AK36" i="28"/>
  <c r="AI36" i="28"/>
  <c r="AH36" i="28" s="1"/>
  <c r="AD36" i="28"/>
  <c r="AB36" i="28"/>
  <c r="W36" i="28"/>
  <c r="U36" i="28"/>
  <c r="P36" i="28"/>
  <c r="N36" i="28"/>
  <c r="AK35" i="28"/>
  <c r="AI35" i="28"/>
  <c r="AH35" i="28" s="1"/>
  <c r="AD35" i="28"/>
  <c r="AB35" i="28"/>
  <c r="AE35" i="28" s="1"/>
  <c r="W35" i="28"/>
  <c r="U35" i="28"/>
  <c r="Z35" i="28" s="1"/>
  <c r="P35" i="28"/>
  <c r="N35" i="28"/>
  <c r="R35" i="28" s="1"/>
  <c r="C35" i="28"/>
  <c r="L35" i="28" s="1"/>
  <c r="AK34" i="28"/>
  <c r="AI34" i="28"/>
  <c r="AN34" i="28" s="1"/>
  <c r="AD34" i="28"/>
  <c r="AB34" i="28"/>
  <c r="AF34" i="28" s="1"/>
  <c r="W34" i="28"/>
  <c r="U34" i="28"/>
  <c r="P34" i="28"/>
  <c r="N34" i="28"/>
  <c r="M34" i="28" s="1"/>
  <c r="C34" i="28"/>
  <c r="L34" i="28" s="1"/>
  <c r="AK33" i="28"/>
  <c r="AI33" i="28"/>
  <c r="AH33" i="28" s="1"/>
  <c r="AD33" i="28"/>
  <c r="AB33" i="28"/>
  <c r="W33" i="28"/>
  <c r="U33" i="28"/>
  <c r="P33" i="28"/>
  <c r="N33" i="28"/>
  <c r="C33" i="28"/>
  <c r="L33" i="28" s="1"/>
  <c r="AK32" i="28"/>
  <c r="AI32" i="28"/>
  <c r="AH32" i="28" s="1"/>
  <c r="AD32" i="28"/>
  <c r="AB32" i="28"/>
  <c r="AA32" i="28" s="1"/>
  <c r="W32" i="28"/>
  <c r="U32" i="28"/>
  <c r="T32" i="28" s="1"/>
  <c r="P32" i="28"/>
  <c r="N32" i="28"/>
  <c r="Q32" i="28" s="1"/>
  <c r="C32" i="28"/>
  <c r="L32" i="28" s="1"/>
  <c r="AK31" i="28"/>
  <c r="AI31" i="28"/>
  <c r="AH31" i="28" s="1"/>
  <c r="AD31" i="28"/>
  <c r="AB31" i="28"/>
  <c r="AE31" i="28" s="1"/>
  <c r="W31" i="28"/>
  <c r="U31" i="28"/>
  <c r="Z31" i="28" s="1"/>
  <c r="P31" i="28"/>
  <c r="N31" i="28"/>
  <c r="R31" i="28" s="1"/>
  <c r="AK30" i="28"/>
  <c r="AI30" i="28"/>
  <c r="AN30" i="28" s="1"/>
  <c r="AD30" i="28"/>
  <c r="AB30" i="28"/>
  <c r="AA30" i="28" s="1"/>
  <c r="W30" i="28"/>
  <c r="U30" i="28"/>
  <c r="T30" i="28" s="1"/>
  <c r="P30" i="28"/>
  <c r="N30" i="28"/>
  <c r="M30" i="28" s="1"/>
  <c r="AK29" i="28"/>
  <c r="AI29" i="28"/>
  <c r="AH29" i="28" s="1"/>
  <c r="AD29" i="28"/>
  <c r="AB29" i="28"/>
  <c r="AA29" i="28" s="1"/>
  <c r="W29" i="28"/>
  <c r="U29" i="28"/>
  <c r="X29" i="28" s="1"/>
  <c r="P29" i="28"/>
  <c r="N29" i="28"/>
  <c r="S29" i="28" s="1"/>
  <c r="C19" i="28"/>
  <c r="N17" i="28"/>
  <c r="L17" i="28"/>
  <c r="N16" i="28"/>
  <c r="L16" i="28"/>
  <c r="C15" i="28"/>
  <c r="L15" i="28" s="1"/>
  <c r="N14" i="28"/>
  <c r="L14" i="28"/>
  <c r="N13" i="28"/>
  <c r="L13" i="28"/>
  <c r="N12" i="28"/>
  <c r="L12" i="28"/>
  <c r="C11" i="28"/>
  <c r="N11" i="28" s="1"/>
  <c r="C10" i="28"/>
  <c r="N10" i="28" s="1"/>
  <c r="C9" i="28"/>
  <c r="C8" i="28"/>
  <c r="L8" i="28" s="1"/>
  <c r="C7" i="28"/>
  <c r="L7" i="28" s="1"/>
  <c r="C6" i="28"/>
  <c r="L6" i="28" s="1"/>
  <c r="C3" i="28"/>
  <c r="C5" i="28" s="1"/>
  <c r="L3" i="28" s="1"/>
  <c r="L1" i="28"/>
  <c r="C8" i="26"/>
  <c r="L8" i="26" s="1"/>
  <c r="C3" i="26"/>
  <c r="L3" i="26" s="1"/>
  <c r="C52" i="26"/>
  <c r="L52" i="26" s="1"/>
  <c r="C51" i="26"/>
  <c r="L51" i="26" s="1"/>
  <c r="C50" i="26"/>
  <c r="L50" i="26" s="1"/>
  <c r="C49" i="26"/>
  <c r="AK53" i="26"/>
  <c r="AI53" i="26"/>
  <c r="AN53" i="26" s="1"/>
  <c r="AD53" i="26"/>
  <c r="AB53" i="26"/>
  <c r="AF53" i="26" s="1"/>
  <c r="W53" i="26"/>
  <c r="U53" i="26"/>
  <c r="X53" i="26" s="1"/>
  <c r="P53" i="26"/>
  <c r="N53" i="26"/>
  <c r="O53" i="26" s="1"/>
  <c r="AK52" i="26"/>
  <c r="AI52" i="26"/>
  <c r="AJ52" i="26" s="1"/>
  <c r="AD52" i="26"/>
  <c r="AB52" i="26"/>
  <c r="AF52" i="26" s="1"/>
  <c r="W52" i="26"/>
  <c r="U52" i="26"/>
  <c r="T52" i="26" s="1"/>
  <c r="P52" i="26"/>
  <c r="N52" i="26"/>
  <c r="S52" i="26" s="1"/>
  <c r="AK51" i="26"/>
  <c r="AI51" i="26"/>
  <c r="AH51" i="26" s="1"/>
  <c r="AD51" i="26"/>
  <c r="AB51" i="26"/>
  <c r="AG51" i="26" s="1"/>
  <c r="W51" i="26"/>
  <c r="U51" i="26"/>
  <c r="Z51" i="26" s="1"/>
  <c r="P51" i="26"/>
  <c r="N51" i="26"/>
  <c r="R51" i="26" s="1"/>
  <c r="AK50" i="26"/>
  <c r="AI50" i="26"/>
  <c r="AN50" i="26" s="1"/>
  <c r="AD50" i="26"/>
  <c r="AB50" i="26"/>
  <c r="AF50" i="26" s="1"/>
  <c r="W50" i="26"/>
  <c r="U50" i="26"/>
  <c r="X50" i="26" s="1"/>
  <c r="P50" i="26"/>
  <c r="N50" i="26"/>
  <c r="O50" i="26" s="1"/>
  <c r="AM49" i="26"/>
  <c r="AK49" i="26"/>
  <c r="AI49" i="26"/>
  <c r="AL49" i="26" s="1"/>
  <c r="AD49" i="26"/>
  <c r="AB49" i="26"/>
  <c r="AC49" i="26" s="1"/>
  <c r="W49" i="26"/>
  <c r="U49" i="26"/>
  <c r="V49" i="26" s="1"/>
  <c r="P49" i="26"/>
  <c r="N49" i="26"/>
  <c r="Q49" i="26" s="1"/>
  <c r="AK48" i="26"/>
  <c r="AI48" i="26"/>
  <c r="AJ48" i="26" s="1"/>
  <c r="AD48" i="26"/>
  <c r="AB48" i="26"/>
  <c r="AF48" i="26" s="1"/>
  <c r="W48" i="26"/>
  <c r="U48" i="26"/>
  <c r="T48" i="26" s="1"/>
  <c r="P48" i="26"/>
  <c r="N48" i="26"/>
  <c r="S48" i="26" s="1"/>
  <c r="M48" i="26"/>
  <c r="AK47" i="26"/>
  <c r="AI47" i="26"/>
  <c r="AN47" i="26" s="1"/>
  <c r="AD47" i="26"/>
  <c r="AB47" i="26"/>
  <c r="AF47" i="26" s="1"/>
  <c r="W47" i="26"/>
  <c r="U47" i="26"/>
  <c r="X47" i="26" s="1"/>
  <c r="P47" i="26"/>
  <c r="N47" i="26"/>
  <c r="O47" i="26" s="1"/>
  <c r="AK46" i="26"/>
  <c r="AI46" i="26"/>
  <c r="AJ46" i="26" s="1"/>
  <c r="AD46" i="26"/>
  <c r="AB46" i="26"/>
  <c r="AC46" i="26" s="1"/>
  <c r="W46" i="26"/>
  <c r="U46" i="26"/>
  <c r="T46" i="26" s="1"/>
  <c r="P46" i="26"/>
  <c r="N46" i="26"/>
  <c r="M46" i="26" s="1"/>
  <c r="C44" i="26"/>
  <c r="L44" i="26" s="1"/>
  <c r="C43" i="26"/>
  <c r="L43" i="26" s="1"/>
  <c r="C42" i="26"/>
  <c r="L42" i="26" s="1"/>
  <c r="C41" i="26"/>
  <c r="L41" i="26" s="1"/>
  <c r="AK45" i="26"/>
  <c r="AI45" i="26"/>
  <c r="AN45" i="26" s="1"/>
  <c r="AD45" i="26"/>
  <c r="AB45" i="26"/>
  <c r="AF45" i="26" s="1"/>
  <c r="W45" i="26"/>
  <c r="U45" i="26"/>
  <c r="X45" i="26" s="1"/>
  <c r="P45" i="26"/>
  <c r="N45" i="26"/>
  <c r="O45" i="26" s="1"/>
  <c r="AK44" i="26"/>
  <c r="AI44" i="26"/>
  <c r="AJ44" i="26" s="1"/>
  <c r="AD44" i="26"/>
  <c r="AB44" i="26"/>
  <c r="AC44" i="26" s="1"/>
  <c r="AA44" i="26"/>
  <c r="W44" i="26"/>
  <c r="U44" i="26"/>
  <c r="T44" i="26" s="1"/>
  <c r="P44" i="26"/>
  <c r="N44" i="26"/>
  <c r="M44" i="26" s="1"/>
  <c r="AK43" i="26"/>
  <c r="AI43" i="26"/>
  <c r="AN43" i="26" s="1"/>
  <c r="AD43" i="26"/>
  <c r="AB43" i="26"/>
  <c r="AA43" i="26" s="1"/>
  <c r="W43" i="26"/>
  <c r="U43" i="26"/>
  <c r="V43" i="26" s="1"/>
  <c r="P43" i="26"/>
  <c r="N43" i="26"/>
  <c r="S43" i="26" s="1"/>
  <c r="AK42" i="26"/>
  <c r="AI42" i="26"/>
  <c r="AN42" i="26" s="1"/>
  <c r="AD42" i="26"/>
  <c r="AB42" i="26"/>
  <c r="AA42" i="26" s="1"/>
  <c r="W42" i="26"/>
  <c r="U42" i="26"/>
  <c r="Y42" i="26" s="1"/>
  <c r="P42" i="26"/>
  <c r="N42" i="26"/>
  <c r="S42" i="26" s="1"/>
  <c r="AK41" i="26"/>
  <c r="AI41" i="26"/>
  <c r="AM41" i="26" s="1"/>
  <c r="AD41" i="26"/>
  <c r="AB41" i="26"/>
  <c r="AG41" i="26" s="1"/>
  <c r="W41" i="26"/>
  <c r="U41" i="26"/>
  <c r="V41" i="26" s="1"/>
  <c r="P41" i="26"/>
  <c r="N41" i="26"/>
  <c r="O41" i="26" s="1"/>
  <c r="AK40" i="26"/>
  <c r="AI40" i="26"/>
  <c r="AJ40" i="26" s="1"/>
  <c r="AD40" i="26"/>
  <c r="AB40" i="26"/>
  <c r="AC40" i="26" s="1"/>
  <c r="W40" i="26"/>
  <c r="U40" i="26"/>
  <c r="Z40" i="26" s="1"/>
  <c r="P40" i="26"/>
  <c r="N40" i="26"/>
  <c r="M40" i="26" s="1"/>
  <c r="AK38" i="26"/>
  <c r="AI38" i="26"/>
  <c r="AL38" i="26" s="1"/>
  <c r="AD38" i="26"/>
  <c r="AB38" i="26"/>
  <c r="AG38" i="26" s="1"/>
  <c r="W38" i="26"/>
  <c r="U38" i="26"/>
  <c r="Y38" i="26" s="1"/>
  <c r="P38" i="26"/>
  <c r="N38" i="26"/>
  <c r="S38" i="26" s="1"/>
  <c r="AK37" i="26"/>
  <c r="AI37" i="26"/>
  <c r="AN37" i="26" s="1"/>
  <c r="AD37" i="26"/>
  <c r="AB37" i="26"/>
  <c r="AA37" i="26" s="1"/>
  <c r="W37" i="26"/>
  <c r="U37" i="26"/>
  <c r="V37" i="26" s="1"/>
  <c r="P37" i="26"/>
  <c r="N37" i="26"/>
  <c r="S37" i="26" s="1"/>
  <c r="C35" i="26"/>
  <c r="L35" i="26" s="1"/>
  <c r="C34" i="26"/>
  <c r="L34" i="26" s="1"/>
  <c r="C33" i="26"/>
  <c r="L33" i="26" s="1"/>
  <c r="C32" i="26"/>
  <c r="L32" i="26" s="1"/>
  <c r="AK36" i="26"/>
  <c r="AI36" i="26"/>
  <c r="AN36" i="26" s="1"/>
  <c r="AD36" i="26"/>
  <c r="AB36" i="26"/>
  <c r="AE36" i="26" s="1"/>
  <c r="W36" i="26"/>
  <c r="U36" i="26"/>
  <c r="T36" i="26" s="1"/>
  <c r="P36" i="26"/>
  <c r="N36" i="26"/>
  <c r="O36" i="26" s="1"/>
  <c r="AK35" i="26"/>
  <c r="AI35" i="26"/>
  <c r="AJ35" i="26" s="1"/>
  <c r="AD35" i="26"/>
  <c r="AB35" i="26"/>
  <c r="AE35" i="26" s="1"/>
  <c r="W35" i="26"/>
  <c r="U35" i="26"/>
  <c r="T35" i="26" s="1"/>
  <c r="P35" i="26"/>
  <c r="N35" i="26"/>
  <c r="AK34" i="26"/>
  <c r="AI34" i="26"/>
  <c r="AD34" i="26"/>
  <c r="AB34" i="26"/>
  <c r="AG34" i="26" s="1"/>
  <c r="W34" i="26"/>
  <c r="U34" i="26"/>
  <c r="T34" i="26" s="1"/>
  <c r="P34" i="26"/>
  <c r="N34" i="26"/>
  <c r="R34" i="26" s="1"/>
  <c r="AK33" i="26"/>
  <c r="AI33" i="26"/>
  <c r="AM33" i="26" s="1"/>
  <c r="AD33" i="26"/>
  <c r="AB33" i="26"/>
  <c r="AG33" i="26" s="1"/>
  <c r="W33" i="26"/>
  <c r="U33" i="26"/>
  <c r="T33" i="26" s="1"/>
  <c r="P33" i="26"/>
  <c r="N33" i="26"/>
  <c r="O33" i="26" s="1"/>
  <c r="AK32" i="26"/>
  <c r="AI32" i="26"/>
  <c r="AJ32" i="26" s="1"/>
  <c r="AD32" i="26"/>
  <c r="AB32" i="26"/>
  <c r="AE32" i="26" s="1"/>
  <c r="W32" i="26"/>
  <c r="U32" i="26"/>
  <c r="P32" i="26"/>
  <c r="N32" i="26"/>
  <c r="O32" i="26" s="1"/>
  <c r="AK31" i="26"/>
  <c r="AI31" i="26"/>
  <c r="AJ31" i="26" s="1"/>
  <c r="AD31" i="26"/>
  <c r="AB31" i="26"/>
  <c r="AA31" i="26" s="1"/>
  <c r="W31" i="26"/>
  <c r="U31" i="26"/>
  <c r="Y31" i="26" s="1"/>
  <c r="P31" i="26"/>
  <c r="N31" i="26"/>
  <c r="Q31" i="26" s="1"/>
  <c r="AK30" i="26"/>
  <c r="AI30" i="26"/>
  <c r="AL30" i="26" s="1"/>
  <c r="AD30" i="26"/>
  <c r="AB30" i="26"/>
  <c r="AF30" i="26" s="1"/>
  <c r="W30" i="26"/>
  <c r="U30" i="26"/>
  <c r="T30" i="26" s="1"/>
  <c r="P30" i="26"/>
  <c r="N30" i="26"/>
  <c r="M30" i="26" s="1"/>
  <c r="AK29" i="26"/>
  <c r="AI29" i="26"/>
  <c r="AH29" i="26" s="1"/>
  <c r="AD29" i="26"/>
  <c r="AB29" i="26"/>
  <c r="W29" i="26"/>
  <c r="U29" i="26"/>
  <c r="Z29" i="26" s="1"/>
  <c r="P29" i="26"/>
  <c r="N29" i="26"/>
  <c r="S29" i="26" s="1"/>
  <c r="B26" i="26"/>
  <c r="B25" i="26"/>
  <c r="P3" i="24"/>
  <c r="P4" i="24"/>
  <c r="C20" i="26" s="1"/>
  <c r="P5" i="24"/>
  <c r="P6" i="24"/>
  <c r="P7" i="24"/>
  <c r="P8" i="24"/>
  <c r="P9" i="24"/>
  <c r="P10" i="24"/>
  <c r="P11" i="24"/>
  <c r="P12" i="24"/>
  <c r="P13" i="24"/>
  <c r="P14" i="24"/>
  <c r="P15" i="24"/>
  <c r="P16" i="24"/>
  <c r="C20" i="31" s="1"/>
  <c r="P17" i="24"/>
  <c r="P18" i="24"/>
  <c r="P19" i="24"/>
  <c r="P20" i="24"/>
  <c r="P21" i="24"/>
  <c r="P22" i="24"/>
  <c r="P23" i="24"/>
  <c r="P24" i="24"/>
  <c r="P25" i="24"/>
  <c r="P26" i="24"/>
  <c r="P27" i="24"/>
  <c r="P28" i="24"/>
  <c r="P29" i="24"/>
  <c r="P30" i="24"/>
  <c r="P31" i="24"/>
  <c r="P32" i="24"/>
  <c r="P33" i="24"/>
  <c r="P34" i="24"/>
  <c r="P35" i="24"/>
  <c r="P36" i="24"/>
  <c r="P37" i="24"/>
  <c r="P38" i="24"/>
  <c r="P39" i="24"/>
  <c r="P40" i="24"/>
  <c r="P41" i="24"/>
  <c r="P42" i="24"/>
  <c r="P43" i="24"/>
  <c r="P44" i="24"/>
  <c r="P45" i="24"/>
  <c r="P46" i="24"/>
  <c r="P47" i="24"/>
  <c r="P48" i="24"/>
  <c r="P49" i="24"/>
  <c r="P50" i="24"/>
  <c r="P51" i="24"/>
  <c r="P52" i="24"/>
  <c r="C20" i="32" s="1"/>
  <c r="P53" i="24"/>
  <c r="P54" i="24"/>
  <c r="P55" i="24"/>
  <c r="P56" i="24"/>
  <c r="P57" i="24"/>
  <c r="P58" i="24"/>
  <c r="P59" i="24"/>
  <c r="P60" i="24"/>
  <c r="P61" i="24"/>
  <c r="P62" i="24"/>
  <c r="P63" i="24"/>
  <c r="P64" i="24"/>
  <c r="P65" i="24"/>
  <c r="P66" i="24"/>
  <c r="P67" i="24"/>
  <c r="P68" i="24"/>
  <c r="P69" i="24"/>
  <c r="P70" i="24"/>
  <c r="P71" i="24"/>
  <c r="P72" i="24"/>
  <c r="P73" i="24"/>
  <c r="P74" i="24"/>
  <c r="P75" i="24"/>
  <c r="P76" i="24"/>
  <c r="P77" i="24"/>
  <c r="P78" i="24"/>
  <c r="P79" i="24"/>
  <c r="P80" i="24"/>
  <c r="P81" i="24"/>
  <c r="P82" i="24"/>
  <c r="P83" i="24"/>
  <c r="P84" i="24"/>
  <c r="P85" i="24"/>
  <c r="P86" i="24"/>
  <c r="P87" i="24"/>
  <c r="P88" i="24"/>
  <c r="P89" i="24"/>
  <c r="P90" i="24"/>
  <c r="P91" i="24"/>
  <c r="P92" i="24"/>
  <c r="P93" i="24"/>
  <c r="P94" i="24"/>
  <c r="P95" i="24"/>
  <c r="P96" i="24"/>
  <c r="P97" i="24"/>
  <c r="P98" i="24"/>
  <c r="P99" i="24"/>
  <c r="P100" i="24"/>
  <c r="P101" i="24"/>
  <c r="P102" i="24"/>
  <c r="P103" i="24"/>
  <c r="P104" i="24"/>
  <c r="P105" i="24"/>
  <c r="P106" i="24"/>
  <c r="P107" i="24"/>
  <c r="P108" i="24"/>
  <c r="P109" i="24"/>
  <c r="P110" i="24"/>
  <c r="P111" i="24"/>
  <c r="P112" i="24"/>
  <c r="P113" i="24"/>
  <c r="P114" i="24"/>
  <c r="P115" i="24"/>
  <c r="P116" i="24"/>
  <c r="P117" i="24"/>
  <c r="P118" i="24"/>
  <c r="P119" i="24"/>
  <c r="P120" i="24"/>
  <c r="P121" i="24"/>
  <c r="P122" i="24"/>
  <c r="P123" i="24"/>
  <c r="P124" i="24"/>
  <c r="P125" i="24"/>
  <c r="P126" i="24"/>
  <c r="P127" i="24"/>
  <c r="P128" i="24"/>
  <c r="P129" i="24"/>
  <c r="P130" i="24"/>
  <c r="P131" i="24"/>
  <c r="P132" i="24"/>
  <c r="P133" i="24"/>
  <c r="P134" i="24"/>
  <c r="P135" i="24"/>
  <c r="P136" i="24"/>
  <c r="P137" i="24"/>
  <c r="P138" i="24"/>
  <c r="P139" i="24"/>
  <c r="P140" i="24"/>
  <c r="P141" i="24"/>
  <c r="P142" i="24"/>
  <c r="P143" i="24"/>
  <c r="P144" i="24"/>
  <c r="P145" i="24"/>
  <c r="P146" i="24"/>
  <c r="P147" i="24"/>
  <c r="P148" i="24"/>
  <c r="P149" i="24"/>
  <c r="P150" i="24"/>
  <c r="P151" i="24"/>
  <c r="P152" i="24"/>
  <c r="P153" i="24"/>
  <c r="P154" i="24"/>
  <c r="P155" i="24"/>
  <c r="P156" i="24"/>
  <c r="P157" i="24"/>
  <c r="P158" i="24"/>
  <c r="P159" i="24"/>
  <c r="P160" i="24"/>
  <c r="P161" i="24"/>
  <c r="P162" i="24"/>
  <c r="P163" i="24"/>
  <c r="P164" i="24"/>
  <c r="P165" i="24"/>
  <c r="P166" i="24"/>
  <c r="P167" i="24"/>
  <c r="P168" i="24"/>
  <c r="P169" i="24"/>
  <c r="P170" i="24"/>
  <c r="P171" i="24"/>
  <c r="P172" i="24"/>
  <c r="P173" i="24"/>
  <c r="P174" i="24"/>
  <c r="P175" i="24"/>
  <c r="P176" i="24"/>
  <c r="P177" i="24"/>
  <c r="P178" i="24"/>
  <c r="P179" i="24"/>
  <c r="P180" i="24"/>
  <c r="P181" i="24"/>
  <c r="P182" i="24"/>
  <c r="P183" i="24"/>
  <c r="P184" i="24"/>
  <c r="P185" i="24"/>
  <c r="P186" i="24"/>
  <c r="P187" i="24"/>
  <c r="P188" i="24"/>
  <c r="P189" i="24"/>
  <c r="P190" i="24"/>
  <c r="P191" i="24"/>
  <c r="P192" i="24"/>
  <c r="P193" i="24"/>
  <c r="P194" i="24"/>
  <c r="P195" i="24"/>
  <c r="P196" i="24"/>
  <c r="P197" i="24"/>
  <c r="P198" i="24"/>
  <c r="P199" i="24"/>
  <c r="P200" i="24"/>
  <c r="P201" i="24"/>
  <c r="P202" i="24"/>
  <c r="P203" i="24"/>
  <c r="C19" i="26"/>
  <c r="L17" i="26"/>
  <c r="N17" i="26"/>
  <c r="N16" i="26"/>
  <c r="N14" i="26"/>
  <c r="N13" i="26"/>
  <c r="N12" i="26"/>
  <c r="L12" i="26"/>
  <c r="AK101" i="27"/>
  <c r="AI101" i="27"/>
  <c r="AD101" i="27"/>
  <c r="AB101" i="27"/>
  <c r="AA101" i="27"/>
  <c r="Z101" i="27"/>
  <c r="W101" i="27"/>
  <c r="U101" i="27"/>
  <c r="Y101" i="27" s="1"/>
  <c r="T101" i="27"/>
  <c r="S101" i="27"/>
  <c r="R101" i="27"/>
  <c r="P101" i="27"/>
  <c r="O101" i="27"/>
  <c r="N101" i="27"/>
  <c r="Q101" i="27" s="1"/>
  <c r="M101" i="27"/>
  <c r="L101" i="27"/>
  <c r="AN100" i="27"/>
  <c r="AM100" i="27"/>
  <c r="AK100" i="27"/>
  <c r="AJ100" i="27"/>
  <c r="AI100" i="27"/>
  <c r="AL100" i="27" s="1"/>
  <c r="AH100" i="27"/>
  <c r="AG100" i="27"/>
  <c r="AF100" i="27"/>
  <c r="AE100" i="27"/>
  <c r="AD100" i="27"/>
  <c r="AB100" i="27"/>
  <c r="AC100" i="27" s="1"/>
  <c r="Z100" i="27"/>
  <c r="Y100" i="27"/>
  <c r="X100" i="27"/>
  <c r="W100" i="27"/>
  <c r="U100" i="27"/>
  <c r="V100" i="27" s="1"/>
  <c r="T100" i="27"/>
  <c r="S100" i="27"/>
  <c r="R100" i="27"/>
  <c r="Q100" i="27"/>
  <c r="P100" i="27"/>
  <c r="O100" i="27"/>
  <c r="N100" i="27"/>
  <c r="M100" i="27"/>
  <c r="AN99" i="27"/>
  <c r="AM99" i="27"/>
  <c r="AL99" i="27"/>
  <c r="AK99" i="27"/>
  <c r="AJ99" i="27"/>
  <c r="AI99" i="27"/>
  <c r="AH99" i="27"/>
  <c r="AD99" i="27"/>
  <c r="AC99" i="27"/>
  <c r="AB99" i="27"/>
  <c r="AA99" i="27" s="1"/>
  <c r="W99" i="27"/>
  <c r="U99" i="27"/>
  <c r="P99" i="27"/>
  <c r="N99" i="27"/>
  <c r="M99" i="27"/>
  <c r="AK98" i="27"/>
  <c r="AI98" i="27"/>
  <c r="AH98" i="27"/>
  <c r="AG98" i="27"/>
  <c r="AD98" i="27"/>
  <c r="AB98" i="27"/>
  <c r="AF98" i="27" s="1"/>
  <c r="AA98" i="27"/>
  <c r="Z98" i="27"/>
  <c r="Y98" i="27"/>
  <c r="W98" i="27"/>
  <c r="V98" i="27"/>
  <c r="U98" i="27"/>
  <c r="X98" i="27" s="1"/>
  <c r="T98" i="27"/>
  <c r="S98" i="27"/>
  <c r="R98" i="27"/>
  <c r="Q98" i="27"/>
  <c r="P98" i="27"/>
  <c r="N98" i="27"/>
  <c r="O98" i="27" s="1"/>
  <c r="AN97" i="27"/>
  <c r="AM97" i="27"/>
  <c r="AL97" i="27"/>
  <c r="AK97" i="27"/>
  <c r="AI97" i="27"/>
  <c r="AJ97" i="27" s="1"/>
  <c r="AG97" i="27"/>
  <c r="AF97" i="27"/>
  <c r="AE97" i="27"/>
  <c r="AD97" i="27"/>
  <c r="AB97" i="27"/>
  <c r="AC97" i="27" s="1"/>
  <c r="AA97" i="27"/>
  <c r="Z97" i="27"/>
  <c r="Y97" i="27"/>
  <c r="X97" i="27"/>
  <c r="W97" i="27"/>
  <c r="V97" i="27"/>
  <c r="U97" i="27"/>
  <c r="T97" i="27"/>
  <c r="P97" i="27"/>
  <c r="O97" i="27"/>
  <c r="N97" i="27"/>
  <c r="AK96" i="27"/>
  <c r="AJ96" i="27"/>
  <c r="AI96" i="27"/>
  <c r="AD96" i="27"/>
  <c r="AB96" i="27"/>
  <c r="AA96" i="27"/>
  <c r="W96" i="27"/>
  <c r="U96" i="27"/>
  <c r="T96" i="27" s="1"/>
  <c r="S96" i="27"/>
  <c r="P96" i="27"/>
  <c r="N96" i="27"/>
  <c r="R96" i="27" s="1"/>
  <c r="M96" i="27"/>
  <c r="AN95" i="27"/>
  <c r="AK95" i="27"/>
  <c r="AI95" i="27"/>
  <c r="AM95" i="27" s="1"/>
  <c r="AH95" i="27"/>
  <c r="AG95" i="27"/>
  <c r="AF95" i="27"/>
  <c r="AD95" i="27"/>
  <c r="AC95" i="27"/>
  <c r="AB95" i="27"/>
  <c r="AE95" i="27" s="1"/>
  <c r="AA95" i="27"/>
  <c r="Z95" i="27"/>
  <c r="Y95" i="27"/>
  <c r="X95" i="27"/>
  <c r="W95" i="27"/>
  <c r="U95" i="27"/>
  <c r="V95" i="27" s="1"/>
  <c r="S95" i="27"/>
  <c r="R95" i="27"/>
  <c r="Q95" i="27"/>
  <c r="P95" i="27"/>
  <c r="N95" i="27"/>
  <c r="O95" i="27" s="1"/>
  <c r="M95" i="27"/>
  <c r="AN94" i="27"/>
  <c r="AM94" i="27"/>
  <c r="AL94" i="27"/>
  <c r="AK94" i="27"/>
  <c r="AI94" i="27"/>
  <c r="AJ94" i="27" s="1"/>
  <c r="AH94" i="27"/>
  <c r="AG94" i="27"/>
  <c r="AF94" i="27"/>
  <c r="AE94" i="27"/>
  <c r="AD94" i="27"/>
  <c r="AC94" i="27"/>
  <c r="AB94" i="27"/>
  <c r="AA94" i="27"/>
  <c r="W94" i="27"/>
  <c r="U94" i="27"/>
  <c r="P94" i="27"/>
  <c r="O94" i="27"/>
  <c r="N94" i="27"/>
  <c r="AK93" i="27"/>
  <c r="AJ93" i="27"/>
  <c r="AI93" i="27"/>
  <c r="AH93" i="27"/>
  <c r="AD93" i="27"/>
  <c r="AB93" i="27"/>
  <c r="AA93" i="27"/>
  <c r="Z93" i="27"/>
  <c r="W93" i="27"/>
  <c r="U93" i="27"/>
  <c r="Y93" i="27" s="1"/>
  <c r="T93" i="27"/>
  <c r="S93" i="27"/>
  <c r="R93" i="27"/>
  <c r="P93" i="27"/>
  <c r="O93" i="27"/>
  <c r="N93" i="27"/>
  <c r="Q93" i="27" s="1"/>
  <c r="M93" i="27"/>
  <c r="AN92" i="27"/>
  <c r="AM92" i="27"/>
  <c r="AL92" i="27"/>
  <c r="AK92" i="27"/>
  <c r="AI92" i="27"/>
  <c r="AJ92" i="27" s="1"/>
  <c r="AG92" i="27"/>
  <c r="AF92" i="27"/>
  <c r="AE92" i="27"/>
  <c r="AD92" i="27"/>
  <c r="AB92" i="27"/>
  <c r="AC92" i="27" s="1"/>
  <c r="AA92" i="27"/>
  <c r="Y92" i="27"/>
  <c r="X92" i="27"/>
  <c r="W92" i="27"/>
  <c r="V92" i="27"/>
  <c r="U92" i="27"/>
  <c r="Z92" i="27" s="1"/>
  <c r="T92" i="27"/>
  <c r="P92" i="27"/>
  <c r="O92" i="27"/>
  <c r="N92" i="27"/>
  <c r="AK91" i="27"/>
  <c r="AJ91" i="27"/>
  <c r="AI91" i="27"/>
  <c r="AH91" i="27"/>
  <c r="AD91" i="27"/>
  <c r="AB91" i="27"/>
  <c r="AA91" i="27"/>
  <c r="Z91" i="27"/>
  <c r="W91" i="27"/>
  <c r="U91" i="27"/>
  <c r="Y91" i="27" s="1"/>
  <c r="T91" i="27"/>
  <c r="S91" i="27"/>
  <c r="R91" i="27"/>
  <c r="P91" i="27"/>
  <c r="O91" i="27"/>
  <c r="N91" i="27"/>
  <c r="Q91" i="27" s="1"/>
  <c r="M91" i="27"/>
  <c r="AN90" i="27"/>
  <c r="AM90" i="27"/>
  <c r="AK90" i="27"/>
  <c r="AJ90" i="27"/>
  <c r="AI90" i="27"/>
  <c r="AL90" i="27" s="1"/>
  <c r="AH90" i="27"/>
  <c r="AG90" i="27"/>
  <c r="AF90" i="27"/>
  <c r="AE90" i="27"/>
  <c r="AD90" i="27"/>
  <c r="AB90" i="27"/>
  <c r="AC90" i="27" s="1"/>
  <c r="Z90" i="27"/>
  <c r="Y90" i="27"/>
  <c r="X90" i="27"/>
  <c r="W90" i="27"/>
  <c r="U90" i="27"/>
  <c r="V90" i="27" s="1"/>
  <c r="T90" i="27"/>
  <c r="R90" i="27"/>
  <c r="Q90" i="27"/>
  <c r="P90" i="27"/>
  <c r="O90" i="27"/>
  <c r="N90" i="27"/>
  <c r="S90" i="27" s="1"/>
  <c r="M90" i="27"/>
  <c r="AM89" i="27"/>
  <c r="AL89" i="27"/>
  <c r="AK89" i="27"/>
  <c r="AJ89" i="27"/>
  <c r="AI89" i="27"/>
  <c r="AN89" i="27" s="1"/>
  <c r="AH89" i="27"/>
  <c r="AD89" i="27"/>
  <c r="AB89" i="27"/>
  <c r="AC89" i="27" s="1"/>
  <c r="W89" i="27"/>
  <c r="V89" i="27"/>
  <c r="U89" i="27"/>
  <c r="T89" i="27" s="1"/>
  <c r="P89" i="27"/>
  <c r="N89" i="27"/>
  <c r="M89" i="27"/>
  <c r="AK88" i="27"/>
  <c r="AI88" i="27"/>
  <c r="AH88" i="27" s="1"/>
  <c r="AG88" i="27"/>
  <c r="AD88" i="27"/>
  <c r="AB88" i="27"/>
  <c r="AF88" i="27" s="1"/>
  <c r="AA88" i="27"/>
  <c r="Z88" i="27"/>
  <c r="Y88" i="27"/>
  <c r="W88" i="27"/>
  <c r="V88" i="27"/>
  <c r="U88" i="27"/>
  <c r="X88" i="27" s="1"/>
  <c r="T88" i="27"/>
  <c r="S88" i="27"/>
  <c r="R88" i="27"/>
  <c r="Q88" i="27"/>
  <c r="P88" i="27"/>
  <c r="N88" i="27"/>
  <c r="O88" i="27" s="1"/>
  <c r="AN87" i="27"/>
  <c r="AM87" i="27"/>
  <c r="AL87" i="27"/>
  <c r="AK87" i="27"/>
  <c r="AI87" i="27"/>
  <c r="AJ87" i="27" s="1"/>
  <c r="AG87" i="27"/>
  <c r="AF87" i="27"/>
  <c r="AE87" i="27"/>
  <c r="AD87" i="27"/>
  <c r="AB87" i="27"/>
  <c r="AC87" i="27" s="1"/>
  <c r="AA87" i="27"/>
  <c r="Y87" i="27"/>
  <c r="X87" i="27"/>
  <c r="W87" i="27"/>
  <c r="V87" i="27"/>
  <c r="U87" i="27"/>
  <c r="Z87" i="27" s="1"/>
  <c r="T87" i="27"/>
  <c r="P87" i="27"/>
  <c r="O87" i="27"/>
  <c r="N87" i="27"/>
  <c r="AK86" i="27"/>
  <c r="AJ86" i="27"/>
  <c r="AI86" i="27"/>
  <c r="AD86" i="27"/>
  <c r="AB86" i="27"/>
  <c r="AA86" i="27"/>
  <c r="W86" i="27"/>
  <c r="U86" i="27"/>
  <c r="T86" i="27"/>
  <c r="S86" i="27"/>
  <c r="P86" i="27"/>
  <c r="N86" i="27"/>
  <c r="M86" i="27"/>
  <c r="AK85" i="27"/>
  <c r="AI85" i="27"/>
  <c r="AG85" i="27"/>
  <c r="AF85" i="27"/>
  <c r="AD85" i="27"/>
  <c r="AC85" i="27"/>
  <c r="AB85" i="27"/>
  <c r="AE85" i="27" s="1"/>
  <c r="AA85" i="27"/>
  <c r="Z85" i="27"/>
  <c r="Y85" i="27"/>
  <c r="X85" i="27"/>
  <c r="W85" i="27"/>
  <c r="U85" i="27"/>
  <c r="V85" i="27" s="1"/>
  <c r="S85" i="27"/>
  <c r="R85" i="27"/>
  <c r="Q85" i="27"/>
  <c r="P85" i="27"/>
  <c r="N85" i="27"/>
  <c r="O85" i="27" s="1"/>
  <c r="M85" i="27"/>
  <c r="AN84" i="27"/>
  <c r="AM84" i="27"/>
  <c r="AL84" i="27"/>
  <c r="AK84" i="27"/>
  <c r="AI84" i="27"/>
  <c r="AJ84" i="27" s="1"/>
  <c r="AH84" i="27"/>
  <c r="AG84" i="27"/>
  <c r="AF84" i="27"/>
  <c r="AE84" i="27"/>
  <c r="AD84" i="27"/>
  <c r="AC84" i="27"/>
  <c r="AB84" i="27"/>
  <c r="AA84" i="27"/>
  <c r="Z84" i="27"/>
  <c r="X84" i="27"/>
  <c r="W84" i="27"/>
  <c r="U84" i="27"/>
  <c r="P84" i="27"/>
  <c r="N84" i="27"/>
  <c r="O84" i="27" s="1"/>
  <c r="AL82" i="27"/>
  <c r="AK82" i="27"/>
  <c r="AI82" i="27"/>
  <c r="AH82" i="27" s="1"/>
  <c r="AG82" i="27"/>
  <c r="AD82" i="27"/>
  <c r="AB82" i="27"/>
  <c r="AA82" i="27"/>
  <c r="Z82" i="27"/>
  <c r="Y82" i="27"/>
  <c r="W82" i="27"/>
  <c r="V82" i="27"/>
  <c r="U82" i="27"/>
  <c r="X82" i="27" s="1"/>
  <c r="T82" i="27"/>
  <c r="R82" i="27"/>
  <c r="P82" i="27"/>
  <c r="N82" i="27"/>
  <c r="S82" i="27" s="1"/>
  <c r="L82" i="27"/>
  <c r="AN80" i="27"/>
  <c r="AM80" i="27"/>
  <c r="AL80" i="27"/>
  <c r="AK80" i="27"/>
  <c r="AI80" i="27"/>
  <c r="AG80" i="27"/>
  <c r="AF80" i="27"/>
  <c r="AE80" i="27"/>
  <c r="AD80" i="27"/>
  <c r="AB80" i="27"/>
  <c r="AC80" i="27" s="1"/>
  <c r="AA80" i="27"/>
  <c r="Y80" i="27"/>
  <c r="X80" i="27"/>
  <c r="W80" i="27"/>
  <c r="V80" i="27"/>
  <c r="U80" i="27"/>
  <c r="Z80" i="27" s="1"/>
  <c r="T80" i="27"/>
  <c r="S80" i="27"/>
  <c r="Q80" i="27"/>
  <c r="P80" i="27"/>
  <c r="N80" i="27"/>
  <c r="L80" i="27"/>
  <c r="AL79" i="27"/>
  <c r="AK79" i="27"/>
  <c r="AI79" i="27"/>
  <c r="AN79" i="27" s="1"/>
  <c r="AD79" i="27"/>
  <c r="AB79" i="27"/>
  <c r="AA79" i="27"/>
  <c r="X79" i="27"/>
  <c r="W79" i="27"/>
  <c r="U79" i="27"/>
  <c r="Z79" i="27" s="1"/>
  <c r="S79" i="27"/>
  <c r="Q79" i="27"/>
  <c r="P79" i="27"/>
  <c r="N79" i="27"/>
  <c r="M79" i="27" s="1"/>
  <c r="L79" i="27"/>
  <c r="AK78" i="27"/>
  <c r="AI78" i="27"/>
  <c r="AG78" i="27"/>
  <c r="AF78" i="27"/>
  <c r="AD78" i="27"/>
  <c r="AC78" i="27"/>
  <c r="AB78" i="27"/>
  <c r="AE78" i="27" s="1"/>
  <c r="AA78" i="27"/>
  <c r="Z78" i="27"/>
  <c r="X78" i="27"/>
  <c r="W78" i="27"/>
  <c r="U78" i="27"/>
  <c r="T78" i="27" s="1"/>
  <c r="R78" i="27"/>
  <c r="Q78" i="27"/>
  <c r="P78" i="27"/>
  <c r="N78" i="27"/>
  <c r="O78" i="27" s="1"/>
  <c r="L78" i="27"/>
  <c r="AN77" i="27"/>
  <c r="AL77" i="27"/>
  <c r="AK77" i="27"/>
  <c r="AI77" i="27"/>
  <c r="AJ77" i="27" s="1"/>
  <c r="AH77" i="27"/>
  <c r="AG77" i="27"/>
  <c r="AF77" i="27"/>
  <c r="AE77" i="27"/>
  <c r="AD77" i="27"/>
  <c r="AC77" i="27"/>
  <c r="AB77" i="27"/>
  <c r="AA77" i="27"/>
  <c r="Z77" i="27"/>
  <c r="W77" i="27"/>
  <c r="V77" i="27"/>
  <c r="U77" i="27"/>
  <c r="S77" i="27"/>
  <c r="R77" i="27"/>
  <c r="P77" i="27"/>
  <c r="O77" i="27"/>
  <c r="N77" i="27"/>
  <c r="Q77" i="27" s="1"/>
  <c r="M77" i="27"/>
  <c r="L77" i="27"/>
  <c r="AM76" i="27"/>
  <c r="AK76" i="27"/>
  <c r="AI76" i="27"/>
  <c r="AL76" i="27" s="1"/>
  <c r="AD76" i="27"/>
  <c r="AC76" i="27"/>
  <c r="AB76" i="27"/>
  <c r="Z76" i="27"/>
  <c r="W76" i="27"/>
  <c r="U76" i="27"/>
  <c r="T76" i="27" s="1"/>
  <c r="S76" i="27"/>
  <c r="R76" i="27"/>
  <c r="P76" i="27"/>
  <c r="O76" i="27"/>
  <c r="N76" i="27"/>
  <c r="Q76" i="27" s="1"/>
  <c r="M76" i="27"/>
  <c r="L76" i="27"/>
  <c r="AN75" i="27"/>
  <c r="AM75" i="27"/>
  <c r="AK75" i="27"/>
  <c r="AJ75" i="27"/>
  <c r="AI75" i="27"/>
  <c r="AL75" i="27" s="1"/>
  <c r="AH75" i="27"/>
  <c r="AF75" i="27"/>
  <c r="AD75" i="27"/>
  <c r="AC75" i="27"/>
  <c r="AB75" i="27"/>
  <c r="AA75" i="27" s="1"/>
  <c r="Z75" i="27"/>
  <c r="Y75" i="27"/>
  <c r="X75" i="27"/>
  <c r="W75" i="27"/>
  <c r="U75" i="27"/>
  <c r="V75" i="27" s="1"/>
  <c r="T75" i="27"/>
  <c r="S75" i="27"/>
  <c r="R75" i="27"/>
  <c r="Q75" i="27"/>
  <c r="P75" i="27"/>
  <c r="O75" i="27"/>
  <c r="N75" i="27"/>
  <c r="M75" i="27"/>
  <c r="L75" i="27"/>
  <c r="AN74" i="27"/>
  <c r="AM74" i="27"/>
  <c r="AL74" i="27"/>
  <c r="AK74" i="27"/>
  <c r="AJ74" i="27"/>
  <c r="AI74" i="27"/>
  <c r="AH74" i="27"/>
  <c r="AG74" i="27"/>
  <c r="AE74" i="27"/>
  <c r="AD74" i="27"/>
  <c r="AC74" i="27"/>
  <c r="AB74" i="27"/>
  <c r="W74" i="27"/>
  <c r="U74" i="27"/>
  <c r="R74" i="27"/>
  <c r="P74" i="27"/>
  <c r="O74" i="27"/>
  <c r="N74" i="27"/>
  <c r="S74" i="27" s="1"/>
  <c r="M74" i="27"/>
  <c r="L74" i="27"/>
  <c r="AL73" i="27"/>
  <c r="AK73" i="27"/>
  <c r="AI73" i="27"/>
  <c r="AN73" i="27" s="1"/>
  <c r="AG73" i="27"/>
  <c r="AE73" i="27"/>
  <c r="AD73" i="27"/>
  <c r="AB73" i="27"/>
  <c r="AA73" i="27" s="1"/>
  <c r="Z73" i="27"/>
  <c r="Y73" i="27"/>
  <c r="W73" i="27"/>
  <c r="V73" i="27"/>
  <c r="U73" i="27"/>
  <c r="X73" i="27" s="1"/>
  <c r="T73" i="27"/>
  <c r="P73" i="27"/>
  <c r="N73" i="27"/>
  <c r="L73" i="27"/>
  <c r="AN72" i="27"/>
  <c r="AM72" i="27"/>
  <c r="AK72" i="27"/>
  <c r="AJ72" i="27"/>
  <c r="AI72" i="27"/>
  <c r="AH72" i="27" s="1"/>
  <c r="AG72" i="27"/>
  <c r="AF72" i="27"/>
  <c r="AE72" i="27"/>
  <c r="AD72" i="27"/>
  <c r="AB72" i="27"/>
  <c r="AC72" i="27" s="1"/>
  <c r="Y72" i="27"/>
  <c r="X72" i="27"/>
  <c r="W72" i="27"/>
  <c r="V72" i="27"/>
  <c r="U72" i="27"/>
  <c r="Z72" i="27" s="1"/>
  <c r="T72" i="27"/>
  <c r="P72" i="27"/>
  <c r="N72" i="27"/>
  <c r="L72" i="27"/>
  <c r="AL71" i="27"/>
  <c r="AK71" i="27"/>
  <c r="AI71" i="27"/>
  <c r="AN71" i="27" s="1"/>
  <c r="AF71" i="27"/>
  <c r="AD71" i="27"/>
  <c r="AB71" i="27"/>
  <c r="AE71" i="27" s="1"/>
  <c r="W71" i="27"/>
  <c r="U71" i="27"/>
  <c r="S71" i="27"/>
  <c r="P71" i="27"/>
  <c r="N71" i="27"/>
  <c r="M71" i="27" s="1"/>
  <c r="L71" i="27"/>
  <c r="AN70" i="27"/>
  <c r="AL70" i="27"/>
  <c r="AK70" i="27"/>
  <c r="AI70" i="27"/>
  <c r="AH70" i="27" s="1"/>
  <c r="AG70" i="27"/>
  <c r="AF70" i="27"/>
  <c r="AD70" i="27"/>
  <c r="AC70" i="27"/>
  <c r="AB70" i="27"/>
  <c r="AE70" i="27" s="1"/>
  <c r="AA70" i="27"/>
  <c r="W70" i="27"/>
  <c r="V70" i="27"/>
  <c r="U70" i="27"/>
  <c r="R70" i="27"/>
  <c r="P70" i="27"/>
  <c r="N70" i="27"/>
  <c r="O70" i="27" s="1"/>
  <c r="L70" i="27"/>
  <c r="AN69" i="27"/>
  <c r="AM69" i="27"/>
  <c r="AL69" i="27"/>
  <c r="AK69" i="27"/>
  <c r="AI69" i="27"/>
  <c r="AJ69" i="27" s="1"/>
  <c r="AH69" i="27"/>
  <c r="AF69" i="27"/>
  <c r="AE69" i="27"/>
  <c r="AD69" i="27"/>
  <c r="AC69" i="27"/>
  <c r="AB69" i="27"/>
  <c r="AG69" i="27" s="1"/>
  <c r="AA69" i="27"/>
  <c r="W69" i="27"/>
  <c r="U69" i="27"/>
  <c r="R69" i="27"/>
  <c r="P69" i="27"/>
  <c r="N69" i="27"/>
  <c r="Q69" i="27" s="1"/>
  <c r="L69" i="27"/>
  <c r="AN68" i="27"/>
  <c r="AM68" i="27"/>
  <c r="AK68" i="27"/>
  <c r="AJ68" i="27"/>
  <c r="AI68" i="27"/>
  <c r="AL68" i="27" s="1"/>
  <c r="AH68" i="27"/>
  <c r="AE68" i="27"/>
  <c r="AD68" i="27"/>
  <c r="AB68" i="27"/>
  <c r="AG68" i="27" s="1"/>
  <c r="W68" i="27"/>
  <c r="U68" i="27"/>
  <c r="T68" i="27"/>
  <c r="S68" i="27"/>
  <c r="R68" i="27"/>
  <c r="P68" i="27"/>
  <c r="O68" i="27"/>
  <c r="N68" i="27"/>
  <c r="Q68" i="27" s="1"/>
  <c r="M68" i="27"/>
  <c r="L68" i="27"/>
  <c r="AN67" i="27"/>
  <c r="AM67" i="27"/>
  <c r="AK67" i="27"/>
  <c r="AJ67" i="27"/>
  <c r="AI67" i="27"/>
  <c r="AL67" i="27" s="1"/>
  <c r="AH67" i="27"/>
  <c r="AF67" i="27"/>
  <c r="AE67" i="27"/>
  <c r="AD67" i="27"/>
  <c r="AC67" i="27"/>
  <c r="AB67" i="27"/>
  <c r="AA67" i="27" s="1"/>
  <c r="W67" i="27"/>
  <c r="U67" i="27"/>
  <c r="R67" i="27"/>
  <c r="P67" i="27"/>
  <c r="O67" i="27"/>
  <c r="N67" i="27"/>
  <c r="S67" i="27" s="1"/>
  <c r="M67" i="27"/>
  <c r="L67" i="27"/>
  <c r="AL66" i="27"/>
  <c r="AK66" i="27"/>
  <c r="AI66" i="27"/>
  <c r="AN66" i="27" s="1"/>
  <c r="AG66" i="27"/>
  <c r="AE66" i="27"/>
  <c r="AD66" i="27"/>
  <c r="AC66" i="27"/>
  <c r="AB66" i="27"/>
  <c r="AF66" i="27" s="1"/>
  <c r="Z66" i="27"/>
  <c r="W66" i="27"/>
  <c r="V66" i="27"/>
  <c r="U66" i="27"/>
  <c r="X66" i="27" s="1"/>
  <c r="T66" i="27"/>
  <c r="P66" i="27"/>
  <c r="N66" i="27"/>
  <c r="L66" i="27"/>
  <c r="AK65" i="27"/>
  <c r="AI65" i="27"/>
  <c r="AJ65" i="27" s="1"/>
  <c r="AD65" i="27"/>
  <c r="AB65" i="27"/>
  <c r="AA65" i="27" s="1"/>
  <c r="Z65" i="27"/>
  <c r="Y65" i="27"/>
  <c r="W65" i="27"/>
  <c r="V65" i="27"/>
  <c r="U65" i="27"/>
  <c r="X65" i="27" s="1"/>
  <c r="T65" i="27"/>
  <c r="S65" i="27"/>
  <c r="Q65" i="27"/>
  <c r="P65" i="27"/>
  <c r="N65" i="27"/>
  <c r="O65" i="27" s="1"/>
  <c r="L65" i="27"/>
  <c r="AN64" i="27"/>
  <c r="AL64" i="27"/>
  <c r="AK64" i="27"/>
  <c r="AI64" i="27"/>
  <c r="AJ64" i="27" s="1"/>
  <c r="AG64" i="27"/>
  <c r="AF64" i="27"/>
  <c r="AE64" i="27"/>
  <c r="AD64" i="27"/>
  <c r="AC64" i="27"/>
  <c r="AB64" i="27"/>
  <c r="AA64" i="27"/>
  <c r="Y64" i="27"/>
  <c r="X64" i="27"/>
  <c r="W64" i="27"/>
  <c r="V64" i="27"/>
  <c r="U64" i="27"/>
  <c r="T64" i="27" s="1"/>
  <c r="Q64" i="27"/>
  <c r="P64" i="27"/>
  <c r="N64" i="27"/>
  <c r="M64" i="27" s="1"/>
  <c r="L64" i="27"/>
  <c r="AL63" i="27"/>
  <c r="AK63" i="27"/>
  <c r="AI63" i="27"/>
  <c r="AH63" i="27" s="1"/>
  <c r="AF63" i="27"/>
  <c r="AD63" i="27"/>
  <c r="AC63" i="27"/>
  <c r="AB63" i="27"/>
  <c r="AG63" i="27" s="1"/>
  <c r="AA63" i="27"/>
  <c r="W63" i="27"/>
  <c r="U63" i="27"/>
  <c r="V63" i="27" s="1"/>
  <c r="P63" i="27"/>
  <c r="N63" i="27"/>
  <c r="M63" i="27"/>
  <c r="L63" i="27"/>
  <c r="AK62" i="27"/>
  <c r="AI62" i="27"/>
  <c r="AH62" i="27"/>
  <c r="AG62" i="27"/>
  <c r="AF62" i="27"/>
  <c r="AE62" i="27"/>
  <c r="AD62" i="27"/>
  <c r="AC62" i="27"/>
  <c r="AB62" i="27"/>
  <c r="AA62" i="27"/>
  <c r="Z62" i="27"/>
  <c r="X62" i="27"/>
  <c r="W62" i="27"/>
  <c r="U62" i="27"/>
  <c r="V62" i="27" s="1"/>
  <c r="S62" i="27"/>
  <c r="R62" i="27"/>
  <c r="Q62" i="27"/>
  <c r="P62" i="27"/>
  <c r="O62" i="27"/>
  <c r="N62" i="27"/>
  <c r="M62" i="27"/>
  <c r="L62" i="27"/>
  <c r="AN61" i="27"/>
  <c r="AM61" i="27"/>
  <c r="AL61" i="27"/>
  <c r="AK61" i="27"/>
  <c r="AJ61" i="27"/>
  <c r="AI61" i="27"/>
  <c r="AH61" i="27"/>
  <c r="AF61" i="27"/>
  <c r="AE61" i="27"/>
  <c r="AD61" i="27"/>
  <c r="AC61" i="27"/>
  <c r="AB61" i="27"/>
  <c r="AA61" i="27" s="1"/>
  <c r="X61" i="27"/>
  <c r="W61" i="27"/>
  <c r="U61" i="27"/>
  <c r="T61" i="27" s="1"/>
  <c r="R61" i="27"/>
  <c r="P61" i="27"/>
  <c r="O61" i="27"/>
  <c r="N61" i="27"/>
  <c r="S61" i="27" s="1"/>
  <c r="M61" i="27"/>
  <c r="AK59" i="27"/>
  <c r="AI59" i="27"/>
  <c r="AJ59" i="27" s="1"/>
  <c r="AD59" i="27"/>
  <c r="AB59" i="27"/>
  <c r="AA59" i="27" s="1"/>
  <c r="Z59" i="27"/>
  <c r="Y59" i="27"/>
  <c r="X59" i="27"/>
  <c r="W59" i="27"/>
  <c r="V59" i="27"/>
  <c r="U59" i="27"/>
  <c r="T59" i="27"/>
  <c r="S59" i="27"/>
  <c r="Q59" i="27"/>
  <c r="P59" i="27"/>
  <c r="N59" i="27"/>
  <c r="O59" i="27" s="1"/>
  <c r="L59" i="27"/>
  <c r="AN58" i="27"/>
  <c r="AL58" i="27"/>
  <c r="AK58" i="27"/>
  <c r="AI58" i="27"/>
  <c r="AJ58" i="27" s="1"/>
  <c r="AG58" i="27"/>
  <c r="AF58" i="27"/>
  <c r="AE58" i="27"/>
  <c r="AD58" i="27"/>
  <c r="AC58" i="27"/>
  <c r="AB58" i="27"/>
  <c r="AA58" i="27"/>
  <c r="Y58" i="27"/>
  <c r="X58" i="27"/>
  <c r="W58" i="27"/>
  <c r="V58" i="27"/>
  <c r="U58" i="27"/>
  <c r="T58" i="27" s="1"/>
  <c r="Q58" i="27"/>
  <c r="P58" i="27"/>
  <c r="N58" i="27"/>
  <c r="M58" i="27" s="1"/>
  <c r="L58" i="27"/>
  <c r="AL57" i="27"/>
  <c r="AK57" i="27"/>
  <c r="AI57" i="27"/>
  <c r="AH57" i="27" s="1"/>
  <c r="AF57" i="27"/>
  <c r="AD57" i="27"/>
  <c r="AC57" i="27"/>
  <c r="AB57" i="27"/>
  <c r="AG57" i="27" s="1"/>
  <c r="AA57" i="27"/>
  <c r="W57" i="27"/>
  <c r="U57" i="27"/>
  <c r="P57" i="27"/>
  <c r="N57" i="27"/>
  <c r="M57" i="27" s="1"/>
  <c r="L57" i="27"/>
  <c r="AK56" i="27"/>
  <c r="AI56" i="27"/>
  <c r="AH56" i="27" s="1"/>
  <c r="AG56" i="27"/>
  <c r="AF56" i="27"/>
  <c r="AE56" i="27"/>
  <c r="AD56" i="27"/>
  <c r="AC56" i="27"/>
  <c r="AB56" i="27"/>
  <c r="AA56" i="27"/>
  <c r="Z56" i="27"/>
  <c r="X56" i="27"/>
  <c r="W56" i="27"/>
  <c r="U56" i="27"/>
  <c r="V56" i="27" s="1"/>
  <c r="S56" i="27"/>
  <c r="R56" i="27"/>
  <c r="Q56" i="27"/>
  <c r="P56" i="27"/>
  <c r="O56" i="27"/>
  <c r="N56" i="27"/>
  <c r="M56" i="27"/>
  <c r="L56" i="27"/>
  <c r="AN55" i="27"/>
  <c r="AM55" i="27"/>
  <c r="AL55" i="27"/>
  <c r="AK55" i="27"/>
  <c r="AJ55" i="27"/>
  <c r="AI55" i="27"/>
  <c r="AH55" i="27"/>
  <c r="AF55" i="27"/>
  <c r="AE55" i="27"/>
  <c r="AD55" i="27"/>
  <c r="AC55" i="27"/>
  <c r="AB55" i="27"/>
  <c r="AA55" i="27" s="1"/>
  <c r="X55" i="27"/>
  <c r="W55" i="27"/>
  <c r="U55" i="27"/>
  <c r="T55" i="27" s="1"/>
  <c r="R55" i="27"/>
  <c r="P55" i="27"/>
  <c r="O55" i="27"/>
  <c r="N55" i="27"/>
  <c r="S55" i="27" s="1"/>
  <c r="M55" i="27"/>
  <c r="L55" i="27"/>
  <c r="AM54" i="27"/>
  <c r="AK54" i="27"/>
  <c r="AJ54" i="27"/>
  <c r="AI54" i="27"/>
  <c r="AN54" i="27" s="1"/>
  <c r="AH54" i="27"/>
  <c r="AD54" i="27"/>
  <c r="AC54" i="27"/>
  <c r="AB54" i="27"/>
  <c r="W54" i="27"/>
  <c r="U54" i="27"/>
  <c r="T54" i="27"/>
  <c r="S54" i="27"/>
  <c r="R54" i="27"/>
  <c r="Q54" i="27"/>
  <c r="P54" i="27"/>
  <c r="O54" i="27"/>
  <c r="N54" i="27"/>
  <c r="M54" i="27"/>
  <c r="L54" i="27"/>
  <c r="AN53" i="27"/>
  <c r="AM53" i="27"/>
  <c r="AL53" i="27"/>
  <c r="AK53" i="27"/>
  <c r="AJ53" i="27"/>
  <c r="AI53" i="27"/>
  <c r="AH53" i="27"/>
  <c r="AG53" i="27"/>
  <c r="AE53" i="27"/>
  <c r="AD53" i="27"/>
  <c r="AB53" i="27"/>
  <c r="AC53" i="27" s="1"/>
  <c r="Z53" i="27"/>
  <c r="Y53" i="27"/>
  <c r="X53" i="27"/>
  <c r="W53" i="27"/>
  <c r="V53" i="27"/>
  <c r="U53" i="27"/>
  <c r="T53" i="27"/>
  <c r="R53" i="27"/>
  <c r="Q53" i="27"/>
  <c r="P53" i="27"/>
  <c r="O53" i="27"/>
  <c r="N53" i="27"/>
  <c r="M53" i="27" s="1"/>
  <c r="L53" i="27"/>
  <c r="AM52" i="27"/>
  <c r="AL52" i="27"/>
  <c r="AK52" i="27"/>
  <c r="AJ52" i="27"/>
  <c r="AI52" i="27"/>
  <c r="AH52" i="27" s="1"/>
  <c r="AD52" i="27"/>
  <c r="AB52" i="27"/>
  <c r="Y52" i="27"/>
  <c r="W52" i="27"/>
  <c r="V52" i="27"/>
  <c r="U52" i="27"/>
  <c r="Z52" i="27" s="1"/>
  <c r="T52" i="27"/>
  <c r="P52" i="27"/>
  <c r="N52" i="27"/>
  <c r="L52" i="27"/>
  <c r="AK51" i="27"/>
  <c r="AI51" i="27"/>
  <c r="AD51" i="27"/>
  <c r="AB51" i="27"/>
  <c r="AA51" i="27"/>
  <c r="Z51" i="27"/>
  <c r="Y51" i="27"/>
  <c r="X51" i="27"/>
  <c r="W51" i="27"/>
  <c r="V51" i="27"/>
  <c r="U51" i="27"/>
  <c r="T51" i="27"/>
  <c r="S51" i="27"/>
  <c r="P51" i="27"/>
  <c r="N51" i="27"/>
  <c r="Q51" i="27" s="1"/>
  <c r="L51" i="27"/>
  <c r="AK50" i="27"/>
  <c r="AI50" i="27"/>
  <c r="AG50" i="27"/>
  <c r="AF50" i="27"/>
  <c r="AE50" i="27"/>
  <c r="AD50" i="27"/>
  <c r="AC50" i="27"/>
  <c r="AB50" i="27"/>
  <c r="AA50" i="27"/>
  <c r="Y50" i="27"/>
  <c r="X50" i="27"/>
  <c r="W50" i="27"/>
  <c r="V50" i="27"/>
  <c r="U50" i="27"/>
  <c r="T50" i="27" s="1"/>
  <c r="P50" i="27"/>
  <c r="N50" i="27"/>
  <c r="L50" i="27"/>
  <c r="AN49" i="27"/>
  <c r="AK49" i="27"/>
  <c r="AI49" i="27"/>
  <c r="AF49" i="27"/>
  <c r="AD49" i="27"/>
  <c r="AB49" i="27"/>
  <c r="AA49" i="27" s="1"/>
  <c r="W49" i="27"/>
  <c r="U49" i="27"/>
  <c r="X49" i="27" s="1"/>
  <c r="T49" i="27"/>
  <c r="P49" i="27"/>
  <c r="N49" i="27"/>
  <c r="S49" i="27" s="1"/>
  <c r="M49" i="27"/>
  <c r="L49" i="27"/>
  <c r="AK48" i="27"/>
  <c r="AI48" i="27"/>
  <c r="AN48" i="27" s="1"/>
  <c r="AG48" i="27"/>
  <c r="AF48" i="27"/>
  <c r="AE48" i="27"/>
  <c r="AD48" i="27"/>
  <c r="AC48" i="27"/>
  <c r="AB48" i="27"/>
  <c r="AA48" i="27"/>
  <c r="Z48" i="27"/>
  <c r="Y48" i="27"/>
  <c r="X48" i="27"/>
  <c r="W48" i="27"/>
  <c r="U48" i="27"/>
  <c r="S48" i="27"/>
  <c r="R48" i="27"/>
  <c r="Q48" i="27"/>
  <c r="P48" i="27"/>
  <c r="O48" i="27"/>
  <c r="N48" i="27"/>
  <c r="M48" i="27"/>
  <c r="L48" i="27"/>
  <c r="AN47" i="27"/>
  <c r="AM47" i="27"/>
  <c r="AL47" i="27"/>
  <c r="AK47" i="27"/>
  <c r="AJ47" i="27"/>
  <c r="AI47" i="27"/>
  <c r="AH47" i="27"/>
  <c r="AE47" i="27"/>
  <c r="AD47" i="27"/>
  <c r="AC47" i="27"/>
  <c r="AB47" i="27"/>
  <c r="Z47" i="27"/>
  <c r="W47" i="27"/>
  <c r="U47" i="27"/>
  <c r="Y47" i="27" s="1"/>
  <c r="T47" i="27"/>
  <c r="R47" i="27"/>
  <c r="P47" i="27"/>
  <c r="O47" i="27"/>
  <c r="N47" i="27"/>
  <c r="M47" i="27"/>
  <c r="L47" i="27"/>
  <c r="AM46" i="27"/>
  <c r="AK46" i="27"/>
  <c r="AJ46" i="27"/>
  <c r="AI46" i="27"/>
  <c r="AH46" i="27"/>
  <c r="AD46" i="27"/>
  <c r="AB46" i="27"/>
  <c r="AF46" i="27" s="1"/>
  <c r="AA46" i="27"/>
  <c r="Y46" i="27"/>
  <c r="W46" i="27"/>
  <c r="U46" i="27"/>
  <c r="T46" i="27" s="1"/>
  <c r="S46" i="27"/>
  <c r="R46" i="27"/>
  <c r="Q46" i="27"/>
  <c r="P46" i="27"/>
  <c r="O46" i="27"/>
  <c r="N46" i="27"/>
  <c r="M46" i="27"/>
  <c r="L46" i="27"/>
  <c r="AN45" i="27"/>
  <c r="AM45" i="27"/>
  <c r="AL45" i="27"/>
  <c r="AK45" i="27"/>
  <c r="AJ45" i="27"/>
  <c r="AI45" i="27"/>
  <c r="AH45" i="27"/>
  <c r="AF45" i="27"/>
  <c r="AE45" i="27"/>
  <c r="AD45" i="27"/>
  <c r="AB45" i="27"/>
  <c r="Z45" i="27"/>
  <c r="Y45" i="27"/>
  <c r="X45" i="27"/>
  <c r="W45" i="27"/>
  <c r="V45" i="27"/>
  <c r="U45" i="27"/>
  <c r="T45" i="27"/>
  <c r="R45" i="27"/>
  <c r="Q45" i="27"/>
  <c r="P45" i="27"/>
  <c r="O45" i="27"/>
  <c r="N45" i="27"/>
  <c r="L45" i="27"/>
  <c r="AM44" i="27"/>
  <c r="AL44" i="27"/>
  <c r="AK44" i="27"/>
  <c r="AJ44" i="27"/>
  <c r="AI44" i="27"/>
  <c r="AD44" i="27"/>
  <c r="AB44" i="27"/>
  <c r="AF44" i="27" s="1"/>
  <c r="Y44" i="27"/>
  <c r="W44" i="27"/>
  <c r="V44" i="27"/>
  <c r="U44" i="27"/>
  <c r="T44" i="27"/>
  <c r="S44" i="27"/>
  <c r="Q44" i="27"/>
  <c r="P44" i="27"/>
  <c r="O44" i="27"/>
  <c r="N44" i="27"/>
  <c r="R44" i="27" s="1"/>
  <c r="M44" i="27"/>
  <c r="L44" i="27"/>
  <c r="AL43" i="27"/>
  <c r="AK43" i="27"/>
  <c r="AI43" i="27"/>
  <c r="AM43" i="27" s="1"/>
  <c r="AD43" i="27"/>
  <c r="AB43" i="27"/>
  <c r="AE43" i="27" s="1"/>
  <c r="W43" i="27"/>
  <c r="U43" i="27"/>
  <c r="Z43" i="27" s="1"/>
  <c r="T43" i="27"/>
  <c r="S43" i="27"/>
  <c r="R43" i="27"/>
  <c r="Q43" i="27"/>
  <c r="P43" i="27"/>
  <c r="N43" i="27"/>
  <c r="O43" i="27" s="1"/>
  <c r="M43" i="27"/>
  <c r="L43" i="27"/>
  <c r="AN42" i="27"/>
  <c r="AL42" i="27"/>
  <c r="AK42" i="27"/>
  <c r="AI42" i="27"/>
  <c r="AJ42" i="27" s="1"/>
  <c r="AG42" i="27"/>
  <c r="AF42" i="27"/>
  <c r="AE42" i="27"/>
  <c r="AD42" i="27"/>
  <c r="AC42" i="27"/>
  <c r="AB42" i="27"/>
  <c r="AA42" i="27"/>
  <c r="X42" i="27"/>
  <c r="W42" i="27"/>
  <c r="U42" i="27"/>
  <c r="T42" i="27" s="1"/>
  <c r="P42" i="27"/>
  <c r="N42" i="27"/>
  <c r="S42" i="27" s="1"/>
  <c r="L42" i="27"/>
  <c r="AK41" i="27"/>
  <c r="AI41" i="27"/>
  <c r="AN41" i="27" s="1"/>
  <c r="AF41" i="27"/>
  <c r="AD41" i="27"/>
  <c r="AB41" i="27"/>
  <c r="AG41" i="27" s="1"/>
  <c r="AA41" i="27"/>
  <c r="Z41" i="27"/>
  <c r="Y41" i="27"/>
  <c r="X41" i="27"/>
  <c r="W41" i="27"/>
  <c r="V41" i="27"/>
  <c r="U41" i="27"/>
  <c r="T41" i="27"/>
  <c r="S41" i="27"/>
  <c r="R41" i="27"/>
  <c r="P41" i="27"/>
  <c r="N41" i="27"/>
  <c r="O41" i="27" s="1"/>
  <c r="L41" i="27"/>
  <c r="AN40" i="27"/>
  <c r="AM40" i="27"/>
  <c r="AK40" i="27"/>
  <c r="AI40" i="27"/>
  <c r="AJ40" i="27" s="1"/>
  <c r="AG40" i="27"/>
  <c r="AF40" i="27"/>
  <c r="AE40" i="27"/>
  <c r="AD40" i="27"/>
  <c r="AC40" i="27"/>
  <c r="AB40" i="27"/>
  <c r="AA40" i="27"/>
  <c r="X40" i="27"/>
  <c r="W40" i="27"/>
  <c r="U40" i="27"/>
  <c r="T40" i="27" s="1"/>
  <c r="S40" i="27"/>
  <c r="Q40" i="27"/>
  <c r="P40" i="27"/>
  <c r="O40" i="27"/>
  <c r="N40" i="27"/>
  <c r="R40" i="27" s="1"/>
  <c r="M40" i="27"/>
  <c r="L40" i="27"/>
  <c r="AN39" i="27"/>
  <c r="AL39" i="27"/>
  <c r="AK39" i="27"/>
  <c r="AJ39" i="27"/>
  <c r="AI39" i="27"/>
  <c r="AM39" i="27" s="1"/>
  <c r="AH39" i="27"/>
  <c r="AD39" i="27"/>
  <c r="AB39" i="27"/>
  <c r="AG39" i="27" s="1"/>
  <c r="W39" i="27"/>
  <c r="U39" i="27"/>
  <c r="Z39" i="27" s="1"/>
  <c r="T39" i="27"/>
  <c r="R39" i="27"/>
  <c r="P39" i="27"/>
  <c r="N39" i="27"/>
  <c r="Q39" i="27" s="1"/>
  <c r="M39" i="27"/>
  <c r="L39" i="27"/>
  <c r="AM38" i="27"/>
  <c r="AK38" i="27"/>
  <c r="AI38" i="27"/>
  <c r="AL38" i="27" s="1"/>
  <c r="AH38" i="27"/>
  <c r="AG38" i="27"/>
  <c r="AF38" i="27"/>
  <c r="AE38" i="27"/>
  <c r="AD38" i="27"/>
  <c r="AC38" i="27"/>
  <c r="AB38" i="27"/>
  <c r="AA38" i="27"/>
  <c r="Z38" i="27"/>
  <c r="Y38" i="27"/>
  <c r="W38" i="27"/>
  <c r="U38" i="27"/>
  <c r="V38" i="27" s="1"/>
  <c r="S38" i="27"/>
  <c r="R38" i="27"/>
  <c r="Q38" i="27"/>
  <c r="P38" i="27"/>
  <c r="O38" i="27"/>
  <c r="N38" i="27"/>
  <c r="M38" i="27"/>
  <c r="L38" i="27"/>
  <c r="AN37" i="27"/>
  <c r="AM37" i="27"/>
  <c r="AL37" i="27"/>
  <c r="AK37" i="27"/>
  <c r="AJ37" i="27"/>
  <c r="AI37" i="27"/>
  <c r="AH37" i="27"/>
  <c r="AE37" i="27"/>
  <c r="AD37" i="27"/>
  <c r="AB37" i="27"/>
  <c r="AA37" i="27" s="1"/>
  <c r="Z37" i="27"/>
  <c r="X37" i="27"/>
  <c r="W37" i="27"/>
  <c r="V37" i="27"/>
  <c r="U37" i="27"/>
  <c r="Y37" i="27" s="1"/>
  <c r="T37" i="27"/>
  <c r="P37" i="27"/>
  <c r="N37" i="27"/>
  <c r="S37" i="27" s="1"/>
  <c r="L37" i="27"/>
  <c r="AK36" i="27"/>
  <c r="AI36" i="27"/>
  <c r="AN36" i="27" s="1"/>
  <c r="AD36" i="27"/>
  <c r="AB36" i="27"/>
  <c r="AF36" i="27" s="1"/>
  <c r="AA36" i="27"/>
  <c r="Y36" i="27"/>
  <c r="W36" i="27"/>
  <c r="U36" i="27"/>
  <c r="X36" i="27" s="1"/>
  <c r="T36" i="27"/>
  <c r="S36" i="27"/>
  <c r="R36" i="27"/>
  <c r="Q36" i="27"/>
  <c r="P36" i="27"/>
  <c r="O36" i="27"/>
  <c r="N36" i="27"/>
  <c r="M36" i="27"/>
  <c r="L36" i="27"/>
  <c r="AN35" i="27"/>
  <c r="AM35" i="27"/>
  <c r="AL35" i="27"/>
  <c r="AK35" i="27"/>
  <c r="AJ35" i="27"/>
  <c r="AI35" i="27"/>
  <c r="AH35" i="27"/>
  <c r="AG35" i="27"/>
  <c r="AF35" i="27"/>
  <c r="AD35" i="27"/>
  <c r="AB35" i="27"/>
  <c r="AC35" i="27" s="1"/>
  <c r="Z35" i="27"/>
  <c r="Y35" i="27"/>
  <c r="X35" i="27"/>
  <c r="W35" i="27"/>
  <c r="V35" i="27"/>
  <c r="U35" i="27"/>
  <c r="T35" i="27"/>
  <c r="Q35" i="27"/>
  <c r="P35" i="27"/>
  <c r="N35" i="27"/>
  <c r="M35" i="27" s="1"/>
  <c r="L35" i="27"/>
  <c r="AL34" i="27"/>
  <c r="AK34" i="27"/>
  <c r="AI34" i="27"/>
  <c r="AH34" i="27" s="1"/>
  <c r="AG34" i="27"/>
  <c r="AE34" i="27"/>
  <c r="AD34" i="27"/>
  <c r="AC34" i="27"/>
  <c r="AB34" i="27"/>
  <c r="AF34" i="27" s="1"/>
  <c r="AA34" i="27"/>
  <c r="W34" i="27"/>
  <c r="U34" i="27"/>
  <c r="Z34" i="27" s="1"/>
  <c r="P34" i="27"/>
  <c r="N34" i="27"/>
  <c r="R34" i="27" s="1"/>
  <c r="M34" i="27"/>
  <c r="L34" i="27"/>
  <c r="AK33" i="27"/>
  <c r="AI33" i="27"/>
  <c r="AM33" i="27" s="1"/>
  <c r="AH33" i="27"/>
  <c r="AF33" i="27"/>
  <c r="AD33" i="27"/>
  <c r="AB33" i="27"/>
  <c r="AE33" i="27" s="1"/>
  <c r="AA33" i="27"/>
  <c r="Z33" i="27"/>
  <c r="Y33" i="27"/>
  <c r="X33" i="27"/>
  <c r="W33" i="27"/>
  <c r="V33" i="27"/>
  <c r="U33" i="27"/>
  <c r="T33" i="27"/>
  <c r="S33" i="27"/>
  <c r="R33" i="27"/>
  <c r="P33" i="27"/>
  <c r="N33" i="27"/>
  <c r="O33" i="27" s="1"/>
  <c r="L33" i="27"/>
  <c r="AN32" i="27"/>
  <c r="AM32" i="27"/>
  <c r="AK32" i="27"/>
  <c r="AI32" i="27"/>
  <c r="AJ32" i="27" s="1"/>
  <c r="AG32" i="27"/>
  <c r="AF32" i="27"/>
  <c r="AE32" i="27"/>
  <c r="AD32" i="27"/>
  <c r="AC32" i="27"/>
  <c r="AB32" i="27"/>
  <c r="AA32" i="27"/>
  <c r="X32" i="27"/>
  <c r="W32" i="27"/>
  <c r="U32" i="27"/>
  <c r="T32" i="27" s="1"/>
  <c r="S32" i="27"/>
  <c r="Q32" i="27"/>
  <c r="P32" i="27"/>
  <c r="O32" i="27"/>
  <c r="N32" i="27"/>
  <c r="R32" i="27" s="1"/>
  <c r="M32" i="27"/>
  <c r="L32" i="27"/>
  <c r="AN31" i="27"/>
  <c r="AL31" i="27"/>
  <c r="AK31" i="27"/>
  <c r="AJ31" i="27"/>
  <c r="AI31" i="27"/>
  <c r="AM31" i="27" s="1"/>
  <c r="AH31" i="27"/>
  <c r="AD31" i="27"/>
  <c r="AB31" i="27"/>
  <c r="AG31" i="27" s="1"/>
  <c r="W31" i="27"/>
  <c r="U31" i="27"/>
  <c r="Y31" i="27" s="1"/>
  <c r="T31" i="27"/>
  <c r="R31" i="27"/>
  <c r="P31" i="27"/>
  <c r="N31" i="27"/>
  <c r="Q31" i="27" s="1"/>
  <c r="M31" i="27"/>
  <c r="L31" i="27"/>
  <c r="AM30" i="27"/>
  <c r="AK30" i="27"/>
  <c r="AI30" i="27"/>
  <c r="AL30" i="27" s="1"/>
  <c r="AH30" i="27"/>
  <c r="AG30" i="27"/>
  <c r="AF30" i="27"/>
  <c r="AE30" i="27"/>
  <c r="AD30" i="27"/>
  <c r="AC30" i="27"/>
  <c r="AB30" i="27"/>
  <c r="AA30" i="27"/>
  <c r="Z30" i="27"/>
  <c r="Y30" i="27"/>
  <c r="W30" i="27"/>
  <c r="U30" i="27"/>
  <c r="V30" i="27" s="1"/>
  <c r="S30" i="27"/>
  <c r="R30" i="27"/>
  <c r="Q30" i="27"/>
  <c r="P30" i="27"/>
  <c r="O30" i="27"/>
  <c r="N30" i="27"/>
  <c r="M30" i="27"/>
  <c r="L30" i="27"/>
  <c r="B27" i="27"/>
  <c r="C27" i="27" s="1"/>
  <c r="L27" i="27" s="1"/>
  <c r="C26" i="27"/>
  <c r="L26" i="27" s="1"/>
  <c r="B26" i="27"/>
  <c r="L18" i="27"/>
  <c r="L17" i="27"/>
  <c r="L16" i="27"/>
  <c r="C16" i="27"/>
  <c r="L15" i="27"/>
  <c r="L14" i="27"/>
  <c r="L13" i="27"/>
  <c r="C12" i="27"/>
  <c r="L12" i="27" s="1"/>
  <c r="C11" i="27"/>
  <c r="L11" i="27" s="1"/>
  <c r="C10" i="27"/>
  <c r="C9" i="27"/>
  <c r="L9" i="27" s="1"/>
  <c r="C8" i="27"/>
  <c r="L8" i="27" s="1"/>
  <c r="C7" i="27"/>
  <c r="C19" i="27" s="1"/>
  <c r="L19" i="27" s="1"/>
  <c r="L1" i="27"/>
  <c r="L102" i="27" s="1"/>
  <c r="C9" i="26"/>
  <c r="C7" i="26"/>
  <c r="L7" i="26" s="1"/>
  <c r="C6" i="26"/>
  <c r="AK55" i="26"/>
  <c r="AI55" i="26"/>
  <c r="AD55" i="26"/>
  <c r="AB55" i="26"/>
  <c r="W55" i="26"/>
  <c r="U55" i="26"/>
  <c r="T55" i="26" s="1"/>
  <c r="P55" i="26"/>
  <c r="N55" i="26"/>
  <c r="S55" i="26" s="1"/>
  <c r="L16" i="26"/>
  <c r="L14" i="26"/>
  <c r="L13" i="26"/>
  <c r="C1" i="6" a="1"/>
  <c r="C1" i="6" s="1"/>
  <c r="M24" i="24"/>
  <c r="M3" i="24"/>
  <c r="M4" i="24"/>
  <c r="M5" i="24"/>
  <c r="M6" i="24"/>
  <c r="M7" i="24"/>
  <c r="M8" i="24"/>
  <c r="M9" i="24"/>
  <c r="M10" i="24"/>
  <c r="M11" i="24"/>
  <c r="M12" i="24"/>
  <c r="M13" i="24"/>
  <c r="M14" i="24"/>
  <c r="M15" i="24"/>
  <c r="M16" i="24"/>
  <c r="M17" i="24"/>
  <c r="M18" i="24"/>
  <c r="M19" i="24"/>
  <c r="M20" i="24"/>
  <c r="M21" i="24"/>
  <c r="M22" i="24"/>
  <c r="M23" i="24"/>
  <c r="M25" i="24"/>
  <c r="M26" i="24"/>
  <c r="M27" i="24"/>
  <c r="M28" i="24"/>
  <c r="M29" i="24"/>
  <c r="M30" i="24"/>
  <c r="M31" i="24"/>
  <c r="M32" i="24"/>
  <c r="M33" i="24"/>
  <c r="M34" i="24"/>
  <c r="M35" i="24"/>
  <c r="M36" i="24"/>
  <c r="M37" i="24"/>
  <c r="M38" i="24"/>
  <c r="M39" i="24"/>
  <c r="M40" i="24"/>
  <c r="M41" i="24"/>
  <c r="M42" i="24"/>
  <c r="M43" i="24"/>
  <c r="M44" i="24"/>
  <c r="M45" i="24"/>
  <c r="M46" i="24"/>
  <c r="M47" i="24"/>
  <c r="M48" i="24"/>
  <c r="M49" i="24"/>
  <c r="M50" i="24"/>
  <c r="M51" i="24"/>
  <c r="M52" i="24"/>
  <c r="M53" i="24"/>
  <c r="M54" i="24"/>
  <c r="M55" i="24"/>
  <c r="M56" i="24"/>
  <c r="M57" i="24"/>
  <c r="M58" i="24"/>
  <c r="M59" i="24"/>
  <c r="M60" i="24"/>
  <c r="M61" i="24"/>
  <c r="M62" i="24"/>
  <c r="M63" i="24"/>
  <c r="M64" i="24"/>
  <c r="M65" i="24"/>
  <c r="M66" i="24"/>
  <c r="M67" i="24"/>
  <c r="M68" i="24"/>
  <c r="M69" i="24"/>
  <c r="M70" i="24"/>
  <c r="M71" i="24"/>
  <c r="M72" i="24"/>
  <c r="M73" i="24"/>
  <c r="M74" i="24"/>
  <c r="M75" i="24"/>
  <c r="M76" i="24"/>
  <c r="M77" i="24"/>
  <c r="M78" i="24"/>
  <c r="M79" i="24"/>
  <c r="M80" i="24"/>
  <c r="M81" i="24"/>
  <c r="M82" i="24"/>
  <c r="M83" i="24"/>
  <c r="M84" i="24"/>
  <c r="M85" i="24"/>
  <c r="M86" i="24"/>
  <c r="M87" i="24"/>
  <c r="M88" i="24"/>
  <c r="M89" i="24"/>
  <c r="M90" i="24"/>
  <c r="M91" i="24"/>
  <c r="M92" i="24"/>
  <c r="M93" i="24"/>
  <c r="M94" i="24"/>
  <c r="M95" i="24"/>
  <c r="M96" i="24"/>
  <c r="M97" i="24"/>
  <c r="M98" i="24"/>
  <c r="M99" i="24"/>
  <c r="M100" i="24"/>
  <c r="M101" i="24"/>
  <c r="M102" i="24"/>
  <c r="M103" i="24"/>
  <c r="M104" i="24"/>
  <c r="M105" i="24"/>
  <c r="M106" i="24"/>
  <c r="M107" i="24"/>
  <c r="M108" i="24"/>
  <c r="M109" i="24"/>
  <c r="M110" i="24"/>
  <c r="M111" i="24"/>
  <c r="M112" i="24"/>
  <c r="M113" i="24"/>
  <c r="M114" i="24"/>
  <c r="M115" i="24"/>
  <c r="M116" i="24"/>
  <c r="M117" i="24"/>
  <c r="M118" i="24"/>
  <c r="M119" i="24"/>
  <c r="M120" i="24"/>
  <c r="M121" i="24"/>
  <c r="M122" i="24"/>
  <c r="M123" i="24"/>
  <c r="M124" i="24"/>
  <c r="M125" i="24"/>
  <c r="M126" i="24"/>
  <c r="M127" i="24"/>
  <c r="M128" i="24"/>
  <c r="M129" i="24"/>
  <c r="M130" i="24"/>
  <c r="M131" i="24"/>
  <c r="M132" i="24"/>
  <c r="M133" i="24"/>
  <c r="M134" i="24"/>
  <c r="M135" i="24"/>
  <c r="M136" i="24"/>
  <c r="M137" i="24"/>
  <c r="M138" i="24"/>
  <c r="M139" i="24"/>
  <c r="M140" i="24"/>
  <c r="M141" i="24"/>
  <c r="M142" i="24"/>
  <c r="M143" i="24"/>
  <c r="M144" i="24"/>
  <c r="M145" i="24"/>
  <c r="M146" i="24"/>
  <c r="M147" i="24"/>
  <c r="M148" i="24"/>
  <c r="M149" i="24"/>
  <c r="M150" i="24"/>
  <c r="M151" i="24"/>
  <c r="M152" i="24"/>
  <c r="M153" i="24"/>
  <c r="M154" i="24"/>
  <c r="M155" i="24"/>
  <c r="M156" i="24"/>
  <c r="M157" i="24"/>
  <c r="M158" i="24"/>
  <c r="M159" i="24"/>
  <c r="M160" i="24"/>
  <c r="M161" i="24"/>
  <c r="M162" i="24"/>
  <c r="M163" i="24"/>
  <c r="M164" i="24"/>
  <c r="M165" i="24"/>
  <c r="M166" i="24"/>
  <c r="M167" i="24"/>
  <c r="M168" i="24"/>
  <c r="M169" i="24"/>
  <c r="M170" i="24"/>
  <c r="M171" i="24"/>
  <c r="M172" i="24"/>
  <c r="M173" i="24"/>
  <c r="M174" i="24"/>
  <c r="M175" i="24"/>
  <c r="M176" i="24"/>
  <c r="M177" i="24"/>
  <c r="M178" i="24"/>
  <c r="M179" i="24"/>
  <c r="M180" i="24"/>
  <c r="M181" i="24"/>
  <c r="M182" i="24"/>
  <c r="M183" i="24"/>
  <c r="M184" i="24"/>
  <c r="M185" i="24"/>
  <c r="M186" i="24"/>
  <c r="M187" i="24"/>
  <c r="M188" i="24"/>
  <c r="M189" i="24"/>
  <c r="M190" i="24"/>
  <c r="M191" i="24"/>
  <c r="M192" i="24"/>
  <c r="M193" i="24"/>
  <c r="M194" i="24"/>
  <c r="M195" i="24"/>
  <c r="M196" i="24"/>
  <c r="M197" i="24"/>
  <c r="M198" i="24"/>
  <c r="M199" i="24"/>
  <c r="M200" i="24"/>
  <c r="M201" i="24"/>
  <c r="M202" i="24"/>
  <c r="M203" i="24"/>
  <c r="C1" i="36" a="1"/>
  <c r="C19" i="34" l="1"/>
  <c r="L19" i="34" s="1"/>
  <c r="C1" i="36"/>
  <c r="L44" i="33"/>
  <c r="L46" i="33"/>
  <c r="L42" i="33"/>
  <c r="L35" i="33"/>
  <c r="L40" i="33"/>
  <c r="L39" i="33"/>
  <c r="L41" i="33"/>
  <c r="L37" i="33"/>
  <c r="L30" i="33"/>
  <c r="L32" i="33"/>
  <c r="L33" i="33"/>
  <c r="L98" i="34"/>
  <c r="L96" i="34"/>
  <c r="L97" i="34"/>
  <c r="L86" i="34"/>
  <c r="L87" i="34"/>
  <c r="L99" i="34"/>
  <c r="L89" i="34"/>
  <c r="L88" i="34"/>
  <c r="C12" i="33"/>
  <c r="L12" i="33" s="1"/>
  <c r="B27" i="33"/>
  <c r="C27" i="33" s="1"/>
  <c r="L27" i="33" s="1"/>
  <c r="C11" i="33"/>
  <c r="L11" i="33" s="1"/>
  <c r="C16" i="33"/>
  <c r="L16" i="33" s="1"/>
  <c r="C10" i="33"/>
  <c r="L10" i="33" s="1"/>
  <c r="B26" i="33"/>
  <c r="C26" i="33" s="1"/>
  <c r="L26" i="33" s="1"/>
  <c r="L1" i="33"/>
  <c r="C20" i="28"/>
  <c r="C25" i="28" s="1"/>
  <c r="L25" i="28" s="1"/>
  <c r="AA37" i="28"/>
  <c r="AF47" i="28"/>
  <c r="Y30" i="28"/>
  <c r="Z30" i="28"/>
  <c r="AJ29" i="28"/>
  <c r="AG50" i="28"/>
  <c r="L9" i="32"/>
  <c r="Z29" i="28"/>
  <c r="AN40" i="28"/>
  <c r="M46" i="28"/>
  <c r="O47" i="28"/>
  <c r="S47" i="28"/>
  <c r="S54" i="28"/>
  <c r="AL38" i="28"/>
  <c r="AJ40" i="28"/>
  <c r="AL45" i="28"/>
  <c r="Y29" i="28"/>
  <c r="AE32" i="28"/>
  <c r="AN45" i="28"/>
  <c r="AM40" i="28"/>
  <c r="AH46" i="28"/>
  <c r="AA49" i="28"/>
  <c r="AA47" i="28"/>
  <c r="AC49" i="28"/>
  <c r="AH50" i="28"/>
  <c r="AN46" i="28"/>
  <c r="Q50" i="28"/>
  <c r="AC47" i="28"/>
  <c r="T48" i="28"/>
  <c r="AF49" i="28"/>
  <c r="R50" i="28"/>
  <c r="AJ50" i="28"/>
  <c r="AM29" i="28"/>
  <c r="AG49" i="28"/>
  <c r="AH30" i="28"/>
  <c r="M32" i="28"/>
  <c r="Y38" i="28"/>
  <c r="AL46" i="28"/>
  <c r="AA48" i="28"/>
  <c r="AF50" i="28"/>
  <c r="AF32" i="28"/>
  <c r="T40" i="28"/>
  <c r="M47" i="28"/>
  <c r="S49" i="28"/>
  <c r="M31" i="28"/>
  <c r="AF31" i="28"/>
  <c r="R32" i="28"/>
  <c r="Q48" i="28"/>
  <c r="AG48" i="28"/>
  <c r="AG31" i="28"/>
  <c r="S32" i="28"/>
  <c r="S48" i="28"/>
  <c r="S31" i="28"/>
  <c r="V38" i="28"/>
  <c r="AN38" i="28"/>
  <c r="AF42" i="28"/>
  <c r="M50" i="28"/>
  <c r="AM50" i="28"/>
  <c r="M40" i="28"/>
  <c r="AH40" i="28"/>
  <c r="AG42" i="28"/>
  <c r="M49" i="28"/>
  <c r="AE50" i="28"/>
  <c r="AN50" i="28"/>
  <c r="AJ32" i="28"/>
  <c r="AF38" i="28"/>
  <c r="Z40" i="28"/>
  <c r="Y41" i="28"/>
  <c r="AL41" i="28"/>
  <c r="AJ42" i="28"/>
  <c r="AG45" i="28"/>
  <c r="AC53" i="28"/>
  <c r="AN53" i="28"/>
  <c r="L11" i="28"/>
  <c r="N15" i="28"/>
  <c r="T29" i="28"/>
  <c r="Q30" i="28"/>
  <c r="AC30" i="28"/>
  <c r="AL30" i="28"/>
  <c r="AA31" i="28"/>
  <c r="M37" i="28"/>
  <c r="AC37" i="28"/>
  <c r="AG38" i="28"/>
  <c r="O40" i="28"/>
  <c r="Z41" i="28"/>
  <c r="AM41" i="28"/>
  <c r="X42" i="28"/>
  <c r="V45" i="28"/>
  <c r="AH45" i="28"/>
  <c r="AM47" i="28"/>
  <c r="M53" i="28"/>
  <c r="M54" i="28"/>
  <c r="Y54" i="28"/>
  <c r="O30" i="28"/>
  <c r="R30" i="28"/>
  <c r="AM30" i="28"/>
  <c r="AM32" i="28"/>
  <c r="Y42" i="28"/>
  <c r="AL42" i="28"/>
  <c r="Q46" i="28"/>
  <c r="AN47" i="28"/>
  <c r="Y48" i="28"/>
  <c r="AE53" i="28"/>
  <c r="AA54" i="28"/>
  <c r="V42" i="28"/>
  <c r="V29" i="28"/>
  <c r="AE30" i="28"/>
  <c r="AC31" i="28"/>
  <c r="AC32" i="28"/>
  <c r="AN32" i="28"/>
  <c r="AF37" i="28"/>
  <c r="AJ38" i="28"/>
  <c r="Q40" i="28"/>
  <c r="AN42" i="28"/>
  <c r="X45" i="28"/>
  <c r="AJ45" i="28"/>
  <c r="R46" i="28"/>
  <c r="AC50" i="28"/>
  <c r="O53" i="28"/>
  <c r="AF53" i="28"/>
  <c r="L54" i="28"/>
  <c r="V41" i="28"/>
  <c r="AJ41" i="28"/>
  <c r="AJ30" i="28"/>
  <c r="AF45" i="28"/>
  <c r="Z46" i="28"/>
  <c r="AM53" i="28"/>
  <c r="AL29" i="28"/>
  <c r="V30" i="28"/>
  <c r="AG30" i="28"/>
  <c r="O32" i="28"/>
  <c r="S37" i="28"/>
  <c r="AG37" i="28"/>
  <c r="X38" i="28"/>
  <c r="R40" i="28"/>
  <c r="T41" i="28"/>
  <c r="AH41" i="28"/>
  <c r="Y45" i="28"/>
  <c r="T46" i="28"/>
  <c r="AJ46" i="28"/>
  <c r="Q47" i="28"/>
  <c r="O50" i="28"/>
  <c r="AG53" i="28"/>
  <c r="Q54" i="28"/>
  <c r="C5" i="32"/>
  <c r="L3" i="32" s="1"/>
  <c r="C25" i="32"/>
  <c r="L25" i="32" s="1"/>
  <c r="X29" i="32"/>
  <c r="AN29" i="32"/>
  <c r="S30" i="32"/>
  <c r="O31" i="32"/>
  <c r="AE31" i="32"/>
  <c r="Q32" i="32"/>
  <c r="AG32" i="32"/>
  <c r="S33" i="32"/>
  <c r="AC34" i="32"/>
  <c r="O35" i="32"/>
  <c r="AE35" i="32"/>
  <c r="S36" i="32"/>
  <c r="O37" i="32"/>
  <c r="AE37" i="32"/>
  <c r="Z38" i="32"/>
  <c r="V40" i="32"/>
  <c r="AL40" i="32"/>
  <c r="X41" i="32"/>
  <c r="AN41" i="32"/>
  <c r="Z42" i="32"/>
  <c r="AJ43" i="32"/>
  <c r="V44" i="32"/>
  <c r="AL44" i="32"/>
  <c r="Z45" i="32"/>
  <c r="V46" i="32"/>
  <c r="AL46" i="32"/>
  <c r="Q47" i="32"/>
  <c r="AC48" i="32"/>
  <c r="O49" i="32"/>
  <c r="AE49" i="32"/>
  <c r="Q50" i="32"/>
  <c r="AC52" i="32"/>
  <c r="Q53" i="32"/>
  <c r="L55" i="32"/>
  <c r="T55" i="32"/>
  <c r="AJ55" i="32"/>
  <c r="Q29" i="32"/>
  <c r="Y29" i="32"/>
  <c r="AJ30" i="32"/>
  <c r="X31" i="32"/>
  <c r="AF31" i="32"/>
  <c r="R32" i="32"/>
  <c r="AJ33" i="32"/>
  <c r="V34" i="32"/>
  <c r="AL34" i="32"/>
  <c r="X35" i="32"/>
  <c r="AF35" i="32"/>
  <c r="AJ36" i="32"/>
  <c r="X37" i="32"/>
  <c r="AF37" i="32"/>
  <c r="O40" i="32"/>
  <c r="AE40" i="32"/>
  <c r="AM40" i="32"/>
  <c r="Q41" i="32"/>
  <c r="Y41" i="32"/>
  <c r="AC43" i="32"/>
  <c r="O44" i="32"/>
  <c r="AE44" i="32"/>
  <c r="AM44" i="32"/>
  <c r="O46" i="32"/>
  <c r="AE46" i="32"/>
  <c r="AM46" i="32"/>
  <c r="R47" i="32"/>
  <c r="V48" i="32"/>
  <c r="AL48" i="32"/>
  <c r="X49" i="32"/>
  <c r="AF49" i="32"/>
  <c r="R50" i="32"/>
  <c r="AJ51" i="32"/>
  <c r="V52" i="32"/>
  <c r="AL52" i="32"/>
  <c r="R53" i="32"/>
  <c r="L6" i="32"/>
  <c r="B26" i="32"/>
  <c r="C26" i="32" s="1"/>
  <c r="L26" i="32" s="1"/>
  <c r="R29" i="32"/>
  <c r="Z29" i="32"/>
  <c r="AH29" i="32"/>
  <c r="M30" i="32"/>
  <c r="AC30" i="32"/>
  <c r="Q31" i="32"/>
  <c r="Y31" i="32"/>
  <c r="AG31" i="32"/>
  <c r="S32" i="32"/>
  <c r="AA32" i="32"/>
  <c r="M33" i="32"/>
  <c r="AC33" i="32"/>
  <c r="O34" i="32"/>
  <c r="AE34" i="32"/>
  <c r="AM34" i="32"/>
  <c r="Q35" i="32"/>
  <c r="Y35" i="32"/>
  <c r="AG35" i="32"/>
  <c r="M36" i="32"/>
  <c r="AC36" i="32"/>
  <c r="Q37" i="32"/>
  <c r="Y37" i="32"/>
  <c r="AG37" i="32"/>
  <c r="T38" i="32"/>
  <c r="L38" i="32" s="1"/>
  <c r="AJ38" i="32"/>
  <c r="X40" i="32"/>
  <c r="AF40" i="32"/>
  <c r="AN40" i="32"/>
  <c r="R41" i="32"/>
  <c r="Z41" i="32"/>
  <c r="AH41" i="32"/>
  <c r="T42" i="32"/>
  <c r="AJ42" i="32"/>
  <c r="V43" i="32"/>
  <c r="AL43" i="32"/>
  <c r="X44" i="32"/>
  <c r="AF44" i="32"/>
  <c r="AN44" i="32"/>
  <c r="T45" i="32"/>
  <c r="AJ45" i="32"/>
  <c r="X46" i="32"/>
  <c r="AF46" i="32"/>
  <c r="AN46" i="32"/>
  <c r="S47" i="32"/>
  <c r="AA47" i="32"/>
  <c r="O48" i="32"/>
  <c r="AE48" i="32"/>
  <c r="AM48" i="32"/>
  <c r="Q49" i="32"/>
  <c r="Y49" i="32"/>
  <c r="AG49" i="32"/>
  <c r="S50" i="32"/>
  <c r="AA50" i="32"/>
  <c r="M51" i="32"/>
  <c r="AC51" i="32"/>
  <c r="O52" i="32"/>
  <c r="AE52" i="32"/>
  <c r="AM52" i="32"/>
  <c r="S53" i="32"/>
  <c r="AA53" i="32"/>
  <c r="V55" i="32"/>
  <c r="AL55" i="32"/>
  <c r="R31" i="32"/>
  <c r="AF34" i="32"/>
  <c r="R35" i="32"/>
  <c r="R37" i="32"/>
  <c r="Y40" i="32"/>
  <c r="AM43" i="32"/>
  <c r="Y44" i="32"/>
  <c r="Y46" i="32"/>
  <c r="X48" i="32"/>
  <c r="AF48" i="32"/>
  <c r="R49" i="32"/>
  <c r="AL51" i="32"/>
  <c r="X52" i="32"/>
  <c r="AF52" i="32"/>
  <c r="AM55" i="32"/>
  <c r="T29" i="32"/>
  <c r="S31" i="32"/>
  <c r="AA31" i="32"/>
  <c r="M32" i="32"/>
  <c r="AG34" i="32"/>
  <c r="S35" i="32"/>
  <c r="AA35" i="32"/>
  <c r="S37" i="32"/>
  <c r="AA37" i="32"/>
  <c r="Z40" i="32"/>
  <c r="AH40" i="32"/>
  <c r="T41" i="32"/>
  <c r="AN43" i="32"/>
  <c r="Z44" i="32"/>
  <c r="AH44" i="32"/>
  <c r="Z46" i="32"/>
  <c r="AH46" i="32"/>
  <c r="M47" i="32"/>
  <c r="AG48" i="32"/>
  <c r="S49" i="32"/>
  <c r="AA49" i="32"/>
  <c r="M50" i="32"/>
  <c r="AG52" i="32"/>
  <c r="M53" i="32"/>
  <c r="AN55" i="32"/>
  <c r="L56" i="32"/>
  <c r="L9" i="31"/>
  <c r="AL51" i="28"/>
  <c r="AM51" i="28"/>
  <c r="AN36" i="28"/>
  <c r="AL36" i="28"/>
  <c r="AJ36" i="28"/>
  <c r="AM36" i="28"/>
  <c r="AA36" i="28"/>
  <c r="AG36" i="28"/>
  <c r="AE36" i="28"/>
  <c r="AC36" i="28"/>
  <c r="T36" i="28"/>
  <c r="Z36" i="28"/>
  <c r="Y36" i="28"/>
  <c r="V36" i="28"/>
  <c r="M36" i="28"/>
  <c r="R36" i="28"/>
  <c r="Q36" i="28"/>
  <c r="O36" i="28"/>
  <c r="Z34" i="28"/>
  <c r="X34" i="28"/>
  <c r="AN33" i="28"/>
  <c r="AJ33" i="28"/>
  <c r="AM33" i="28"/>
  <c r="AL33" i="28"/>
  <c r="AA33" i="28"/>
  <c r="AG33" i="28"/>
  <c r="AE33" i="28"/>
  <c r="AC33" i="28"/>
  <c r="T33" i="28"/>
  <c r="Z33" i="28"/>
  <c r="Y33" i="28"/>
  <c r="V33" i="28"/>
  <c r="M33" i="28"/>
  <c r="R33" i="28"/>
  <c r="Q33" i="28"/>
  <c r="O33" i="28"/>
  <c r="AH51" i="28"/>
  <c r="M35" i="28"/>
  <c r="Y34" i="28"/>
  <c r="AG51" i="28"/>
  <c r="X51" i="28"/>
  <c r="AA51" i="28"/>
  <c r="AA34" i="28"/>
  <c r="Z43" i="28"/>
  <c r="AC43" i="28"/>
  <c r="R43" i="28"/>
  <c r="AN43" i="28"/>
  <c r="C26" i="31"/>
  <c r="L26" i="31" s="1"/>
  <c r="M52" i="28"/>
  <c r="O34" i="28"/>
  <c r="Q34" i="28"/>
  <c r="S34" i="28"/>
  <c r="AG34" i="28"/>
  <c r="S43" i="28"/>
  <c r="AE43" i="28"/>
  <c r="V43" i="28"/>
  <c r="AN44" i="28"/>
  <c r="AF51" i="28"/>
  <c r="Y51" i="28"/>
  <c r="Z51" i="28"/>
  <c r="Y52" i="28"/>
  <c r="V51" i="28"/>
  <c r="AE51" i="28"/>
  <c r="AA35" i="28"/>
  <c r="AC35" i="28"/>
  <c r="AF35" i="28"/>
  <c r="T34" i="28"/>
  <c r="S35" i="28"/>
  <c r="AG35" i="28"/>
  <c r="V34" i="28"/>
  <c r="M44" i="28"/>
  <c r="Z44" i="28"/>
  <c r="AM44" i="28"/>
  <c r="AF43" i="28"/>
  <c r="X43" i="28"/>
  <c r="AH43" i="28"/>
  <c r="Q44" i="28"/>
  <c r="AH44" i="28"/>
  <c r="R44" i="28"/>
  <c r="AA43" i="28"/>
  <c r="T44" i="28"/>
  <c r="AJ44" i="28"/>
  <c r="O51" i="28"/>
  <c r="Z52" i="28"/>
  <c r="Q52" i="28"/>
  <c r="AA52" i="28"/>
  <c r="Q51" i="28"/>
  <c r="R52" i="28"/>
  <c r="R51" i="28"/>
  <c r="S52" i="28"/>
  <c r="AN51" i="28"/>
  <c r="T52" i="28"/>
  <c r="AG52" i="28"/>
  <c r="O32" i="31"/>
  <c r="V41" i="31"/>
  <c r="AJ44" i="31"/>
  <c r="AC49" i="31"/>
  <c r="O50" i="31"/>
  <c r="B25" i="31"/>
  <c r="C25" i="31" s="1"/>
  <c r="L25" i="31" s="1"/>
  <c r="O29" i="31"/>
  <c r="AM29" i="31"/>
  <c r="R30" i="31"/>
  <c r="AH30" i="31"/>
  <c r="V31" i="31"/>
  <c r="AF32" i="31"/>
  <c r="R33" i="31"/>
  <c r="AH33" i="31"/>
  <c r="T34" i="31"/>
  <c r="AJ34" i="31"/>
  <c r="V35" i="31"/>
  <c r="R36" i="31"/>
  <c r="AH36" i="31"/>
  <c r="V37" i="31"/>
  <c r="Y38" i="31"/>
  <c r="M40" i="31"/>
  <c r="AC40" i="31"/>
  <c r="O41" i="31"/>
  <c r="AM41" i="31"/>
  <c r="Y42" i="31"/>
  <c r="AA43" i="31"/>
  <c r="M44" i="31"/>
  <c r="AC44" i="31"/>
  <c r="Y45" i="31"/>
  <c r="M46" i="31"/>
  <c r="AC46" i="31"/>
  <c r="AF47" i="31"/>
  <c r="T48" i="31"/>
  <c r="AJ48" i="31"/>
  <c r="V49" i="31"/>
  <c r="AF50" i="31"/>
  <c r="R51" i="31"/>
  <c r="AH51" i="31"/>
  <c r="T52" i="31"/>
  <c r="AJ52" i="31"/>
  <c r="AF53" i="31"/>
  <c r="AN53" i="31"/>
  <c r="T55" i="31"/>
  <c r="AJ55" i="31"/>
  <c r="AC35" i="31"/>
  <c r="AJ40" i="31"/>
  <c r="AJ46" i="31"/>
  <c r="O47" i="31"/>
  <c r="L47" i="31" s="1"/>
  <c r="O53" i="31"/>
  <c r="X29" i="31"/>
  <c r="AN29" i="31"/>
  <c r="S30" i="31"/>
  <c r="AA30" i="31"/>
  <c r="AE31" i="31"/>
  <c r="Q32" i="31"/>
  <c r="AG32" i="31"/>
  <c r="S33" i="31"/>
  <c r="AA33" i="31"/>
  <c r="M34" i="31"/>
  <c r="AE35" i="31"/>
  <c r="S36" i="31"/>
  <c r="AA36" i="31"/>
  <c r="AE37" i="31"/>
  <c r="Z38" i="31"/>
  <c r="AH38" i="31"/>
  <c r="AL40" i="31"/>
  <c r="X41" i="31"/>
  <c r="AN41" i="31"/>
  <c r="Z42" i="31"/>
  <c r="AH42" i="31"/>
  <c r="T43" i="31"/>
  <c r="AL44" i="31"/>
  <c r="Z45" i="31"/>
  <c r="AH45" i="31"/>
  <c r="AL46" i="31"/>
  <c r="Q47" i="31"/>
  <c r="AG47" i="31"/>
  <c r="M48" i="31"/>
  <c r="AE49" i="31"/>
  <c r="Q50" i="31"/>
  <c r="S51" i="31"/>
  <c r="AA51" i="31"/>
  <c r="M52" i="31"/>
  <c r="Q53" i="31"/>
  <c r="M55" i="31"/>
  <c r="Q29" i="31"/>
  <c r="Y29" i="31"/>
  <c r="X31" i="31"/>
  <c r="AF31" i="31"/>
  <c r="R32" i="31"/>
  <c r="AL34" i="31"/>
  <c r="X35" i="31"/>
  <c r="AF35" i="31"/>
  <c r="X37" i="31"/>
  <c r="AF37" i="31"/>
  <c r="AE40" i="31"/>
  <c r="AM40" i="31"/>
  <c r="Q41" i="31"/>
  <c r="Y41" i="31"/>
  <c r="AE44" i="31"/>
  <c r="AM44" i="31"/>
  <c r="AE46" i="31"/>
  <c r="AM46" i="31"/>
  <c r="R47" i="31"/>
  <c r="AL48" i="31"/>
  <c r="X49" i="31"/>
  <c r="AF49" i="31"/>
  <c r="R50" i="31"/>
  <c r="AL52" i="31"/>
  <c r="R53" i="31"/>
  <c r="AL55" i="31"/>
  <c r="L6" i="31"/>
  <c r="R29" i="31"/>
  <c r="Z29" i="31"/>
  <c r="AH29" i="31"/>
  <c r="M30" i="31"/>
  <c r="L30" i="31" s="1"/>
  <c r="AC30" i="31"/>
  <c r="Y31" i="31"/>
  <c r="AG31" i="31"/>
  <c r="S32" i="31"/>
  <c r="AA32" i="31"/>
  <c r="M33" i="31"/>
  <c r="AC33" i="31"/>
  <c r="O34" i="31"/>
  <c r="AM34" i="31"/>
  <c r="Y35" i="31"/>
  <c r="AG35" i="31"/>
  <c r="M36" i="31"/>
  <c r="AC36" i="31"/>
  <c r="Y37" i="31"/>
  <c r="AG37" i="31"/>
  <c r="T38" i="31"/>
  <c r="L38" i="31" s="1"/>
  <c r="AJ38" i="31"/>
  <c r="AF40" i="31"/>
  <c r="AN40" i="31"/>
  <c r="R41" i="31"/>
  <c r="Z41" i="31"/>
  <c r="AH41" i="31"/>
  <c r="T42" i="31"/>
  <c r="AJ42" i="31"/>
  <c r="V43" i="31"/>
  <c r="AF44" i="31"/>
  <c r="AN44" i="31"/>
  <c r="T45" i="31"/>
  <c r="AJ45" i="31"/>
  <c r="X46" i="31"/>
  <c r="AF46" i="31"/>
  <c r="AN46" i="31"/>
  <c r="S47" i="31"/>
  <c r="AA47" i="31"/>
  <c r="O48" i="31"/>
  <c r="AE48" i="31"/>
  <c r="AM48" i="31"/>
  <c r="Q49" i="31"/>
  <c r="Y49" i="31"/>
  <c r="AG49" i="31"/>
  <c r="S50" i="31"/>
  <c r="AA50" i="31"/>
  <c r="M51" i="31"/>
  <c r="AC51" i="31"/>
  <c r="O52" i="31"/>
  <c r="AE52" i="31"/>
  <c r="AM52" i="31"/>
  <c r="S53" i="31"/>
  <c r="AA53" i="31"/>
  <c r="O55" i="31"/>
  <c r="AE55" i="31"/>
  <c r="AM55" i="31"/>
  <c r="AC31" i="31"/>
  <c r="AC37" i="31"/>
  <c r="AL51" i="31"/>
  <c r="X52" i="31"/>
  <c r="X55" i="31"/>
  <c r="AF55" i="31"/>
  <c r="V29" i="31"/>
  <c r="L9" i="26"/>
  <c r="C26" i="26"/>
  <c r="L26" i="26" s="1"/>
  <c r="L9" i="28"/>
  <c r="C18" i="28"/>
  <c r="N18" i="28" s="1"/>
  <c r="B26" i="28"/>
  <c r="AG54" i="28"/>
  <c r="M29" i="28"/>
  <c r="AC29" i="28"/>
  <c r="X30" i="28"/>
  <c r="AF30" i="28"/>
  <c r="T31" i="28"/>
  <c r="AJ31" i="28"/>
  <c r="V32" i="28"/>
  <c r="AL32" i="28"/>
  <c r="X33" i="28"/>
  <c r="AF33" i="28"/>
  <c r="R34" i="28"/>
  <c r="AH34" i="28"/>
  <c r="T35" i="28"/>
  <c r="AJ35" i="28"/>
  <c r="X36" i="28"/>
  <c r="AF36" i="28"/>
  <c r="T37" i="28"/>
  <c r="AJ37" i="28"/>
  <c r="O38" i="28"/>
  <c r="AE38" i="28"/>
  <c r="AM38" i="28"/>
  <c r="AA40" i="28"/>
  <c r="M41" i="28"/>
  <c r="AC41" i="28"/>
  <c r="O42" i="28"/>
  <c r="AE42" i="28"/>
  <c r="AM42" i="28"/>
  <c r="Q43" i="28"/>
  <c r="Y43" i="28"/>
  <c r="S44" i="28"/>
  <c r="AA44" i="28"/>
  <c r="O45" i="28"/>
  <c r="AE45" i="28"/>
  <c r="S46" i="28"/>
  <c r="AA46" i="28"/>
  <c r="V47" i="28"/>
  <c r="AL47" i="28"/>
  <c r="R48" i="28"/>
  <c r="Z48" i="28"/>
  <c r="AH48" i="28"/>
  <c r="T49" i="28"/>
  <c r="AJ49" i="28"/>
  <c r="V50" i="28"/>
  <c r="AH52" i="28"/>
  <c r="V53" i="28"/>
  <c r="AL53" i="28"/>
  <c r="R54" i="28"/>
  <c r="Z54" i="28"/>
  <c r="AH54" i="28"/>
  <c r="O29" i="28"/>
  <c r="AJ34" i="28"/>
  <c r="V35" i="28"/>
  <c r="AL35" i="28"/>
  <c r="V37" i="28"/>
  <c r="AL37" i="28"/>
  <c r="Q38" i="28"/>
  <c r="AC40" i="28"/>
  <c r="O41" i="28"/>
  <c r="AE41" i="28"/>
  <c r="Q42" i="28"/>
  <c r="AC44" i="28"/>
  <c r="Q45" i="28"/>
  <c r="AC46" i="28"/>
  <c r="X47" i="28"/>
  <c r="AJ48" i="28"/>
  <c r="V49" i="28"/>
  <c r="AL49" i="28"/>
  <c r="X50" i="28"/>
  <c r="AJ52" i="28"/>
  <c r="X53" i="28"/>
  <c r="AJ54" i="28"/>
  <c r="AF29" i="28"/>
  <c r="AN29" i="28"/>
  <c r="S30" i="28"/>
  <c r="O31" i="28"/>
  <c r="AM31" i="28"/>
  <c r="Y32" i="28"/>
  <c r="AG32" i="28"/>
  <c r="S33" i="28"/>
  <c r="AC34" i="28"/>
  <c r="O35" i="28"/>
  <c r="AM35" i="28"/>
  <c r="S36" i="28"/>
  <c r="O37" i="28"/>
  <c r="AM37" i="28"/>
  <c r="R38" i="28"/>
  <c r="Z38" i="28"/>
  <c r="V40" i="28"/>
  <c r="AF41" i="28"/>
  <c r="R42" i="28"/>
  <c r="AJ43" i="28"/>
  <c r="V44" i="28"/>
  <c r="R45" i="28"/>
  <c r="Z45" i="28"/>
  <c r="V46" i="28"/>
  <c r="Y47" i="28"/>
  <c r="M48" i="28"/>
  <c r="AC48" i="28"/>
  <c r="O49" i="28"/>
  <c r="AM49" i="28"/>
  <c r="Y50" i="28"/>
  <c r="S51" i="28"/>
  <c r="AC52" i="28"/>
  <c r="Q53" i="28"/>
  <c r="Y53" i="28"/>
  <c r="AC54" i="28"/>
  <c r="Q29" i="28"/>
  <c r="AG29" i="28"/>
  <c r="X31" i="28"/>
  <c r="AN31" i="28"/>
  <c r="Z32" i="28"/>
  <c r="AL34" i="28"/>
  <c r="X35" i="28"/>
  <c r="AN35" i="28"/>
  <c r="X37" i="28"/>
  <c r="AN37" i="28"/>
  <c r="S38" i="28"/>
  <c r="AA38" i="28"/>
  <c r="AE40" i="28"/>
  <c r="Q41" i="28"/>
  <c r="AG41" i="28"/>
  <c r="S42" i="28"/>
  <c r="AA42" i="28"/>
  <c r="M43" i="28"/>
  <c r="AE44" i="28"/>
  <c r="S45" i="28"/>
  <c r="AA45" i="28"/>
  <c r="AE46" i="28"/>
  <c r="Z47" i="28"/>
  <c r="AH47" i="28"/>
  <c r="V48" i="28"/>
  <c r="AL48" i="28"/>
  <c r="X49" i="28"/>
  <c r="AN49" i="28"/>
  <c r="Z50" i="28"/>
  <c r="AJ51" i="28"/>
  <c r="V52" i="28"/>
  <c r="AL52" i="28"/>
  <c r="R53" i="28"/>
  <c r="Z53" i="28"/>
  <c r="AH53" i="28"/>
  <c r="V54" i="28"/>
  <c r="AL54" i="28"/>
  <c r="AE29" i="28"/>
  <c r="V31" i="28"/>
  <c r="AL31" i="28"/>
  <c r="X32" i="28"/>
  <c r="R29" i="28"/>
  <c r="Q31" i="28"/>
  <c r="Y31" i="28"/>
  <c r="AE34" i="28"/>
  <c r="AM34" i="28"/>
  <c r="Q35" i="28"/>
  <c r="Y35" i="28"/>
  <c r="Q37" i="28"/>
  <c r="Y37" i="28"/>
  <c r="X40" i="28"/>
  <c r="AF40" i="28"/>
  <c r="R41" i="28"/>
  <c r="AL43" i="28"/>
  <c r="X44" i="28"/>
  <c r="AF44" i="28"/>
  <c r="X46" i="28"/>
  <c r="AF46" i="28"/>
  <c r="AE48" i="28"/>
  <c r="AM48" i="28"/>
  <c r="Q49" i="28"/>
  <c r="Y49" i="28"/>
  <c r="AE52" i="28"/>
  <c r="AM52" i="28"/>
  <c r="AE54" i="28"/>
  <c r="AM54" i="28"/>
  <c r="AE48" i="26"/>
  <c r="AH42" i="26"/>
  <c r="T53" i="26"/>
  <c r="AA52" i="26"/>
  <c r="AH50" i="26"/>
  <c r="T49" i="26"/>
  <c r="AG50" i="26"/>
  <c r="X49" i="26"/>
  <c r="Q50" i="26"/>
  <c r="AH46" i="26"/>
  <c r="S50" i="26"/>
  <c r="S53" i="26"/>
  <c r="AG46" i="26"/>
  <c r="M38" i="26"/>
  <c r="AH47" i="26"/>
  <c r="AA48" i="26"/>
  <c r="R49" i="26"/>
  <c r="AH49" i="26"/>
  <c r="M52" i="26"/>
  <c r="AE52" i="26"/>
  <c r="S49" i="26"/>
  <c r="Z46" i="26"/>
  <c r="Q47" i="26"/>
  <c r="AL48" i="26"/>
  <c r="AL52" i="26"/>
  <c r="AE33" i="26"/>
  <c r="AE46" i="26"/>
  <c r="T47" i="26"/>
  <c r="AC48" i="26"/>
  <c r="AM48" i="26"/>
  <c r="T50" i="26"/>
  <c r="AC52" i="26"/>
  <c r="AM52" i="26"/>
  <c r="AN52" i="26"/>
  <c r="Z47" i="26"/>
  <c r="AG48" i="26"/>
  <c r="O49" i="26"/>
  <c r="Y49" i="26"/>
  <c r="AN49" i="26"/>
  <c r="AG52" i="26"/>
  <c r="AG53" i="26"/>
  <c r="AN48" i="26"/>
  <c r="V46" i="26"/>
  <c r="Y46" i="26"/>
  <c r="AH48" i="26"/>
  <c r="Z49" i="26"/>
  <c r="AH52" i="26"/>
  <c r="Q53" i="26"/>
  <c r="AH53" i="26"/>
  <c r="R37" i="26"/>
  <c r="AA46" i="26"/>
  <c r="R47" i="26"/>
  <c r="M49" i="26"/>
  <c r="AE49" i="26"/>
  <c r="M50" i="26"/>
  <c r="AJ50" i="26"/>
  <c r="M53" i="26"/>
  <c r="AJ53" i="26"/>
  <c r="AL46" i="26"/>
  <c r="S47" i="26"/>
  <c r="AG47" i="26"/>
  <c r="AF49" i="26"/>
  <c r="Y50" i="26"/>
  <c r="AA51" i="26"/>
  <c r="Y53" i="26"/>
  <c r="AM46" i="26"/>
  <c r="AG49" i="26"/>
  <c r="Z50" i="26"/>
  <c r="Z53" i="26"/>
  <c r="AN46" i="26"/>
  <c r="V51" i="26"/>
  <c r="AC33" i="26"/>
  <c r="V34" i="26"/>
  <c r="AA41" i="26"/>
  <c r="AF46" i="26"/>
  <c r="M47" i="26"/>
  <c r="AJ47" i="26"/>
  <c r="R50" i="26"/>
  <c r="S51" i="26"/>
  <c r="R53" i="26"/>
  <c r="X46" i="26"/>
  <c r="Y47" i="26"/>
  <c r="AA49" i="26"/>
  <c r="T51" i="26"/>
  <c r="O46" i="26"/>
  <c r="V48" i="26"/>
  <c r="AJ51" i="26"/>
  <c r="V52" i="26"/>
  <c r="AJ43" i="26"/>
  <c r="Y45" i="26"/>
  <c r="AA47" i="26"/>
  <c r="O48" i="26"/>
  <c r="AA50" i="26"/>
  <c r="M51" i="26"/>
  <c r="AC51" i="26"/>
  <c r="O52" i="26"/>
  <c r="AA53" i="26"/>
  <c r="Q46" i="26"/>
  <c r="AM43" i="26"/>
  <c r="R46" i="26"/>
  <c r="AC47" i="26"/>
  <c r="Q48" i="26"/>
  <c r="Y48" i="26"/>
  <c r="AC50" i="26"/>
  <c r="O51" i="26"/>
  <c r="AE51" i="26"/>
  <c r="AM51" i="26"/>
  <c r="Q52" i="26"/>
  <c r="Y52" i="26"/>
  <c r="AC53" i="26"/>
  <c r="X52" i="26"/>
  <c r="V33" i="26"/>
  <c r="Y43" i="26"/>
  <c r="S46" i="26"/>
  <c r="V47" i="26"/>
  <c r="AL47" i="26"/>
  <c r="R48" i="26"/>
  <c r="Z48" i="26"/>
  <c r="AJ49" i="26"/>
  <c r="V50" i="26"/>
  <c r="AL50" i="26"/>
  <c r="X51" i="26"/>
  <c r="AF51" i="26"/>
  <c r="AN51" i="26"/>
  <c r="R52" i="26"/>
  <c r="Z52" i="26"/>
  <c r="V53" i="26"/>
  <c r="AL53" i="26"/>
  <c r="S41" i="26"/>
  <c r="AN41" i="26"/>
  <c r="Z43" i="26"/>
  <c r="AE47" i="26"/>
  <c r="AM47" i="26"/>
  <c r="AE50" i="26"/>
  <c r="AM50" i="26"/>
  <c r="Q51" i="26"/>
  <c r="Y51" i="26"/>
  <c r="AE53" i="26"/>
  <c r="AM53" i="26"/>
  <c r="X48" i="26"/>
  <c r="AL51" i="26"/>
  <c r="AJ42" i="26"/>
  <c r="AA30" i="26"/>
  <c r="AC38" i="26"/>
  <c r="X43" i="26"/>
  <c r="AL43" i="26"/>
  <c r="Y44" i="26"/>
  <c r="AC32" i="26"/>
  <c r="S33" i="26"/>
  <c r="AF33" i="26"/>
  <c r="R36" i="26"/>
  <c r="T29" i="26"/>
  <c r="Z37" i="26"/>
  <c r="AL40" i="26"/>
  <c r="AF32" i="26"/>
  <c r="T43" i="26"/>
  <c r="V44" i="26"/>
  <c r="AG45" i="26"/>
  <c r="V29" i="26"/>
  <c r="AG32" i="26"/>
  <c r="M37" i="26"/>
  <c r="Z38" i="26"/>
  <c r="AG42" i="26"/>
  <c r="AC30" i="26"/>
  <c r="X44" i="26"/>
  <c r="AE37" i="26"/>
  <c r="Q37" i="26"/>
  <c r="AH37" i="26"/>
  <c r="AJ37" i="26"/>
  <c r="O29" i="26"/>
  <c r="AJ38" i="26"/>
  <c r="V40" i="26"/>
  <c r="O43" i="26"/>
  <c r="Q55" i="26"/>
  <c r="O38" i="26"/>
  <c r="AC41" i="26"/>
  <c r="M42" i="26"/>
  <c r="Z42" i="26"/>
  <c r="AL44" i="26"/>
  <c r="S34" i="26"/>
  <c r="O30" i="26"/>
  <c r="Z31" i="26"/>
  <c r="Q38" i="26"/>
  <c r="AN38" i="26"/>
  <c r="AE41" i="26"/>
  <c r="O42" i="26"/>
  <c r="AC42" i="26"/>
  <c r="R43" i="26"/>
  <c r="R30" i="26"/>
  <c r="Y40" i="26"/>
  <c r="AL37" i="26"/>
  <c r="R38" i="26"/>
  <c r="AE38" i="26"/>
  <c r="AF41" i="26"/>
  <c r="AL42" i="26"/>
  <c r="Q45" i="26"/>
  <c r="Q43" i="26"/>
  <c r="S30" i="26"/>
  <c r="O37" i="26"/>
  <c r="AC37" i="26"/>
  <c r="AM37" i="26"/>
  <c r="AF38" i="26"/>
  <c r="AG40" i="26"/>
  <c r="Q42" i="26"/>
  <c r="AE42" i="26"/>
  <c r="AM42" i="26"/>
  <c r="AH43" i="26"/>
  <c r="AF44" i="26"/>
  <c r="T45" i="26"/>
  <c r="AJ45" i="26"/>
  <c r="AM38" i="26"/>
  <c r="M31" i="26"/>
  <c r="AH38" i="26"/>
  <c r="T40" i="26"/>
  <c r="X41" i="26"/>
  <c r="R42" i="26"/>
  <c r="AF42" i="26"/>
  <c r="AG44" i="26"/>
  <c r="X37" i="26"/>
  <c r="AF37" i="26"/>
  <c r="AA38" i="26"/>
  <c r="O40" i="26"/>
  <c r="AE40" i="26"/>
  <c r="AM40" i="26"/>
  <c r="Q41" i="26"/>
  <c r="Y41" i="26"/>
  <c r="M43" i="26"/>
  <c r="AC43" i="26"/>
  <c r="O44" i="26"/>
  <c r="AE44" i="26"/>
  <c r="AM44" i="26"/>
  <c r="R45" i="26"/>
  <c r="Z45" i="26"/>
  <c r="AH45" i="26"/>
  <c r="AL31" i="26"/>
  <c r="Y37" i="26"/>
  <c r="AG37" i="26"/>
  <c r="T38" i="26"/>
  <c r="X40" i="26"/>
  <c r="AF40" i="26"/>
  <c r="AN40" i="26"/>
  <c r="R41" i="26"/>
  <c r="Z41" i="26"/>
  <c r="AH41" i="26"/>
  <c r="T42" i="26"/>
  <c r="AN44" i="26"/>
  <c r="S45" i="26"/>
  <c r="AA45" i="26"/>
  <c r="AA34" i="26"/>
  <c r="V38" i="26"/>
  <c r="R40" i="26"/>
  <c r="AH40" i="26"/>
  <c r="T41" i="26"/>
  <c r="AJ41" i="26"/>
  <c r="V42" i="26"/>
  <c r="AF43" i="26"/>
  <c r="R44" i="26"/>
  <c r="Z44" i="26"/>
  <c r="AH44" i="26"/>
  <c r="M45" i="26"/>
  <c r="AC45" i="26"/>
  <c r="AC31" i="26"/>
  <c r="Q32" i="26"/>
  <c r="AA36" i="26"/>
  <c r="T37" i="26"/>
  <c r="S40" i="26"/>
  <c r="AA40" i="26"/>
  <c r="M41" i="26"/>
  <c r="AG43" i="26"/>
  <c r="S44" i="26"/>
  <c r="V45" i="26"/>
  <c r="AL45" i="26"/>
  <c r="R32" i="26"/>
  <c r="X38" i="26"/>
  <c r="AL41" i="26"/>
  <c r="X42" i="26"/>
  <c r="AE45" i="26"/>
  <c r="AM45" i="26"/>
  <c r="Q40" i="26"/>
  <c r="AE43" i="26"/>
  <c r="Q44" i="26"/>
  <c r="AJ29" i="26"/>
  <c r="Z30" i="26"/>
  <c r="AH31" i="26"/>
  <c r="S32" i="26"/>
  <c r="AC35" i="26"/>
  <c r="AM30" i="26"/>
  <c r="AC34" i="26"/>
  <c r="Q36" i="26"/>
  <c r="AC36" i="26"/>
  <c r="AF35" i="26"/>
  <c r="AM31" i="26"/>
  <c r="AE34" i="26"/>
  <c r="V35" i="26"/>
  <c r="AG35" i="26"/>
  <c r="V36" i="26"/>
  <c r="AF36" i="26"/>
  <c r="X29" i="26"/>
  <c r="AM29" i="26"/>
  <c r="V30" i="26"/>
  <c r="AE30" i="26"/>
  <c r="AE31" i="26"/>
  <c r="AN31" i="26"/>
  <c r="X33" i="26"/>
  <c r="X34" i="26"/>
  <c r="AF34" i="26"/>
  <c r="AG36" i="26"/>
  <c r="Y29" i="26"/>
  <c r="AN29" i="26"/>
  <c r="AG30" i="26"/>
  <c r="R31" i="26"/>
  <c r="AF31" i="26"/>
  <c r="M32" i="26"/>
  <c r="AA32" i="26"/>
  <c r="AN32" i="26"/>
  <c r="AA33" i="26"/>
  <c r="AN33" i="26"/>
  <c r="Y34" i="26"/>
  <c r="Y35" i="26"/>
  <c r="X36" i="26"/>
  <c r="Y30" i="26"/>
  <c r="AH30" i="26"/>
  <c r="AG31" i="26"/>
  <c r="Z34" i="26"/>
  <c r="AA35" i="26"/>
  <c r="AL35" i="26"/>
  <c r="Y36" i="26"/>
  <c r="AA29" i="26"/>
  <c r="AG29" i="26"/>
  <c r="AF29" i="26"/>
  <c r="AE29" i="26"/>
  <c r="AC29" i="26"/>
  <c r="M35" i="26"/>
  <c r="S35" i="26"/>
  <c r="R35" i="26"/>
  <c r="Q35" i="26"/>
  <c r="O35" i="26"/>
  <c r="T32" i="26"/>
  <c r="Z32" i="26"/>
  <c r="Y32" i="26"/>
  <c r="X32" i="26"/>
  <c r="V32" i="26"/>
  <c r="AM55" i="26"/>
  <c r="AL55" i="26"/>
  <c r="AJ55" i="26"/>
  <c r="AH34" i="26"/>
  <c r="AN34" i="26"/>
  <c r="AM34" i="26"/>
  <c r="AL34" i="26"/>
  <c r="AJ34" i="26"/>
  <c r="R55" i="26"/>
  <c r="M29" i="26"/>
  <c r="X30" i="26"/>
  <c r="AN30" i="26"/>
  <c r="S31" i="26"/>
  <c r="AL32" i="26"/>
  <c r="Q33" i="26"/>
  <c r="Y33" i="26"/>
  <c r="AM35" i="26"/>
  <c r="Z36" i="26"/>
  <c r="AH36" i="26"/>
  <c r="AL29" i="26"/>
  <c r="Q30" i="26"/>
  <c r="T31" i="26"/>
  <c r="AM32" i="26"/>
  <c r="R33" i="26"/>
  <c r="Z33" i="26"/>
  <c r="AH33" i="26"/>
  <c r="M34" i="26"/>
  <c r="X35" i="26"/>
  <c r="AN35" i="26"/>
  <c r="S36" i="26"/>
  <c r="AJ36" i="26"/>
  <c r="M55" i="26"/>
  <c r="Y55" i="26"/>
  <c r="V31" i="26"/>
  <c r="AJ33" i="26"/>
  <c r="O34" i="26"/>
  <c r="Z35" i="26"/>
  <c r="AH35" i="26"/>
  <c r="M36" i="26"/>
  <c r="C25" i="26"/>
  <c r="L25" i="26" s="1"/>
  <c r="Q29" i="26"/>
  <c r="AJ30" i="26"/>
  <c r="O31" i="26"/>
  <c r="AH32" i="26"/>
  <c r="M33" i="26"/>
  <c r="AL36" i="26"/>
  <c r="O55" i="26"/>
  <c r="R29" i="26"/>
  <c r="X31" i="26"/>
  <c r="AL33" i="26"/>
  <c r="Q34" i="26"/>
  <c r="AM36" i="26"/>
  <c r="L10" i="27"/>
  <c r="AJ50" i="27"/>
  <c r="AH50" i="27"/>
  <c r="AM50" i="27"/>
  <c r="V67" i="27"/>
  <c r="Z67" i="27"/>
  <c r="Y67" i="27"/>
  <c r="X67" i="27"/>
  <c r="T67" i="27"/>
  <c r="Z71" i="27"/>
  <c r="Y71" i="27"/>
  <c r="X71" i="27"/>
  <c r="T71" i="27"/>
  <c r="L7" i="27"/>
  <c r="Z31" i="27"/>
  <c r="AN33" i="27"/>
  <c r="S34" i="27"/>
  <c r="AG36" i="27"/>
  <c r="L4" i="27"/>
  <c r="X30" i="27"/>
  <c r="AN30" i="27"/>
  <c r="S31" i="27"/>
  <c r="AA31" i="27"/>
  <c r="V32" i="27"/>
  <c r="AL32" i="27"/>
  <c r="Q33" i="27"/>
  <c r="AG33" i="27"/>
  <c r="T34" i="27"/>
  <c r="AJ34" i="27"/>
  <c r="O35" i="27"/>
  <c r="AE35" i="27"/>
  <c r="Z36" i="27"/>
  <c r="AH36" i="27"/>
  <c r="M37" i="27"/>
  <c r="AC37" i="27"/>
  <c r="X38" i="27"/>
  <c r="AN38" i="27"/>
  <c r="S39" i="27"/>
  <c r="AA39" i="27"/>
  <c r="V40" i="27"/>
  <c r="AL40" i="27"/>
  <c r="Q41" i="27"/>
  <c r="AH41" i="27"/>
  <c r="M42" i="27"/>
  <c r="V42" i="27"/>
  <c r="AM42" i="27"/>
  <c r="AA43" i="27"/>
  <c r="AJ43" i="27"/>
  <c r="AA44" i="27"/>
  <c r="AC45" i="27"/>
  <c r="AA45" i="27"/>
  <c r="Z46" i="27"/>
  <c r="AN46" i="27"/>
  <c r="AL46" i="27"/>
  <c r="AA47" i="27"/>
  <c r="AG47" i="27"/>
  <c r="AH48" i="27"/>
  <c r="AC49" i="27"/>
  <c r="S63" i="27"/>
  <c r="R63" i="27"/>
  <c r="Q63" i="27"/>
  <c r="O63" i="27"/>
  <c r="T70" i="27"/>
  <c r="Z70" i="27"/>
  <c r="Y70" i="27"/>
  <c r="X70" i="27"/>
  <c r="AM78" i="27"/>
  <c r="AJ78" i="27"/>
  <c r="AN78" i="27"/>
  <c r="AL78" i="27"/>
  <c r="AH78" i="27"/>
  <c r="AG93" i="27"/>
  <c r="AF93" i="27"/>
  <c r="AE93" i="27"/>
  <c r="AC93" i="27"/>
  <c r="M50" i="27"/>
  <c r="R50" i="27"/>
  <c r="O50" i="27"/>
  <c r="AA52" i="27"/>
  <c r="AG52" i="27"/>
  <c r="AF52" i="27"/>
  <c r="AC52" i="27"/>
  <c r="V34" i="27"/>
  <c r="AF51" i="27"/>
  <c r="AE51" i="27"/>
  <c r="AC51" i="27"/>
  <c r="Y32" i="27"/>
  <c r="O34" i="27"/>
  <c r="AM34" i="27"/>
  <c r="R35" i="27"/>
  <c r="AC36" i="27"/>
  <c r="AF37" i="27"/>
  <c r="V39" i="27"/>
  <c r="Y40" i="27"/>
  <c r="Y42" i="27"/>
  <c r="V43" i="27"/>
  <c r="AN43" i="27"/>
  <c r="AC46" i="27"/>
  <c r="V49" i="27"/>
  <c r="AH49" i="27"/>
  <c r="AM49" i="27"/>
  <c r="Q50" i="27"/>
  <c r="AL50" i="27"/>
  <c r="AE52" i="27"/>
  <c r="Z57" i="27"/>
  <c r="Y57" i="27"/>
  <c r="X57" i="27"/>
  <c r="T57" i="27"/>
  <c r="S66" i="27"/>
  <c r="R66" i="27"/>
  <c r="Q66" i="27"/>
  <c r="M66" i="27"/>
  <c r="M72" i="27"/>
  <c r="R72" i="27"/>
  <c r="S72" i="27"/>
  <c r="Q72" i="27"/>
  <c r="O72" i="27"/>
  <c r="X74" i="27"/>
  <c r="Z74" i="27"/>
  <c r="Y74" i="27"/>
  <c r="T74" i="27"/>
  <c r="AE79" i="27"/>
  <c r="AG79" i="27"/>
  <c r="AF79" i="27"/>
  <c r="AC79" i="27"/>
  <c r="Z86" i="27"/>
  <c r="Y86" i="27"/>
  <c r="X86" i="27"/>
  <c r="V86" i="27"/>
  <c r="AM48" i="27"/>
  <c r="AL48" i="27"/>
  <c r="AJ48" i="27"/>
  <c r="S52" i="27"/>
  <c r="R52" i="27"/>
  <c r="Q52" i="27"/>
  <c r="M52" i="27"/>
  <c r="AJ36" i="27"/>
  <c r="O42" i="27"/>
  <c r="Z63" i="27"/>
  <c r="Y63" i="27"/>
  <c r="X63" i="27"/>
  <c r="T63" i="27"/>
  <c r="V31" i="27"/>
  <c r="AJ33" i="27"/>
  <c r="T30" i="27"/>
  <c r="AJ30" i="27"/>
  <c r="O31" i="27"/>
  <c r="AE31" i="27"/>
  <c r="Z32" i="27"/>
  <c r="AH32" i="27"/>
  <c r="M33" i="27"/>
  <c r="AC33" i="27"/>
  <c r="X34" i="27"/>
  <c r="AN34" i="27"/>
  <c r="S35" i="27"/>
  <c r="AA35" i="27"/>
  <c r="V36" i="27"/>
  <c r="AL36" i="27"/>
  <c r="Q37" i="27"/>
  <c r="AG37" i="27"/>
  <c r="T38" i="27"/>
  <c r="AJ38" i="27"/>
  <c r="O39" i="27"/>
  <c r="AE39" i="27"/>
  <c r="Z40" i="27"/>
  <c r="AH40" i="27"/>
  <c r="M41" i="27"/>
  <c r="AC41" i="27"/>
  <c r="AL41" i="27"/>
  <c r="Q42" i="27"/>
  <c r="Z42" i="27"/>
  <c r="AH42" i="27"/>
  <c r="AF43" i="27"/>
  <c r="Z44" i="27"/>
  <c r="X44" i="27"/>
  <c r="AE44" i="27"/>
  <c r="M45" i="27"/>
  <c r="S45" i="27"/>
  <c r="AG45" i="27"/>
  <c r="V47" i="27"/>
  <c r="AF47" i="27"/>
  <c r="V48" i="27"/>
  <c r="T48" i="27"/>
  <c r="AJ49" i="27"/>
  <c r="S50" i="27"/>
  <c r="AN50" i="27"/>
  <c r="AG51" i="27"/>
  <c r="AG54" i="27"/>
  <c r="AF54" i="27"/>
  <c r="AE54" i="27"/>
  <c r="AA54" i="27"/>
  <c r="V57" i="27"/>
  <c r="AN62" i="27"/>
  <c r="AM62" i="27"/>
  <c r="AL62" i="27"/>
  <c r="AJ62" i="27"/>
  <c r="O66" i="27"/>
  <c r="V74" i="27"/>
  <c r="AG76" i="27"/>
  <c r="AF76" i="27"/>
  <c r="AE76" i="27"/>
  <c r="AA76" i="27"/>
  <c r="AM85" i="27"/>
  <c r="AL85" i="27"/>
  <c r="AJ85" i="27"/>
  <c r="AN85" i="27"/>
  <c r="AH85" i="27"/>
  <c r="Z99" i="27"/>
  <c r="Y99" i="27"/>
  <c r="X99" i="27"/>
  <c r="T99" i="27"/>
  <c r="V99" i="27"/>
  <c r="S57" i="27"/>
  <c r="R57" i="27"/>
  <c r="Q57" i="27"/>
  <c r="O57" i="27"/>
  <c r="O37" i="27"/>
  <c r="AC39" i="27"/>
  <c r="AC43" i="27"/>
  <c r="AC44" i="27"/>
  <c r="O52" i="27"/>
  <c r="V71" i="27"/>
  <c r="X31" i="27"/>
  <c r="AF31" i="27"/>
  <c r="AL33" i="27"/>
  <c r="Q34" i="27"/>
  <c r="Y34" i="27"/>
  <c r="AE36" i="27"/>
  <c r="AM36" i="27"/>
  <c r="R37" i="27"/>
  <c r="X39" i="27"/>
  <c r="AF39" i="27"/>
  <c r="AM41" i="27"/>
  <c r="R42" i="27"/>
  <c r="X43" i="27"/>
  <c r="AG43" i="27"/>
  <c r="AG44" i="27"/>
  <c r="X46" i="27"/>
  <c r="V46" i="27"/>
  <c r="AE46" i="27"/>
  <c r="AN51" i="27"/>
  <c r="AM51" i="27"/>
  <c r="AL51" i="27"/>
  <c r="AH51" i="27"/>
  <c r="AN56" i="27"/>
  <c r="AM56" i="27"/>
  <c r="AL56" i="27"/>
  <c r="AJ56" i="27"/>
  <c r="AG65" i="27"/>
  <c r="AF65" i="27"/>
  <c r="AE65" i="27"/>
  <c r="AC65" i="27"/>
  <c r="T69" i="27"/>
  <c r="Y69" i="27"/>
  <c r="Z69" i="27"/>
  <c r="X69" i="27"/>
  <c r="AG96" i="27"/>
  <c r="AF96" i="27"/>
  <c r="AE96" i="27"/>
  <c r="AC96" i="27"/>
  <c r="AC31" i="27"/>
  <c r="AJ41" i="27"/>
  <c r="Z54" i="27"/>
  <c r="Y54" i="27"/>
  <c r="X54" i="27"/>
  <c r="V54" i="27"/>
  <c r="Y39" i="27"/>
  <c r="AE41" i="27"/>
  <c r="Y43" i="27"/>
  <c r="AH43" i="27"/>
  <c r="AH44" i="27"/>
  <c r="AN44" i="27"/>
  <c r="AG46" i="27"/>
  <c r="S47" i="27"/>
  <c r="Q47" i="27"/>
  <c r="X47" i="27"/>
  <c r="R49" i="27"/>
  <c r="Q49" i="27"/>
  <c r="O49" i="27"/>
  <c r="AL49" i="27"/>
  <c r="O51" i="27"/>
  <c r="M51" i="27"/>
  <c r="R51" i="27"/>
  <c r="AJ51" i="27"/>
  <c r="Y68" i="27"/>
  <c r="V68" i="27"/>
  <c r="Z68" i="27"/>
  <c r="X68" i="27"/>
  <c r="V69" i="27"/>
  <c r="M73" i="27"/>
  <c r="S73" i="27"/>
  <c r="R73" i="27"/>
  <c r="Q73" i="27"/>
  <c r="O73" i="27"/>
  <c r="S94" i="27"/>
  <c r="R94" i="27"/>
  <c r="Q94" i="27"/>
  <c r="M94" i="27"/>
  <c r="AN59" i="27"/>
  <c r="AM59" i="27"/>
  <c r="AL59" i="27"/>
  <c r="AH59" i="27"/>
  <c r="Z49" i="27"/>
  <c r="Y49" i="27"/>
  <c r="AG49" i="27"/>
  <c r="AE49" i="27"/>
  <c r="AG59" i="27"/>
  <c r="AF59" i="27"/>
  <c r="AE59" i="27"/>
  <c r="AC59" i="27"/>
  <c r="AN65" i="27"/>
  <c r="AM65" i="27"/>
  <c r="AL65" i="27"/>
  <c r="AH65" i="27"/>
  <c r="S84" i="27"/>
  <c r="Q84" i="27"/>
  <c r="R84" i="27"/>
  <c r="M84" i="27"/>
  <c r="AA89" i="27"/>
  <c r="AG89" i="27"/>
  <c r="AF89" i="27"/>
  <c r="AE89" i="27"/>
  <c r="AF53" i="27"/>
  <c r="V55" i="27"/>
  <c r="Y56" i="27"/>
  <c r="AJ57" i="27"/>
  <c r="O58" i="27"/>
  <c r="AM58" i="27"/>
  <c r="R59" i="27"/>
  <c r="V61" i="27"/>
  <c r="Y62" i="27"/>
  <c r="AJ63" i="27"/>
  <c r="O64" i="27"/>
  <c r="AM64" i="27"/>
  <c r="R65" i="27"/>
  <c r="AM66" i="27"/>
  <c r="AC68" i="27"/>
  <c r="S69" i="27"/>
  <c r="S70" i="27"/>
  <c r="AC71" i="27"/>
  <c r="AM73" i="27"/>
  <c r="AJ76" i="27"/>
  <c r="Y78" i="27"/>
  <c r="Y79" i="27"/>
  <c r="AJ79" i="27"/>
  <c r="AF82" i="27"/>
  <c r="AE82" i="27"/>
  <c r="AC82" i="27"/>
  <c r="AH86" i="27"/>
  <c r="AN86" i="27"/>
  <c r="AM86" i="27"/>
  <c r="AL86" i="27"/>
  <c r="AN91" i="27"/>
  <c r="AM91" i="27"/>
  <c r="AL91" i="27"/>
  <c r="M97" i="27"/>
  <c r="S97" i="27"/>
  <c r="R97" i="27"/>
  <c r="Q97" i="27"/>
  <c r="S99" i="27"/>
  <c r="L99" i="27" s="1"/>
  <c r="R99" i="27"/>
  <c r="Q99" i="27"/>
  <c r="O99" i="27"/>
  <c r="Z50" i="27"/>
  <c r="X52" i="27"/>
  <c r="AN52" i="27"/>
  <c r="S53" i="27"/>
  <c r="AA53" i="27"/>
  <c r="AL54" i="27"/>
  <c r="Q55" i="27"/>
  <c r="Y55" i="27"/>
  <c r="AG55" i="27"/>
  <c r="T56" i="27"/>
  <c r="AE57" i="27"/>
  <c r="AM57" i="27"/>
  <c r="R58" i="27"/>
  <c r="Z58" i="27"/>
  <c r="AH58" i="27"/>
  <c r="M59" i="27"/>
  <c r="Q61" i="27"/>
  <c r="Y61" i="27"/>
  <c r="AG61" i="27"/>
  <c r="T62" i="27"/>
  <c r="AE63" i="27"/>
  <c r="AM63" i="27"/>
  <c r="R64" i="27"/>
  <c r="Z64" i="27"/>
  <c r="AH64" i="27"/>
  <c r="M65" i="27"/>
  <c r="Y66" i="27"/>
  <c r="AH66" i="27"/>
  <c r="AG67" i="27"/>
  <c r="AF68" i="27"/>
  <c r="M69" i="27"/>
  <c r="M70" i="27"/>
  <c r="AG71" i="27"/>
  <c r="AH73" i="27"/>
  <c r="AE75" i="27"/>
  <c r="AN76" i="27"/>
  <c r="T77" i="27"/>
  <c r="Y77" i="27"/>
  <c r="AM77" i="27"/>
  <c r="S78" i="27"/>
  <c r="T79" i="27"/>
  <c r="M87" i="27"/>
  <c r="S87" i="27"/>
  <c r="R87" i="27"/>
  <c r="Q87" i="27"/>
  <c r="S89" i="27"/>
  <c r="R89" i="27"/>
  <c r="Q89" i="27"/>
  <c r="O89" i="27"/>
  <c r="L89" i="27" s="1"/>
  <c r="M92" i="27"/>
  <c r="S92" i="27"/>
  <c r="R92" i="27"/>
  <c r="Q92" i="27"/>
  <c r="AG101" i="27"/>
  <c r="AF101" i="27"/>
  <c r="AE101" i="27"/>
  <c r="AC101" i="27"/>
  <c r="Z55" i="27"/>
  <c r="AN57" i="27"/>
  <c r="S58" i="27"/>
  <c r="Z61" i="27"/>
  <c r="AN63" i="27"/>
  <c r="S64" i="27"/>
  <c r="R71" i="27"/>
  <c r="O71" i="27"/>
  <c r="AH71" i="27"/>
  <c r="AM71" i="27"/>
  <c r="Y76" i="27"/>
  <c r="V76" i="27"/>
  <c r="O82" i="27"/>
  <c r="M82" i="27"/>
  <c r="AN82" i="27"/>
  <c r="AM82" i="27"/>
  <c r="L90" i="27"/>
  <c r="T94" i="27"/>
  <c r="Z94" i="27"/>
  <c r="Y94" i="27"/>
  <c r="X94" i="27"/>
  <c r="AA66" i="27"/>
  <c r="AJ66" i="27"/>
  <c r="O69" i="27"/>
  <c r="AJ71" i="27"/>
  <c r="AA72" i="27"/>
  <c r="AJ73" i="27"/>
  <c r="AG75" i="27"/>
  <c r="V78" i="27"/>
  <c r="V79" i="27"/>
  <c r="M80" i="27"/>
  <c r="R80" i="27"/>
  <c r="AJ82" i="27"/>
  <c r="T84" i="27"/>
  <c r="Y84" i="27"/>
  <c r="AG86" i="27"/>
  <c r="AF86" i="27"/>
  <c r="AE86" i="27"/>
  <c r="AG91" i="27"/>
  <c r="AF91" i="27"/>
  <c r="AE91" i="27"/>
  <c r="AC91" i="27"/>
  <c r="AN93" i="27"/>
  <c r="AM93" i="27"/>
  <c r="AL93" i="27"/>
  <c r="V94" i="27"/>
  <c r="AH96" i="27"/>
  <c r="AN96" i="27"/>
  <c r="AM96" i="27"/>
  <c r="AL96" i="27"/>
  <c r="AN98" i="27"/>
  <c r="AM98" i="27"/>
  <c r="AL98" i="27"/>
  <c r="AJ98" i="27"/>
  <c r="AN101" i="27"/>
  <c r="AM101" i="27"/>
  <c r="AL101" i="27"/>
  <c r="AH101" i="27"/>
  <c r="Q67" i="27"/>
  <c r="AA68" i="27"/>
  <c r="Q70" i="27"/>
  <c r="AM70" i="27"/>
  <c r="AJ70" i="27"/>
  <c r="Q71" i="27"/>
  <c r="AA71" i="27"/>
  <c r="AL72" i="27"/>
  <c r="Q74" i="27"/>
  <c r="AA74" i="27"/>
  <c r="AF74" i="27"/>
  <c r="X76" i="27"/>
  <c r="AH76" i="27"/>
  <c r="X77" i="27"/>
  <c r="M78" i="27"/>
  <c r="O80" i="27"/>
  <c r="AJ80" i="27"/>
  <c r="AH80" i="27"/>
  <c r="Q82" i="27"/>
  <c r="V84" i="27"/>
  <c r="R86" i="27"/>
  <c r="Q86" i="27"/>
  <c r="O86" i="27"/>
  <c r="L86" i="27" s="1"/>
  <c r="AC86" i="27"/>
  <c r="Z89" i="27"/>
  <c r="Y89" i="27"/>
  <c r="X89" i="27"/>
  <c r="AJ101" i="27"/>
  <c r="AF73" i="27"/>
  <c r="AC73" i="27"/>
  <c r="R79" i="27"/>
  <c r="O79" i="27"/>
  <c r="AH79" i="27"/>
  <c r="AM79" i="27"/>
  <c r="AN88" i="27"/>
  <c r="AM88" i="27"/>
  <c r="AL88" i="27"/>
  <c r="AJ88" i="27"/>
  <c r="Z96" i="27"/>
  <c r="Y96" i="27"/>
  <c r="X96" i="27"/>
  <c r="V96" i="27"/>
  <c r="AE99" i="27"/>
  <c r="T85" i="27"/>
  <c r="L85" i="27" s="1"/>
  <c r="AH87" i="27"/>
  <c r="M88" i="27"/>
  <c r="AC88" i="27"/>
  <c r="AA90" i="27"/>
  <c r="V91" i="27"/>
  <c r="AH92" i="27"/>
  <c r="V93" i="27"/>
  <c r="T95" i="27"/>
  <c r="L95" i="27" s="1"/>
  <c r="AJ95" i="27"/>
  <c r="O96" i="27"/>
  <c r="AH97" i="27"/>
  <c r="M98" i="27"/>
  <c r="AC98" i="27"/>
  <c r="AF99" i="27"/>
  <c r="AA100" i="27"/>
  <c r="L100" i="27" s="1"/>
  <c r="V101" i="27"/>
  <c r="AG99" i="27"/>
  <c r="AE88" i="27"/>
  <c r="X91" i="27"/>
  <c r="X93" i="27"/>
  <c r="AL95" i="27"/>
  <c r="Q96" i="27"/>
  <c r="AE98" i="27"/>
  <c r="X101" i="27"/>
  <c r="Z55" i="26"/>
  <c r="AG55" i="26"/>
  <c r="AF55" i="26"/>
  <c r="AE55" i="26"/>
  <c r="AA55" i="26"/>
  <c r="AC55" i="26"/>
  <c r="AH55" i="26"/>
  <c r="AN55" i="26"/>
  <c r="X55" i="26"/>
  <c r="V55" i="26"/>
  <c r="L1" i="36" l="1"/>
  <c r="C10" i="36"/>
  <c r="L10" i="36" s="1"/>
  <c r="C12" i="36"/>
  <c r="L12" i="36" s="1"/>
  <c r="C16" i="36"/>
  <c r="L16" i="36" s="1"/>
  <c r="C11" i="36"/>
  <c r="L11" i="36" s="1"/>
  <c r="B27" i="36"/>
  <c r="B26" i="36"/>
  <c r="L48" i="33"/>
  <c r="C8" i="33"/>
  <c r="L8" i="33" s="1"/>
  <c r="C9" i="33"/>
  <c r="L9" i="33" s="1"/>
  <c r="C7" i="33" a="1"/>
  <c r="C7" i="33" s="1"/>
  <c r="L4" i="33"/>
  <c r="C26" i="28"/>
  <c r="L26" i="28" s="1"/>
  <c r="L47" i="28"/>
  <c r="L30" i="28"/>
  <c r="L38" i="28"/>
  <c r="L47" i="32"/>
  <c r="L30" i="32"/>
  <c r="L47" i="26"/>
  <c r="L38" i="26"/>
  <c r="L30" i="26"/>
  <c r="L96" i="27"/>
  <c r="L88" i="27"/>
  <c r="L97" i="27"/>
  <c r="L87" i="27"/>
  <c r="L91" i="27"/>
  <c r="L98" i="27"/>
  <c r="L94" i="27"/>
  <c r="C15" i="26"/>
  <c r="L1" i="26"/>
  <c r="C11" i="26"/>
  <c r="C10" i="26"/>
  <c r="N10" i="26" s="1"/>
  <c r="C27" i="36" l="1"/>
  <c r="L27" i="36" s="1"/>
  <c r="C26" i="36"/>
  <c r="L26" i="36" s="1"/>
  <c r="L94" i="36"/>
  <c r="C9" i="36"/>
  <c r="L9" i="36" s="1"/>
  <c r="L4" i="36"/>
  <c r="C8" i="36"/>
  <c r="L8" i="36" s="1"/>
  <c r="C7" i="36" a="1"/>
  <c r="C7" i="36" s="1"/>
  <c r="L7" i="33"/>
  <c r="C19" i="33"/>
  <c r="L19" i="33" s="1"/>
  <c r="L49" i="26"/>
  <c r="L15" i="26"/>
  <c r="N15" i="26"/>
  <c r="L11" i="26"/>
  <c r="N11" i="26"/>
  <c r="L56" i="26"/>
  <c r="C19" i="36" l="1"/>
  <c r="L19" i="36" s="1"/>
  <c r="L7" i="36"/>
  <c r="C18" i="26"/>
  <c r="N18" i="26" s="1"/>
  <c r="L6" i="26"/>
  <c r="D203" i="24" l="1"/>
  <c r="D202" i="24"/>
  <c r="D201" i="24"/>
  <c r="K201" i="24" s="1"/>
  <c r="D200" i="24"/>
  <c r="K200" i="24" s="1"/>
  <c r="D199" i="24"/>
  <c r="D198" i="24"/>
  <c r="D197" i="24"/>
  <c r="D196" i="24"/>
  <c r="K196" i="24" s="1"/>
  <c r="D195" i="24"/>
  <c r="D194" i="24"/>
  <c r="D193" i="24"/>
  <c r="K193" i="24" s="1"/>
  <c r="D192" i="24"/>
  <c r="K192" i="24" s="1"/>
  <c r="D191" i="24"/>
  <c r="D190" i="24"/>
  <c r="D189" i="24"/>
  <c r="D188" i="24"/>
  <c r="K188" i="24" s="1"/>
  <c r="D187" i="24"/>
  <c r="D186" i="24"/>
  <c r="D185" i="24"/>
  <c r="K185" i="24" s="1"/>
  <c r="D184" i="24"/>
  <c r="K184" i="24" s="1"/>
  <c r="D183" i="24"/>
  <c r="D182" i="24"/>
  <c r="D181" i="24"/>
  <c r="D180" i="24"/>
  <c r="K180" i="24" s="1"/>
  <c r="D179" i="24"/>
  <c r="D178" i="24"/>
  <c r="D177" i="24"/>
  <c r="K177" i="24" s="1"/>
  <c r="D176" i="24"/>
  <c r="K176" i="24" s="1"/>
  <c r="D175" i="24"/>
  <c r="D174" i="24"/>
  <c r="D173" i="24"/>
  <c r="D172" i="24"/>
  <c r="K172" i="24" s="1"/>
  <c r="D171" i="24"/>
  <c r="D170" i="24"/>
  <c r="D169" i="24"/>
  <c r="K169" i="24" s="1"/>
  <c r="D168" i="24"/>
  <c r="K168" i="24" s="1"/>
  <c r="D167" i="24"/>
  <c r="D166" i="24"/>
  <c r="D165" i="24"/>
  <c r="D164" i="24"/>
  <c r="K164" i="24" s="1"/>
  <c r="D163" i="24"/>
  <c r="D162" i="24"/>
  <c r="D161" i="24"/>
  <c r="K161" i="24" s="1"/>
  <c r="D160" i="24"/>
  <c r="K160" i="24" s="1"/>
  <c r="D159" i="24"/>
  <c r="D158" i="24"/>
  <c r="D157" i="24"/>
  <c r="D156" i="24"/>
  <c r="K156" i="24" s="1"/>
  <c r="D155" i="24"/>
  <c r="D154" i="24"/>
  <c r="D153" i="24"/>
  <c r="K153" i="24" s="1"/>
  <c r="D152" i="24"/>
  <c r="K152" i="24" s="1"/>
  <c r="D151" i="24"/>
  <c r="D150" i="24"/>
  <c r="D149" i="24"/>
  <c r="D148" i="24"/>
  <c r="K148" i="24" s="1"/>
  <c r="D147" i="24"/>
  <c r="D146" i="24"/>
  <c r="D145" i="24"/>
  <c r="K145" i="24" s="1"/>
  <c r="D144" i="24"/>
  <c r="K144" i="24" s="1"/>
  <c r="D143" i="24"/>
  <c r="D142" i="24"/>
  <c r="D141" i="24"/>
  <c r="D140" i="24"/>
  <c r="K140" i="24" s="1"/>
  <c r="D139" i="24"/>
  <c r="D138" i="24"/>
  <c r="D137" i="24"/>
  <c r="K137" i="24" s="1"/>
  <c r="D136" i="24"/>
  <c r="K136" i="24" s="1"/>
  <c r="D135" i="24"/>
  <c r="D134" i="24"/>
  <c r="D133" i="24"/>
  <c r="D132" i="24"/>
  <c r="K132" i="24" s="1"/>
  <c r="D131" i="24"/>
  <c r="D130" i="24"/>
  <c r="D129" i="24"/>
  <c r="K129" i="24" s="1"/>
  <c r="D128" i="24"/>
  <c r="K128" i="24" s="1"/>
  <c r="D127" i="24"/>
  <c r="D126" i="24"/>
  <c r="D125" i="24"/>
  <c r="D124" i="24"/>
  <c r="K124" i="24" s="1"/>
  <c r="D123" i="24"/>
  <c r="D122" i="24"/>
  <c r="D121" i="24"/>
  <c r="K121" i="24" s="1"/>
  <c r="D120" i="24"/>
  <c r="K120" i="24" s="1"/>
  <c r="D119" i="24"/>
  <c r="D118" i="24"/>
  <c r="D117" i="24"/>
  <c r="D116" i="24"/>
  <c r="K116" i="24" s="1"/>
  <c r="D115" i="24"/>
  <c r="D114" i="24"/>
  <c r="D113" i="24"/>
  <c r="K113" i="24" s="1"/>
  <c r="D112" i="24"/>
  <c r="K112" i="24" s="1"/>
  <c r="D111" i="24"/>
  <c r="D110" i="24"/>
  <c r="D109" i="24"/>
  <c r="D108" i="24"/>
  <c r="K108" i="24" s="1"/>
  <c r="D107" i="24"/>
  <c r="D106" i="24"/>
  <c r="D105" i="24"/>
  <c r="K105" i="24" s="1"/>
  <c r="D104" i="24"/>
  <c r="K104" i="24" s="1"/>
  <c r="D103" i="24"/>
  <c r="D102" i="24"/>
  <c r="D101" i="24"/>
  <c r="D100" i="24"/>
  <c r="K100" i="24" s="1"/>
  <c r="D99" i="24"/>
  <c r="D98" i="24"/>
  <c r="D97" i="24"/>
  <c r="K97" i="24" s="1"/>
  <c r="D96" i="24"/>
  <c r="K96" i="24" s="1"/>
  <c r="D95" i="24"/>
  <c r="D94" i="24"/>
  <c r="D93" i="24"/>
  <c r="D92" i="24"/>
  <c r="K92" i="24" s="1"/>
  <c r="D91" i="24"/>
  <c r="D90" i="24"/>
  <c r="D89" i="24"/>
  <c r="K89" i="24" s="1"/>
  <c r="D88" i="24"/>
  <c r="K88" i="24" s="1"/>
  <c r="D87" i="24"/>
  <c r="D86" i="24"/>
  <c r="D85" i="24"/>
  <c r="D84" i="24"/>
  <c r="K84" i="24" s="1"/>
  <c r="D83" i="24"/>
  <c r="D82" i="24"/>
  <c r="D81" i="24"/>
  <c r="K81" i="24" s="1"/>
  <c r="D80" i="24"/>
  <c r="K80" i="24" s="1"/>
  <c r="D79" i="24"/>
  <c r="D78" i="24"/>
  <c r="D77" i="24"/>
  <c r="D76" i="24"/>
  <c r="K76" i="24" s="1"/>
  <c r="D75" i="24"/>
  <c r="D74" i="24"/>
  <c r="D73" i="24"/>
  <c r="K73" i="24" s="1"/>
  <c r="D72" i="24"/>
  <c r="K72" i="24" s="1"/>
  <c r="D71" i="24"/>
  <c r="D70" i="24"/>
  <c r="D69" i="24"/>
  <c r="D68" i="24"/>
  <c r="K68" i="24" s="1"/>
  <c r="D67" i="24"/>
  <c r="D66" i="24"/>
  <c r="D65" i="24"/>
  <c r="K65" i="24" s="1"/>
  <c r="D64" i="24"/>
  <c r="K64" i="24" s="1"/>
  <c r="D63" i="24"/>
  <c r="D62" i="24"/>
  <c r="D61" i="24"/>
  <c r="D60" i="24"/>
  <c r="K60" i="24" s="1"/>
  <c r="D59" i="24"/>
  <c r="D58" i="24"/>
  <c r="D57" i="24"/>
  <c r="K57" i="24" s="1"/>
  <c r="D56" i="24"/>
  <c r="K56" i="24" s="1"/>
  <c r="D55" i="24"/>
  <c r="D54" i="24"/>
  <c r="D53" i="24"/>
  <c r="D52" i="24"/>
  <c r="K52" i="24" s="1"/>
  <c r="D51" i="24"/>
  <c r="D49" i="24"/>
  <c r="K49" i="24" s="1"/>
  <c r="D48" i="24"/>
  <c r="K48" i="24" s="1"/>
  <c r="D47" i="24"/>
  <c r="D46" i="24"/>
  <c r="D45" i="24"/>
  <c r="D44" i="24"/>
  <c r="K44" i="24" s="1"/>
  <c r="D43" i="24"/>
  <c r="D42" i="24"/>
  <c r="D41" i="24"/>
  <c r="K41" i="24" s="1"/>
  <c r="D40" i="24"/>
  <c r="K40" i="24" s="1"/>
  <c r="D39" i="24"/>
  <c r="D38" i="24"/>
  <c r="D37" i="24"/>
  <c r="D36" i="24"/>
  <c r="K36" i="24" s="1"/>
  <c r="D35" i="24"/>
  <c r="D34" i="24"/>
  <c r="D33" i="24"/>
  <c r="K33" i="24" s="1"/>
  <c r="D32" i="24"/>
  <c r="K32" i="24" s="1"/>
  <c r="D31" i="24"/>
  <c r="D30" i="24"/>
  <c r="D29" i="24"/>
  <c r="D28" i="24"/>
  <c r="K28" i="24" s="1"/>
  <c r="D27" i="24"/>
  <c r="D26" i="24"/>
  <c r="D25" i="24"/>
  <c r="K25" i="24" s="1"/>
  <c r="D24" i="24"/>
  <c r="K24" i="24" s="1"/>
  <c r="D23" i="24"/>
  <c r="D22" i="24"/>
  <c r="D21" i="24"/>
  <c r="D20" i="24"/>
  <c r="K20" i="24" s="1"/>
  <c r="D19" i="24"/>
  <c r="D18" i="24"/>
  <c r="D17" i="24"/>
  <c r="K17" i="24" s="1"/>
  <c r="D16" i="24"/>
  <c r="K16" i="24" s="1"/>
  <c r="D15" i="24"/>
  <c r="D14" i="24"/>
  <c r="D13" i="24"/>
  <c r="D12" i="24"/>
  <c r="D11" i="24"/>
  <c r="D10" i="24"/>
  <c r="D9" i="24"/>
  <c r="D8" i="24"/>
  <c r="K8" i="24" s="1"/>
  <c r="D7" i="24"/>
  <c r="D6" i="24"/>
  <c r="D5" i="24"/>
  <c r="K5" i="24" s="1"/>
  <c r="D4" i="24"/>
  <c r="D3" i="24"/>
  <c r="C203" i="23"/>
  <c r="C202" i="23"/>
  <c r="C201" i="23"/>
  <c r="C200" i="23"/>
  <c r="C199" i="23"/>
  <c r="C198" i="23"/>
  <c r="C197" i="23"/>
  <c r="C196" i="23"/>
  <c r="C195" i="23"/>
  <c r="C194" i="23"/>
  <c r="C193" i="23"/>
  <c r="C192" i="23"/>
  <c r="C136" i="23"/>
  <c r="C135" i="23"/>
  <c r="C134" i="23"/>
  <c r="C133" i="23"/>
  <c r="C132" i="23"/>
  <c r="C131" i="23"/>
  <c r="C130" i="23"/>
  <c r="C129" i="23"/>
  <c r="C128" i="23"/>
  <c r="C127" i="23"/>
  <c r="C126" i="23"/>
  <c r="C125" i="23"/>
  <c r="C191" i="23"/>
  <c r="C124" i="23"/>
  <c r="C50" i="23"/>
  <c r="C190" i="23"/>
  <c r="C123" i="23"/>
  <c r="C49" i="23"/>
  <c r="C189" i="23"/>
  <c r="C122" i="23"/>
  <c r="C69" i="23"/>
  <c r="C188" i="23"/>
  <c r="C121" i="23"/>
  <c r="C68" i="23"/>
  <c r="C66" i="23"/>
  <c r="C187" i="23"/>
  <c r="C120" i="23"/>
  <c r="C67" i="23"/>
  <c r="C65" i="23"/>
  <c r="C64" i="23"/>
  <c r="C63" i="23"/>
  <c r="C62" i="23"/>
  <c r="C61" i="23"/>
  <c r="C186" i="23"/>
  <c r="C119" i="23"/>
  <c r="C60" i="23"/>
  <c r="C185" i="23"/>
  <c r="C118" i="23"/>
  <c r="C59" i="23"/>
  <c r="C184" i="23"/>
  <c r="C117" i="23"/>
  <c r="C58" i="23"/>
  <c r="C183" i="23"/>
  <c r="C116" i="23"/>
  <c r="C57" i="23"/>
  <c r="C56" i="23"/>
  <c r="C55" i="23"/>
  <c r="C54" i="23"/>
  <c r="C53" i="23"/>
  <c r="C52" i="23"/>
  <c r="C51" i="23"/>
  <c r="C182" i="23"/>
  <c r="C115" i="23"/>
  <c r="C14" i="23"/>
  <c r="C181" i="23"/>
  <c r="C114" i="23"/>
  <c r="C13" i="23"/>
  <c r="C180" i="23"/>
  <c r="C113" i="23"/>
  <c r="C12" i="23"/>
  <c r="C179" i="23"/>
  <c r="C112" i="23"/>
  <c r="C11" i="23"/>
  <c r="C178" i="23"/>
  <c r="C111" i="23"/>
  <c r="C10" i="23"/>
  <c r="C177" i="23"/>
  <c r="C110" i="23"/>
  <c r="C9" i="23"/>
  <c r="C176" i="23"/>
  <c r="C109" i="23"/>
  <c r="C8" i="23"/>
  <c r="C175" i="23"/>
  <c r="C108" i="23"/>
  <c r="C7" i="23"/>
  <c r="C174" i="23"/>
  <c r="C173" i="23"/>
  <c r="C172" i="23"/>
  <c r="C171" i="23"/>
  <c r="C107" i="23"/>
  <c r="C106" i="23"/>
  <c r="C105" i="23"/>
  <c r="C104" i="23"/>
  <c r="C6" i="23"/>
  <c r="C5" i="23"/>
  <c r="C4" i="23"/>
  <c r="C3" i="23"/>
  <c r="C103" i="23"/>
  <c r="C102" i="23"/>
  <c r="C101" i="23"/>
  <c r="C100" i="23"/>
  <c r="C99" i="23"/>
  <c r="C98" i="23"/>
  <c r="C97" i="23"/>
  <c r="C96" i="23"/>
  <c r="C95" i="23"/>
  <c r="C94" i="23"/>
  <c r="C93" i="23"/>
  <c r="C92" i="23"/>
  <c r="C91" i="23"/>
  <c r="C90" i="23"/>
  <c r="C89" i="23"/>
  <c r="C88" i="23"/>
  <c r="C87" i="23"/>
  <c r="C86" i="23"/>
  <c r="C85" i="23"/>
  <c r="C84" i="23"/>
  <c r="C83" i="23"/>
  <c r="C82" i="23"/>
  <c r="C81" i="23"/>
  <c r="C80" i="23"/>
  <c r="C79" i="23"/>
  <c r="C78" i="23"/>
  <c r="C77" i="23"/>
  <c r="C76" i="23"/>
  <c r="C75" i="23"/>
  <c r="C74" i="23"/>
  <c r="C73" i="23"/>
  <c r="C72" i="23"/>
  <c r="C71" i="23"/>
  <c r="C70" i="23"/>
  <c r="C48" i="23"/>
  <c r="C47" i="23"/>
  <c r="C46" i="23"/>
  <c r="C45" i="23"/>
  <c r="C44" i="23"/>
  <c r="C43" i="23"/>
  <c r="C42" i="23"/>
  <c r="C41" i="23"/>
  <c r="C40" i="23"/>
  <c r="C39" i="23"/>
  <c r="C38" i="23"/>
  <c r="C37" i="23"/>
  <c r="C36" i="23"/>
  <c r="C35" i="23"/>
  <c r="C34" i="23"/>
  <c r="C33" i="23"/>
  <c r="C32" i="23"/>
  <c r="C31" i="23"/>
  <c r="C30" i="23"/>
  <c r="C29" i="23"/>
  <c r="C28" i="23"/>
  <c r="C27" i="23"/>
  <c r="C26" i="23"/>
  <c r="C25" i="23"/>
  <c r="C24" i="23"/>
  <c r="C23" i="23"/>
  <c r="C22" i="23"/>
  <c r="C21" i="23"/>
  <c r="C20" i="23"/>
  <c r="C19" i="23"/>
  <c r="C18" i="23"/>
  <c r="C17" i="23"/>
  <c r="C16" i="23"/>
  <c r="C15" i="23"/>
  <c r="C170" i="23"/>
  <c r="C169" i="23"/>
  <c r="C168" i="23"/>
  <c r="C167" i="23"/>
  <c r="C166" i="23"/>
  <c r="C165" i="23"/>
  <c r="C164" i="23"/>
  <c r="C163" i="23"/>
  <c r="C162" i="23"/>
  <c r="C161" i="23"/>
  <c r="C160" i="23"/>
  <c r="C159" i="23"/>
  <c r="C158" i="23"/>
  <c r="C157" i="23"/>
  <c r="C156" i="23"/>
  <c r="C155" i="23"/>
  <c r="C154" i="23"/>
  <c r="C153" i="23"/>
  <c r="C152" i="23"/>
  <c r="C151" i="23"/>
  <c r="C150" i="23"/>
  <c r="C149" i="23"/>
  <c r="C148" i="23"/>
  <c r="C147" i="23"/>
  <c r="C146" i="23"/>
  <c r="C145" i="23"/>
  <c r="C144" i="23"/>
  <c r="C143" i="23"/>
  <c r="C142" i="23"/>
  <c r="C141" i="23"/>
  <c r="C140" i="23"/>
  <c r="C139" i="23"/>
  <c r="C138" i="23"/>
  <c r="C137" i="23"/>
  <c r="C203" i="22"/>
  <c r="C166" i="22"/>
  <c r="C202" i="22"/>
  <c r="C201" i="22"/>
  <c r="C200" i="22"/>
  <c r="C199" i="22"/>
  <c r="C198" i="22"/>
  <c r="C197" i="22"/>
  <c r="C196" i="22"/>
  <c r="C195" i="22"/>
  <c r="C179" i="22"/>
  <c r="C178" i="22"/>
  <c r="C176" i="22"/>
  <c r="C175" i="22"/>
  <c r="C170" i="22"/>
  <c r="C169" i="22"/>
  <c r="C165" i="22"/>
  <c r="C186" i="22"/>
  <c r="C180" i="22"/>
  <c r="C134" i="22"/>
  <c r="C133" i="22"/>
  <c r="C130" i="22"/>
  <c r="C131" i="22"/>
  <c r="C177" i="22"/>
  <c r="C174" i="22"/>
  <c r="C164" i="22"/>
  <c r="C167" i="22"/>
  <c r="C157" i="22"/>
  <c r="C158" i="22"/>
  <c r="C156" i="22"/>
  <c r="C155" i="22"/>
  <c r="C154" i="22"/>
  <c r="C153" i="22"/>
  <c r="C151" i="22"/>
  <c r="C152" i="22"/>
  <c r="C149" i="22"/>
  <c r="C148" i="22"/>
  <c r="C150" i="22"/>
  <c r="C147" i="22"/>
  <c r="C141" i="22"/>
  <c r="C139" i="22"/>
  <c r="C140" i="22"/>
  <c r="C138" i="22"/>
  <c r="C136" i="22"/>
  <c r="C137" i="22"/>
  <c r="C135" i="22"/>
  <c r="C132" i="22"/>
  <c r="C129" i="22"/>
  <c r="C128" i="22"/>
  <c r="C127" i="22"/>
  <c r="C126" i="22"/>
  <c r="C125" i="22"/>
  <c r="C124" i="22"/>
  <c r="C123" i="22"/>
  <c r="C122" i="22"/>
  <c r="C121" i="22"/>
  <c r="C120" i="22"/>
  <c r="C119" i="22"/>
  <c r="C118" i="22"/>
  <c r="C117" i="22"/>
  <c r="C113" i="22"/>
  <c r="C109" i="22"/>
  <c r="C105" i="22"/>
  <c r="C71" i="22"/>
  <c r="C37" i="22"/>
  <c r="C4" i="22"/>
  <c r="C3" i="22"/>
  <c r="AK34" i="21"/>
  <c r="AI34" i="21"/>
  <c r="AN34" i="21" s="1"/>
  <c r="AD34" i="21"/>
  <c r="AB34" i="21"/>
  <c r="AF34" i="21" s="1"/>
  <c r="AA34" i="21"/>
  <c r="W34" i="21"/>
  <c r="U34" i="21"/>
  <c r="Z34" i="21" s="1"/>
  <c r="P34" i="21"/>
  <c r="N34" i="21"/>
  <c r="O34" i="21" s="1"/>
  <c r="AK33" i="21"/>
  <c r="AI33" i="21"/>
  <c r="AJ33" i="21" s="1"/>
  <c r="AD33" i="21"/>
  <c r="AB33" i="21"/>
  <c r="AF33" i="21" s="1"/>
  <c r="W33" i="21"/>
  <c r="U33" i="21"/>
  <c r="Y33" i="21" s="1"/>
  <c r="P33" i="21"/>
  <c r="N33" i="21"/>
  <c r="O33" i="21" s="1"/>
  <c r="M33" i="21"/>
  <c r="AK32" i="21"/>
  <c r="AI32" i="21"/>
  <c r="AH32" i="21" s="1"/>
  <c r="AD32" i="21"/>
  <c r="AB32" i="21"/>
  <c r="AC32" i="21" s="1"/>
  <c r="W32" i="21"/>
  <c r="U32" i="21"/>
  <c r="V32" i="21" s="1"/>
  <c r="P32" i="21"/>
  <c r="N32" i="21"/>
  <c r="S32" i="21" s="1"/>
  <c r="AK31" i="21"/>
  <c r="AI31" i="21"/>
  <c r="AJ31" i="21" s="1"/>
  <c r="AD31" i="21"/>
  <c r="AB31" i="21"/>
  <c r="AE31" i="21" s="1"/>
  <c r="AA31" i="21"/>
  <c r="W31" i="21"/>
  <c r="U31" i="21"/>
  <c r="Y31" i="21" s="1"/>
  <c r="P31" i="21"/>
  <c r="N31" i="21"/>
  <c r="M31" i="21" s="1"/>
  <c r="L36" i="21"/>
  <c r="AK35" i="21"/>
  <c r="AI35" i="21"/>
  <c r="AN35" i="21" s="1"/>
  <c r="AD35" i="21"/>
  <c r="AB35" i="21"/>
  <c r="AC35" i="21" s="1"/>
  <c r="AA35" i="21"/>
  <c r="W35" i="21"/>
  <c r="U35" i="21"/>
  <c r="Y35" i="21" s="1"/>
  <c r="P35" i="21"/>
  <c r="N35" i="21"/>
  <c r="S35" i="21" s="1"/>
  <c r="M35" i="21"/>
  <c r="AK30" i="21"/>
  <c r="AI30" i="21"/>
  <c r="AN30" i="21" s="1"/>
  <c r="AD30" i="21"/>
  <c r="AB30" i="21"/>
  <c r="AA30" i="21" s="1"/>
  <c r="W30" i="21"/>
  <c r="U30" i="21"/>
  <c r="Y30" i="21" s="1"/>
  <c r="P30" i="21"/>
  <c r="N30" i="21"/>
  <c r="R30" i="21" s="1"/>
  <c r="B27" i="21"/>
  <c r="C27" i="21" s="1"/>
  <c r="L27" i="21" s="1"/>
  <c r="B26" i="21"/>
  <c r="C26" i="21" s="1"/>
  <c r="L26" i="21" s="1"/>
  <c r="L18" i="21"/>
  <c r="L17" i="21"/>
  <c r="C16" i="21"/>
  <c r="L16" i="21" s="1"/>
  <c r="L15" i="21"/>
  <c r="L14" i="21"/>
  <c r="L13" i="21"/>
  <c r="C12" i="21"/>
  <c r="L12" i="21" s="1"/>
  <c r="C11" i="21"/>
  <c r="L11" i="21" s="1"/>
  <c r="C10" i="21"/>
  <c r="L10" i="21" s="1"/>
  <c r="C9" i="21"/>
  <c r="L9" i="21" s="1"/>
  <c r="C8" i="21"/>
  <c r="L8" i="21" s="1"/>
  <c r="C7" i="21" a="1"/>
  <c r="C7" i="21" s="1"/>
  <c r="L4" i="21"/>
  <c r="AK35" i="20"/>
  <c r="AI35" i="20"/>
  <c r="AN35" i="20" s="1"/>
  <c r="AD35" i="20"/>
  <c r="AB35" i="20"/>
  <c r="AG35" i="20" s="1"/>
  <c r="W35" i="20"/>
  <c r="U35" i="20"/>
  <c r="T35" i="20" s="1"/>
  <c r="P35" i="20"/>
  <c r="N35" i="20"/>
  <c r="S35" i="20" s="1"/>
  <c r="AK34" i="20"/>
  <c r="AI34" i="20"/>
  <c r="AJ34" i="20" s="1"/>
  <c r="AD34" i="20"/>
  <c r="AB34" i="20"/>
  <c r="AF34" i="20" s="1"/>
  <c r="W34" i="20"/>
  <c r="U34" i="20"/>
  <c r="P34" i="20"/>
  <c r="N34" i="20"/>
  <c r="R34" i="20" s="1"/>
  <c r="AK33" i="20"/>
  <c r="AI33" i="20"/>
  <c r="AH33" i="20" s="1"/>
  <c r="AD33" i="20"/>
  <c r="AB33" i="20"/>
  <c r="AG33" i="20" s="1"/>
  <c r="W33" i="20"/>
  <c r="U33" i="20"/>
  <c r="Z33" i="20" s="1"/>
  <c r="P33" i="20"/>
  <c r="N33" i="20"/>
  <c r="M33" i="20" s="1"/>
  <c r="AK31" i="20"/>
  <c r="AI31" i="20"/>
  <c r="AN31" i="20" s="1"/>
  <c r="AD31" i="20"/>
  <c r="AB31" i="20"/>
  <c r="AA31" i="20" s="1"/>
  <c r="W31" i="20"/>
  <c r="U31" i="20"/>
  <c r="Z31" i="20" s="1"/>
  <c r="P31" i="20"/>
  <c r="N31" i="20"/>
  <c r="AK30" i="20"/>
  <c r="AI30" i="20"/>
  <c r="AJ30" i="20" s="1"/>
  <c r="AH30" i="20"/>
  <c r="AD30" i="20"/>
  <c r="AB30" i="20"/>
  <c r="AF30" i="20" s="1"/>
  <c r="AA30" i="20"/>
  <c r="W30" i="20"/>
  <c r="U30" i="20"/>
  <c r="X30" i="20" s="1"/>
  <c r="T30" i="20"/>
  <c r="P30" i="20"/>
  <c r="N30" i="20"/>
  <c r="L18" i="20"/>
  <c r="L17" i="20"/>
  <c r="L15" i="20"/>
  <c r="L14" i="20"/>
  <c r="L13" i="20"/>
  <c r="AK61" i="19"/>
  <c r="AI61" i="19"/>
  <c r="AN61" i="19" s="1"/>
  <c r="AD61" i="19"/>
  <c r="AB61" i="19"/>
  <c r="AC61" i="19" s="1"/>
  <c r="W61" i="19"/>
  <c r="U61" i="19"/>
  <c r="X61" i="19" s="1"/>
  <c r="P61" i="19"/>
  <c r="N61" i="19"/>
  <c r="O61" i="19" s="1"/>
  <c r="AK60" i="19"/>
  <c r="AI60" i="19"/>
  <c r="AJ60" i="19" s="1"/>
  <c r="AD60" i="19"/>
  <c r="AB60" i="19"/>
  <c r="AC60" i="19" s="1"/>
  <c r="W60" i="19"/>
  <c r="U60" i="19"/>
  <c r="V60" i="19" s="1"/>
  <c r="P60" i="19"/>
  <c r="N60" i="19"/>
  <c r="R60" i="19" s="1"/>
  <c r="M60" i="19"/>
  <c r="AK59" i="19"/>
  <c r="AI59" i="19"/>
  <c r="AM59" i="19" s="1"/>
  <c r="AD59" i="19"/>
  <c r="AB59" i="19"/>
  <c r="AG59" i="19" s="1"/>
  <c r="AA59" i="19"/>
  <c r="W59" i="19"/>
  <c r="U59" i="19"/>
  <c r="Z59" i="19" s="1"/>
  <c r="P59" i="19"/>
  <c r="N59" i="19"/>
  <c r="R59" i="19" s="1"/>
  <c r="AK57" i="19"/>
  <c r="AI57" i="19"/>
  <c r="AL57" i="19" s="1"/>
  <c r="AD57" i="19"/>
  <c r="AB57" i="19"/>
  <c r="AE57" i="19" s="1"/>
  <c r="W57" i="19"/>
  <c r="U57" i="19"/>
  <c r="V57" i="19" s="1"/>
  <c r="P57" i="19"/>
  <c r="N57" i="19"/>
  <c r="O57" i="19" s="1"/>
  <c r="AK56" i="19"/>
  <c r="AI56" i="19"/>
  <c r="AN56" i="19" s="1"/>
  <c r="AD56" i="19"/>
  <c r="AB56" i="19"/>
  <c r="AC56" i="19" s="1"/>
  <c r="W56" i="19"/>
  <c r="U56" i="19"/>
  <c r="V56" i="19" s="1"/>
  <c r="P56" i="19"/>
  <c r="N56" i="19"/>
  <c r="S56" i="19" s="1"/>
  <c r="AK55" i="19"/>
  <c r="AI55" i="19"/>
  <c r="AL55" i="19" s="1"/>
  <c r="AD55" i="19"/>
  <c r="AB55" i="19"/>
  <c r="AF55" i="19" s="1"/>
  <c r="AA55" i="19"/>
  <c r="W55" i="19"/>
  <c r="U55" i="19"/>
  <c r="Y55" i="19" s="1"/>
  <c r="P55" i="19"/>
  <c r="N55" i="19"/>
  <c r="Q55" i="19" s="1"/>
  <c r="AK54" i="19"/>
  <c r="AI54" i="19"/>
  <c r="AL54" i="19" s="1"/>
  <c r="AD54" i="19"/>
  <c r="AB54" i="19"/>
  <c r="AC54" i="19" s="1"/>
  <c r="W54" i="19"/>
  <c r="U54" i="19"/>
  <c r="V54" i="19" s="1"/>
  <c r="P54" i="19"/>
  <c r="N54" i="19"/>
  <c r="S54" i="19" s="1"/>
  <c r="AK52" i="19"/>
  <c r="AI52" i="19"/>
  <c r="AN52" i="19" s="1"/>
  <c r="AH52" i="19"/>
  <c r="AD52" i="19"/>
  <c r="AB52" i="19"/>
  <c r="AF52" i="19" s="1"/>
  <c r="W52" i="19"/>
  <c r="U52" i="19"/>
  <c r="X52" i="19" s="1"/>
  <c r="P52" i="19"/>
  <c r="N52" i="19"/>
  <c r="S52" i="19" s="1"/>
  <c r="AK51" i="19"/>
  <c r="AI51" i="19"/>
  <c r="AN51" i="19" s="1"/>
  <c r="AD51" i="19"/>
  <c r="AB51" i="19"/>
  <c r="AF51" i="19" s="1"/>
  <c r="W51" i="19"/>
  <c r="U51" i="19"/>
  <c r="Z51" i="19" s="1"/>
  <c r="T51" i="19"/>
  <c r="P51" i="19"/>
  <c r="N51" i="19"/>
  <c r="O51" i="19" s="1"/>
  <c r="AK50" i="19"/>
  <c r="AI50" i="19"/>
  <c r="AJ50" i="19" s="1"/>
  <c r="AD50" i="19"/>
  <c r="AB50" i="19"/>
  <c r="AC50" i="19" s="1"/>
  <c r="W50" i="19"/>
  <c r="U50" i="19"/>
  <c r="Z50" i="19" s="1"/>
  <c r="P50" i="19"/>
  <c r="N50" i="19"/>
  <c r="S50" i="19" s="1"/>
  <c r="AK49" i="19"/>
  <c r="AI49" i="19"/>
  <c r="AJ49" i="19" s="1"/>
  <c r="AD49" i="19"/>
  <c r="AB49" i="19"/>
  <c r="AA49" i="19" s="1"/>
  <c r="W49" i="19"/>
  <c r="U49" i="19"/>
  <c r="Z49" i="19" s="1"/>
  <c r="P49" i="19"/>
  <c r="N49" i="19"/>
  <c r="Q49" i="19" s="1"/>
  <c r="AK48" i="19"/>
  <c r="AI48" i="19"/>
  <c r="AM48" i="19" s="1"/>
  <c r="AD48" i="19"/>
  <c r="AB48" i="19"/>
  <c r="AE48" i="19" s="1"/>
  <c r="W48" i="19"/>
  <c r="U48" i="19"/>
  <c r="V48" i="19" s="1"/>
  <c r="P48" i="19"/>
  <c r="N48" i="19"/>
  <c r="S48" i="19" s="1"/>
  <c r="AK47" i="19"/>
  <c r="AI47" i="19"/>
  <c r="AJ47" i="19" s="1"/>
  <c r="AD47" i="19"/>
  <c r="AB47" i="19"/>
  <c r="AA47" i="19" s="1"/>
  <c r="W47" i="19"/>
  <c r="U47" i="19"/>
  <c r="T47" i="19" s="1"/>
  <c r="P47" i="19"/>
  <c r="N47" i="19"/>
  <c r="Q47" i="19" s="1"/>
  <c r="AK46" i="19"/>
  <c r="AI46" i="19"/>
  <c r="AN46" i="19" s="1"/>
  <c r="AD46" i="19"/>
  <c r="AB46" i="19"/>
  <c r="AF46" i="19" s="1"/>
  <c r="W46" i="19"/>
  <c r="U46" i="19"/>
  <c r="V46" i="19" s="1"/>
  <c r="T46" i="19"/>
  <c r="P46" i="19"/>
  <c r="N46" i="19"/>
  <c r="O46" i="19" s="1"/>
  <c r="AK45" i="19"/>
  <c r="AI45" i="19"/>
  <c r="AJ45" i="19" s="1"/>
  <c r="AD45" i="19"/>
  <c r="AB45" i="19"/>
  <c r="AC45" i="19" s="1"/>
  <c r="W45" i="19"/>
  <c r="U45" i="19"/>
  <c r="Z45" i="19" s="1"/>
  <c r="P45" i="19"/>
  <c r="N45" i="19"/>
  <c r="R45" i="19" s="1"/>
  <c r="AK44" i="19"/>
  <c r="AI44" i="19"/>
  <c r="AJ44" i="19" s="1"/>
  <c r="AD44" i="19"/>
  <c r="AB44" i="19"/>
  <c r="AE44" i="19" s="1"/>
  <c r="W44" i="19"/>
  <c r="U44" i="19"/>
  <c r="Z44" i="19" s="1"/>
  <c r="T44" i="19"/>
  <c r="P44" i="19"/>
  <c r="N44" i="19"/>
  <c r="O44" i="19" s="1"/>
  <c r="AK43" i="19"/>
  <c r="AI43" i="19"/>
  <c r="AM43" i="19" s="1"/>
  <c r="AD43" i="19"/>
  <c r="AB43" i="19"/>
  <c r="AE43" i="19" s="1"/>
  <c r="W43" i="19"/>
  <c r="U43" i="19"/>
  <c r="V43" i="19" s="1"/>
  <c r="P43" i="19"/>
  <c r="N43" i="19"/>
  <c r="S43" i="19" s="1"/>
  <c r="AK41" i="19"/>
  <c r="AI41" i="19"/>
  <c r="AJ41" i="19" s="1"/>
  <c r="AH41" i="19"/>
  <c r="AD41" i="19"/>
  <c r="AB41" i="19"/>
  <c r="W41" i="19"/>
  <c r="U41" i="19"/>
  <c r="T41" i="19" s="1"/>
  <c r="P41" i="19"/>
  <c r="N41" i="19"/>
  <c r="Q41" i="19" s="1"/>
  <c r="AK40" i="19"/>
  <c r="AI40" i="19"/>
  <c r="AM40" i="19" s="1"/>
  <c r="AD40" i="19"/>
  <c r="AB40" i="19"/>
  <c r="AG40" i="19" s="1"/>
  <c r="AA40" i="19"/>
  <c r="W40" i="19"/>
  <c r="U40" i="19"/>
  <c r="Z40" i="19" s="1"/>
  <c r="P40" i="19"/>
  <c r="N40" i="19"/>
  <c r="Q40" i="19" s="1"/>
  <c r="AK39" i="19"/>
  <c r="AI39" i="19"/>
  <c r="AJ39" i="19" s="1"/>
  <c r="AH39" i="19"/>
  <c r="AD39" i="19"/>
  <c r="AB39" i="19"/>
  <c r="AC39" i="19" s="1"/>
  <c r="W39" i="19"/>
  <c r="U39" i="19"/>
  <c r="Y39" i="19" s="1"/>
  <c r="P39" i="19"/>
  <c r="N39" i="19"/>
  <c r="Q39" i="19" s="1"/>
  <c r="AK38" i="19"/>
  <c r="AI38" i="19"/>
  <c r="AN38" i="19" s="1"/>
  <c r="AD38" i="19"/>
  <c r="AB38" i="19"/>
  <c r="AG38" i="19" s="1"/>
  <c r="W38" i="19"/>
  <c r="U38" i="19"/>
  <c r="Z38" i="19" s="1"/>
  <c r="P38" i="19"/>
  <c r="N38" i="19"/>
  <c r="S38" i="19" s="1"/>
  <c r="AK36" i="19"/>
  <c r="AI36" i="19"/>
  <c r="AN36" i="19" s="1"/>
  <c r="AD36" i="19"/>
  <c r="AB36" i="19"/>
  <c r="AE36" i="19" s="1"/>
  <c r="W36" i="19"/>
  <c r="U36" i="19"/>
  <c r="X36" i="19" s="1"/>
  <c r="P36" i="19"/>
  <c r="N36" i="19"/>
  <c r="O36" i="19" s="1"/>
  <c r="AK35" i="19"/>
  <c r="AI35" i="19"/>
  <c r="AJ35" i="19" s="1"/>
  <c r="AD35" i="19"/>
  <c r="AB35" i="19"/>
  <c r="AG35" i="19" s="1"/>
  <c r="W35" i="19"/>
  <c r="U35" i="19"/>
  <c r="Z35" i="19" s="1"/>
  <c r="P35" i="19"/>
  <c r="N35" i="19"/>
  <c r="O35" i="19" s="1"/>
  <c r="AK34" i="19"/>
  <c r="AI34" i="19"/>
  <c r="AH34" i="19" s="1"/>
  <c r="AD34" i="19"/>
  <c r="AB34" i="19"/>
  <c r="AE34" i="19" s="1"/>
  <c r="W34" i="19"/>
  <c r="U34" i="19"/>
  <c r="X34" i="19" s="1"/>
  <c r="P34" i="19"/>
  <c r="N34" i="19"/>
  <c r="R34" i="19" s="1"/>
  <c r="AK32" i="19"/>
  <c r="AI32" i="19"/>
  <c r="AJ32" i="19" s="1"/>
  <c r="AH32" i="19"/>
  <c r="AD32" i="19"/>
  <c r="AB32" i="19"/>
  <c r="AE32" i="19" s="1"/>
  <c r="W32" i="19"/>
  <c r="U32" i="19"/>
  <c r="V32" i="19" s="1"/>
  <c r="P32" i="19"/>
  <c r="N32" i="19"/>
  <c r="O32" i="19" s="1"/>
  <c r="AK31" i="19"/>
  <c r="AI31" i="19"/>
  <c r="AJ31" i="19" s="1"/>
  <c r="AD31" i="19"/>
  <c r="AB31" i="19"/>
  <c r="AA31" i="19" s="1"/>
  <c r="W31" i="19"/>
  <c r="U31" i="19"/>
  <c r="Y31" i="19" s="1"/>
  <c r="P31" i="19"/>
  <c r="N31" i="19"/>
  <c r="R31" i="19" s="1"/>
  <c r="AK30" i="19"/>
  <c r="AI30" i="19"/>
  <c r="AN30" i="19" s="1"/>
  <c r="AD30" i="19"/>
  <c r="AB30" i="19"/>
  <c r="AG30" i="19" s="1"/>
  <c r="W30" i="19"/>
  <c r="U30" i="19"/>
  <c r="Y30" i="19" s="1"/>
  <c r="P30" i="19"/>
  <c r="N30" i="19"/>
  <c r="S30" i="19" s="1"/>
  <c r="M30" i="19"/>
  <c r="L18" i="19"/>
  <c r="L17" i="19"/>
  <c r="L15" i="19"/>
  <c r="L14" i="19"/>
  <c r="L13" i="19"/>
  <c r="AK39" i="18"/>
  <c r="AI39" i="18"/>
  <c r="AN39" i="18" s="1"/>
  <c r="AD39" i="18"/>
  <c r="AB39" i="18"/>
  <c r="AG39" i="18" s="1"/>
  <c r="AA39" i="18"/>
  <c r="W39" i="18"/>
  <c r="U39" i="18"/>
  <c r="Y39" i="18" s="1"/>
  <c r="P39" i="18"/>
  <c r="N39" i="18"/>
  <c r="M39" i="18"/>
  <c r="AK38" i="18"/>
  <c r="AI38" i="18"/>
  <c r="AM38" i="18" s="1"/>
  <c r="AH38" i="18"/>
  <c r="AD38" i="18"/>
  <c r="AB38" i="18"/>
  <c r="AC38" i="18" s="1"/>
  <c r="W38" i="18"/>
  <c r="U38" i="18"/>
  <c r="V38" i="18" s="1"/>
  <c r="P38" i="18"/>
  <c r="N38" i="18"/>
  <c r="S38" i="18" s="1"/>
  <c r="M38" i="18"/>
  <c r="AK37" i="18"/>
  <c r="AI37" i="18"/>
  <c r="AJ37" i="18" s="1"/>
  <c r="AH37" i="18"/>
  <c r="AD37" i="18"/>
  <c r="AB37" i="18"/>
  <c r="AC37" i="18" s="1"/>
  <c r="W37" i="18"/>
  <c r="U37" i="18"/>
  <c r="X37" i="18" s="1"/>
  <c r="P37" i="18"/>
  <c r="N37" i="18"/>
  <c r="S37" i="18" s="1"/>
  <c r="AK40" i="18"/>
  <c r="AI40" i="18"/>
  <c r="AN40" i="18" s="1"/>
  <c r="AD40" i="18"/>
  <c r="AB40" i="18"/>
  <c r="W40" i="18"/>
  <c r="U40" i="18"/>
  <c r="T40" i="18" s="1"/>
  <c r="P40" i="18"/>
  <c r="N40" i="18"/>
  <c r="Q40" i="18" s="1"/>
  <c r="AK35" i="18"/>
  <c r="AI35" i="18"/>
  <c r="AJ35" i="18" s="1"/>
  <c r="AH35" i="18"/>
  <c r="AD35" i="18"/>
  <c r="AB35" i="18"/>
  <c r="AC35" i="18" s="1"/>
  <c r="AA35" i="18"/>
  <c r="W35" i="18"/>
  <c r="U35" i="18"/>
  <c r="X35" i="18" s="1"/>
  <c r="P35" i="18"/>
  <c r="N35" i="18"/>
  <c r="S35" i="18" s="1"/>
  <c r="AK34" i="18"/>
  <c r="AI34" i="18"/>
  <c r="AH34" i="18" s="1"/>
  <c r="AD34" i="18"/>
  <c r="AB34" i="18"/>
  <c r="AG34" i="18" s="1"/>
  <c r="AA34" i="18"/>
  <c r="W34" i="18"/>
  <c r="U34" i="18"/>
  <c r="V34" i="18" s="1"/>
  <c r="P34" i="18"/>
  <c r="N34" i="18"/>
  <c r="O34" i="18" s="1"/>
  <c r="M34" i="18"/>
  <c r="AK33" i="18"/>
  <c r="AI33" i="18"/>
  <c r="AN33" i="18" s="1"/>
  <c r="AD33" i="18"/>
  <c r="AB33" i="18"/>
  <c r="AE33" i="18" s="1"/>
  <c r="W33" i="18"/>
  <c r="U33" i="18"/>
  <c r="Z33" i="18" s="1"/>
  <c r="P33" i="18"/>
  <c r="N33" i="18"/>
  <c r="S33" i="18" s="1"/>
  <c r="AK31" i="18"/>
  <c r="AI31" i="18"/>
  <c r="AM31" i="18" s="1"/>
  <c r="AH31" i="18"/>
  <c r="AD31" i="18"/>
  <c r="AB31" i="18"/>
  <c r="AG31" i="18" s="1"/>
  <c r="AA31" i="18"/>
  <c r="W31" i="18"/>
  <c r="U31" i="18"/>
  <c r="Z31" i="18" s="1"/>
  <c r="T31" i="18"/>
  <c r="P31" i="18"/>
  <c r="N31" i="18"/>
  <c r="R31" i="18" s="1"/>
  <c r="M31" i="18"/>
  <c r="AK30" i="18"/>
  <c r="AI30" i="18"/>
  <c r="AJ30" i="18" s="1"/>
  <c r="AD30" i="18"/>
  <c r="AB30" i="18"/>
  <c r="AC30" i="18" s="1"/>
  <c r="W30" i="18"/>
  <c r="U30" i="18"/>
  <c r="Y30" i="18" s="1"/>
  <c r="P30" i="18"/>
  <c r="N30" i="18"/>
  <c r="Q30" i="18" s="1"/>
  <c r="L18" i="18"/>
  <c r="L17" i="18"/>
  <c r="L15" i="18"/>
  <c r="L14" i="18"/>
  <c r="L13" i="18"/>
  <c r="AK58" i="17"/>
  <c r="AI58" i="17"/>
  <c r="AJ58" i="17" s="1"/>
  <c r="AH58" i="17"/>
  <c r="AD58" i="17"/>
  <c r="AB58" i="17"/>
  <c r="AG58" i="17" s="1"/>
  <c r="W58" i="17"/>
  <c r="U58" i="17"/>
  <c r="V58" i="17" s="1"/>
  <c r="T58" i="17"/>
  <c r="P58" i="17"/>
  <c r="N58" i="17"/>
  <c r="O58" i="17" s="1"/>
  <c r="M58" i="17"/>
  <c r="AK57" i="17"/>
  <c r="AI57" i="17"/>
  <c r="AH57" i="17" s="1"/>
  <c r="AD57" i="17"/>
  <c r="AB57" i="17"/>
  <c r="AG57" i="17" s="1"/>
  <c r="AA57" i="17"/>
  <c r="W57" i="17"/>
  <c r="U57" i="17"/>
  <c r="X57" i="17" s="1"/>
  <c r="T57" i="17"/>
  <c r="P57" i="17"/>
  <c r="N57" i="17"/>
  <c r="Q57" i="17" s="1"/>
  <c r="M57" i="17"/>
  <c r="AK56" i="17"/>
  <c r="AI56" i="17"/>
  <c r="AL56" i="17" s="1"/>
  <c r="AH56" i="17"/>
  <c r="AD56" i="17"/>
  <c r="AB56" i="17"/>
  <c r="AE56" i="17" s="1"/>
  <c r="W56" i="17"/>
  <c r="U56" i="17"/>
  <c r="V56" i="17" s="1"/>
  <c r="P56" i="17"/>
  <c r="N56" i="17"/>
  <c r="S56" i="17" s="1"/>
  <c r="AK54" i="17"/>
  <c r="AI54" i="17"/>
  <c r="AH54" i="17" s="1"/>
  <c r="AD54" i="17"/>
  <c r="AB54" i="17"/>
  <c r="AA54" i="17" s="1"/>
  <c r="W54" i="17"/>
  <c r="U54" i="17"/>
  <c r="Z54" i="17" s="1"/>
  <c r="T54" i="17"/>
  <c r="P54" i="17"/>
  <c r="N54" i="17"/>
  <c r="O54" i="17" s="1"/>
  <c r="M54" i="17"/>
  <c r="AK53" i="17"/>
  <c r="AI53" i="17"/>
  <c r="AN53" i="17" s="1"/>
  <c r="AH53" i="17"/>
  <c r="AD53" i="17"/>
  <c r="AB53" i="17"/>
  <c r="AG53" i="17" s="1"/>
  <c r="AA53" i="17"/>
  <c r="W53" i="17"/>
  <c r="U53" i="17"/>
  <c r="Z53" i="17" s="1"/>
  <c r="P53" i="17"/>
  <c r="N53" i="17"/>
  <c r="R53" i="17" s="1"/>
  <c r="AK52" i="17"/>
  <c r="AI52" i="17"/>
  <c r="AJ52" i="17" s="1"/>
  <c r="AH52" i="17"/>
  <c r="AD52" i="17"/>
  <c r="AB52" i="17"/>
  <c r="AC52" i="17" s="1"/>
  <c r="W52" i="17"/>
  <c r="U52" i="17"/>
  <c r="V52" i="17" s="1"/>
  <c r="P52" i="17"/>
  <c r="N52" i="17"/>
  <c r="O52" i="17" s="1"/>
  <c r="M52" i="17"/>
  <c r="AK51" i="17"/>
  <c r="AI51" i="17"/>
  <c r="AL51" i="17" s="1"/>
  <c r="AD51" i="17"/>
  <c r="AB51" i="17"/>
  <c r="AG51" i="17" s="1"/>
  <c r="AA51" i="17"/>
  <c r="W51" i="17"/>
  <c r="U51" i="17"/>
  <c r="Z51" i="17" s="1"/>
  <c r="T51" i="17"/>
  <c r="P51" i="17"/>
  <c r="N51" i="17"/>
  <c r="O51" i="17" s="1"/>
  <c r="M51" i="17"/>
  <c r="AK49" i="17"/>
  <c r="AI49" i="17"/>
  <c r="AL49" i="17" s="1"/>
  <c r="AD49" i="17"/>
  <c r="AB49" i="17"/>
  <c r="AC49" i="17" s="1"/>
  <c r="W49" i="17"/>
  <c r="U49" i="17"/>
  <c r="T49" i="17" s="1"/>
  <c r="P49" i="17"/>
  <c r="N49" i="17"/>
  <c r="Q49" i="17" s="1"/>
  <c r="AK48" i="17"/>
  <c r="AI48" i="17"/>
  <c r="AN48" i="17" s="1"/>
  <c r="AH48" i="17"/>
  <c r="AD48" i="17"/>
  <c r="AB48" i="17"/>
  <c r="W48" i="17"/>
  <c r="U48" i="17"/>
  <c r="P48" i="17"/>
  <c r="N48" i="17"/>
  <c r="M48" i="17" s="1"/>
  <c r="AK47" i="17"/>
  <c r="AI47" i="17"/>
  <c r="AL47" i="17" s="1"/>
  <c r="AD47" i="17"/>
  <c r="AB47" i="17"/>
  <c r="AA47" i="17" s="1"/>
  <c r="W47" i="17"/>
  <c r="U47" i="17"/>
  <c r="Z47" i="17" s="1"/>
  <c r="P47" i="17"/>
  <c r="N47" i="17"/>
  <c r="O47" i="17" s="1"/>
  <c r="M47" i="17"/>
  <c r="AK46" i="17"/>
  <c r="AI46" i="17"/>
  <c r="AH46" i="17" s="1"/>
  <c r="AD46" i="17"/>
  <c r="AB46" i="17"/>
  <c r="AE46" i="17" s="1"/>
  <c r="W46" i="17"/>
  <c r="U46" i="17"/>
  <c r="T46" i="17" s="1"/>
  <c r="P46" i="17"/>
  <c r="N46" i="17"/>
  <c r="M46" i="17" s="1"/>
  <c r="AK45" i="17"/>
  <c r="AI45" i="17"/>
  <c r="AM45" i="17" s="1"/>
  <c r="AH45" i="17"/>
  <c r="AD45" i="17"/>
  <c r="AB45" i="17"/>
  <c r="W45" i="17"/>
  <c r="U45" i="17"/>
  <c r="T45" i="17"/>
  <c r="P45" i="17"/>
  <c r="N45" i="17"/>
  <c r="AK44" i="17"/>
  <c r="AI44" i="17"/>
  <c r="AN44" i="17" s="1"/>
  <c r="AD44" i="17"/>
  <c r="AB44" i="17"/>
  <c r="W44" i="17"/>
  <c r="U44" i="17"/>
  <c r="T44" i="17" s="1"/>
  <c r="P44" i="17"/>
  <c r="N44" i="17"/>
  <c r="M44" i="17" s="1"/>
  <c r="AK43" i="17"/>
  <c r="AI43" i="17"/>
  <c r="AL43" i="17" s="1"/>
  <c r="AH43" i="17"/>
  <c r="AD43" i="17"/>
  <c r="AB43" i="17"/>
  <c r="AE43" i="17" s="1"/>
  <c r="W43" i="17"/>
  <c r="U43" i="17"/>
  <c r="T43" i="17" s="1"/>
  <c r="P43" i="17"/>
  <c r="N43" i="17"/>
  <c r="M43" i="17" s="1"/>
  <c r="AK41" i="17"/>
  <c r="AI41" i="17"/>
  <c r="AJ41" i="17" s="1"/>
  <c r="AD41" i="17"/>
  <c r="AB41" i="17"/>
  <c r="AA41" i="17" s="1"/>
  <c r="W41" i="17"/>
  <c r="U41" i="17"/>
  <c r="T41" i="17" s="1"/>
  <c r="P41" i="17"/>
  <c r="N41" i="17"/>
  <c r="M41" i="17" s="1"/>
  <c r="AK40" i="17"/>
  <c r="AI40" i="17"/>
  <c r="AL40" i="17" s="1"/>
  <c r="AD40" i="17"/>
  <c r="AB40" i="17"/>
  <c r="AC40" i="17" s="1"/>
  <c r="W40" i="17"/>
  <c r="U40" i="17"/>
  <c r="X40" i="17" s="1"/>
  <c r="P40" i="17"/>
  <c r="N40" i="17"/>
  <c r="Q40" i="17" s="1"/>
  <c r="AK39" i="17"/>
  <c r="AI39" i="17"/>
  <c r="AM39" i="17" s="1"/>
  <c r="AD39" i="17"/>
  <c r="AB39" i="17"/>
  <c r="AC39" i="17" s="1"/>
  <c r="W39" i="17"/>
  <c r="U39" i="17"/>
  <c r="T39" i="17" s="1"/>
  <c r="P39" i="17"/>
  <c r="N39" i="17"/>
  <c r="S39" i="17" s="1"/>
  <c r="AK37" i="17"/>
  <c r="AI37" i="17"/>
  <c r="AJ37" i="17" s="1"/>
  <c r="AD37" i="17"/>
  <c r="AB37" i="17"/>
  <c r="AG37" i="17" s="1"/>
  <c r="W37" i="17"/>
  <c r="U37" i="17"/>
  <c r="X37" i="17" s="1"/>
  <c r="P37" i="17"/>
  <c r="N37" i="17"/>
  <c r="O37" i="17" s="1"/>
  <c r="AK36" i="17"/>
  <c r="AI36" i="17"/>
  <c r="AJ36" i="17" s="1"/>
  <c r="AD36" i="17"/>
  <c r="AB36" i="17"/>
  <c r="AG36" i="17" s="1"/>
  <c r="W36" i="17"/>
  <c r="U36" i="17"/>
  <c r="V36" i="17" s="1"/>
  <c r="P36" i="17"/>
  <c r="N36" i="17"/>
  <c r="O36" i="17" s="1"/>
  <c r="AK34" i="17"/>
  <c r="AI34" i="17"/>
  <c r="AN34" i="17" s="1"/>
  <c r="AD34" i="17"/>
  <c r="AB34" i="17"/>
  <c r="AE34" i="17" s="1"/>
  <c r="W34" i="17"/>
  <c r="U34" i="17"/>
  <c r="T34" i="17" s="1"/>
  <c r="P34" i="17"/>
  <c r="N34" i="17"/>
  <c r="S34" i="17" s="1"/>
  <c r="M34" i="17"/>
  <c r="AK33" i="17"/>
  <c r="AI33" i="17"/>
  <c r="AD33" i="17"/>
  <c r="AB33" i="17"/>
  <c r="AC33" i="17" s="1"/>
  <c r="W33" i="17"/>
  <c r="U33" i="17"/>
  <c r="T33" i="17" s="1"/>
  <c r="P33" i="17"/>
  <c r="N33" i="17"/>
  <c r="M33" i="17" s="1"/>
  <c r="AK32" i="17"/>
  <c r="AI32" i="17"/>
  <c r="AN32" i="17" s="1"/>
  <c r="AD32" i="17"/>
  <c r="AB32" i="17"/>
  <c r="AG32" i="17" s="1"/>
  <c r="W32" i="17"/>
  <c r="U32" i="17"/>
  <c r="Z32" i="17" s="1"/>
  <c r="P32" i="17"/>
  <c r="N32" i="17"/>
  <c r="O32" i="17" s="1"/>
  <c r="AK31" i="17"/>
  <c r="AI31" i="17"/>
  <c r="AN31" i="17" s="1"/>
  <c r="AD31" i="17"/>
  <c r="AB31" i="17"/>
  <c r="AA31" i="17" s="1"/>
  <c r="W31" i="17"/>
  <c r="U31" i="17"/>
  <c r="V31" i="17" s="1"/>
  <c r="T31" i="17"/>
  <c r="P31" i="17"/>
  <c r="N31" i="17"/>
  <c r="S31" i="17" s="1"/>
  <c r="AK30" i="17"/>
  <c r="AI30" i="17"/>
  <c r="AH30" i="17" s="1"/>
  <c r="AD30" i="17"/>
  <c r="AB30" i="17"/>
  <c r="AE30" i="17" s="1"/>
  <c r="W30" i="17"/>
  <c r="U30" i="17"/>
  <c r="T30" i="17" s="1"/>
  <c r="P30" i="17"/>
  <c r="N30" i="17"/>
  <c r="M30" i="17"/>
  <c r="L18" i="17"/>
  <c r="L17" i="17"/>
  <c r="L15" i="17"/>
  <c r="L14" i="17"/>
  <c r="L13" i="17"/>
  <c r="AK62" i="16"/>
  <c r="AI62" i="16"/>
  <c r="AN62" i="16" s="1"/>
  <c r="AH62" i="16"/>
  <c r="AD62" i="16"/>
  <c r="AB62" i="16"/>
  <c r="AC62" i="16" s="1"/>
  <c r="AA62" i="16"/>
  <c r="W62" i="16"/>
  <c r="U62" i="16"/>
  <c r="X62" i="16" s="1"/>
  <c r="T62" i="16"/>
  <c r="P62" i="16"/>
  <c r="N62" i="16"/>
  <c r="R62" i="16" s="1"/>
  <c r="M62" i="16"/>
  <c r="AK61" i="16"/>
  <c r="AI61" i="16"/>
  <c r="AH61" i="16" s="1"/>
  <c r="AD61" i="16"/>
  <c r="AB61" i="16"/>
  <c r="AG61" i="16" s="1"/>
  <c r="AA61" i="16"/>
  <c r="W61" i="16"/>
  <c r="U61" i="16"/>
  <c r="V61" i="16" s="1"/>
  <c r="T61" i="16"/>
  <c r="P61" i="16"/>
  <c r="N61" i="16"/>
  <c r="S61" i="16" s="1"/>
  <c r="M61" i="16"/>
  <c r="AK60" i="16"/>
  <c r="AI60" i="16"/>
  <c r="AH60" i="16" s="1"/>
  <c r="AD60" i="16"/>
  <c r="AB60" i="16"/>
  <c r="AE60" i="16" s="1"/>
  <c r="AA60" i="16"/>
  <c r="W60" i="16"/>
  <c r="U60" i="16"/>
  <c r="X60" i="16" s="1"/>
  <c r="T60" i="16"/>
  <c r="P60" i="16"/>
  <c r="N60" i="16"/>
  <c r="S60" i="16" s="1"/>
  <c r="M60" i="16"/>
  <c r="AK55" i="16"/>
  <c r="AI55" i="16"/>
  <c r="AN55" i="16" s="1"/>
  <c r="AD55" i="16"/>
  <c r="AB55" i="16"/>
  <c r="AG55" i="16" s="1"/>
  <c r="W55" i="16"/>
  <c r="U55" i="16"/>
  <c r="Y55" i="16" s="1"/>
  <c r="P55" i="16"/>
  <c r="N55" i="16"/>
  <c r="S55" i="16" s="1"/>
  <c r="AK59" i="16"/>
  <c r="AI59" i="16"/>
  <c r="AN59" i="16" s="1"/>
  <c r="AD59" i="16"/>
  <c r="AB59" i="16"/>
  <c r="AG59" i="16" s="1"/>
  <c r="AA59" i="16"/>
  <c r="W59" i="16"/>
  <c r="U59" i="16"/>
  <c r="Z59" i="16" s="1"/>
  <c r="T59" i="16"/>
  <c r="P59" i="16"/>
  <c r="N59" i="16"/>
  <c r="M59" i="16"/>
  <c r="AK58" i="16"/>
  <c r="AI58" i="16"/>
  <c r="AJ58" i="16" s="1"/>
  <c r="AD58" i="16"/>
  <c r="AB58" i="16"/>
  <c r="AG58" i="16" s="1"/>
  <c r="AA58" i="16"/>
  <c r="W58" i="16"/>
  <c r="U58" i="16"/>
  <c r="Z58" i="16" s="1"/>
  <c r="P58" i="16"/>
  <c r="N58" i="16"/>
  <c r="M58" i="16"/>
  <c r="AK57" i="16"/>
  <c r="AI57" i="16"/>
  <c r="AH57" i="16" s="1"/>
  <c r="AD57" i="16"/>
  <c r="AB57" i="16"/>
  <c r="AG57" i="16" s="1"/>
  <c r="AA57" i="16"/>
  <c r="W57" i="16"/>
  <c r="U57" i="16"/>
  <c r="Z57" i="16" s="1"/>
  <c r="T57" i="16"/>
  <c r="P57" i="16"/>
  <c r="N57" i="16"/>
  <c r="S57" i="16" s="1"/>
  <c r="AK56" i="16"/>
  <c r="AI56" i="16"/>
  <c r="AN56" i="16" s="1"/>
  <c r="AH56" i="16"/>
  <c r="AD56" i="16"/>
  <c r="AB56" i="16"/>
  <c r="AE56" i="16" s="1"/>
  <c r="AA56" i="16"/>
  <c r="W56" i="16"/>
  <c r="U56" i="16"/>
  <c r="Z56" i="16" s="1"/>
  <c r="P56" i="16"/>
  <c r="N56" i="16"/>
  <c r="S56" i="16" s="1"/>
  <c r="AK54" i="16"/>
  <c r="AI54" i="16"/>
  <c r="AH54" i="16"/>
  <c r="AD54" i="16"/>
  <c r="AB54" i="16"/>
  <c r="AG54" i="16" s="1"/>
  <c r="AA54" i="16"/>
  <c r="W54" i="16"/>
  <c r="U54" i="16"/>
  <c r="Z54" i="16" s="1"/>
  <c r="T54" i="16"/>
  <c r="P54" i="16"/>
  <c r="N54" i="16"/>
  <c r="S54" i="16" s="1"/>
  <c r="M54" i="16"/>
  <c r="AK53" i="16"/>
  <c r="AI53" i="16"/>
  <c r="AN53" i="16" s="1"/>
  <c r="AH53" i="16"/>
  <c r="AD53" i="16"/>
  <c r="AB53" i="16"/>
  <c r="AC53" i="16" s="1"/>
  <c r="W53" i="16"/>
  <c r="U53" i="16"/>
  <c r="Y53" i="16" s="1"/>
  <c r="P53" i="16"/>
  <c r="N53" i="16"/>
  <c r="S53" i="16" s="1"/>
  <c r="AK52" i="16"/>
  <c r="AI52" i="16"/>
  <c r="AN52" i="16" s="1"/>
  <c r="AD52" i="16"/>
  <c r="AB52" i="16"/>
  <c r="AA52" i="16"/>
  <c r="W52" i="16"/>
  <c r="U52" i="16"/>
  <c r="V52" i="16" s="1"/>
  <c r="T52" i="16"/>
  <c r="P52" i="16"/>
  <c r="N52" i="16"/>
  <c r="S52" i="16" s="1"/>
  <c r="M52" i="16"/>
  <c r="AK51" i="16"/>
  <c r="AI51" i="16"/>
  <c r="AM51" i="16" s="1"/>
  <c r="AD51" i="16"/>
  <c r="AB51" i="16"/>
  <c r="AA51" i="16"/>
  <c r="W51" i="16"/>
  <c r="U51" i="16"/>
  <c r="Z51" i="16" s="1"/>
  <c r="P51" i="16"/>
  <c r="N51" i="16"/>
  <c r="S51" i="16" s="1"/>
  <c r="M51" i="16"/>
  <c r="AK48" i="16"/>
  <c r="AI48" i="16"/>
  <c r="AN48" i="16" s="1"/>
  <c r="AD48" i="16"/>
  <c r="AB48" i="16"/>
  <c r="AA48" i="16" s="1"/>
  <c r="W48" i="16"/>
  <c r="U48" i="16"/>
  <c r="V48" i="16" s="1"/>
  <c r="P48" i="16"/>
  <c r="N48" i="16"/>
  <c r="M48" i="16"/>
  <c r="AK47" i="16"/>
  <c r="AI47" i="16"/>
  <c r="AJ47" i="16" s="1"/>
  <c r="AD47" i="16"/>
  <c r="AB47" i="16"/>
  <c r="AG47" i="16" s="1"/>
  <c r="AA47" i="16"/>
  <c r="W47" i="16"/>
  <c r="U47" i="16"/>
  <c r="X47" i="16" s="1"/>
  <c r="T47" i="16"/>
  <c r="P47" i="16"/>
  <c r="N47" i="16"/>
  <c r="S47" i="16" s="1"/>
  <c r="AK46" i="16"/>
  <c r="AI46" i="16"/>
  <c r="AD46" i="16"/>
  <c r="AB46" i="16"/>
  <c r="AC46" i="16" s="1"/>
  <c r="W46" i="16"/>
  <c r="U46" i="16"/>
  <c r="Z46" i="16" s="1"/>
  <c r="P46" i="16"/>
  <c r="N46" i="16"/>
  <c r="S46" i="16" s="1"/>
  <c r="M46" i="16"/>
  <c r="AK50" i="16"/>
  <c r="AI50" i="16"/>
  <c r="AL50" i="16" s="1"/>
  <c r="AD50" i="16"/>
  <c r="AB50" i="16"/>
  <c r="W50" i="16"/>
  <c r="U50" i="16"/>
  <c r="V50" i="16" s="1"/>
  <c r="P50" i="16"/>
  <c r="N50" i="16"/>
  <c r="O50" i="16" s="1"/>
  <c r="AK49" i="16"/>
  <c r="AI49" i="16"/>
  <c r="AM49" i="16" s="1"/>
  <c r="AD49" i="16"/>
  <c r="AB49" i="16"/>
  <c r="AA49" i="16" s="1"/>
  <c r="W49" i="16"/>
  <c r="U49" i="16"/>
  <c r="P49" i="16"/>
  <c r="N49" i="16"/>
  <c r="O49" i="16" s="1"/>
  <c r="AK45" i="16"/>
  <c r="AI45" i="16"/>
  <c r="AJ45" i="16" s="1"/>
  <c r="AH45" i="16"/>
  <c r="AD45" i="16"/>
  <c r="AB45" i="16"/>
  <c r="AA45" i="16" s="1"/>
  <c r="W45" i="16"/>
  <c r="U45" i="16"/>
  <c r="T45" i="16" s="1"/>
  <c r="P45" i="16"/>
  <c r="N45" i="16"/>
  <c r="AK44" i="16"/>
  <c r="AI44" i="16"/>
  <c r="AN44" i="16" s="1"/>
  <c r="AD44" i="16"/>
  <c r="AB44" i="16"/>
  <c r="AE44" i="16" s="1"/>
  <c r="W44" i="16"/>
  <c r="U44" i="16"/>
  <c r="V44" i="16" s="1"/>
  <c r="P44" i="16"/>
  <c r="N44" i="16"/>
  <c r="S44" i="16" s="1"/>
  <c r="M44" i="16"/>
  <c r="AK43" i="16"/>
  <c r="AI43" i="16"/>
  <c r="AL43" i="16" s="1"/>
  <c r="AD43" i="16"/>
  <c r="AB43" i="16"/>
  <c r="AG43" i="16" s="1"/>
  <c r="W43" i="16"/>
  <c r="U43" i="16"/>
  <c r="V43" i="16" s="1"/>
  <c r="P43" i="16"/>
  <c r="N43" i="16"/>
  <c r="Q43" i="16" s="1"/>
  <c r="AK42" i="16"/>
  <c r="AI42" i="16"/>
  <c r="AJ42" i="16" s="1"/>
  <c r="AD42" i="16"/>
  <c r="AB42" i="16"/>
  <c r="AA42" i="16" s="1"/>
  <c r="W42" i="16"/>
  <c r="U42" i="16"/>
  <c r="T42" i="16" s="1"/>
  <c r="P42" i="16"/>
  <c r="N42" i="16"/>
  <c r="AK41" i="16"/>
  <c r="AI41" i="16"/>
  <c r="AN41" i="16" s="1"/>
  <c r="AD41" i="16"/>
  <c r="AB41" i="16"/>
  <c r="AA41" i="16" s="1"/>
  <c r="W41" i="16"/>
  <c r="U41" i="16"/>
  <c r="V41" i="16" s="1"/>
  <c r="P41" i="16"/>
  <c r="N41" i="16"/>
  <c r="Q41" i="16" s="1"/>
  <c r="AK39" i="16"/>
  <c r="AI39" i="16"/>
  <c r="AH39" i="16" s="1"/>
  <c r="AD39" i="16"/>
  <c r="AB39" i="16"/>
  <c r="AC39" i="16" s="1"/>
  <c r="W39" i="16"/>
  <c r="U39" i="16"/>
  <c r="T39" i="16"/>
  <c r="P39" i="16"/>
  <c r="N39" i="16"/>
  <c r="M39" i="16" s="1"/>
  <c r="AK38" i="16"/>
  <c r="AI38" i="16"/>
  <c r="AD38" i="16"/>
  <c r="AB38" i="16"/>
  <c r="AG38" i="16" s="1"/>
  <c r="W38" i="16"/>
  <c r="U38" i="16"/>
  <c r="T38" i="16" s="1"/>
  <c r="P38" i="16"/>
  <c r="N38" i="16"/>
  <c r="M38" i="16" s="1"/>
  <c r="AK37" i="16"/>
  <c r="AI37" i="16"/>
  <c r="AJ37" i="16" s="1"/>
  <c r="AD37" i="16"/>
  <c r="AB37" i="16"/>
  <c r="AA37" i="16" s="1"/>
  <c r="W37" i="16"/>
  <c r="U37" i="16"/>
  <c r="V37" i="16" s="1"/>
  <c r="P37" i="16"/>
  <c r="N37" i="16"/>
  <c r="R37" i="16" s="1"/>
  <c r="AK36" i="16"/>
  <c r="AI36" i="16"/>
  <c r="AJ36" i="16" s="1"/>
  <c r="AD36" i="16"/>
  <c r="AB36" i="16"/>
  <c r="AC36" i="16" s="1"/>
  <c r="W36" i="16"/>
  <c r="U36" i="16"/>
  <c r="X36" i="16" s="1"/>
  <c r="P36" i="16"/>
  <c r="N36" i="16"/>
  <c r="S36" i="16" s="1"/>
  <c r="M36" i="16"/>
  <c r="AK34" i="16"/>
  <c r="AI34" i="16"/>
  <c r="AH34" i="16" s="1"/>
  <c r="AD34" i="16"/>
  <c r="AB34" i="16"/>
  <c r="AC34" i="16" s="1"/>
  <c r="W34" i="16"/>
  <c r="U34" i="16"/>
  <c r="Z34" i="16" s="1"/>
  <c r="T34" i="16"/>
  <c r="P34" i="16"/>
  <c r="N34" i="16"/>
  <c r="M34" i="16" s="1"/>
  <c r="AK33" i="16"/>
  <c r="AI33" i="16"/>
  <c r="AN33" i="16" s="1"/>
  <c r="AD33" i="16"/>
  <c r="AB33" i="16"/>
  <c r="AE33" i="16" s="1"/>
  <c r="AA33" i="16"/>
  <c r="W33" i="16"/>
  <c r="U33" i="16"/>
  <c r="X33" i="16" s="1"/>
  <c r="P33" i="16"/>
  <c r="N33" i="16"/>
  <c r="S33" i="16" s="1"/>
  <c r="AK31" i="16"/>
  <c r="AI31" i="16"/>
  <c r="AJ31" i="16" s="1"/>
  <c r="AD31" i="16"/>
  <c r="AB31" i="16"/>
  <c r="AA31" i="16" s="1"/>
  <c r="W31" i="16"/>
  <c r="U31" i="16"/>
  <c r="X31" i="16" s="1"/>
  <c r="P31" i="16"/>
  <c r="N31" i="16"/>
  <c r="M31" i="16" s="1"/>
  <c r="AK30" i="16"/>
  <c r="AI30" i="16"/>
  <c r="AL30" i="16" s="1"/>
  <c r="AH30" i="16"/>
  <c r="AD30" i="16"/>
  <c r="AB30" i="16"/>
  <c r="AA30" i="16"/>
  <c r="W30" i="16"/>
  <c r="U30" i="16"/>
  <c r="T30" i="16" s="1"/>
  <c r="P30" i="16"/>
  <c r="N30" i="16"/>
  <c r="M30" i="16" s="1"/>
  <c r="L18" i="16"/>
  <c r="L17" i="16"/>
  <c r="L15" i="16"/>
  <c r="L14" i="16"/>
  <c r="L13" i="16"/>
  <c r="AK60" i="15"/>
  <c r="AI60" i="15"/>
  <c r="AN60" i="15" s="1"/>
  <c r="AD60" i="15"/>
  <c r="AB60" i="15"/>
  <c r="AF60" i="15" s="1"/>
  <c r="W60" i="15"/>
  <c r="U60" i="15"/>
  <c r="V60" i="15" s="1"/>
  <c r="P60" i="15"/>
  <c r="N60" i="15"/>
  <c r="S60" i="15" s="1"/>
  <c r="AK59" i="15"/>
  <c r="AI59" i="15"/>
  <c r="AH59" i="15" s="1"/>
  <c r="AD59" i="15"/>
  <c r="AB59" i="15"/>
  <c r="AG59" i="15" s="1"/>
  <c r="W59" i="15"/>
  <c r="U59" i="15"/>
  <c r="Z59" i="15" s="1"/>
  <c r="P59" i="15"/>
  <c r="N59" i="15"/>
  <c r="O59" i="15" s="1"/>
  <c r="M59" i="15"/>
  <c r="AK58" i="15"/>
  <c r="AI58" i="15"/>
  <c r="AN58" i="15" s="1"/>
  <c r="AH58" i="15"/>
  <c r="AD58" i="15"/>
  <c r="AB58" i="15"/>
  <c r="AE58" i="15" s="1"/>
  <c r="W58" i="15"/>
  <c r="U58" i="15"/>
  <c r="V58" i="15" s="1"/>
  <c r="P58" i="15"/>
  <c r="N58" i="15"/>
  <c r="S58" i="15" s="1"/>
  <c r="AK57" i="15"/>
  <c r="AI57" i="15"/>
  <c r="AN57" i="15" s="1"/>
  <c r="AD57" i="15"/>
  <c r="AB57" i="15"/>
  <c r="AG57" i="15" s="1"/>
  <c r="AA57" i="15"/>
  <c r="W57" i="15"/>
  <c r="U57" i="15"/>
  <c r="Z57" i="15" s="1"/>
  <c r="T57" i="15"/>
  <c r="P57" i="15"/>
  <c r="N57" i="15"/>
  <c r="S57" i="15" s="1"/>
  <c r="AK56" i="15"/>
  <c r="AI56" i="15"/>
  <c r="AM56" i="15" s="1"/>
  <c r="AH56" i="15"/>
  <c r="AD56" i="15"/>
  <c r="AB56" i="15"/>
  <c r="AG56" i="15" s="1"/>
  <c r="W56" i="15"/>
  <c r="U56" i="15"/>
  <c r="Y56" i="15" s="1"/>
  <c r="P56" i="15"/>
  <c r="N56" i="15"/>
  <c r="Q56" i="15" s="1"/>
  <c r="M56" i="15"/>
  <c r="AK55" i="15"/>
  <c r="AI55" i="15"/>
  <c r="AJ55" i="15" s="1"/>
  <c r="AH55" i="15"/>
  <c r="AD55" i="15"/>
  <c r="AB55" i="15"/>
  <c r="AG55" i="15" s="1"/>
  <c r="W55" i="15"/>
  <c r="U55" i="15"/>
  <c r="V55" i="15" s="1"/>
  <c r="T55" i="15"/>
  <c r="P55" i="15"/>
  <c r="N55" i="15"/>
  <c r="S55" i="15" s="1"/>
  <c r="M55" i="15"/>
  <c r="AK54" i="15"/>
  <c r="AI54" i="15"/>
  <c r="AL54" i="15" s="1"/>
  <c r="AH54" i="15"/>
  <c r="AD54" i="15"/>
  <c r="AB54" i="15"/>
  <c r="AG54" i="15" s="1"/>
  <c r="W54" i="15"/>
  <c r="U54" i="15"/>
  <c r="Z54" i="15" s="1"/>
  <c r="P54" i="15"/>
  <c r="N54" i="15"/>
  <c r="S54" i="15" s="1"/>
  <c r="M54" i="15"/>
  <c r="AK52" i="15"/>
  <c r="AI52" i="15"/>
  <c r="AM52" i="15" s="1"/>
  <c r="AD52" i="15"/>
  <c r="AB52" i="15"/>
  <c r="AA52" i="15" s="1"/>
  <c r="W52" i="15"/>
  <c r="U52" i="15"/>
  <c r="Z52" i="15" s="1"/>
  <c r="P52" i="15"/>
  <c r="N52" i="15"/>
  <c r="Q52" i="15" s="1"/>
  <c r="M52" i="15"/>
  <c r="AK51" i="15"/>
  <c r="AI51" i="15"/>
  <c r="AN51" i="15" s="1"/>
  <c r="AD51" i="15"/>
  <c r="AB51" i="15"/>
  <c r="AC51" i="15" s="1"/>
  <c r="W51" i="15"/>
  <c r="U51" i="15"/>
  <c r="Z51" i="15" s="1"/>
  <c r="P51" i="15"/>
  <c r="N51" i="15"/>
  <c r="M51" i="15" s="1"/>
  <c r="AK50" i="15"/>
  <c r="AI50" i="15"/>
  <c r="AL50" i="15" s="1"/>
  <c r="AD50" i="15"/>
  <c r="AB50" i="15"/>
  <c r="AG50" i="15" s="1"/>
  <c r="W50" i="15"/>
  <c r="U50" i="15"/>
  <c r="P50" i="15"/>
  <c r="N50" i="15"/>
  <c r="S50" i="15" s="1"/>
  <c r="AK49" i="15"/>
  <c r="AI49" i="15"/>
  <c r="AJ49" i="15" s="1"/>
  <c r="AD49" i="15"/>
  <c r="AB49" i="15"/>
  <c r="AG49" i="15" s="1"/>
  <c r="W49" i="15"/>
  <c r="U49" i="15"/>
  <c r="V49" i="15" s="1"/>
  <c r="P49" i="15"/>
  <c r="N49" i="15"/>
  <c r="R49" i="15" s="1"/>
  <c r="AK48" i="15"/>
  <c r="AI48" i="15"/>
  <c r="AJ48" i="15" s="1"/>
  <c r="AD48" i="15"/>
  <c r="AB48" i="15"/>
  <c r="AA48" i="15" s="1"/>
  <c r="W48" i="15"/>
  <c r="U48" i="15"/>
  <c r="T48" i="15" s="1"/>
  <c r="P48" i="15"/>
  <c r="N48" i="15"/>
  <c r="S48" i="15" s="1"/>
  <c r="AK47" i="15"/>
  <c r="AI47" i="15"/>
  <c r="AL47" i="15" s="1"/>
  <c r="AD47" i="15"/>
  <c r="AB47" i="15"/>
  <c r="AC47" i="15" s="1"/>
  <c r="W47" i="15"/>
  <c r="U47" i="15"/>
  <c r="X47" i="15" s="1"/>
  <c r="T47" i="15"/>
  <c r="P47" i="15"/>
  <c r="N47" i="15"/>
  <c r="S47" i="15" s="1"/>
  <c r="M47" i="15"/>
  <c r="AK46" i="15"/>
  <c r="AI46" i="15"/>
  <c r="AN46" i="15" s="1"/>
  <c r="AD46" i="15"/>
  <c r="AB46" i="15"/>
  <c r="AC46" i="15" s="1"/>
  <c r="W46" i="15"/>
  <c r="U46" i="15"/>
  <c r="P46" i="15"/>
  <c r="N46" i="15"/>
  <c r="O46" i="15" s="1"/>
  <c r="AK45" i="15"/>
  <c r="AI45" i="15"/>
  <c r="AN45" i="15" s="1"/>
  <c r="AH45" i="15"/>
  <c r="AD45" i="15"/>
  <c r="AB45" i="15"/>
  <c r="AA45" i="15" s="1"/>
  <c r="W45" i="15"/>
  <c r="U45" i="15"/>
  <c r="T45" i="15" s="1"/>
  <c r="P45" i="15"/>
  <c r="N45" i="15"/>
  <c r="R45" i="15" s="1"/>
  <c r="AK44" i="15"/>
  <c r="AI44" i="15"/>
  <c r="AH44" i="15" s="1"/>
  <c r="AD44" i="15"/>
  <c r="AB44" i="15"/>
  <c r="AC44" i="15" s="1"/>
  <c r="W44" i="15"/>
  <c r="U44" i="15"/>
  <c r="T44" i="15" s="1"/>
  <c r="P44" i="15"/>
  <c r="N44" i="15"/>
  <c r="M44" i="15"/>
  <c r="AK43" i="15"/>
  <c r="AI43" i="15"/>
  <c r="AD43" i="15"/>
  <c r="AB43" i="15"/>
  <c r="AG43" i="15" s="1"/>
  <c r="W43" i="15"/>
  <c r="U43" i="15"/>
  <c r="T43" i="15" s="1"/>
  <c r="P43" i="15"/>
  <c r="N43" i="15"/>
  <c r="O43" i="15" s="1"/>
  <c r="AK42" i="15"/>
  <c r="AI42" i="15"/>
  <c r="AN42" i="15" s="1"/>
  <c r="AD42" i="15"/>
  <c r="AB42" i="15"/>
  <c r="AE42" i="15" s="1"/>
  <c r="W42" i="15"/>
  <c r="U42" i="15"/>
  <c r="V42" i="15" s="1"/>
  <c r="P42" i="15"/>
  <c r="N42" i="15"/>
  <c r="M42" i="15" s="1"/>
  <c r="AK40" i="15"/>
  <c r="AI40" i="15"/>
  <c r="AH40" i="15" s="1"/>
  <c r="AD40" i="15"/>
  <c r="AB40" i="15"/>
  <c r="AG40" i="15" s="1"/>
  <c r="W40" i="15"/>
  <c r="U40" i="15"/>
  <c r="T40" i="15" s="1"/>
  <c r="P40" i="15"/>
  <c r="N40" i="15"/>
  <c r="S40" i="15" s="1"/>
  <c r="AK39" i="15"/>
  <c r="AI39" i="15"/>
  <c r="AL39" i="15" s="1"/>
  <c r="AD39" i="15"/>
  <c r="AB39" i="15"/>
  <c r="AG39" i="15" s="1"/>
  <c r="W39" i="15"/>
  <c r="U39" i="15"/>
  <c r="Z39" i="15" s="1"/>
  <c r="T39" i="15"/>
  <c r="P39" i="15"/>
  <c r="N39" i="15"/>
  <c r="Q39" i="15" s="1"/>
  <c r="AK38" i="15"/>
  <c r="AI38" i="15"/>
  <c r="AN38" i="15" s="1"/>
  <c r="AH38" i="15"/>
  <c r="AD38" i="15"/>
  <c r="AB38" i="15"/>
  <c r="AA38" i="15"/>
  <c r="W38" i="15"/>
  <c r="U38" i="15"/>
  <c r="Z38" i="15" s="1"/>
  <c r="T38" i="15"/>
  <c r="P38" i="15"/>
  <c r="N38" i="15"/>
  <c r="R38" i="15" s="1"/>
  <c r="AK37" i="15"/>
  <c r="AI37" i="15"/>
  <c r="AN37" i="15" s="1"/>
  <c r="AD37" i="15"/>
  <c r="AB37" i="15"/>
  <c r="AG37" i="15" s="1"/>
  <c r="W37" i="15"/>
  <c r="U37" i="15"/>
  <c r="Z37" i="15" s="1"/>
  <c r="P37" i="15"/>
  <c r="N37" i="15"/>
  <c r="O37" i="15" s="1"/>
  <c r="AK35" i="15"/>
  <c r="AI35" i="15"/>
  <c r="AL35" i="15" s="1"/>
  <c r="AD35" i="15"/>
  <c r="AB35" i="15"/>
  <c r="AE35" i="15" s="1"/>
  <c r="W35" i="15"/>
  <c r="U35" i="15"/>
  <c r="X35" i="15" s="1"/>
  <c r="P35" i="15"/>
  <c r="N35" i="15"/>
  <c r="O35" i="15" s="1"/>
  <c r="M35" i="15"/>
  <c r="AK34" i="15"/>
  <c r="AI34" i="15"/>
  <c r="AH34" i="15" s="1"/>
  <c r="AD34" i="15"/>
  <c r="AB34" i="15"/>
  <c r="AC34" i="15" s="1"/>
  <c r="W34" i="15"/>
  <c r="U34" i="15"/>
  <c r="Z34" i="15" s="1"/>
  <c r="P34" i="15"/>
  <c r="N34" i="15"/>
  <c r="M34" i="15" s="1"/>
  <c r="AK33" i="15"/>
  <c r="AI33" i="15"/>
  <c r="AH33" i="15" s="1"/>
  <c r="AD33" i="15"/>
  <c r="AB33" i="15"/>
  <c r="AA33" i="15"/>
  <c r="W33" i="15"/>
  <c r="U33" i="15"/>
  <c r="T33" i="15" s="1"/>
  <c r="P33" i="15"/>
  <c r="N33" i="15"/>
  <c r="R33" i="15" s="1"/>
  <c r="M33" i="15"/>
  <c r="AK32" i="15"/>
  <c r="AI32" i="15"/>
  <c r="AL32" i="15" s="1"/>
  <c r="AD32" i="15"/>
  <c r="AB32" i="15"/>
  <c r="AE32" i="15" s="1"/>
  <c r="W32" i="15"/>
  <c r="U32" i="15"/>
  <c r="X32" i="15" s="1"/>
  <c r="P32" i="15"/>
  <c r="N32" i="15"/>
  <c r="S32" i="15" s="1"/>
  <c r="AK31" i="15"/>
  <c r="AI31" i="15"/>
  <c r="AD31" i="15"/>
  <c r="AB31" i="15"/>
  <c r="AG31" i="15" s="1"/>
  <c r="AA31" i="15"/>
  <c r="W31" i="15"/>
  <c r="U31" i="15"/>
  <c r="X31" i="15" s="1"/>
  <c r="P31" i="15"/>
  <c r="N31" i="15"/>
  <c r="S31" i="15" s="1"/>
  <c r="AK30" i="15"/>
  <c r="AI30" i="15"/>
  <c r="AJ30" i="15" s="1"/>
  <c r="AH30" i="15"/>
  <c r="AD30" i="15"/>
  <c r="AB30" i="15"/>
  <c r="AA30" i="15" s="1"/>
  <c r="W30" i="15"/>
  <c r="U30" i="15"/>
  <c r="T30" i="15" s="1"/>
  <c r="P30" i="15"/>
  <c r="N30" i="15"/>
  <c r="R30" i="15" s="1"/>
  <c r="L18" i="15"/>
  <c r="L17" i="15"/>
  <c r="L15" i="15"/>
  <c r="L14" i="15"/>
  <c r="L13" i="15"/>
  <c r="C1" i="38" a="1"/>
  <c r="C1" i="38" l="1"/>
  <c r="K31" i="24"/>
  <c r="K197" i="24"/>
  <c r="K189" i="24"/>
  <c r="K181" i="24"/>
  <c r="K173" i="24"/>
  <c r="K165" i="24"/>
  <c r="K157" i="24"/>
  <c r="K149" i="24"/>
  <c r="K141" i="24"/>
  <c r="K133" i="24"/>
  <c r="K125" i="24"/>
  <c r="K117" i="24"/>
  <c r="K109" i="24"/>
  <c r="K101" i="24"/>
  <c r="K93" i="24"/>
  <c r="K85" i="24"/>
  <c r="K77" i="24"/>
  <c r="K69" i="24"/>
  <c r="K61" i="24"/>
  <c r="K53" i="24"/>
  <c r="K45" i="24"/>
  <c r="K37" i="24"/>
  <c r="K29" i="24"/>
  <c r="K21" i="24"/>
  <c r="K13" i="24"/>
  <c r="K4" i="24"/>
  <c r="K7" i="24"/>
  <c r="K199" i="24"/>
  <c r="K183" i="24"/>
  <c r="K159" i="24"/>
  <c r="K135" i="24"/>
  <c r="K119" i="24"/>
  <c r="K103" i="24"/>
  <c r="K87" i="24"/>
  <c r="K71" i="24"/>
  <c r="K55" i="24"/>
  <c r="K47" i="24"/>
  <c r="K6" i="24"/>
  <c r="K198" i="24"/>
  <c r="K174" i="24"/>
  <c r="K158" i="24"/>
  <c r="K134" i="24"/>
  <c r="K110" i="24"/>
  <c r="K94" i="24"/>
  <c r="K70" i="24"/>
  <c r="K54" i="24"/>
  <c r="K46" i="24"/>
  <c r="K30" i="24"/>
  <c r="K14" i="24"/>
  <c r="K11" i="24"/>
  <c r="K3" i="24"/>
  <c r="K191" i="24"/>
  <c r="K175" i="24"/>
  <c r="K151" i="24"/>
  <c r="K143" i="24"/>
  <c r="K127" i="24"/>
  <c r="K111" i="24"/>
  <c r="K95" i="24"/>
  <c r="K79" i="24"/>
  <c r="K63" i="24"/>
  <c r="K39" i="24"/>
  <c r="K15" i="24"/>
  <c r="K182" i="24"/>
  <c r="K166" i="24"/>
  <c r="K142" i="24"/>
  <c r="K118" i="24"/>
  <c r="K102" i="24"/>
  <c r="K78" i="24"/>
  <c r="K62" i="24"/>
  <c r="K38" i="24"/>
  <c r="K12" i="24"/>
  <c r="K203" i="24"/>
  <c r="K195" i="24"/>
  <c r="K187" i="24"/>
  <c r="K179" i="24"/>
  <c r="K171" i="24"/>
  <c r="K163" i="24"/>
  <c r="K155" i="24"/>
  <c r="K147" i="24"/>
  <c r="K139" i="24"/>
  <c r="K131" i="24"/>
  <c r="K123" i="24"/>
  <c r="K115" i="24"/>
  <c r="K107" i="24"/>
  <c r="K99" i="24"/>
  <c r="K91" i="24"/>
  <c r="K83" i="24"/>
  <c r="K75" i="24"/>
  <c r="K67" i="24"/>
  <c r="K59" i="24"/>
  <c r="K51" i="24"/>
  <c r="K43" i="24"/>
  <c r="K35" i="24"/>
  <c r="K27" i="24"/>
  <c r="K19" i="24"/>
  <c r="K10" i="24"/>
  <c r="K167" i="24"/>
  <c r="K23" i="24"/>
  <c r="K190" i="24"/>
  <c r="K150" i="24"/>
  <c r="K126" i="24"/>
  <c r="K86" i="24"/>
  <c r="K22" i="24"/>
  <c r="K202" i="24"/>
  <c r="K194" i="24"/>
  <c r="K186" i="24"/>
  <c r="K178" i="24"/>
  <c r="K170" i="24"/>
  <c r="K162" i="24"/>
  <c r="K154" i="24"/>
  <c r="K146" i="24"/>
  <c r="K138" i="24"/>
  <c r="K130" i="24"/>
  <c r="K122" i="24"/>
  <c r="K114" i="24"/>
  <c r="K106" i="24"/>
  <c r="K98" i="24"/>
  <c r="K90" i="24"/>
  <c r="K82" i="24"/>
  <c r="K74" i="24"/>
  <c r="K66" i="24"/>
  <c r="K58" i="24"/>
  <c r="K50" i="24"/>
  <c r="K42" i="24"/>
  <c r="K34" i="24"/>
  <c r="K26" i="24"/>
  <c r="K18" i="24"/>
  <c r="K9" i="24"/>
  <c r="C72" i="22"/>
  <c r="C38" i="22"/>
  <c r="X34" i="21"/>
  <c r="AA32" i="21"/>
  <c r="T32" i="21"/>
  <c r="AH31" i="21"/>
  <c r="AG30" i="21"/>
  <c r="O31" i="21"/>
  <c r="Q31" i="21"/>
  <c r="R31" i="21"/>
  <c r="S31" i="21"/>
  <c r="T31" i="21"/>
  <c r="M34" i="21"/>
  <c r="M30" i="21"/>
  <c r="AF32" i="21"/>
  <c r="AC30" i="21"/>
  <c r="AE32" i="21"/>
  <c r="AG32" i="21"/>
  <c r="M32" i="21"/>
  <c r="AG34" i="21"/>
  <c r="AE30" i="21"/>
  <c r="AF30" i="21"/>
  <c r="Z31" i="21"/>
  <c r="AG31" i="21"/>
  <c r="AL33" i="21"/>
  <c r="AN33" i="21"/>
  <c r="Z33" i="21"/>
  <c r="AM33" i="21"/>
  <c r="T35" i="21"/>
  <c r="T34" i="21"/>
  <c r="V31" i="21"/>
  <c r="AE34" i="21"/>
  <c r="AC31" i="21"/>
  <c r="AF31" i="21"/>
  <c r="X32" i="21"/>
  <c r="Y32" i="21"/>
  <c r="Z32" i="21"/>
  <c r="AC34" i="21"/>
  <c r="R34" i="21"/>
  <c r="Q33" i="21"/>
  <c r="X30" i="21"/>
  <c r="O32" i="21"/>
  <c r="R33" i="21"/>
  <c r="Z30" i="21"/>
  <c r="S33" i="21"/>
  <c r="V34" i="21"/>
  <c r="Q32" i="21"/>
  <c r="T33" i="21"/>
  <c r="AL32" i="21"/>
  <c r="AM31" i="21"/>
  <c r="T30" i="21"/>
  <c r="AN31" i="21"/>
  <c r="Q34" i="21"/>
  <c r="V30" i="21"/>
  <c r="S34" i="21"/>
  <c r="R32" i="21"/>
  <c r="V33" i="21"/>
  <c r="Y34" i="21"/>
  <c r="X33" i="21"/>
  <c r="AA33" i="21"/>
  <c r="AJ32" i="21"/>
  <c r="AC33" i="21"/>
  <c r="X31" i="21"/>
  <c r="AE33" i="21"/>
  <c r="AH34" i="21"/>
  <c r="AM32" i="21"/>
  <c r="AL31" i="21"/>
  <c r="AN32" i="21"/>
  <c r="AG33" i="21"/>
  <c r="AJ34" i="21"/>
  <c r="AH33" i="21"/>
  <c r="AM34" i="21"/>
  <c r="AH30" i="21"/>
  <c r="AL34" i="21"/>
  <c r="L7" i="21"/>
  <c r="C19" i="21"/>
  <c r="L19" i="21" s="1"/>
  <c r="O35" i="21"/>
  <c r="Q35" i="21"/>
  <c r="R35" i="21"/>
  <c r="AL30" i="21"/>
  <c r="Z35" i="21"/>
  <c r="S30" i="21"/>
  <c r="AF35" i="21"/>
  <c r="AG35" i="21"/>
  <c r="AH35" i="21"/>
  <c r="AJ35" i="21"/>
  <c r="AJ30" i="21"/>
  <c r="AM30" i="21"/>
  <c r="O30" i="21"/>
  <c r="Q30" i="21"/>
  <c r="AL35" i="21"/>
  <c r="AE35" i="21"/>
  <c r="AM35" i="21"/>
  <c r="V35" i="21"/>
  <c r="X35" i="21"/>
  <c r="AJ35" i="20"/>
  <c r="AL35" i="20"/>
  <c r="AH31" i="20"/>
  <c r="Z35" i="20"/>
  <c r="X35" i="20"/>
  <c r="Y35" i="20"/>
  <c r="T33" i="20"/>
  <c r="T31" i="20"/>
  <c r="AE35" i="20"/>
  <c r="AN34" i="20"/>
  <c r="M35" i="20"/>
  <c r="Q35" i="20"/>
  <c r="O35" i="20"/>
  <c r="AA33" i="20"/>
  <c r="AA35" i="20"/>
  <c r="AL34" i="20"/>
  <c r="AF35" i="20"/>
  <c r="AH35" i="20"/>
  <c r="AM34" i="20"/>
  <c r="AH34" i="20"/>
  <c r="AC33" i="20"/>
  <c r="AE33" i="20"/>
  <c r="AA34" i="20"/>
  <c r="Q34" i="20"/>
  <c r="X33" i="20"/>
  <c r="AG31" i="20"/>
  <c r="AC31" i="20"/>
  <c r="AF31" i="20"/>
  <c r="AE31" i="20"/>
  <c r="AC30" i="20"/>
  <c r="AE30" i="20"/>
  <c r="AG30" i="20"/>
  <c r="V30" i="20"/>
  <c r="Z30" i="20"/>
  <c r="Y30" i="20"/>
  <c r="O30" i="20"/>
  <c r="S30" i="20"/>
  <c r="R30" i="20"/>
  <c r="Q30" i="20"/>
  <c r="M30" i="20"/>
  <c r="S34" i="20"/>
  <c r="M34" i="20"/>
  <c r="O34" i="20"/>
  <c r="Y34" i="20"/>
  <c r="X34" i="20"/>
  <c r="T34" i="20"/>
  <c r="V34" i="20"/>
  <c r="Z34" i="20"/>
  <c r="AC35" i="20"/>
  <c r="R31" i="20"/>
  <c r="S31" i="20"/>
  <c r="O31" i="20"/>
  <c r="M31" i="20"/>
  <c r="Q33" i="20"/>
  <c r="R33" i="20"/>
  <c r="S33" i="20"/>
  <c r="Q31" i="20"/>
  <c r="O33" i="20"/>
  <c r="AJ31" i="20"/>
  <c r="AL31" i="20"/>
  <c r="AM31" i="20"/>
  <c r="AJ33" i="20"/>
  <c r="AN30" i="20"/>
  <c r="AM30" i="20"/>
  <c r="AL33" i="20"/>
  <c r="V35" i="20"/>
  <c r="AM33" i="20"/>
  <c r="AL30" i="20"/>
  <c r="AN33" i="20"/>
  <c r="AM35" i="20"/>
  <c r="V33" i="20"/>
  <c r="Y33" i="20"/>
  <c r="AC34" i="20"/>
  <c r="V31" i="20"/>
  <c r="AE34" i="20"/>
  <c r="X31" i="20"/>
  <c r="AG34" i="20"/>
  <c r="Y31" i="20"/>
  <c r="AF33" i="20"/>
  <c r="R35" i="20"/>
  <c r="AA39" i="19"/>
  <c r="AA56" i="19"/>
  <c r="M40" i="19"/>
  <c r="T52" i="19"/>
  <c r="AH30" i="19"/>
  <c r="AA35" i="19"/>
  <c r="T36" i="19"/>
  <c r="AH40" i="19"/>
  <c r="AA36" i="19"/>
  <c r="AA45" i="19"/>
  <c r="AA32" i="19"/>
  <c r="AF45" i="19"/>
  <c r="M49" i="19"/>
  <c r="AA52" i="19"/>
  <c r="AH61" i="19"/>
  <c r="AH38" i="19"/>
  <c r="AF49" i="19"/>
  <c r="AG45" i="19"/>
  <c r="R47" i="19"/>
  <c r="S47" i="19"/>
  <c r="AH47" i="19"/>
  <c r="M39" i="19"/>
  <c r="M43" i="19"/>
  <c r="M44" i="19"/>
  <c r="AA60" i="19"/>
  <c r="AE40" i="19"/>
  <c r="AE46" i="19"/>
  <c r="AL32" i="19"/>
  <c r="AM32" i="19"/>
  <c r="AH57" i="19"/>
  <c r="AN32" i="19"/>
  <c r="T34" i="19"/>
  <c r="AF38" i="19"/>
  <c r="AG47" i="19"/>
  <c r="M46" i="19"/>
  <c r="AH31" i="19"/>
  <c r="M48" i="19"/>
  <c r="R36" i="19"/>
  <c r="AL51" i="19"/>
  <c r="AM51" i="19"/>
  <c r="AJ54" i="19"/>
  <c r="AN45" i="19"/>
  <c r="AM54" i="19"/>
  <c r="AC43" i="19"/>
  <c r="AL61" i="19"/>
  <c r="AF43" i="19"/>
  <c r="Q36" i="19"/>
  <c r="AG43" i="19"/>
  <c r="S36" i="19"/>
  <c r="AM45" i="19"/>
  <c r="AC49" i="19"/>
  <c r="AH36" i="19"/>
  <c r="AA44" i="19"/>
  <c r="AE49" i="19"/>
  <c r="AE56" i="19"/>
  <c r="T38" i="19"/>
  <c r="AF56" i="19"/>
  <c r="AF30" i="19"/>
  <c r="AL52" i="19"/>
  <c r="AG56" i="19"/>
  <c r="AC47" i="19"/>
  <c r="T50" i="19"/>
  <c r="AM52" i="19"/>
  <c r="AH56" i="19"/>
  <c r="M61" i="19"/>
  <c r="AL34" i="19"/>
  <c r="AE47" i="19"/>
  <c r="AJ52" i="19"/>
  <c r="AM34" i="19"/>
  <c r="AF47" i="19"/>
  <c r="AA50" i="19"/>
  <c r="T54" i="19"/>
  <c r="M57" i="19"/>
  <c r="T61" i="19"/>
  <c r="AC44" i="19"/>
  <c r="AJ61" i="19"/>
  <c r="AG49" i="19"/>
  <c r="M31" i="19"/>
  <c r="AN34" i="19"/>
  <c r="AC31" i="19"/>
  <c r="AA54" i="19"/>
  <c r="AA61" i="19"/>
  <c r="Z39" i="19"/>
  <c r="AA57" i="19"/>
  <c r="AM46" i="19"/>
  <c r="AF44" i="19"/>
  <c r="AG44" i="19"/>
  <c r="AF41" i="19"/>
  <c r="AG41" i="19"/>
  <c r="AC41" i="19"/>
  <c r="AE41" i="19"/>
  <c r="X39" i="19"/>
  <c r="V39" i="19"/>
  <c r="T39" i="19"/>
  <c r="M52" i="19"/>
  <c r="AL46" i="19"/>
  <c r="AG31" i="19"/>
  <c r="AE31" i="19"/>
  <c r="AF31" i="19"/>
  <c r="AA41" i="19"/>
  <c r="AN47" i="19"/>
  <c r="AJ36" i="19"/>
  <c r="AL41" i="19"/>
  <c r="AE61" i="19"/>
  <c r="AL31" i="19"/>
  <c r="AF34" i="19"/>
  <c r="AM41" i="19"/>
  <c r="AE52" i="19"/>
  <c r="AM55" i="19"/>
  <c r="AF61" i="19"/>
  <c r="AM31" i="19"/>
  <c r="AG34" i="19"/>
  <c r="AL36" i="19"/>
  <c r="AN41" i="19"/>
  <c r="AG52" i="19"/>
  <c r="AN55" i="19"/>
  <c r="AG61" i="19"/>
  <c r="AN31" i="19"/>
  <c r="AM36" i="19"/>
  <c r="AF50" i="19"/>
  <c r="AE59" i="19"/>
  <c r="M32" i="19"/>
  <c r="T40" i="19"/>
  <c r="AG50" i="19"/>
  <c r="AF59" i="19"/>
  <c r="AL47" i="19"/>
  <c r="AC48" i="19"/>
  <c r="AL50" i="19"/>
  <c r="R32" i="19"/>
  <c r="Z43" i="19"/>
  <c r="AF48" i="19"/>
  <c r="AM50" i="19"/>
  <c r="AC40" i="19"/>
  <c r="AG48" i="19"/>
  <c r="AN50" i="19"/>
  <c r="Q32" i="19"/>
  <c r="S32" i="19"/>
  <c r="AE30" i="19"/>
  <c r="T32" i="19"/>
  <c r="T35" i="19"/>
  <c r="AL45" i="19"/>
  <c r="M51" i="19"/>
  <c r="M54" i="19"/>
  <c r="T60" i="19"/>
  <c r="AL30" i="19"/>
  <c r="AC32" i="19"/>
  <c r="AM38" i="19"/>
  <c r="T49" i="19"/>
  <c r="Y47" i="19"/>
  <c r="AF60" i="19"/>
  <c r="AG32" i="19"/>
  <c r="AN35" i="19"/>
  <c r="Z47" i="19"/>
  <c r="AE51" i="19"/>
  <c r="AG60" i="19"/>
  <c r="X47" i="19"/>
  <c r="R39" i="19"/>
  <c r="X41" i="19"/>
  <c r="AH54" i="19"/>
  <c r="AH60" i="19"/>
  <c r="AC52" i="19"/>
  <c r="T31" i="19"/>
  <c r="S39" i="19"/>
  <c r="Y41" i="19"/>
  <c r="AM47" i="19"/>
  <c r="AM30" i="19"/>
  <c r="AE60" i="19"/>
  <c r="AF32" i="19"/>
  <c r="Z41" i="19"/>
  <c r="S57" i="19"/>
  <c r="O54" i="19"/>
  <c r="Z57" i="19"/>
  <c r="X60" i="19"/>
  <c r="Q54" i="19"/>
  <c r="Y60" i="19"/>
  <c r="R54" i="19"/>
  <c r="M56" i="19"/>
  <c r="Z60" i="19"/>
  <c r="V61" i="19"/>
  <c r="O55" i="19"/>
  <c r="Y61" i="19"/>
  <c r="R55" i="19"/>
  <c r="S55" i="19"/>
  <c r="O60" i="19"/>
  <c r="R57" i="19"/>
  <c r="V49" i="19"/>
  <c r="Q60" i="19"/>
  <c r="S60" i="19"/>
  <c r="X49" i="19"/>
  <c r="Y49" i="19"/>
  <c r="X57" i="19"/>
  <c r="Y57" i="19"/>
  <c r="O56" i="19"/>
  <c r="Q56" i="19"/>
  <c r="X54" i="19"/>
  <c r="R56" i="19"/>
  <c r="Y54" i="19"/>
  <c r="O52" i="19"/>
  <c r="Z54" i="19"/>
  <c r="Q59" i="19"/>
  <c r="Q52" i="19"/>
  <c r="Y50" i="19"/>
  <c r="Y59" i="19"/>
  <c r="Z48" i="19"/>
  <c r="X59" i="19"/>
  <c r="X44" i="19"/>
  <c r="V40" i="19"/>
  <c r="X40" i="19"/>
  <c r="X35" i="19"/>
  <c r="Y35" i="19"/>
  <c r="V44" i="19"/>
  <c r="X38" i="19"/>
  <c r="O40" i="19"/>
  <c r="V35" i="19"/>
  <c r="Q38" i="19"/>
  <c r="R38" i="19"/>
  <c r="V31" i="19"/>
  <c r="X31" i="19"/>
  <c r="Y38" i="19"/>
  <c r="Y44" i="19"/>
  <c r="Z31" i="19"/>
  <c r="R40" i="19"/>
  <c r="S40" i="19"/>
  <c r="Y40" i="19"/>
  <c r="O39" i="19"/>
  <c r="T45" i="19"/>
  <c r="Y45" i="19"/>
  <c r="R41" i="19"/>
  <c r="S41" i="19"/>
  <c r="X43" i="19"/>
  <c r="S59" i="19"/>
  <c r="Q45" i="19"/>
  <c r="Q31" i="19"/>
  <c r="AJ57" i="19"/>
  <c r="O30" i="19"/>
  <c r="S45" i="19"/>
  <c r="V51" i="19"/>
  <c r="Y52" i="19"/>
  <c r="AE55" i="19"/>
  <c r="AN59" i="19"/>
  <c r="Z30" i="19"/>
  <c r="AL35" i="19"/>
  <c r="AG46" i="19"/>
  <c r="X48" i="19"/>
  <c r="AG51" i="19"/>
  <c r="AA30" i="19"/>
  <c r="AJ34" i="19"/>
  <c r="AM35" i="19"/>
  <c r="M38" i="19"/>
  <c r="V41" i="19"/>
  <c r="Y43" i="19"/>
  <c r="AE45" i="19"/>
  <c r="AH46" i="19"/>
  <c r="V47" i="19"/>
  <c r="Y48" i="19"/>
  <c r="AE50" i="19"/>
  <c r="AH51" i="19"/>
  <c r="AN54" i="19"/>
  <c r="Q57" i="19"/>
  <c r="T59" i="19"/>
  <c r="Z61" i="19"/>
  <c r="AJ43" i="19"/>
  <c r="AJ48" i="19"/>
  <c r="S35" i="19"/>
  <c r="AN49" i="19"/>
  <c r="AC57" i="19"/>
  <c r="S34" i="19"/>
  <c r="AN43" i="19"/>
  <c r="AN48" i="19"/>
  <c r="Q51" i="19"/>
  <c r="Z55" i="19"/>
  <c r="AL60" i="19"/>
  <c r="R51" i="19"/>
  <c r="S51" i="19"/>
  <c r="AC36" i="19"/>
  <c r="O49" i="19"/>
  <c r="O34" i="19"/>
  <c r="Y36" i="19"/>
  <c r="AF39" i="19"/>
  <c r="O45" i="19"/>
  <c r="AG57" i="19"/>
  <c r="O31" i="19"/>
  <c r="AG39" i="19"/>
  <c r="S46" i="19"/>
  <c r="V52" i="19"/>
  <c r="AC30" i="19"/>
  <c r="O38" i="19"/>
  <c r="AA43" i="19"/>
  <c r="AJ46" i="19"/>
  <c r="AA48" i="19"/>
  <c r="AJ51" i="19"/>
  <c r="M55" i="19"/>
  <c r="V59" i="19"/>
  <c r="Q35" i="19"/>
  <c r="R35" i="19"/>
  <c r="AM44" i="19"/>
  <c r="AM49" i="19"/>
  <c r="V55" i="19"/>
  <c r="V36" i="19"/>
  <c r="Z56" i="19"/>
  <c r="Z36" i="19"/>
  <c r="AJ40" i="19"/>
  <c r="AN60" i="19"/>
  <c r="AL59" i="19"/>
  <c r="M36" i="19"/>
  <c r="AH45" i="19"/>
  <c r="AH50" i="19"/>
  <c r="T57" i="19"/>
  <c r="AL44" i="19"/>
  <c r="AL49" i="19"/>
  <c r="X56" i="19"/>
  <c r="AE39" i="19"/>
  <c r="Q46" i="19"/>
  <c r="O50" i="19"/>
  <c r="AM60" i="19"/>
  <c r="Y56" i="19"/>
  <c r="AN44" i="19"/>
  <c r="AF57" i="19"/>
  <c r="AC38" i="19"/>
  <c r="R46" i="19"/>
  <c r="AJ59" i="19"/>
  <c r="M35" i="19"/>
  <c r="AH44" i="19"/>
  <c r="AH49" i="19"/>
  <c r="T56" i="19"/>
  <c r="AJ30" i="19"/>
  <c r="M34" i="19"/>
  <c r="V38" i="19"/>
  <c r="AH43" i="19"/>
  <c r="AH48" i="19"/>
  <c r="T55" i="19"/>
  <c r="AC59" i="19"/>
  <c r="Q34" i="19"/>
  <c r="AF40" i="19"/>
  <c r="AL43" i="19"/>
  <c r="AL48" i="19"/>
  <c r="R52" i="19"/>
  <c r="X55" i="19"/>
  <c r="AM61" i="19"/>
  <c r="AA38" i="19"/>
  <c r="M45" i="19"/>
  <c r="M50" i="19"/>
  <c r="AH59" i="19"/>
  <c r="Q30" i="19"/>
  <c r="Z34" i="19"/>
  <c r="AC35" i="19"/>
  <c r="AL39" i="19"/>
  <c r="O43" i="19"/>
  <c r="R44" i="19"/>
  <c r="X46" i="19"/>
  <c r="O48" i="19"/>
  <c r="R49" i="19"/>
  <c r="X51" i="19"/>
  <c r="AG55" i="19"/>
  <c r="AJ56" i="19"/>
  <c r="AM57" i="19"/>
  <c r="R30" i="19"/>
  <c r="X32" i="19"/>
  <c r="AA34" i="19"/>
  <c r="AG36" i="19"/>
  <c r="AJ38" i="19"/>
  <c r="AM39" i="19"/>
  <c r="M41" i="19"/>
  <c r="S44" i="19"/>
  <c r="V45" i="19"/>
  <c r="Y46" i="19"/>
  <c r="M47" i="19"/>
  <c r="S49" i="19"/>
  <c r="V50" i="19"/>
  <c r="Y51" i="19"/>
  <c r="AE54" i="19"/>
  <c r="AH55" i="19"/>
  <c r="AN57" i="19"/>
  <c r="Q61" i="19"/>
  <c r="Z52" i="19"/>
  <c r="AF36" i="19"/>
  <c r="Y32" i="19"/>
  <c r="AE35" i="19"/>
  <c r="AN39" i="19"/>
  <c r="Q43" i="19"/>
  <c r="Z46" i="19"/>
  <c r="Q48" i="19"/>
  <c r="AF54" i="19"/>
  <c r="AL56" i="19"/>
  <c r="R61" i="19"/>
  <c r="T30" i="19"/>
  <c r="Z32" i="19"/>
  <c r="AC34" i="19"/>
  <c r="AF35" i="19"/>
  <c r="AL38" i="19"/>
  <c r="O41" i="19"/>
  <c r="R43" i="19"/>
  <c r="X45" i="19"/>
  <c r="AA46" i="19"/>
  <c r="O47" i="19"/>
  <c r="R48" i="19"/>
  <c r="X50" i="19"/>
  <c r="AA51" i="19"/>
  <c r="AG54" i="19"/>
  <c r="AJ55" i="19"/>
  <c r="AM56" i="19"/>
  <c r="M59" i="19"/>
  <c r="S61" i="19"/>
  <c r="V34" i="19"/>
  <c r="AE38" i="19"/>
  <c r="Q50" i="19"/>
  <c r="AC55" i="19"/>
  <c r="S31" i="19"/>
  <c r="Y34" i="19"/>
  <c r="AN40" i="19"/>
  <c r="Q44" i="19"/>
  <c r="V30" i="19"/>
  <c r="AH35" i="19"/>
  <c r="T43" i="19"/>
  <c r="AC46" i="19"/>
  <c r="T48" i="19"/>
  <c r="AC51" i="19"/>
  <c r="O59" i="19"/>
  <c r="AL40" i="19"/>
  <c r="R50" i="19"/>
  <c r="X30" i="19"/>
  <c r="T38" i="18"/>
  <c r="M35" i="18"/>
  <c r="AH30" i="18"/>
  <c r="AH33" i="18"/>
  <c r="T30" i="18"/>
  <c r="T34" i="18"/>
  <c r="M40" i="18"/>
  <c r="AH39" i="18"/>
  <c r="AN35" i="18"/>
  <c r="M37" i="18"/>
  <c r="AL39" i="18"/>
  <c r="AA38" i="18"/>
  <c r="AN37" i="18"/>
  <c r="AN38" i="18"/>
  <c r="AN34" i="18"/>
  <c r="Q37" i="18"/>
  <c r="T35" i="18"/>
  <c r="T37" i="18"/>
  <c r="M33" i="18"/>
  <c r="Z37" i="18"/>
  <c r="AA37" i="18"/>
  <c r="Y40" i="18"/>
  <c r="AM37" i="18"/>
  <c r="S34" i="18"/>
  <c r="Y37" i="18"/>
  <c r="R40" i="18"/>
  <c r="Z40" i="18"/>
  <c r="AL37" i="18"/>
  <c r="AM34" i="18"/>
  <c r="T33" i="18"/>
  <c r="S40" i="18"/>
  <c r="T39" i="18"/>
  <c r="Z39" i="18"/>
  <c r="Q38" i="18"/>
  <c r="R38" i="18"/>
  <c r="O38" i="18"/>
  <c r="X38" i="18"/>
  <c r="Y38" i="18"/>
  <c r="Z38" i="18"/>
  <c r="AE40" i="18"/>
  <c r="AA40" i="18"/>
  <c r="AH40" i="18"/>
  <c r="AG38" i="18"/>
  <c r="AF38" i="18"/>
  <c r="AE38" i="18"/>
  <c r="V37" i="18"/>
  <c r="R39" i="18"/>
  <c r="O39" i="18"/>
  <c r="S39" i="18"/>
  <c r="Q39" i="18"/>
  <c r="AE37" i="18"/>
  <c r="AF37" i="18"/>
  <c r="AG37" i="18"/>
  <c r="AJ38" i="18"/>
  <c r="V39" i="18"/>
  <c r="AL38" i="18"/>
  <c r="X39" i="18"/>
  <c r="AM35" i="18"/>
  <c r="O40" i="18"/>
  <c r="AE39" i="18"/>
  <c r="AA30" i="18"/>
  <c r="Q34" i="18"/>
  <c r="AF39" i="18"/>
  <c r="AC39" i="18"/>
  <c r="R34" i="18"/>
  <c r="O37" i="18"/>
  <c r="AJ39" i="18"/>
  <c r="R37" i="18"/>
  <c r="AM39" i="18"/>
  <c r="Y31" i="18"/>
  <c r="M30" i="18"/>
  <c r="AE30" i="18"/>
  <c r="AG33" i="18"/>
  <c r="AL33" i="18"/>
  <c r="AM33" i="18"/>
  <c r="AF30" i="18"/>
  <c r="AG30" i="18"/>
  <c r="AF33" i="18"/>
  <c r="AJ33" i="18"/>
  <c r="X31" i="18"/>
  <c r="AL35" i="18"/>
  <c r="AC31" i="18"/>
  <c r="AE31" i="18"/>
  <c r="AF31" i="18"/>
  <c r="AC34" i="18"/>
  <c r="AE34" i="18"/>
  <c r="AF34" i="18"/>
  <c r="Z30" i="18"/>
  <c r="AJ34" i="18"/>
  <c r="V40" i="18"/>
  <c r="AL34" i="18"/>
  <c r="X40" i="18"/>
  <c r="AN31" i="18"/>
  <c r="Q35" i="18"/>
  <c r="AF40" i="18"/>
  <c r="AL30" i="18"/>
  <c r="R35" i="18"/>
  <c r="AG40" i="18"/>
  <c r="AJ31" i="18"/>
  <c r="AC40" i="18"/>
  <c r="AL31" i="18"/>
  <c r="O35" i="18"/>
  <c r="AM30" i="18"/>
  <c r="AN30" i="18"/>
  <c r="O33" i="18"/>
  <c r="AJ40" i="18"/>
  <c r="V35" i="18"/>
  <c r="Q33" i="18"/>
  <c r="AL40" i="18"/>
  <c r="R33" i="18"/>
  <c r="Z35" i="18"/>
  <c r="O31" i="18"/>
  <c r="AM40" i="18"/>
  <c r="S31" i="18"/>
  <c r="V33" i="18"/>
  <c r="Y34" i="18"/>
  <c r="R30" i="18"/>
  <c r="X33" i="18"/>
  <c r="S30" i="18"/>
  <c r="V31" i="18"/>
  <c r="Y33" i="18"/>
  <c r="AE35" i="18"/>
  <c r="AF35" i="18"/>
  <c r="Y35" i="18"/>
  <c r="O30" i="18"/>
  <c r="AA33" i="18"/>
  <c r="AG35" i="18"/>
  <c r="Q31" i="18"/>
  <c r="Z34" i="18"/>
  <c r="X34" i="18"/>
  <c r="V30" i="18"/>
  <c r="AC33" i="18"/>
  <c r="X30" i="18"/>
  <c r="T53" i="17"/>
  <c r="AG56" i="17"/>
  <c r="AF54" i="17"/>
  <c r="M56" i="17"/>
  <c r="AC54" i="17"/>
  <c r="AE54" i="17"/>
  <c r="AG54" i="17"/>
  <c r="AN58" i="17"/>
  <c r="AF56" i="17"/>
  <c r="AH36" i="17"/>
  <c r="AA43" i="17"/>
  <c r="AA33" i="17"/>
  <c r="T47" i="17"/>
  <c r="AA52" i="17"/>
  <c r="AL52" i="17"/>
  <c r="AC53" i="17"/>
  <c r="AA58" i="17"/>
  <c r="AM52" i="17"/>
  <c r="AL58" i="17"/>
  <c r="AH44" i="17"/>
  <c r="AN52" i="17"/>
  <c r="AM58" i="17"/>
  <c r="AH31" i="17"/>
  <c r="T40" i="17"/>
  <c r="M53" i="17"/>
  <c r="O53" i="17"/>
  <c r="O56" i="17"/>
  <c r="Q51" i="17"/>
  <c r="Q56" i="17"/>
  <c r="R51" i="17"/>
  <c r="R56" i="17"/>
  <c r="S51" i="17"/>
  <c r="V53" i="17"/>
  <c r="X53" i="17"/>
  <c r="Y53" i="17"/>
  <c r="X58" i="17"/>
  <c r="Y58" i="17"/>
  <c r="Z58" i="17"/>
  <c r="R57" i="17"/>
  <c r="X52" i="17"/>
  <c r="S57" i="17"/>
  <c r="Y52" i="17"/>
  <c r="Z52" i="17"/>
  <c r="S58" i="17"/>
  <c r="AE52" i="17"/>
  <c r="AN56" i="17"/>
  <c r="Q58" i="17"/>
  <c r="AC51" i="17"/>
  <c r="AF52" i="17"/>
  <c r="AL54" i="17"/>
  <c r="R58" i="17"/>
  <c r="AG52" i="17"/>
  <c r="AJ53" i="17"/>
  <c r="AM54" i="17"/>
  <c r="AE51" i="17"/>
  <c r="AN54" i="17"/>
  <c r="AF51" i="17"/>
  <c r="AL53" i="17"/>
  <c r="O57" i="17"/>
  <c r="AM53" i="17"/>
  <c r="AH51" i="17"/>
  <c r="AN51" i="17"/>
  <c r="Q54" i="17"/>
  <c r="T56" i="17"/>
  <c r="AC58" i="17"/>
  <c r="Q53" i="17"/>
  <c r="Z57" i="17"/>
  <c r="AF58" i="17"/>
  <c r="AL57" i="17"/>
  <c r="AN57" i="17"/>
  <c r="AJ56" i="17"/>
  <c r="AE53" i="17"/>
  <c r="AJ54" i="17"/>
  <c r="AM51" i="17"/>
  <c r="V57" i="17"/>
  <c r="AE58" i="17"/>
  <c r="X56" i="17"/>
  <c r="S53" i="17"/>
  <c r="Y56" i="17"/>
  <c r="Q52" i="17"/>
  <c r="Z56" i="17"/>
  <c r="AC57" i="17"/>
  <c r="AJ57" i="17"/>
  <c r="S54" i="17"/>
  <c r="V54" i="17"/>
  <c r="AA32" i="17"/>
  <c r="R52" i="17"/>
  <c r="X54" i="17"/>
  <c r="AA56" i="17"/>
  <c r="AF53" i="17"/>
  <c r="AM56" i="17"/>
  <c r="V51" i="17"/>
  <c r="Y57" i="17"/>
  <c r="S52" i="17"/>
  <c r="Y54" i="17"/>
  <c r="T52" i="17"/>
  <c r="AC56" i="17"/>
  <c r="AF57" i="17"/>
  <c r="AM57" i="17"/>
  <c r="Y51" i="17"/>
  <c r="AJ51" i="17"/>
  <c r="R54" i="17"/>
  <c r="AE57" i="17"/>
  <c r="X51" i="17"/>
  <c r="T37" i="17"/>
  <c r="AH49" i="17"/>
  <c r="AH37" i="17"/>
  <c r="AA34" i="17"/>
  <c r="AH40" i="17"/>
  <c r="AA36" i="17"/>
  <c r="M32" i="17"/>
  <c r="AA40" i="17"/>
  <c r="AH32" i="17"/>
  <c r="M37" i="17"/>
  <c r="AA46" i="17"/>
  <c r="AA37" i="17"/>
  <c r="AM41" i="17"/>
  <c r="AA39" i="17"/>
  <c r="AG39" i="17"/>
  <c r="AM34" i="17"/>
  <c r="AH39" i="17"/>
  <c r="AL34" i="17"/>
  <c r="T36" i="17"/>
  <c r="M40" i="17"/>
  <c r="AL41" i="17"/>
  <c r="M49" i="17"/>
  <c r="AN41" i="17"/>
  <c r="AF32" i="17"/>
  <c r="AM48" i="17"/>
  <c r="O45" i="17"/>
  <c r="M45" i="17"/>
  <c r="AF46" i="17"/>
  <c r="X43" i="17"/>
  <c r="Z43" i="17"/>
  <c r="Y43" i="17"/>
  <c r="AN39" i="17"/>
  <c r="AG48" i="17"/>
  <c r="AA48" i="17"/>
  <c r="AG46" i="17"/>
  <c r="AG31" i="17"/>
  <c r="AF31" i="17"/>
  <c r="AC45" i="17"/>
  <c r="AG45" i="17"/>
  <c r="AM46" i="17"/>
  <c r="AL46" i="17"/>
  <c r="AN46" i="17"/>
  <c r="AC31" i="17"/>
  <c r="AJ46" i="17"/>
  <c r="AE45" i="17"/>
  <c r="AE31" i="17"/>
  <c r="AF45" i="17"/>
  <c r="Q34" i="17"/>
  <c r="AN45" i="17"/>
  <c r="R34" i="17"/>
  <c r="AF43" i="17"/>
  <c r="AE49" i="17"/>
  <c r="AJ40" i="17"/>
  <c r="Q32" i="17"/>
  <c r="S32" i="17"/>
  <c r="AM40" i="17"/>
  <c r="AN43" i="17"/>
  <c r="T32" i="17"/>
  <c r="AF34" i="17"/>
  <c r="AN40" i="17"/>
  <c r="R32" i="17"/>
  <c r="AG34" i="17"/>
  <c r="AA30" i="17"/>
  <c r="AH34" i="17"/>
  <c r="M39" i="17"/>
  <c r="AJ47" i="17"/>
  <c r="AJ34" i="17"/>
  <c r="AM47" i="17"/>
  <c r="AN47" i="17"/>
  <c r="AL30" i="17"/>
  <c r="M36" i="17"/>
  <c r="AH41" i="17"/>
  <c r="AG49" i="17"/>
  <c r="AJ30" i="17"/>
  <c r="M31" i="17"/>
  <c r="AE39" i="17"/>
  <c r="O34" i="17"/>
  <c r="AG43" i="17"/>
  <c r="AF49" i="17"/>
  <c r="AF39" i="17"/>
  <c r="R47" i="17"/>
  <c r="S47" i="17"/>
  <c r="S49" i="17"/>
  <c r="V47" i="17"/>
  <c r="Q47" i="17"/>
  <c r="R49" i="17"/>
  <c r="X47" i="17"/>
  <c r="Y47" i="17"/>
  <c r="V39" i="17"/>
  <c r="X39" i="17"/>
  <c r="Y41" i="17"/>
  <c r="Q37" i="17"/>
  <c r="Z41" i="17"/>
  <c r="R37" i="17"/>
  <c r="S37" i="17"/>
  <c r="R40" i="17"/>
  <c r="S40" i="17"/>
  <c r="X33" i="17"/>
  <c r="Y33" i="17"/>
  <c r="Q36" i="17"/>
  <c r="Z33" i="17"/>
  <c r="R36" i="17"/>
  <c r="Y40" i="17"/>
  <c r="S36" i="17"/>
  <c r="Z40" i="17"/>
  <c r="Q43" i="17"/>
  <c r="R43" i="17"/>
  <c r="O39" i="17"/>
  <c r="S43" i="17"/>
  <c r="X36" i="17"/>
  <c r="Q39" i="17"/>
  <c r="Y36" i="17"/>
  <c r="R39" i="17"/>
  <c r="V43" i="17"/>
  <c r="Z36" i="17"/>
  <c r="Z48" i="17"/>
  <c r="Y48" i="17"/>
  <c r="X48" i="17"/>
  <c r="T48" i="17"/>
  <c r="V48" i="17"/>
  <c r="AA44" i="17"/>
  <c r="AF44" i="17"/>
  <c r="AE44" i="17"/>
  <c r="AG44" i="17"/>
  <c r="AC44" i="17"/>
  <c r="AC48" i="17"/>
  <c r="AM49" i="17"/>
  <c r="AN49" i="17"/>
  <c r="AE48" i="17"/>
  <c r="O31" i="17"/>
  <c r="V32" i="17"/>
  <c r="AH33" i="17"/>
  <c r="AM33" i="17"/>
  <c r="AL33" i="17"/>
  <c r="S41" i="17"/>
  <c r="R41" i="17"/>
  <c r="Q41" i="17"/>
  <c r="AJ44" i="17"/>
  <c r="AF48" i="17"/>
  <c r="AJ33" i="17"/>
  <c r="O41" i="17"/>
  <c r="Q31" i="17"/>
  <c r="X32" i="17"/>
  <c r="AC37" i="17"/>
  <c r="AL44" i="17"/>
  <c r="R31" i="17"/>
  <c r="Y32" i="17"/>
  <c r="AN33" i="17"/>
  <c r="AJ39" i="17"/>
  <c r="AM44" i="17"/>
  <c r="AE37" i="17"/>
  <c r="V41" i="17"/>
  <c r="AC43" i="17"/>
  <c r="AJ48" i="17"/>
  <c r="AF37" i="17"/>
  <c r="AL39" i="17"/>
  <c r="S46" i="17"/>
  <c r="Q46" i="17"/>
  <c r="R46" i="17"/>
  <c r="Z31" i="17"/>
  <c r="Y31" i="17"/>
  <c r="X31" i="17"/>
  <c r="X41" i="17"/>
  <c r="S45" i="17"/>
  <c r="R45" i="17"/>
  <c r="Q45" i="17"/>
  <c r="O46" i="17"/>
  <c r="AL48" i="17"/>
  <c r="AJ49" i="17"/>
  <c r="AG47" i="17"/>
  <c r="AF47" i="17"/>
  <c r="AG41" i="17"/>
  <c r="AF41" i="17"/>
  <c r="AE41" i="17"/>
  <c r="Z45" i="17"/>
  <c r="X45" i="17"/>
  <c r="V45" i="17"/>
  <c r="AC47" i="17"/>
  <c r="R30" i="17"/>
  <c r="Q30" i="17"/>
  <c r="AL37" i="17"/>
  <c r="AC41" i="17"/>
  <c r="X46" i="17"/>
  <c r="O30" i="17"/>
  <c r="AJ32" i="17"/>
  <c r="V34" i="17"/>
  <c r="AC36" i="17"/>
  <c r="AM37" i="17"/>
  <c r="Y45" i="17"/>
  <c r="Y46" i="17"/>
  <c r="AE47" i="17"/>
  <c r="AN37" i="17"/>
  <c r="Z46" i="17"/>
  <c r="S30" i="17"/>
  <c r="AL32" i="17"/>
  <c r="X34" i="17"/>
  <c r="AE36" i="17"/>
  <c r="AM32" i="17"/>
  <c r="Y34" i="17"/>
  <c r="AF36" i="17"/>
  <c r="Q44" i="17"/>
  <c r="O44" i="17"/>
  <c r="Z49" i="17"/>
  <c r="Y49" i="17"/>
  <c r="Y30" i="17"/>
  <c r="X30" i="17"/>
  <c r="Z34" i="17"/>
  <c r="V49" i="17"/>
  <c r="R44" i="17"/>
  <c r="AJ31" i="17"/>
  <c r="S44" i="17"/>
  <c r="X49" i="17"/>
  <c r="Q33" i="17"/>
  <c r="S33" i="17"/>
  <c r="R33" i="17"/>
  <c r="AG33" i="17"/>
  <c r="AF33" i="17"/>
  <c r="AE33" i="17"/>
  <c r="V46" i="17"/>
  <c r="V30" i="17"/>
  <c r="AM31" i="17"/>
  <c r="Z30" i="17"/>
  <c r="AL31" i="17"/>
  <c r="O33" i="17"/>
  <c r="AF40" i="17"/>
  <c r="AE40" i="17"/>
  <c r="AG40" i="17"/>
  <c r="Z44" i="17"/>
  <c r="Y44" i="17"/>
  <c r="X44" i="17"/>
  <c r="AJ45" i="17"/>
  <c r="S48" i="17"/>
  <c r="R48" i="17"/>
  <c r="AG30" i="17"/>
  <c r="AF30" i="17"/>
  <c r="V44" i="17"/>
  <c r="O48" i="17"/>
  <c r="AC30" i="17"/>
  <c r="O43" i="17"/>
  <c r="AL45" i="17"/>
  <c r="V33" i="17"/>
  <c r="Z39" i="17"/>
  <c r="Y39" i="17"/>
  <c r="Q48" i="17"/>
  <c r="AC34" i="17"/>
  <c r="V40" i="17"/>
  <c r="AJ43" i="17"/>
  <c r="AC46" i="17"/>
  <c r="O49" i="17"/>
  <c r="AN36" i="17"/>
  <c r="AM36" i="17"/>
  <c r="AL36" i="17"/>
  <c r="AH47" i="17"/>
  <c r="AN30" i="17"/>
  <c r="AM30" i="17"/>
  <c r="AM43" i="17"/>
  <c r="AE32" i="17"/>
  <c r="AC32" i="17"/>
  <c r="Z37" i="17"/>
  <c r="Y37" i="17"/>
  <c r="V37" i="17"/>
  <c r="O40" i="17"/>
  <c r="AA45" i="17"/>
  <c r="AA49" i="17"/>
  <c r="M47" i="16"/>
  <c r="AG60" i="16"/>
  <c r="AJ61" i="16"/>
  <c r="AL61" i="16"/>
  <c r="AM61" i="16"/>
  <c r="T48" i="16"/>
  <c r="AA53" i="16"/>
  <c r="AA55" i="16"/>
  <c r="AN61" i="16"/>
  <c r="AL62" i="16"/>
  <c r="AH58" i="16"/>
  <c r="AF60" i="16"/>
  <c r="AM62" i="16"/>
  <c r="O62" i="16"/>
  <c r="O61" i="16"/>
  <c r="Q61" i="16"/>
  <c r="O60" i="16"/>
  <c r="R60" i="16"/>
  <c r="Y62" i="16"/>
  <c r="V60" i="16"/>
  <c r="Z61" i="16"/>
  <c r="Z60" i="16"/>
  <c r="AC61" i="16"/>
  <c r="AE61" i="16"/>
  <c r="AF61" i="16"/>
  <c r="AJ62" i="16"/>
  <c r="T55" i="16"/>
  <c r="S62" i="16"/>
  <c r="R61" i="16"/>
  <c r="Z62" i="16"/>
  <c r="Y60" i="16"/>
  <c r="AE62" i="16"/>
  <c r="AF62" i="16"/>
  <c r="AG62" i="16"/>
  <c r="AC60" i="16"/>
  <c r="AH59" i="16"/>
  <c r="Q62" i="16"/>
  <c r="V62" i="16"/>
  <c r="Q60" i="16"/>
  <c r="X61" i="16"/>
  <c r="Y61" i="16"/>
  <c r="T33" i="16"/>
  <c r="AJ60" i="16"/>
  <c r="AL60" i="16"/>
  <c r="AM60" i="16"/>
  <c r="AN60" i="16"/>
  <c r="AH42" i="16"/>
  <c r="T53" i="16"/>
  <c r="M55" i="16"/>
  <c r="M57" i="16"/>
  <c r="T51" i="16"/>
  <c r="AH55" i="16"/>
  <c r="T58" i="16"/>
  <c r="Z55" i="16"/>
  <c r="AC54" i="16"/>
  <c r="O55" i="16"/>
  <c r="X52" i="16"/>
  <c r="AE54" i="16"/>
  <c r="AN57" i="16"/>
  <c r="Y52" i="16"/>
  <c r="AF54" i="16"/>
  <c r="Q55" i="16"/>
  <c r="R55" i="16"/>
  <c r="T31" i="16"/>
  <c r="T41" i="16"/>
  <c r="AH44" i="16"/>
  <c r="AH52" i="16"/>
  <c r="M56" i="16"/>
  <c r="V55" i="16"/>
  <c r="AM57" i="16"/>
  <c r="Z52" i="16"/>
  <c r="X55" i="16"/>
  <c r="M37" i="16"/>
  <c r="M53" i="16"/>
  <c r="T56" i="16"/>
  <c r="AL58" i="16"/>
  <c r="AM58" i="16"/>
  <c r="AN58" i="16"/>
  <c r="AJ55" i="16"/>
  <c r="AH51" i="16"/>
  <c r="AM55" i="16"/>
  <c r="AC55" i="16"/>
  <c r="Z53" i="16"/>
  <c r="AF56" i="16"/>
  <c r="AE55" i="16"/>
  <c r="AG56" i="16"/>
  <c r="AF55" i="16"/>
  <c r="AL55" i="16"/>
  <c r="T43" i="16"/>
  <c r="V51" i="16"/>
  <c r="S58" i="16"/>
  <c r="R58" i="16"/>
  <c r="O58" i="16"/>
  <c r="Q58" i="16"/>
  <c r="X51" i="16"/>
  <c r="AG51" i="16"/>
  <c r="AF51" i="16"/>
  <c r="AE51" i="16"/>
  <c r="AC51" i="16"/>
  <c r="AE53" i="16"/>
  <c r="AF53" i="16"/>
  <c r="AG53" i="16"/>
  <c r="AJ56" i="16"/>
  <c r="AL56" i="16"/>
  <c r="Y51" i="16"/>
  <c r="AM56" i="16"/>
  <c r="S59" i="16"/>
  <c r="R59" i="16"/>
  <c r="Q59" i="16"/>
  <c r="O59" i="16"/>
  <c r="AG52" i="16"/>
  <c r="AF52" i="16"/>
  <c r="AC52" i="16"/>
  <c r="AE52" i="16"/>
  <c r="AJ57" i="16"/>
  <c r="AN54" i="16"/>
  <c r="AM54" i="16"/>
  <c r="AL54" i="16"/>
  <c r="AJ54" i="16"/>
  <c r="AL57" i="16"/>
  <c r="AJ53" i="16"/>
  <c r="AL53" i="16"/>
  <c r="O57" i="16"/>
  <c r="AJ52" i="16"/>
  <c r="AM53" i="16"/>
  <c r="V59" i="16"/>
  <c r="Q57" i="16"/>
  <c r="AL52" i="16"/>
  <c r="O56" i="16"/>
  <c r="R57" i="16"/>
  <c r="X59" i="16"/>
  <c r="AJ51" i="16"/>
  <c r="AM52" i="16"/>
  <c r="Y59" i="16"/>
  <c r="Q56" i="16"/>
  <c r="AL51" i="16"/>
  <c r="O54" i="16"/>
  <c r="R56" i="16"/>
  <c r="V57" i="16"/>
  <c r="Y58" i="16"/>
  <c r="AN51" i="16"/>
  <c r="Q54" i="16"/>
  <c r="AC59" i="16"/>
  <c r="O53" i="16"/>
  <c r="R54" i="16"/>
  <c r="X57" i="16"/>
  <c r="V56" i="16"/>
  <c r="Y57" i="16"/>
  <c r="AE59" i="16"/>
  <c r="Q53" i="16"/>
  <c r="AF59" i="16"/>
  <c r="O52" i="16"/>
  <c r="R53" i="16"/>
  <c r="X56" i="16"/>
  <c r="V54" i="16"/>
  <c r="Y56" i="16"/>
  <c r="Q52" i="16"/>
  <c r="AC57" i="16"/>
  <c r="O51" i="16"/>
  <c r="R52" i="16"/>
  <c r="X54" i="16"/>
  <c r="AJ59" i="16"/>
  <c r="V53" i="16"/>
  <c r="Y54" i="16"/>
  <c r="AE57" i="16"/>
  <c r="Q51" i="16"/>
  <c r="AC56" i="16"/>
  <c r="AF57" i="16"/>
  <c r="AL59" i="16"/>
  <c r="R51" i="16"/>
  <c r="X53" i="16"/>
  <c r="AM59" i="16"/>
  <c r="V58" i="16"/>
  <c r="X58" i="16"/>
  <c r="AC58" i="16"/>
  <c r="AE58" i="16"/>
  <c r="AF58" i="16"/>
  <c r="M49" i="16"/>
  <c r="AA38" i="16"/>
  <c r="M43" i="16"/>
  <c r="AH37" i="16"/>
  <c r="AA46" i="16"/>
  <c r="T44" i="16"/>
  <c r="AH33" i="16"/>
  <c r="AH47" i="16"/>
  <c r="AH49" i="16"/>
  <c r="M33" i="16"/>
  <c r="AA44" i="16"/>
  <c r="T46" i="16"/>
  <c r="AH41" i="16"/>
  <c r="AH31" i="16"/>
  <c r="AH36" i="16"/>
  <c r="AJ43" i="16"/>
  <c r="V46" i="16"/>
  <c r="X48" i="16"/>
  <c r="Y47" i="16"/>
  <c r="AM43" i="16"/>
  <c r="AN47" i="16"/>
  <c r="X46" i="16"/>
  <c r="Y45" i="16"/>
  <c r="V47" i="16"/>
  <c r="Z47" i="16"/>
  <c r="Z45" i="16"/>
  <c r="Y48" i="16"/>
  <c r="AL47" i="16"/>
  <c r="AM47" i="16"/>
  <c r="Y46" i="16"/>
  <c r="AA39" i="16"/>
  <c r="AN43" i="16"/>
  <c r="X45" i="16"/>
  <c r="Z48" i="16"/>
  <c r="AH43" i="16"/>
  <c r="AC47" i="16"/>
  <c r="AE47" i="16"/>
  <c r="AF47" i="16"/>
  <c r="S48" i="16"/>
  <c r="R48" i="16"/>
  <c r="O48" i="16"/>
  <c r="AN42" i="16"/>
  <c r="AL42" i="16"/>
  <c r="AM42" i="16"/>
  <c r="Q48" i="16"/>
  <c r="AN46" i="16"/>
  <c r="AJ46" i="16"/>
  <c r="AH46" i="16"/>
  <c r="AM46" i="16"/>
  <c r="AG46" i="16"/>
  <c r="AF46" i="16"/>
  <c r="AE46" i="16"/>
  <c r="AN38" i="16"/>
  <c r="AH38" i="16"/>
  <c r="AL46" i="16"/>
  <c r="AA36" i="16"/>
  <c r="AG48" i="16"/>
  <c r="AC48" i="16"/>
  <c r="AE48" i="16"/>
  <c r="AF48" i="16"/>
  <c r="M50" i="16"/>
  <c r="AH48" i="16"/>
  <c r="O47" i="16"/>
  <c r="AL45" i="16"/>
  <c r="AM45" i="16"/>
  <c r="O46" i="16"/>
  <c r="AN45" i="16"/>
  <c r="T37" i="16"/>
  <c r="AM39" i="16"/>
  <c r="R46" i="16"/>
  <c r="AM48" i="16"/>
  <c r="AL36" i="16"/>
  <c r="AM36" i="16"/>
  <c r="AN36" i="16"/>
  <c r="Q47" i="16"/>
  <c r="R47" i="16"/>
  <c r="AJ48" i="16"/>
  <c r="AL39" i="16"/>
  <c r="Q46" i="16"/>
  <c r="AL48" i="16"/>
  <c r="AN39" i="16"/>
  <c r="AN49" i="16"/>
  <c r="M41" i="16"/>
  <c r="R49" i="16"/>
  <c r="S49" i="16"/>
  <c r="Q49" i="16"/>
  <c r="T50" i="16"/>
  <c r="R50" i="16"/>
  <c r="S50" i="16"/>
  <c r="AC49" i="16"/>
  <c r="AE49" i="16"/>
  <c r="AF49" i="16"/>
  <c r="AG49" i="16"/>
  <c r="Q50" i="16"/>
  <c r="X50" i="16"/>
  <c r="Y50" i="16"/>
  <c r="Z50" i="16"/>
  <c r="AA43" i="16"/>
  <c r="AC38" i="16"/>
  <c r="AE38" i="16"/>
  <c r="AF38" i="16"/>
  <c r="AF36" i="16"/>
  <c r="AG36" i="16"/>
  <c r="AF33" i="16"/>
  <c r="AG33" i="16"/>
  <c r="R41" i="16"/>
  <c r="S41" i="16"/>
  <c r="O30" i="16"/>
  <c r="Q30" i="16"/>
  <c r="R30" i="16"/>
  <c r="O33" i="16"/>
  <c r="AE39" i="16"/>
  <c r="Z42" i="16"/>
  <c r="S30" i="16"/>
  <c r="AF39" i="16"/>
  <c r="Q33" i="16"/>
  <c r="AG39" i="16"/>
  <c r="R33" i="16"/>
  <c r="R36" i="16"/>
  <c r="AF44" i="16"/>
  <c r="AG44" i="16"/>
  <c r="AE36" i="16"/>
  <c r="X41" i="16"/>
  <c r="Y41" i="16"/>
  <c r="X43" i="16"/>
  <c r="Z41" i="16"/>
  <c r="Y43" i="16"/>
  <c r="Z43" i="16"/>
  <c r="AC31" i="16"/>
  <c r="O39" i="16"/>
  <c r="AC41" i="16"/>
  <c r="V34" i="16"/>
  <c r="AE31" i="16"/>
  <c r="S37" i="16"/>
  <c r="Q39" i="16"/>
  <c r="AG41" i="16"/>
  <c r="AF31" i="16"/>
  <c r="X34" i="16"/>
  <c r="R39" i="16"/>
  <c r="AG31" i="16"/>
  <c r="Y34" i="16"/>
  <c r="S39" i="16"/>
  <c r="AA34" i="16"/>
  <c r="S31" i="16"/>
  <c r="R31" i="16"/>
  <c r="Q31" i="16"/>
  <c r="O31" i="16"/>
  <c r="Z49" i="16"/>
  <c r="T49" i="16"/>
  <c r="T36" i="16"/>
  <c r="Z36" i="16"/>
  <c r="Y36" i="16"/>
  <c r="V49" i="16"/>
  <c r="AJ50" i="16"/>
  <c r="V36" i="16"/>
  <c r="Z39" i="16"/>
  <c r="Y39" i="16"/>
  <c r="AJ44" i="16"/>
  <c r="V39" i="16"/>
  <c r="X49" i="16"/>
  <c r="AL44" i="16"/>
  <c r="Y49" i="16"/>
  <c r="AJ33" i="16"/>
  <c r="X39" i="16"/>
  <c r="AM44" i="16"/>
  <c r="AG45" i="16"/>
  <c r="AF45" i="16"/>
  <c r="AE45" i="16"/>
  <c r="AC45" i="16"/>
  <c r="S38" i="16"/>
  <c r="R38" i="16"/>
  <c r="AC43" i="16"/>
  <c r="AL33" i="16"/>
  <c r="O38" i="16"/>
  <c r="S42" i="16"/>
  <c r="Q42" i="16"/>
  <c r="R42" i="16"/>
  <c r="M42" i="16"/>
  <c r="AM33" i="16"/>
  <c r="O42" i="16"/>
  <c r="AE43" i="16"/>
  <c r="Q38" i="16"/>
  <c r="AF43" i="16"/>
  <c r="V42" i="16"/>
  <c r="AJ39" i="16"/>
  <c r="X42" i="16"/>
  <c r="Y42" i="16"/>
  <c r="AF30" i="16"/>
  <c r="AE30" i="16"/>
  <c r="O36" i="16"/>
  <c r="AN50" i="16"/>
  <c r="AM50" i="16"/>
  <c r="AN31" i="16"/>
  <c r="AM31" i="16"/>
  <c r="AL31" i="16"/>
  <c r="AE42" i="16"/>
  <c r="AC42" i="16"/>
  <c r="AG42" i="16"/>
  <c r="AF42" i="16"/>
  <c r="O44" i="16"/>
  <c r="Y30" i="16"/>
  <c r="X30" i="16"/>
  <c r="V30" i="16"/>
  <c r="Q44" i="16"/>
  <c r="AJ38" i="16"/>
  <c r="R44" i="16"/>
  <c r="Z30" i="16"/>
  <c r="AL38" i="16"/>
  <c r="X37" i="16"/>
  <c r="AM38" i="16"/>
  <c r="Y37" i="16"/>
  <c r="Z37" i="16"/>
  <c r="S45" i="16"/>
  <c r="Q45" i="16"/>
  <c r="R45" i="16"/>
  <c r="M45" i="16"/>
  <c r="AG30" i="16"/>
  <c r="O45" i="16"/>
  <c r="AF50" i="16"/>
  <c r="AE50" i="16"/>
  <c r="AC50" i="16"/>
  <c r="AA50" i="16"/>
  <c r="AG37" i="16"/>
  <c r="AF37" i="16"/>
  <c r="AE37" i="16"/>
  <c r="AC37" i="16"/>
  <c r="AG50" i="16"/>
  <c r="AC30" i="16"/>
  <c r="Q36" i="16"/>
  <c r="AF41" i="16"/>
  <c r="AE41" i="16"/>
  <c r="V45" i="16"/>
  <c r="AH50" i="16"/>
  <c r="Q34" i="16"/>
  <c r="S34" i="16"/>
  <c r="O34" i="16"/>
  <c r="R34" i="16"/>
  <c r="V33" i="16"/>
  <c r="O43" i="16"/>
  <c r="Z38" i="16"/>
  <c r="Y38" i="16"/>
  <c r="Y33" i="16"/>
  <c r="V38" i="16"/>
  <c r="AL41" i="16"/>
  <c r="R43" i="16"/>
  <c r="Z33" i="16"/>
  <c r="O37" i="16"/>
  <c r="AM41" i="16"/>
  <c r="S43" i="16"/>
  <c r="AJ49" i="16"/>
  <c r="Z44" i="16"/>
  <c r="Y44" i="16"/>
  <c r="X44" i="16"/>
  <c r="AJ41" i="16"/>
  <c r="Y31" i="16"/>
  <c r="Z31" i="16"/>
  <c r="AL34" i="16"/>
  <c r="AC44" i="16"/>
  <c r="Q37" i="16"/>
  <c r="AL49" i="16"/>
  <c r="AG34" i="16"/>
  <c r="AE34" i="16"/>
  <c r="AF34" i="16"/>
  <c r="AJ34" i="16"/>
  <c r="X38" i="16"/>
  <c r="V31" i="16"/>
  <c r="AM34" i="16"/>
  <c r="AN34" i="16"/>
  <c r="AN30" i="16"/>
  <c r="AM30" i="16"/>
  <c r="AJ30" i="16"/>
  <c r="AN37" i="16"/>
  <c r="AM37" i="16"/>
  <c r="AL37" i="16"/>
  <c r="AC33" i="16"/>
  <c r="O41" i="16"/>
  <c r="AA59" i="15"/>
  <c r="AH32" i="15"/>
  <c r="M57" i="15"/>
  <c r="T60" i="15"/>
  <c r="T54" i="15"/>
  <c r="AA54" i="15"/>
  <c r="AL55" i="15"/>
  <c r="T56" i="15"/>
  <c r="AE59" i="15"/>
  <c r="AM55" i="15"/>
  <c r="AC57" i="15"/>
  <c r="AE57" i="15"/>
  <c r="AF57" i="15"/>
  <c r="Z55" i="15"/>
  <c r="AA55" i="15"/>
  <c r="AH57" i="15"/>
  <c r="AL60" i="15"/>
  <c r="AG58" i="15"/>
  <c r="AA56" i="15"/>
  <c r="AN56" i="15"/>
  <c r="AF58" i="15"/>
  <c r="AA39" i="15"/>
  <c r="X55" i="15"/>
  <c r="M60" i="15"/>
  <c r="AA35" i="15"/>
  <c r="AA49" i="15"/>
  <c r="Y55" i="15"/>
  <c r="AH35" i="15"/>
  <c r="AH49" i="15"/>
  <c r="AA60" i="15"/>
  <c r="AH60" i="15"/>
  <c r="AA37" i="15"/>
  <c r="AN55" i="15"/>
  <c r="T58" i="15"/>
  <c r="X56" i="15"/>
  <c r="Z56" i="15"/>
  <c r="Q54" i="15"/>
  <c r="V56" i="15"/>
  <c r="Q59" i="15"/>
  <c r="R59" i="15"/>
  <c r="X60" i="15"/>
  <c r="S59" i="15"/>
  <c r="Y60" i="15"/>
  <c r="T59" i="15"/>
  <c r="Z60" i="15"/>
  <c r="V54" i="15"/>
  <c r="AC56" i="15"/>
  <c r="AL59" i="15"/>
  <c r="X54" i="15"/>
  <c r="AJ58" i="15"/>
  <c r="AM59" i="15"/>
  <c r="Y54" i="15"/>
  <c r="AE56" i="15"/>
  <c r="AN59" i="15"/>
  <c r="AC55" i="15"/>
  <c r="AF56" i="15"/>
  <c r="AL58" i="15"/>
  <c r="O60" i="15"/>
  <c r="AJ57" i="15"/>
  <c r="AM58" i="15"/>
  <c r="AE55" i="15"/>
  <c r="Q60" i="15"/>
  <c r="AC54" i="15"/>
  <c r="AF55" i="15"/>
  <c r="AL57" i="15"/>
  <c r="R60" i="15"/>
  <c r="AJ56" i="15"/>
  <c r="AM57" i="15"/>
  <c r="AE54" i="15"/>
  <c r="AF54" i="15"/>
  <c r="AL56" i="15"/>
  <c r="AA50" i="15"/>
  <c r="M58" i="15"/>
  <c r="AJ59" i="15"/>
  <c r="O58" i="15"/>
  <c r="O57" i="15"/>
  <c r="AM54" i="15"/>
  <c r="V59" i="15"/>
  <c r="AN54" i="15"/>
  <c r="O56" i="15"/>
  <c r="R57" i="15"/>
  <c r="X59" i="15"/>
  <c r="AE60" i="15"/>
  <c r="O55" i="15"/>
  <c r="R56" i="15"/>
  <c r="X58" i="15"/>
  <c r="AG60" i="15"/>
  <c r="S56" i="15"/>
  <c r="V57" i="15"/>
  <c r="Y58" i="15"/>
  <c r="Q55" i="15"/>
  <c r="Z58" i="15"/>
  <c r="AC59" i="15"/>
  <c r="O54" i="15"/>
  <c r="R55" i="15"/>
  <c r="X57" i="15"/>
  <c r="AA58" i="15"/>
  <c r="AJ60" i="15"/>
  <c r="AJ54" i="15"/>
  <c r="Q58" i="15"/>
  <c r="R58" i="15"/>
  <c r="Q57" i="15"/>
  <c r="AC60" i="15"/>
  <c r="Y59" i="15"/>
  <c r="Y57" i="15"/>
  <c r="AC58" i="15"/>
  <c r="AF59" i="15"/>
  <c r="R54" i="15"/>
  <c r="AM60" i="15"/>
  <c r="AA44" i="15"/>
  <c r="AA40" i="15"/>
  <c r="AH52" i="15"/>
  <c r="AH46" i="15"/>
  <c r="M37" i="15"/>
  <c r="AH39" i="15"/>
  <c r="T37" i="15"/>
  <c r="AH37" i="15"/>
  <c r="AH48" i="15"/>
  <c r="M38" i="15"/>
  <c r="AM39" i="15"/>
  <c r="AN39" i="15"/>
  <c r="AH47" i="15"/>
  <c r="AN33" i="15"/>
  <c r="AH50" i="15"/>
  <c r="AA42" i="15"/>
  <c r="M48" i="15"/>
  <c r="T51" i="15"/>
  <c r="AH42" i="15"/>
  <c r="AA51" i="15"/>
  <c r="T32" i="15"/>
  <c r="M43" i="15"/>
  <c r="AH51" i="15"/>
  <c r="M49" i="15"/>
  <c r="T49" i="15"/>
  <c r="M46" i="15"/>
  <c r="M39" i="15"/>
  <c r="M31" i="15"/>
  <c r="AG34" i="15"/>
  <c r="M45" i="15"/>
  <c r="AL49" i="15"/>
  <c r="AJ52" i="15"/>
  <c r="AJ46" i="15"/>
  <c r="AE31" i="15"/>
  <c r="AF31" i="15"/>
  <c r="AL46" i="15"/>
  <c r="AM46" i="15"/>
  <c r="AF34" i="15"/>
  <c r="AM49" i="15"/>
  <c r="AN49" i="15"/>
  <c r="M30" i="15"/>
  <c r="AA32" i="15"/>
  <c r="T42" i="15"/>
  <c r="M50" i="15"/>
  <c r="AL52" i="15"/>
  <c r="AN52" i="15"/>
  <c r="AJ35" i="15"/>
  <c r="AJ45" i="15"/>
  <c r="AL45" i="15"/>
  <c r="AM45" i="15"/>
  <c r="AJ50" i="15"/>
  <c r="AL30" i="15"/>
  <c r="AM30" i="15"/>
  <c r="AN30" i="15"/>
  <c r="AJ39" i="15"/>
  <c r="AL33" i="15"/>
  <c r="T31" i="15"/>
  <c r="AM33" i="15"/>
  <c r="AA46" i="15"/>
  <c r="AG46" i="15"/>
  <c r="Q49" i="15"/>
  <c r="AG44" i="15"/>
  <c r="AC42" i="15"/>
  <c r="AG32" i="15"/>
  <c r="S49" i="15"/>
  <c r="S33" i="15"/>
  <c r="AE49" i="15"/>
  <c r="AF51" i="15"/>
  <c r="Z31" i="15"/>
  <c r="AF42" i="15"/>
  <c r="AF49" i="15"/>
  <c r="AG51" i="15"/>
  <c r="AG42" i="15"/>
  <c r="AC31" i="15"/>
  <c r="AA47" i="15"/>
  <c r="AF32" i="15"/>
  <c r="AC37" i="15"/>
  <c r="X48" i="15"/>
  <c r="M32" i="15"/>
  <c r="AF37" i="15"/>
  <c r="AA43" i="15"/>
  <c r="T52" i="15"/>
  <c r="AE46" i="15"/>
  <c r="O49" i="15"/>
  <c r="AF46" i="15"/>
  <c r="AE44" i="15"/>
  <c r="AF44" i="15"/>
  <c r="AE51" i="15"/>
  <c r="R52" i="15"/>
  <c r="AE37" i="15"/>
  <c r="Y48" i="15"/>
  <c r="S52" i="15"/>
  <c r="M40" i="15"/>
  <c r="O38" i="15"/>
  <c r="S38" i="15"/>
  <c r="V40" i="15"/>
  <c r="Q43" i="15"/>
  <c r="R43" i="15"/>
  <c r="S30" i="15"/>
  <c r="X40" i="15"/>
  <c r="S43" i="15"/>
  <c r="Y40" i="15"/>
  <c r="Z40" i="15"/>
  <c r="X43" i="15"/>
  <c r="Y35" i="15"/>
  <c r="Q38" i="15"/>
  <c r="Y37" i="15"/>
  <c r="S42" i="15"/>
  <c r="O33" i="15"/>
  <c r="X44" i="15"/>
  <c r="Q33" i="15"/>
  <c r="S35" i="15"/>
  <c r="Z44" i="15"/>
  <c r="S46" i="15"/>
  <c r="Z35" i="15"/>
  <c r="X37" i="15"/>
  <c r="O39" i="15"/>
  <c r="V47" i="15"/>
  <c r="R39" i="15"/>
  <c r="Y47" i="15"/>
  <c r="S39" i="15"/>
  <c r="Z47" i="15"/>
  <c r="V44" i="15"/>
  <c r="Q35" i="15"/>
  <c r="Q46" i="15"/>
  <c r="R35" i="15"/>
  <c r="Y44" i="15"/>
  <c r="R46" i="15"/>
  <c r="Y31" i="15"/>
  <c r="T35" i="15"/>
  <c r="AF30" i="15"/>
  <c r="X46" i="15"/>
  <c r="T46" i="15"/>
  <c r="O32" i="15"/>
  <c r="R32" i="15"/>
  <c r="AM47" i="15"/>
  <c r="X49" i="15"/>
  <c r="O47" i="15"/>
  <c r="AM32" i="15"/>
  <c r="Y30" i="15"/>
  <c r="X30" i="15"/>
  <c r="AN32" i="15"/>
  <c r="Q47" i="15"/>
  <c r="AG48" i="15"/>
  <c r="AF48" i="15"/>
  <c r="AE48" i="15"/>
  <c r="V30" i="15"/>
  <c r="AA34" i="15"/>
  <c r="O42" i="15"/>
  <c r="R47" i="15"/>
  <c r="AC48" i="15"/>
  <c r="AM38" i="15"/>
  <c r="S45" i="15"/>
  <c r="AJ42" i="15"/>
  <c r="AC30" i="15"/>
  <c r="AL51" i="15"/>
  <c r="Y46" i="15"/>
  <c r="AN47" i="15"/>
  <c r="AN31" i="15"/>
  <c r="AM31" i="15"/>
  <c r="AL31" i="15"/>
  <c r="Z50" i="15"/>
  <c r="Y50" i="15"/>
  <c r="AJ31" i="15"/>
  <c r="AF38" i="15"/>
  <c r="AE38" i="15"/>
  <c r="AC38" i="15"/>
  <c r="AJ44" i="15"/>
  <c r="V50" i="15"/>
  <c r="AJ51" i="15"/>
  <c r="AE30" i="15"/>
  <c r="AJ34" i="15"/>
  <c r="AN34" i="15"/>
  <c r="AM34" i="15"/>
  <c r="AG38" i="15"/>
  <c r="AC43" i="15"/>
  <c r="AL44" i="15"/>
  <c r="X50" i="15"/>
  <c r="X42" i="15"/>
  <c r="AM44" i="15"/>
  <c r="AG30" i="15"/>
  <c r="V33" i="15"/>
  <c r="AL34" i="15"/>
  <c r="Y42" i="15"/>
  <c r="AE43" i="15"/>
  <c r="AN44" i="15"/>
  <c r="V46" i="15"/>
  <c r="AM51" i="15"/>
  <c r="AJ38" i="15"/>
  <c r="O40" i="15"/>
  <c r="Z42" i="15"/>
  <c r="AF43" i="15"/>
  <c r="AC50" i="15"/>
  <c r="X33" i="15"/>
  <c r="Q32" i="15"/>
  <c r="Y33" i="15"/>
  <c r="AL38" i="15"/>
  <c r="Q40" i="15"/>
  <c r="AL43" i="15"/>
  <c r="AH43" i="15"/>
  <c r="Z46" i="15"/>
  <c r="AE50" i="15"/>
  <c r="Z33" i="15"/>
  <c r="R40" i="15"/>
  <c r="AJ43" i="15"/>
  <c r="O45" i="15"/>
  <c r="AF50" i="15"/>
  <c r="AJ47" i="15"/>
  <c r="AG33" i="15"/>
  <c r="AF33" i="15"/>
  <c r="AE33" i="15"/>
  <c r="AC33" i="15"/>
  <c r="AM43" i="15"/>
  <c r="Q45" i="15"/>
  <c r="Z32" i="15"/>
  <c r="Y32" i="15"/>
  <c r="AN43" i="15"/>
  <c r="V32" i="15"/>
  <c r="Y49" i="15"/>
  <c r="O31" i="15"/>
  <c r="S44" i="15"/>
  <c r="R44" i="15"/>
  <c r="Y45" i="15"/>
  <c r="X45" i="15"/>
  <c r="V45" i="15"/>
  <c r="Z49" i="15"/>
  <c r="V52" i="15"/>
  <c r="AJ37" i="15"/>
  <c r="O44" i="15"/>
  <c r="Q31" i="15"/>
  <c r="Z45" i="15"/>
  <c r="X52" i="15"/>
  <c r="R31" i="15"/>
  <c r="AL37" i="15"/>
  <c r="AC40" i="15"/>
  <c r="AL42" i="15"/>
  <c r="Q44" i="15"/>
  <c r="O48" i="15"/>
  <c r="O51" i="15"/>
  <c r="Y52" i="15"/>
  <c r="AM37" i="15"/>
  <c r="AM42" i="15"/>
  <c r="S34" i="15"/>
  <c r="Q34" i="15"/>
  <c r="R34" i="15"/>
  <c r="AC35" i="15"/>
  <c r="V39" i="15"/>
  <c r="AE40" i="15"/>
  <c r="Q48" i="15"/>
  <c r="Q51" i="15"/>
  <c r="O34" i="15"/>
  <c r="AF40" i="15"/>
  <c r="R48" i="15"/>
  <c r="R51" i="15"/>
  <c r="AF35" i="15"/>
  <c r="X39" i="15"/>
  <c r="S51" i="15"/>
  <c r="AJ32" i="15"/>
  <c r="T34" i="15"/>
  <c r="Y34" i="15"/>
  <c r="AG35" i="15"/>
  <c r="Y39" i="15"/>
  <c r="V34" i="15"/>
  <c r="X34" i="15"/>
  <c r="Z43" i="15"/>
  <c r="Y43" i="15"/>
  <c r="Z30" i="15"/>
  <c r="Q42" i="15"/>
  <c r="V43" i="15"/>
  <c r="AH31" i="15"/>
  <c r="AE34" i="15"/>
  <c r="S37" i="15"/>
  <c r="R37" i="15"/>
  <c r="Q37" i="15"/>
  <c r="R42" i="15"/>
  <c r="AN48" i="15"/>
  <c r="AM48" i="15"/>
  <c r="AL48" i="15"/>
  <c r="T50" i="15"/>
  <c r="V48" i="15"/>
  <c r="AC49" i="15"/>
  <c r="AM50" i="15"/>
  <c r="AN50" i="15"/>
  <c r="AN35" i="15"/>
  <c r="AM35" i="15"/>
  <c r="AG47" i="15"/>
  <c r="AF47" i="15"/>
  <c r="AE47" i="15"/>
  <c r="Z48" i="15"/>
  <c r="AF45" i="15"/>
  <c r="AE45" i="15"/>
  <c r="V51" i="15"/>
  <c r="AF52" i="15"/>
  <c r="AE52" i="15"/>
  <c r="V38" i="15"/>
  <c r="AC39" i="15"/>
  <c r="AN40" i="15"/>
  <c r="AL40" i="15"/>
  <c r="AM40" i="15"/>
  <c r="AC45" i="15"/>
  <c r="O50" i="15"/>
  <c r="AC52" i="15"/>
  <c r="O30" i="15"/>
  <c r="AJ40" i="15"/>
  <c r="X51" i="15"/>
  <c r="V31" i="15"/>
  <c r="X38" i="15"/>
  <c r="AE39" i="15"/>
  <c r="AG45" i="15"/>
  <c r="Q50" i="15"/>
  <c r="Y51" i="15"/>
  <c r="AG52" i="15"/>
  <c r="Q30" i="15"/>
  <c r="AC32" i="15"/>
  <c r="Y38" i="15"/>
  <c r="AF39" i="15"/>
  <c r="R50" i="15"/>
  <c r="AJ33" i="15"/>
  <c r="V37" i="15"/>
  <c r="V35" i="15"/>
  <c r="O52" i="15"/>
  <c r="AK49" i="13"/>
  <c r="AI49" i="13"/>
  <c r="AN49" i="13" s="1"/>
  <c r="AD49" i="13"/>
  <c r="AB49" i="13"/>
  <c r="AF49" i="13" s="1"/>
  <c r="W49" i="13"/>
  <c r="U49" i="13"/>
  <c r="X49" i="13" s="1"/>
  <c r="R49" i="13"/>
  <c r="P49" i="13"/>
  <c r="N49" i="13"/>
  <c r="O49" i="13" s="1"/>
  <c r="AK48" i="13"/>
  <c r="AI48" i="13"/>
  <c r="AJ48" i="13" s="1"/>
  <c r="AG48" i="13"/>
  <c r="AE48" i="13"/>
  <c r="AD48" i="13"/>
  <c r="AB48" i="13"/>
  <c r="AC48" i="13" s="1"/>
  <c r="AA48" i="13"/>
  <c r="Y48" i="13"/>
  <c r="X48" i="13"/>
  <c r="W48" i="13"/>
  <c r="V48" i="13"/>
  <c r="U48" i="13"/>
  <c r="Z48" i="13" s="1"/>
  <c r="T48" i="13"/>
  <c r="P48" i="13"/>
  <c r="N48" i="13"/>
  <c r="M48" i="13" s="1"/>
  <c r="AK47" i="13"/>
  <c r="AI47" i="13"/>
  <c r="AH47" i="13" s="1"/>
  <c r="AD47" i="13"/>
  <c r="AB47" i="13"/>
  <c r="AG47" i="13" s="1"/>
  <c r="W47" i="13"/>
  <c r="U47" i="13"/>
  <c r="Z47" i="13" s="1"/>
  <c r="T47" i="13"/>
  <c r="P47" i="13"/>
  <c r="N47" i="13"/>
  <c r="R47" i="13" s="1"/>
  <c r="AK46" i="13"/>
  <c r="AI46" i="13"/>
  <c r="AM46" i="13" s="1"/>
  <c r="AG46" i="13"/>
  <c r="AD46" i="13"/>
  <c r="AB46" i="13"/>
  <c r="AE46" i="13" s="1"/>
  <c r="Z46" i="13"/>
  <c r="Y46" i="13"/>
  <c r="X46" i="13"/>
  <c r="W46" i="13"/>
  <c r="V46" i="13"/>
  <c r="U46" i="13"/>
  <c r="T46" i="13" s="1"/>
  <c r="P46" i="13"/>
  <c r="N46" i="13"/>
  <c r="O46" i="13" s="1"/>
  <c r="AK64" i="13"/>
  <c r="AI64" i="13"/>
  <c r="AL64" i="13" s="1"/>
  <c r="AD64" i="13"/>
  <c r="AB64" i="13"/>
  <c r="AG64" i="13" s="1"/>
  <c r="AA64" i="13"/>
  <c r="W64" i="13"/>
  <c r="U64" i="13"/>
  <c r="X64" i="13" s="1"/>
  <c r="P64" i="13"/>
  <c r="N64" i="13"/>
  <c r="S64" i="13" s="1"/>
  <c r="AK63" i="13"/>
  <c r="AI63" i="13"/>
  <c r="AN63" i="13" s="1"/>
  <c r="AD63" i="13"/>
  <c r="AB63" i="13"/>
  <c r="AC63" i="13" s="1"/>
  <c r="W63" i="13"/>
  <c r="U63" i="13"/>
  <c r="Z63" i="13" s="1"/>
  <c r="P63" i="13"/>
  <c r="N63" i="13"/>
  <c r="S63" i="13" s="1"/>
  <c r="AK62" i="13"/>
  <c r="AI62" i="13"/>
  <c r="AN62" i="13" s="1"/>
  <c r="AD62" i="13"/>
  <c r="AB62" i="13"/>
  <c r="AG62" i="13" s="1"/>
  <c r="W62" i="13"/>
  <c r="V62" i="13"/>
  <c r="U62" i="13"/>
  <c r="T62" i="13" s="1"/>
  <c r="P62" i="13"/>
  <c r="N62" i="13"/>
  <c r="R62" i="13" s="1"/>
  <c r="AK61" i="13"/>
  <c r="AI61" i="13"/>
  <c r="AM61" i="13" s="1"/>
  <c r="AD61" i="13"/>
  <c r="AB61" i="13"/>
  <c r="AC61" i="13" s="1"/>
  <c r="W61" i="13"/>
  <c r="U61" i="13"/>
  <c r="Z61" i="13" s="1"/>
  <c r="P61" i="13"/>
  <c r="N61" i="13"/>
  <c r="O61" i="13" s="1"/>
  <c r="AK59" i="13"/>
  <c r="AI59" i="13"/>
  <c r="AM59" i="13" s="1"/>
  <c r="AD59" i="13"/>
  <c r="AB59" i="13"/>
  <c r="AC59" i="13" s="1"/>
  <c r="W59" i="13"/>
  <c r="U59" i="13"/>
  <c r="Y59" i="13" s="1"/>
  <c r="P59" i="13"/>
  <c r="N59" i="13"/>
  <c r="M59" i="13" s="1"/>
  <c r="AK58" i="13"/>
  <c r="AI58" i="13"/>
  <c r="AH58" i="13" s="1"/>
  <c r="AD58" i="13"/>
  <c r="AB58" i="13"/>
  <c r="AE58" i="13" s="1"/>
  <c r="W58" i="13"/>
  <c r="U58" i="13"/>
  <c r="Z58" i="13" s="1"/>
  <c r="P58" i="13"/>
  <c r="N58" i="13"/>
  <c r="S58" i="13" s="1"/>
  <c r="AK57" i="13"/>
  <c r="AI57" i="13"/>
  <c r="AH57" i="13" s="1"/>
  <c r="AD57" i="13"/>
  <c r="AB57" i="13"/>
  <c r="AF57" i="13" s="1"/>
  <c r="W57" i="13"/>
  <c r="U57" i="13"/>
  <c r="P57" i="13"/>
  <c r="N57" i="13"/>
  <c r="M57" i="13" s="1"/>
  <c r="AK56" i="13"/>
  <c r="AI56" i="13"/>
  <c r="AH56" i="13" s="1"/>
  <c r="AD56" i="13"/>
  <c r="AB56" i="13"/>
  <c r="AF56" i="13" s="1"/>
  <c r="W56" i="13"/>
  <c r="U56" i="13"/>
  <c r="T56" i="13" s="1"/>
  <c r="P56" i="13"/>
  <c r="N56" i="13"/>
  <c r="S56" i="13" s="1"/>
  <c r="AK54" i="13"/>
  <c r="AI54" i="13"/>
  <c r="AH54" i="13" s="1"/>
  <c r="AD54" i="13"/>
  <c r="AB54" i="13"/>
  <c r="AG54" i="13" s="1"/>
  <c r="W54" i="13"/>
  <c r="U54" i="13"/>
  <c r="Z54" i="13" s="1"/>
  <c r="P54" i="13"/>
  <c r="N54" i="13"/>
  <c r="O54" i="13" s="1"/>
  <c r="AK53" i="13"/>
  <c r="AI53" i="13"/>
  <c r="AM53" i="13" s="1"/>
  <c r="AD53" i="13"/>
  <c r="AB53" i="13"/>
  <c r="AF53" i="13" s="1"/>
  <c r="W53" i="13"/>
  <c r="U53" i="13"/>
  <c r="V53" i="13" s="1"/>
  <c r="P53" i="13"/>
  <c r="N53" i="13"/>
  <c r="R53" i="13" s="1"/>
  <c r="AK52" i="13"/>
  <c r="AI52" i="13"/>
  <c r="AM52" i="13" s="1"/>
  <c r="AD52" i="13"/>
  <c r="AB52" i="13"/>
  <c r="AF52" i="13" s="1"/>
  <c r="W52" i="13"/>
  <c r="U52" i="13"/>
  <c r="P52" i="13"/>
  <c r="N52" i="13"/>
  <c r="O52" i="13" s="1"/>
  <c r="AK51" i="13"/>
  <c r="AI51" i="13"/>
  <c r="AJ51" i="13" s="1"/>
  <c r="AD51" i="13"/>
  <c r="AB51" i="13"/>
  <c r="AG51" i="13" s="1"/>
  <c r="W51" i="13"/>
  <c r="U51" i="13"/>
  <c r="T51" i="13" s="1"/>
  <c r="P51" i="13"/>
  <c r="N51" i="13"/>
  <c r="O51" i="13" s="1"/>
  <c r="AK45" i="13"/>
  <c r="AI45" i="13"/>
  <c r="AN45" i="13" s="1"/>
  <c r="AD45" i="13"/>
  <c r="AB45" i="13"/>
  <c r="W45" i="13"/>
  <c r="U45" i="13"/>
  <c r="X45" i="13" s="1"/>
  <c r="P45" i="13"/>
  <c r="N45" i="13"/>
  <c r="S45" i="13" s="1"/>
  <c r="AK44" i="13"/>
  <c r="AI44" i="13"/>
  <c r="AL44" i="13" s="1"/>
  <c r="AD44" i="13"/>
  <c r="AB44" i="13"/>
  <c r="W44" i="13"/>
  <c r="U44" i="13"/>
  <c r="V44" i="13" s="1"/>
  <c r="P44" i="13"/>
  <c r="N44" i="13"/>
  <c r="S44" i="13" s="1"/>
  <c r="AK43" i="13"/>
  <c r="AI43" i="13"/>
  <c r="AN43" i="13" s="1"/>
  <c r="AD43" i="13"/>
  <c r="AB43" i="13"/>
  <c r="AA43" i="13" s="1"/>
  <c r="W43" i="13"/>
  <c r="U43" i="13"/>
  <c r="Y43" i="13" s="1"/>
  <c r="P43" i="13"/>
  <c r="N43" i="13"/>
  <c r="O43" i="13" s="1"/>
  <c r="AK41" i="13"/>
  <c r="AI41" i="13"/>
  <c r="AH41" i="13" s="1"/>
  <c r="AD41" i="13"/>
  <c r="AB41" i="13"/>
  <c r="AA41" i="13" s="1"/>
  <c r="W41" i="13"/>
  <c r="U41" i="13"/>
  <c r="X41" i="13" s="1"/>
  <c r="P41" i="13"/>
  <c r="N41" i="13"/>
  <c r="AK40" i="13"/>
  <c r="AI40" i="13"/>
  <c r="AN40" i="13" s="1"/>
  <c r="AD40" i="13"/>
  <c r="AB40" i="13"/>
  <c r="AC40" i="13" s="1"/>
  <c r="W40" i="13"/>
  <c r="U40" i="13"/>
  <c r="T40" i="13" s="1"/>
  <c r="P40" i="13"/>
  <c r="N40" i="13"/>
  <c r="S40" i="13" s="1"/>
  <c r="AK38" i="13"/>
  <c r="AI38" i="13"/>
  <c r="AL38" i="13" s="1"/>
  <c r="AD38" i="13"/>
  <c r="AB38" i="13"/>
  <c r="AA38" i="13" s="1"/>
  <c r="W38" i="13"/>
  <c r="U38" i="13"/>
  <c r="X38" i="13" s="1"/>
  <c r="P38" i="13"/>
  <c r="N38" i="13"/>
  <c r="S38" i="13" s="1"/>
  <c r="AK37" i="13"/>
  <c r="AI37" i="13"/>
  <c r="AN37" i="13" s="1"/>
  <c r="AD37" i="13"/>
  <c r="AB37" i="13"/>
  <c r="AE37" i="13" s="1"/>
  <c r="W37" i="13"/>
  <c r="U37" i="13"/>
  <c r="V37" i="13" s="1"/>
  <c r="P37" i="13"/>
  <c r="N37" i="13"/>
  <c r="S37" i="13" s="1"/>
  <c r="AK36" i="13"/>
  <c r="AI36" i="13"/>
  <c r="AN36" i="13" s="1"/>
  <c r="AD36" i="13"/>
  <c r="AB36" i="13"/>
  <c r="AG36" i="13" s="1"/>
  <c r="W36" i="13"/>
  <c r="U36" i="13"/>
  <c r="Z36" i="13" s="1"/>
  <c r="P36" i="13"/>
  <c r="N36" i="13"/>
  <c r="S36" i="13" s="1"/>
  <c r="AK35" i="13"/>
  <c r="AI35" i="13"/>
  <c r="AN35" i="13" s="1"/>
  <c r="AD35" i="13"/>
  <c r="AB35" i="13"/>
  <c r="AC35" i="13" s="1"/>
  <c r="W35" i="13"/>
  <c r="U35" i="13"/>
  <c r="V35" i="13" s="1"/>
  <c r="P35" i="13"/>
  <c r="N35" i="13"/>
  <c r="S35" i="13" s="1"/>
  <c r="AK33" i="13"/>
  <c r="AI33" i="13"/>
  <c r="AN33" i="13" s="1"/>
  <c r="AD33" i="13"/>
  <c r="AB33" i="13"/>
  <c r="AC33" i="13" s="1"/>
  <c r="W33" i="13"/>
  <c r="U33" i="13"/>
  <c r="Z33" i="13" s="1"/>
  <c r="P33" i="13"/>
  <c r="N33" i="13"/>
  <c r="S33" i="13" s="1"/>
  <c r="AK32" i="13"/>
  <c r="AI32" i="13"/>
  <c r="AN32" i="13" s="1"/>
  <c r="AD32" i="13"/>
  <c r="AB32" i="13"/>
  <c r="AG32" i="13" s="1"/>
  <c r="W32" i="13"/>
  <c r="U32" i="13"/>
  <c r="Z32" i="13" s="1"/>
  <c r="P32" i="13"/>
  <c r="N32" i="13"/>
  <c r="O32" i="13" s="1"/>
  <c r="AK31" i="13"/>
  <c r="AI31" i="13"/>
  <c r="AJ31" i="13" s="1"/>
  <c r="AD31" i="13"/>
  <c r="AB31" i="13"/>
  <c r="AC31" i="13" s="1"/>
  <c r="W31" i="13"/>
  <c r="U31" i="13"/>
  <c r="X31" i="13" s="1"/>
  <c r="P31" i="13"/>
  <c r="N31" i="13"/>
  <c r="O31" i="13" s="1"/>
  <c r="AK30" i="13"/>
  <c r="AI30" i="13"/>
  <c r="AJ30" i="13" s="1"/>
  <c r="AD30" i="13"/>
  <c r="AB30" i="13"/>
  <c r="AG30" i="13" s="1"/>
  <c r="W30" i="13"/>
  <c r="U30" i="13"/>
  <c r="Z30" i="13" s="1"/>
  <c r="P30" i="13"/>
  <c r="N30" i="13"/>
  <c r="S30" i="13" s="1"/>
  <c r="L18" i="13"/>
  <c r="L17" i="13"/>
  <c r="L15" i="13"/>
  <c r="L14" i="13"/>
  <c r="L13" i="13"/>
  <c r="AK60" i="12"/>
  <c r="AI60" i="12"/>
  <c r="AN60" i="12" s="1"/>
  <c r="AD60" i="12"/>
  <c r="AB60" i="12"/>
  <c r="AF60" i="12" s="1"/>
  <c r="W60" i="12"/>
  <c r="U60" i="12"/>
  <c r="X60" i="12" s="1"/>
  <c r="P60" i="12"/>
  <c r="N60" i="12"/>
  <c r="O60" i="12" s="1"/>
  <c r="AN59" i="12"/>
  <c r="AL59" i="12"/>
  <c r="AK59" i="12"/>
  <c r="AI59" i="12"/>
  <c r="AJ59" i="12" s="1"/>
  <c r="AD59" i="12"/>
  <c r="AB59" i="12"/>
  <c r="AC59" i="12" s="1"/>
  <c r="Z59" i="12"/>
  <c r="Y59" i="12"/>
  <c r="W59" i="12"/>
  <c r="U59" i="12"/>
  <c r="T59" i="12" s="1"/>
  <c r="P59" i="12"/>
  <c r="N59" i="12"/>
  <c r="M59" i="12" s="1"/>
  <c r="AK58" i="12"/>
  <c r="AI58" i="12"/>
  <c r="AH58" i="12" s="1"/>
  <c r="AD58" i="12"/>
  <c r="AC58" i="12"/>
  <c r="AB58" i="12"/>
  <c r="AG58" i="12" s="1"/>
  <c r="AA58" i="12"/>
  <c r="W58" i="12"/>
  <c r="U58" i="12"/>
  <c r="Z58" i="12" s="1"/>
  <c r="P58" i="12"/>
  <c r="N58" i="12"/>
  <c r="R58" i="12" s="1"/>
  <c r="AK57" i="12"/>
  <c r="AI57" i="12"/>
  <c r="AM57" i="12" s="1"/>
  <c r="AD57" i="12"/>
  <c r="AB57" i="12"/>
  <c r="AE57" i="12" s="1"/>
  <c r="AA57" i="12"/>
  <c r="Y57" i="12"/>
  <c r="X57" i="12"/>
  <c r="W57" i="12"/>
  <c r="U57" i="12"/>
  <c r="T57" i="12" s="1"/>
  <c r="P57" i="12"/>
  <c r="N57" i="12"/>
  <c r="O57" i="12" s="1"/>
  <c r="AN56" i="12"/>
  <c r="AK56" i="12"/>
  <c r="AI56" i="12"/>
  <c r="AJ56" i="12" s="1"/>
  <c r="AD56" i="12"/>
  <c r="AB56" i="12"/>
  <c r="AG56" i="12" s="1"/>
  <c r="AA56" i="12"/>
  <c r="W56" i="12"/>
  <c r="U56" i="12"/>
  <c r="T56" i="12" s="1"/>
  <c r="P56" i="12"/>
  <c r="O56" i="12"/>
  <c r="N56" i="12"/>
  <c r="R56" i="12" s="1"/>
  <c r="M56" i="12"/>
  <c r="AK44" i="12"/>
  <c r="AI44" i="12"/>
  <c r="AN44" i="12" s="1"/>
  <c r="AD44" i="12"/>
  <c r="AB44" i="12"/>
  <c r="AE44" i="12" s="1"/>
  <c r="W44" i="12"/>
  <c r="U44" i="12"/>
  <c r="V44" i="12" s="1"/>
  <c r="P44" i="12"/>
  <c r="N44" i="12"/>
  <c r="O44" i="12" s="1"/>
  <c r="AK43" i="12"/>
  <c r="AI43" i="12"/>
  <c r="AJ43" i="12" s="1"/>
  <c r="AD43" i="12"/>
  <c r="AB43" i="12"/>
  <c r="AG43" i="12" s="1"/>
  <c r="W43" i="12"/>
  <c r="U43" i="12"/>
  <c r="T43" i="12" s="1"/>
  <c r="P43" i="12"/>
  <c r="N43" i="12"/>
  <c r="M43" i="12" s="1"/>
  <c r="AK42" i="12"/>
  <c r="AI42" i="12"/>
  <c r="AH42" i="12" s="1"/>
  <c r="AD42" i="12"/>
  <c r="AB42" i="12"/>
  <c r="AG42" i="12" s="1"/>
  <c r="W42" i="12"/>
  <c r="U42" i="12"/>
  <c r="Z42" i="12" s="1"/>
  <c r="T42" i="12"/>
  <c r="P42" i="12"/>
  <c r="N42" i="12"/>
  <c r="Q42" i="12" s="1"/>
  <c r="AK41" i="12"/>
  <c r="AI41" i="12"/>
  <c r="AL41" i="12" s="1"/>
  <c r="AD41" i="12"/>
  <c r="AB41" i="12"/>
  <c r="AC41" i="12" s="1"/>
  <c r="W41" i="12"/>
  <c r="U41" i="12"/>
  <c r="T41" i="12" s="1"/>
  <c r="P41" i="12"/>
  <c r="N41" i="12"/>
  <c r="M41" i="12" s="1"/>
  <c r="AK40" i="12"/>
  <c r="AI40" i="12"/>
  <c r="AH40" i="12" s="1"/>
  <c r="AD40" i="12"/>
  <c r="AB40" i="12"/>
  <c r="AA40" i="12" s="1"/>
  <c r="W40" i="12"/>
  <c r="U40" i="12"/>
  <c r="T40" i="12" s="1"/>
  <c r="P40" i="12"/>
  <c r="N40" i="12"/>
  <c r="S40" i="12" s="1"/>
  <c r="AK54" i="12"/>
  <c r="AI54" i="12"/>
  <c r="AH54" i="12" s="1"/>
  <c r="AD54" i="12"/>
  <c r="AB54" i="12"/>
  <c r="AC54" i="12" s="1"/>
  <c r="W54" i="12"/>
  <c r="U54" i="12"/>
  <c r="Z54" i="12" s="1"/>
  <c r="P54" i="12"/>
  <c r="N54" i="12"/>
  <c r="S54" i="12" s="1"/>
  <c r="AK53" i="12"/>
  <c r="AI53" i="12"/>
  <c r="AN53" i="12" s="1"/>
  <c r="AD53" i="12"/>
  <c r="AB53" i="12"/>
  <c r="AC53" i="12" s="1"/>
  <c r="W53" i="12"/>
  <c r="U53" i="12"/>
  <c r="Z53" i="12" s="1"/>
  <c r="P53" i="12"/>
  <c r="N53" i="12"/>
  <c r="M53" i="12" s="1"/>
  <c r="AK52" i="12"/>
  <c r="AI52" i="12"/>
  <c r="AN52" i="12" s="1"/>
  <c r="AD52" i="12"/>
  <c r="AB52" i="12"/>
  <c r="AE52" i="12" s="1"/>
  <c r="W52" i="12"/>
  <c r="U52" i="12"/>
  <c r="T52" i="12" s="1"/>
  <c r="P52" i="12"/>
  <c r="N52" i="12"/>
  <c r="O52" i="12" s="1"/>
  <c r="AK51" i="12"/>
  <c r="AI51" i="12"/>
  <c r="AH51" i="12" s="1"/>
  <c r="AD51" i="12"/>
  <c r="AB51" i="12"/>
  <c r="AG51" i="12" s="1"/>
  <c r="W51" i="12"/>
  <c r="U51" i="12"/>
  <c r="P51" i="12"/>
  <c r="N51" i="12"/>
  <c r="AK49" i="12"/>
  <c r="AI49" i="12"/>
  <c r="AH49" i="12" s="1"/>
  <c r="AD49" i="12"/>
  <c r="AB49" i="12"/>
  <c r="AF49" i="12" s="1"/>
  <c r="W49" i="12"/>
  <c r="U49" i="12"/>
  <c r="V49" i="12" s="1"/>
  <c r="P49" i="12"/>
  <c r="N49" i="12"/>
  <c r="Q49" i="12" s="1"/>
  <c r="AK48" i="12"/>
  <c r="AI48" i="12"/>
  <c r="AN48" i="12" s="1"/>
  <c r="AD48" i="12"/>
  <c r="AB48" i="12"/>
  <c r="AA48" i="12" s="1"/>
  <c r="W48" i="12"/>
  <c r="U48" i="12"/>
  <c r="T48" i="12" s="1"/>
  <c r="P48" i="12"/>
  <c r="N48" i="12"/>
  <c r="S48" i="12" s="1"/>
  <c r="AK47" i="12"/>
  <c r="AI47" i="12"/>
  <c r="AN47" i="12" s="1"/>
  <c r="AD47" i="12"/>
  <c r="AB47" i="12"/>
  <c r="W47" i="12"/>
  <c r="U47" i="12"/>
  <c r="P47" i="12"/>
  <c r="N47" i="12"/>
  <c r="R47" i="12" s="1"/>
  <c r="AK46" i="12"/>
  <c r="AI46" i="12"/>
  <c r="AM46" i="12" s="1"/>
  <c r="AD46" i="12"/>
  <c r="AB46" i="12"/>
  <c r="AC46" i="12" s="1"/>
  <c r="W46" i="12"/>
  <c r="U46" i="12"/>
  <c r="V46" i="12" s="1"/>
  <c r="P46" i="12"/>
  <c r="N46" i="12"/>
  <c r="M46" i="12" s="1"/>
  <c r="AK45" i="12"/>
  <c r="AI45" i="12"/>
  <c r="AH45" i="12" s="1"/>
  <c r="AD45" i="12"/>
  <c r="AB45" i="12"/>
  <c r="AA45" i="12" s="1"/>
  <c r="W45" i="12"/>
  <c r="U45" i="12"/>
  <c r="Z45" i="12" s="1"/>
  <c r="P45" i="12"/>
  <c r="N45" i="12"/>
  <c r="AK38" i="12"/>
  <c r="AI38" i="12"/>
  <c r="AL38" i="12" s="1"/>
  <c r="AD38" i="12"/>
  <c r="AB38" i="12"/>
  <c r="AC38" i="12" s="1"/>
  <c r="W38" i="12"/>
  <c r="U38" i="12"/>
  <c r="V38" i="12" s="1"/>
  <c r="P38" i="12"/>
  <c r="N38" i="12"/>
  <c r="S38" i="12" s="1"/>
  <c r="AK37" i="12"/>
  <c r="AI37" i="12"/>
  <c r="AM37" i="12" s="1"/>
  <c r="AD37" i="12"/>
  <c r="AB37" i="12"/>
  <c r="AA37" i="12" s="1"/>
  <c r="W37" i="12"/>
  <c r="U37" i="12"/>
  <c r="Z37" i="12" s="1"/>
  <c r="P37" i="12"/>
  <c r="N37" i="12"/>
  <c r="S37" i="12" s="1"/>
  <c r="AK36" i="12"/>
  <c r="AI36" i="12"/>
  <c r="AN36" i="12" s="1"/>
  <c r="AD36" i="12"/>
  <c r="AB36" i="12"/>
  <c r="AF36" i="12" s="1"/>
  <c r="W36" i="12"/>
  <c r="U36" i="12"/>
  <c r="X36" i="12" s="1"/>
  <c r="P36" i="12"/>
  <c r="N36" i="12"/>
  <c r="O36" i="12" s="1"/>
  <c r="AK35" i="12"/>
  <c r="AI35" i="12"/>
  <c r="AJ35" i="12" s="1"/>
  <c r="AD35" i="12"/>
  <c r="AB35" i="12"/>
  <c r="AC35" i="12" s="1"/>
  <c r="W35" i="12"/>
  <c r="U35" i="12"/>
  <c r="Z35" i="12" s="1"/>
  <c r="P35" i="12"/>
  <c r="N35" i="12"/>
  <c r="M35" i="12" s="1"/>
  <c r="AK33" i="12"/>
  <c r="AI33" i="12"/>
  <c r="AH33" i="12" s="1"/>
  <c r="AD33" i="12"/>
  <c r="AB33" i="12"/>
  <c r="AG33" i="12" s="1"/>
  <c r="W33" i="12"/>
  <c r="U33" i="12"/>
  <c r="Z33" i="12" s="1"/>
  <c r="P33" i="12"/>
  <c r="N33" i="12"/>
  <c r="R33" i="12" s="1"/>
  <c r="AK32" i="12"/>
  <c r="AI32" i="12"/>
  <c r="AM32" i="12" s="1"/>
  <c r="AD32" i="12"/>
  <c r="AB32" i="12"/>
  <c r="AE32" i="12" s="1"/>
  <c r="W32" i="12"/>
  <c r="U32" i="12"/>
  <c r="V32" i="12" s="1"/>
  <c r="P32" i="12"/>
  <c r="N32" i="12"/>
  <c r="O32" i="12" s="1"/>
  <c r="AK31" i="12"/>
  <c r="AI31" i="12"/>
  <c r="AJ31" i="12" s="1"/>
  <c r="AD31" i="12"/>
  <c r="AB31" i="12"/>
  <c r="AC31" i="12" s="1"/>
  <c r="W31" i="12"/>
  <c r="U31" i="12"/>
  <c r="T31" i="12" s="1"/>
  <c r="P31" i="12"/>
  <c r="N31" i="12"/>
  <c r="S31" i="12" s="1"/>
  <c r="AK30" i="12"/>
  <c r="AI30" i="12"/>
  <c r="AN30" i="12" s="1"/>
  <c r="AD30" i="12"/>
  <c r="AB30" i="12"/>
  <c r="AG30" i="12" s="1"/>
  <c r="W30" i="12"/>
  <c r="U30" i="12"/>
  <c r="Y30" i="12" s="1"/>
  <c r="P30" i="12"/>
  <c r="N30" i="12"/>
  <c r="Q30" i="12" s="1"/>
  <c r="L18" i="12"/>
  <c r="L17" i="12"/>
  <c r="L15" i="12"/>
  <c r="L14" i="12"/>
  <c r="L13" i="12"/>
  <c r="AK56" i="9"/>
  <c r="AI56" i="9"/>
  <c r="AL56" i="9" s="1"/>
  <c r="AD56" i="9"/>
  <c r="AB56" i="9"/>
  <c r="AE56" i="9" s="1"/>
  <c r="W56" i="9"/>
  <c r="U56" i="9"/>
  <c r="V56" i="9" s="1"/>
  <c r="P56" i="9"/>
  <c r="N56" i="9"/>
  <c r="R56" i="9" s="1"/>
  <c r="AK55" i="9"/>
  <c r="AI55" i="9"/>
  <c r="AN55" i="9" s="1"/>
  <c r="AD55" i="9"/>
  <c r="AB55" i="9"/>
  <c r="AA55" i="9" s="1"/>
  <c r="W55" i="9"/>
  <c r="U55" i="9"/>
  <c r="Z55" i="9" s="1"/>
  <c r="P55" i="9"/>
  <c r="N55" i="9"/>
  <c r="S55" i="9" s="1"/>
  <c r="AK53" i="9"/>
  <c r="AI53" i="9"/>
  <c r="AN53" i="9" s="1"/>
  <c r="AD53" i="9"/>
  <c r="AB53" i="9"/>
  <c r="AF53" i="9" s="1"/>
  <c r="W53" i="9"/>
  <c r="U53" i="9"/>
  <c r="X53" i="9" s="1"/>
  <c r="P53" i="9"/>
  <c r="N53" i="9"/>
  <c r="S53" i="9" s="1"/>
  <c r="AK52" i="9"/>
  <c r="AI52" i="9"/>
  <c r="AL52" i="9" s="1"/>
  <c r="AH52" i="9"/>
  <c r="AD52" i="9"/>
  <c r="AB52" i="9"/>
  <c r="AC52" i="9" s="1"/>
  <c r="W52" i="9"/>
  <c r="U52" i="9"/>
  <c r="T52" i="9" s="1"/>
  <c r="P52" i="9"/>
  <c r="N52" i="9"/>
  <c r="M52" i="9" s="1"/>
  <c r="AK50" i="9"/>
  <c r="AI50" i="9"/>
  <c r="AH50" i="9" s="1"/>
  <c r="AD50" i="9"/>
  <c r="AB50" i="9"/>
  <c r="AC50" i="9" s="1"/>
  <c r="W50" i="9"/>
  <c r="U50" i="9"/>
  <c r="Z50" i="9" s="1"/>
  <c r="P50" i="9"/>
  <c r="N50" i="9"/>
  <c r="R50" i="9" s="1"/>
  <c r="AK49" i="9"/>
  <c r="AI49" i="9"/>
  <c r="AM49" i="9" s="1"/>
  <c r="AH49" i="9"/>
  <c r="AD49" i="9"/>
  <c r="AB49" i="9"/>
  <c r="AE49" i="9" s="1"/>
  <c r="W49" i="9"/>
  <c r="U49" i="9"/>
  <c r="T49" i="9" s="1"/>
  <c r="P49" i="9"/>
  <c r="N49" i="9"/>
  <c r="O49" i="9" s="1"/>
  <c r="AK47" i="9"/>
  <c r="AI47" i="9"/>
  <c r="AJ47" i="9" s="1"/>
  <c r="AD47" i="9"/>
  <c r="AB47" i="9"/>
  <c r="AA47" i="9" s="1"/>
  <c r="W47" i="9"/>
  <c r="U47" i="9"/>
  <c r="T47" i="9" s="1"/>
  <c r="P47" i="9"/>
  <c r="N47" i="9"/>
  <c r="S47" i="9" s="1"/>
  <c r="AK46" i="9"/>
  <c r="AI46" i="9"/>
  <c r="AN46" i="9" s="1"/>
  <c r="AD46" i="9"/>
  <c r="AB46" i="9"/>
  <c r="AG46" i="9" s="1"/>
  <c r="W46" i="9"/>
  <c r="U46" i="9"/>
  <c r="Y46" i="9" s="1"/>
  <c r="P46" i="9"/>
  <c r="N46" i="9"/>
  <c r="Q46" i="9" s="1"/>
  <c r="AK45" i="9"/>
  <c r="AI45" i="9"/>
  <c r="AL45" i="9" s="1"/>
  <c r="AD45" i="9"/>
  <c r="AB45" i="9"/>
  <c r="AA45" i="9" s="1"/>
  <c r="W45" i="9"/>
  <c r="U45" i="9"/>
  <c r="V45" i="9" s="1"/>
  <c r="P45" i="9"/>
  <c r="N45" i="9"/>
  <c r="O45" i="9" s="1"/>
  <c r="AK44" i="9"/>
  <c r="AI44" i="9"/>
  <c r="AJ44" i="9" s="1"/>
  <c r="AD44" i="9"/>
  <c r="AB44" i="9"/>
  <c r="AA44" i="9" s="1"/>
  <c r="W44" i="9"/>
  <c r="U44" i="9"/>
  <c r="Z44" i="9" s="1"/>
  <c r="P44" i="9"/>
  <c r="N44" i="9"/>
  <c r="S44" i="9" s="1"/>
  <c r="B26" i="38" l="1"/>
  <c r="C26" i="38" s="1"/>
  <c r="L26" i="38" s="1"/>
  <c r="L1" i="38"/>
  <c r="C10" i="38"/>
  <c r="L10" i="38" s="1"/>
  <c r="C12" i="38"/>
  <c r="L12" i="38" s="1"/>
  <c r="C11" i="38"/>
  <c r="L11" i="38" s="1"/>
  <c r="C16" i="38"/>
  <c r="L16" i="38" s="1"/>
  <c r="B27" i="38"/>
  <c r="C27" i="38" s="1"/>
  <c r="L27" i="38" s="1"/>
  <c r="C106" i="22"/>
  <c r="L34" i="21"/>
  <c r="L33" i="21"/>
  <c r="L31" i="21"/>
  <c r="L32" i="21"/>
  <c r="L30" i="21"/>
  <c r="L30" i="20"/>
  <c r="L33" i="20"/>
  <c r="L34" i="20"/>
  <c r="L31" i="20"/>
  <c r="L51" i="19"/>
  <c r="L31" i="19"/>
  <c r="L35" i="19"/>
  <c r="L39" i="19"/>
  <c r="L61" i="19"/>
  <c r="L44" i="19"/>
  <c r="L52" i="19"/>
  <c r="L50" i="19"/>
  <c r="L49" i="19"/>
  <c r="L48" i="19"/>
  <c r="L60" i="19"/>
  <c r="L59" i="19"/>
  <c r="L56" i="19"/>
  <c r="L57" i="19"/>
  <c r="L54" i="19"/>
  <c r="L55" i="19"/>
  <c r="L45" i="19"/>
  <c r="L30" i="19"/>
  <c r="L34" i="19"/>
  <c r="L40" i="19"/>
  <c r="L41" i="19"/>
  <c r="L38" i="19"/>
  <c r="L43" i="19"/>
  <c r="L36" i="19"/>
  <c r="L32" i="19"/>
  <c r="L46" i="19"/>
  <c r="L38" i="18"/>
  <c r="L34" i="18"/>
  <c r="L33" i="18"/>
  <c r="L39" i="18"/>
  <c r="L31" i="18"/>
  <c r="L35" i="18"/>
  <c r="L30" i="18"/>
  <c r="L52" i="17"/>
  <c r="L58" i="17"/>
  <c r="L56" i="17"/>
  <c r="L54" i="17"/>
  <c r="L57" i="17"/>
  <c r="L53" i="17"/>
  <c r="L32" i="17"/>
  <c r="L33" i="17"/>
  <c r="L34" i="17"/>
  <c r="L45" i="17"/>
  <c r="L48" i="17"/>
  <c r="L47" i="17"/>
  <c r="L49" i="17"/>
  <c r="L39" i="17"/>
  <c r="L30" i="17"/>
  <c r="L40" i="17"/>
  <c r="L31" i="17"/>
  <c r="L36" i="17"/>
  <c r="L41" i="17"/>
  <c r="L43" i="17"/>
  <c r="L37" i="17"/>
  <c r="L44" i="17"/>
  <c r="L61" i="16"/>
  <c r="L62" i="16"/>
  <c r="L55" i="16"/>
  <c r="L56" i="16"/>
  <c r="L57" i="16"/>
  <c r="L58" i="16"/>
  <c r="L53" i="16"/>
  <c r="L54" i="16"/>
  <c r="L59" i="16"/>
  <c r="L52" i="16"/>
  <c r="L47" i="16"/>
  <c r="L48" i="16"/>
  <c r="L49" i="16"/>
  <c r="L50" i="16"/>
  <c r="L43" i="16"/>
  <c r="L30" i="16"/>
  <c r="L44" i="16"/>
  <c r="L37" i="16"/>
  <c r="L31" i="16"/>
  <c r="L41" i="16"/>
  <c r="L36" i="16"/>
  <c r="L34" i="16"/>
  <c r="L33" i="16"/>
  <c r="L39" i="16"/>
  <c r="L42" i="16"/>
  <c r="L38" i="16"/>
  <c r="L59" i="15"/>
  <c r="L58" i="15"/>
  <c r="L56" i="15"/>
  <c r="L57" i="15"/>
  <c r="L55" i="15"/>
  <c r="L60" i="15"/>
  <c r="L50" i="15"/>
  <c r="L49" i="15"/>
  <c r="L51" i="15"/>
  <c r="L52" i="15"/>
  <c r="L37" i="15"/>
  <c r="L40" i="15"/>
  <c r="L35" i="15"/>
  <c r="L47" i="15"/>
  <c r="L31" i="15"/>
  <c r="L33" i="15"/>
  <c r="L32" i="15"/>
  <c r="L42" i="15"/>
  <c r="L39" i="15"/>
  <c r="L38" i="15"/>
  <c r="L34" i="15"/>
  <c r="L45" i="15"/>
  <c r="L44" i="15"/>
  <c r="L43" i="15"/>
  <c r="L30" i="15"/>
  <c r="L46" i="15"/>
  <c r="AH48" i="13"/>
  <c r="AL62" i="13"/>
  <c r="Z49" i="13"/>
  <c r="X62" i="13"/>
  <c r="Z62" i="13"/>
  <c r="AF46" i="13"/>
  <c r="Q49" i="13"/>
  <c r="V47" i="13"/>
  <c r="Q46" i="13"/>
  <c r="AL48" i="13"/>
  <c r="S49" i="13"/>
  <c r="AG49" i="13"/>
  <c r="AC64" i="13"/>
  <c r="R46" i="13"/>
  <c r="AA46" i="13"/>
  <c r="AN46" i="13"/>
  <c r="AA47" i="13"/>
  <c r="AM48" i="13"/>
  <c r="T49" i="13"/>
  <c r="AH49" i="13"/>
  <c r="S46" i="13"/>
  <c r="AN48" i="13"/>
  <c r="AE64" i="13"/>
  <c r="AC46" i="13"/>
  <c r="AF48" i="13"/>
  <c r="M49" i="13"/>
  <c r="AJ49" i="13"/>
  <c r="AE61" i="13"/>
  <c r="S47" i="13"/>
  <c r="Y49" i="13"/>
  <c r="AJ47" i="13"/>
  <c r="O48" i="13"/>
  <c r="T61" i="13"/>
  <c r="T63" i="13"/>
  <c r="O64" i="13"/>
  <c r="AH46" i="13"/>
  <c r="M47" i="13"/>
  <c r="AC47" i="13"/>
  <c r="AA49" i="13"/>
  <c r="AL47" i="13"/>
  <c r="AJ46" i="13"/>
  <c r="O47" i="13"/>
  <c r="AE47" i="13"/>
  <c r="AM47" i="13"/>
  <c r="R48" i="13"/>
  <c r="AC49" i="13"/>
  <c r="AA61" i="13"/>
  <c r="M46" i="13"/>
  <c r="X47" i="13"/>
  <c r="AF47" i="13"/>
  <c r="AN47" i="13"/>
  <c r="S48" i="13"/>
  <c r="V49" i="13"/>
  <c r="AL49" i="13"/>
  <c r="AL46" i="13"/>
  <c r="Q47" i="13"/>
  <c r="Y47" i="13"/>
  <c r="AE49" i="13"/>
  <c r="AM49" i="13"/>
  <c r="Q48" i="13"/>
  <c r="AM62" i="13"/>
  <c r="V61" i="13"/>
  <c r="Y62" i="13"/>
  <c r="M63" i="13"/>
  <c r="AG63" i="13"/>
  <c r="R64" i="13"/>
  <c r="AF64" i="13"/>
  <c r="AH63" i="13"/>
  <c r="AH64" i="13"/>
  <c r="Y61" i="13"/>
  <c r="M64" i="13"/>
  <c r="AN64" i="13"/>
  <c r="AJ63" i="13"/>
  <c r="Q61" i="13"/>
  <c r="Y63" i="13"/>
  <c r="S61" i="13"/>
  <c r="AH62" i="13"/>
  <c r="O63" i="13"/>
  <c r="AM63" i="13"/>
  <c r="Z64" i="13"/>
  <c r="AG61" i="13"/>
  <c r="AJ62" i="13"/>
  <c r="Q63" i="13"/>
  <c r="AE63" i="13"/>
  <c r="AM64" i="13"/>
  <c r="R63" i="13"/>
  <c r="X61" i="13"/>
  <c r="AF61" i="13"/>
  <c r="AN61" i="13"/>
  <c r="S62" i="13"/>
  <c r="AA62" i="13"/>
  <c r="V63" i="13"/>
  <c r="AL63" i="13"/>
  <c r="Q64" i="13"/>
  <c r="Y64" i="13"/>
  <c r="R61" i="13"/>
  <c r="AH61" i="13"/>
  <c r="M62" i="13"/>
  <c r="AC62" i="13"/>
  <c r="X63" i="13"/>
  <c r="AF63" i="13"/>
  <c r="T64" i="13"/>
  <c r="AJ64" i="13"/>
  <c r="AJ61" i="13"/>
  <c r="O62" i="13"/>
  <c r="AE62" i="13"/>
  <c r="M61" i="13"/>
  <c r="AF62" i="13"/>
  <c r="AA63" i="13"/>
  <c r="V64" i="13"/>
  <c r="AL61" i="13"/>
  <c r="Q62" i="13"/>
  <c r="AA51" i="13"/>
  <c r="AM31" i="13"/>
  <c r="M56" i="13"/>
  <c r="AJ44" i="13"/>
  <c r="R31" i="13"/>
  <c r="AF58" i="13"/>
  <c r="V38" i="13"/>
  <c r="AG40" i="13"/>
  <c r="AG43" i="13"/>
  <c r="R57" i="13"/>
  <c r="T38" i="13"/>
  <c r="AH37" i="13"/>
  <c r="Q40" i="13"/>
  <c r="AH59" i="13"/>
  <c r="Q56" i="13"/>
  <c r="AJ33" i="13"/>
  <c r="O35" i="13"/>
  <c r="Z31" i="13"/>
  <c r="R33" i="13"/>
  <c r="M35" i="13"/>
  <c r="AH35" i="13"/>
  <c r="AN38" i="13"/>
  <c r="AE40" i="13"/>
  <c r="T30" i="13"/>
  <c r="AH36" i="13"/>
  <c r="X37" i="13"/>
  <c r="T41" i="13"/>
  <c r="AJ43" i="13"/>
  <c r="AJ52" i="13"/>
  <c r="R54" i="13"/>
  <c r="O56" i="13"/>
  <c r="AC58" i="13"/>
  <c r="R59" i="13"/>
  <c r="V30" i="13"/>
  <c r="AJ32" i="13"/>
  <c r="V41" i="13"/>
  <c r="AL52" i="13"/>
  <c r="S59" i="13"/>
  <c r="AF33" i="13"/>
  <c r="AL36" i="13"/>
  <c r="AN52" i="13"/>
  <c r="AA52" i="13"/>
  <c r="AL53" i="13"/>
  <c r="R56" i="13"/>
  <c r="AG58" i="13"/>
  <c r="M32" i="13"/>
  <c r="AH32" i="13"/>
  <c r="AH33" i="13"/>
  <c r="M36" i="13"/>
  <c r="AH43" i="13"/>
  <c r="AH44" i="13"/>
  <c r="AJ54" i="13"/>
  <c r="AJ57" i="13"/>
  <c r="AL30" i="13"/>
  <c r="T33" i="13"/>
  <c r="X35" i="13"/>
  <c r="AA37" i="13"/>
  <c r="Q43" i="13"/>
  <c r="T44" i="13"/>
  <c r="T45" i="13"/>
  <c r="AH45" i="13"/>
  <c r="AC51" i="13"/>
  <c r="AL51" i="13"/>
  <c r="AJ56" i="13"/>
  <c r="X58" i="13"/>
  <c r="T59" i="13"/>
  <c r="AJ59" i="13"/>
  <c r="AM30" i="13"/>
  <c r="Z35" i="13"/>
  <c r="AM51" i="13"/>
  <c r="AL54" i="13"/>
  <c r="AL57" i="13"/>
  <c r="X30" i="13"/>
  <c r="AH31" i="13"/>
  <c r="R32" i="13"/>
  <c r="Q35" i="13"/>
  <c r="M37" i="13"/>
  <c r="AC37" i="13"/>
  <c r="AL40" i="13"/>
  <c r="V45" i="13"/>
  <c r="AJ45" i="13"/>
  <c r="AE51" i="13"/>
  <c r="AN51" i="13"/>
  <c r="AH52" i="13"/>
  <c r="T53" i="13"/>
  <c r="AM54" i="13"/>
  <c r="AM56" i="13"/>
  <c r="AC57" i="13"/>
  <c r="AM57" i="13"/>
  <c r="AA58" i="13"/>
  <c r="AM58" i="13"/>
  <c r="V59" i="13"/>
  <c r="AL59" i="13"/>
  <c r="AA30" i="13"/>
  <c r="AL32" i="13"/>
  <c r="X33" i="13"/>
  <c r="AL33" i="13"/>
  <c r="R35" i="13"/>
  <c r="AM40" i="13"/>
  <c r="AL43" i="13"/>
  <c r="X44" i="13"/>
  <c r="AM44" i="13"/>
  <c r="AF51" i="13"/>
  <c r="AE54" i="13"/>
  <c r="AN54" i="13"/>
  <c r="AN57" i="13"/>
  <c r="AN59" i="13"/>
  <c r="AM32" i="13"/>
  <c r="AM33" i="13"/>
  <c r="AF37" i="13"/>
  <c r="AM43" i="13"/>
  <c r="Z44" i="13"/>
  <c r="AN44" i="13"/>
  <c r="Y45" i="13"/>
  <c r="AL45" i="13"/>
  <c r="AF54" i="13"/>
  <c r="AE57" i="13"/>
  <c r="AL31" i="13"/>
  <c r="T35" i="13"/>
  <c r="AG37" i="13"/>
  <c r="Z45" i="13"/>
  <c r="AH51" i="13"/>
  <c r="O58" i="13"/>
  <c r="S53" i="13"/>
  <c r="T54" i="13"/>
  <c r="AE56" i="13"/>
  <c r="M58" i="13"/>
  <c r="AA59" i="13"/>
  <c r="V51" i="13"/>
  <c r="AG52" i="13"/>
  <c r="M53" i="13"/>
  <c r="X54" i="13"/>
  <c r="AA56" i="13"/>
  <c r="Q58" i="13"/>
  <c r="AF59" i="13"/>
  <c r="X51" i="13"/>
  <c r="Y54" i="13"/>
  <c r="R58" i="13"/>
  <c r="V54" i="13"/>
  <c r="Z51" i="13"/>
  <c r="AC56" i="13"/>
  <c r="Q53" i="13"/>
  <c r="Z59" i="13"/>
  <c r="Y31" i="13"/>
  <c r="Q32" i="13"/>
  <c r="O33" i="13"/>
  <c r="AA35" i="13"/>
  <c r="AC36" i="13"/>
  <c r="Y37" i="13"/>
  <c r="V40" i="13"/>
  <c r="AF40" i="13"/>
  <c r="M44" i="13"/>
  <c r="AE30" i="13"/>
  <c r="Q31" i="13"/>
  <c r="AA31" i="13"/>
  <c r="T32" i="13"/>
  <c r="Q33" i="13"/>
  <c r="AE33" i="13"/>
  <c r="AE36" i="13"/>
  <c r="X40" i="13"/>
  <c r="O44" i="13"/>
  <c r="AE35" i="13"/>
  <c r="AF36" i="13"/>
  <c r="Y40" i="13"/>
  <c r="Y44" i="13"/>
  <c r="T31" i="13"/>
  <c r="AF35" i="13"/>
  <c r="Q37" i="13"/>
  <c r="AA40" i="13"/>
  <c r="M43" i="13"/>
  <c r="AC43" i="13"/>
  <c r="Q44" i="13"/>
  <c r="AE31" i="13"/>
  <c r="Y41" i="13"/>
  <c r="R44" i="13"/>
  <c r="Y30" i="13"/>
  <c r="V31" i="13"/>
  <c r="AG31" i="13"/>
  <c r="M33" i="13"/>
  <c r="AA36" i="13"/>
  <c r="Z41" i="13"/>
  <c r="AE43" i="13"/>
  <c r="M30" i="13"/>
  <c r="AC30" i="13"/>
  <c r="AF31" i="13"/>
  <c r="AN31" i="13"/>
  <c r="S32" i="13"/>
  <c r="AA32" i="13"/>
  <c r="V33" i="13"/>
  <c r="Y35" i="13"/>
  <c r="AG35" i="13"/>
  <c r="T36" i="13"/>
  <c r="AJ36" i="13"/>
  <c r="O37" i="13"/>
  <c r="M38" i="13"/>
  <c r="AN41" i="13"/>
  <c r="AM41" i="13"/>
  <c r="AG44" i="13"/>
  <c r="AE44" i="13"/>
  <c r="AC44" i="13"/>
  <c r="AA44" i="13"/>
  <c r="O30" i="13"/>
  <c r="AC32" i="13"/>
  <c r="V36" i="13"/>
  <c r="AG38" i="13"/>
  <c r="AE38" i="13"/>
  <c r="O41" i="13"/>
  <c r="M41" i="13"/>
  <c r="AJ41" i="13"/>
  <c r="Y57" i="13"/>
  <c r="T57" i="13"/>
  <c r="Z57" i="13"/>
  <c r="X57" i="13"/>
  <c r="V57" i="13"/>
  <c r="AF30" i="13"/>
  <c r="AN30" i="13"/>
  <c r="S31" i="13"/>
  <c r="V32" i="13"/>
  <c r="Y33" i="13"/>
  <c r="AG33" i="13"/>
  <c r="AJ35" i="13"/>
  <c r="O36" i="13"/>
  <c r="AM36" i="13"/>
  <c r="R37" i="13"/>
  <c r="Z37" i="13"/>
  <c r="AC38" i="13"/>
  <c r="T43" i="13"/>
  <c r="Z43" i="13"/>
  <c r="X43" i="13"/>
  <c r="AF44" i="13"/>
  <c r="Q30" i="13"/>
  <c r="AE32" i="13"/>
  <c r="X36" i="13"/>
  <c r="AM37" i="13"/>
  <c r="AL37" i="13"/>
  <c r="AJ37" i="13"/>
  <c r="M40" i="13"/>
  <c r="R40" i="13"/>
  <c r="AJ40" i="13"/>
  <c r="AH40" i="13"/>
  <c r="Q41" i="13"/>
  <c r="AL41" i="13"/>
  <c r="V43" i="13"/>
  <c r="R30" i="13"/>
  <c r="AH30" i="13"/>
  <c r="M31" i="13"/>
  <c r="X32" i="13"/>
  <c r="AF32" i="13"/>
  <c r="AA33" i="13"/>
  <c r="AL35" i="13"/>
  <c r="Q36" i="13"/>
  <c r="Y36" i="13"/>
  <c r="T37" i="13"/>
  <c r="Z38" i="13"/>
  <c r="Y38" i="13"/>
  <c r="AF38" i="13"/>
  <c r="O40" i="13"/>
  <c r="R41" i="13"/>
  <c r="R38" i="13"/>
  <c r="Q38" i="13"/>
  <c r="O38" i="13"/>
  <c r="Y32" i="13"/>
  <c r="AM35" i="13"/>
  <c r="R36" i="13"/>
  <c r="AH38" i="13"/>
  <c r="AM38" i="13"/>
  <c r="S41" i="13"/>
  <c r="AG41" i="13"/>
  <c r="AF41" i="13"/>
  <c r="AE41" i="13"/>
  <c r="AC41" i="13"/>
  <c r="AA45" i="13"/>
  <c r="AG45" i="13"/>
  <c r="AF45" i="13"/>
  <c r="AE45" i="13"/>
  <c r="AC45" i="13"/>
  <c r="AJ38" i="13"/>
  <c r="S43" i="13"/>
  <c r="R43" i="13"/>
  <c r="T52" i="13"/>
  <c r="Z52" i="13"/>
  <c r="Y52" i="13"/>
  <c r="X52" i="13"/>
  <c r="V52" i="13"/>
  <c r="Z40" i="13"/>
  <c r="AF43" i="13"/>
  <c r="M45" i="13"/>
  <c r="Q51" i="13"/>
  <c r="Y51" i="13"/>
  <c r="M52" i="13"/>
  <c r="Z53" i="13"/>
  <c r="X53" i="13"/>
  <c r="AE53" i="13"/>
  <c r="M54" i="13"/>
  <c r="S54" i="13"/>
  <c r="V58" i="13"/>
  <c r="T58" i="13"/>
  <c r="AN58" i="13"/>
  <c r="R51" i="13"/>
  <c r="AG53" i="13"/>
  <c r="X56" i="13"/>
  <c r="V56" i="13"/>
  <c r="O45" i="13"/>
  <c r="AM45" i="13"/>
  <c r="S51" i="13"/>
  <c r="AH53" i="13"/>
  <c r="AN53" i="13"/>
  <c r="AG56" i="13"/>
  <c r="S57" i="13"/>
  <c r="Q57" i="13"/>
  <c r="Q52" i="13"/>
  <c r="O53" i="13"/>
  <c r="Y53" i="13"/>
  <c r="AJ53" i="13"/>
  <c r="Q54" i="13"/>
  <c r="Y56" i="13"/>
  <c r="O57" i="13"/>
  <c r="Y58" i="13"/>
  <c r="Q59" i="13"/>
  <c r="O59" i="13"/>
  <c r="X59" i="13"/>
  <c r="Q45" i="13"/>
  <c r="M51" i="13"/>
  <c r="R52" i="13"/>
  <c r="AA53" i="13"/>
  <c r="AC54" i="13"/>
  <c r="AA54" i="13"/>
  <c r="Z56" i="13"/>
  <c r="AN56" i="13"/>
  <c r="AL56" i="13"/>
  <c r="AA57" i="13"/>
  <c r="AG57" i="13"/>
  <c r="R45" i="13"/>
  <c r="S52" i="13"/>
  <c r="AL58" i="13"/>
  <c r="AJ58" i="13"/>
  <c r="AE52" i="13"/>
  <c r="AC52" i="13"/>
  <c r="AC53" i="13"/>
  <c r="AG59" i="13"/>
  <c r="AE59" i="13"/>
  <c r="Z57" i="12"/>
  <c r="V58" i="12"/>
  <c r="S57" i="12"/>
  <c r="Z41" i="12"/>
  <c r="S44" i="12"/>
  <c r="AC56" i="12"/>
  <c r="AN57" i="12"/>
  <c r="AA59" i="12"/>
  <c r="Y60" i="12"/>
  <c r="S56" i="12"/>
  <c r="AF56" i="12"/>
  <c r="S58" i="12"/>
  <c r="AE58" i="12"/>
  <c r="V59" i="12"/>
  <c r="AF59" i="12"/>
  <c r="Q60" i="12"/>
  <c r="AE56" i="12"/>
  <c r="V57" i="12"/>
  <c r="AF57" i="12"/>
  <c r="AF58" i="12"/>
  <c r="AG59" i="12"/>
  <c r="S60" i="12"/>
  <c r="AJ60" i="12"/>
  <c r="AG57" i="12"/>
  <c r="X59" i="12"/>
  <c r="T60" i="12"/>
  <c r="AG60" i="12"/>
  <c r="AA41" i="12"/>
  <c r="V56" i="12"/>
  <c r="AL56" i="12"/>
  <c r="Q57" i="12"/>
  <c r="T58" i="12"/>
  <c r="AJ58" i="12"/>
  <c r="O59" i="12"/>
  <c r="AE59" i="12"/>
  <c r="AM59" i="12"/>
  <c r="R60" i="12"/>
  <c r="Z60" i="12"/>
  <c r="AH60" i="12"/>
  <c r="AM56" i="12"/>
  <c r="R57" i="12"/>
  <c r="AH57" i="12"/>
  <c r="M58" i="12"/>
  <c r="AA60" i="12"/>
  <c r="X56" i="12"/>
  <c r="Q59" i="12"/>
  <c r="Q56" i="12"/>
  <c r="Y56" i="12"/>
  <c r="AJ57" i="12"/>
  <c r="O58" i="12"/>
  <c r="AM58" i="12"/>
  <c r="R59" i="12"/>
  <c r="AH59" i="12"/>
  <c r="M60" i="12"/>
  <c r="AC60" i="12"/>
  <c r="AL58" i="12"/>
  <c r="Z56" i="12"/>
  <c r="AH56" i="12"/>
  <c r="M57" i="12"/>
  <c r="AC57" i="12"/>
  <c r="X58" i="12"/>
  <c r="AN58" i="12"/>
  <c r="S59" i="12"/>
  <c r="V60" i="12"/>
  <c r="AL60" i="12"/>
  <c r="AL57" i="12"/>
  <c r="Q58" i="12"/>
  <c r="Y58" i="12"/>
  <c r="AE60" i="12"/>
  <c r="AM60" i="12"/>
  <c r="O41" i="12"/>
  <c r="AF41" i="12"/>
  <c r="AL43" i="12"/>
  <c r="AC44" i="12"/>
  <c r="AC40" i="12"/>
  <c r="AG41" i="12"/>
  <c r="X41" i="12"/>
  <c r="AH41" i="12"/>
  <c r="R42" i="12"/>
  <c r="M40" i="12"/>
  <c r="Y41" i="12"/>
  <c r="AA43" i="12"/>
  <c r="R44" i="12"/>
  <c r="AJ40" i="12"/>
  <c r="Q41" i="12"/>
  <c r="S42" i="12"/>
  <c r="AC43" i="12"/>
  <c r="AM43" i="12"/>
  <c r="AF44" i="12"/>
  <c r="R41" i="12"/>
  <c r="AN43" i="12"/>
  <c r="X44" i="12"/>
  <c r="AG44" i="12"/>
  <c r="AL40" i="12"/>
  <c r="S41" i="12"/>
  <c r="AM41" i="12"/>
  <c r="AE43" i="12"/>
  <c r="Y44" i="12"/>
  <c r="AH44" i="12"/>
  <c r="AM40" i="12"/>
  <c r="AN41" i="12"/>
  <c r="AF43" i="12"/>
  <c r="Z44" i="12"/>
  <c r="AN40" i="12"/>
  <c r="V41" i="12"/>
  <c r="AE41" i="12"/>
  <c r="M42" i="12"/>
  <c r="AA42" i="12"/>
  <c r="V43" i="12"/>
  <c r="Q44" i="12"/>
  <c r="AA44" i="12"/>
  <c r="O43" i="12"/>
  <c r="O40" i="12"/>
  <c r="AE40" i="12"/>
  <c r="AC42" i="12"/>
  <c r="X43" i="12"/>
  <c r="V40" i="12"/>
  <c r="X40" i="12"/>
  <c r="AF40" i="12"/>
  <c r="V42" i="12"/>
  <c r="AL42" i="12"/>
  <c r="Q43" i="12"/>
  <c r="Y43" i="12"/>
  <c r="T44" i="12"/>
  <c r="AJ44" i="12"/>
  <c r="Q40" i="12"/>
  <c r="Y40" i="12"/>
  <c r="AG40" i="12"/>
  <c r="AJ41" i="12"/>
  <c r="O42" i="12"/>
  <c r="AE42" i="12"/>
  <c r="AM42" i="12"/>
  <c r="R43" i="12"/>
  <c r="Z43" i="12"/>
  <c r="AH43" i="12"/>
  <c r="M44" i="12"/>
  <c r="AJ42" i="12"/>
  <c r="R40" i="12"/>
  <c r="Z40" i="12"/>
  <c r="X42" i="12"/>
  <c r="AF42" i="12"/>
  <c r="AN42" i="12"/>
  <c r="S43" i="12"/>
  <c r="AL44" i="12"/>
  <c r="Y42" i="12"/>
  <c r="AM44" i="12"/>
  <c r="AL47" i="12"/>
  <c r="AH35" i="12"/>
  <c r="AH30" i="12"/>
  <c r="AJ47" i="12"/>
  <c r="V45" i="12"/>
  <c r="AH47" i="12"/>
  <c r="AE51" i="12"/>
  <c r="AF51" i="12"/>
  <c r="AM48" i="12"/>
  <c r="AJ48" i="12"/>
  <c r="AM38" i="12"/>
  <c r="AH48" i="12"/>
  <c r="AJ37" i="12"/>
  <c r="AF31" i="12"/>
  <c r="AF38" i="12"/>
  <c r="AE54" i="12"/>
  <c r="AG31" i="12"/>
  <c r="AA33" i="12"/>
  <c r="AG38" i="12"/>
  <c r="T45" i="12"/>
  <c r="AF45" i="12"/>
  <c r="AM47" i="12"/>
  <c r="AC52" i="12"/>
  <c r="S53" i="12"/>
  <c r="AF54" i="12"/>
  <c r="AE45" i="12"/>
  <c r="AH32" i="12"/>
  <c r="AE46" i="12"/>
  <c r="M48" i="12"/>
  <c r="AA49" i="12"/>
  <c r="AG54" i="12"/>
  <c r="AA30" i="12"/>
  <c r="AG46" i="12"/>
  <c r="AA51" i="12"/>
  <c r="AF52" i="12"/>
  <c r="AG52" i="12"/>
  <c r="AA31" i="12"/>
  <c r="AH37" i="12"/>
  <c r="AA38" i="12"/>
  <c r="Y45" i="12"/>
  <c r="AC51" i="12"/>
  <c r="R52" i="12"/>
  <c r="AA54" i="12"/>
  <c r="AC48" i="12"/>
  <c r="AE31" i="12"/>
  <c r="AN31" i="12"/>
  <c r="AG32" i="12"/>
  <c r="AG35" i="12"/>
  <c r="AH36" i="12"/>
  <c r="AN37" i="12"/>
  <c r="AE38" i="12"/>
  <c r="O46" i="12"/>
  <c r="X48" i="12"/>
  <c r="T54" i="12"/>
  <c r="AJ53" i="12"/>
  <c r="AH31" i="12"/>
  <c r="AJ32" i="12"/>
  <c r="AA35" i="12"/>
  <c r="AA36" i="12"/>
  <c r="M37" i="12"/>
  <c r="X45" i="12"/>
  <c r="AH46" i="12"/>
  <c r="AL48" i="12"/>
  <c r="AJ51" i="12"/>
  <c r="AH52" i="12"/>
  <c r="T53" i="12"/>
  <c r="Y54" i="12"/>
  <c r="AJ54" i="12"/>
  <c r="AL35" i="12"/>
  <c r="AL45" i="12"/>
  <c r="X46" i="12"/>
  <c r="AE48" i="12"/>
  <c r="AL53" i="12"/>
  <c r="AJ45" i="12"/>
  <c r="AN32" i="12"/>
  <c r="AM35" i="12"/>
  <c r="AC36" i="12"/>
  <c r="AM45" i="12"/>
  <c r="Z46" i="12"/>
  <c r="R48" i="12"/>
  <c r="AF48" i="12"/>
  <c r="AL51" i="12"/>
  <c r="AA52" i="12"/>
  <c r="AL54" i="12"/>
  <c r="AL31" i="12"/>
  <c r="AE35" i="12"/>
  <c r="AN35" i="12"/>
  <c r="AL37" i="12"/>
  <c r="AN38" i="12"/>
  <c r="AN45" i="12"/>
  <c r="AA46" i="12"/>
  <c r="AG48" i="12"/>
  <c r="AM51" i="12"/>
  <c r="AL52" i="12"/>
  <c r="AM54" i="12"/>
  <c r="AM31" i="12"/>
  <c r="AF32" i="12"/>
  <c r="AF35" i="12"/>
  <c r="AG36" i="12"/>
  <c r="AN51" i="12"/>
  <c r="AN54" i="12"/>
  <c r="M49" i="12"/>
  <c r="R49" i="12"/>
  <c r="S49" i="12"/>
  <c r="R46" i="12"/>
  <c r="S46" i="12"/>
  <c r="Q46" i="12"/>
  <c r="Y46" i="12"/>
  <c r="T49" i="12"/>
  <c r="S52" i="12"/>
  <c r="Q54" i="12"/>
  <c r="T46" i="12"/>
  <c r="M47" i="12"/>
  <c r="O48" i="12"/>
  <c r="O49" i="12"/>
  <c r="X49" i="12"/>
  <c r="V54" i="12"/>
  <c r="Z49" i="12"/>
  <c r="Y48" i="12"/>
  <c r="Q48" i="12"/>
  <c r="X54" i="12"/>
  <c r="M36" i="12"/>
  <c r="Z30" i="12"/>
  <c r="M32" i="12"/>
  <c r="X38" i="12"/>
  <c r="Y38" i="12"/>
  <c r="S36" i="12"/>
  <c r="M38" i="12"/>
  <c r="R30" i="12"/>
  <c r="Q32" i="12"/>
  <c r="O38" i="12"/>
  <c r="S30" i="12"/>
  <c r="R32" i="12"/>
  <c r="S32" i="12"/>
  <c r="Q36" i="12"/>
  <c r="T37" i="12"/>
  <c r="R38" i="12"/>
  <c r="M31" i="12"/>
  <c r="R36" i="12"/>
  <c r="T32" i="12"/>
  <c r="M33" i="12"/>
  <c r="T35" i="12"/>
  <c r="T30" i="12"/>
  <c r="X32" i="12"/>
  <c r="Q38" i="12"/>
  <c r="Z38" i="12"/>
  <c r="Y32" i="12"/>
  <c r="S33" i="12"/>
  <c r="X35" i="12"/>
  <c r="Y36" i="12"/>
  <c r="V30" i="12"/>
  <c r="Z32" i="12"/>
  <c r="T33" i="12"/>
  <c r="Y35" i="12"/>
  <c r="Z36" i="12"/>
  <c r="O33" i="12"/>
  <c r="V35" i="12"/>
  <c r="T38" i="12"/>
  <c r="AJ33" i="12"/>
  <c r="O35" i="12"/>
  <c r="O31" i="12"/>
  <c r="Z47" i="12"/>
  <c r="Y47" i="12"/>
  <c r="X47" i="12"/>
  <c r="V47" i="12"/>
  <c r="S51" i="12"/>
  <c r="R51" i="12"/>
  <c r="Q51" i="12"/>
  <c r="O51" i="12"/>
  <c r="M30" i="12"/>
  <c r="AC30" i="12"/>
  <c r="X31" i="12"/>
  <c r="AA32" i="12"/>
  <c r="V33" i="12"/>
  <c r="AL33" i="12"/>
  <c r="Q35" i="12"/>
  <c r="T36" i="12"/>
  <c r="AJ36" i="12"/>
  <c r="O37" i="12"/>
  <c r="AE37" i="12"/>
  <c r="AH38" i="12"/>
  <c r="AC37" i="12"/>
  <c r="AL30" i="12"/>
  <c r="Q31" i="12"/>
  <c r="Y31" i="12"/>
  <c r="AE33" i="12"/>
  <c r="AM33" i="12"/>
  <c r="R35" i="12"/>
  <c r="X37" i="12"/>
  <c r="AF37" i="12"/>
  <c r="S45" i="12"/>
  <c r="R45" i="12"/>
  <c r="Q45" i="12"/>
  <c r="M45" i="12"/>
  <c r="AG47" i="12"/>
  <c r="AF47" i="12"/>
  <c r="AE47" i="12"/>
  <c r="AA47" i="12"/>
  <c r="Z51" i="12"/>
  <c r="Y51" i="12"/>
  <c r="X51" i="12"/>
  <c r="T51" i="12"/>
  <c r="AE53" i="12"/>
  <c r="AG53" i="12"/>
  <c r="AF53" i="12"/>
  <c r="AA53" i="12"/>
  <c r="AC33" i="12"/>
  <c r="V37" i="12"/>
  <c r="O30" i="12"/>
  <c r="AE30" i="12"/>
  <c r="AM30" i="12"/>
  <c r="R31" i="12"/>
  <c r="Z31" i="12"/>
  <c r="AC32" i="12"/>
  <c r="X33" i="12"/>
  <c r="AF33" i="12"/>
  <c r="AN33" i="12"/>
  <c r="S35" i="12"/>
  <c r="V36" i="12"/>
  <c r="AL36" i="12"/>
  <c r="Q37" i="12"/>
  <c r="Y37" i="12"/>
  <c r="AG37" i="12"/>
  <c r="AJ38" i="12"/>
  <c r="O45" i="12"/>
  <c r="AC47" i="12"/>
  <c r="V51" i="12"/>
  <c r="V31" i="12"/>
  <c r="AJ30" i="12"/>
  <c r="X30" i="12"/>
  <c r="AF30" i="12"/>
  <c r="AL32" i="12"/>
  <c r="Q33" i="12"/>
  <c r="Y33" i="12"/>
  <c r="AE36" i="12"/>
  <c r="AM36" i="12"/>
  <c r="R37" i="12"/>
  <c r="AN49" i="12"/>
  <c r="AM49" i="12"/>
  <c r="AL49" i="12"/>
  <c r="AJ49" i="12"/>
  <c r="T47" i="12"/>
  <c r="M51" i="12"/>
  <c r="AC45" i="12"/>
  <c r="AF46" i="12"/>
  <c r="AN46" i="12"/>
  <c r="S47" i="12"/>
  <c r="V48" i="12"/>
  <c r="Y49" i="12"/>
  <c r="AG49" i="12"/>
  <c r="Q52" i="12"/>
  <c r="Z52" i="12"/>
  <c r="AJ52" i="12"/>
  <c r="AM52" i="12"/>
  <c r="Q53" i="12"/>
  <c r="AG45" i="12"/>
  <c r="AJ46" i="12"/>
  <c r="O47" i="12"/>
  <c r="Z48" i="12"/>
  <c r="AC49" i="12"/>
  <c r="V52" i="12"/>
  <c r="V53" i="12"/>
  <c r="R54" i="12"/>
  <c r="M54" i="12"/>
  <c r="M52" i="12"/>
  <c r="O54" i="12"/>
  <c r="AL46" i="12"/>
  <c r="Q47" i="12"/>
  <c r="AE49" i="12"/>
  <c r="X52" i="12"/>
  <c r="O53" i="12"/>
  <c r="R53" i="12"/>
  <c r="X53" i="12"/>
  <c r="AM53" i="12"/>
  <c r="AH53" i="12"/>
  <c r="Y52" i="12"/>
  <c r="Y53" i="12"/>
  <c r="AL44" i="9"/>
  <c r="AN44" i="9"/>
  <c r="M55" i="9"/>
  <c r="AM56" i="9"/>
  <c r="M44" i="9"/>
  <c r="AC56" i="9"/>
  <c r="AF56" i="9"/>
  <c r="AL49" i="9"/>
  <c r="AF52" i="9"/>
  <c r="S56" i="9"/>
  <c r="AH56" i="9"/>
  <c r="AN49" i="9"/>
  <c r="AH55" i="9"/>
  <c r="AA56" i="9"/>
  <c r="AM44" i="9"/>
  <c r="V46" i="9"/>
  <c r="AL47" i="9"/>
  <c r="AF49" i="9"/>
  <c r="AJ52" i="9"/>
  <c r="AJ55" i="9"/>
  <c r="Z46" i="9"/>
  <c r="AL55" i="9"/>
  <c r="AH44" i="9"/>
  <c r="AM45" i="9"/>
  <c r="AM52" i="9"/>
  <c r="AM55" i="9"/>
  <c r="AN56" i="9"/>
  <c r="AN52" i="9"/>
  <c r="AH53" i="9"/>
  <c r="AM47" i="9"/>
  <c r="AG49" i="9"/>
  <c r="R45" i="9"/>
  <c r="AN45" i="9"/>
  <c r="AH46" i="9"/>
  <c r="M53" i="9"/>
  <c r="T44" i="9"/>
  <c r="S45" i="9"/>
  <c r="AA53" i="9"/>
  <c r="AG56" i="9"/>
  <c r="V49" i="9"/>
  <c r="V52" i="9"/>
  <c r="AG53" i="9"/>
  <c r="X49" i="9"/>
  <c r="Y49" i="9"/>
  <c r="X52" i="9"/>
  <c r="Q45" i="9"/>
  <c r="X46" i="9"/>
  <c r="AA49" i="9"/>
  <c r="Y52" i="9"/>
  <c r="Y53" i="9"/>
  <c r="Z53" i="9"/>
  <c r="M47" i="9"/>
  <c r="Q50" i="9"/>
  <c r="O53" i="9"/>
  <c r="M56" i="9"/>
  <c r="AE45" i="9"/>
  <c r="AE47" i="9"/>
  <c r="M45" i="9"/>
  <c r="AF45" i="9"/>
  <c r="R46" i="9"/>
  <c r="AA46" i="9"/>
  <c r="AF47" i="9"/>
  <c r="Q49" i="9"/>
  <c r="Z49" i="9"/>
  <c r="T50" i="9"/>
  <c r="Z52" i="9"/>
  <c r="Q53" i="9"/>
  <c r="O56" i="9"/>
  <c r="Y56" i="9"/>
  <c r="AC45" i="9"/>
  <c r="AC47" i="9"/>
  <c r="X45" i="9"/>
  <c r="AG45" i="9"/>
  <c r="S46" i="9"/>
  <c r="AG47" i="9"/>
  <c r="R49" i="9"/>
  <c r="R53" i="9"/>
  <c r="Y45" i="9"/>
  <c r="T46" i="9"/>
  <c r="AE53" i="9"/>
  <c r="T55" i="9"/>
  <c r="Q56" i="9"/>
  <c r="S50" i="9"/>
  <c r="X56" i="9"/>
  <c r="M50" i="9"/>
  <c r="AA50" i="9"/>
  <c r="AE52" i="9"/>
  <c r="O47" i="9"/>
  <c r="O44" i="9"/>
  <c r="AE44" i="9"/>
  <c r="Z45" i="9"/>
  <c r="AH45" i="9"/>
  <c r="M46" i="9"/>
  <c r="AC46" i="9"/>
  <c r="X47" i="9"/>
  <c r="AN47" i="9"/>
  <c r="S49" i="9"/>
  <c r="V50" i="9"/>
  <c r="AL50" i="9"/>
  <c r="Q52" i="9"/>
  <c r="AG52" i="9"/>
  <c r="T53" i="9"/>
  <c r="AJ53" i="9"/>
  <c r="O55" i="9"/>
  <c r="AE55" i="9"/>
  <c r="Z56" i="9"/>
  <c r="AC44" i="9"/>
  <c r="AJ50" i="9"/>
  <c r="X44" i="9"/>
  <c r="AF44" i="9"/>
  <c r="AL46" i="9"/>
  <c r="Q47" i="9"/>
  <c r="Y47" i="9"/>
  <c r="AJ49" i="9"/>
  <c r="O50" i="9"/>
  <c r="AE50" i="9"/>
  <c r="AM50" i="9"/>
  <c r="R52" i="9"/>
  <c r="AC53" i="9"/>
  <c r="X55" i="9"/>
  <c r="AF55" i="9"/>
  <c r="V44" i="9"/>
  <c r="AJ46" i="9"/>
  <c r="V55" i="9"/>
  <c r="Q44" i="9"/>
  <c r="Y44" i="9"/>
  <c r="AG44" i="9"/>
  <c r="T45" i="9"/>
  <c r="AJ45" i="9"/>
  <c r="O46" i="9"/>
  <c r="AE46" i="9"/>
  <c r="AM46" i="9"/>
  <c r="R47" i="9"/>
  <c r="Z47" i="9"/>
  <c r="AH47" i="9"/>
  <c r="M49" i="9"/>
  <c r="AC49" i="9"/>
  <c r="X50" i="9"/>
  <c r="AF50" i="9"/>
  <c r="AN50" i="9"/>
  <c r="S52" i="9"/>
  <c r="AA52" i="9"/>
  <c r="V53" i="9"/>
  <c r="AL53" i="9"/>
  <c r="Q55" i="9"/>
  <c r="Y55" i="9"/>
  <c r="AG55" i="9"/>
  <c r="T56" i="9"/>
  <c r="AJ56" i="9"/>
  <c r="O52" i="9"/>
  <c r="R44" i="9"/>
  <c r="AF46" i="9"/>
  <c r="Y50" i="9"/>
  <c r="AG50" i="9"/>
  <c r="AM53" i="9"/>
  <c r="R55" i="9"/>
  <c r="V47" i="9"/>
  <c r="AC55" i="9"/>
  <c r="C1" i="42" a="1"/>
  <c r="C1" i="42" l="1"/>
  <c r="L72" i="38"/>
  <c r="C8" i="38"/>
  <c r="L8" i="38" s="1"/>
  <c r="C7" i="38" a="1"/>
  <c r="C7" i="38" s="1"/>
  <c r="C9" i="38"/>
  <c r="L9" i="38" s="1"/>
  <c r="L4" i="38"/>
  <c r="C110" i="22"/>
  <c r="L49" i="13"/>
  <c r="L48" i="13"/>
  <c r="L47" i="13"/>
  <c r="L63" i="13"/>
  <c r="L62" i="13"/>
  <c r="L64" i="13"/>
  <c r="L36" i="13"/>
  <c r="L32" i="13"/>
  <c r="L38" i="13"/>
  <c r="L33" i="13"/>
  <c r="L59" i="13"/>
  <c r="L41" i="13"/>
  <c r="L56" i="13"/>
  <c r="L35" i="13"/>
  <c r="L37" i="13"/>
  <c r="L54" i="13"/>
  <c r="L58" i="13"/>
  <c r="L57" i="13"/>
  <c r="L51" i="13"/>
  <c r="L52" i="13"/>
  <c r="L53" i="13"/>
  <c r="L31" i="13"/>
  <c r="L44" i="13"/>
  <c r="L30" i="13"/>
  <c r="L43" i="13"/>
  <c r="L40" i="13"/>
  <c r="L59" i="12"/>
  <c r="L60" i="12"/>
  <c r="L57" i="12"/>
  <c r="L58" i="12"/>
  <c r="L41" i="12"/>
  <c r="L43" i="12"/>
  <c r="L42" i="12"/>
  <c r="L44" i="12"/>
  <c r="L48" i="12"/>
  <c r="L46" i="12"/>
  <c r="L54" i="12"/>
  <c r="L38" i="12"/>
  <c r="L49" i="12"/>
  <c r="L52" i="12"/>
  <c r="L51" i="12"/>
  <c r="L53" i="12"/>
  <c r="L47" i="12"/>
  <c r="L35" i="12"/>
  <c r="L36" i="12"/>
  <c r="L37" i="12"/>
  <c r="L31" i="12"/>
  <c r="L30" i="12"/>
  <c r="L33" i="12"/>
  <c r="L32" i="12"/>
  <c r="L53" i="9"/>
  <c r="L49" i="9"/>
  <c r="L45" i="9"/>
  <c r="L47" i="9"/>
  <c r="L52" i="9"/>
  <c r="L56" i="9"/>
  <c r="L55" i="9"/>
  <c r="L44" i="9"/>
  <c r="L50" i="9"/>
  <c r="L46" i="9"/>
  <c r="C1" i="39" a="1"/>
  <c r="B27" i="42" l="1"/>
  <c r="C27" i="42" s="1"/>
  <c r="L27" i="42" s="1"/>
  <c r="C11" i="42"/>
  <c r="L11" i="42" s="1"/>
  <c r="C16" i="42"/>
  <c r="L16" i="42" s="1"/>
  <c r="C10" i="42"/>
  <c r="L10" i="42" s="1"/>
  <c r="C12" i="42"/>
  <c r="L12" i="42" s="1"/>
  <c r="B26" i="42"/>
  <c r="C26" i="42" s="1"/>
  <c r="L26" i="42" s="1"/>
  <c r="L1" i="42"/>
  <c r="C1" i="39"/>
  <c r="C10" i="39" s="1"/>
  <c r="L10" i="39" s="1"/>
  <c r="C19" i="38"/>
  <c r="L19" i="38" s="1"/>
  <c r="L7" i="38"/>
  <c r="C114" i="22"/>
  <c r="AK68" i="11"/>
  <c r="AI68" i="11"/>
  <c r="AN68" i="11" s="1"/>
  <c r="AD68" i="11"/>
  <c r="AB68" i="11"/>
  <c r="AF68" i="11" s="1"/>
  <c r="W68" i="11"/>
  <c r="U68" i="11"/>
  <c r="X68" i="11" s="1"/>
  <c r="P68" i="11"/>
  <c r="N68" i="11"/>
  <c r="O68" i="11" s="1"/>
  <c r="AK67" i="11"/>
  <c r="AI67" i="11"/>
  <c r="AJ67" i="11" s="1"/>
  <c r="AD67" i="11"/>
  <c r="AC67" i="11"/>
  <c r="AB67" i="11"/>
  <c r="AE67" i="11" s="1"/>
  <c r="AA67" i="11"/>
  <c r="W67" i="11"/>
  <c r="U67" i="11"/>
  <c r="T67" i="11" s="1"/>
  <c r="P67" i="11"/>
  <c r="N67" i="11"/>
  <c r="S67" i="11" s="1"/>
  <c r="AK66" i="11"/>
  <c r="AI66" i="11"/>
  <c r="AN66" i="11" s="1"/>
  <c r="AG66" i="11"/>
  <c r="AF66" i="11"/>
  <c r="AE66" i="11"/>
  <c r="AD66" i="11"/>
  <c r="AB66" i="11"/>
  <c r="AC66" i="11" s="1"/>
  <c r="W66" i="11"/>
  <c r="U66" i="11"/>
  <c r="Y66" i="11" s="1"/>
  <c r="P66" i="11"/>
  <c r="N66" i="11"/>
  <c r="Q66" i="11" s="1"/>
  <c r="AK65" i="11"/>
  <c r="AI65" i="11"/>
  <c r="AL65" i="11" s="1"/>
  <c r="AD65" i="11"/>
  <c r="AB65" i="11"/>
  <c r="AE65" i="11" s="1"/>
  <c r="W65" i="11"/>
  <c r="U65" i="11"/>
  <c r="V65" i="11" s="1"/>
  <c r="P65" i="11"/>
  <c r="N65" i="11"/>
  <c r="Q65" i="11" s="1"/>
  <c r="AK64" i="11"/>
  <c r="AI64" i="11"/>
  <c r="AL64" i="11" s="1"/>
  <c r="AD64" i="11"/>
  <c r="AB64" i="11"/>
  <c r="AA64" i="11" s="1"/>
  <c r="W64" i="11"/>
  <c r="U64" i="11"/>
  <c r="Z64" i="11" s="1"/>
  <c r="P64" i="11"/>
  <c r="N64" i="11"/>
  <c r="Q64" i="11" s="1"/>
  <c r="AK62" i="11"/>
  <c r="AI62" i="11"/>
  <c r="AH62" i="11" s="1"/>
  <c r="AD62" i="11"/>
  <c r="AB62" i="11"/>
  <c r="AE62" i="11" s="1"/>
  <c r="W62" i="11"/>
  <c r="U62" i="11"/>
  <c r="P62" i="11"/>
  <c r="N62" i="11"/>
  <c r="R62" i="11" s="1"/>
  <c r="AK61" i="11"/>
  <c r="AI61" i="11"/>
  <c r="AJ61" i="11" s="1"/>
  <c r="AD61" i="11"/>
  <c r="AB61" i="11"/>
  <c r="W61" i="11"/>
  <c r="U61" i="11"/>
  <c r="Y61" i="11" s="1"/>
  <c r="P61" i="11"/>
  <c r="N61" i="11"/>
  <c r="R61" i="11" s="1"/>
  <c r="AK60" i="11"/>
  <c r="AI60" i="11"/>
  <c r="AM60" i="11" s="1"/>
  <c r="AD60" i="11"/>
  <c r="AB60" i="11"/>
  <c r="AF60" i="11" s="1"/>
  <c r="W60" i="11"/>
  <c r="U60" i="11"/>
  <c r="P60" i="11"/>
  <c r="N60" i="11"/>
  <c r="M60" i="11" s="1"/>
  <c r="AK59" i="11"/>
  <c r="AI59" i="11"/>
  <c r="AH59" i="11" s="1"/>
  <c r="AD59" i="11"/>
  <c r="AB59" i="11"/>
  <c r="AG59" i="11" s="1"/>
  <c r="W59" i="11"/>
  <c r="U59" i="11"/>
  <c r="V59" i="11" s="1"/>
  <c r="P59" i="11"/>
  <c r="N59" i="11"/>
  <c r="R59" i="11" s="1"/>
  <c r="AK58" i="11"/>
  <c r="AI58" i="11"/>
  <c r="AL58" i="11" s="1"/>
  <c r="AD58" i="11"/>
  <c r="AB58" i="11"/>
  <c r="AF58" i="11" s="1"/>
  <c r="W58" i="11"/>
  <c r="U58" i="11"/>
  <c r="T58" i="11" s="1"/>
  <c r="P58" i="11"/>
  <c r="N58" i="11"/>
  <c r="R58" i="11" s="1"/>
  <c r="AK57" i="11"/>
  <c r="AI57" i="11"/>
  <c r="AM57" i="11" s="1"/>
  <c r="AD57" i="11"/>
  <c r="AB57" i="11"/>
  <c r="AG57" i="11" s="1"/>
  <c r="W57" i="11"/>
  <c r="U57" i="11"/>
  <c r="Z57" i="11" s="1"/>
  <c r="P57" i="11"/>
  <c r="N57" i="11"/>
  <c r="AK56" i="11"/>
  <c r="AI56" i="11"/>
  <c r="AL56" i="11" s="1"/>
  <c r="AD56" i="11"/>
  <c r="AB56" i="11"/>
  <c r="AE56" i="11" s="1"/>
  <c r="W56" i="11"/>
  <c r="U56" i="11"/>
  <c r="Y56" i="11" s="1"/>
  <c r="P56" i="11"/>
  <c r="N56" i="11"/>
  <c r="AK54" i="11"/>
  <c r="AI54" i="11"/>
  <c r="AD54" i="11"/>
  <c r="AB54" i="11"/>
  <c r="AG54" i="11" s="1"/>
  <c r="W54" i="11"/>
  <c r="U54" i="11"/>
  <c r="Y54" i="11" s="1"/>
  <c r="P54" i="11"/>
  <c r="N54" i="11"/>
  <c r="Q54" i="11" s="1"/>
  <c r="AK53" i="11"/>
  <c r="AI53" i="11"/>
  <c r="AL53" i="11" s="1"/>
  <c r="AD53" i="11"/>
  <c r="AB53" i="11"/>
  <c r="W53" i="11"/>
  <c r="U53" i="11"/>
  <c r="V53" i="11" s="1"/>
  <c r="P53" i="11"/>
  <c r="N53" i="11"/>
  <c r="Q53" i="11" s="1"/>
  <c r="AK52" i="11"/>
  <c r="AI52" i="11"/>
  <c r="AL52" i="11" s="1"/>
  <c r="AD52" i="11"/>
  <c r="AB52" i="11"/>
  <c r="AE52" i="11" s="1"/>
  <c r="W52" i="11"/>
  <c r="U52" i="11"/>
  <c r="X52" i="11" s="1"/>
  <c r="P52" i="11"/>
  <c r="N52" i="11"/>
  <c r="M52" i="11" s="1"/>
  <c r="AK50" i="11"/>
  <c r="AI50" i="11"/>
  <c r="AH50" i="11" s="1"/>
  <c r="AD50" i="11"/>
  <c r="AB50" i="11"/>
  <c r="AA50" i="11" s="1"/>
  <c r="W50" i="11"/>
  <c r="U50" i="11"/>
  <c r="P50" i="11"/>
  <c r="N50" i="11"/>
  <c r="R50" i="11" s="1"/>
  <c r="AK49" i="11"/>
  <c r="AI49" i="11"/>
  <c r="AM49" i="11" s="1"/>
  <c r="AD49" i="11"/>
  <c r="AB49" i="11"/>
  <c r="AF49" i="11" s="1"/>
  <c r="W49" i="11"/>
  <c r="U49" i="11"/>
  <c r="X49" i="11" s="1"/>
  <c r="P49" i="11"/>
  <c r="N49" i="11"/>
  <c r="AK48" i="11"/>
  <c r="AI48" i="11"/>
  <c r="AD48" i="11"/>
  <c r="AB48" i="11"/>
  <c r="AF48" i="11" s="1"/>
  <c r="W48" i="11"/>
  <c r="U48" i="11"/>
  <c r="T48" i="11" s="1"/>
  <c r="P48" i="11"/>
  <c r="N48" i="11"/>
  <c r="M48" i="11" s="1"/>
  <c r="AK47" i="11"/>
  <c r="AI47" i="11"/>
  <c r="AH47" i="11" s="1"/>
  <c r="AD47" i="11"/>
  <c r="AB47" i="11"/>
  <c r="AF47" i="11" s="1"/>
  <c r="W47" i="11"/>
  <c r="U47" i="11"/>
  <c r="Y47" i="11" s="1"/>
  <c r="P47" i="11"/>
  <c r="N47" i="11"/>
  <c r="R47" i="11" s="1"/>
  <c r="AK46" i="11"/>
  <c r="AI46" i="11"/>
  <c r="AJ46" i="11" s="1"/>
  <c r="AD46" i="11"/>
  <c r="AB46" i="11"/>
  <c r="AA46" i="11" s="1"/>
  <c r="W46" i="11"/>
  <c r="U46" i="11"/>
  <c r="V46" i="11" s="1"/>
  <c r="P46" i="11"/>
  <c r="N46" i="11"/>
  <c r="S46" i="11" s="1"/>
  <c r="AK45" i="11"/>
  <c r="AI45" i="11"/>
  <c r="AN45" i="11" s="1"/>
  <c r="AD45" i="11"/>
  <c r="AB45" i="11"/>
  <c r="AA45" i="11" s="1"/>
  <c r="W45" i="11"/>
  <c r="U45" i="11"/>
  <c r="Z45" i="11" s="1"/>
  <c r="P45" i="11"/>
  <c r="N45" i="11"/>
  <c r="R45" i="11" s="1"/>
  <c r="AK44" i="11"/>
  <c r="AI44" i="11"/>
  <c r="AM44" i="11" s="1"/>
  <c r="AD44" i="11"/>
  <c r="AB44" i="11"/>
  <c r="AE44" i="11" s="1"/>
  <c r="W44" i="11"/>
  <c r="U44" i="11"/>
  <c r="T44" i="11" s="1"/>
  <c r="P44" i="11"/>
  <c r="N44" i="11"/>
  <c r="O44" i="11" s="1"/>
  <c r="AK43" i="11"/>
  <c r="AI43" i="11"/>
  <c r="AJ43" i="11" s="1"/>
  <c r="AD43" i="11"/>
  <c r="AB43" i="11"/>
  <c r="AF43" i="11" s="1"/>
  <c r="W43" i="11"/>
  <c r="U43" i="11"/>
  <c r="T43" i="11" s="1"/>
  <c r="P43" i="11"/>
  <c r="N43" i="11"/>
  <c r="S43" i="11" s="1"/>
  <c r="AK41" i="11"/>
  <c r="AI41" i="11"/>
  <c r="AH41" i="11" s="1"/>
  <c r="AD41" i="11"/>
  <c r="AB41" i="11"/>
  <c r="AG41" i="11" s="1"/>
  <c r="W41" i="11"/>
  <c r="U41" i="11"/>
  <c r="Y41" i="11" s="1"/>
  <c r="P41" i="11"/>
  <c r="N41" i="11"/>
  <c r="Q41" i="11" s="1"/>
  <c r="AK40" i="11"/>
  <c r="AI40" i="11"/>
  <c r="AL40" i="11" s="1"/>
  <c r="AD40" i="11"/>
  <c r="AB40" i="11"/>
  <c r="AC40" i="11" s="1"/>
  <c r="W40" i="11"/>
  <c r="U40" i="11"/>
  <c r="V40" i="11" s="1"/>
  <c r="P40" i="11"/>
  <c r="N40" i="11"/>
  <c r="S40" i="11" s="1"/>
  <c r="AK38" i="11"/>
  <c r="AI38" i="11"/>
  <c r="AL38" i="11" s="1"/>
  <c r="AD38" i="11"/>
  <c r="AB38" i="11"/>
  <c r="AA38" i="11" s="1"/>
  <c r="W38" i="11"/>
  <c r="U38" i="11"/>
  <c r="Z38" i="11" s="1"/>
  <c r="P38" i="11"/>
  <c r="N38" i="11"/>
  <c r="S38" i="11" s="1"/>
  <c r="AK37" i="11"/>
  <c r="AI37" i="11"/>
  <c r="AN37" i="11" s="1"/>
  <c r="AD37" i="11"/>
  <c r="AB37" i="11"/>
  <c r="AF37" i="11" s="1"/>
  <c r="W37" i="11"/>
  <c r="U37" i="11"/>
  <c r="X37" i="11" s="1"/>
  <c r="P37" i="11"/>
  <c r="N37" i="11"/>
  <c r="O37" i="11" s="1"/>
  <c r="AK35" i="11"/>
  <c r="AI35" i="11"/>
  <c r="AJ35" i="11" s="1"/>
  <c r="AD35" i="11"/>
  <c r="AB35" i="11"/>
  <c r="AC35" i="11" s="1"/>
  <c r="W35" i="11"/>
  <c r="U35" i="11"/>
  <c r="Z35" i="11" s="1"/>
  <c r="P35" i="11"/>
  <c r="N35" i="11"/>
  <c r="M35" i="11" s="1"/>
  <c r="AK34" i="11"/>
  <c r="AI34" i="11"/>
  <c r="AH34" i="11" s="1"/>
  <c r="AD34" i="11"/>
  <c r="AB34" i="11"/>
  <c r="AG34" i="11" s="1"/>
  <c r="W34" i="11"/>
  <c r="U34" i="11"/>
  <c r="Z34" i="11" s="1"/>
  <c r="P34" i="11"/>
  <c r="N34" i="11"/>
  <c r="R34" i="11" s="1"/>
  <c r="AK33" i="11"/>
  <c r="AI33" i="11"/>
  <c r="AM33" i="11" s="1"/>
  <c r="AD33" i="11"/>
  <c r="AB33" i="11"/>
  <c r="AE33" i="11" s="1"/>
  <c r="W33" i="11"/>
  <c r="U33" i="11"/>
  <c r="V33" i="11" s="1"/>
  <c r="P33" i="11"/>
  <c r="N33" i="11"/>
  <c r="O33" i="11" s="1"/>
  <c r="AK32" i="11"/>
  <c r="AI32" i="11"/>
  <c r="AJ32" i="11" s="1"/>
  <c r="AD32" i="11"/>
  <c r="AB32" i="11"/>
  <c r="AC32" i="11" s="1"/>
  <c r="W32" i="11"/>
  <c r="U32" i="11"/>
  <c r="T32" i="11" s="1"/>
  <c r="P32" i="11"/>
  <c r="N32" i="11"/>
  <c r="S32" i="11" s="1"/>
  <c r="AK31" i="11"/>
  <c r="AI31" i="11"/>
  <c r="AN31" i="11" s="1"/>
  <c r="AD31" i="11"/>
  <c r="AB31" i="11"/>
  <c r="AG31" i="11" s="1"/>
  <c r="W31" i="11"/>
  <c r="U31" i="11"/>
  <c r="Y31" i="11" s="1"/>
  <c r="P31" i="11"/>
  <c r="N31" i="11"/>
  <c r="Q31" i="11" s="1"/>
  <c r="AK30" i="11"/>
  <c r="AI30" i="11"/>
  <c r="AL30" i="11" s="1"/>
  <c r="AD30" i="11"/>
  <c r="AB30" i="11"/>
  <c r="AC30" i="11" s="1"/>
  <c r="W30" i="11"/>
  <c r="U30" i="11"/>
  <c r="V30" i="11" s="1"/>
  <c r="P30" i="11"/>
  <c r="N30" i="11"/>
  <c r="S30" i="11" s="1"/>
  <c r="L18" i="11"/>
  <c r="L17" i="11"/>
  <c r="L15" i="11"/>
  <c r="L14" i="11"/>
  <c r="L13" i="11"/>
  <c r="C1" i="40" a="1"/>
  <c r="L103" i="42" l="1"/>
  <c r="C7" i="42" a="1"/>
  <c r="C7" i="42" s="1"/>
  <c r="C8" i="42"/>
  <c r="L8" i="42" s="1"/>
  <c r="L4" i="42"/>
  <c r="C9" i="42"/>
  <c r="L9" i="42" s="1"/>
  <c r="C1" i="40"/>
  <c r="C16" i="39"/>
  <c r="L16" i="39" s="1"/>
  <c r="B26" i="39"/>
  <c r="C26" i="39" s="1"/>
  <c r="L26" i="39" s="1"/>
  <c r="C12" i="39"/>
  <c r="L12" i="39" s="1"/>
  <c r="C11" i="39"/>
  <c r="L11" i="39" s="1"/>
  <c r="B27" i="39"/>
  <c r="C27" i="39" s="1"/>
  <c r="L27" i="39" s="1"/>
  <c r="L1" i="39"/>
  <c r="L73" i="39" s="1"/>
  <c r="C142" i="22"/>
  <c r="C192" i="22"/>
  <c r="AF65" i="11"/>
  <c r="AH65" i="11"/>
  <c r="AA66" i="11"/>
  <c r="AG65" i="11"/>
  <c r="R65" i="11"/>
  <c r="AH68" i="11"/>
  <c r="AN65" i="11"/>
  <c r="M64" i="11"/>
  <c r="AH64" i="11"/>
  <c r="AA68" i="11"/>
  <c r="AJ64" i="11"/>
  <c r="AL67" i="11"/>
  <c r="AC68" i="11"/>
  <c r="R64" i="11"/>
  <c r="AA65" i="11"/>
  <c r="AH66" i="11"/>
  <c r="AN67" i="11"/>
  <c r="AM64" i="11"/>
  <c r="AG68" i="11"/>
  <c r="AN64" i="11"/>
  <c r="AC65" i="11"/>
  <c r="AM65" i="11"/>
  <c r="AF67" i="11"/>
  <c r="M66" i="11"/>
  <c r="AG67" i="11"/>
  <c r="S64" i="11"/>
  <c r="T64" i="11"/>
  <c r="S65" i="11"/>
  <c r="Z66" i="11"/>
  <c r="Q68" i="11"/>
  <c r="R68" i="11"/>
  <c r="O64" i="11"/>
  <c r="M65" i="11"/>
  <c r="X65" i="11"/>
  <c r="M67" i="11"/>
  <c r="Z65" i="11"/>
  <c r="R66" i="11"/>
  <c r="Y68" i="11"/>
  <c r="O65" i="11"/>
  <c r="S66" i="11"/>
  <c r="M68" i="11"/>
  <c r="Z68" i="11"/>
  <c r="V64" i="11"/>
  <c r="Y65" i="11"/>
  <c r="T66" i="11"/>
  <c r="AJ66" i="11"/>
  <c r="O67" i="11"/>
  <c r="AM67" i="11"/>
  <c r="S68" i="11"/>
  <c r="AC64" i="11"/>
  <c r="AE64" i="11"/>
  <c r="X67" i="11"/>
  <c r="T68" i="11"/>
  <c r="AJ68" i="11"/>
  <c r="X64" i="11"/>
  <c r="AF64" i="11"/>
  <c r="V66" i="11"/>
  <c r="AL66" i="11"/>
  <c r="Q67" i="11"/>
  <c r="Y67" i="11"/>
  <c r="Y64" i="11"/>
  <c r="AG64" i="11"/>
  <c r="T65" i="11"/>
  <c r="AJ65" i="11"/>
  <c r="O66" i="11"/>
  <c r="AM66" i="11"/>
  <c r="R67" i="11"/>
  <c r="Z67" i="11"/>
  <c r="AH67" i="11"/>
  <c r="V68" i="11"/>
  <c r="AL68" i="11"/>
  <c r="V67" i="11"/>
  <c r="X66" i="11"/>
  <c r="AE68" i="11"/>
  <c r="AM68" i="11"/>
  <c r="Q50" i="11"/>
  <c r="AN38" i="11"/>
  <c r="AH37" i="11"/>
  <c r="AH40" i="11"/>
  <c r="M58" i="11"/>
  <c r="Z49" i="11"/>
  <c r="AM45" i="11"/>
  <c r="S62" i="11"/>
  <c r="R53" i="11"/>
  <c r="AJ59" i="11"/>
  <c r="AM38" i="11"/>
  <c r="AG40" i="11"/>
  <c r="AA43" i="11"/>
  <c r="Y52" i="11"/>
  <c r="T57" i="11"/>
  <c r="AJ47" i="11"/>
  <c r="AG48" i="11"/>
  <c r="AA31" i="11"/>
  <c r="Z47" i="11"/>
  <c r="AL59" i="11"/>
  <c r="AM59" i="11"/>
  <c r="AG60" i="11"/>
  <c r="AN47" i="11"/>
  <c r="AN50" i="11"/>
  <c r="AN59" i="11"/>
  <c r="AE32" i="11"/>
  <c r="AF32" i="11"/>
  <c r="AJ38" i="11"/>
  <c r="AL41" i="11"/>
  <c r="X47" i="11"/>
  <c r="AE48" i="11"/>
  <c r="Y49" i="11"/>
  <c r="O50" i="11"/>
  <c r="AJ50" i="11"/>
  <c r="Z52" i="11"/>
  <c r="AN56" i="11"/>
  <c r="AN32" i="11"/>
  <c r="AL46" i="11"/>
  <c r="Y59" i="11"/>
  <c r="AH30" i="11"/>
  <c r="AM35" i="11"/>
  <c r="AG37" i="11"/>
  <c r="AM46" i="11"/>
  <c r="S47" i="11"/>
  <c r="AA48" i="11"/>
  <c r="O58" i="11"/>
  <c r="AJ58" i="11"/>
  <c r="AA62" i="11"/>
  <c r="O47" i="11"/>
  <c r="AN35" i="11"/>
  <c r="AM52" i="11"/>
  <c r="AL61" i="11"/>
  <c r="AH31" i="11"/>
  <c r="AH38" i="11"/>
  <c r="AM40" i="11"/>
  <c r="AJ41" i="11"/>
  <c r="V47" i="11"/>
  <c r="AC48" i="11"/>
  <c r="M50" i="11"/>
  <c r="AN52" i="11"/>
  <c r="Q58" i="11"/>
  <c r="AM61" i="11"/>
  <c r="AJ49" i="11"/>
  <c r="AJ57" i="11"/>
  <c r="AJ60" i="11"/>
  <c r="AN61" i="11"/>
  <c r="AG32" i="11"/>
  <c r="AN33" i="11"/>
  <c r="AE35" i="11"/>
  <c r="AH32" i="11"/>
  <c r="AF35" i="11"/>
  <c r="AJ40" i="11"/>
  <c r="AA41" i="11"/>
  <c r="AM41" i="11"/>
  <c r="AC43" i="11"/>
  <c r="AL44" i="11"/>
  <c r="AN46" i="11"/>
  <c r="T47" i="11"/>
  <c r="AL49" i="11"/>
  <c r="O53" i="11"/>
  <c r="AJ53" i="11"/>
  <c r="AF56" i="11"/>
  <c r="V58" i="11"/>
  <c r="AF62" i="11"/>
  <c r="AJ30" i="11"/>
  <c r="AM30" i="11"/>
  <c r="AA32" i="11"/>
  <c r="AG35" i="11"/>
  <c r="AN41" i="11"/>
  <c r="AN44" i="11"/>
  <c r="Z48" i="11"/>
  <c r="AC49" i="11"/>
  <c r="AN49" i="11"/>
  <c r="O52" i="11"/>
  <c r="AG56" i="11"/>
  <c r="AN57" i="11"/>
  <c r="AH61" i="11"/>
  <c r="AG62" i="11"/>
  <c r="AF30" i="11"/>
  <c r="AL32" i="11"/>
  <c r="AN40" i="11"/>
  <c r="AG43" i="11"/>
  <c r="AA44" i="11"/>
  <c r="AH46" i="11"/>
  <c r="AG49" i="11"/>
  <c r="AG50" i="11"/>
  <c r="S52" i="11"/>
  <c r="AJ52" i="11"/>
  <c r="AA57" i="11"/>
  <c r="O61" i="11"/>
  <c r="AN30" i="11"/>
  <c r="AE43" i="11"/>
  <c r="AG30" i="11"/>
  <c r="AM32" i="11"/>
  <c r="AH33" i="11"/>
  <c r="AA35" i="11"/>
  <c r="AL35" i="11"/>
  <c r="AF40" i="11"/>
  <c r="AH43" i="11"/>
  <c r="AH49" i="11"/>
  <c r="X59" i="11"/>
  <c r="O48" i="11"/>
  <c r="S50" i="11"/>
  <c r="T52" i="11"/>
  <c r="Z53" i="11"/>
  <c r="O54" i="11"/>
  <c r="AA56" i="11"/>
  <c r="V57" i="11"/>
  <c r="AF57" i="11"/>
  <c r="O59" i="11"/>
  <c r="Z59" i="11"/>
  <c r="Q60" i="11"/>
  <c r="T61" i="11"/>
  <c r="M62" i="11"/>
  <c r="AF52" i="11"/>
  <c r="AC54" i="11"/>
  <c r="X53" i="11"/>
  <c r="R60" i="11"/>
  <c r="S48" i="11"/>
  <c r="V52" i="11"/>
  <c r="AC56" i="11"/>
  <c r="X57" i="11"/>
  <c r="T59" i="11"/>
  <c r="S60" i="11"/>
  <c r="V61" i="11"/>
  <c r="O62" i="11"/>
  <c r="Y57" i="11"/>
  <c r="AC62" i="11"/>
  <c r="V56" i="11"/>
  <c r="O60" i="11"/>
  <c r="AG58" i="11"/>
  <c r="V48" i="11"/>
  <c r="V49" i="11"/>
  <c r="AC50" i="11"/>
  <c r="S53" i="11"/>
  <c r="Z54" i="11"/>
  <c r="X61" i="11"/>
  <c r="Q62" i="11"/>
  <c r="Z61" i="11"/>
  <c r="AG33" i="11"/>
  <c r="AE30" i="11"/>
  <c r="AA33" i="11"/>
  <c r="AE40" i="11"/>
  <c r="AC44" i="11"/>
  <c r="AF33" i="11"/>
  <c r="AC33" i="11"/>
  <c r="AF44" i="11"/>
  <c r="AA34" i="11"/>
  <c r="AA37" i="11"/>
  <c r="AG44" i="11"/>
  <c r="M38" i="11"/>
  <c r="O40" i="11"/>
  <c r="X33" i="11"/>
  <c r="Q30" i="11"/>
  <c r="V45" i="11"/>
  <c r="T37" i="11"/>
  <c r="M40" i="11"/>
  <c r="R30" i="11"/>
  <c r="M32" i="11"/>
  <c r="Z33" i="11"/>
  <c r="R41" i="11"/>
  <c r="M33" i="11"/>
  <c r="M30" i="11"/>
  <c r="V35" i="11"/>
  <c r="V37" i="11"/>
  <c r="X40" i="11"/>
  <c r="Q33" i="11"/>
  <c r="X43" i="11"/>
  <c r="R31" i="11"/>
  <c r="R33" i="11"/>
  <c r="Y43" i="11"/>
  <c r="S33" i="11"/>
  <c r="Q40" i="11"/>
  <c r="Y46" i="11"/>
  <c r="O46" i="11"/>
  <c r="R40" i="11"/>
  <c r="M43" i="11"/>
  <c r="Z46" i="11"/>
  <c r="Z40" i="11"/>
  <c r="X30" i="11"/>
  <c r="Z30" i="11"/>
  <c r="O30" i="11"/>
  <c r="Z31" i="11"/>
  <c r="T35" i="11"/>
  <c r="Y30" i="11"/>
  <c r="O31" i="11"/>
  <c r="M34" i="11"/>
  <c r="T38" i="11"/>
  <c r="Y40" i="11"/>
  <c r="O41" i="11"/>
  <c r="M44" i="11"/>
  <c r="M45" i="11"/>
  <c r="X46" i="11"/>
  <c r="O45" i="11"/>
  <c r="S31" i="11"/>
  <c r="Y33" i="11"/>
  <c r="S34" i="11"/>
  <c r="X35" i="11"/>
  <c r="Y37" i="11"/>
  <c r="S41" i="11"/>
  <c r="O43" i="11"/>
  <c r="T30" i="11"/>
  <c r="T31" i="11"/>
  <c r="T34" i="11"/>
  <c r="Y35" i="11"/>
  <c r="Q37" i="11"/>
  <c r="Z37" i="11"/>
  <c r="T40" i="11"/>
  <c r="Z43" i="11"/>
  <c r="S45" i="11"/>
  <c r="T46" i="11"/>
  <c r="R37" i="11"/>
  <c r="Q43" i="11"/>
  <c r="T45" i="11"/>
  <c r="M31" i="11"/>
  <c r="S37" i="11"/>
  <c r="M41" i="11"/>
  <c r="R43" i="11"/>
  <c r="AC61" i="11"/>
  <c r="AA61" i="11"/>
  <c r="AG61" i="11"/>
  <c r="AF61" i="11"/>
  <c r="AE61" i="11"/>
  <c r="AC38" i="11"/>
  <c r="V44" i="11"/>
  <c r="AC45" i="11"/>
  <c r="AC46" i="11"/>
  <c r="AG46" i="11"/>
  <c r="Q49" i="11"/>
  <c r="O49" i="11"/>
  <c r="M49" i="11"/>
  <c r="S49" i="11"/>
  <c r="O35" i="11"/>
  <c r="AC34" i="11"/>
  <c r="V38" i="11"/>
  <c r="T41" i="11"/>
  <c r="AC41" i="11"/>
  <c r="T50" i="11"/>
  <c r="Z50" i="11"/>
  <c r="X50" i="11"/>
  <c r="V50" i="11"/>
  <c r="AH54" i="11"/>
  <c r="AN54" i="11"/>
  <c r="AM54" i="11"/>
  <c r="AL54" i="11"/>
  <c r="AJ54" i="11"/>
  <c r="AC31" i="11"/>
  <c r="X32" i="11"/>
  <c r="V34" i="11"/>
  <c r="AL34" i="11"/>
  <c r="AJ37" i="11"/>
  <c r="O38" i="11"/>
  <c r="AE38" i="11"/>
  <c r="X44" i="11"/>
  <c r="AE45" i="11"/>
  <c r="AE46" i="11"/>
  <c r="R49" i="11"/>
  <c r="AA53" i="11"/>
  <c r="AG53" i="11"/>
  <c r="AF53" i="11"/>
  <c r="AE53" i="11"/>
  <c r="AC53" i="11"/>
  <c r="AJ31" i="11"/>
  <c r="Q35" i="11"/>
  <c r="AA30" i="11"/>
  <c r="V31" i="11"/>
  <c r="AL31" i="11"/>
  <c r="Q32" i="11"/>
  <c r="Y32" i="11"/>
  <c r="T33" i="11"/>
  <c r="AJ33" i="11"/>
  <c r="O34" i="11"/>
  <c r="AE34" i="11"/>
  <c r="AM34" i="11"/>
  <c r="R35" i="11"/>
  <c r="AH35" i="11"/>
  <c r="M37" i="11"/>
  <c r="AC37" i="11"/>
  <c r="X38" i="11"/>
  <c r="AF38" i="11"/>
  <c r="AA40" i="11"/>
  <c r="V41" i="11"/>
  <c r="AE41" i="11"/>
  <c r="Q44" i="11"/>
  <c r="Y44" i="11"/>
  <c r="AH44" i="11"/>
  <c r="AF45" i="11"/>
  <c r="M46" i="11"/>
  <c r="Q46" i="11"/>
  <c r="AF46" i="11"/>
  <c r="Y50" i="11"/>
  <c r="X34" i="11"/>
  <c r="AF34" i="11"/>
  <c r="AN34" i="11"/>
  <c r="S35" i="11"/>
  <c r="AL37" i="11"/>
  <c r="Q38" i="11"/>
  <c r="Y38" i="11"/>
  <c r="AG38" i="11"/>
  <c r="AF41" i="11"/>
  <c r="AL43" i="11"/>
  <c r="R44" i="11"/>
  <c r="Z44" i="11"/>
  <c r="X45" i="11"/>
  <c r="AG45" i="11"/>
  <c r="AL48" i="11"/>
  <c r="AJ48" i="11"/>
  <c r="AH48" i="11"/>
  <c r="AN48" i="11"/>
  <c r="M56" i="11"/>
  <c r="S56" i="11"/>
  <c r="R56" i="11"/>
  <c r="Q56" i="11"/>
  <c r="O56" i="11"/>
  <c r="Z60" i="11"/>
  <c r="X60" i="11"/>
  <c r="V60" i="11"/>
  <c r="T60" i="11"/>
  <c r="Y60" i="11"/>
  <c r="Q34" i="11"/>
  <c r="AE37" i="11"/>
  <c r="AM37" i="11"/>
  <c r="R38" i="11"/>
  <c r="X41" i="11"/>
  <c r="V43" i="11"/>
  <c r="AM43" i="11"/>
  <c r="S44" i="11"/>
  <c r="AJ44" i="11"/>
  <c r="Y45" i="11"/>
  <c r="AH45" i="11"/>
  <c r="AL45" i="11"/>
  <c r="AA47" i="11"/>
  <c r="AG47" i="11"/>
  <c r="AE47" i="11"/>
  <c r="AC47" i="11"/>
  <c r="O57" i="11"/>
  <c r="M57" i="11"/>
  <c r="S57" i="11"/>
  <c r="R57" i="11"/>
  <c r="Q57" i="11"/>
  <c r="V32" i="11"/>
  <c r="AJ34" i="11"/>
  <c r="O32" i="11"/>
  <c r="AE31" i="11"/>
  <c r="AM31" i="11"/>
  <c r="R32" i="11"/>
  <c r="Z32" i="11"/>
  <c r="X31" i="11"/>
  <c r="AF31" i="11"/>
  <c r="AL33" i="11"/>
  <c r="Y34" i="11"/>
  <c r="Z41" i="11"/>
  <c r="AN43" i="11"/>
  <c r="Q45" i="11"/>
  <c r="AJ45" i="11"/>
  <c r="R46" i="11"/>
  <c r="AM48" i="11"/>
  <c r="M47" i="11"/>
  <c r="X48" i="11"/>
  <c r="AA49" i="11"/>
  <c r="AL50" i="11"/>
  <c r="Q52" i="11"/>
  <c r="AG52" i="11"/>
  <c r="T53" i="11"/>
  <c r="R54" i="11"/>
  <c r="AA54" i="11"/>
  <c r="X56" i="11"/>
  <c r="AH57" i="11"/>
  <c r="AH58" i="11"/>
  <c r="AN58" i="11"/>
  <c r="AH60" i="11"/>
  <c r="AN60" i="11"/>
  <c r="AL60" i="11"/>
  <c r="AM62" i="11"/>
  <c r="AL47" i="11"/>
  <c r="Q48" i="11"/>
  <c r="Y48" i="11"/>
  <c r="T49" i="11"/>
  <c r="AE50" i="11"/>
  <c r="AM50" i="11"/>
  <c r="R52" i="11"/>
  <c r="AH52" i="11"/>
  <c r="M53" i="11"/>
  <c r="AM53" i="11"/>
  <c r="S54" i="11"/>
  <c r="AJ56" i="11"/>
  <c r="AH56" i="11"/>
  <c r="Y58" i="11"/>
  <c r="Q59" i="11"/>
  <c r="AM47" i="11"/>
  <c r="R48" i="11"/>
  <c r="AF50" i="11"/>
  <c r="AA52" i="11"/>
  <c r="AN53" i="11"/>
  <c r="T54" i="11"/>
  <c r="AA58" i="11"/>
  <c r="AC59" i="11"/>
  <c r="AA59" i="11"/>
  <c r="AA60" i="11"/>
  <c r="X62" i="11"/>
  <c r="V62" i="11"/>
  <c r="T62" i="11"/>
  <c r="Q47" i="11"/>
  <c r="AE49" i="11"/>
  <c r="AC52" i="11"/>
  <c r="Y53" i="11"/>
  <c r="M54" i="11"/>
  <c r="V54" i="11"/>
  <c r="AE54" i="11"/>
  <c r="AM56" i="11"/>
  <c r="AE57" i="11"/>
  <c r="AC57" i="11"/>
  <c r="AL57" i="11"/>
  <c r="S58" i="11"/>
  <c r="AC58" i="11"/>
  <c r="AM58" i="11"/>
  <c r="AE59" i="11"/>
  <c r="AC60" i="11"/>
  <c r="Y62" i="11"/>
  <c r="AH53" i="11"/>
  <c r="AF54" i="11"/>
  <c r="T56" i="11"/>
  <c r="Z56" i="11"/>
  <c r="AF59" i="11"/>
  <c r="M61" i="11"/>
  <c r="S61" i="11"/>
  <c r="Q61" i="11"/>
  <c r="Z62" i="11"/>
  <c r="X54" i="11"/>
  <c r="Z58" i="11"/>
  <c r="X58" i="11"/>
  <c r="AE58" i="11"/>
  <c r="M59" i="11"/>
  <c r="S59" i="11"/>
  <c r="AE60" i="11"/>
  <c r="AN62" i="11"/>
  <c r="AL62" i="11"/>
  <c r="AJ62" i="11"/>
  <c r="AK76" i="10"/>
  <c r="AI76" i="10"/>
  <c r="AN76" i="10" s="1"/>
  <c r="AD76" i="10"/>
  <c r="AB76" i="10"/>
  <c r="AF76" i="10" s="1"/>
  <c r="W76" i="10"/>
  <c r="U76" i="10"/>
  <c r="X76" i="10" s="1"/>
  <c r="P76" i="10"/>
  <c r="N76" i="10"/>
  <c r="O76" i="10" s="1"/>
  <c r="AK75" i="10"/>
  <c r="AI75" i="10"/>
  <c r="AJ75" i="10" s="1"/>
  <c r="AD75" i="10"/>
  <c r="AB75" i="10"/>
  <c r="AC75" i="10" s="1"/>
  <c r="W75" i="10"/>
  <c r="U75" i="10"/>
  <c r="T75" i="10" s="1"/>
  <c r="P75" i="10"/>
  <c r="N75" i="10"/>
  <c r="M75" i="10" s="1"/>
  <c r="AK74" i="10"/>
  <c r="AI74" i="10"/>
  <c r="AH74" i="10" s="1"/>
  <c r="AD74" i="10"/>
  <c r="AB74" i="10"/>
  <c r="AF74" i="10" s="1"/>
  <c r="W74" i="10"/>
  <c r="U74" i="10"/>
  <c r="Z74" i="10" s="1"/>
  <c r="P74" i="10"/>
  <c r="N74" i="10"/>
  <c r="R74" i="10" s="1"/>
  <c r="AN73" i="10"/>
  <c r="AK73" i="10"/>
  <c r="AI73" i="10"/>
  <c r="AM73" i="10" s="1"/>
  <c r="AD73" i="10"/>
  <c r="AB73" i="10"/>
  <c r="AE73" i="10" s="1"/>
  <c r="AA73" i="10"/>
  <c r="W73" i="10"/>
  <c r="U73" i="10"/>
  <c r="T73" i="10" s="1"/>
  <c r="P73" i="10"/>
  <c r="N73" i="10"/>
  <c r="O73" i="10" s="1"/>
  <c r="AK72" i="10"/>
  <c r="AI72" i="10"/>
  <c r="AJ72" i="10" s="1"/>
  <c r="AD72" i="10"/>
  <c r="AB72" i="10"/>
  <c r="AA72" i="10" s="1"/>
  <c r="W72" i="10"/>
  <c r="U72" i="10"/>
  <c r="T72" i="10" s="1"/>
  <c r="P72" i="10"/>
  <c r="N72" i="10"/>
  <c r="R72" i="10" s="1"/>
  <c r="M72" i="10"/>
  <c r="AK71" i="10"/>
  <c r="AI71" i="10"/>
  <c r="AM71" i="10" s="1"/>
  <c r="AH71" i="10"/>
  <c r="AD71" i="10"/>
  <c r="AB71" i="10"/>
  <c r="AE71" i="10" s="1"/>
  <c r="W71" i="10"/>
  <c r="U71" i="10"/>
  <c r="Y71" i="10" s="1"/>
  <c r="P71" i="10"/>
  <c r="N71" i="10"/>
  <c r="Q71" i="10" s="1"/>
  <c r="AM70" i="10"/>
  <c r="AK70" i="10"/>
  <c r="AI70" i="10"/>
  <c r="AL70" i="10" s="1"/>
  <c r="AH70" i="10"/>
  <c r="AD70" i="10"/>
  <c r="AB70" i="10"/>
  <c r="AE70" i="10" s="1"/>
  <c r="W70" i="10"/>
  <c r="U70" i="10"/>
  <c r="V70" i="10" s="1"/>
  <c r="P70" i="10"/>
  <c r="N70" i="10"/>
  <c r="S70" i="10" s="1"/>
  <c r="M70" i="10"/>
  <c r="AK53" i="10"/>
  <c r="AI53" i="10"/>
  <c r="AN53" i="10" s="1"/>
  <c r="AD53" i="10"/>
  <c r="AB53" i="10"/>
  <c r="AE53" i="10" s="1"/>
  <c r="W53" i="10"/>
  <c r="U53" i="10"/>
  <c r="X53" i="10" s="1"/>
  <c r="P53" i="10"/>
  <c r="N53" i="10"/>
  <c r="O53" i="10" s="1"/>
  <c r="AK52" i="10"/>
  <c r="AI52" i="10"/>
  <c r="AH52" i="10" s="1"/>
  <c r="AD52" i="10"/>
  <c r="AB52" i="10"/>
  <c r="AG52" i="10" s="1"/>
  <c r="W52" i="10"/>
  <c r="U52" i="10"/>
  <c r="Z52" i="10" s="1"/>
  <c r="P52" i="10"/>
  <c r="N52" i="10"/>
  <c r="R52" i="10" s="1"/>
  <c r="AK51" i="10"/>
  <c r="AI51" i="10"/>
  <c r="AM51" i="10" s="1"/>
  <c r="AD51" i="10"/>
  <c r="AB51" i="10"/>
  <c r="AE51" i="10" s="1"/>
  <c r="W51" i="10"/>
  <c r="U51" i="10"/>
  <c r="X51" i="10" s="1"/>
  <c r="P51" i="10"/>
  <c r="N51" i="10"/>
  <c r="O51" i="10" s="1"/>
  <c r="AK50" i="10"/>
  <c r="AI50" i="10"/>
  <c r="AJ50" i="10" s="1"/>
  <c r="AD50" i="10"/>
  <c r="AB50" i="10"/>
  <c r="AC50" i="10" s="1"/>
  <c r="W50" i="10"/>
  <c r="U50" i="10"/>
  <c r="X50" i="10" s="1"/>
  <c r="P50" i="10"/>
  <c r="N50" i="10"/>
  <c r="S50" i="10" s="1"/>
  <c r="AK49" i="10"/>
  <c r="AI49" i="10"/>
  <c r="AN49" i="10" s="1"/>
  <c r="AD49" i="10"/>
  <c r="AB49" i="10"/>
  <c r="AG49" i="10" s="1"/>
  <c r="W49" i="10"/>
  <c r="U49" i="10"/>
  <c r="Y49" i="10" s="1"/>
  <c r="P49" i="10"/>
  <c r="N49" i="10"/>
  <c r="Q49" i="10" s="1"/>
  <c r="AK48" i="10"/>
  <c r="AI48" i="10"/>
  <c r="AL48" i="10" s="1"/>
  <c r="AD48" i="10"/>
  <c r="AB48" i="10"/>
  <c r="AE48" i="10" s="1"/>
  <c r="W48" i="10"/>
  <c r="U48" i="10"/>
  <c r="T48" i="10" s="1"/>
  <c r="P48" i="10"/>
  <c r="N48" i="10"/>
  <c r="M48" i="10" s="1"/>
  <c r="AK47" i="10"/>
  <c r="AI47" i="10"/>
  <c r="AH47" i="10" s="1"/>
  <c r="AD47" i="10"/>
  <c r="AB47" i="10"/>
  <c r="AC47" i="10" s="1"/>
  <c r="W47" i="10"/>
  <c r="U47" i="10"/>
  <c r="V47" i="10" s="1"/>
  <c r="P47" i="10"/>
  <c r="N47" i="10"/>
  <c r="S47" i="10" s="1"/>
  <c r="AK68" i="10"/>
  <c r="AI68" i="10"/>
  <c r="AJ68" i="10" s="1"/>
  <c r="AD68" i="10"/>
  <c r="AB68" i="10"/>
  <c r="AA68" i="10" s="1"/>
  <c r="W68" i="10"/>
  <c r="U68" i="10"/>
  <c r="P68" i="10"/>
  <c r="N68" i="10"/>
  <c r="R68" i="10" s="1"/>
  <c r="AK67" i="10"/>
  <c r="AI67" i="10"/>
  <c r="AJ67" i="10" s="1"/>
  <c r="AD67" i="10"/>
  <c r="AB67" i="10"/>
  <c r="AC67" i="10" s="1"/>
  <c r="W67" i="10"/>
  <c r="U67" i="10"/>
  <c r="Y67" i="10" s="1"/>
  <c r="P67" i="10"/>
  <c r="N67" i="10"/>
  <c r="M67" i="10" s="1"/>
  <c r="AK66" i="10"/>
  <c r="AI66" i="10"/>
  <c r="AH66" i="10" s="1"/>
  <c r="AD66" i="10"/>
  <c r="AB66" i="10"/>
  <c r="AE66" i="10" s="1"/>
  <c r="W66" i="10"/>
  <c r="U66" i="10"/>
  <c r="T66" i="10" s="1"/>
  <c r="P66" i="10"/>
  <c r="N66" i="10"/>
  <c r="O66" i="10" s="1"/>
  <c r="AK65" i="10"/>
  <c r="AI65" i="10"/>
  <c r="AJ65" i="10" s="1"/>
  <c r="AD65" i="10"/>
  <c r="AB65" i="10"/>
  <c r="AA65" i="10" s="1"/>
  <c r="W65" i="10"/>
  <c r="U65" i="10"/>
  <c r="Z65" i="10" s="1"/>
  <c r="P65" i="10"/>
  <c r="N65" i="10"/>
  <c r="Q65" i="10" s="1"/>
  <c r="AK63" i="10"/>
  <c r="AI63" i="10"/>
  <c r="AD63" i="10"/>
  <c r="AB63" i="10"/>
  <c r="AC63" i="10" s="1"/>
  <c r="W63" i="10"/>
  <c r="U63" i="10"/>
  <c r="X63" i="10" s="1"/>
  <c r="P63" i="10"/>
  <c r="N63" i="10"/>
  <c r="R63" i="10" s="1"/>
  <c r="AK62" i="10"/>
  <c r="AI62" i="10"/>
  <c r="AD62" i="10"/>
  <c r="AB62" i="10"/>
  <c r="AA62" i="10" s="1"/>
  <c r="W62" i="10"/>
  <c r="U62" i="10"/>
  <c r="Y62" i="10" s="1"/>
  <c r="P62" i="10"/>
  <c r="N62" i="10"/>
  <c r="AK61" i="10"/>
  <c r="AI61" i="10"/>
  <c r="AH61" i="10" s="1"/>
  <c r="AD61" i="10"/>
  <c r="AB61" i="10"/>
  <c r="AE61" i="10" s="1"/>
  <c r="W61" i="10"/>
  <c r="U61" i="10"/>
  <c r="Y61" i="10" s="1"/>
  <c r="P61" i="10"/>
  <c r="N61" i="10"/>
  <c r="M61" i="10" s="1"/>
  <c r="AK60" i="10"/>
  <c r="AI60" i="10"/>
  <c r="AH60" i="10" s="1"/>
  <c r="AD60" i="10"/>
  <c r="AB60" i="10"/>
  <c r="AC60" i="10" s="1"/>
  <c r="W60" i="10"/>
  <c r="U60" i="10"/>
  <c r="T60" i="10" s="1"/>
  <c r="P60" i="10"/>
  <c r="N60" i="10"/>
  <c r="R60" i="10" s="1"/>
  <c r="AK58" i="10"/>
  <c r="AI58" i="10"/>
  <c r="AM58" i="10" s="1"/>
  <c r="AD58" i="10"/>
  <c r="AB58" i="10"/>
  <c r="AE58" i="10" s="1"/>
  <c r="W58" i="10"/>
  <c r="U58" i="10"/>
  <c r="Z58" i="10" s="1"/>
  <c r="P58" i="10"/>
  <c r="N58" i="10"/>
  <c r="O58" i="10" s="1"/>
  <c r="AK57" i="10"/>
  <c r="AI57" i="10"/>
  <c r="AJ57" i="10" s="1"/>
  <c r="AD57" i="10"/>
  <c r="AB57" i="10"/>
  <c r="AF57" i="10" s="1"/>
  <c r="W57" i="10"/>
  <c r="U57" i="10"/>
  <c r="T57" i="10" s="1"/>
  <c r="P57" i="10"/>
  <c r="N57" i="10"/>
  <c r="O57" i="10" s="1"/>
  <c r="AK56" i="10"/>
  <c r="AI56" i="10"/>
  <c r="AJ56" i="10" s="1"/>
  <c r="AD56" i="10"/>
  <c r="AB56" i="10"/>
  <c r="AA56" i="10" s="1"/>
  <c r="W56" i="10"/>
  <c r="U56" i="10"/>
  <c r="Y56" i="10" s="1"/>
  <c r="P56" i="10"/>
  <c r="N56" i="10"/>
  <c r="Q56" i="10" s="1"/>
  <c r="AK55" i="10"/>
  <c r="AI55" i="10"/>
  <c r="AL55" i="10" s="1"/>
  <c r="AD55" i="10"/>
  <c r="AB55" i="10"/>
  <c r="AG55" i="10" s="1"/>
  <c r="W55" i="10"/>
  <c r="U55" i="10"/>
  <c r="V55" i="10" s="1"/>
  <c r="P55" i="10"/>
  <c r="N55" i="10"/>
  <c r="S55" i="10" s="1"/>
  <c r="AK54" i="10"/>
  <c r="AI54" i="10"/>
  <c r="AM54" i="10" s="1"/>
  <c r="AD54" i="10"/>
  <c r="AB54" i="10"/>
  <c r="AA54" i="10" s="1"/>
  <c r="W54" i="10"/>
  <c r="U54" i="10"/>
  <c r="V54" i="10" s="1"/>
  <c r="P54" i="10"/>
  <c r="N54" i="10"/>
  <c r="M54" i="10" s="1"/>
  <c r="AK45" i="10"/>
  <c r="AI45" i="10"/>
  <c r="AM45" i="10" s="1"/>
  <c r="AD45" i="10"/>
  <c r="AB45" i="10"/>
  <c r="AF45" i="10" s="1"/>
  <c r="W45" i="10"/>
  <c r="U45" i="10"/>
  <c r="Y45" i="10" s="1"/>
  <c r="P45" i="10"/>
  <c r="N45" i="10"/>
  <c r="Q45" i="10" s="1"/>
  <c r="AK44" i="10"/>
  <c r="AI44" i="10"/>
  <c r="AN44" i="10" s="1"/>
  <c r="AD44" i="10"/>
  <c r="AB44" i="10"/>
  <c r="AE44" i="10" s="1"/>
  <c r="W44" i="10"/>
  <c r="U44" i="10"/>
  <c r="V44" i="10" s="1"/>
  <c r="P44" i="10"/>
  <c r="N44" i="10"/>
  <c r="R44" i="10" s="1"/>
  <c r="AK43" i="10"/>
  <c r="AI43" i="10"/>
  <c r="AM43" i="10" s="1"/>
  <c r="AD43" i="10"/>
  <c r="AB43" i="10"/>
  <c r="W43" i="10"/>
  <c r="U43" i="10"/>
  <c r="Y43" i="10" s="1"/>
  <c r="P43" i="10"/>
  <c r="N43" i="10"/>
  <c r="S43" i="10" s="1"/>
  <c r="AK42" i="10"/>
  <c r="AI42" i="10"/>
  <c r="AH42" i="10" s="1"/>
  <c r="AD42" i="10"/>
  <c r="AB42" i="10"/>
  <c r="AG42" i="10" s="1"/>
  <c r="W42" i="10"/>
  <c r="U42" i="10"/>
  <c r="X42" i="10" s="1"/>
  <c r="P42" i="10"/>
  <c r="N42" i="10"/>
  <c r="M42" i="10" s="1"/>
  <c r="AK40" i="10"/>
  <c r="AI40" i="10"/>
  <c r="AN40" i="10" s="1"/>
  <c r="AD40" i="10"/>
  <c r="AB40" i="10"/>
  <c r="AC40" i="10" s="1"/>
  <c r="W40" i="10"/>
  <c r="U40" i="10"/>
  <c r="Y40" i="10" s="1"/>
  <c r="P40" i="10"/>
  <c r="N40" i="10"/>
  <c r="R40" i="10" s="1"/>
  <c r="AK39" i="10"/>
  <c r="AI39" i="10"/>
  <c r="AM39" i="10" s="1"/>
  <c r="AD39" i="10"/>
  <c r="AB39" i="10"/>
  <c r="AF39" i="10" s="1"/>
  <c r="W39" i="10"/>
  <c r="U39" i="10"/>
  <c r="Z39" i="10" s="1"/>
  <c r="P39" i="10"/>
  <c r="N39" i="10"/>
  <c r="M39" i="10" s="1"/>
  <c r="AK38" i="10"/>
  <c r="AI38" i="10"/>
  <c r="AH38" i="10" s="1"/>
  <c r="AD38" i="10"/>
  <c r="AB38" i="10"/>
  <c r="AG38" i="10" s="1"/>
  <c r="W38" i="10"/>
  <c r="U38" i="10"/>
  <c r="Z38" i="10" s="1"/>
  <c r="P38" i="10"/>
  <c r="N38" i="10"/>
  <c r="R38" i="10" s="1"/>
  <c r="AK37" i="10"/>
  <c r="AI37" i="10"/>
  <c r="AM37" i="10" s="1"/>
  <c r="AD37" i="10"/>
  <c r="AB37" i="10"/>
  <c r="AE37" i="10" s="1"/>
  <c r="W37" i="10"/>
  <c r="U37" i="10"/>
  <c r="V37" i="10" s="1"/>
  <c r="P37" i="10"/>
  <c r="N37" i="10"/>
  <c r="O37" i="10" s="1"/>
  <c r="AK35" i="10"/>
  <c r="AI35" i="10"/>
  <c r="AJ35" i="10" s="1"/>
  <c r="AD35" i="10"/>
  <c r="AB35" i="10"/>
  <c r="AE35" i="10" s="1"/>
  <c r="W35" i="10"/>
  <c r="U35" i="10"/>
  <c r="T35" i="10" s="1"/>
  <c r="P35" i="10"/>
  <c r="N35" i="10"/>
  <c r="Q35" i="10" s="1"/>
  <c r="AK34" i="10"/>
  <c r="AI34" i="10"/>
  <c r="AN34" i="10" s="1"/>
  <c r="AD34" i="10"/>
  <c r="AB34" i="10"/>
  <c r="AG34" i="10" s="1"/>
  <c r="W34" i="10"/>
  <c r="U34" i="10"/>
  <c r="Y34" i="10" s="1"/>
  <c r="P34" i="10"/>
  <c r="N34" i="10"/>
  <c r="Q34" i="10" s="1"/>
  <c r="AK33" i="10"/>
  <c r="AI33" i="10"/>
  <c r="AL33" i="10" s="1"/>
  <c r="AD33" i="10"/>
  <c r="AB33" i="10"/>
  <c r="AG33" i="10" s="1"/>
  <c r="W33" i="10"/>
  <c r="U33" i="10"/>
  <c r="V33" i="10" s="1"/>
  <c r="P33" i="10"/>
  <c r="N33" i="10"/>
  <c r="S33" i="10" s="1"/>
  <c r="AK32" i="10"/>
  <c r="AI32" i="10"/>
  <c r="AL32" i="10" s="1"/>
  <c r="AD32" i="10"/>
  <c r="AB32" i="10"/>
  <c r="AA32" i="10" s="1"/>
  <c r="W32" i="10"/>
  <c r="U32" i="10"/>
  <c r="X32" i="10" s="1"/>
  <c r="P32" i="10"/>
  <c r="N32" i="10"/>
  <c r="S32" i="10" s="1"/>
  <c r="AK31" i="10"/>
  <c r="AI31" i="10"/>
  <c r="AN31" i="10" s="1"/>
  <c r="AD31" i="10"/>
  <c r="AB31" i="10"/>
  <c r="AF31" i="10" s="1"/>
  <c r="W31" i="10"/>
  <c r="U31" i="10"/>
  <c r="X31" i="10" s="1"/>
  <c r="P31" i="10"/>
  <c r="N31" i="10"/>
  <c r="O31" i="10" s="1"/>
  <c r="AK30" i="10"/>
  <c r="AI30" i="10"/>
  <c r="AH30" i="10" s="1"/>
  <c r="AD30" i="10"/>
  <c r="AB30" i="10"/>
  <c r="AC30" i="10" s="1"/>
  <c r="W30" i="10"/>
  <c r="U30" i="10"/>
  <c r="Z30" i="10" s="1"/>
  <c r="P30" i="10"/>
  <c r="N30" i="10"/>
  <c r="M30" i="10" s="1"/>
  <c r="L18" i="10"/>
  <c r="L17" i="10"/>
  <c r="L15" i="10"/>
  <c r="L14" i="10"/>
  <c r="L13" i="10"/>
  <c r="C1" i="43" a="1"/>
  <c r="C1" i="43" l="1"/>
  <c r="C19" i="42"/>
  <c r="L19" i="42" s="1"/>
  <c r="L7" i="42"/>
  <c r="C7" i="39" a="1"/>
  <c r="C7" i="39" s="1"/>
  <c r="L7" i="39" s="1"/>
  <c r="B27" i="40"/>
  <c r="C27" i="40" s="1"/>
  <c r="L27" i="40" s="1"/>
  <c r="C11" i="40"/>
  <c r="L11" i="40" s="1"/>
  <c r="C16" i="40"/>
  <c r="L16" i="40" s="1"/>
  <c r="B26" i="40"/>
  <c r="C26" i="40" s="1"/>
  <c r="L26" i="40" s="1"/>
  <c r="L1" i="40"/>
  <c r="C12" i="40"/>
  <c r="L12" i="40" s="1"/>
  <c r="C10" i="40"/>
  <c r="L10" i="40" s="1"/>
  <c r="C9" i="39"/>
  <c r="L9" i="39" s="1"/>
  <c r="L4" i="39"/>
  <c r="C8" i="39"/>
  <c r="L8" i="39" s="1"/>
  <c r="C159" i="22"/>
  <c r="C107" i="22"/>
  <c r="L67" i="11"/>
  <c r="L65" i="11"/>
  <c r="L68" i="11"/>
  <c r="L66" i="11"/>
  <c r="L52" i="11"/>
  <c r="L50" i="11"/>
  <c r="L60" i="11"/>
  <c r="L49" i="11"/>
  <c r="L61" i="11"/>
  <c r="L56" i="11"/>
  <c r="L62" i="11"/>
  <c r="L48" i="11"/>
  <c r="L54" i="11"/>
  <c r="L57" i="11"/>
  <c r="L59" i="11"/>
  <c r="L58" i="11"/>
  <c r="L53" i="11"/>
  <c r="L32" i="11"/>
  <c r="L31" i="11"/>
  <c r="L38" i="11"/>
  <c r="L40" i="11"/>
  <c r="L33" i="11"/>
  <c r="L35" i="11"/>
  <c r="L30" i="11"/>
  <c r="L43" i="11"/>
  <c r="L45" i="11"/>
  <c r="L44" i="11"/>
  <c r="L46" i="11"/>
  <c r="L41" i="11"/>
  <c r="L37" i="11"/>
  <c r="L34" i="11"/>
  <c r="Z70" i="10"/>
  <c r="AA74" i="10"/>
  <c r="AF70" i="10"/>
  <c r="R71" i="10"/>
  <c r="AC72" i="10"/>
  <c r="Y76" i="10"/>
  <c r="AG70" i="10"/>
  <c r="AN71" i="10"/>
  <c r="Y73" i="10"/>
  <c r="AL75" i="10"/>
  <c r="M76" i="10"/>
  <c r="AC71" i="10"/>
  <c r="AN72" i="10"/>
  <c r="Y74" i="10"/>
  <c r="AA75" i="10"/>
  <c r="Y50" i="10"/>
  <c r="O70" i="10"/>
  <c r="AA70" i="10"/>
  <c r="S71" i="10"/>
  <c r="AF71" i="10"/>
  <c r="AE72" i="10"/>
  <c r="S73" i="10"/>
  <c r="AC73" i="10"/>
  <c r="AC74" i="10"/>
  <c r="V75" i="10"/>
  <c r="AE75" i="10"/>
  <c r="AF47" i="10"/>
  <c r="AA50" i="10"/>
  <c r="AG71" i="10"/>
  <c r="S72" i="10"/>
  <c r="AF72" i="10"/>
  <c r="S74" i="10"/>
  <c r="AF75" i="10"/>
  <c r="AG76" i="10"/>
  <c r="Q70" i="10"/>
  <c r="AC70" i="10"/>
  <c r="AG72" i="10"/>
  <c r="V73" i="10"/>
  <c r="AF73" i="10"/>
  <c r="AG74" i="10"/>
  <c r="X75" i="10"/>
  <c r="AG75" i="10"/>
  <c r="Q76" i="10"/>
  <c r="R70" i="10"/>
  <c r="AN70" i="10"/>
  <c r="Z71" i="10"/>
  <c r="AG73" i="10"/>
  <c r="V74" i="10"/>
  <c r="Y75" i="10"/>
  <c r="AH75" i="10"/>
  <c r="T76" i="10"/>
  <c r="AJ76" i="10"/>
  <c r="M71" i="10"/>
  <c r="AA71" i="10"/>
  <c r="X73" i="10"/>
  <c r="Z75" i="10"/>
  <c r="AH48" i="10"/>
  <c r="X70" i="10"/>
  <c r="V72" i="10"/>
  <c r="AL72" i="10"/>
  <c r="Q73" i="10"/>
  <c r="T74" i="10"/>
  <c r="AJ74" i="10"/>
  <c r="O75" i="10"/>
  <c r="AM75" i="10"/>
  <c r="R76" i="10"/>
  <c r="Z76" i="10"/>
  <c r="AH76" i="10"/>
  <c r="Y70" i="10"/>
  <c r="T71" i="10"/>
  <c r="AJ71" i="10"/>
  <c r="O72" i="10"/>
  <c r="AM72" i="10"/>
  <c r="R73" i="10"/>
  <c r="Z73" i="10"/>
  <c r="AH73" i="10"/>
  <c r="M74" i="10"/>
  <c r="AN75" i="10"/>
  <c r="S76" i="10"/>
  <c r="AA76" i="10"/>
  <c r="Q75" i="10"/>
  <c r="V71" i="10"/>
  <c r="AL71" i="10"/>
  <c r="Q72" i="10"/>
  <c r="Y72" i="10"/>
  <c r="AJ73" i="10"/>
  <c r="O74" i="10"/>
  <c r="AE74" i="10"/>
  <c r="AM74" i="10"/>
  <c r="R75" i="10"/>
  <c r="AC76" i="10"/>
  <c r="T70" i="10"/>
  <c r="AJ70" i="10"/>
  <c r="O71" i="10"/>
  <c r="Z72" i="10"/>
  <c r="AH72" i="10"/>
  <c r="M73" i="10"/>
  <c r="X74" i="10"/>
  <c r="AN74" i="10"/>
  <c r="S75" i="10"/>
  <c r="V76" i="10"/>
  <c r="AL76" i="10"/>
  <c r="X72" i="10"/>
  <c r="X71" i="10"/>
  <c r="AL73" i="10"/>
  <c r="Q74" i="10"/>
  <c r="AE76" i="10"/>
  <c r="AM76" i="10"/>
  <c r="AL74" i="10"/>
  <c r="AE50" i="10"/>
  <c r="AF50" i="10"/>
  <c r="T67" i="10"/>
  <c r="AL67" i="10"/>
  <c r="AL47" i="10"/>
  <c r="AG48" i="10"/>
  <c r="Y51" i="10"/>
  <c r="Z50" i="10"/>
  <c r="AL50" i="10"/>
  <c r="AM50" i="10"/>
  <c r="AN47" i="10"/>
  <c r="AH67" i="10"/>
  <c r="AE47" i="10"/>
  <c r="AN48" i="10"/>
  <c r="AH51" i="10"/>
  <c r="AA53" i="10"/>
  <c r="Z62" i="10"/>
  <c r="Q63" i="10"/>
  <c r="T50" i="10"/>
  <c r="AJ52" i="10"/>
  <c r="AN67" i="10"/>
  <c r="V50" i="10"/>
  <c r="AF53" i="10"/>
  <c r="AA51" i="10"/>
  <c r="X44" i="10"/>
  <c r="AG47" i="10"/>
  <c r="AL52" i="10"/>
  <c r="Y44" i="10"/>
  <c r="AA49" i="10"/>
  <c r="AN50" i="10"/>
  <c r="AM52" i="10"/>
  <c r="AC53" i="10"/>
  <c r="AN30" i="10"/>
  <c r="AA44" i="10"/>
  <c r="AA57" i="10"/>
  <c r="AA47" i="10"/>
  <c r="AA48" i="10"/>
  <c r="AG51" i="10"/>
  <c r="AN52" i="10"/>
  <c r="AC44" i="10"/>
  <c r="AM47" i="10"/>
  <c r="AC48" i="10"/>
  <c r="M49" i="10"/>
  <c r="AG50" i="10"/>
  <c r="AH53" i="10"/>
  <c r="AF61" i="10"/>
  <c r="AG61" i="10"/>
  <c r="AF48" i="10"/>
  <c r="M53" i="10"/>
  <c r="M47" i="10"/>
  <c r="Q51" i="10"/>
  <c r="Z51" i="10"/>
  <c r="M52" i="10"/>
  <c r="X48" i="10"/>
  <c r="S49" i="10"/>
  <c r="R51" i="10"/>
  <c r="R53" i="10"/>
  <c r="V48" i="10"/>
  <c r="Y48" i="10"/>
  <c r="T49" i="10"/>
  <c r="S51" i="10"/>
  <c r="S53" i="10"/>
  <c r="Q48" i="10"/>
  <c r="Z48" i="10"/>
  <c r="T51" i="10"/>
  <c r="T52" i="10"/>
  <c r="R48" i="10"/>
  <c r="S48" i="10"/>
  <c r="V51" i="10"/>
  <c r="Z53" i="10"/>
  <c r="AM30" i="10"/>
  <c r="AH32" i="10"/>
  <c r="T47" i="10"/>
  <c r="AJ47" i="10"/>
  <c r="O48" i="10"/>
  <c r="AM48" i="10"/>
  <c r="R49" i="10"/>
  <c r="Z49" i="10"/>
  <c r="AH49" i="10"/>
  <c r="M50" i="10"/>
  <c r="AF51" i="10"/>
  <c r="AN51" i="10"/>
  <c r="S52" i="10"/>
  <c r="AA52" i="10"/>
  <c r="Q53" i="10"/>
  <c r="Y53" i="10"/>
  <c r="AG53" i="10"/>
  <c r="O47" i="10"/>
  <c r="AC49" i="10"/>
  <c r="V52" i="10"/>
  <c r="T53" i="10"/>
  <c r="AJ53" i="10"/>
  <c r="X47" i="10"/>
  <c r="V49" i="10"/>
  <c r="AL49" i="10"/>
  <c r="Q50" i="10"/>
  <c r="AJ51" i="10"/>
  <c r="O52" i="10"/>
  <c r="AE52" i="10"/>
  <c r="AJ49" i="10"/>
  <c r="Q47" i="10"/>
  <c r="Y47" i="10"/>
  <c r="AJ48" i="10"/>
  <c r="O49" i="10"/>
  <c r="AE49" i="10"/>
  <c r="AM49" i="10"/>
  <c r="R50" i="10"/>
  <c r="AH50" i="10"/>
  <c r="M51" i="10"/>
  <c r="AC51" i="10"/>
  <c r="X52" i="10"/>
  <c r="AF52" i="10"/>
  <c r="V53" i="10"/>
  <c r="AL53" i="10"/>
  <c r="O50" i="10"/>
  <c r="AC52" i="10"/>
  <c r="AJ30" i="10"/>
  <c r="AL54" i="10"/>
  <c r="R47" i="10"/>
  <c r="Z47" i="10"/>
  <c r="X49" i="10"/>
  <c r="AF49" i="10"/>
  <c r="AL51" i="10"/>
  <c r="Q52" i="10"/>
  <c r="Y52" i="10"/>
  <c r="AM53" i="10"/>
  <c r="AA34" i="10"/>
  <c r="M55" i="10"/>
  <c r="AA35" i="10"/>
  <c r="AN54" i="10"/>
  <c r="X58" i="10"/>
  <c r="AM32" i="10"/>
  <c r="AN32" i="10"/>
  <c r="AC35" i="10"/>
  <c r="AA61" i="10"/>
  <c r="R65" i="10"/>
  <c r="AF44" i="10"/>
  <c r="AF35" i="10"/>
  <c r="AG44" i="10"/>
  <c r="AJ60" i="10"/>
  <c r="AC61" i="10"/>
  <c r="AF63" i="10"/>
  <c r="AG35" i="10"/>
  <c r="AJ54" i="10"/>
  <c r="AG63" i="10"/>
  <c r="AM67" i="10"/>
  <c r="Z42" i="10"/>
  <c r="R67" i="10"/>
  <c r="AE67" i="10"/>
  <c r="AC32" i="10"/>
  <c r="AE30" i="10"/>
  <c r="AE32" i="10"/>
  <c r="AM35" i="10"/>
  <c r="Y37" i="10"/>
  <c r="O42" i="10"/>
  <c r="AA42" i="10"/>
  <c r="AE54" i="10"/>
  <c r="AC57" i="10"/>
  <c r="Q58" i="10"/>
  <c r="AF67" i="10"/>
  <c r="S31" i="10"/>
  <c r="AF32" i="10"/>
  <c r="AN35" i="10"/>
  <c r="Z37" i="10"/>
  <c r="AH54" i="10"/>
  <c r="S58" i="10"/>
  <c r="AA63" i="10"/>
  <c r="Q42" i="10"/>
  <c r="AC42" i="10"/>
  <c r="AE57" i="10"/>
  <c r="T58" i="10"/>
  <c r="V67" i="10"/>
  <c r="AC33" i="10"/>
  <c r="X37" i="10"/>
  <c r="Z33" i="10"/>
  <c r="R42" i="10"/>
  <c r="AG57" i="10"/>
  <c r="AL30" i="10"/>
  <c r="AA31" i="10"/>
  <c r="AA33" i="10"/>
  <c r="Q37" i="10"/>
  <c r="AH40" i="10"/>
  <c r="S42" i="10"/>
  <c r="AE42" i="10"/>
  <c r="Z43" i="10"/>
  <c r="AA55" i="10"/>
  <c r="V58" i="10"/>
  <c r="AE63" i="10"/>
  <c r="S65" i="10"/>
  <c r="X67" i="10"/>
  <c r="V35" i="10"/>
  <c r="AJ37" i="10"/>
  <c r="AJ66" i="10"/>
  <c r="AN33" i="10"/>
  <c r="AJ38" i="10"/>
  <c r="V40" i="10"/>
  <c r="AJ40" i="10"/>
  <c r="O55" i="10"/>
  <c r="AC55" i="10"/>
  <c r="AM55" i="10"/>
  <c r="AL57" i="10"/>
  <c r="AF58" i="10"/>
  <c r="AL60" i="10"/>
  <c r="AG67" i="10"/>
  <c r="M68" i="10"/>
  <c r="AG58" i="10"/>
  <c r="Y35" i="10"/>
  <c r="R37" i="10"/>
  <c r="AL38" i="10"/>
  <c r="AH39" i="10"/>
  <c r="X40" i="10"/>
  <c r="AL40" i="10"/>
  <c r="Q55" i="10"/>
  <c r="AE55" i="10"/>
  <c r="AN57" i="10"/>
  <c r="AH58" i="10"/>
  <c r="O61" i="10"/>
  <c r="AM66" i="10"/>
  <c r="AC31" i="10"/>
  <c r="AJ32" i="10"/>
  <c r="AE33" i="10"/>
  <c r="S34" i="10"/>
  <c r="S37" i="10"/>
  <c r="AM38" i="10"/>
  <c r="Z40" i="10"/>
  <c r="AM40" i="10"/>
  <c r="R55" i="10"/>
  <c r="AF55" i="10"/>
  <c r="Q68" i="10"/>
  <c r="X35" i="10"/>
  <c r="AL66" i="10"/>
  <c r="X33" i="10"/>
  <c r="AF33" i="10"/>
  <c r="T34" i="10"/>
  <c r="AL35" i="10"/>
  <c r="T37" i="10"/>
  <c r="AG37" i="10"/>
  <c r="AF42" i="10"/>
  <c r="S45" i="10"/>
  <c r="AC54" i="10"/>
  <c r="Y58" i="10"/>
  <c r="Q61" i="10"/>
  <c r="O63" i="10"/>
  <c r="O67" i="10"/>
  <c r="S68" i="10"/>
  <c r="AN55" i="10"/>
  <c r="AM57" i="10"/>
  <c r="AF30" i="10"/>
  <c r="AG30" i="10"/>
  <c r="R31" i="10"/>
  <c r="AH31" i="10"/>
  <c r="Y33" i="10"/>
  <c r="AH37" i="10"/>
  <c r="Y42" i="10"/>
  <c r="X43" i="10"/>
  <c r="T45" i="10"/>
  <c r="AH55" i="10"/>
  <c r="AA58" i="10"/>
  <c r="M60" i="10"/>
  <c r="T56" i="10"/>
  <c r="R58" i="10"/>
  <c r="Z61" i="10"/>
  <c r="X62" i="10"/>
  <c r="Y63" i="10"/>
  <c r="T65" i="10"/>
  <c r="Q67" i="10"/>
  <c r="Z67" i="10"/>
  <c r="O68" i="10"/>
  <c r="V65" i="10"/>
  <c r="X55" i="10"/>
  <c r="M56" i="10"/>
  <c r="X65" i="10"/>
  <c r="Y55" i="10"/>
  <c r="Z55" i="10"/>
  <c r="V57" i="10"/>
  <c r="V63" i="10"/>
  <c r="Y65" i="10"/>
  <c r="M66" i="10"/>
  <c r="R56" i="10"/>
  <c r="X61" i="10"/>
  <c r="S56" i="10"/>
  <c r="X57" i="10"/>
  <c r="V30" i="10"/>
  <c r="T30" i="10"/>
  <c r="Q31" i="10"/>
  <c r="M33" i="10"/>
  <c r="T38" i="10"/>
  <c r="T39" i="10"/>
  <c r="R45" i="10"/>
  <c r="Z45" i="10"/>
  <c r="O33" i="10"/>
  <c r="Y39" i="10"/>
  <c r="O44" i="10"/>
  <c r="O30" i="10"/>
  <c r="X30" i="10"/>
  <c r="M31" i="10"/>
  <c r="Q33" i="10"/>
  <c r="V34" i="10"/>
  <c r="M38" i="10"/>
  <c r="O39" i="10"/>
  <c r="O40" i="10"/>
  <c r="Q44" i="10"/>
  <c r="V45" i="10"/>
  <c r="Z31" i="10"/>
  <c r="R33" i="10"/>
  <c r="S44" i="10"/>
  <c r="Y30" i="10"/>
  <c r="Q30" i="10"/>
  <c r="M32" i="10"/>
  <c r="O38" i="10"/>
  <c r="Q39" i="10"/>
  <c r="X45" i="10"/>
  <c r="R30" i="10"/>
  <c r="R39" i="10"/>
  <c r="T40" i="10"/>
  <c r="AJ43" i="10"/>
  <c r="AG56" i="10"/>
  <c r="AF56" i="10"/>
  <c r="AE56" i="10"/>
  <c r="AC56" i="10"/>
  <c r="AG43" i="10"/>
  <c r="AE43" i="10"/>
  <c r="AL43" i="10"/>
  <c r="AL45" i="10"/>
  <c r="AM62" i="10"/>
  <c r="AN62" i="10"/>
  <c r="AL62" i="10"/>
  <c r="AH62" i="10"/>
  <c r="Y31" i="10"/>
  <c r="AG31" i="10"/>
  <c r="T32" i="10"/>
  <c r="AM33" i="10"/>
  <c r="R34" i="10"/>
  <c r="Z34" i="10"/>
  <c r="AH34" i="10"/>
  <c r="M35" i="10"/>
  <c r="AF37" i="10"/>
  <c r="AN37" i="10"/>
  <c r="S38" i="10"/>
  <c r="AA38" i="10"/>
  <c r="AG39" i="10"/>
  <c r="S40" i="10"/>
  <c r="Q40" i="10"/>
  <c r="M43" i="10"/>
  <c r="AH43" i="10"/>
  <c r="AH45" i="10"/>
  <c r="S57" i="10"/>
  <c r="R57" i="10"/>
  <c r="Q57" i="10"/>
  <c r="M57" i="10"/>
  <c r="AJ63" i="10"/>
  <c r="AH63" i="10"/>
  <c r="AN63" i="10"/>
  <c r="AM63" i="10"/>
  <c r="AL63" i="10"/>
  <c r="T31" i="10"/>
  <c r="AJ31" i="10"/>
  <c r="O32" i="10"/>
  <c r="AH33" i="10"/>
  <c r="M34" i="10"/>
  <c r="AC34" i="10"/>
  <c r="AA37" i="10"/>
  <c r="V38" i="10"/>
  <c r="AA39" i="10"/>
  <c r="AJ39" i="10"/>
  <c r="AL42" i="10"/>
  <c r="AJ42" i="10"/>
  <c r="R43" i="10"/>
  <c r="AA43" i="10"/>
  <c r="AL44" i="10"/>
  <c r="AA45" i="10"/>
  <c r="Q62" i="10"/>
  <c r="O62" i="10"/>
  <c r="S62" i="10"/>
  <c r="R62" i="10"/>
  <c r="M62" i="10"/>
  <c r="AJ34" i="10"/>
  <c r="AA40" i="10"/>
  <c r="AG40" i="10"/>
  <c r="AN68" i="10"/>
  <c r="AM68" i="10"/>
  <c r="AL68" i="10"/>
  <c r="AH68" i="10"/>
  <c r="AL34" i="10"/>
  <c r="AE38" i="10"/>
  <c r="S30" i="10"/>
  <c r="AA30" i="10"/>
  <c r="V31" i="10"/>
  <c r="AL31" i="10"/>
  <c r="Q32" i="10"/>
  <c r="Y32" i="10"/>
  <c r="AG32" i="10"/>
  <c r="T33" i="10"/>
  <c r="AJ33" i="10"/>
  <c r="O34" i="10"/>
  <c r="AE34" i="10"/>
  <c r="AM34" i="10"/>
  <c r="R35" i="10"/>
  <c r="Z35" i="10"/>
  <c r="AH35" i="10"/>
  <c r="M37" i="10"/>
  <c r="AC37" i="10"/>
  <c r="X38" i="10"/>
  <c r="AF38" i="10"/>
  <c r="AN38" i="10"/>
  <c r="S39" i="10"/>
  <c r="AC39" i="10"/>
  <c r="AE40" i="10"/>
  <c r="AM42" i="10"/>
  <c r="T43" i="10"/>
  <c r="AC43" i="10"/>
  <c r="AN43" i="10"/>
  <c r="T44" i="10"/>
  <c r="Z44" i="10"/>
  <c r="AN45" i="10"/>
  <c r="Z60" i="10"/>
  <c r="Y60" i="10"/>
  <c r="X60" i="10"/>
  <c r="V60" i="10"/>
  <c r="AJ62" i="10"/>
  <c r="Q43" i="10"/>
  <c r="O43" i="10"/>
  <c r="AJ44" i="10"/>
  <c r="AH44" i="10"/>
  <c r="Z54" i="10"/>
  <c r="Y54" i="10"/>
  <c r="X54" i="10"/>
  <c r="T54" i="10"/>
  <c r="O35" i="10"/>
  <c r="AC38" i="10"/>
  <c r="AN39" i="10"/>
  <c r="AL39" i="10"/>
  <c r="AM65" i="10"/>
  <c r="AL65" i="10"/>
  <c r="AN65" i="10"/>
  <c r="AH65" i="10"/>
  <c r="AM44" i="10"/>
  <c r="AN56" i="10"/>
  <c r="AM56" i="10"/>
  <c r="AL56" i="10"/>
  <c r="AH56" i="10"/>
  <c r="AE31" i="10"/>
  <c r="AM31" i="10"/>
  <c r="R32" i="10"/>
  <c r="Z32" i="10"/>
  <c r="X34" i="10"/>
  <c r="AF34" i="10"/>
  <c r="S35" i="10"/>
  <c r="AL37" i="10"/>
  <c r="Q38" i="10"/>
  <c r="Y38" i="10"/>
  <c r="AF40" i="10"/>
  <c r="V42" i="10"/>
  <c r="T42" i="10"/>
  <c r="AN42" i="10"/>
  <c r="X68" i="10"/>
  <c r="V68" i="10"/>
  <c r="Y68" i="10"/>
  <c r="Z68" i="10"/>
  <c r="T68" i="10"/>
  <c r="V32" i="10"/>
  <c r="AJ45" i="10"/>
  <c r="AE45" i="10"/>
  <c r="AC45" i="10"/>
  <c r="X39" i="10"/>
  <c r="V39" i="10"/>
  <c r="AE39" i="10"/>
  <c r="M40" i="10"/>
  <c r="V43" i="10"/>
  <c r="AF43" i="10"/>
  <c r="M44" i="10"/>
  <c r="O45" i="10"/>
  <c r="M45" i="10"/>
  <c r="AG45" i="10"/>
  <c r="S54" i="10"/>
  <c r="R54" i="10"/>
  <c r="Q54" i="10"/>
  <c r="O54" i="10"/>
  <c r="AG60" i="10"/>
  <c r="AF60" i="10"/>
  <c r="AE60" i="10"/>
  <c r="AA60" i="10"/>
  <c r="Z56" i="10"/>
  <c r="AN58" i="10"/>
  <c r="S60" i="10"/>
  <c r="AL61" i="10"/>
  <c r="AJ61" i="10"/>
  <c r="Z66" i="10"/>
  <c r="Y66" i="10"/>
  <c r="X66" i="10"/>
  <c r="AF54" i="10"/>
  <c r="V56" i="10"/>
  <c r="Y57" i="10"/>
  <c r="AJ58" i="10"/>
  <c r="O60" i="10"/>
  <c r="AM60" i="10"/>
  <c r="R61" i="10"/>
  <c r="AG62" i="10"/>
  <c r="AE62" i="10"/>
  <c r="S63" i="10"/>
  <c r="AE65" i="10"/>
  <c r="AC65" i="10"/>
  <c r="V66" i="10"/>
  <c r="AG54" i="10"/>
  <c r="T55" i="10"/>
  <c r="AJ55" i="10"/>
  <c r="O56" i="10"/>
  <c r="Z57" i="10"/>
  <c r="AH57" i="10"/>
  <c r="M58" i="10"/>
  <c r="AC58" i="10"/>
  <c r="AN60" i="10"/>
  <c r="S61" i="10"/>
  <c r="AM61" i="10"/>
  <c r="T62" i="10"/>
  <c r="AC62" i="10"/>
  <c r="T63" i="10"/>
  <c r="Z63" i="10"/>
  <c r="AF68" i="10"/>
  <c r="AE68" i="10"/>
  <c r="AG68" i="10"/>
  <c r="X56" i="10"/>
  <c r="AL58" i="10"/>
  <c r="Q60" i="10"/>
  <c r="V61" i="10"/>
  <c r="T61" i="10"/>
  <c r="AN61" i="10"/>
  <c r="AF65" i="10"/>
  <c r="AG66" i="10"/>
  <c r="AF66" i="10"/>
  <c r="AA66" i="10"/>
  <c r="AC68" i="10"/>
  <c r="V62" i="10"/>
  <c r="AF62" i="10"/>
  <c r="M63" i="10"/>
  <c r="O65" i="10"/>
  <c r="M65" i="10"/>
  <c r="AG65" i="10"/>
  <c r="R66" i="10"/>
  <c r="Q66" i="10"/>
  <c r="S66" i="10"/>
  <c r="AC66" i="10"/>
  <c r="AN66" i="10"/>
  <c r="S67" i="10"/>
  <c r="AA67" i="10"/>
  <c r="C1" i="45" a="1"/>
  <c r="C1" i="45" l="1"/>
  <c r="C16" i="45" s="1"/>
  <c r="L16" i="45" s="1"/>
  <c r="C12" i="43"/>
  <c r="L12" i="43" s="1"/>
  <c r="B27" i="43"/>
  <c r="C27" i="43" s="1"/>
  <c r="L27" i="43" s="1"/>
  <c r="C11" i="43"/>
  <c r="L11" i="43" s="1"/>
  <c r="C16" i="43"/>
  <c r="L16" i="43" s="1"/>
  <c r="C10" i="43"/>
  <c r="L10" i="43" s="1"/>
  <c r="B26" i="43"/>
  <c r="C26" i="43" s="1"/>
  <c r="L26" i="43" s="1"/>
  <c r="L1" i="43"/>
  <c r="C19" i="39"/>
  <c r="L19" i="39" s="1"/>
  <c r="C7" i="40" a="1"/>
  <c r="C7" i="40" s="1"/>
  <c r="C8" i="40"/>
  <c r="L8" i="40" s="1"/>
  <c r="L59" i="40"/>
  <c r="L4" i="40"/>
  <c r="C9" i="40"/>
  <c r="L9" i="40" s="1"/>
  <c r="C181" i="22"/>
  <c r="C111" i="22"/>
  <c r="L71" i="10"/>
  <c r="L72" i="10"/>
  <c r="L76" i="10"/>
  <c r="L75" i="10"/>
  <c r="L73" i="10"/>
  <c r="L74" i="10"/>
  <c r="L48" i="10"/>
  <c r="L53" i="10"/>
  <c r="L67" i="10"/>
  <c r="L50" i="10"/>
  <c r="L51" i="10"/>
  <c r="L52" i="10"/>
  <c r="L49" i="10"/>
  <c r="L55" i="10"/>
  <c r="L34" i="10"/>
  <c r="L61" i="10"/>
  <c r="L68" i="10"/>
  <c r="L42" i="10"/>
  <c r="L58" i="10"/>
  <c r="L57" i="10"/>
  <c r="L37" i="10"/>
  <c r="L63" i="10"/>
  <c r="L62" i="10"/>
  <c r="L65" i="10"/>
  <c r="L66" i="10"/>
  <c r="L56" i="10"/>
  <c r="L60" i="10"/>
  <c r="L40" i="10"/>
  <c r="L33" i="10"/>
  <c r="L31" i="10"/>
  <c r="L45" i="10"/>
  <c r="L30" i="10"/>
  <c r="L44" i="10"/>
  <c r="L43" i="10"/>
  <c r="L35" i="10"/>
  <c r="L39" i="10"/>
  <c r="L32" i="10"/>
  <c r="L38" i="10"/>
  <c r="C1" i="46" a="1"/>
  <c r="L1" i="45" l="1"/>
  <c r="C8" i="45" s="1"/>
  <c r="L8" i="45" s="1"/>
  <c r="B27" i="45"/>
  <c r="C27" i="45" s="1"/>
  <c r="L27" i="45" s="1"/>
  <c r="C1" i="46"/>
  <c r="C10" i="45"/>
  <c r="L10" i="45" s="1"/>
  <c r="B26" i="45"/>
  <c r="C26" i="45" s="1"/>
  <c r="L26" i="45" s="1"/>
  <c r="C12" i="45"/>
  <c r="L12" i="45" s="1"/>
  <c r="C11" i="45"/>
  <c r="L11" i="45" s="1"/>
  <c r="L74" i="43"/>
  <c r="C8" i="43"/>
  <c r="L8" i="43" s="1"/>
  <c r="C9" i="43"/>
  <c r="L9" i="43" s="1"/>
  <c r="C7" i="43" a="1"/>
  <c r="C7" i="43" s="1"/>
  <c r="L4" i="43"/>
  <c r="C19" i="40"/>
  <c r="L19" i="40" s="1"/>
  <c r="L7" i="40"/>
  <c r="C193" i="22"/>
  <c r="C115" i="22"/>
  <c r="AK43" i="9"/>
  <c r="AI43" i="9"/>
  <c r="AH43" i="9" s="1"/>
  <c r="AD43" i="9"/>
  <c r="AB43" i="9"/>
  <c r="AF43" i="9" s="1"/>
  <c r="W43" i="9"/>
  <c r="U43" i="9"/>
  <c r="T43" i="9" s="1"/>
  <c r="P43" i="9"/>
  <c r="N43" i="9"/>
  <c r="M43" i="9" s="1"/>
  <c r="AK42" i="9"/>
  <c r="AI42" i="9"/>
  <c r="AL42" i="9" s="1"/>
  <c r="AD42" i="9"/>
  <c r="AB42" i="9"/>
  <c r="AC42" i="9" s="1"/>
  <c r="W42" i="9"/>
  <c r="U42" i="9"/>
  <c r="V42" i="9" s="1"/>
  <c r="P42" i="9"/>
  <c r="N42" i="9"/>
  <c r="M42" i="9" s="1"/>
  <c r="AK41" i="9"/>
  <c r="AI41" i="9"/>
  <c r="AM41" i="9" s="1"/>
  <c r="AD41" i="9"/>
  <c r="AB41" i="9"/>
  <c r="AA41" i="9" s="1"/>
  <c r="W41" i="9"/>
  <c r="U41" i="9"/>
  <c r="Z41" i="9" s="1"/>
  <c r="P41" i="9"/>
  <c r="N41" i="9"/>
  <c r="S41" i="9" s="1"/>
  <c r="AK39" i="9"/>
  <c r="AI39" i="9"/>
  <c r="AN39" i="9" s="1"/>
  <c r="AD39" i="9"/>
  <c r="AB39" i="9"/>
  <c r="AF39" i="9" s="1"/>
  <c r="W39" i="9"/>
  <c r="U39" i="9"/>
  <c r="X39" i="9" s="1"/>
  <c r="P39" i="9"/>
  <c r="N39" i="9"/>
  <c r="O39" i="9" s="1"/>
  <c r="AK38" i="9"/>
  <c r="AI38" i="9"/>
  <c r="AJ38" i="9" s="1"/>
  <c r="AD38" i="9"/>
  <c r="AB38" i="9"/>
  <c r="AC38" i="9" s="1"/>
  <c r="W38" i="9"/>
  <c r="U38" i="9"/>
  <c r="X38" i="9" s="1"/>
  <c r="P38" i="9"/>
  <c r="N38" i="9"/>
  <c r="M38" i="9" s="1"/>
  <c r="AK36" i="9"/>
  <c r="AI36" i="9"/>
  <c r="AH36" i="9" s="1"/>
  <c r="AD36" i="9"/>
  <c r="AB36" i="9"/>
  <c r="AG36" i="9" s="1"/>
  <c r="W36" i="9"/>
  <c r="U36" i="9"/>
  <c r="Z36" i="9" s="1"/>
  <c r="P36" i="9"/>
  <c r="N36" i="9"/>
  <c r="R36" i="9" s="1"/>
  <c r="AK35" i="9"/>
  <c r="AI35" i="9"/>
  <c r="AM35" i="9" s="1"/>
  <c r="AD35" i="9"/>
  <c r="AB35" i="9"/>
  <c r="AE35" i="9" s="1"/>
  <c r="W35" i="9"/>
  <c r="U35" i="9"/>
  <c r="V35" i="9" s="1"/>
  <c r="P35" i="9"/>
  <c r="N35" i="9"/>
  <c r="O35" i="9" s="1"/>
  <c r="AK34" i="9"/>
  <c r="AI34" i="9"/>
  <c r="AJ34" i="9" s="1"/>
  <c r="AD34" i="9"/>
  <c r="AB34" i="9"/>
  <c r="AA34" i="9" s="1"/>
  <c r="W34" i="9"/>
  <c r="U34" i="9"/>
  <c r="T34" i="9" s="1"/>
  <c r="P34" i="9"/>
  <c r="N34" i="9"/>
  <c r="S34" i="9" s="1"/>
  <c r="AK33" i="9"/>
  <c r="AI33" i="9"/>
  <c r="AN33" i="9" s="1"/>
  <c r="AD33" i="9"/>
  <c r="AB33" i="9"/>
  <c r="AG33" i="9" s="1"/>
  <c r="W33" i="9"/>
  <c r="U33" i="9"/>
  <c r="Y33" i="9" s="1"/>
  <c r="P33" i="9"/>
  <c r="N33" i="9"/>
  <c r="Q33" i="9" s="1"/>
  <c r="AK31" i="9"/>
  <c r="AI31" i="9"/>
  <c r="AL31" i="9" s="1"/>
  <c r="AD31" i="9"/>
  <c r="AB31" i="9"/>
  <c r="AC31" i="9" s="1"/>
  <c r="W31" i="9"/>
  <c r="U31" i="9"/>
  <c r="V31" i="9" s="1"/>
  <c r="P31" i="9"/>
  <c r="N31" i="9"/>
  <c r="M31" i="9" s="1"/>
  <c r="AK30" i="9"/>
  <c r="AI30" i="9"/>
  <c r="AH30" i="9" s="1"/>
  <c r="AD30" i="9"/>
  <c r="AB30" i="9"/>
  <c r="AA30" i="9" s="1"/>
  <c r="W30" i="9"/>
  <c r="U30" i="9"/>
  <c r="X30" i="9" s="1"/>
  <c r="P30" i="9"/>
  <c r="N30" i="9"/>
  <c r="S30" i="9" s="1"/>
  <c r="L18" i="9"/>
  <c r="L17" i="9"/>
  <c r="L15" i="9"/>
  <c r="L14" i="9"/>
  <c r="L13" i="9"/>
  <c r="C11" i="8"/>
  <c r="P3" i="3"/>
  <c r="P4" i="3"/>
  <c r="P5" i="3"/>
  <c r="P6" i="3"/>
  <c r="P7" i="3"/>
  <c r="P8" i="3"/>
  <c r="P9" i="3"/>
  <c r="P10" i="3"/>
  <c r="P11" i="3"/>
  <c r="P12" i="3"/>
  <c r="P13" i="3"/>
  <c r="P14" i="3"/>
  <c r="P15" i="3"/>
  <c r="P16" i="3"/>
  <c r="P17" i="3"/>
  <c r="P18" i="3"/>
  <c r="P19" i="3"/>
  <c r="P20" i="3"/>
  <c r="P21" i="3"/>
  <c r="P22" i="3"/>
  <c r="P23" i="3"/>
  <c r="P24" i="3"/>
  <c r="P25" i="3"/>
  <c r="P26" i="3"/>
  <c r="P27" i="3"/>
  <c r="P28" i="3"/>
  <c r="P29" i="3"/>
  <c r="P30" i="3"/>
  <c r="P31" i="3"/>
  <c r="P32" i="3"/>
  <c r="P33" i="3"/>
  <c r="P34" i="3"/>
  <c r="P35" i="3"/>
  <c r="P36" i="3"/>
  <c r="P37" i="3"/>
  <c r="P38" i="3"/>
  <c r="P39" i="3"/>
  <c r="P40" i="3"/>
  <c r="P41" i="3"/>
  <c r="P42" i="3"/>
  <c r="P43" i="3"/>
  <c r="P44" i="3"/>
  <c r="P45" i="3"/>
  <c r="P46" i="3"/>
  <c r="P47" i="3"/>
  <c r="P48" i="3"/>
  <c r="P49" i="3"/>
  <c r="P50" i="3"/>
  <c r="P51" i="3"/>
  <c r="P52" i="3"/>
  <c r="P53" i="3"/>
  <c r="P54" i="3"/>
  <c r="P55" i="3"/>
  <c r="P56" i="3"/>
  <c r="P57" i="3"/>
  <c r="P58" i="3"/>
  <c r="P59" i="3"/>
  <c r="P60" i="3"/>
  <c r="P61" i="3"/>
  <c r="P62" i="3"/>
  <c r="P63" i="3"/>
  <c r="P64" i="3"/>
  <c r="P65" i="3"/>
  <c r="P66" i="3"/>
  <c r="P67" i="3"/>
  <c r="P68" i="3"/>
  <c r="P69" i="3"/>
  <c r="P70" i="3"/>
  <c r="P71" i="3"/>
  <c r="P72" i="3"/>
  <c r="P73" i="3"/>
  <c r="P74" i="3"/>
  <c r="P75" i="3"/>
  <c r="P76" i="3"/>
  <c r="P77" i="3"/>
  <c r="P78" i="3"/>
  <c r="P79" i="3"/>
  <c r="P80" i="3"/>
  <c r="P81" i="3"/>
  <c r="P82" i="3"/>
  <c r="P83" i="3"/>
  <c r="P84" i="3"/>
  <c r="P85" i="3"/>
  <c r="P86" i="3"/>
  <c r="P87" i="3"/>
  <c r="P88" i="3"/>
  <c r="P89" i="3"/>
  <c r="P90" i="3"/>
  <c r="P91" i="3"/>
  <c r="P92" i="3"/>
  <c r="P93" i="3"/>
  <c r="P94" i="3"/>
  <c r="P95" i="3"/>
  <c r="P96" i="3"/>
  <c r="P97" i="3"/>
  <c r="P98" i="3"/>
  <c r="P99" i="3"/>
  <c r="P100" i="3"/>
  <c r="P101" i="3"/>
  <c r="P102" i="3"/>
  <c r="P103" i="3"/>
  <c r="P104" i="3"/>
  <c r="P105" i="3"/>
  <c r="P106" i="3"/>
  <c r="P107" i="3"/>
  <c r="P108" i="3"/>
  <c r="P109" i="3"/>
  <c r="P110" i="3"/>
  <c r="P111" i="3"/>
  <c r="P112" i="3"/>
  <c r="P113" i="3"/>
  <c r="P114" i="3"/>
  <c r="P115" i="3"/>
  <c r="P116" i="3"/>
  <c r="P117" i="3"/>
  <c r="P118" i="3"/>
  <c r="P119" i="3"/>
  <c r="P120" i="3"/>
  <c r="P121" i="3"/>
  <c r="P122" i="3"/>
  <c r="P123" i="3"/>
  <c r="P124" i="3"/>
  <c r="P125" i="3"/>
  <c r="P126" i="3"/>
  <c r="P127" i="3"/>
  <c r="P128" i="3"/>
  <c r="P129" i="3"/>
  <c r="P130" i="3"/>
  <c r="P131" i="3"/>
  <c r="P132" i="3"/>
  <c r="P133" i="3"/>
  <c r="P134" i="3"/>
  <c r="P135" i="3"/>
  <c r="P136" i="3"/>
  <c r="P137" i="3"/>
  <c r="P138" i="3"/>
  <c r="P139" i="3"/>
  <c r="P140" i="3"/>
  <c r="P141" i="3"/>
  <c r="P142" i="3"/>
  <c r="P143" i="3"/>
  <c r="P144" i="3"/>
  <c r="P145" i="3"/>
  <c r="P146" i="3"/>
  <c r="P147" i="3"/>
  <c r="P148" i="3"/>
  <c r="P149" i="3"/>
  <c r="P150" i="3"/>
  <c r="P151" i="3"/>
  <c r="P152" i="3"/>
  <c r="P153" i="3"/>
  <c r="P154" i="3"/>
  <c r="P155" i="3"/>
  <c r="P156" i="3"/>
  <c r="P157" i="3"/>
  <c r="P158" i="3"/>
  <c r="P159" i="3"/>
  <c r="P160" i="3"/>
  <c r="P161" i="3"/>
  <c r="P162" i="3"/>
  <c r="P163" i="3"/>
  <c r="P164" i="3"/>
  <c r="P165" i="3"/>
  <c r="P166" i="3"/>
  <c r="P167" i="3"/>
  <c r="P168" i="3"/>
  <c r="P169" i="3"/>
  <c r="P170" i="3"/>
  <c r="P171" i="3"/>
  <c r="P172" i="3"/>
  <c r="P173" i="3"/>
  <c r="P174" i="3"/>
  <c r="P175" i="3"/>
  <c r="P176" i="3"/>
  <c r="P177" i="3"/>
  <c r="P178" i="3"/>
  <c r="P179" i="3"/>
  <c r="P180" i="3"/>
  <c r="P181" i="3"/>
  <c r="P182" i="3"/>
  <c r="P183" i="3"/>
  <c r="P184" i="3"/>
  <c r="P185" i="3"/>
  <c r="P186" i="3"/>
  <c r="P187" i="3"/>
  <c r="P188" i="3"/>
  <c r="P189" i="3"/>
  <c r="P190" i="3"/>
  <c r="P191" i="3"/>
  <c r="P192" i="3"/>
  <c r="P193" i="3"/>
  <c r="P194" i="3"/>
  <c r="P195" i="3"/>
  <c r="P196" i="3"/>
  <c r="P197" i="3"/>
  <c r="P198" i="3"/>
  <c r="P199" i="3"/>
  <c r="P200" i="3"/>
  <c r="P201" i="3"/>
  <c r="P202" i="3"/>
  <c r="P203" i="3"/>
  <c r="P204" i="3"/>
  <c r="P205" i="3"/>
  <c r="P206" i="3"/>
  <c r="P207" i="3"/>
  <c r="P208" i="3"/>
  <c r="P209" i="3"/>
  <c r="P210" i="3"/>
  <c r="P211" i="3"/>
  <c r="P212" i="3"/>
  <c r="P213" i="3"/>
  <c r="P214" i="3"/>
  <c r="P215" i="3"/>
  <c r="P216" i="3"/>
  <c r="P217" i="3"/>
  <c r="P218" i="3"/>
  <c r="P219" i="3"/>
  <c r="P220" i="3"/>
  <c r="P221" i="3"/>
  <c r="P222" i="3"/>
  <c r="P223" i="3"/>
  <c r="P224" i="3"/>
  <c r="P225" i="3"/>
  <c r="P226" i="3"/>
  <c r="P227" i="3"/>
  <c r="P228" i="3"/>
  <c r="P229" i="3"/>
  <c r="P230" i="3"/>
  <c r="P231" i="3"/>
  <c r="P232" i="3"/>
  <c r="P233" i="3"/>
  <c r="C1" i="47" a="1"/>
  <c r="C7" i="45" l="1" a="1"/>
  <c r="C7" i="45" s="1"/>
  <c r="L7" i="45" s="1"/>
  <c r="C1" i="47"/>
  <c r="L55" i="45"/>
  <c r="L4" i="45"/>
  <c r="C9" i="45"/>
  <c r="L9" i="45" s="1"/>
  <c r="B26" i="46"/>
  <c r="C26" i="46" s="1"/>
  <c r="L26" i="46" s="1"/>
  <c r="L1" i="46"/>
  <c r="C16" i="46"/>
  <c r="L16" i="46" s="1"/>
  <c r="C11" i="46"/>
  <c r="L11" i="46" s="1"/>
  <c r="C10" i="46"/>
  <c r="L10" i="46" s="1"/>
  <c r="C12" i="46"/>
  <c r="L12" i="46" s="1"/>
  <c r="B27" i="46"/>
  <c r="C27" i="46" s="1"/>
  <c r="L27" i="46" s="1"/>
  <c r="C19" i="43"/>
  <c r="L19" i="43" s="1"/>
  <c r="L7" i="43"/>
  <c r="C5" i="22"/>
  <c r="C143" i="22"/>
  <c r="AA36" i="9"/>
  <c r="M36" i="9"/>
  <c r="AH38" i="9"/>
  <c r="R35" i="9"/>
  <c r="AF42" i="9"/>
  <c r="AH33" i="9"/>
  <c r="Q39" i="9"/>
  <c r="AN41" i="9"/>
  <c r="T33" i="9"/>
  <c r="AE31" i="9"/>
  <c r="AN38" i="9"/>
  <c r="AH39" i="9"/>
  <c r="S35" i="9"/>
  <c r="AJ35" i="9"/>
  <c r="V33" i="9"/>
  <c r="AM31" i="9"/>
  <c r="AF35" i="9"/>
  <c r="Z33" i="9"/>
  <c r="AL38" i="9"/>
  <c r="AN31" i="9"/>
  <c r="AA33" i="9"/>
  <c r="Q35" i="9"/>
  <c r="AH35" i="9"/>
  <c r="AM38" i="9"/>
  <c r="AJ43" i="9"/>
  <c r="AL34" i="9"/>
  <c r="T35" i="9"/>
  <c r="T38" i="9"/>
  <c r="R39" i="9"/>
  <c r="AH41" i="9"/>
  <c r="AL30" i="9"/>
  <c r="AM34" i="9"/>
  <c r="AL43" i="9"/>
  <c r="AM42" i="9"/>
  <c r="AM30" i="9"/>
  <c r="AN34" i="9"/>
  <c r="AJ41" i="9"/>
  <c r="AN42" i="9"/>
  <c r="AM43" i="9"/>
  <c r="AC34" i="9"/>
  <c r="AN30" i="9"/>
  <c r="AF31" i="9"/>
  <c r="Z35" i="9"/>
  <c r="AN35" i="9"/>
  <c r="Y38" i="9"/>
  <c r="Z39" i="9"/>
  <c r="AN43" i="9"/>
  <c r="AE34" i="9"/>
  <c r="Z38" i="9"/>
  <c r="AL41" i="9"/>
  <c r="AE43" i="9"/>
  <c r="AJ30" i="9"/>
  <c r="AH34" i="9"/>
  <c r="AC39" i="9"/>
  <c r="AE42" i="9"/>
  <c r="AG31" i="9"/>
  <c r="S39" i="9"/>
  <c r="O42" i="9"/>
  <c r="X42" i="9"/>
  <c r="AG42" i="9"/>
  <c r="O31" i="9"/>
  <c r="AF34" i="9"/>
  <c r="AG35" i="9"/>
  <c r="T30" i="9"/>
  <c r="Y31" i="9"/>
  <c r="S33" i="9"/>
  <c r="AG34" i="9"/>
  <c r="M35" i="9"/>
  <c r="O36" i="9"/>
  <c r="V38" i="9"/>
  <c r="AE38" i="9"/>
  <c r="AG39" i="9"/>
  <c r="T41" i="9"/>
  <c r="Y42" i="9"/>
  <c r="X31" i="9"/>
  <c r="Q31" i="9"/>
  <c r="X35" i="9"/>
  <c r="AF38" i="9"/>
  <c r="Q42" i="9"/>
  <c r="Z42" i="9"/>
  <c r="R33" i="9"/>
  <c r="Z31" i="9"/>
  <c r="R31" i="9"/>
  <c r="AA31" i="9"/>
  <c r="Y35" i="9"/>
  <c r="S36" i="9"/>
  <c r="AG38" i="9"/>
  <c r="M39" i="9"/>
  <c r="Y39" i="9"/>
  <c r="R42" i="9"/>
  <c r="AA42" i="9"/>
  <c r="S31" i="9"/>
  <c r="T36" i="9"/>
  <c r="S42" i="9"/>
  <c r="T31" i="9"/>
  <c r="AA39" i="9"/>
  <c r="T42" i="9"/>
  <c r="M30" i="9"/>
  <c r="M34" i="9"/>
  <c r="AA38" i="9"/>
  <c r="M41" i="9"/>
  <c r="V41" i="9"/>
  <c r="O38" i="9"/>
  <c r="V30" i="9"/>
  <c r="O34" i="9"/>
  <c r="Z43" i="9"/>
  <c r="Y43" i="9"/>
  <c r="O30" i="9"/>
  <c r="AE30" i="9"/>
  <c r="AH31" i="9"/>
  <c r="M33" i="9"/>
  <c r="AC33" i="9"/>
  <c r="X34" i="9"/>
  <c r="AA35" i="9"/>
  <c r="V36" i="9"/>
  <c r="AL36" i="9"/>
  <c r="Q38" i="9"/>
  <c r="T39" i="9"/>
  <c r="AJ39" i="9"/>
  <c r="O41" i="9"/>
  <c r="AE41" i="9"/>
  <c r="AH42" i="9"/>
  <c r="V43" i="9"/>
  <c r="AJ33" i="9"/>
  <c r="AF30" i="9"/>
  <c r="AL33" i="9"/>
  <c r="AE36" i="9"/>
  <c r="AJ36" i="9"/>
  <c r="AC41" i="9"/>
  <c r="AC36" i="9"/>
  <c r="Q34" i="9"/>
  <c r="AM36" i="9"/>
  <c r="X41" i="9"/>
  <c r="Q30" i="9"/>
  <c r="Y30" i="9"/>
  <c r="AG30" i="9"/>
  <c r="AJ31" i="9"/>
  <c r="O33" i="9"/>
  <c r="AE33" i="9"/>
  <c r="AM33" i="9"/>
  <c r="R34" i="9"/>
  <c r="Z34" i="9"/>
  <c r="AC35" i="9"/>
  <c r="X36" i="9"/>
  <c r="AF36" i="9"/>
  <c r="AN36" i="9"/>
  <c r="S38" i="9"/>
  <c r="V39" i="9"/>
  <c r="AL39" i="9"/>
  <c r="Q41" i="9"/>
  <c r="Y41" i="9"/>
  <c r="AG41" i="9"/>
  <c r="AJ42" i="9"/>
  <c r="X43" i="9"/>
  <c r="AC30" i="9"/>
  <c r="V34" i="9"/>
  <c r="Y34" i="9"/>
  <c r="R38" i="9"/>
  <c r="R30" i="9"/>
  <c r="Z30" i="9"/>
  <c r="X33" i="9"/>
  <c r="AF33" i="9"/>
  <c r="AL35" i="9"/>
  <c r="Q36" i="9"/>
  <c r="Y36" i="9"/>
  <c r="AE39" i="9"/>
  <c r="AM39" i="9"/>
  <c r="R41" i="9"/>
  <c r="S43" i="9"/>
  <c r="R43" i="9"/>
  <c r="Q43" i="9"/>
  <c r="AA43" i="9"/>
  <c r="AG43" i="9"/>
  <c r="AF41" i="9"/>
  <c r="O43" i="9"/>
  <c r="AC43" i="9"/>
  <c r="C1" i="48" a="1"/>
  <c r="C1" i="48" l="1"/>
  <c r="C19" i="45"/>
  <c r="L19" i="45" s="1"/>
  <c r="C12" i="47"/>
  <c r="L12" i="47" s="1"/>
  <c r="C27" i="47"/>
  <c r="L27" i="47" s="1"/>
  <c r="C11" i="47"/>
  <c r="L11" i="47" s="1"/>
  <c r="C16" i="47"/>
  <c r="L16" i="47" s="1"/>
  <c r="C10" i="47"/>
  <c r="L10" i="47" s="1"/>
  <c r="B26" i="47"/>
  <c r="C26" i="47" s="1"/>
  <c r="L26" i="47" s="1"/>
  <c r="L1" i="47"/>
  <c r="L95" i="46"/>
  <c r="C7" i="46" a="1"/>
  <c r="C7" i="46" s="1"/>
  <c r="C9" i="46"/>
  <c r="L9" i="46" s="1"/>
  <c r="L4" i="46"/>
  <c r="C8" i="46"/>
  <c r="L8" i="46" s="1"/>
  <c r="C39" i="22"/>
  <c r="C73" i="22"/>
  <c r="C160" i="22"/>
  <c r="L42" i="9"/>
  <c r="L31" i="9"/>
  <c r="L38" i="9"/>
  <c r="L36" i="9"/>
  <c r="L34" i="9"/>
  <c r="L30" i="9"/>
  <c r="L35" i="9"/>
  <c r="L33" i="9"/>
  <c r="L41" i="9"/>
  <c r="L39" i="9"/>
  <c r="C1" i="50" a="1"/>
  <c r="C1" i="50" l="1"/>
  <c r="B26" i="48"/>
  <c r="B27" i="48"/>
  <c r="C27" i="48" s="1"/>
  <c r="L27" i="48" s="1"/>
  <c r="C11" i="48"/>
  <c r="L11" i="48" s="1"/>
  <c r="C12" i="48"/>
  <c r="L12" i="48" s="1"/>
  <c r="C16" i="48"/>
  <c r="L16" i="48" s="1"/>
  <c r="C26" i="48"/>
  <c r="L26" i="48" s="1"/>
  <c r="C10" i="48"/>
  <c r="L10" i="48" s="1"/>
  <c r="L1" i="48"/>
  <c r="L140" i="47"/>
  <c r="C8" i="47"/>
  <c r="L8" i="47" s="1"/>
  <c r="L4" i="47"/>
  <c r="C7" i="47" a="1"/>
  <c r="C7" i="47" s="1"/>
  <c r="C9" i="47"/>
  <c r="L9" i="47" s="1"/>
  <c r="C19" i="46"/>
  <c r="L19" i="46" s="1"/>
  <c r="L7" i="46"/>
  <c r="C182" i="22"/>
  <c r="AK101" i="8"/>
  <c r="AI101" i="8"/>
  <c r="AD101" i="8"/>
  <c r="AB101" i="8"/>
  <c r="AA101" i="8"/>
  <c r="W101" i="8"/>
  <c r="U101" i="8"/>
  <c r="Y101" i="8" s="1"/>
  <c r="T101" i="8"/>
  <c r="S101" i="8"/>
  <c r="P101" i="8"/>
  <c r="N101" i="8"/>
  <c r="Q101" i="8" s="1"/>
  <c r="L101" i="8"/>
  <c r="AN100" i="8"/>
  <c r="AK100" i="8"/>
  <c r="AI100" i="8"/>
  <c r="AL100" i="8" s="1"/>
  <c r="AG100" i="8"/>
  <c r="AF100" i="8"/>
  <c r="AD100" i="8"/>
  <c r="AB100" i="8"/>
  <c r="AC100" i="8" s="1"/>
  <c r="AA100" i="8"/>
  <c r="Z100" i="8"/>
  <c r="Y100" i="8"/>
  <c r="X100" i="8"/>
  <c r="W100" i="8"/>
  <c r="U100" i="8"/>
  <c r="V100" i="8" s="1"/>
  <c r="T100" i="8"/>
  <c r="Q100" i="8"/>
  <c r="P100" i="8"/>
  <c r="N100" i="8"/>
  <c r="M100" i="8" s="1"/>
  <c r="AL99" i="8"/>
  <c r="AK99" i="8"/>
  <c r="AI99" i="8"/>
  <c r="AH99" i="8" s="1"/>
  <c r="AG99" i="8"/>
  <c r="AF99" i="8"/>
  <c r="AE99" i="8"/>
  <c r="AD99" i="8"/>
  <c r="AC99" i="8"/>
  <c r="AB99" i="8"/>
  <c r="AA99" i="8"/>
  <c r="W99" i="8"/>
  <c r="U99" i="8"/>
  <c r="P99" i="8"/>
  <c r="N99" i="8"/>
  <c r="M99" i="8"/>
  <c r="AK98" i="8"/>
  <c r="AI98" i="8"/>
  <c r="AG98" i="8"/>
  <c r="AF98" i="8"/>
  <c r="AD98" i="8"/>
  <c r="AC98" i="8"/>
  <c r="AB98" i="8"/>
  <c r="AE98" i="8" s="1"/>
  <c r="AA98" i="8"/>
  <c r="Z98" i="8"/>
  <c r="W98" i="8"/>
  <c r="V98" i="8"/>
  <c r="U98" i="8"/>
  <c r="X98" i="8" s="1"/>
  <c r="S98" i="8"/>
  <c r="R98" i="8"/>
  <c r="P98" i="8"/>
  <c r="N98" i="8"/>
  <c r="O98" i="8" s="1"/>
  <c r="AN97" i="8"/>
  <c r="AM97" i="8"/>
  <c r="AK97" i="8"/>
  <c r="AI97" i="8"/>
  <c r="AJ97" i="8" s="1"/>
  <c r="AG97" i="8"/>
  <c r="AF97" i="8"/>
  <c r="AE97" i="8"/>
  <c r="AD97" i="8"/>
  <c r="AC97" i="8"/>
  <c r="AB97" i="8"/>
  <c r="AA97" i="8"/>
  <c r="X97" i="8"/>
  <c r="W97" i="8"/>
  <c r="U97" i="8"/>
  <c r="T97" i="8" s="1"/>
  <c r="S97" i="8"/>
  <c r="R97" i="8"/>
  <c r="P97" i="8"/>
  <c r="O97" i="8"/>
  <c r="N97" i="8"/>
  <c r="Q97" i="8" s="1"/>
  <c r="M97" i="8"/>
  <c r="AN96" i="8"/>
  <c r="AM96" i="8"/>
  <c r="AK96" i="8"/>
  <c r="AJ96" i="8"/>
  <c r="AI96" i="8"/>
  <c r="AL96" i="8" s="1"/>
  <c r="AH96" i="8"/>
  <c r="AD96" i="8"/>
  <c r="AB96" i="8"/>
  <c r="W96" i="8"/>
  <c r="U96" i="8"/>
  <c r="T96" i="8"/>
  <c r="S96" i="8"/>
  <c r="R96" i="8"/>
  <c r="P96" i="8"/>
  <c r="O96" i="8"/>
  <c r="N96" i="8"/>
  <c r="Q96" i="8" s="1"/>
  <c r="M96" i="8"/>
  <c r="AN95" i="8"/>
  <c r="AM95" i="8"/>
  <c r="AK95" i="8"/>
  <c r="AJ95" i="8"/>
  <c r="AI95" i="8"/>
  <c r="AL95" i="8" s="1"/>
  <c r="AH95" i="8"/>
  <c r="AG95" i="8"/>
  <c r="AD95" i="8"/>
  <c r="AC95" i="8"/>
  <c r="AB95" i="8"/>
  <c r="AE95" i="8" s="1"/>
  <c r="Z95" i="8"/>
  <c r="Y95" i="8"/>
  <c r="W95" i="8"/>
  <c r="U95" i="8"/>
  <c r="V95" i="8" s="1"/>
  <c r="S95" i="8"/>
  <c r="R95" i="8"/>
  <c r="Q95" i="8"/>
  <c r="P95" i="8"/>
  <c r="O95" i="8"/>
  <c r="N95" i="8"/>
  <c r="M95" i="8"/>
  <c r="AN94" i="8"/>
  <c r="AM94" i="8"/>
  <c r="AL94" i="8"/>
  <c r="AK94" i="8"/>
  <c r="AJ94" i="8"/>
  <c r="AI94" i="8"/>
  <c r="AH94" i="8"/>
  <c r="AG94" i="8"/>
  <c r="AE94" i="8"/>
  <c r="AD94" i="8"/>
  <c r="AB94" i="8"/>
  <c r="AA94" i="8" s="1"/>
  <c r="Z94" i="8"/>
  <c r="Y94" i="8"/>
  <c r="W94" i="8"/>
  <c r="V94" i="8"/>
  <c r="U94" i="8"/>
  <c r="X94" i="8" s="1"/>
  <c r="T94" i="8"/>
  <c r="P94" i="8"/>
  <c r="N94" i="8"/>
  <c r="AK93" i="8"/>
  <c r="AI93" i="8"/>
  <c r="AD93" i="8"/>
  <c r="AB93" i="8"/>
  <c r="AA93" i="8" s="1"/>
  <c r="Z93" i="8"/>
  <c r="Y93" i="8"/>
  <c r="W93" i="8"/>
  <c r="V93" i="8"/>
  <c r="U93" i="8"/>
  <c r="X93" i="8" s="1"/>
  <c r="T93" i="8"/>
  <c r="S93" i="8"/>
  <c r="P93" i="8"/>
  <c r="N93" i="8"/>
  <c r="Q93" i="8" s="1"/>
  <c r="AN92" i="8"/>
  <c r="AM92" i="8"/>
  <c r="AK92" i="8"/>
  <c r="AI92" i="8"/>
  <c r="AJ92" i="8" s="1"/>
  <c r="AH92" i="8"/>
  <c r="AG92" i="8"/>
  <c r="AF92" i="8"/>
  <c r="AE92" i="8"/>
  <c r="AD92" i="8"/>
  <c r="AC92" i="8"/>
  <c r="AB92" i="8"/>
  <c r="AA92" i="8"/>
  <c r="Z92" i="8"/>
  <c r="X92" i="8"/>
  <c r="W92" i="8"/>
  <c r="U92" i="8"/>
  <c r="T92" i="8" s="1"/>
  <c r="S92" i="8"/>
  <c r="R92" i="8"/>
  <c r="P92" i="8"/>
  <c r="O92" i="8"/>
  <c r="N92" i="8"/>
  <c r="Q92" i="8" s="1"/>
  <c r="M92" i="8"/>
  <c r="AK91" i="8"/>
  <c r="AI91" i="8"/>
  <c r="AJ91" i="8" s="1"/>
  <c r="AD91" i="8"/>
  <c r="AB91" i="8"/>
  <c r="AA91" i="8"/>
  <c r="Z91" i="8"/>
  <c r="Y91" i="8"/>
  <c r="W91" i="8"/>
  <c r="V91" i="8"/>
  <c r="U91" i="8"/>
  <c r="X91" i="8" s="1"/>
  <c r="T91" i="8"/>
  <c r="S91" i="8"/>
  <c r="P91" i="8"/>
  <c r="N91" i="8"/>
  <c r="Q91" i="8" s="1"/>
  <c r="AN90" i="8"/>
  <c r="AK90" i="8"/>
  <c r="AI90" i="8"/>
  <c r="AL90" i="8" s="1"/>
  <c r="AG90" i="8"/>
  <c r="AF90" i="8"/>
  <c r="AD90" i="8"/>
  <c r="AB90" i="8"/>
  <c r="AC90" i="8" s="1"/>
  <c r="AA90" i="8"/>
  <c r="Z90" i="8"/>
  <c r="Y90" i="8"/>
  <c r="X90" i="8"/>
  <c r="W90" i="8"/>
  <c r="V90" i="8"/>
  <c r="U90" i="8"/>
  <c r="T90" i="8"/>
  <c r="S90" i="8"/>
  <c r="Q90" i="8"/>
  <c r="P90" i="8"/>
  <c r="N90" i="8"/>
  <c r="M90" i="8" s="1"/>
  <c r="AN89" i="8"/>
  <c r="AL89" i="8"/>
  <c r="AK89" i="8"/>
  <c r="AI89" i="8"/>
  <c r="AH89" i="8" s="1"/>
  <c r="AG89" i="8"/>
  <c r="AF89" i="8"/>
  <c r="AD89" i="8"/>
  <c r="AC89" i="8"/>
  <c r="AB89" i="8"/>
  <c r="AE89" i="8" s="1"/>
  <c r="AA89" i="8"/>
  <c r="W89" i="8"/>
  <c r="U89" i="8"/>
  <c r="P89" i="8"/>
  <c r="N89" i="8"/>
  <c r="M89" i="8" s="1"/>
  <c r="AK88" i="8"/>
  <c r="AI88" i="8"/>
  <c r="AH88" i="8"/>
  <c r="AG88" i="8"/>
  <c r="AF88" i="8"/>
  <c r="AD88" i="8"/>
  <c r="AC88" i="8"/>
  <c r="AB88" i="8"/>
  <c r="AE88" i="8" s="1"/>
  <c r="AA88" i="8"/>
  <c r="Z88" i="8"/>
  <c r="W88" i="8"/>
  <c r="U88" i="8"/>
  <c r="X88" i="8" s="1"/>
  <c r="S88" i="8"/>
  <c r="R88" i="8"/>
  <c r="P88" i="8"/>
  <c r="N88" i="8"/>
  <c r="O88" i="8" s="1"/>
  <c r="M88" i="8"/>
  <c r="AN87" i="8"/>
  <c r="AM87" i="8"/>
  <c r="AK87" i="8"/>
  <c r="AI87" i="8"/>
  <c r="AJ87" i="8" s="1"/>
  <c r="AH87" i="8"/>
  <c r="AG87" i="8"/>
  <c r="AF87" i="8"/>
  <c r="AE87" i="8"/>
  <c r="AD87" i="8"/>
  <c r="AC87" i="8"/>
  <c r="AB87" i="8"/>
  <c r="AA87" i="8"/>
  <c r="Z87" i="8"/>
  <c r="X87" i="8"/>
  <c r="W87" i="8"/>
  <c r="U87" i="8"/>
  <c r="T87" i="8" s="1"/>
  <c r="S87" i="8"/>
  <c r="R87" i="8"/>
  <c r="P87" i="8"/>
  <c r="O87" i="8"/>
  <c r="N87" i="8"/>
  <c r="Q87" i="8" s="1"/>
  <c r="M87" i="8"/>
  <c r="AN86" i="8"/>
  <c r="AM86" i="8"/>
  <c r="AK86" i="8"/>
  <c r="AJ86" i="8"/>
  <c r="AI86" i="8"/>
  <c r="AL86" i="8" s="1"/>
  <c r="AH86" i="8"/>
  <c r="AD86" i="8"/>
  <c r="AC86" i="8"/>
  <c r="AB86" i="8"/>
  <c r="W86" i="8"/>
  <c r="U86" i="8"/>
  <c r="T86" i="8"/>
  <c r="S86" i="8"/>
  <c r="R86" i="8"/>
  <c r="P86" i="8"/>
  <c r="O86" i="8"/>
  <c r="N86" i="8"/>
  <c r="Q86" i="8" s="1"/>
  <c r="M86" i="8"/>
  <c r="AN85" i="8"/>
  <c r="AM85" i="8"/>
  <c r="AK85" i="8"/>
  <c r="AJ85" i="8"/>
  <c r="AI85" i="8"/>
  <c r="AL85" i="8" s="1"/>
  <c r="AH85" i="8"/>
  <c r="AG85" i="8"/>
  <c r="AD85" i="8"/>
  <c r="AB85" i="8"/>
  <c r="AE85" i="8" s="1"/>
  <c r="Z85" i="8"/>
  <c r="Y85" i="8"/>
  <c r="W85" i="8"/>
  <c r="U85" i="8"/>
  <c r="V85" i="8" s="1"/>
  <c r="T85" i="8"/>
  <c r="R85" i="8"/>
  <c r="Q85" i="8"/>
  <c r="P85" i="8"/>
  <c r="O85" i="8"/>
  <c r="N85" i="8"/>
  <c r="S85" i="8" s="1"/>
  <c r="M85" i="8"/>
  <c r="AM84" i="8"/>
  <c r="AL84" i="8"/>
  <c r="AK84" i="8"/>
  <c r="AJ84" i="8"/>
  <c r="AI84" i="8"/>
  <c r="AN84" i="8" s="1"/>
  <c r="AH84" i="8"/>
  <c r="AG84" i="8"/>
  <c r="AE84" i="8"/>
  <c r="AD84" i="8"/>
  <c r="AB84" i="8"/>
  <c r="AA84" i="8" s="1"/>
  <c r="Z84" i="8"/>
  <c r="Y84" i="8"/>
  <c r="W84" i="8"/>
  <c r="V84" i="8"/>
  <c r="U84" i="8"/>
  <c r="X84" i="8" s="1"/>
  <c r="T84" i="8"/>
  <c r="P84" i="8"/>
  <c r="O84" i="8"/>
  <c r="N84" i="8"/>
  <c r="AK82" i="8"/>
  <c r="AI82" i="8"/>
  <c r="AH82" i="8"/>
  <c r="AG82" i="8"/>
  <c r="AF82" i="8"/>
  <c r="AD82" i="8"/>
  <c r="AC82" i="8"/>
  <c r="AB82" i="8"/>
  <c r="AE82" i="8" s="1"/>
  <c r="AA82" i="8"/>
  <c r="Z82" i="8"/>
  <c r="W82" i="8"/>
  <c r="U82" i="8"/>
  <c r="X82" i="8" s="1"/>
  <c r="S82" i="8"/>
  <c r="R82" i="8"/>
  <c r="P82" i="8"/>
  <c r="N82" i="8"/>
  <c r="O82" i="8" s="1"/>
  <c r="M82" i="8"/>
  <c r="L82" i="8"/>
  <c r="AN80" i="8"/>
  <c r="AM80" i="8"/>
  <c r="AK80" i="8"/>
  <c r="AI80" i="8"/>
  <c r="AJ80" i="8" s="1"/>
  <c r="AH80" i="8"/>
  <c r="AF80" i="8"/>
  <c r="AE80" i="8"/>
  <c r="AD80" i="8"/>
  <c r="AC80" i="8"/>
  <c r="AB80" i="8"/>
  <c r="AG80" i="8" s="1"/>
  <c r="AA80" i="8"/>
  <c r="Z80" i="8"/>
  <c r="X80" i="8"/>
  <c r="W80" i="8"/>
  <c r="U80" i="8"/>
  <c r="T80" i="8" s="1"/>
  <c r="S80" i="8"/>
  <c r="R80" i="8"/>
  <c r="P80" i="8"/>
  <c r="O80" i="8"/>
  <c r="N80" i="8"/>
  <c r="Q80" i="8" s="1"/>
  <c r="M80" i="8"/>
  <c r="L80" i="8"/>
  <c r="AN79" i="8"/>
  <c r="AM79" i="8"/>
  <c r="AK79" i="8"/>
  <c r="AJ79" i="8"/>
  <c r="AI79" i="8"/>
  <c r="AL79" i="8" s="1"/>
  <c r="AH79" i="8"/>
  <c r="AE79" i="8"/>
  <c r="AD79" i="8"/>
  <c r="AC79" i="8"/>
  <c r="AB79" i="8"/>
  <c r="W79" i="8"/>
  <c r="U79" i="8"/>
  <c r="T79" i="8" s="1"/>
  <c r="S79" i="8"/>
  <c r="R79" i="8"/>
  <c r="Q79" i="8"/>
  <c r="P79" i="8"/>
  <c r="O79" i="8"/>
  <c r="N79" i="8"/>
  <c r="M79" i="8"/>
  <c r="L79" i="8"/>
  <c r="AN78" i="8"/>
  <c r="AM78" i="8"/>
  <c r="AL78" i="8"/>
  <c r="AK78" i="8"/>
  <c r="AJ78" i="8"/>
  <c r="AI78" i="8"/>
  <c r="AH78" i="8"/>
  <c r="AD78" i="8"/>
  <c r="AB78" i="8"/>
  <c r="Z78" i="8"/>
  <c r="Y78" i="8"/>
  <c r="W78" i="8"/>
  <c r="U78" i="8"/>
  <c r="V78" i="8" s="1"/>
  <c r="T78" i="8"/>
  <c r="R78" i="8"/>
  <c r="Q78" i="8"/>
  <c r="P78" i="8"/>
  <c r="O78" i="8"/>
  <c r="N78" i="8"/>
  <c r="S78" i="8" s="1"/>
  <c r="M78" i="8"/>
  <c r="L78" i="8"/>
  <c r="AM77" i="8"/>
  <c r="AL77" i="8"/>
  <c r="AK77" i="8"/>
  <c r="AJ77" i="8"/>
  <c r="AI77" i="8"/>
  <c r="AN77" i="8" s="1"/>
  <c r="AH77" i="8"/>
  <c r="AG77" i="8"/>
  <c r="AE77" i="8"/>
  <c r="AD77" i="8"/>
  <c r="AB77" i="8"/>
  <c r="AA77" i="8" s="1"/>
  <c r="Z77" i="8"/>
  <c r="Y77" i="8"/>
  <c r="W77" i="8"/>
  <c r="V77" i="8"/>
  <c r="U77" i="8"/>
  <c r="X77" i="8" s="1"/>
  <c r="T77" i="8"/>
  <c r="R77" i="8"/>
  <c r="Q77" i="8"/>
  <c r="P77" i="8"/>
  <c r="O77" i="8"/>
  <c r="N77" i="8"/>
  <c r="L77" i="8"/>
  <c r="AK76" i="8"/>
  <c r="AI76" i="8"/>
  <c r="AE76" i="8"/>
  <c r="AD76" i="8"/>
  <c r="AB76" i="8"/>
  <c r="AA76" i="8" s="1"/>
  <c r="Z76" i="8"/>
  <c r="Y76" i="8"/>
  <c r="X76" i="8"/>
  <c r="W76" i="8"/>
  <c r="V76" i="8"/>
  <c r="U76" i="8"/>
  <c r="T76" i="8"/>
  <c r="P76" i="8"/>
  <c r="O76" i="8"/>
  <c r="N76" i="8"/>
  <c r="L76" i="8"/>
  <c r="AN75" i="8"/>
  <c r="AK75" i="8"/>
  <c r="AJ75" i="8"/>
  <c r="AI75" i="8"/>
  <c r="AD75" i="8"/>
  <c r="AB75" i="8"/>
  <c r="AA75" i="8" s="1"/>
  <c r="Y75" i="8"/>
  <c r="X75" i="8"/>
  <c r="W75" i="8"/>
  <c r="V75" i="8"/>
  <c r="U75" i="8"/>
  <c r="Z75" i="8" s="1"/>
  <c r="T75" i="8"/>
  <c r="S75" i="8"/>
  <c r="Q75" i="8"/>
  <c r="P75" i="8"/>
  <c r="N75" i="8"/>
  <c r="M75" i="8" s="1"/>
  <c r="L75" i="8"/>
  <c r="AN74" i="8"/>
  <c r="AL74" i="8"/>
  <c r="AK74" i="8"/>
  <c r="AI74" i="8"/>
  <c r="AH74" i="8" s="1"/>
  <c r="AG74" i="8"/>
  <c r="AF74" i="8"/>
  <c r="AD74" i="8"/>
  <c r="AC74" i="8"/>
  <c r="AB74" i="8"/>
  <c r="AE74" i="8" s="1"/>
  <c r="AA74" i="8"/>
  <c r="Y74" i="8"/>
  <c r="X74" i="8"/>
  <c r="W74" i="8"/>
  <c r="V74" i="8"/>
  <c r="U74" i="8"/>
  <c r="P74" i="8"/>
  <c r="N74" i="8"/>
  <c r="M74" i="8" s="1"/>
  <c r="L74" i="8"/>
  <c r="AL73" i="8"/>
  <c r="AK73" i="8"/>
  <c r="AI73" i="8"/>
  <c r="AH73" i="8" s="1"/>
  <c r="AF73" i="8"/>
  <c r="AE73" i="8"/>
  <c r="AD73" i="8"/>
  <c r="AC73" i="8"/>
  <c r="AB73" i="8"/>
  <c r="AG73" i="8" s="1"/>
  <c r="AA73" i="8"/>
  <c r="W73" i="8"/>
  <c r="U73" i="8"/>
  <c r="S73" i="8"/>
  <c r="R73" i="8"/>
  <c r="P73" i="8"/>
  <c r="N73" i="8"/>
  <c r="L73" i="8"/>
  <c r="AK72" i="8"/>
  <c r="AI72" i="8"/>
  <c r="AH72" i="8" s="1"/>
  <c r="AF72" i="8"/>
  <c r="AE72" i="8"/>
  <c r="AD72" i="8"/>
  <c r="AC72" i="8"/>
  <c r="AB72" i="8"/>
  <c r="AG72" i="8" s="1"/>
  <c r="AA72" i="8"/>
  <c r="Z72" i="8"/>
  <c r="X72" i="8"/>
  <c r="W72" i="8"/>
  <c r="U72" i="8"/>
  <c r="T72" i="8" s="1"/>
  <c r="S72" i="8"/>
  <c r="R72" i="8"/>
  <c r="P72" i="8"/>
  <c r="O72" i="8"/>
  <c r="N72" i="8"/>
  <c r="Q72" i="8" s="1"/>
  <c r="M72" i="8"/>
  <c r="L72" i="8"/>
  <c r="AN71" i="8"/>
  <c r="AM71" i="8"/>
  <c r="AK71" i="8"/>
  <c r="AJ71" i="8"/>
  <c r="AI71" i="8"/>
  <c r="AL71" i="8" s="1"/>
  <c r="AH71" i="8"/>
  <c r="AF71" i="8"/>
  <c r="AD71" i="8"/>
  <c r="AB71" i="8"/>
  <c r="AE71" i="8" s="1"/>
  <c r="W71" i="8"/>
  <c r="U71" i="8"/>
  <c r="T71" i="8" s="1"/>
  <c r="S71" i="8"/>
  <c r="R71" i="8"/>
  <c r="Q71" i="8"/>
  <c r="P71" i="8"/>
  <c r="O71" i="8"/>
  <c r="N71" i="8"/>
  <c r="M71" i="8"/>
  <c r="L71" i="8"/>
  <c r="AN70" i="8"/>
  <c r="AM70" i="8"/>
  <c r="AL70" i="8"/>
  <c r="AK70" i="8"/>
  <c r="AJ70" i="8"/>
  <c r="AI70" i="8"/>
  <c r="AH70" i="8"/>
  <c r="AG70" i="8"/>
  <c r="AD70" i="8"/>
  <c r="AB70" i="8"/>
  <c r="AE70" i="8" s="1"/>
  <c r="W70" i="8"/>
  <c r="U70" i="8"/>
  <c r="R70" i="8"/>
  <c r="Q70" i="8"/>
  <c r="P70" i="8"/>
  <c r="O70" i="8"/>
  <c r="N70" i="8"/>
  <c r="S70" i="8" s="1"/>
  <c r="M70" i="8"/>
  <c r="L70" i="8"/>
  <c r="AM69" i="8"/>
  <c r="AL69" i="8"/>
  <c r="AK69" i="8"/>
  <c r="AJ69" i="8"/>
  <c r="AI69" i="8"/>
  <c r="AN69" i="8" s="1"/>
  <c r="AH69" i="8"/>
  <c r="AG69" i="8"/>
  <c r="AE69" i="8"/>
  <c r="AD69" i="8"/>
  <c r="AB69" i="8"/>
  <c r="Z69" i="8"/>
  <c r="Y69" i="8"/>
  <c r="W69" i="8"/>
  <c r="V69" i="8"/>
  <c r="U69" i="8"/>
  <c r="X69" i="8" s="1"/>
  <c r="T69" i="8"/>
  <c r="P69" i="8"/>
  <c r="N69" i="8"/>
  <c r="R69" i="8" s="1"/>
  <c r="L69" i="8"/>
  <c r="AM68" i="8"/>
  <c r="AL68" i="8"/>
  <c r="AK68" i="8"/>
  <c r="AJ68" i="8"/>
  <c r="AI68" i="8"/>
  <c r="AD68" i="8"/>
  <c r="AB68" i="8"/>
  <c r="AA68" i="8"/>
  <c r="Z68" i="8"/>
  <c r="Y68" i="8"/>
  <c r="X68" i="8"/>
  <c r="W68" i="8"/>
  <c r="V68" i="8"/>
  <c r="U68" i="8"/>
  <c r="T68" i="8"/>
  <c r="S68" i="8"/>
  <c r="P68" i="8"/>
  <c r="N68" i="8"/>
  <c r="Q68" i="8" s="1"/>
  <c r="L68" i="8"/>
  <c r="AN67" i="8"/>
  <c r="AL67" i="8"/>
  <c r="AK67" i="8"/>
  <c r="AJ67" i="8"/>
  <c r="AI67" i="8"/>
  <c r="AF67" i="8"/>
  <c r="AD67" i="8"/>
  <c r="AB67" i="8"/>
  <c r="AA67" i="8"/>
  <c r="Y67" i="8"/>
  <c r="X67" i="8"/>
  <c r="W67" i="8"/>
  <c r="V67" i="8"/>
  <c r="U67" i="8"/>
  <c r="Z67" i="8" s="1"/>
  <c r="T67" i="8"/>
  <c r="S67" i="8"/>
  <c r="Q67" i="8"/>
  <c r="P67" i="8"/>
  <c r="N67" i="8"/>
  <c r="L67" i="8"/>
  <c r="AL66" i="8"/>
  <c r="AK66" i="8"/>
  <c r="AI66" i="8"/>
  <c r="AG66" i="8"/>
  <c r="AF66" i="8"/>
  <c r="AD66" i="8"/>
  <c r="AC66" i="8"/>
  <c r="AB66" i="8"/>
  <c r="AE66" i="8" s="1"/>
  <c r="AA66" i="8"/>
  <c r="Y66" i="8"/>
  <c r="X66" i="8"/>
  <c r="W66" i="8"/>
  <c r="V66" i="8"/>
  <c r="U66" i="8"/>
  <c r="P66" i="8"/>
  <c r="N66" i="8"/>
  <c r="M66" i="8" s="1"/>
  <c r="L66" i="8"/>
  <c r="AN65" i="8"/>
  <c r="AL65" i="8"/>
  <c r="AK65" i="8"/>
  <c r="AI65" i="8"/>
  <c r="AH65" i="8"/>
  <c r="AG65" i="8"/>
  <c r="AF65" i="8"/>
  <c r="AE65" i="8"/>
  <c r="AD65" i="8"/>
  <c r="AC65" i="8"/>
  <c r="AB65" i="8"/>
  <c r="AA65" i="8"/>
  <c r="W65" i="8"/>
  <c r="V65" i="8"/>
  <c r="U65" i="8"/>
  <c r="P65" i="8"/>
  <c r="N65" i="8"/>
  <c r="Q65" i="8" s="1"/>
  <c r="L65" i="8"/>
  <c r="AN64" i="8"/>
  <c r="AK64" i="8"/>
  <c r="AI64" i="8"/>
  <c r="AL64" i="8" s="1"/>
  <c r="AH64" i="8"/>
  <c r="AF64" i="8"/>
  <c r="AE64" i="8"/>
  <c r="AD64" i="8"/>
  <c r="AC64" i="8"/>
  <c r="AB64" i="8"/>
  <c r="AG64" i="8" s="1"/>
  <c r="W64" i="8"/>
  <c r="U64" i="8"/>
  <c r="T64" i="8" s="1"/>
  <c r="S64" i="8"/>
  <c r="R64" i="8"/>
  <c r="P64" i="8"/>
  <c r="O64" i="8"/>
  <c r="N64" i="8"/>
  <c r="Q64" i="8" s="1"/>
  <c r="M64" i="8"/>
  <c r="L64" i="8"/>
  <c r="AN63" i="8"/>
  <c r="AK63" i="8"/>
  <c r="AI63" i="8"/>
  <c r="AL63" i="8" s="1"/>
  <c r="AH63" i="8"/>
  <c r="AG63" i="8"/>
  <c r="AF63" i="8"/>
  <c r="AE63" i="8"/>
  <c r="AD63" i="8"/>
  <c r="AC63" i="8"/>
  <c r="AB63" i="8"/>
  <c r="AA63" i="8"/>
  <c r="Z63" i="8"/>
  <c r="Y63" i="8"/>
  <c r="X63" i="8"/>
  <c r="W63" i="8"/>
  <c r="V63" i="8"/>
  <c r="U63" i="8"/>
  <c r="T63" i="8" s="1"/>
  <c r="S63" i="8"/>
  <c r="R63" i="8"/>
  <c r="Q63" i="8"/>
  <c r="P63" i="8"/>
  <c r="O63" i="8"/>
  <c r="N63" i="8"/>
  <c r="M63" i="8" s="1"/>
  <c r="L63" i="8"/>
  <c r="AN62" i="8"/>
  <c r="AM62" i="8"/>
  <c r="AL62" i="8"/>
  <c r="AK62" i="8"/>
  <c r="AJ62" i="8"/>
  <c r="AI62" i="8"/>
  <c r="AH62" i="8" s="1"/>
  <c r="AE62" i="8"/>
  <c r="AD62" i="8"/>
  <c r="AC62" i="8"/>
  <c r="AB62" i="8"/>
  <c r="W62" i="8"/>
  <c r="U62" i="8"/>
  <c r="T62" i="8" s="1"/>
  <c r="P62" i="8"/>
  <c r="O62" i="8"/>
  <c r="N62" i="8"/>
  <c r="R62" i="8" s="1"/>
  <c r="M62" i="8"/>
  <c r="L62" i="8"/>
  <c r="AK61" i="8"/>
  <c r="AJ61" i="8"/>
  <c r="AI61" i="8"/>
  <c r="AM61" i="8" s="1"/>
  <c r="AH61" i="8"/>
  <c r="AG61" i="8"/>
  <c r="AD61" i="8"/>
  <c r="AB61" i="8"/>
  <c r="Z61" i="8"/>
  <c r="Y61" i="8"/>
  <c r="W61" i="8"/>
  <c r="U61" i="8"/>
  <c r="V61" i="8" s="1"/>
  <c r="T61" i="8"/>
  <c r="S61" i="8"/>
  <c r="R61" i="8"/>
  <c r="Q61" i="8"/>
  <c r="P61" i="8"/>
  <c r="O61" i="8"/>
  <c r="N61" i="8"/>
  <c r="M61" i="8"/>
  <c r="AN59" i="8"/>
  <c r="AM59" i="8"/>
  <c r="AL59" i="8"/>
  <c r="AK59" i="8"/>
  <c r="AJ59" i="8"/>
  <c r="AI59" i="8"/>
  <c r="AH59" i="8" s="1"/>
  <c r="AG59" i="8"/>
  <c r="AF59" i="8"/>
  <c r="AE59" i="8"/>
  <c r="AD59" i="8"/>
  <c r="AC59" i="8"/>
  <c r="AB59" i="8"/>
  <c r="AA59" i="8" s="1"/>
  <c r="X59" i="8"/>
  <c r="W59" i="8"/>
  <c r="V59" i="8"/>
  <c r="U59" i="8"/>
  <c r="P59" i="8"/>
  <c r="N59" i="8"/>
  <c r="M59" i="8" s="1"/>
  <c r="L59" i="8"/>
  <c r="AK58" i="8"/>
  <c r="AI58" i="8"/>
  <c r="AH58" i="8"/>
  <c r="AD58" i="8"/>
  <c r="AC58" i="8"/>
  <c r="AB58" i="8"/>
  <c r="AF58" i="8" s="1"/>
  <c r="AA58" i="8"/>
  <c r="W58" i="8"/>
  <c r="U58" i="8"/>
  <c r="S58" i="8"/>
  <c r="R58" i="8"/>
  <c r="P58" i="8"/>
  <c r="N58" i="8"/>
  <c r="O58" i="8" s="1"/>
  <c r="M58" i="8"/>
  <c r="L58" i="8"/>
  <c r="AN57" i="8"/>
  <c r="AM57" i="8"/>
  <c r="AK57" i="8"/>
  <c r="AI57" i="8"/>
  <c r="AJ57" i="8" s="1"/>
  <c r="AH57" i="8"/>
  <c r="AG57" i="8"/>
  <c r="AF57" i="8"/>
  <c r="AE57" i="8"/>
  <c r="AD57" i="8"/>
  <c r="AC57" i="8"/>
  <c r="AB57" i="8"/>
  <c r="AA57" i="8"/>
  <c r="Z57" i="8"/>
  <c r="Y57" i="8"/>
  <c r="X57" i="8"/>
  <c r="W57" i="8"/>
  <c r="V57" i="8"/>
  <c r="U57" i="8"/>
  <c r="T57" i="8" s="1"/>
  <c r="S57" i="8"/>
  <c r="R57" i="8"/>
  <c r="Q57" i="8"/>
  <c r="P57" i="8"/>
  <c r="O57" i="8"/>
  <c r="N57" i="8"/>
  <c r="M57" i="8" s="1"/>
  <c r="L57" i="8"/>
  <c r="AN56" i="8"/>
  <c r="AM56" i="8"/>
  <c r="AL56" i="8"/>
  <c r="AK56" i="8"/>
  <c r="AJ56" i="8"/>
  <c r="AI56" i="8"/>
  <c r="AH56" i="8" s="1"/>
  <c r="AD56" i="8"/>
  <c r="AB56" i="8"/>
  <c r="AC56" i="8" s="1"/>
  <c r="W56" i="8"/>
  <c r="U56" i="8"/>
  <c r="T56" i="8"/>
  <c r="P56" i="8"/>
  <c r="O56" i="8"/>
  <c r="N56" i="8"/>
  <c r="R56" i="8" s="1"/>
  <c r="M56" i="8"/>
  <c r="L56" i="8"/>
  <c r="AK55" i="8"/>
  <c r="AJ55" i="8"/>
  <c r="AI55" i="8"/>
  <c r="AM55" i="8" s="1"/>
  <c r="AH55" i="8"/>
  <c r="AD55" i="8"/>
  <c r="AB55" i="8"/>
  <c r="Z55" i="8"/>
  <c r="Y55" i="8"/>
  <c r="W55" i="8"/>
  <c r="U55" i="8"/>
  <c r="V55" i="8" s="1"/>
  <c r="T55" i="8"/>
  <c r="S55" i="8"/>
  <c r="R55" i="8"/>
  <c r="Q55" i="8"/>
  <c r="P55" i="8"/>
  <c r="O55" i="8"/>
  <c r="N55" i="8"/>
  <c r="M55" i="8"/>
  <c r="L55" i="8"/>
  <c r="AN54" i="8"/>
  <c r="AM54" i="8"/>
  <c r="AL54" i="8"/>
  <c r="AK54" i="8"/>
  <c r="AJ54" i="8"/>
  <c r="AI54" i="8"/>
  <c r="AH54" i="8"/>
  <c r="AG54" i="8"/>
  <c r="AF54" i="8"/>
  <c r="AE54" i="8"/>
  <c r="AD54" i="8"/>
  <c r="AC54" i="8"/>
  <c r="AB54" i="8"/>
  <c r="AA54" i="8" s="1"/>
  <c r="Z54" i="8"/>
  <c r="Y54" i="8"/>
  <c r="X54" i="8"/>
  <c r="W54" i="8"/>
  <c r="V54" i="8"/>
  <c r="U54" i="8"/>
  <c r="T54" i="8" s="1"/>
  <c r="Q54" i="8"/>
  <c r="P54" i="8"/>
  <c r="N54" i="8"/>
  <c r="L54" i="8"/>
  <c r="AK53" i="8"/>
  <c r="AI53" i="8"/>
  <c r="AL53" i="8" s="1"/>
  <c r="AD53" i="8"/>
  <c r="AB53" i="8"/>
  <c r="AA53" i="8"/>
  <c r="W53" i="8"/>
  <c r="V53" i="8"/>
  <c r="U53" i="8"/>
  <c r="Y53" i="8" s="1"/>
  <c r="T53" i="8"/>
  <c r="S53" i="8"/>
  <c r="P53" i="8"/>
  <c r="N53" i="8"/>
  <c r="L53" i="8"/>
  <c r="AN52" i="8"/>
  <c r="AK52" i="8"/>
  <c r="AI52" i="8"/>
  <c r="AG52" i="8"/>
  <c r="AF52" i="8"/>
  <c r="AD52" i="8"/>
  <c r="AB52" i="8"/>
  <c r="AC52" i="8" s="1"/>
  <c r="AA52" i="8"/>
  <c r="Z52" i="8"/>
  <c r="Y52" i="8"/>
  <c r="X52" i="8"/>
  <c r="W52" i="8"/>
  <c r="V52" i="8"/>
  <c r="U52" i="8"/>
  <c r="T52" i="8"/>
  <c r="S52" i="8"/>
  <c r="R52" i="8"/>
  <c r="Q52" i="8"/>
  <c r="P52" i="8"/>
  <c r="O52" i="8"/>
  <c r="N52" i="8"/>
  <c r="M52" i="8" s="1"/>
  <c r="L52" i="8"/>
  <c r="AN51" i="8"/>
  <c r="AM51" i="8"/>
  <c r="AL51" i="8"/>
  <c r="AK51" i="8"/>
  <c r="AJ51" i="8"/>
  <c r="AI51" i="8"/>
  <c r="AH51" i="8" s="1"/>
  <c r="AG51" i="8"/>
  <c r="AF51" i="8"/>
  <c r="AE51" i="8"/>
  <c r="AD51" i="8"/>
  <c r="AC51" i="8"/>
  <c r="AB51" i="8"/>
  <c r="AA51" i="8" s="1"/>
  <c r="X51" i="8"/>
  <c r="W51" i="8"/>
  <c r="V51" i="8"/>
  <c r="U51" i="8"/>
  <c r="P51" i="8"/>
  <c r="N51" i="8"/>
  <c r="M51" i="8" s="1"/>
  <c r="L51" i="8"/>
  <c r="AK50" i="8"/>
  <c r="AI50" i="8"/>
  <c r="AH50" i="8"/>
  <c r="AD50" i="8"/>
  <c r="AC50" i="8"/>
  <c r="AB50" i="8"/>
  <c r="AF50" i="8" s="1"/>
  <c r="AA50" i="8"/>
  <c r="W50" i="8"/>
  <c r="U50" i="8"/>
  <c r="P50" i="8"/>
  <c r="N50" i="8"/>
  <c r="M50" i="8" s="1"/>
  <c r="L50" i="8"/>
  <c r="AN49" i="8"/>
  <c r="AM49" i="8"/>
  <c r="AK49" i="8"/>
  <c r="AI49" i="8"/>
  <c r="AH49" i="8"/>
  <c r="AG49" i="8"/>
  <c r="AF49" i="8"/>
  <c r="AE49" i="8"/>
  <c r="AD49" i="8"/>
  <c r="AC49" i="8"/>
  <c r="AB49" i="8"/>
  <c r="AA49" i="8"/>
  <c r="Z49" i="8"/>
  <c r="Y49" i="8"/>
  <c r="X49" i="8"/>
  <c r="W49" i="8"/>
  <c r="V49" i="8"/>
  <c r="U49" i="8"/>
  <c r="T49" i="8" s="1"/>
  <c r="S49" i="8"/>
  <c r="R49" i="8"/>
  <c r="Q49" i="8"/>
  <c r="P49" i="8"/>
  <c r="O49" i="8"/>
  <c r="N49" i="8"/>
  <c r="M49" i="8" s="1"/>
  <c r="L49" i="8"/>
  <c r="AN48" i="8"/>
  <c r="AM48" i="8"/>
  <c r="AL48" i="8"/>
  <c r="AK48" i="8"/>
  <c r="AJ48" i="8"/>
  <c r="AI48" i="8"/>
  <c r="AH48" i="8" s="1"/>
  <c r="AE48" i="8"/>
  <c r="AD48" i="8"/>
  <c r="AB48" i="8"/>
  <c r="AF48" i="8" s="1"/>
  <c r="X48" i="8"/>
  <c r="W48" i="8"/>
  <c r="U48" i="8"/>
  <c r="T48" i="8" s="1"/>
  <c r="P48" i="8"/>
  <c r="O48" i="8"/>
  <c r="N48" i="8"/>
  <c r="R48" i="8" s="1"/>
  <c r="M48" i="8"/>
  <c r="L48" i="8"/>
  <c r="AK47" i="8"/>
  <c r="AJ47" i="8"/>
  <c r="AI47" i="8"/>
  <c r="AM47" i="8" s="1"/>
  <c r="AH47" i="8"/>
  <c r="AG47" i="8"/>
  <c r="AD47" i="8"/>
  <c r="AB47" i="8"/>
  <c r="W47" i="8"/>
  <c r="U47" i="8"/>
  <c r="T47" i="8"/>
  <c r="S47" i="8"/>
  <c r="R47" i="8"/>
  <c r="Q47" i="8"/>
  <c r="P47" i="8"/>
  <c r="O47" i="8"/>
  <c r="N47" i="8"/>
  <c r="M47" i="8"/>
  <c r="L47" i="8"/>
  <c r="AN46" i="8"/>
  <c r="AM46" i="8"/>
  <c r="AL46" i="8"/>
  <c r="AK46" i="8"/>
  <c r="AJ46" i="8"/>
  <c r="AI46" i="8"/>
  <c r="AH46" i="8"/>
  <c r="AG46" i="8"/>
  <c r="AF46" i="8"/>
  <c r="AE46" i="8"/>
  <c r="AD46" i="8"/>
  <c r="AC46" i="8"/>
  <c r="AB46" i="8"/>
  <c r="AA46" i="8" s="1"/>
  <c r="Z46" i="8"/>
  <c r="Y46" i="8"/>
  <c r="X46" i="8"/>
  <c r="W46" i="8"/>
  <c r="V46" i="8"/>
  <c r="U46" i="8"/>
  <c r="T46" i="8" s="1"/>
  <c r="P46" i="8"/>
  <c r="N46" i="8"/>
  <c r="R46" i="8" s="1"/>
  <c r="L46" i="8"/>
  <c r="AM45" i="8"/>
  <c r="AL45" i="8"/>
  <c r="AK45" i="8"/>
  <c r="AJ45" i="8"/>
  <c r="AI45" i="8"/>
  <c r="AE45" i="8"/>
  <c r="AD45" i="8"/>
  <c r="AB45" i="8"/>
  <c r="AC45" i="8" s="1"/>
  <c r="AA45" i="8"/>
  <c r="W45" i="8"/>
  <c r="V45" i="8"/>
  <c r="U45" i="8"/>
  <c r="T45" i="8"/>
  <c r="S45" i="8"/>
  <c r="P45" i="8"/>
  <c r="N45" i="8"/>
  <c r="M45" i="8" s="1"/>
  <c r="L45" i="8"/>
  <c r="AN44" i="8"/>
  <c r="AK44" i="8"/>
  <c r="AJ44" i="8"/>
  <c r="AI44" i="8"/>
  <c r="AH44" i="8"/>
  <c r="AG44" i="8"/>
  <c r="AF44" i="8"/>
  <c r="AD44" i="8"/>
  <c r="AB44" i="8"/>
  <c r="AA44" i="8"/>
  <c r="Z44" i="8"/>
  <c r="Y44" i="8"/>
  <c r="X44" i="8"/>
  <c r="W44" i="8"/>
  <c r="V44" i="8"/>
  <c r="U44" i="8"/>
  <c r="T44" i="8"/>
  <c r="S44" i="8"/>
  <c r="R44" i="8"/>
  <c r="Q44" i="8"/>
  <c r="P44" i="8"/>
  <c r="O44" i="8"/>
  <c r="N44" i="8"/>
  <c r="M44" i="8" s="1"/>
  <c r="L44" i="8"/>
  <c r="AN43" i="8"/>
  <c r="AM43" i="8"/>
  <c r="AL43" i="8"/>
  <c r="AK43" i="8"/>
  <c r="AJ43" i="8"/>
  <c r="AI43" i="8"/>
  <c r="AH43" i="8" s="1"/>
  <c r="AG43" i="8"/>
  <c r="AF43" i="8"/>
  <c r="AE43" i="8"/>
  <c r="AD43" i="8"/>
  <c r="AC43" i="8"/>
  <c r="AB43" i="8"/>
  <c r="AA43" i="8" s="1"/>
  <c r="Y43" i="8"/>
  <c r="X43" i="8"/>
  <c r="W43" i="8"/>
  <c r="V43" i="8"/>
  <c r="U43" i="8"/>
  <c r="Q43" i="8"/>
  <c r="P43" i="8"/>
  <c r="N43" i="8"/>
  <c r="O43" i="8" s="1"/>
  <c r="M43" i="8"/>
  <c r="L43" i="8"/>
  <c r="AK42" i="8"/>
  <c r="AI42" i="8"/>
  <c r="AL42" i="8" s="1"/>
  <c r="AD42" i="8"/>
  <c r="AC42" i="8"/>
  <c r="AB42" i="8"/>
  <c r="AA42" i="8" s="1"/>
  <c r="Z42" i="8"/>
  <c r="W42" i="8"/>
  <c r="V42" i="8"/>
  <c r="U42" i="8"/>
  <c r="T42" i="8"/>
  <c r="S42" i="8"/>
  <c r="R42" i="8"/>
  <c r="P42" i="8"/>
  <c r="N42" i="8"/>
  <c r="M42" i="8"/>
  <c r="L42" i="8"/>
  <c r="AM41" i="8"/>
  <c r="AK41" i="8"/>
  <c r="AI41" i="8"/>
  <c r="AH41" i="8" s="1"/>
  <c r="AG41" i="8"/>
  <c r="AF41" i="8"/>
  <c r="AE41" i="8"/>
  <c r="AD41" i="8"/>
  <c r="AC41" i="8"/>
  <c r="AB41" i="8"/>
  <c r="AA41" i="8"/>
  <c r="Z41" i="8"/>
  <c r="Y41" i="8"/>
  <c r="X41" i="8"/>
  <c r="W41" i="8"/>
  <c r="V41" i="8"/>
  <c r="U41" i="8"/>
  <c r="T41" i="8" s="1"/>
  <c r="S41" i="8"/>
  <c r="R41" i="8"/>
  <c r="Q41" i="8"/>
  <c r="P41" i="8"/>
  <c r="O41" i="8"/>
  <c r="N41" i="8"/>
  <c r="M41" i="8" s="1"/>
  <c r="L41" i="8"/>
  <c r="AK40" i="8"/>
  <c r="AI40" i="8"/>
  <c r="AH40" i="8" s="1"/>
  <c r="AF40" i="8"/>
  <c r="AD40" i="8"/>
  <c r="AC40" i="8"/>
  <c r="AB40" i="8"/>
  <c r="AG40" i="8" s="1"/>
  <c r="X40" i="8"/>
  <c r="W40" i="8"/>
  <c r="V40" i="8"/>
  <c r="U40" i="8"/>
  <c r="T40" i="8"/>
  <c r="S40" i="8"/>
  <c r="P40" i="8"/>
  <c r="O40" i="8"/>
  <c r="N40" i="8"/>
  <c r="M40" i="8"/>
  <c r="L40" i="8"/>
  <c r="AK39" i="8"/>
  <c r="AJ39" i="8"/>
  <c r="AI39" i="8"/>
  <c r="AH39" i="8" s="1"/>
  <c r="AF39" i="8"/>
  <c r="AD39" i="8"/>
  <c r="AB39" i="8"/>
  <c r="AE39" i="8" s="1"/>
  <c r="AA39" i="8"/>
  <c r="W39" i="8"/>
  <c r="U39" i="8"/>
  <c r="V39" i="8" s="1"/>
  <c r="S39" i="8"/>
  <c r="R39" i="8"/>
  <c r="Q39" i="8"/>
  <c r="P39" i="8"/>
  <c r="O39" i="8"/>
  <c r="N39" i="8"/>
  <c r="M39" i="8"/>
  <c r="L39" i="8"/>
  <c r="AN38" i="8"/>
  <c r="AM38" i="8"/>
  <c r="AL38" i="8"/>
  <c r="AK38" i="8"/>
  <c r="AJ38" i="8"/>
  <c r="AI38" i="8"/>
  <c r="AH38" i="8"/>
  <c r="AG38" i="8"/>
  <c r="AF38" i="8"/>
  <c r="AE38" i="8"/>
  <c r="AD38" i="8"/>
  <c r="AC38" i="8"/>
  <c r="AB38" i="8"/>
  <c r="AA38" i="8" s="1"/>
  <c r="Z38" i="8"/>
  <c r="Y38" i="8"/>
  <c r="W38" i="8"/>
  <c r="V38" i="8"/>
  <c r="U38" i="8"/>
  <c r="T38" i="8" s="1"/>
  <c r="R38" i="8"/>
  <c r="Q38" i="8"/>
  <c r="P38" i="8"/>
  <c r="O38" i="8"/>
  <c r="N38" i="8"/>
  <c r="S38" i="8" s="1"/>
  <c r="M38" i="8"/>
  <c r="L38" i="8"/>
  <c r="AK37" i="8"/>
  <c r="AI37" i="8"/>
  <c r="AN37" i="8" s="1"/>
  <c r="AG37" i="8"/>
  <c r="AE37" i="8"/>
  <c r="AD37" i="8"/>
  <c r="AC37" i="8"/>
  <c r="AB37" i="8"/>
  <c r="AF37" i="8" s="1"/>
  <c r="AA37" i="8"/>
  <c r="Z37" i="8"/>
  <c r="W37" i="8"/>
  <c r="V37" i="8"/>
  <c r="U37" i="8"/>
  <c r="X37" i="8" s="1"/>
  <c r="R37" i="8"/>
  <c r="Q37" i="8"/>
  <c r="P37" i="8"/>
  <c r="N37" i="8"/>
  <c r="O37" i="8" s="1"/>
  <c r="L37" i="8"/>
  <c r="AM36" i="8"/>
  <c r="AL36" i="8"/>
  <c r="AK36" i="8"/>
  <c r="AI36" i="8"/>
  <c r="AJ36" i="8" s="1"/>
  <c r="AG36" i="8"/>
  <c r="AF36" i="8"/>
  <c r="AE36" i="8"/>
  <c r="AD36" i="8"/>
  <c r="AB36" i="8"/>
  <c r="AC36" i="8" s="1"/>
  <c r="AA36" i="8"/>
  <c r="Z36" i="8"/>
  <c r="Y36" i="8"/>
  <c r="X36" i="8"/>
  <c r="W36" i="8"/>
  <c r="V36" i="8"/>
  <c r="U36" i="8"/>
  <c r="T36" i="8"/>
  <c r="P36" i="8"/>
  <c r="N36" i="8"/>
  <c r="M36" i="8" s="1"/>
  <c r="L36" i="8"/>
  <c r="AM35" i="8"/>
  <c r="AL35" i="8"/>
  <c r="AK35" i="8"/>
  <c r="AJ35" i="8"/>
  <c r="AI35" i="8"/>
  <c r="AH35" i="8" s="1"/>
  <c r="AG35" i="8"/>
  <c r="AF35" i="8"/>
  <c r="AD35" i="8"/>
  <c r="AC35" i="8"/>
  <c r="AB35" i="8"/>
  <c r="AA35" i="8" s="1"/>
  <c r="Y35" i="8"/>
  <c r="X35" i="8"/>
  <c r="W35" i="8"/>
  <c r="U35" i="8"/>
  <c r="V35" i="8" s="1"/>
  <c r="Q35" i="8"/>
  <c r="P35" i="8"/>
  <c r="N35" i="8"/>
  <c r="S35" i="8" s="1"/>
  <c r="M35" i="8"/>
  <c r="L35" i="8"/>
  <c r="AL34" i="8"/>
  <c r="AK34" i="8"/>
  <c r="AI34" i="8"/>
  <c r="AN34" i="8" s="1"/>
  <c r="AH34" i="8"/>
  <c r="AG34" i="8"/>
  <c r="AF34" i="8"/>
  <c r="AE34" i="8"/>
  <c r="AD34" i="8"/>
  <c r="AC34" i="8"/>
  <c r="AB34" i="8"/>
  <c r="AA34" i="8"/>
  <c r="W34" i="8"/>
  <c r="U34" i="8"/>
  <c r="Z34" i="8" s="1"/>
  <c r="P34" i="8"/>
  <c r="N34" i="8"/>
  <c r="S34" i="8" s="1"/>
  <c r="M34" i="8"/>
  <c r="L34" i="8"/>
  <c r="AK33" i="8"/>
  <c r="AI33" i="8"/>
  <c r="AN33" i="8" s="1"/>
  <c r="AH33" i="8"/>
  <c r="AF33" i="8"/>
  <c r="AE33" i="8"/>
  <c r="AD33" i="8"/>
  <c r="AC33" i="8"/>
  <c r="AB33" i="8"/>
  <c r="AG33" i="8" s="1"/>
  <c r="AA33" i="8"/>
  <c r="Z33" i="8"/>
  <c r="X33" i="8"/>
  <c r="W33" i="8"/>
  <c r="V33" i="8"/>
  <c r="U33" i="8"/>
  <c r="T33" i="8" s="1"/>
  <c r="S33" i="8"/>
  <c r="R33" i="8"/>
  <c r="P33" i="8"/>
  <c r="O33" i="8"/>
  <c r="N33" i="8"/>
  <c r="M33" i="8" s="1"/>
  <c r="L33" i="8"/>
  <c r="AN32" i="8"/>
  <c r="AM32" i="8"/>
  <c r="AK32" i="8"/>
  <c r="AJ32" i="8"/>
  <c r="AI32" i="8"/>
  <c r="AH32" i="8" s="1"/>
  <c r="AF32" i="8"/>
  <c r="AE32" i="8"/>
  <c r="AD32" i="8"/>
  <c r="AB32" i="8"/>
  <c r="AC32" i="8" s="1"/>
  <c r="X32" i="8"/>
  <c r="W32" i="8"/>
  <c r="U32" i="8"/>
  <c r="Z32" i="8" s="1"/>
  <c r="T32" i="8"/>
  <c r="S32" i="8"/>
  <c r="R32" i="8"/>
  <c r="Q32" i="8"/>
  <c r="P32" i="8"/>
  <c r="O32" i="8"/>
  <c r="N32" i="8"/>
  <c r="M32" i="8"/>
  <c r="L32" i="8"/>
  <c r="AN31" i="8"/>
  <c r="AM31" i="8"/>
  <c r="AL31" i="8"/>
  <c r="AK31" i="8"/>
  <c r="AJ31" i="8"/>
  <c r="AI31" i="8"/>
  <c r="AH31" i="8"/>
  <c r="AD31" i="8"/>
  <c r="AB31" i="8"/>
  <c r="AG31" i="8" s="1"/>
  <c r="W31" i="8"/>
  <c r="U31" i="8"/>
  <c r="Z31" i="8" s="1"/>
  <c r="T31" i="8"/>
  <c r="R31" i="8"/>
  <c r="Q31" i="8"/>
  <c r="P31" i="8"/>
  <c r="O31" i="8"/>
  <c r="N31" i="8"/>
  <c r="S31" i="8" s="1"/>
  <c r="M31" i="8"/>
  <c r="L31" i="8"/>
  <c r="AM30" i="8"/>
  <c r="AL30" i="8"/>
  <c r="AK30" i="8"/>
  <c r="AJ30" i="8"/>
  <c r="AI30" i="8"/>
  <c r="AN30" i="8" s="1"/>
  <c r="AH30" i="8"/>
  <c r="AG30" i="8"/>
  <c r="AE30" i="8"/>
  <c r="AD30" i="8"/>
  <c r="AC30" i="8"/>
  <c r="AB30" i="8"/>
  <c r="AA30" i="8" s="1"/>
  <c r="Z30" i="8"/>
  <c r="Y30" i="8"/>
  <c r="W30" i="8"/>
  <c r="V30" i="8"/>
  <c r="U30" i="8"/>
  <c r="T30" i="8" s="1"/>
  <c r="R30" i="8"/>
  <c r="Q30" i="8"/>
  <c r="P30" i="8"/>
  <c r="N30" i="8"/>
  <c r="O30" i="8" s="1"/>
  <c r="L30" i="8"/>
  <c r="L18" i="8"/>
  <c r="L17" i="8"/>
  <c r="L15" i="8"/>
  <c r="L14" i="8"/>
  <c r="L13" i="8"/>
  <c r="L12" i="8"/>
  <c r="AN101" i="7"/>
  <c r="AK101" i="7"/>
  <c r="AJ101" i="7"/>
  <c r="AI101" i="7"/>
  <c r="AM101" i="7" s="1"/>
  <c r="AH101" i="7"/>
  <c r="AD101" i="7"/>
  <c r="AB101" i="7"/>
  <c r="AG101" i="7" s="1"/>
  <c r="Z101" i="7"/>
  <c r="Y101" i="7"/>
  <c r="X101" i="7"/>
  <c r="W101" i="7"/>
  <c r="U101" i="7"/>
  <c r="V101" i="7" s="1"/>
  <c r="T101" i="7"/>
  <c r="R101" i="7"/>
  <c r="Q101" i="7"/>
  <c r="P101" i="7"/>
  <c r="N101" i="7"/>
  <c r="O101" i="7" s="1"/>
  <c r="L101" i="7"/>
  <c r="AM100" i="7"/>
  <c r="AL100" i="7"/>
  <c r="AK100" i="7"/>
  <c r="AI100" i="7"/>
  <c r="AJ100" i="7" s="1"/>
  <c r="AG100" i="7"/>
  <c r="AE100" i="7"/>
  <c r="AD100" i="7"/>
  <c r="AC100" i="7"/>
  <c r="AB100" i="7"/>
  <c r="AF100" i="7" s="1"/>
  <c r="AA100" i="7"/>
  <c r="W100" i="7"/>
  <c r="U100" i="7"/>
  <c r="V100" i="7" s="1"/>
  <c r="Q100" i="7"/>
  <c r="P100" i="7"/>
  <c r="O100" i="7"/>
  <c r="N100" i="7"/>
  <c r="S100" i="7" s="1"/>
  <c r="M100" i="7"/>
  <c r="AL99" i="7"/>
  <c r="AK99" i="7"/>
  <c r="AJ99" i="7"/>
  <c r="AI99" i="7"/>
  <c r="AN99" i="7" s="1"/>
  <c r="AH99" i="7"/>
  <c r="AD99" i="7"/>
  <c r="AB99" i="7"/>
  <c r="Z99" i="7"/>
  <c r="Y99" i="7"/>
  <c r="X99" i="7"/>
  <c r="W99" i="7"/>
  <c r="V99" i="7"/>
  <c r="U99" i="7"/>
  <c r="T99" i="7"/>
  <c r="P99" i="7"/>
  <c r="N99" i="7"/>
  <c r="S99" i="7" s="1"/>
  <c r="AK98" i="7"/>
  <c r="AI98" i="7"/>
  <c r="AN98" i="7" s="1"/>
  <c r="AG98" i="7"/>
  <c r="AF98" i="7"/>
  <c r="AE98" i="7"/>
  <c r="AD98" i="7"/>
  <c r="AC98" i="7"/>
  <c r="AB98" i="7"/>
  <c r="AA98" i="7"/>
  <c r="Y98" i="7"/>
  <c r="X98" i="7"/>
  <c r="W98" i="7"/>
  <c r="U98" i="7"/>
  <c r="V98" i="7" s="1"/>
  <c r="S98" i="7"/>
  <c r="Q98" i="7"/>
  <c r="P98" i="7"/>
  <c r="O98" i="7"/>
  <c r="N98" i="7"/>
  <c r="R98" i="7" s="1"/>
  <c r="M98" i="7"/>
  <c r="AN97" i="7"/>
  <c r="AL97" i="7"/>
  <c r="AK97" i="7"/>
  <c r="AJ97" i="7"/>
  <c r="AI97" i="7"/>
  <c r="AM97" i="7" s="1"/>
  <c r="AH97" i="7"/>
  <c r="AD97" i="7"/>
  <c r="AB97" i="7"/>
  <c r="AC97" i="7" s="1"/>
  <c r="X97" i="7"/>
  <c r="W97" i="7"/>
  <c r="V97" i="7"/>
  <c r="U97" i="7"/>
  <c r="Z97" i="7" s="1"/>
  <c r="T97" i="7"/>
  <c r="P97" i="7"/>
  <c r="N97" i="7"/>
  <c r="AK96" i="7"/>
  <c r="AI96" i="7"/>
  <c r="AG96" i="7"/>
  <c r="AF96" i="7"/>
  <c r="AE96" i="7"/>
  <c r="AD96" i="7"/>
  <c r="AC96" i="7"/>
  <c r="AB96" i="7"/>
  <c r="AA96" i="7"/>
  <c r="Y96" i="7"/>
  <c r="W96" i="7"/>
  <c r="U96" i="7"/>
  <c r="Z96" i="7" s="1"/>
  <c r="S96" i="7"/>
  <c r="Q96" i="7"/>
  <c r="P96" i="7"/>
  <c r="N96" i="7"/>
  <c r="R96" i="7" s="1"/>
  <c r="M96" i="7"/>
  <c r="AN95" i="7"/>
  <c r="AL95" i="7"/>
  <c r="AK95" i="7"/>
  <c r="AI95" i="7"/>
  <c r="AM95" i="7" s="1"/>
  <c r="AH95" i="7"/>
  <c r="AF95" i="7"/>
  <c r="AD95" i="7"/>
  <c r="AB95" i="7"/>
  <c r="AE95" i="7" s="1"/>
  <c r="AA95" i="7"/>
  <c r="Z95" i="7"/>
  <c r="X95" i="7"/>
  <c r="W95" i="7"/>
  <c r="V95" i="7"/>
  <c r="U95" i="7"/>
  <c r="Y95" i="7" s="1"/>
  <c r="T95" i="7"/>
  <c r="P95" i="7"/>
  <c r="N95" i="7"/>
  <c r="O95" i="7" s="1"/>
  <c r="AK94" i="7"/>
  <c r="AI94" i="7"/>
  <c r="AJ94" i="7" s="1"/>
  <c r="AG94" i="7"/>
  <c r="AF94" i="7"/>
  <c r="AE94" i="7"/>
  <c r="AD94" i="7"/>
  <c r="AC94" i="7"/>
  <c r="AB94" i="7"/>
  <c r="AA94" i="7"/>
  <c r="W94" i="7"/>
  <c r="U94" i="7"/>
  <c r="S94" i="7"/>
  <c r="R94" i="7"/>
  <c r="Q94" i="7"/>
  <c r="P94" i="7"/>
  <c r="O94" i="7"/>
  <c r="N94" i="7"/>
  <c r="M94" i="7"/>
  <c r="AN93" i="7"/>
  <c r="AM93" i="7"/>
  <c r="AL93" i="7"/>
  <c r="AK93" i="7"/>
  <c r="AJ93" i="7"/>
  <c r="AI93" i="7"/>
  <c r="AH93" i="7"/>
  <c r="AF93" i="7"/>
  <c r="AD93" i="7"/>
  <c r="AB93" i="7"/>
  <c r="AG93" i="7" s="1"/>
  <c r="Z93" i="7"/>
  <c r="X93" i="7"/>
  <c r="W93" i="7"/>
  <c r="U93" i="7"/>
  <c r="Y93" i="7" s="1"/>
  <c r="T93" i="7"/>
  <c r="R93" i="7"/>
  <c r="P93" i="7"/>
  <c r="N93" i="7"/>
  <c r="Q93" i="7" s="1"/>
  <c r="M93" i="7"/>
  <c r="AN92" i="7"/>
  <c r="AL92" i="7"/>
  <c r="AK92" i="7"/>
  <c r="AJ92" i="7"/>
  <c r="AI92" i="7"/>
  <c r="AM92" i="7" s="1"/>
  <c r="AH92" i="7"/>
  <c r="AD92" i="7"/>
  <c r="AB92" i="7"/>
  <c r="AC92" i="7" s="1"/>
  <c r="Z92" i="7"/>
  <c r="Y92" i="7"/>
  <c r="X92" i="7"/>
  <c r="W92" i="7"/>
  <c r="V92" i="7"/>
  <c r="U92" i="7"/>
  <c r="T92" i="7"/>
  <c r="P92" i="7"/>
  <c r="N92" i="7"/>
  <c r="AN91" i="7"/>
  <c r="AM91" i="7"/>
  <c r="AL91" i="7"/>
  <c r="AK91" i="7"/>
  <c r="AJ91" i="7"/>
  <c r="AI91" i="7"/>
  <c r="AH91" i="7"/>
  <c r="AF91" i="7"/>
  <c r="AD91" i="7"/>
  <c r="AB91" i="7"/>
  <c r="AG91" i="7" s="1"/>
  <c r="Z91" i="7"/>
  <c r="X91" i="7"/>
  <c r="W91" i="7"/>
  <c r="U91" i="7"/>
  <c r="Y91" i="7" s="1"/>
  <c r="T91" i="7"/>
  <c r="R91" i="7"/>
  <c r="P91" i="7"/>
  <c r="N91" i="7"/>
  <c r="Q91" i="7" s="1"/>
  <c r="M91" i="7"/>
  <c r="AM90" i="7"/>
  <c r="AK90" i="7"/>
  <c r="AI90" i="7"/>
  <c r="AL90" i="7" s="1"/>
  <c r="AH90" i="7"/>
  <c r="AG90" i="7"/>
  <c r="AE90" i="7"/>
  <c r="AD90" i="7"/>
  <c r="AC90" i="7"/>
  <c r="AB90" i="7"/>
  <c r="AF90" i="7" s="1"/>
  <c r="AA90" i="7"/>
  <c r="W90" i="7"/>
  <c r="U90" i="7"/>
  <c r="V90" i="7" s="1"/>
  <c r="S90" i="7"/>
  <c r="R90" i="7"/>
  <c r="Q90" i="7"/>
  <c r="P90" i="7"/>
  <c r="O90" i="7"/>
  <c r="N90" i="7"/>
  <c r="M90" i="7"/>
  <c r="AN89" i="7"/>
  <c r="AM89" i="7"/>
  <c r="AL89" i="7"/>
  <c r="AK89" i="7"/>
  <c r="AJ89" i="7"/>
  <c r="AI89" i="7"/>
  <c r="AH89" i="7"/>
  <c r="AD89" i="7"/>
  <c r="AB89" i="7"/>
  <c r="Z89" i="7"/>
  <c r="Y89" i="7"/>
  <c r="X89" i="7"/>
  <c r="W89" i="7"/>
  <c r="V89" i="7"/>
  <c r="U89" i="7"/>
  <c r="T89" i="7"/>
  <c r="R89" i="7"/>
  <c r="P89" i="7"/>
  <c r="N89" i="7"/>
  <c r="S89" i="7" s="1"/>
  <c r="AM88" i="7"/>
  <c r="AK88" i="7"/>
  <c r="AI88" i="7"/>
  <c r="AN88" i="7" s="1"/>
  <c r="AG88" i="7"/>
  <c r="AE88" i="7"/>
  <c r="AD88" i="7"/>
  <c r="AB88" i="7"/>
  <c r="AF88" i="7" s="1"/>
  <c r="AA88" i="7"/>
  <c r="Y88" i="7"/>
  <c r="W88" i="7"/>
  <c r="U88" i="7"/>
  <c r="X88" i="7" s="1"/>
  <c r="T88" i="7"/>
  <c r="S88" i="7"/>
  <c r="Q88" i="7"/>
  <c r="P88" i="7"/>
  <c r="O88" i="7"/>
  <c r="N88" i="7"/>
  <c r="R88" i="7" s="1"/>
  <c r="M88" i="7"/>
  <c r="AN87" i="7"/>
  <c r="AL87" i="7"/>
  <c r="AK87" i="7"/>
  <c r="AJ87" i="7"/>
  <c r="AI87" i="7"/>
  <c r="AM87" i="7" s="1"/>
  <c r="AH87" i="7"/>
  <c r="AD87" i="7"/>
  <c r="AB87" i="7"/>
  <c r="AC87" i="7" s="1"/>
  <c r="Z87" i="7"/>
  <c r="Y87" i="7"/>
  <c r="X87" i="7"/>
  <c r="W87" i="7"/>
  <c r="V87" i="7"/>
  <c r="U87" i="7"/>
  <c r="T87" i="7"/>
  <c r="P87" i="7"/>
  <c r="N87" i="7"/>
  <c r="AK86" i="7"/>
  <c r="AI86" i="7"/>
  <c r="AG86" i="7"/>
  <c r="AF86" i="7"/>
  <c r="AE86" i="7"/>
  <c r="AD86" i="7"/>
  <c r="AC86" i="7"/>
  <c r="AB86" i="7"/>
  <c r="AA86" i="7"/>
  <c r="Y86" i="7"/>
  <c r="W86" i="7"/>
  <c r="U86" i="7"/>
  <c r="Z86" i="7" s="1"/>
  <c r="S86" i="7"/>
  <c r="Q86" i="7"/>
  <c r="P86" i="7"/>
  <c r="N86" i="7"/>
  <c r="R86" i="7" s="1"/>
  <c r="M86" i="7"/>
  <c r="AN85" i="7"/>
  <c r="AL85" i="7"/>
  <c r="AK85" i="7"/>
  <c r="AI85" i="7"/>
  <c r="AM85" i="7" s="1"/>
  <c r="AH85" i="7"/>
  <c r="AF85" i="7"/>
  <c r="AD85" i="7"/>
  <c r="AB85" i="7"/>
  <c r="AE85" i="7" s="1"/>
  <c r="AA85" i="7"/>
  <c r="Z85" i="7"/>
  <c r="X85" i="7"/>
  <c r="W85" i="7"/>
  <c r="V85" i="7"/>
  <c r="U85" i="7"/>
  <c r="Y85" i="7" s="1"/>
  <c r="T85" i="7"/>
  <c r="P85" i="7"/>
  <c r="N85" i="7"/>
  <c r="O85" i="7" s="1"/>
  <c r="AK84" i="7"/>
  <c r="AI84" i="7"/>
  <c r="AJ84" i="7" s="1"/>
  <c r="AG84" i="7"/>
  <c r="AF84" i="7"/>
  <c r="AE84" i="7"/>
  <c r="AD84" i="7"/>
  <c r="AC84" i="7"/>
  <c r="AB84" i="7"/>
  <c r="AA84" i="7"/>
  <c r="W84" i="7"/>
  <c r="U84" i="7"/>
  <c r="S84" i="7"/>
  <c r="Q84" i="7"/>
  <c r="P84" i="7"/>
  <c r="O84" i="7"/>
  <c r="N84" i="7"/>
  <c r="R84" i="7" s="1"/>
  <c r="M84" i="7"/>
  <c r="AM82" i="7"/>
  <c r="AK82" i="7"/>
  <c r="AI82" i="7"/>
  <c r="AN82" i="7" s="1"/>
  <c r="AG82" i="7"/>
  <c r="AE82" i="7"/>
  <c r="AD82" i="7"/>
  <c r="AB82" i="7"/>
  <c r="AF82" i="7" s="1"/>
  <c r="AA82" i="7"/>
  <c r="Y82" i="7"/>
  <c r="W82" i="7"/>
  <c r="U82" i="7"/>
  <c r="X82" i="7" s="1"/>
  <c r="T82" i="7"/>
  <c r="S82" i="7"/>
  <c r="Q82" i="7"/>
  <c r="P82" i="7"/>
  <c r="O82" i="7"/>
  <c r="N82" i="7"/>
  <c r="R82" i="7" s="1"/>
  <c r="M82" i="7"/>
  <c r="L82" i="7"/>
  <c r="AN80" i="7"/>
  <c r="AL80" i="7"/>
  <c r="AK80" i="7"/>
  <c r="AJ80" i="7"/>
  <c r="AI80" i="7"/>
  <c r="AM80" i="7" s="1"/>
  <c r="AH80" i="7"/>
  <c r="AF80" i="7"/>
  <c r="AD80" i="7"/>
  <c r="AB80" i="7"/>
  <c r="Z80" i="7"/>
  <c r="Y80" i="7"/>
  <c r="X80" i="7"/>
  <c r="W80" i="7"/>
  <c r="V80" i="7"/>
  <c r="U80" i="7"/>
  <c r="T80" i="7"/>
  <c r="P80" i="7"/>
  <c r="N80" i="7"/>
  <c r="L80" i="7"/>
  <c r="AK79" i="7"/>
  <c r="AI79" i="7"/>
  <c r="AG79" i="7"/>
  <c r="AE79" i="7"/>
  <c r="AD79" i="7"/>
  <c r="AC79" i="7"/>
  <c r="AB79" i="7"/>
  <c r="AF79" i="7" s="1"/>
  <c r="AA79" i="7"/>
  <c r="W79" i="7"/>
  <c r="U79" i="7"/>
  <c r="Q79" i="7"/>
  <c r="P79" i="7"/>
  <c r="N79" i="7"/>
  <c r="M79" i="7" s="1"/>
  <c r="L79" i="7"/>
  <c r="AL78" i="7"/>
  <c r="AK78" i="7"/>
  <c r="AI78" i="7"/>
  <c r="AH78" i="7" s="1"/>
  <c r="AF78" i="7"/>
  <c r="AD78" i="7"/>
  <c r="AB78" i="7"/>
  <c r="AE78" i="7" s="1"/>
  <c r="AA78" i="7"/>
  <c r="Z78" i="7"/>
  <c r="X78" i="7"/>
  <c r="W78" i="7"/>
  <c r="V78" i="7"/>
  <c r="U78" i="7"/>
  <c r="Y78" i="7" s="1"/>
  <c r="T78" i="7"/>
  <c r="S78" i="7"/>
  <c r="P78" i="7"/>
  <c r="N78" i="7"/>
  <c r="R78" i="7" s="1"/>
  <c r="L78" i="7"/>
  <c r="AK77" i="7"/>
  <c r="AI77" i="7"/>
  <c r="AG77" i="7"/>
  <c r="AF77" i="7"/>
  <c r="AE77" i="7"/>
  <c r="AD77" i="7"/>
  <c r="AC77" i="7"/>
  <c r="AB77" i="7"/>
  <c r="AA77" i="7"/>
  <c r="W77" i="7"/>
  <c r="U77" i="7"/>
  <c r="S77" i="7"/>
  <c r="Q77" i="7"/>
  <c r="P77" i="7"/>
  <c r="O77" i="7"/>
  <c r="N77" i="7"/>
  <c r="R77" i="7" s="1"/>
  <c r="M77" i="7"/>
  <c r="L77" i="7"/>
  <c r="AN76" i="7"/>
  <c r="AL76" i="7"/>
  <c r="AK76" i="7"/>
  <c r="AJ76" i="7"/>
  <c r="AI76" i="7"/>
  <c r="AM76" i="7" s="1"/>
  <c r="AH76" i="7"/>
  <c r="AF76" i="7"/>
  <c r="AD76" i="7"/>
  <c r="AC76" i="7"/>
  <c r="AB76" i="7"/>
  <c r="Z76" i="7"/>
  <c r="W76" i="7"/>
  <c r="U76" i="7"/>
  <c r="Y76" i="7" s="1"/>
  <c r="R76" i="7"/>
  <c r="P76" i="7"/>
  <c r="N76" i="7"/>
  <c r="M76" i="7" s="1"/>
  <c r="L76" i="7"/>
  <c r="AM75" i="7"/>
  <c r="AK75" i="7"/>
  <c r="AI75" i="7"/>
  <c r="AH75" i="7"/>
  <c r="AG75" i="7"/>
  <c r="AE75" i="7"/>
  <c r="AD75" i="7"/>
  <c r="AC75" i="7"/>
  <c r="AB75" i="7"/>
  <c r="AF75" i="7" s="1"/>
  <c r="AA75" i="7"/>
  <c r="Y75" i="7"/>
  <c r="W75" i="7"/>
  <c r="U75" i="7"/>
  <c r="Z75" i="7" s="1"/>
  <c r="S75" i="7"/>
  <c r="R75" i="7"/>
  <c r="Q75" i="7"/>
  <c r="P75" i="7"/>
  <c r="O75" i="7"/>
  <c r="N75" i="7"/>
  <c r="M75" i="7"/>
  <c r="L75" i="7"/>
  <c r="AN74" i="7"/>
  <c r="AM74" i="7"/>
  <c r="AL74" i="7"/>
  <c r="AK74" i="7"/>
  <c r="AJ74" i="7"/>
  <c r="AI74" i="7"/>
  <c r="AH74" i="7"/>
  <c r="AF74" i="7"/>
  <c r="AD74" i="7"/>
  <c r="AB74" i="7"/>
  <c r="Z74" i="7"/>
  <c r="X74" i="7"/>
  <c r="W74" i="7"/>
  <c r="V74" i="7"/>
  <c r="U74" i="7"/>
  <c r="Y74" i="7" s="1"/>
  <c r="T74" i="7"/>
  <c r="R74" i="7"/>
  <c r="P74" i="7"/>
  <c r="O74" i="7"/>
  <c r="N74" i="7"/>
  <c r="L74" i="7"/>
  <c r="AK73" i="7"/>
  <c r="AI73" i="7"/>
  <c r="AG73" i="7"/>
  <c r="AE73" i="7"/>
  <c r="AD73" i="7"/>
  <c r="AC73" i="7"/>
  <c r="AB73" i="7"/>
  <c r="AF73" i="7" s="1"/>
  <c r="AA73" i="7"/>
  <c r="W73" i="7"/>
  <c r="U73" i="7"/>
  <c r="T73" i="7"/>
  <c r="S73" i="7"/>
  <c r="Q73" i="7"/>
  <c r="P73" i="7"/>
  <c r="O73" i="7"/>
  <c r="N73" i="7"/>
  <c r="R73" i="7" s="1"/>
  <c r="M73" i="7"/>
  <c r="L73" i="7"/>
  <c r="AN72" i="7"/>
  <c r="AL72" i="7"/>
  <c r="AK72" i="7"/>
  <c r="AJ72" i="7"/>
  <c r="AI72" i="7"/>
  <c r="AM72" i="7" s="1"/>
  <c r="AH72" i="7"/>
  <c r="AG72" i="7"/>
  <c r="AF72" i="7"/>
  <c r="AD72" i="7"/>
  <c r="AB72" i="7"/>
  <c r="Z72" i="7"/>
  <c r="Y72" i="7"/>
  <c r="X72" i="7"/>
  <c r="W72" i="7"/>
  <c r="V72" i="7"/>
  <c r="U72" i="7"/>
  <c r="T72" i="7"/>
  <c r="Q72" i="7"/>
  <c r="P72" i="7"/>
  <c r="N72" i="7"/>
  <c r="R72" i="7" s="1"/>
  <c r="L72" i="7"/>
  <c r="AM71" i="7"/>
  <c r="AL71" i="7"/>
  <c r="AK71" i="7"/>
  <c r="AI71" i="7"/>
  <c r="AG71" i="7"/>
  <c r="AF71" i="7"/>
  <c r="AE71" i="7"/>
  <c r="AD71" i="7"/>
  <c r="AC71" i="7"/>
  <c r="AB71" i="7"/>
  <c r="AA71" i="7"/>
  <c r="W71" i="7"/>
  <c r="U71" i="7"/>
  <c r="Y71" i="7" s="1"/>
  <c r="Q71" i="7"/>
  <c r="P71" i="7"/>
  <c r="O71" i="7"/>
  <c r="N71" i="7"/>
  <c r="R71" i="7" s="1"/>
  <c r="M71" i="7"/>
  <c r="L71" i="7"/>
  <c r="AN70" i="7"/>
  <c r="AK70" i="7"/>
  <c r="AI70" i="7"/>
  <c r="AM70" i="7" s="1"/>
  <c r="AF70" i="7"/>
  <c r="AD70" i="7"/>
  <c r="AB70" i="7"/>
  <c r="AA70" i="7" s="1"/>
  <c r="Z70" i="7"/>
  <c r="X70" i="7"/>
  <c r="W70" i="7"/>
  <c r="V70" i="7"/>
  <c r="U70" i="7"/>
  <c r="Y70" i="7" s="1"/>
  <c r="T70" i="7"/>
  <c r="S70" i="7"/>
  <c r="P70" i="7"/>
  <c r="N70" i="7"/>
  <c r="L70" i="7"/>
  <c r="AM69" i="7"/>
  <c r="AK69" i="7"/>
  <c r="AI69" i="7"/>
  <c r="AN69" i="7" s="1"/>
  <c r="AG69" i="7"/>
  <c r="AF69" i="7"/>
  <c r="AE69" i="7"/>
  <c r="AD69" i="7"/>
  <c r="AC69" i="7"/>
  <c r="AB69" i="7"/>
  <c r="AA69" i="7"/>
  <c r="Y69" i="7"/>
  <c r="W69" i="7"/>
  <c r="U69" i="7"/>
  <c r="S69" i="7"/>
  <c r="R69" i="7"/>
  <c r="Q69" i="7"/>
  <c r="P69" i="7"/>
  <c r="O69" i="7"/>
  <c r="N69" i="7"/>
  <c r="M69" i="7"/>
  <c r="L69" i="7"/>
  <c r="AN68" i="7"/>
  <c r="AM68" i="7"/>
  <c r="AL68" i="7"/>
  <c r="AK68" i="7"/>
  <c r="AJ68" i="7"/>
  <c r="AI68" i="7"/>
  <c r="AH68" i="7"/>
  <c r="AF68" i="7"/>
  <c r="AE68" i="7"/>
  <c r="AD68" i="7"/>
  <c r="AC68" i="7"/>
  <c r="AB68" i="7"/>
  <c r="Z68" i="7"/>
  <c r="W68" i="7"/>
  <c r="U68" i="7"/>
  <c r="Y68" i="7" s="1"/>
  <c r="R68" i="7"/>
  <c r="P68" i="7"/>
  <c r="O68" i="7"/>
  <c r="N68" i="7"/>
  <c r="M68" i="7"/>
  <c r="L68" i="7"/>
  <c r="AM67" i="7"/>
  <c r="AK67" i="7"/>
  <c r="AJ67" i="7"/>
  <c r="AI67" i="7"/>
  <c r="AH67" i="7"/>
  <c r="AE67" i="7"/>
  <c r="AD67" i="7"/>
  <c r="AC67" i="7"/>
  <c r="AB67" i="7"/>
  <c r="AF67" i="7" s="1"/>
  <c r="AA67" i="7"/>
  <c r="Y67" i="7"/>
  <c r="W67" i="7"/>
  <c r="V67" i="7"/>
  <c r="U67" i="7"/>
  <c r="X67" i="7" s="1"/>
  <c r="T67" i="7"/>
  <c r="R67" i="7"/>
  <c r="P67" i="7"/>
  <c r="N67" i="7"/>
  <c r="Q67" i="7" s="1"/>
  <c r="L67" i="7"/>
  <c r="AM66" i="7"/>
  <c r="AK66" i="7"/>
  <c r="AI66" i="7"/>
  <c r="AL66" i="7" s="1"/>
  <c r="AG66" i="7"/>
  <c r="AF66" i="7"/>
  <c r="AE66" i="7"/>
  <c r="AD66" i="7"/>
  <c r="AC66" i="7"/>
  <c r="AB66" i="7"/>
  <c r="AA66" i="7"/>
  <c r="W66" i="7"/>
  <c r="U66" i="7"/>
  <c r="V66" i="7" s="1"/>
  <c r="S66" i="7"/>
  <c r="R66" i="7"/>
  <c r="Q66" i="7"/>
  <c r="P66" i="7"/>
  <c r="O66" i="7"/>
  <c r="N66" i="7"/>
  <c r="M66" i="7"/>
  <c r="L66" i="7"/>
  <c r="AN65" i="7"/>
  <c r="AM65" i="7"/>
  <c r="AL65" i="7"/>
  <c r="AK65" i="7"/>
  <c r="AJ65" i="7"/>
  <c r="AI65" i="7"/>
  <c r="AH65" i="7"/>
  <c r="AD65" i="7"/>
  <c r="AB65" i="7"/>
  <c r="Z65" i="7"/>
  <c r="X65" i="7"/>
  <c r="W65" i="7"/>
  <c r="V65" i="7"/>
  <c r="U65" i="7"/>
  <c r="Y65" i="7" s="1"/>
  <c r="T65" i="7"/>
  <c r="R65" i="7"/>
  <c r="P65" i="7"/>
  <c r="N65" i="7"/>
  <c r="S65" i="7" s="1"/>
  <c r="L65" i="7"/>
  <c r="AM64" i="7"/>
  <c r="AK64" i="7"/>
  <c r="AI64" i="7"/>
  <c r="AN64" i="7" s="1"/>
  <c r="AG64" i="7"/>
  <c r="AE64" i="7"/>
  <c r="AD64" i="7"/>
  <c r="AC64" i="7"/>
  <c r="AB64" i="7"/>
  <c r="AF64" i="7" s="1"/>
  <c r="AA64" i="7"/>
  <c r="Y64" i="7"/>
  <c r="W64" i="7"/>
  <c r="U64" i="7"/>
  <c r="X64" i="7" s="1"/>
  <c r="S64" i="7"/>
  <c r="R64" i="7"/>
  <c r="Q64" i="7"/>
  <c r="P64" i="7"/>
  <c r="O64" i="7"/>
  <c r="N64" i="7"/>
  <c r="M64" i="7"/>
  <c r="L64" i="7"/>
  <c r="AN63" i="7"/>
  <c r="AM63" i="7"/>
  <c r="AL63" i="7"/>
  <c r="AK63" i="7"/>
  <c r="AJ63" i="7"/>
  <c r="AI63" i="7"/>
  <c r="AH63" i="7"/>
  <c r="AD63" i="7"/>
  <c r="AB63" i="7"/>
  <c r="Z63" i="7"/>
  <c r="Y63" i="7"/>
  <c r="X63" i="7"/>
  <c r="W63" i="7"/>
  <c r="V63" i="7"/>
  <c r="U63" i="7"/>
  <c r="T63" i="7"/>
  <c r="P63" i="7"/>
  <c r="N63" i="7"/>
  <c r="L63" i="7"/>
  <c r="AK62" i="7"/>
  <c r="AI62" i="7"/>
  <c r="AG62" i="7"/>
  <c r="AE62" i="7"/>
  <c r="AD62" i="7"/>
  <c r="AC62" i="7"/>
  <c r="AB62" i="7"/>
  <c r="AF62" i="7" s="1"/>
  <c r="AA62" i="7"/>
  <c r="W62" i="7"/>
  <c r="U62" i="7"/>
  <c r="S62" i="7"/>
  <c r="Q62" i="7"/>
  <c r="P62" i="7"/>
  <c r="O62" i="7"/>
  <c r="N62" i="7"/>
  <c r="R62" i="7" s="1"/>
  <c r="M62" i="7"/>
  <c r="L62" i="7"/>
  <c r="AN61" i="7"/>
  <c r="AL61" i="7"/>
  <c r="AK61" i="7"/>
  <c r="AJ61" i="7"/>
  <c r="AI61" i="7"/>
  <c r="AM61" i="7" s="1"/>
  <c r="AH61" i="7"/>
  <c r="AD61" i="7"/>
  <c r="AB61" i="7"/>
  <c r="Z61" i="7"/>
  <c r="Y61" i="7"/>
  <c r="X61" i="7"/>
  <c r="W61" i="7"/>
  <c r="V61" i="7"/>
  <c r="U61" i="7"/>
  <c r="T61" i="7"/>
  <c r="P61" i="7"/>
  <c r="N61" i="7"/>
  <c r="R61" i="7" s="1"/>
  <c r="AN59" i="7"/>
  <c r="AM59" i="7"/>
  <c r="AL59" i="7"/>
  <c r="AK59" i="7"/>
  <c r="AJ59" i="7"/>
  <c r="AI59" i="7"/>
  <c r="AH59" i="7"/>
  <c r="AD59" i="7"/>
  <c r="AB59" i="7"/>
  <c r="Z59" i="7"/>
  <c r="X59" i="7"/>
  <c r="W59" i="7"/>
  <c r="V59" i="7"/>
  <c r="U59" i="7"/>
  <c r="Y59" i="7" s="1"/>
  <c r="T59" i="7"/>
  <c r="R59" i="7"/>
  <c r="P59" i="7"/>
  <c r="N59" i="7"/>
  <c r="L59" i="7"/>
  <c r="AK58" i="7"/>
  <c r="AI58" i="7"/>
  <c r="AG58" i="7"/>
  <c r="AE58" i="7"/>
  <c r="AD58" i="7"/>
  <c r="AC58" i="7"/>
  <c r="AB58" i="7"/>
  <c r="AF58" i="7" s="1"/>
  <c r="AA58" i="7"/>
  <c r="W58" i="7"/>
  <c r="U58" i="7"/>
  <c r="Y58" i="7" s="1"/>
  <c r="S58" i="7"/>
  <c r="R58" i="7"/>
  <c r="Q58" i="7"/>
  <c r="P58" i="7"/>
  <c r="O58" i="7"/>
  <c r="N58" i="7"/>
  <c r="M58" i="7"/>
  <c r="L58" i="7"/>
  <c r="AN57" i="7"/>
  <c r="AM57" i="7"/>
  <c r="AL57" i="7"/>
  <c r="AK57" i="7"/>
  <c r="AJ57" i="7"/>
  <c r="AI57" i="7"/>
  <c r="AH57" i="7"/>
  <c r="AD57" i="7"/>
  <c r="AB57" i="7"/>
  <c r="Z57" i="7"/>
  <c r="Y57" i="7"/>
  <c r="X57" i="7"/>
  <c r="W57" i="7"/>
  <c r="V57" i="7"/>
  <c r="U57" i="7"/>
  <c r="T57" i="7"/>
  <c r="R57" i="7"/>
  <c r="P57" i="7"/>
  <c r="N57" i="7"/>
  <c r="L57" i="7"/>
  <c r="AK56" i="7"/>
  <c r="AI56" i="7"/>
  <c r="AM56" i="7" s="1"/>
  <c r="AG56" i="7"/>
  <c r="AE56" i="7"/>
  <c r="AD56" i="7"/>
  <c r="AC56" i="7"/>
  <c r="AB56" i="7"/>
  <c r="AF56" i="7" s="1"/>
  <c r="AA56" i="7"/>
  <c r="Y56" i="7"/>
  <c r="W56" i="7"/>
  <c r="U56" i="7"/>
  <c r="S56" i="7"/>
  <c r="Q56" i="7"/>
  <c r="P56" i="7"/>
  <c r="O56" i="7"/>
  <c r="N56" i="7"/>
  <c r="R56" i="7" s="1"/>
  <c r="M56" i="7"/>
  <c r="L56" i="7"/>
  <c r="AN55" i="7"/>
  <c r="AL55" i="7"/>
  <c r="AK55" i="7"/>
  <c r="AJ55" i="7"/>
  <c r="AI55" i="7"/>
  <c r="AM55" i="7" s="1"/>
  <c r="AH55" i="7"/>
  <c r="AF55" i="7"/>
  <c r="AD55" i="7"/>
  <c r="AB55" i="7"/>
  <c r="AA55" i="7" s="1"/>
  <c r="Z55" i="7"/>
  <c r="Y55" i="7"/>
  <c r="X55" i="7"/>
  <c r="W55" i="7"/>
  <c r="V55" i="7"/>
  <c r="U55" i="7"/>
  <c r="T55" i="7"/>
  <c r="S55" i="7"/>
  <c r="R55" i="7"/>
  <c r="P55" i="7"/>
  <c r="N55" i="7"/>
  <c r="L55" i="7"/>
  <c r="AN54" i="7"/>
  <c r="AK54" i="7"/>
  <c r="AI54" i="7"/>
  <c r="AG54" i="7"/>
  <c r="AF54" i="7"/>
  <c r="AE54" i="7"/>
  <c r="AD54" i="7"/>
  <c r="AC54" i="7"/>
  <c r="AB54" i="7"/>
  <c r="AA54" i="7"/>
  <c r="Y54" i="7"/>
  <c r="X54" i="7"/>
  <c r="W54" i="7"/>
  <c r="U54" i="7"/>
  <c r="S54" i="7"/>
  <c r="Q54" i="7"/>
  <c r="P54" i="7"/>
  <c r="O54" i="7"/>
  <c r="N54" i="7"/>
  <c r="R54" i="7" s="1"/>
  <c r="M54" i="7"/>
  <c r="L54" i="7"/>
  <c r="AN53" i="7"/>
  <c r="AL53" i="7"/>
  <c r="AK53" i="7"/>
  <c r="AJ53" i="7"/>
  <c r="AI53" i="7"/>
  <c r="AM53" i="7" s="1"/>
  <c r="AH53" i="7"/>
  <c r="AF53" i="7"/>
  <c r="AD53" i="7"/>
  <c r="AB53" i="7"/>
  <c r="Z53" i="7"/>
  <c r="W53" i="7"/>
  <c r="V53" i="7"/>
  <c r="U53" i="7"/>
  <c r="Y53" i="7" s="1"/>
  <c r="P53" i="7"/>
  <c r="N53" i="7"/>
  <c r="R53" i="7" s="1"/>
  <c r="L53" i="7"/>
  <c r="AM52" i="7"/>
  <c r="AK52" i="7"/>
  <c r="AI52" i="7"/>
  <c r="AH52" i="7" s="1"/>
  <c r="AG52" i="7"/>
  <c r="AF52" i="7"/>
  <c r="AE52" i="7"/>
  <c r="AD52" i="7"/>
  <c r="AC52" i="7"/>
  <c r="AB52" i="7"/>
  <c r="AA52" i="7"/>
  <c r="W52" i="7"/>
  <c r="U52" i="7"/>
  <c r="Z52" i="7" s="1"/>
  <c r="S52" i="7"/>
  <c r="R52" i="7"/>
  <c r="Q52" i="7"/>
  <c r="P52" i="7"/>
  <c r="O52" i="7"/>
  <c r="N52" i="7"/>
  <c r="M52" i="7"/>
  <c r="L52" i="7"/>
  <c r="AN51" i="7"/>
  <c r="AM51" i="7"/>
  <c r="AL51" i="7"/>
  <c r="AK51" i="7"/>
  <c r="AJ51" i="7"/>
  <c r="AI51" i="7"/>
  <c r="AH51" i="7"/>
  <c r="AE51" i="7"/>
  <c r="AD51" i="7"/>
  <c r="AB51" i="7"/>
  <c r="Z51" i="7"/>
  <c r="X51" i="7"/>
  <c r="W51" i="7"/>
  <c r="V51" i="7"/>
  <c r="U51" i="7"/>
  <c r="Y51" i="7" s="1"/>
  <c r="T51" i="7"/>
  <c r="R51" i="7"/>
  <c r="P51" i="7"/>
  <c r="O51" i="7"/>
  <c r="N51" i="7"/>
  <c r="L51" i="7"/>
  <c r="AM50" i="7"/>
  <c r="AK50" i="7"/>
  <c r="AJ50" i="7"/>
  <c r="AI50" i="7"/>
  <c r="AD50" i="7"/>
  <c r="AB50" i="7"/>
  <c r="AF50" i="7" s="1"/>
  <c r="Y50" i="7"/>
  <c r="W50" i="7"/>
  <c r="U50" i="7"/>
  <c r="T50" i="7" s="1"/>
  <c r="S50" i="7"/>
  <c r="Q50" i="7"/>
  <c r="P50" i="7"/>
  <c r="O50" i="7"/>
  <c r="N50" i="7"/>
  <c r="R50" i="7" s="1"/>
  <c r="M50" i="7"/>
  <c r="L50" i="7"/>
  <c r="AN49" i="7"/>
  <c r="AL49" i="7"/>
  <c r="AK49" i="7"/>
  <c r="AJ49" i="7"/>
  <c r="AI49" i="7"/>
  <c r="AM49" i="7" s="1"/>
  <c r="AH49" i="7"/>
  <c r="AG49" i="7"/>
  <c r="AF49" i="7"/>
  <c r="AD49" i="7"/>
  <c r="AB49" i="7"/>
  <c r="Z49" i="7"/>
  <c r="Y49" i="7"/>
  <c r="X49" i="7"/>
  <c r="W49" i="7"/>
  <c r="V49" i="7"/>
  <c r="U49" i="7"/>
  <c r="T49" i="7"/>
  <c r="P49" i="7"/>
  <c r="N49" i="7"/>
  <c r="R49" i="7" s="1"/>
  <c r="L49" i="7"/>
  <c r="AM48" i="7"/>
  <c r="AL48" i="7"/>
  <c r="AK48" i="7"/>
  <c r="AI48" i="7"/>
  <c r="AG48" i="7"/>
  <c r="AE48" i="7"/>
  <c r="AD48" i="7"/>
  <c r="AC48" i="7"/>
  <c r="AB48" i="7"/>
  <c r="AF48" i="7" s="1"/>
  <c r="AA48" i="7"/>
  <c r="W48" i="7"/>
  <c r="U48" i="7"/>
  <c r="Y48" i="7" s="1"/>
  <c r="S48" i="7"/>
  <c r="Q48" i="7"/>
  <c r="P48" i="7"/>
  <c r="O48" i="7"/>
  <c r="N48" i="7"/>
  <c r="R48" i="7" s="1"/>
  <c r="L48" i="7"/>
  <c r="AN47" i="7"/>
  <c r="AK47" i="7"/>
  <c r="AJ47" i="7"/>
  <c r="AI47" i="7"/>
  <c r="AM47" i="7" s="1"/>
  <c r="AD47" i="7"/>
  <c r="AB47" i="7"/>
  <c r="AF47" i="7" s="1"/>
  <c r="Z47" i="7"/>
  <c r="X47" i="7"/>
  <c r="W47" i="7"/>
  <c r="V47" i="7"/>
  <c r="U47" i="7"/>
  <c r="Y47" i="7" s="1"/>
  <c r="T47" i="7"/>
  <c r="S47" i="7"/>
  <c r="P47" i="7"/>
  <c r="N47" i="7"/>
  <c r="L47" i="7"/>
  <c r="AK46" i="7"/>
  <c r="AI46" i="7"/>
  <c r="AN46" i="7" s="1"/>
  <c r="AG46" i="7"/>
  <c r="AF46" i="7"/>
  <c r="AE46" i="7"/>
  <c r="AD46" i="7"/>
  <c r="AC46" i="7"/>
  <c r="AB46" i="7"/>
  <c r="AA46" i="7"/>
  <c r="Y46" i="7"/>
  <c r="W46" i="7"/>
  <c r="U46" i="7"/>
  <c r="S46" i="7"/>
  <c r="Q46" i="7"/>
  <c r="P46" i="7"/>
  <c r="O46" i="7"/>
  <c r="N46" i="7"/>
  <c r="R46" i="7" s="1"/>
  <c r="M46" i="7"/>
  <c r="L46" i="7"/>
  <c r="AN45" i="7"/>
  <c r="AL45" i="7"/>
  <c r="AK45" i="7"/>
  <c r="AJ45" i="7"/>
  <c r="AI45" i="7"/>
  <c r="AM45" i="7" s="1"/>
  <c r="AH45" i="7"/>
  <c r="AG45" i="7"/>
  <c r="AF45" i="7"/>
  <c r="AD45" i="7"/>
  <c r="AC45" i="7"/>
  <c r="AB45" i="7"/>
  <c r="X45" i="7"/>
  <c r="W45" i="7"/>
  <c r="U45" i="7"/>
  <c r="V45" i="7" s="1"/>
  <c r="P45" i="7"/>
  <c r="N45" i="7"/>
  <c r="R45" i="7" s="1"/>
  <c r="L45" i="7"/>
  <c r="AM44" i="7"/>
  <c r="AL44" i="7"/>
  <c r="AK44" i="7"/>
  <c r="AI44" i="7"/>
  <c r="AH44" i="7"/>
  <c r="AG44" i="7"/>
  <c r="AE44" i="7"/>
  <c r="AD44" i="7"/>
  <c r="AC44" i="7"/>
  <c r="AB44" i="7"/>
  <c r="AF44" i="7" s="1"/>
  <c r="AA44" i="7"/>
  <c r="W44" i="7"/>
  <c r="U44" i="7"/>
  <c r="Z44" i="7" s="1"/>
  <c r="P44" i="7"/>
  <c r="N44" i="7"/>
  <c r="M44" i="7" s="1"/>
  <c r="L44" i="7"/>
  <c r="AK43" i="7"/>
  <c r="AI43" i="7"/>
  <c r="AH43" i="7" s="1"/>
  <c r="AF43" i="7"/>
  <c r="AE43" i="7"/>
  <c r="AD43" i="7"/>
  <c r="AB43" i="7"/>
  <c r="AA43" i="7" s="1"/>
  <c r="Z43" i="7"/>
  <c r="X43" i="7"/>
  <c r="W43" i="7"/>
  <c r="V43" i="7"/>
  <c r="U43" i="7"/>
  <c r="Y43" i="7" s="1"/>
  <c r="T43" i="7"/>
  <c r="P43" i="7"/>
  <c r="O43" i="7"/>
  <c r="N43" i="7"/>
  <c r="S43" i="7" s="1"/>
  <c r="L43" i="7"/>
  <c r="AN42" i="7"/>
  <c r="AM42" i="7"/>
  <c r="AK42" i="7"/>
  <c r="AI42" i="7"/>
  <c r="AG42" i="7"/>
  <c r="AF42" i="7"/>
  <c r="AE42" i="7"/>
  <c r="AD42" i="7"/>
  <c r="AC42" i="7"/>
  <c r="AB42" i="7"/>
  <c r="AA42" i="7" s="1"/>
  <c r="X42" i="7"/>
  <c r="W42" i="7"/>
  <c r="U42" i="7"/>
  <c r="T42" i="7" s="1"/>
  <c r="S42" i="7"/>
  <c r="Q42" i="7"/>
  <c r="P42" i="7"/>
  <c r="O42" i="7"/>
  <c r="N42" i="7"/>
  <c r="R42" i="7" s="1"/>
  <c r="M42" i="7"/>
  <c r="L42" i="7"/>
  <c r="AN41" i="7"/>
  <c r="AL41" i="7"/>
  <c r="AK41" i="7"/>
  <c r="AJ41" i="7"/>
  <c r="AI41" i="7"/>
  <c r="AM41" i="7" s="1"/>
  <c r="AH41" i="7"/>
  <c r="AG41" i="7"/>
  <c r="AF41" i="7"/>
  <c r="AD41" i="7"/>
  <c r="AC41" i="7"/>
  <c r="AB41" i="7"/>
  <c r="X41" i="7"/>
  <c r="W41" i="7"/>
  <c r="V41" i="7"/>
  <c r="U41" i="7"/>
  <c r="T41" i="7" s="1"/>
  <c r="P41" i="7"/>
  <c r="N41" i="7"/>
  <c r="R41" i="7" s="1"/>
  <c r="L41" i="7"/>
  <c r="AM40" i="7"/>
  <c r="AL40" i="7"/>
  <c r="AK40" i="7"/>
  <c r="AI40" i="7"/>
  <c r="AH40" i="7"/>
  <c r="AG40" i="7"/>
  <c r="AE40" i="7"/>
  <c r="AD40" i="7"/>
  <c r="AC40" i="7"/>
  <c r="AB40" i="7"/>
  <c r="AF40" i="7" s="1"/>
  <c r="AA40" i="7"/>
  <c r="W40" i="7"/>
  <c r="U40" i="7"/>
  <c r="Z40" i="7" s="1"/>
  <c r="P40" i="7"/>
  <c r="N40" i="7"/>
  <c r="M40" i="7" s="1"/>
  <c r="L40" i="7"/>
  <c r="AK39" i="7"/>
  <c r="AI39" i="7"/>
  <c r="AH39" i="7" s="1"/>
  <c r="AF39" i="7"/>
  <c r="AE39" i="7"/>
  <c r="AD39" i="7"/>
  <c r="AB39" i="7"/>
  <c r="AA39" i="7" s="1"/>
  <c r="Z39" i="7"/>
  <c r="X39" i="7"/>
  <c r="W39" i="7"/>
  <c r="V39" i="7"/>
  <c r="U39" i="7"/>
  <c r="Y39" i="7" s="1"/>
  <c r="T39" i="7"/>
  <c r="P39" i="7"/>
  <c r="O39" i="7"/>
  <c r="N39" i="7"/>
  <c r="S39" i="7" s="1"/>
  <c r="L39" i="7"/>
  <c r="AN38" i="7"/>
  <c r="AM38" i="7"/>
  <c r="AK38" i="7"/>
  <c r="AI38" i="7"/>
  <c r="AG38" i="7"/>
  <c r="AF38" i="7"/>
  <c r="AE38" i="7"/>
  <c r="AD38" i="7"/>
  <c r="AC38" i="7"/>
  <c r="AB38" i="7"/>
  <c r="AA38" i="7" s="1"/>
  <c r="X38" i="7"/>
  <c r="W38" i="7"/>
  <c r="V38" i="7"/>
  <c r="U38" i="7"/>
  <c r="Z38" i="7" s="1"/>
  <c r="P38" i="7"/>
  <c r="N38" i="7"/>
  <c r="O38" i="7" s="1"/>
  <c r="L38" i="7"/>
  <c r="AK37" i="7"/>
  <c r="AI37" i="7"/>
  <c r="AJ37" i="7" s="1"/>
  <c r="AG37" i="7"/>
  <c r="AD37" i="7"/>
  <c r="AC37" i="7"/>
  <c r="AB37" i="7"/>
  <c r="AF37" i="7" s="1"/>
  <c r="AA37" i="7"/>
  <c r="W37" i="7"/>
  <c r="U37" i="7"/>
  <c r="T37" i="7" s="1"/>
  <c r="S37" i="7"/>
  <c r="R37" i="7"/>
  <c r="Q37" i="7"/>
  <c r="P37" i="7"/>
  <c r="N37" i="7"/>
  <c r="O37" i="7" s="1"/>
  <c r="M37" i="7"/>
  <c r="L37" i="7"/>
  <c r="AN36" i="7"/>
  <c r="AM36" i="7"/>
  <c r="AL36" i="7"/>
  <c r="AK36" i="7"/>
  <c r="AI36" i="7"/>
  <c r="AJ36" i="7" s="1"/>
  <c r="AH36" i="7"/>
  <c r="AG36" i="7"/>
  <c r="AF36" i="7"/>
  <c r="AE36" i="7"/>
  <c r="AD36" i="7"/>
  <c r="AC36" i="7"/>
  <c r="AB36" i="7"/>
  <c r="AA36" i="7"/>
  <c r="Z36" i="7"/>
  <c r="Y36" i="7"/>
  <c r="X36" i="7"/>
  <c r="W36" i="7"/>
  <c r="V36" i="7"/>
  <c r="U36" i="7"/>
  <c r="T36" i="7" s="1"/>
  <c r="R36" i="7"/>
  <c r="P36" i="7"/>
  <c r="O36" i="7"/>
  <c r="N36" i="7"/>
  <c r="Q36" i="7" s="1"/>
  <c r="L36" i="7"/>
  <c r="AM35" i="7"/>
  <c r="AK35" i="7"/>
  <c r="AJ35" i="7"/>
  <c r="AI35" i="7"/>
  <c r="AL35" i="7" s="1"/>
  <c r="AE35" i="7"/>
  <c r="AD35" i="7"/>
  <c r="AB35" i="7"/>
  <c r="AC35" i="7" s="1"/>
  <c r="W35" i="7"/>
  <c r="U35" i="7"/>
  <c r="V35" i="7" s="1"/>
  <c r="S35" i="7"/>
  <c r="P35" i="7"/>
  <c r="O35" i="7"/>
  <c r="N35" i="7"/>
  <c r="R35" i="7" s="1"/>
  <c r="M35" i="7"/>
  <c r="L35" i="7"/>
  <c r="AN34" i="7"/>
  <c r="AK34" i="7"/>
  <c r="AJ34" i="7"/>
  <c r="AI34" i="7"/>
  <c r="AM34" i="7" s="1"/>
  <c r="AH34" i="7"/>
  <c r="AD34" i="7"/>
  <c r="AB34" i="7"/>
  <c r="AA34" i="7" s="1"/>
  <c r="Z34" i="7"/>
  <c r="Y34" i="7"/>
  <c r="X34" i="7"/>
  <c r="W34" i="7"/>
  <c r="U34" i="7"/>
  <c r="V34" i="7" s="1"/>
  <c r="T34" i="7"/>
  <c r="S34" i="7"/>
  <c r="R34" i="7"/>
  <c r="Q34" i="7"/>
  <c r="P34" i="7"/>
  <c r="O34" i="7"/>
  <c r="N34" i="7"/>
  <c r="M34" i="7"/>
  <c r="L34" i="7"/>
  <c r="AN33" i="7"/>
  <c r="AM33" i="7"/>
  <c r="AL33" i="7"/>
  <c r="AK33" i="7"/>
  <c r="AJ33" i="7"/>
  <c r="AI33" i="7"/>
  <c r="AH33" i="7"/>
  <c r="AG33" i="7"/>
  <c r="AF33" i="7"/>
  <c r="AE33" i="7"/>
  <c r="AD33" i="7"/>
  <c r="AC33" i="7"/>
  <c r="AB33" i="7"/>
  <c r="AA33" i="7" s="1"/>
  <c r="Y33" i="7"/>
  <c r="W33" i="7"/>
  <c r="V33" i="7"/>
  <c r="U33" i="7"/>
  <c r="X33" i="7" s="1"/>
  <c r="Q33" i="7"/>
  <c r="P33" i="7"/>
  <c r="N33" i="7"/>
  <c r="O33" i="7" s="1"/>
  <c r="L33" i="7"/>
  <c r="AL32" i="7"/>
  <c r="AK32" i="7"/>
  <c r="AI32" i="7"/>
  <c r="AJ32" i="7" s="1"/>
  <c r="AD32" i="7"/>
  <c r="AB32" i="7"/>
  <c r="AC32" i="7" s="1"/>
  <c r="AA32" i="7"/>
  <c r="Z32" i="7"/>
  <c r="W32" i="7"/>
  <c r="V32" i="7"/>
  <c r="U32" i="7"/>
  <c r="Y32" i="7" s="1"/>
  <c r="T32" i="7"/>
  <c r="P32" i="7"/>
  <c r="N32" i="7"/>
  <c r="M32" i="7" s="1"/>
  <c r="L32" i="7"/>
  <c r="AK31" i="7"/>
  <c r="AI31" i="7"/>
  <c r="AH31" i="7" s="1"/>
  <c r="AG31" i="7"/>
  <c r="AF31" i="7"/>
  <c r="AE31" i="7"/>
  <c r="AD31" i="7"/>
  <c r="AB31" i="7"/>
  <c r="AC31" i="7" s="1"/>
  <c r="AA31" i="7"/>
  <c r="Z31" i="7"/>
  <c r="Y31" i="7"/>
  <c r="X31" i="7"/>
  <c r="W31" i="7"/>
  <c r="V31" i="7"/>
  <c r="U31" i="7"/>
  <c r="T31" i="7"/>
  <c r="S31" i="7"/>
  <c r="R31" i="7"/>
  <c r="Q31" i="7"/>
  <c r="P31" i="7"/>
  <c r="O31" i="7"/>
  <c r="N31" i="7"/>
  <c r="M31" i="7" s="1"/>
  <c r="L31" i="7"/>
  <c r="AN30" i="7"/>
  <c r="AM30" i="7"/>
  <c r="AL30" i="7"/>
  <c r="AK30" i="7"/>
  <c r="AJ30" i="7"/>
  <c r="AI30" i="7"/>
  <c r="AH30" i="7" s="1"/>
  <c r="AF30" i="7"/>
  <c r="AD30" i="7"/>
  <c r="AC30" i="7"/>
  <c r="AB30" i="7"/>
  <c r="AE30" i="7" s="1"/>
  <c r="X30" i="7"/>
  <c r="W30" i="7"/>
  <c r="U30" i="7"/>
  <c r="V30" i="7" s="1"/>
  <c r="P30" i="7"/>
  <c r="N30" i="7"/>
  <c r="O30" i="7" s="1"/>
  <c r="M30" i="7"/>
  <c r="L30" i="7"/>
  <c r="L18" i="7"/>
  <c r="L17" i="7"/>
  <c r="L15" i="7"/>
  <c r="L14" i="7"/>
  <c r="L13" i="7"/>
  <c r="L1" i="50" l="1"/>
  <c r="B27" i="50"/>
  <c r="C27" i="50" s="1"/>
  <c r="L27" i="50" s="1"/>
  <c r="C12" i="50"/>
  <c r="L12" i="50" s="1"/>
  <c r="C11" i="50"/>
  <c r="L11" i="50" s="1"/>
  <c r="C10" i="50"/>
  <c r="L10" i="50" s="1"/>
  <c r="B26" i="50"/>
  <c r="C26" i="50" s="1"/>
  <c r="L26" i="50" s="1"/>
  <c r="C16" i="50"/>
  <c r="L16" i="50" s="1"/>
  <c r="L140" i="48"/>
  <c r="C9" i="48"/>
  <c r="L9" i="48" s="1"/>
  <c r="C8" i="48"/>
  <c r="L8" i="48" s="1"/>
  <c r="C7" i="48" a="1"/>
  <c r="C7" i="48" s="1"/>
  <c r="L4" i="48"/>
  <c r="L7" i="47"/>
  <c r="C19" i="47"/>
  <c r="L19" i="47" s="1"/>
  <c r="C187" i="22"/>
  <c r="B26" i="8"/>
  <c r="C26" i="8" s="1"/>
  <c r="L26" i="8" s="1"/>
  <c r="B27" i="8"/>
  <c r="C27" i="8" s="1"/>
  <c r="L27" i="8" s="1"/>
  <c r="L11" i="8"/>
  <c r="L1" i="8"/>
  <c r="C10" i="8"/>
  <c r="L10" i="8" s="1"/>
  <c r="C16" i="8"/>
  <c r="L16" i="8" s="1"/>
  <c r="X30" i="8"/>
  <c r="AF30" i="8"/>
  <c r="AA31" i="8"/>
  <c r="V32" i="8"/>
  <c r="AL32" i="8"/>
  <c r="Q33" i="8"/>
  <c r="Y33" i="8"/>
  <c r="T34" i="8"/>
  <c r="AJ34" i="8"/>
  <c r="O35" i="8"/>
  <c r="AE35" i="8"/>
  <c r="AN35" i="8"/>
  <c r="Y37" i="8"/>
  <c r="AH37" i="8"/>
  <c r="X38" i="8"/>
  <c r="T39" i="8"/>
  <c r="AC39" i="8"/>
  <c r="AN39" i="8"/>
  <c r="Z40" i="8"/>
  <c r="Y40" i="8"/>
  <c r="AE40" i="8"/>
  <c r="AN41" i="8"/>
  <c r="X42" i="8"/>
  <c r="Y42" i="8"/>
  <c r="AH42" i="8"/>
  <c r="AL44" i="8"/>
  <c r="AM44" i="8"/>
  <c r="AC48" i="8"/>
  <c r="S50" i="8"/>
  <c r="Z51" i="8"/>
  <c r="Y51" i="8"/>
  <c r="T51" i="8"/>
  <c r="Z59" i="8"/>
  <c r="Y59" i="8"/>
  <c r="T59" i="8"/>
  <c r="X50" i="8"/>
  <c r="T50" i="8"/>
  <c r="Y50" i="8"/>
  <c r="O46" i="8"/>
  <c r="AN50" i="8"/>
  <c r="AM50" i="8"/>
  <c r="AL50" i="8"/>
  <c r="AJ50" i="8"/>
  <c r="AE55" i="8"/>
  <c r="AC55" i="8"/>
  <c r="AA55" i="8"/>
  <c r="AF55" i="8"/>
  <c r="X58" i="8"/>
  <c r="V58" i="8"/>
  <c r="T58" i="8"/>
  <c r="Y58" i="8"/>
  <c r="AN58" i="8"/>
  <c r="AM58" i="8"/>
  <c r="AL58" i="8"/>
  <c r="AJ58" i="8"/>
  <c r="AN76" i="8"/>
  <c r="AH76" i="8"/>
  <c r="AM76" i="8"/>
  <c r="AL76" i="8"/>
  <c r="AJ76" i="8"/>
  <c r="S30" i="8"/>
  <c r="V31" i="8"/>
  <c r="Y32" i="8"/>
  <c r="AG32" i="8"/>
  <c r="AJ33" i="8"/>
  <c r="O34" i="8"/>
  <c r="AM34" i="8"/>
  <c r="R35" i="8"/>
  <c r="Z35" i="8"/>
  <c r="O36" i="8"/>
  <c r="AN36" i="8"/>
  <c r="S37" i="8"/>
  <c r="X39" i="8"/>
  <c r="AG39" i="8"/>
  <c r="R40" i="8"/>
  <c r="Q40" i="8"/>
  <c r="AJ40" i="8"/>
  <c r="O42" i="8"/>
  <c r="Q42" i="8"/>
  <c r="Z43" i="8"/>
  <c r="T43" i="8"/>
  <c r="AC44" i="8"/>
  <c r="AE44" i="8"/>
  <c r="Y45" i="8"/>
  <c r="X45" i="8"/>
  <c r="Z45" i="8"/>
  <c r="AN45" i="8"/>
  <c r="AH45" i="8"/>
  <c r="AL52" i="8"/>
  <c r="AJ52" i="8"/>
  <c r="AH52" i="8"/>
  <c r="AM52" i="8"/>
  <c r="AG62" i="8"/>
  <c r="AF62" i="8"/>
  <c r="AA62" i="8"/>
  <c r="T65" i="8"/>
  <c r="Y65" i="8"/>
  <c r="Z65" i="8"/>
  <c r="X65" i="8"/>
  <c r="AF68" i="8"/>
  <c r="AC68" i="8"/>
  <c r="AG68" i="8"/>
  <c r="AE68" i="8"/>
  <c r="AG86" i="8"/>
  <c r="AF86" i="8"/>
  <c r="AE86" i="8"/>
  <c r="AA86" i="8"/>
  <c r="AG56" i="8"/>
  <c r="AF56" i="8"/>
  <c r="AA56" i="8"/>
  <c r="AJ37" i="8"/>
  <c r="V47" i="8"/>
  <c r="X47" i="8"/>
  <c r="AJ53" i="8"/>
  <c r="AE31" i="8"/>
  <c r="X34" i="8"/>
  <c r="T37" i="8"/>
  <c r="AL37" i="8"/>
  <c r="Y39" i="8"/>
  <c r="AA40" i="8"/>
  <c r="Q46" i="8"/>
  <c r="Y47" i="8"/>
  <c r="Z48" i="8"/>
  <c r="Y48" i="8"/>
  <c r="V48" i="8"/>
  <c r="Z50" i="8"/>
  <c r="AG55" i="8"/>
  <c r="AE56" i="8"/>
  <c r="Z58" i="8"/>
  <c r="AE61" i="8"/>
  <c r="AC61" i="8"/>
  <c r="AA61" i="8"/>
  <c r="AF61" i="8"/>
  <c r="V70" i="8"/>
  <c r="X70" i="8"/>
  <c r="Z70" i="8"/>
  <c r="Y70" i="8"/>
  <c r="T70" i="8"/>
  <c r="S89" i="8"/>
  <c r="R89" i="8"/>
  <c r="Q89" i="8"/>
  <c r="O89" i="8"/>
  <c r="L89" i="8" s="1"/>
  <c r="AN42" i="8"/>
  <c r="AM42" i="8"/>
  <c r="M30" i="8"/>
  <c r="X31" i="8"/>
  <c r="AF31" i="8"/>
  <c r="AA32" i="8"/>
  <c r="AL33" i="8"/>
  <c r="Q34" i="8"/>
  <c r="Y34" i="8"/>
  <c r="T35" i="8"/>
  <c r="Q36" i="8"/>
  <c r="AH36" i="8"/>
  <c r="M37" i="8"/>
  <c r="AM37" i="8"/>
  <c r="Z39" i="8"/>
  <c r="AM39" i="8"/>
  <c r="AL39" i="8"/>
  <c r="AL40" i="8"/>
  <c r="AJ41" i="8"/>
  <c r="AL41" i="8"/>
  <c r="AF42" i="8"/>
  <c r="AE42" i="8"/>
  <c r="AG42" i="8"/>
  <c r="Z47" i="8"/>
  <c r="O50" i="8"/>
  <c r="Q50" i="8"/>
  <c r="Y64" i="8"/>
  <c r="V64" i="8"/>
  <c r="Z64" i="8"/>
  <c r="X64" i="8"/>
  <c r="S46" i="8"/>
  <c r="M46" i="8"/>
  <c r="AN53" i="8"/>
  <c r="AM53" i="8"/>
  <c r="AH53" i="8"/>
  <c r="Z71" i="8"/>
  <c r="Y71" i="8"/>
  <c r="V71" i="8"/>
  <c r="X71" i="8"/>
  <c r="AN91" i="8"/>
  <c r="AM91" i="8"/>
  <c r="AL91" i="8"/>
  <c r="AH91" i="8"/>
  <c r="AC31" i="8"/>
  <c r="V34" i="8"/>
  <c r="AJ42" i="8"/>
  <c r="V50" i="8"/>
  <c r="Y31" i="8"/>
  <c r="AM33" i="8"/>
  <c r="R34" i="8"/>
  <c r="R36" i="8"/>
  <c r="AM40" i="8"/>
  <c r="Q45" i="8"/>
  <c r="R45" i="8"/>
  <c r="AE47" i="8"/>
  <c r="AA47" i="8"/>
  <c r="AF47" i="8"/>
  <c r="S51" i="8"/>
  <c r="R51" i="8"/>
  <c r="Q51" i="8"/>
  <c r="O51" i="8"/>
  <c r="S54" i="8"/>
  <c r="R54" i="8"/>
  <c r="M54" i="8"/>
  <c r="S59" i="8"/>
  <c r="R59" i="8"/>
  <c r="Q59" i="8"/>
  <c r="O59" i="8"/>
  <c r="AJ72" i="8"/>
  <c r="AL72" i="8"/>
  <c r="AN72" i="8"/>
  <c r="AM72" i="8"/>
  <c r="AC75" i="8"/>
  <c r="AE75" i="8"/>
  <c r="AG75" i="8"/>
  <c r="AF75" i="8"/>
  <c r="AE78" i="8"/>
  <c r="AC78" i="8"/>
  <c r="AA78" i="8"/>
  <c r="AF78" i="8"/>
  <c r="AG78" i="8"/>
  <c r="Z62" i="8"/>
  <c r="Y62" i="8"/>
  <c r="X62" i="8"/>
  <c r="V62" i="8"/>
  <c r="S36" i="8"/>
  <c r="AN40" i="8"/>
  <c r="S43" i="8"/>
  <c r="R43" i="8"/>
  <c r="O45" i="8"/>
  <c r="AG45" i="8"/>
  <c r="AF45" i="8"/>
  <c r="AC47" i="8"/>
  <c r="AG48" i="8"/>
  <c r="AA48" i="8"/>
  <c r="AJ49" i="8"/>
  <c r="AL49" i="8"/>
  <c r="R50" i="8"/>
  <c r="Q53" i="8"/>
  <c r="O53" i="8"/>
  <c r="M53" i="8"/>
  <c r="R53" i="8"/>
  <c r="AG53" i="8"/>
  <c r="AF53" i="8"/>
  <c r="AE53" i="8"/>
  <c r="AC53" i="8"/>
  <c r="O54" i="8"/>
  <c r="Z56" i="8"/>
  <c r="Y56" i="8"/>
  <c r="X56" i="8"/>
  <c r="V56" i="8"/>
  <c r="S94" i="8"/>
  <c r="R94" i="8"/>
  <c r="Q94" i="8"/>
  <c r="M94" i="8"/>
  <c r="O94" i="8"/>
  <c r="AN47" i="8"/>
  <c r="S48" i="8"/>
  <c r="AG50" i="8"/>
  <c r="AE52" i="8"/>
  <c r="Z53" i="8"/>
  <c r="X55" i="8"/>
  <c r="AN55" i="8"/>
  <c r="S56" i="8"/>
  <c r="AL57" i="8"/>
  <c r="Q58" i="8"/>
  <c r="AG58" i="8"/>
  <c r="X61" i="8"/>
  <c r="AN61" i="8"/>
  <c r="S62" i="8"/>
  <c r="AM63" i="8"/>
  <c r="AM64" i="8"/>
  <c r="S65" i="8"/>
  <c r="Z66" i="8"/>
  <c r="T66" i="8"/>
  <c r="M67" i="8"/>
  <c r="R67" i="8"/>
  <c r="O67" i="8"/>
  <c r="O73" i="8"/>
  <c r="Q73" i="8"/>
  <c r="S77" i="8"/>
  <c r="M77" i="8"/>
  <c r="S84" i="8"/>
  <c r="R84" i="8"/>
  <c r="Q84" i="8"/>
  <c r="M84" i="8"/>
  <c r="AN98" i="8"/>
  <c r="AM98" i="8"/>
  <c r="AL98" i="8"/>
  <c r="AJ98" i="8"/>
  <c r="Z96" i="8"/>
  <c r="Y96" i="8"/>
  <c r="X96" i="8"/>
  <c r="V96" i="8"/>
  <c r="L96" i="8" s="1"/>
  <c r="M65" i="8"/>
  <c r="AH66" i="8"/>
  <c r="AM66" i="8"/>
  <c r="AJ66" i="8"/>
  <c r="AC67" i="8"/>
  <c r="AE67" i="8"/>
  <c r="Q76" i="8"/>
  <c r="M76" i="8"/>
  <c r="R76" i="8"/>
  <c r="S99" i="8"/>
  <c r="R99" i="8"/>
  <c r="L99" i="8" s="1"/>
  <c r="Q99" i="8"/>
  <c r="O99" i="8"/>
  <c r="AG101" i="8"/>
  <c r="AF101" i="8"/>
  <c r="AE101" i="8"/>
  <c r="AC101" i="8"/>
  <c r="R66" i="8"/>
  <c r="O66" i="8"/>
  <c r="S69" i="8"/>
  <c r="M69" i="8"/>
  <c r="X73" i="8"/>
  <c r="T73" i="8"/>
  <c r="Y73" i="8"/>
  <c r="S74" i="8"/>
  <c r="R74" i="8"/>
  <c r="O74" i="8"/>
  <c r="Z79" i="8"/>
  <c r="Y79" i="8"/>
  <c r="X79" i="8"/>
  <c r="V79" i="8"/>
  <c r="Z89" i="8"/>
  <c r="Y89" i="8"/>
  <c r="X89" i="8"/>
  <c r="T89" i="8"/>
  <c r="AG93" i="8"/>
  <c r="AF93" i="8"/>
  <c r="AE93" i="8"/>
  <c r="AC93" i="8"/>
  <c r="AG96" i="8"/>
  <c r="AF96" i="8"/>
  <c r="AE96" i="8"/>
  <c r="AA96" i="8"/>
  <c r="O65" i="8"/>
  <c r="M68" i="8"/>
  <c r="R68" i="8"/>
  <c r="O69" i="8"/>
  <c r="AA70" i="8"/>
  <c r="AF70" i="8"/>
  <c r="AG71" i="8"/>
  <c r="AA71" i="8"/>
  <c r="V73" i="8"/>
  <c r="V89" i="8"/>
  <c r="AC96" i="8"/>
  <c r="Z99" i="8"/>
  <c r="Y99" i="8"/>
  <c r="X99" i="8"/>
  <c r="T99" i="8"/>
  <c r="AN101" i="8"/>
  <c r="AM101" i="8"/>
  <c r="AL101" i="8"/>
  <c r="AH101" i="8"/>
  <c r="AL47" i="8"/>
  <c r="Q48" i="8"/>
  <c r="AE50" i="8"/>
  <c r="X53" i="8"/>
  <c r="AL55" i="8"/>
  <c r="Q56" i="8"/>
  <c r="AE58" i="8"/>
  <c r="AL61" i="8"/>
  <c r="Q62" i="8"/>
  <c r="AJ63" i="8"/>
  <c r="AA64" i="8"/>
  <c r="AJ64" i="8"/>
  <c r="AM65" i="8"/>
  <c r="AJ65" i="8"/>
  <c r="Q66" i="8"/>
  <c r="AN66" i="8"/>
  <c r="AG67" i="8"/>
  <c r="O68" i="8"/>
  <c r="AN68" i="8"/>
  <c r="AH68" i="8"/>
  <c r="AC70" i="8"/>
  <c r="AC71" i="8"/>
  <c r="Q74" i="8"/>
  <c r="AL75" i="8"/>
  <c r="AH75" i="8"/>
  <c r="AM75" i="8"/>
  <c r="S76" i="8"/>
  <c r="AG79" i="8"/>
  <c r="AF79" i="8"/>
  <c r="AA79" i="8"/>
  <c r="AN82" i="8"/>
  <c r="AM82" i="8"/>
  <c r="AL82" i="8"/>
  <c r="AJ82" i="8"/>
  <c r="AN93" i="8"/>
  <c r="AM93" i="8"/>
  <c r="AL93" i="8"/>
  <c r="AH93" i="8"/>
  <c r="V99" i="8"/>
  <c r="AJ101" i="8"/>
  <c r="R65" i="8"/>
  <c r="S66" i="8"/>
  <c r="AH67" i="8"/>
  <c r="AM67" i="8"/>
  <c r="Q69" i="8"/>
  <c r="AA69" i="8"/>
  <c r="AF69" i="8"/>
  <c r="AC69" i="8"/>
  <c r="M73" i="8"/>
  <c r="Z73" i="8"/>
  <c r="AN73" i="8"/>
  <c r="AM73" i="8"/>
  <c r="AJ73" i="8"/>
  <c r="Z74" i="8"/>
  <c r="T74" i="8"/>
  <c r="AG76" i="8"/>
  <c r="AF76" i="8"/>
  <c r="AC76" i="8"/>
  <c r="Z86" i="8"/>
  <c r="Y86" i="8"/>
  <c r="X86" i="8"/>
  <c r="V86" i="8"/>
  <c r="L86" i="8" s="1"/>
  <c r="AN88" i="8"/>
  <c r="AM88" i="8"/>
  <c r="AL88" i="8"/>
  <c r="AJ88" i="8"/>
  <c r="AG91" i="8"/>
  <c r="AF91" i="8"/>
  <c r="AE91" i="8"/>
  <c r="AC91" i="8"/>
  <c r="AJ93" i="8"/>
  <c r="AH98" i="8"/>
  <c r="V72" i="8"/>
  <c r="AJ74" i="8"/>
  <c r="O75" i="8"/>
  <c r="AC77" i="8"/>
  <c r="X78" i="8"/>
  <c r="V80" i="8"/>
  <c r="AL80" i="8"/>
  <c r="Q82" i="8"/>
  <c r="Y82" i="8"/>
  <c r="AC84" i="8"/>
  <c r="X85" i="8"/>
  <c r="L85" i="8" s="1"/>
  <c r="AF85" i="8"/>
  <c r="V87" i="8"/>
  <c r="L87" i="8" s="1"/>
  <c r="AL87" i="8"/>
  <c r="Q88" i="8"/>
  <c r="L88" i="8" s="1"/>
  <c r="Y88" i="8"/>
  <c r="AJ89" i="8"/>
  <c r="O90" i="8"/>
  <c r="L90" i="8" s="1"/>
  <c r="AE90" i="8"/>
  <c r="AM90" i="8"/>
  <c r="R91" i="8"/>
  <c r="V92" i="8"/>
  <c r="AL92" i="8"/>
  <c r="R93" i="8"/>
  <c r="AC94" i="8"/>
  <c r="X95" i="8"/>
  <c r="AF95" i="8"/>
  <c r="V97" i="8"/>
  <c r="L97" i="8" s="1"/>
  <c r="AL97" i="8"/>
  <c r="Q98" i="8"/>
  <c r="Y98" i="8"/>
  <c r="AJ99" i="8"/>
  <c r="O100" i="8"/>
  <c r="L100" i="8" s="1"/>
  <c r="AE100" i="8"/>
  <c r="AM100" i="8"/>
  <c r="R101" i="8"/>
  <c r="Z101" i="8"/>
  <c r="Y72" i="8"/>
  <c r="AM74" i="8"/>
  <c r="R75" i="8"/>
  <c r="AF77" i="8"/>
  <c r="Y80" i="8"/>
  <c r="T82" i="8"/>
  <c r="AF84" i="8"/>
  <c r="AA85" i="8"/>
  <c r="Y87" i="8"/>
  <c r="T88" i="8"/>
  <c r="AM89" i="8"/>
  <c r="R90" i="8"/>
  <c r="AH90" i="8"/>
  <c r="M91" i="8"/>
  <c r="L91" i="8" s="1"/>
  <c r="Y92" i="8"/>
  <c r="M93" i="8"/>
  <c r="AF94" i="8"/>
  <c r="AA95" i="8"/>
  <c r="Y97" i="8"/>
  <c r="T98" i="8"/>
  <c r="AM99" i="8"/>
  <c r="R100" i="8"/>
  <c r="AH100" i="8"/>
  <c r="M101" i="8"/>
  <c r="T95" i="8"/>
  <c r="L95" i="8" s="1"/>
  <c r="Z97" i="8"/>
  <c r="AH97" i="8"/>
  <c r="M98" i="8"/>
  <c r="AN99" i="8"/>
  <c r="S100" i="8"/>
  <c r="V101" i="8"/>
  <c r="V82" i="8"/>
  <c r="AC85" i="8"/>
  <c r="V88" i="8"/>
  <c r="AJ90" i="8"/>
  <c r="O91" i="8"/>
  <c r="O93" i="8"/>
  <c r="AJ100" i="8"/>
  <c r="O101" i="8"/>
  <c r="X101" i="8"/>
  <c r="Q30" i="7"/>
  <c r="Y30" i="7"/>
  <c r="AG30" i="7"/>
  <c r="AJ31" i="7"/>
  <c r="O32" i="7"/>
  <c r="AE32" i="7"/>
  <c r="AM32" i="7"/>
  <c r="R33" i="7"/>
  <c r="Z33" i="7"/>
  <c r="AC34" i="7"/>
  <c r="X35" i="7"/>
  <c r="AF35" i="7"/>
  <c r="AN35" i="7"/>
  <c r="S36" i="7"/>
  <c r="V37" i="7"/>
  <c r="AL37" i="7"/>
  <c r="Q38" i="7"/>
  <c r="Y38" i="7"/>
  <c r="AH38" i="7"/>
  <c r="AL38" i="7"/>
  <c r="AJ39" i="7"/>
  <c r="O40" i="7"/>
  <c r="Y40" i="7"/>
  <c r="Y41" i="7"/>
  <c r="Y42" i="7"/>
  <c r="AL42" i="7"/>
  <c r="AH42" i="7"/>
  <c r="AJ43" i="7"/>
  <c r="O44" i="7"/>
  <c r="Y44" i="7"/>
  <c r="Y45" i="7"/>
  <c r="V48" i="7"/>
  <c r="Q49" i="7"/>
  <c r="AC50" i="7"/>
  <c r="Y52" i="7"/>
  <c r="AG53" i="7"/>
  <c r="AE53" i="7"/>
  <c r="AA53" i="7"/>
  <c r="AE61" i="7"/>
  <c r="AC61" i="7"/>
  <c r="AA61" i="7"/>
  <c r="AG61" i="7"/>
  <c r="Z62" i="7"/>
  <c r="X62" i="7"/>
  <c r="V62" i="7"/>
  <c r="T62" i="7"/>
  <c r="T84" i="7"/>
  <c r="Z84" i="7"/>
  <c r="Y84" i="7"/>
  <c r="X84" i="7"/>
  <c r="V84" i="7"/>
  <c r="AH96" i="7"/>
  <c r="AN96" i="7"/>
  <c r="AM96" i="7"/>
  <c r="AL96" i="7"/>
  <c r="AJ96" i="7"/>
  <c r="AN58" i="7"/>
  <c r="AL58" i="7"/>
  <c r="AJ58" i="7"/>
  <c r="AH58" i="7"/>
  <c r="R30" i="7"/>
  <c r="Z30" i="7"/>
  <c r="X32" i="7"/>
  <c r="AF32" i="7"/>
  <c r="AN32" i="7"/>
  <c r="S33" i="7"/>
  <c r="AL34" i="7"/>
  <c r="Q35" i="7"/>
  <c r="Y35" i="7"/>
  <c r="AG35" i="7"/>
  <c r="AE37" i="7"/>
  <c r="AM37" i="7"/>
  <c r="R38" i="7"/>
  <c r="AJ38" i="7"/>
  <c r="R39" i="7"/>
  <c r="AN40" i="7"/>
  <c r="AJ40" i="7"/>
  <c r="Q41" i="7"/>
  <c r="Z41" i="7"/>
  <c r="AJ42" i="7"/>
  <c r="R43" i="7"/>
  <c r="AJ44" i="7"/>
  <c r="AN44" i="7"/>
  <c r="Q45" i="7"/>
  <c r="Z45" i="7"/>
  <c r="AM46" i="7"/>
  <c r="M48" i="7"/>
  <c r="AH48" i="7"/>
  <c r="AN48" i="7"/>
  <c r="AJ48" i="7"/>
  <c r="AC49" i="7"/>
  <c r="AA49" i="7"/>
  <c r="AE49" i="7"/>
  <c r="S51" i="7"/>
  <c r="Q51" i="7"/>
  <c r="M51" i="7"/>
  <c r="AC53" i="7"/>
  <c r="T54" i="7"/>
  <c r="Z54" i="7"/>
  <c r="V54" i="7"/>
  <c r="O55" i="7"/>
  <c r="M55" i="7"/>
  <c r="Q55" i="7"/>
  <c r="AM58" i="7"/>
  <c r="AH62" i="7"/>
  <c r="AN62" i="7"/>
  <c r="AM62" i="7"/>
  <c r="AL62" i="7"/>
  <c r="AJ62" i="7"/>
  <c r="S30" i="7"/>
  <c r="AA30" i="7"/>
  <c r="AL31" i="7"/>
  <c r="Q32" i="7"/>
  <c r="AG32" i="7"/>
  <c r="T33" i="7"/>
  <c r="AE34" i="7"/>
  <c r="Z35" i="7"/>
  <c r="AH35" i="7"/>
  <c r="M36" i="7"/>
  <c r="X37" i="7"/>
  <c r="AN37" i="7"/>
  <c r="S38" i="7"/>
  <c r="AC39" i="7"/>
  <c r="AG39" i="7"/>
  <c r="AL39" i="7"/>
  <c r="Q40" i="7"/>
  <c r="AA41" i="7"/>
  <c r="AE41" i="7"/>
  <c r="AG43" i="7"/>
  <c r="AC43" i="7"/>
  <c r="AL43" i="7"/>
  <c r="Q44" i="7"/>
  <c r="AE45" i="7"/>
  <c r="AA45" i="7"/>
  <c r="AH47" i="7"/>
  <c r="AE50" i="7"/>
  <c r="AL52" i="7"/>
  <c r="AJ52" i="7"/>
  <c r="AN52" i="7"/>
  <c r="T53" i="7"/>
  <c r="M57" i="7"/>
  <c r="S57" i="7"/>
  <c r="Q57" i="7"/>
  <c r="O57" i="7"/>
  <c r="AF61" i="7"/>
  <c r="Y62" i="7"/>
  <c r="T77" i="7"/>
  <c r="Z77" i="7"/>
  <c r="Y77" i="7"/>
  <c r="V77" i="7"/>
  <c r="X77" i="7"/>
  <c r="Z79" i="7"/>
  <c r="X79" i="7"/>
  <c r="T79" i="7"/>
  <c r="Y79" i="7"/>
  <c r="V79" i="7"/>
  <c r="O45" i="7"/>
  <c r="S45" i="7"/>
  <c r="AJ46" i="7"/>
  <c r="AH46" i="7"/>
  <c r="AL46" i="7"/>
  <c r="AE47" i="7"/>
  <c r="AC47" i="7"/>
  <c r="AG47" i="7"/>
  <c r="Q53" i="7"/>
  <c r="O53" i="7"/>
  <c r="S53" i="7"/>
  <c r="T30" i="7"/>
  <c r="AM31" i="7"/>
  <c r="R32" i="7"/>
  <c r="AH32" i="7"/>
  <c r="M33" i="7"/>
  <c r="AF34" i="7"/>
  <c r="AA35" i="7"/>
  <c r="Y37" i="7"/>
  <c r="T38" i="7"/>
  <c r="AM39" i="7"/>
  <c r="R40" i="7"/>
  <c r="AM43" i="7"/>
  <c r="R44" i="7"/>
  <c r="T45" i="7"/>
  <c r="X50" i="7"/>
  <c r="V50" i="7"/>
  <c r="Z50" i="7"/>
  <c r="AG50" i="7"/>
  <c r="AA51" i="7"/>
  <c r="AG51" i="7"/>
  <c r="AC51" i="7"/>
  <c r="S59" i="7"/>
  <c r="Q59" i="7"/>
  <c r="O59" i="7"/>
  <c r="M59" i="7"/>
  <c r="Z48" i="7"/>
  <c r="X48" i="7"/>
  <c r="T48" i="7"/>
  <c r="AN31" i="7"/>
  <c r="S32" i="7"/>
  <c r="AG34" i="7"/>
  <c r="T35" i="7"/>
  <c r="Z37" i="7"/>
  <c r="AH37" i="7"/>
  <c r="M38" i="7"/>
  <c r="AN39" i="7"/>
  <c r="S40" i="7"/>
  <c r="AN43" i="7"/>
  <c r="S44" i="7"/>
  <c r="T46" i="7"/>
  <c r="Z46" i="7"/>
  <c r="V46" i="7"/>
  <c r="O47" i="7"/>
  <c r="M47" i="7"/>
  <c r="Q47" i="7"/>
  <c r="AN50" i="7"/>
  <c r="AL50" i="7"/>
  <c r="AH50" i="7"/>
  <c r="AJ54" i="7"/>
  <c r="AH54" i="7"/>
  <c r="AL54" i="7"/>
  <c r="AC57" i="7"/>
  <c r="AA57" i="7"/>
  <c r="AG57" i="7"/>
  <c r="AE57" i="7"/>
  <c r="AA59" i="7"/>
  <c r="AG59" i="7"/>
  <c r="AE59" i="7"/>
  <c r="AC59" i="7"/>
  <c r="M63" i="7"/>
  <c r="S63" i="7"/>
  <c r="R63" i="7"/>
  <c r="Q63" i="7"/>
  <c r="O63" i="7"/>
  <c r="AA65" i="7"/>
  <c r="AG65" i="7"/>
  <c r="AF65" i="7"/>
  <c r="AE65" i="7"/>
  <c r="AC65" i="7"/>
  <c r="X40" i="7"/>
  <c r="T40" i="7"/>
  <c r="V42" i="7"/>
  <c r="Z42" i="7"/>
  <c r="T44" i="7"/>
  <c r="X44" i="7"/>
  <c r="AE55" i="7"/>
  <c r="AC55" i="7"/>
  <c r="AG55" i="7"/>
  <c r="Z56" i="7"/>
  <c r="X56" i="7"/>
  <c r="V56" i="7"/>
  <c r="T56" i="7"/>
  <c r="AC63" i="7"/>
  <c r="AA63" i="7"/>
  <c r="AG63" i="7"/>
  <c r="AF63" i="7"/>
  <c r="AE63" i="7"/>
  <c r="S41" i="7"/>
  <c r="O41" i="7"/>
  <c r="M39" i="7"/>
  <c r="Q39" i="7"/>
  <c r="V40" i="7"/>
  <c r="M41" i="7"/>
  <c r="Q43" i="7"/>
  <c r="M43" i="7"/>
  <c r="V44" i="7"/>
  <c r="M45" i="7"/>
  <c r="X46" i="7"/>
  <c r="R47" i="7"/>
  <c r="AA47" i="7"/>
  <c r="AL47" i="7"/>
  <c r="M49" i="7"/>
  <c r="S49" i="7"/>
  <c r="O49" i="7"/>
  <c r="AA50" i="7"/>
  <c r="AF51" i="7"/>
  <c r="V52" i="7"/>
  <c r="T52" i="7"/>
  <c r="X52" i="7"/>
  <c r="M53" i="7"/>
  <c r="X53" i="7"/>
  <c r="AM54" i="7"/>
  <c r="AH56" i="7"/>
  <c r="AN56" i="7"/>
  <c r="AL56" i="7"/>
  <c r="AJ56" i="7"/>
  <c r="AF57" i="7"/>
  <c r="X58" i="7"/>
  <c r="V58" i="7"/>
  <c r="T58" i="7"/>
  <c r="Z58" i="7"/>
  <c r="AF59" i="7"/>
  <c r="O61" i="7"/>
  <c r="M61" i="7"/>
  <c r="S61" i="7"/>
  <c r="Q61" i="7"/>
  <c r="Z64" i="7"/>
  <c r="AH64" i="7"/>
  <c r="M65" i="7"/>
  <c r="X66" i="7"/>
  <c r="AN66" i="7"/>
  <c r="S67" i="7"/>
  <c r="T68" i="7"/>
  <c r="AH70" i="7"/>
  <c r="AH71" i="7"/>
  <c r="AN71" i="7"/>
  <c r="AJ71" i="7"/>
  <c r="AC72" i="7"/>
  <c r="AA72" i="7"/>
  <c r="AE72" i="7"/>
  <c r="S74" i="7"/>
  <c r="Q74" i="7"/>
  <c r="M74" i="7"/>
  <c r="AL75" i="7"/>
  <c r="AJ75" i="7"/>
  <c r="AN75" i="7"/>
  <c r="T76" i="7"/>
  <c r="AN78" i="7"/>
  <c r="Y66" i="7"/>
  <c r="AJ77" i="7"/>
  <c r="AH77" i="7"/>
  <c r="AL77" i="7"/>
  <c r="AH79" i="7"/>
  <c r="AN79" i="7"/>
  <c r="AM79" i="7"/>
  <c r="AL79" i="7"/>
  <c r="AJ79" i="7"/>
  <c r="M92" i="7"/>
  <c r="S92" i="7"/>
  <c r="R92" i="7"/>
  <c r="Q92" i="7"/>
  <c r="O92" i="7"/>
  <c r="M97" i="7"/>
  <c r="S97" i="7"/>
  <c r="R97" i="7"/>
  <c r="Q97" i="7"/>
  <c r="O97" i="7"/>
  <c r="T64" i="7"/>
  <c r="AJ64" i="7"/>
  <c r="O65" i="7"/>
  <c r="Z66" i="7"/>
  <c r="AH66" i="7"/>
  <c r="M67" i="7"/>
  <c r="V68" i="7"/>
  <c r="T69" i="7"/>
  <c r="Z69" i="7"/>
  <c r="V69" i="7"/>
  <c r="O70" i="7"/>
  <c r="M70" i="7"/>
  <c r="Q70" i="7"/>
  <c r="AJ70" i="7"/>
  <c r="X73" i="7"/>
  <c r="V73" i="7"/>
  <c r="Z73" i="7"/>
  <c r="AA74" i="7"/>
  <c r="AG74" i="7"/>
  <c r="AC74" i="7"/>
  <c r="V76" i="7"/>
  <c r="AH86" i="7"/>
  <c r="AN86" i="7"/>
  <c r="AM86" i="7"/>
  <c r="AL86" i="7"/>
  <c r="AJ86" i="7"/>
  <c r="AA89" i="7"/>
  <c r="AG89" i="7"/>
  <c r="AF89" i="7"/>
  <c r="AE89" i="7"/>
  <c r="AC89" i="7"/>
  <c r="AN73" i="7"/>
  <c r="AL73" i="7"/>
  <c r="AH73" i="7"/>
  <c r="AM77" i="7"/>
  <c r="R79" i="7"/>
  <c r="O79" i="7"/>
  <c r="V64" i="7"/>
  <c r="AL64" i="7"/>
  <c r="Q65" i="7"/>
  <c r="T66" i="7"/>
  <c r="AJ66" i="7"/>
  <c r="O67" i="7"/>
  <c r="AG67" i="7"/>
  <c r="Q68" i="7"/>
  <c r="S68" i="7"/>
  <c r="X68" i="7"/>
  <c r="X69" i="7"/>
  <c r="R70" i="7"/>
  <c r="AL70" i="7"/>
  <c r="S71" i="7"/>
  <c r="Y73" i="7"/>
  <c r="AJ73" i="7"/>
  <c r="AE74" i="7"/>
  <c r="X76" i="7"/>
  <c r="AN77" i="7"/>
  <c r="M80" i="7"/>
  <c r="S80" i="7"/>
  <c r="R80" i="7"/>
  <c r="Q80" i="7"/>
  <c r="O80" i="7"/>
  <c r="M87" i="7"/>
  <c r="S87" i="7"/>
  <c r="R87" i="7"/>
  <c r="Q87" i="7"/>
  <c r="O87" i="7"/>
  <c r="T94" i="7"/>
  <c r="Z94" i="7"/>
  <c r="Y94" i="7"/>
  <c r="X94" i="7"/>
  <c r="V94" i="7"/>
  <c r="L94" i="7" s="1"/>
  <c r="AJ69" i="7"/>
  <c r="AH69" i="7"/>
  <c r="AL69" i="7"/>
  <c r="AE70" i="7"/>
  <c r="AC70" i="7"/>
  <c r="AG70" i="7"/>
  <c r="Z71" i="7"/>
  <c r="X71" i="7"/>
  <c r="T71" i="7"/>
  <c r="M72" i="7"/>
  <c r="S72" i="7"/>
  <c r="O72" i="7"/>
  <c r="V75" i="7"/>
  <c r="T75" i="7"/>
  <c r="X75" i="7"/>
  <c r="Q76" i="7"/>
  <c r="O76" i="7"/>
  <c r="S76" i="7"/>
  <c r="AM78" i="7"/>
  <c r="AJ78" i="7"/>
  <c r="AC80" i="7"/>
  <c r="AA80" i="7"/>
  <c r="AG80" i="7"/>
  <c r="AE80" i="7"/>
  <c r="AA99" i="7"/>
  <c r="AG99" i="7"/>
  <c r="AF99" i="7"/>
  <c r="AE99" i="7"/>
  <c r="AC99" i="7"/>
  <c r="Z67" i="7"/>
  <c r="AL67" i="7"/>
  <c r="AN67" i="7"/>
  <c r="AG68" i="7"/>
  <c r="AA68" i="7"/>
  <c r="V71" i="7"/>
  <c r="AM73" i="7"/>
  <c r="AG76" i="7"/>
  <c r="AE76" i="7"/>
  <c r="AA76" i="7"/>
  <c r="O78" i="7"/>
  <c r="M78" i="7"/>
  <c r="Q78" i="7"/>
  <c r="S79" i="7"/>
  <c r="AG78" i="7"/>
  <c r="Z82" i="7"/>
  <c r="AH82" i="7"/>
  <c r="AL84" i="7"/>
  <c r="Q85" i="7"/>
  <c r="AG85" i="7"/>
  <c r="T86" i="7"/>
  <c r="AE87" i="7"/>
  <c r="Z88" i="7"/>
  <c r="AH88" i="7"/>
  <c r="M89" i="7"/>
  <c r="L89" i="7" s="1"/>
  <c r="X90" i="7"/>
  <c r="AN90" i="7"/>
  <c r="S91" i="7"/>
  <c r="AA91" i="7"/>
  <c r="AE92" i="7"/>
  <c r="S93" i="7"/>
  <c r="AA93" i="7"/>
  <c r="AL94" i="7"/>
  <c r="Q95" i="7"/>
  <c r="AG95" i="7"/>
  <c r="T96" i="7"/>
  <c r="AE97" i="7"/>
  <c r="Z98" i="7"/>
  <c r="AH98" i="7"/>
  <c r="M99" i="7"/>
  <c r="X100" i="7"/>
  <c r="AN100" i="7"/>
  <c r="S101" i="7"/>
  <c r="AA101" i="7"/>
  <c r="AM84" i="7"/>
  <c r="R85" i="7"/>
  <c r="AF87" i="7"/>
  <c r="Y90" i="7"/>
  <c r="AF92" i="7"/>
  <c r="AM94" i="7"/>
  <c r="R95" i="7"/>
  <c r="AF97" i="7"/>
  <c r="Y100" i="7"/>
  <c r="AJ82" i="7"/>
  <c r="AN84" i="7"/>
  <c r="S85" i="7"/>
  <c r="V86" i="7"/>
  <c r="AG87" i="7"/>
  <c r="AJ88" i="7"/>
  <c r="O89" i="7"/>
  <c r="Z90" i="7"/>
  <c r="AC91" i="7"/>
  <c r="AG92" i="7"/>
  <c r="AC93" i="7"/>
  <c r="AN94" i="7"/>
  <c r="S95" i="7"/>
  <c r="V96" i="7"/>
  <c r="Y97" i="7"/>
  <c r="AG97" i="7"/>
  <c r="T98" i="7"/>
  <c r="L98" i="7" s="1"/>
  <c r="AJ98" i="7"/>
  <c r="O99" i="7"/>
  <c r="AM99" i="7"/>
  <c r="R100" i="7"/>
  <c r="L100" i="7" s="1"/>
  <c r="Z100" i="7"/>
  <c r="AH100" i="7"/>
  <c r="M101" i="7"/>
  <c r="AC101" i="7"/>
  <c r="AC82" i="7"/>
  <c r="AJ85" i="7"/>
  <c r="O86" i="7"/>
  <c r="L86" i="7" s="1"/>
  <c r="AC88" i="7"/>
  <c r="V91" i="7"/>
  <c r="V93" i="7"/>
  <c r="AJ95" i="7"/>
  <c r="O96" i="7"/>
  <c r="L96" i="7" s="1"/>
  <c r="AL101" i="7"/>
  <c r="AC78" i="7"/>
  <c r="V82" i="7"/>
  <c r="AL82" i="7"/>
  <c r="AH84" i="7"/>
  <c r="M85" i="7"/>
  <c r="L85" i="7" s="1"/>
  <c r="AC85" i="7"/>
  <c r="X86" i="7"/>
  <c r="AA87" i="7"/>
  <c r="V88" i="7"/>
  <c r="L88" i="7" s="1"/>
  <c r="AL88" i="7"/>
  <c r="Q89" i="7"/>
  <c r="T90" i="7"/>
  <c r="L90" i="7" s="1"/>
  <c r="AJ90" i="7"/>
  <c r="O91" i="7"/>
  <c r="AE91" i="7"/>
  <c r="AA92" i="7"/>
  <c r="O93" i="7"/>
  <c r="AE93" i="7"/>
  <c r="AH94" i="7"/>
  <c r="M95" i="7"/>
  <c r="AC95" i="7"/>
  <c r="X96" i="7"/>
  <c r="AA97" i="7"/>
  <c r="AL98" i="7"/>
  <c r="Q99" i="7"/>
  <c r="T100" i="7"/>
  <c r="AE101" i="7"/>
  <c r="AM98" i="7"/>
  <c r="R99" i="7"/>
  <c r="AF101" i="7"/>
  <c r="L166" i="50" l="1"/>
  <c r="C9" i="50"/>
  <c r="L9" i="50" s="1"/>
  <c r="C8" i="50"/>
  <c r="L8" i="50" s="1"/>
  <c r="C7" i="50" a="1"/>
  <c r="C7" i="50" s="1"/>
  <c r="L4" i="50"/>
  <c r="C19" i="48"/>
  <c r="L19" i="48" s="1"/>
  <c r="L7" i="48"/>
  <c r="C194" i="22"/>
  <c r="L98" i="8"/>
  <c r="L94" i="8"/>
  <c r="L102" i="8"/>
  <c r="C9" i="8"/>
  <c r="L9" i="8" s="1"/>
  <c r="C8" i="8"/>
  <c r="L8" i="8" s="1"/>
  <c r="L4" i="8"/>
  <c r="C7" i="8" a="1"/>
  <c r="C7" i="8" s="1"/>
  <c r="L99" i="7"/>
  <c r="L87" i="7"/>
  <c r="L91" i="7"/>
  <c r="L95" i="7"/>
  <c r="L97" i="7"/>
  <c r="L7" i="50" l="1"/>
  <c r="C19" i="50"/>
  <c r="L19" i="50" s="1"/>
  <c r="C6" i="22"/>
  <c r="C19" i="8"/>
  <c r="L19" i="8" s="1"/>
  <c r="L7" i="8"/>
  <c r="C40" i="22" l="1"/>
  <c r="G3" i="5"/>
  <c r="G4" i="5"/>
  <c r="G5" i="5"/>
  <c r="G6" i="5"/>
  <c r="G7" i="5"/>
  <c r="G8" i="5"/>
  <c r="G9" i="5"/>
  <c r="G10" i="5"/>
  <c r="G11" i="5"/>
  <c r="G12" i="5"/>
  <c r="G13" i="5"/>
  <c r="G14" i="5"/>
  <c r="G15" i="5"/>
  <c r="G16" i="5"/>
  <c r="G17" i="5"/>
  <c r="G18" i="5"/>
  <c r="G19" i="5"/>
  <c r="G20" i="5"/>
  <c r="G21" i="5"/>
  <c r="G22" i="5"/>
  <c r="G23" i="5"/>
  <c r="G24" i="5"/>
  <c r="G25" i="5"/>
  <c r="G26" i="5"/>
  <c r="G27" i="5"/>
  <c r="G28" i="5"/>
  <c r="G29" i="5"/>
  <c r="G30" i="5"/>
  <c r="G31" i="5"/>
  <c r="G32" i="5"/>
  <c r="G33" i="5"/>
  <c r="G34" i="5"/>
  <c r="G35" i="5"/>
  <c r="G36" i="5"/>
  <c r="G37" i="5"/>
  <c r="G38" i="5"/>
  <c r="G39" i="5"/>
  <c r="G40" i="5"/>
  <c r="G41" i="5"/>
  <c r="G42" i="5"/>
  <c r="G43" i="5"/>
  <c r="G44" i="5"/>
  <c r="G45" i="5"/>
  <c r="G46" i="5"/>
  <c r="G47" i="5"/>
  <c r="G48" i="5"/>
  <c r="G49" i="5"/>
  <c r="G50" i="5"/>
  <c r="G51" i="5"/>
  <c r="G52" i="5"/>
  <c r="G53" i="5"/>
  <c r="G54" i="5"/>
  <c r="G55" i="5"/>
  <c r="G56" i="5"/>
  <c r="G57" i="5"/>
  <c r="G58" i="5"/>
  <c r="G59" i="5"/>
  <c r="G60" i="5"/>
  <c r="G61" i="5"/>
  <c r="G62" i="5"/>
  <c r="G63" i="5"/>
  <c r="G64" i="5"/>
  <c r="G65" i="5"/>
  <c r="G66" i="5"/>
  <c r="G67" i="5"/>
  <c r="G68" i="5"/>
  <c r="G69" i="5"/>
  <c r="G70" i="5"/>
  <c r="G71" i="5"/>
  <c r="G72" i="5"/>
  <c r="G73" i="5"/>
  <c r="G74" i="5"/>
  <c r="G75" i="5"/>
  <c r="G76" i="5"/>
  <c r="G77" i="5"/>
  <c r="G78" i="5"/>
  <c r="G79" i="5"/>
  <c r="G80" i="5"/>
  <c r="G81" i="5"/>
  <c r="G82" i="5"/>
  <c r="G83" i="5"/>
  <c r="G84" i="5"/>
  <c r="G85" i="5"/>
  <c r="G86" i="5"/>
  <c r="G87" i="5"/>
  <c r="G88" i="5"/>
  <c r="G89" i="5"/>
  <c r="G90" i="5"/>
  <c r="G91" i="5"/>
  <c r="G92" i="5"/>
  <c r="G93" i="5"/>
  <c r="G94" i="5"/>
  <c r="G95" i="5"/>
  <c r="G96" i="5"/>
  <c r="G97" i="5"/>
  <c r="G98" i="5"/>
  <c r="G99" i="5"/>
  <c r="G100" i="5"/>
  <c r="G101" i="5"/>
  <c r="G102" i="5"/>
  <c r="G103" i="5"/>
  <c r="G104" i="5"/>
  <c r="G105" i="5"/>
  <c r="G106" i="5"/>
  <c r="G107" i="5"/>
  <c r="G108" i="5"/>
  <c r="G109" i="5"/>
  <c r="G110" i="5"/>
  <c r="G111" i="5"/>
  <c r="G112" i="5"/>
  <c r="G113" i="5"/>
  <c r="G114" i="5"/>
  <c r="G115" i="5"/>
  <c r="G116" i="5"/>
  <c r="G117" i="5"/>
  <c r="G118" i="5"/>
  <c r="G119" i="5"/>
  <c r="G120" i="5"/>
  <c r="G121" i="5"/>
  <c r="G122" i="5"/>
  <c r="G123" i="5"/>
  <c r="G124" i="5"/>
  <c r="G125" i="5"/>
  <c r="G126" i="5"/>
  <c r="G127" i="5"/>
  <c r="G128" i="5"/>
  <c r="G129" i="5"/>
  <c r="G130" i="5"/>
  <c r="G131" i="5"/>
  <c r="G132" i="5"/>
  <c r="G133" i="5"/>
  <c r="G134" i="5"/>
  <c r="G135" i="5"/>
  <c r="G136" i="5"/>
  <c r="G137" i="5"/>
  <c r="G138" i="5"/>
  <c r="G139" i="5"/>
  <c r="G140" i="5"/>
  <c r="G141" i="5"/>
  <c r="G142" i="5"/>
  <c r="G143" i="5"/>
  <c r="G144" i="5"/>
  <c r="G145" i="5"/>
  <c r="G146" i="5"/>
  <c r="G147" i="5"/>
  <c r="G148" i="5"/>
  <c r="G149" i="5"/>
  <c r="G150" i="5"/>
  <c r="G151" i="5"/>
  <c r="G152" i="5"/>
  <c r="G153" i="5"/>
  <c r="G154" i="5"/>
  <c r="G155" i="5"/>
  <c r="G156" i="5"/>
  <c r="G157" i="5"/>
  <c r="G158" i="5"/>
  <c r="G159" i="5"/>
  <c r="G160" i="5"/>
  <c r="G161" i="5"/>
  <c r="G162" i="5"/>
  <c r="G163" i="5"/>
  <c r="G164" i="5"/>
  <c r="G165" i="5"/>
  <c r="G166" i="5"/>
  <c r="G167" i="5"/>
  <c r="G168" i="5"/>
  <c r="G169" i="5"/>
  <c r="G170" i="5"/>
  <c r="G171" i="5"/>
  <c r="G172" i="5"/>
  <c r="G173" i="5"/>
  <c r="G174" i="5"/>
  <c r="G175" i="5"/>
  <c r="G176" i="5"/>
  <c r="G177" i="5"/>
  <c r="G178" i="5"/>
  <c r="G179" i="5"/>
  <c r="G180" i="5"/>
  <c r="G181" i="5"/>
  <c r="G182" i="5"/>
  <c r="G183" i="5"/>
  <c r="G184" i="5"/>
  <c r="G185" i="5"/>
  <c r="G186" i="5"/>
  <c r="G187" i="5"/>
  <c r="G188" i="5"/>
  <c r="G189" i="5"/>
  <c r="G190" i="5"/>
  <c r="G191" i="5"/>
  <c r="G192" i="5"/>
  <c r="G193" i="5"/>
  <c r="G194" i="5"/>
  <c r="G195" i="5"/>
  <c r="G196" i="5"/>
  <c r="G197" i="5"/>
  <c r="G198" i="5"/>
  <c r="G199" i="5"/>
  <c r="G200" i="5"/>
  <c r="G201" i="5"/>
  <c r="G202" i="5"/>
  <c r="G203" i="5"/>
  <c r="G204" i="5"/>
  <c r="G205" i="5"/>
  <c r="G206" i="5"/>
  <c r="G207" i="5"/>
  <c r="G208" i="5"/>
  <c r="G209" i="5"/>
  <c r="G210" i="5"/>
  <c r="G211" i="5"/>
  <c r="G212" i="5"/>
  <c r="G213" i="5"/>
  <c r="G214" i="5"/>
  <c r="G215" i="5"/>
  <c r="G216" i="5"/>
  <c r="G217" i="5"/>
  <c r="G218" i="5"/>
  <c r="G219" i="5"/>
  <c r="G220" i="5"/>
  <c r="G221" i="5"/>
  <c r="G222" i="5"/>
  <c r="G223" i="5"/>
  <c r="G224" i="5"/>
  <c r="G225" i="5"/>
  <c r="G226" i="5"/>
  <c r="G227" i="5"/>
  <c r="G228" i="5"/>
  <c r="G229" i="5"/>
  <c r="G230" i="5"/>
  <c r="G231" i="5"/>
  <c r="G232" i="5"/>
  <c r="G233" i="5"/>
  <c r="H3" i="5"/>
  <c r="H4" i="5"/>
  <c r="H5" i="5"/>
  <c r="H6" i="5"/>
  <c r="H7" i="5"/>
  <c r="H8" i="5"/>
  <c r="H9" i="5"/>
  <c r="H10" i="5"/>
  <c r="H11" i="5"/>
  <c r="H12" i="5"/>
  <c r="H13" i="5"/>
  <c r="H14" i="5"/>
  <c r="H15" i="5"/>
  <c r="H16" i="5"/>
  <c r="H17" i="5"/>
  <c r="H18" i="5"/>
  <c r="H19" i="5"/>
  <c r="H20" i="5"/>
  <c r="H21" i="5"/>
  <c r="H22" i="5"/>
  <c r="H23" i="5"/>
  <c r="H24" i="5"/>
  <c r="H25" i="5"/>
  <c r="H26" i="5"/>
  <c r="H27" i="5"/>
  <c r="H28" i="5"/>
  <c r="H29" i="5"/>
  <c r="H30" i="5"/>
  <c r="H31" i="5"/>
  <c r="H32" i="5"/>
  <c r="H33" i="5"/>
  <c r="H34" i="5"/>
  <c r="H35" i="5"/>
  <c r="H36" i="5"/>
  <c r="H37" i="5"/>
  <c r="H38" i="5"/>
  <c r="H39" i="5"/>
  <c r="H40" i="5"/>
  <c r="H41" i="5"/>
  <c r="H42" i="5"/>
  <c r="H43" i="5"/>
  <c r="H44" i="5"/>
  <c r="H45" i="5"/>
  <c r="H46" i="5"/>
  <c r="H47" i="5"/>
  <c r="H48" i="5"/>
  <c r="H49" i="5"/>
  <c r="H50" i="5"/>
  <c r="H51" i="5"/>
  <c r="H52" i="5"/>
  <c r="H53" i="5"/>
  <c r="H54" i="5"/>
  <c r="H55" i="5"/>
  <c r="H56" i="5"/>
  <c r="H57" i="5"/>
  <c r="H58" i="5"/>
  <c r="H59" i="5"/>
  <c r="H60" i="5"/>
  <c r="H61" i="5"/>
  <c r="H62" i="5"/>
  <c r="H63" i="5"/>
  <c r="H64" i="5"/>
  <c r="H65" i="5"/>
  <c r="H66" i="5"/>
  <c r="H67" i="5"/>
  <c r="H68" i="5"/>
  <c r="H69" i="5"/>
  <c r="H70" i="5"/>
  <c r="H71" i="5"/>
  <c r="H72" i="5"/>
  <c r="H73" i="5"/>
  <c r="H74" i="5"/>
  <c r="H75" i="5"/>
  <c r="H76" i="5"/>
  <c r="H77" i="5"/>
  <c r="H78" i="5"/>
  <c r="H79" i="5"/>
  <c r="H80" i="5"/>
  <c r="H81" i="5"/>
  <c r="H82" i="5"/>
  <c r="H83" i="5"/>
  <c r="H84" i="5"/>
  <c r="H85" i="5"/>
  <c r="H86" i="5"/>
  <c r="H87" i="5"/>
  <c r="H88" i="5"/>
  <c r="H89" i="5"/>
  <c r="H90" i="5"/>
  <c r="H91" i="5"/>
  <c r="H92" i="5"/>
  <c r="H93" i="5"/>
  <c r="H94" i="5"/>
  <c r="H95" i="5"/>
  <c r="H96" i="5"/>
  <c r="H97" i="5"/>
  <c r="H98" i="5"/>
  <c r="H99" i="5"/>
  <c r="H100" i="5"/>
  <c r="H101" i="5"/>
  <c r="H102" i="5"/>
  <c r="H103" i="5"/>
  <c r="H104" i="5"/>
  <c r="H105" i="5"/>
  <c r="H106" i="5"/>
  <c r="H107" i="5"/>
  <c r="H108" i="5"/>
  <c r="H109" i="5"/>
  <c r="H110" i="5"/>
  <c r="H111" i="5"/>
  <c r="H112" i="5"/>
  <c r="H113" i="5"/>
  <c r="H114" i="5"/>
  <c r="H115" i="5"/>
  <c r="H116" i="5"/>
  <c r="H117" i="5"/>
  <c r="H118" i="5"/>
  <c r="H119" i="5"/>
  <c r="H120" i="5"/>
  <c r="H121" i="5"/>
  <c r="H122" i="5"/>
  <c r="H123" i="5"/>
  <c r="H124" i="5"/>
  <c r="H125" i="5"/>
  <c r="H126" i="5"/>
  <c r="H127" i="5"/>
  <c r="H128" i="5"/>
  <c r="H129" i="5"/>
  <c r="H130" i="5"/>
  <c r="H131" i="5"/>
  <c r="H132" i="5"/>
  <c r="H133" i="5"/>
  <c r="H134" i="5"/>
  <c r="H135" i="5"/>
  <c r="H136" i="5"/>
  <c r="H137" i="5"/>
  <c r="H138" i="5"/>
  <c r="H139" i="5"/>
  <c r="H140" i="5"/>
  <c r="H141" i="5"/>
  <c r="H142" i="5"/>
  <c r="H143" i="5"/>
  <c r="H144" i="5"/>
  <c r="H145" i="5"/>
  <c r="H146" i="5"/>
  <c r="H147" i="5"/>
  <c r="H148" i="5"/>
  <c r="H149" i="5"/>
  <c r="H150" i="5"/>
  <c r="H151" i="5"/>
  <c r="H152" i="5"/>
  <c r="H153" i="5"/>
  <c r="H154" i="5"/>
  <c r="H155" i="5"/>
  <c r="H156" i="5"/>
  <c r="H157" i="5"/>
  <c r="H158" i="5"/>
  <c r="H159" i="5"/>
  <c r="H160" i="5"/>
  <c r="H161" i="5"/>
  <c r="H162" i="5"/>
  <c r="H163" i="5"/>
  <c r="H164" i="5"/>
  <c r="H165" i="5"/>
  <c r="H166" i="5"/>
  <c r="H167" i="5"/>
  <c r="H168" i="5"/>
  <c r="H169" i="5"/>
  <c r="H170" i="5"/>
  <c r="H171" i="5"/>
  <c r="H172" i="5"/>
  <c r="H173" i="5"/>
  <c r="H174" i="5"/>
  <c r="H175" i="5"/>
  <c r="H176" i="5"/>
  <c r="H177" i="5"/>
  <c r="H178" i="5"/>
  <c r="H179" i="5"/>
  <c r="H180" i="5"/>
  <c r="H181" i="5"/>
  <c r="H182" i="5"/>
  <c r="H183" i="5"/>
  <c r="H184" i="5"/>
  <c r="H185" i="5"/>
  <c r="H186" i="5"/>
  <c r="H187" i="5"/>
  <c r="H188" i="5"/>
  <c r="H189" i="5"/>
  <c r="H190" i="5"/>
  <c r="H191" i="5"/>
  <c r="H192" i="5"/>
  <c r="H193" i="5"/>
  <c r="H194" i="5"/>
  <c r="H195" i="5"/>
  <c r="H196" i="5"/>
  <c r="H197" i="5"/>
  <c r="H198" i="5"/>
  <c r="H199" i="5"/>
  <c r="H200" i="5"/>
  <c r="H201" i="5"/>
  <c r="H202" i="5"/>
  <c r="H203" i="5"/>
  <c r="H204" i="5"/>
  <c r="H205" i="5"/>
  <c r="H206" i="5"/>
  <c r="H207" i="5"/>
  <c r="H208" i="5"/>
  <c r="H209" i="5"/>
  <c r="H210" i="5"/>
  <c r="H211" i="5"/>
  <c r="H212" i="5"/>
  <c r="H213" i="5"/>
  <c r="H214" i="5"/>
  <c r="H215" i="5"/>
  <c r="H216" i="5"/>
  <c r="H217" i="5"/>
  <c r="H218" i="5"/>
  <c r="H219" i="5"/>
  <c r="H220" i="5"/>
  <c r="H221" i="5"/>
  <c r="H222" i="5"/>
  <c r="H223" i="5"/>
  <c r="H224" i="5"/>
  <c r="H225" i="5"/>
  <c r="H226" i="5"/>
  <c r="H227" i="5"/>
  <c r="H228" i="5"/>
  <c r="H229" i="5"/>
  <c r="H230" i="5"/>
  <c r="H231" i="5"/>
  <c r="H232" i="5"/>
  <c r="H233" i="5"/>
  <c r="F3" i="5"/>
  <c r="F4" i="5"/>
  <c r="F5" i="5"/>
  <c r="F6" i="5"/>
  <c r="F7" i="5"/>
  <c r="F8" i="5"/>
  <c r="F9" i="5"/>
  <c r="F10" i="5"/>
  <c r="F11" i="5"/>
  <c r="F12" i="5"/>
  <c r="F13" i="5"/>
  <c r="F14" i="5"/>
  <c r="F15" i="5"/>
  <c r="F16"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148" i="5"/>
  <c r="F149" i="5"/>
  <c r="F150" i="5"/>
  <c r="F151" i="5"/>
  <c r="F152" i="5"/>
  <c r="F153" i="5"/>
  <c r="F154" i="5"/>
  <c r="F155" i="5"/>
  <c r="F156" i="5"/>
  <c r="F157" i="5"/>
  <c r="F158" i="5"/>
  <c r="F159" i="5"/>
  <c r="F160" i="5"/>
  <c r="F161" i="5"/>
  <c r="F162" i="5"/>
  <c r="F163" i="5"/>
  <c r="F164" i="5"/>
  <c r="F165" i="5"/>
  <c r="F166" i="5"/>
  <c r="F167" i="5"/>
  <c r="F168" i="5"/>
  <c r="F169" i="5"/>
  <c r="F170" i="5"/>
  <c r="F171" i="5"/>
  <c r="F172" i="5"/>
  <c r="F173" i="5"/>
  <c r="F174" i="5"/>
  <c r="F175" i="5"/>
  <c r="F176" i="5"/>
  <c r="F177" i="5"/>
  <c r="F178" i="5"/>
  <c r="F179" i="5"/>
  <c r="F180" i="5"/>
  <c r="F181" i="5"/>
  <c r="F182" i="5"/>
  <c r="F183" i="5"/>
  <c r="F184" i="5"/>
  <c r="F185" i="5"/>
  <c r="F186" i="5"/>
  <c r="F187" i="5"/>
  <c r="F188" i="5"/>
  <c r="F189" i="5"/>
  <c r="F190" i="5"/>
  <c r="F191" i="5"/>
  <c r="F192" i="5"/>
  <c r="F193" i="5"/>
  <c r="F194" i="5"/>
  <c r="F195" i="5"/>
  <c r="F196" i="5"/>
  <c r="F197" i="5"/>
  <c r="F198" i="5"/>
  <c r="F199" i="5"/>
  <c r="F200" i="5"/>
  <c r="F201" i="5"/>
  <c r="F202" i="5"/>
  <c r="F203" i="5"/>
  <c r="F204" i="5"/>
  <c r="F205" i="5"/>
  <c r="F206" i="5"/>
  <c r="F207" i="5"/>
  <c r="F208" i="5"/>
  <c r="F209" i="5"/>
  <c r="F210" i="5"/>
  <c r="F211" i="5"/>
  <c r="F212" i="5"/>
  <c r="F213" i="5"/>
  <c r="F214" i="5"/>
  <c r="F215" i="5"/>
  <c r="F216" i="5"/>
  <c r="F217" i="5"/>
  <c r="F218" i="5"/>
  <c r="F219" i="5"/>
  <c r="F220" i="5"/>
  <c r="F221" i="5"/>
  <c r="F222" i="5"/>
  <c r="F223" i="5"/>
  <c r="F224" i="5"/>
  <c r="F225" i="5"/>
  <c r="F226" i="5"/>
  <c r="F227" i="5"/>
  <c r="F228" i="5"/>
  <c r="F229" i="5"/>
  <c r="F230" i="5"/>
  <c r="F231" i="5"/>
  <c r="F232" i="5"/>
  <c r="F233" i="5"/>
  <c r="E3" i="5"/>
  <c r="E4" i="5"/>
  <c r="E5" i="5"/>
  <c r="E6" i="5"/>
  <c r="E7" i="5"/>
  <c r="E8" i="5"/>
  <c r="E9" i="5"/>
  <c r="E10" i="5"/>
  <c r="E11" i="5"/>
  <c r="E12" i="5"/>
  <c r="E13" i="5"/>
  <c r="E14" i="5"/>
  <c r="E15" i="5"/>
  <c r="E16" i="5"/>
  <c r="E17" i="5"/>
  <c r="E18" i="5"/>
  <c r="E19" i="5"/>
  <c r="E20" i="5"/>
  <c r="E21" i="5"/>
  <c r="E22" i="5"/>
  <c r="E23" i="5"/>
  <c r="E24" i="5"/>
  <c r="E25" i="5"/>
  <c r="E26" i="5"/>
  <c r="E27" i="5"/>
  <c r="E28" i="5"/>
  <c r="E29" i="5"/>
  <c r="E30" i="5"/>
  <c r="E31" i="5"/>
  <c r="E32" i="5"/>
  <c r="E33" i="5"/>
  <c r="E34" i="5"/>
  <c r="E35" i="5"/>
  <c r="E36" i="5"/>
  <c r="E37" i="5"/>
  <c r="E38" i="5"/>
  <c r="E39" i="5"/>
  <c r="E40" i="5"/>
  <c r="E41" i="5"/>
  <c r="E42" i="5"/>
  <c r="E43" i="5"/>
  <c r="E44" i="5"/>
  <c r="E45" i="5"/>
  <c r="E46" i="5"/>
  <c r="E47" i="5"/>
  <c r="E48" i="5"/>
  <c r="E49" i="5"/>
  <c r="E50" i="5"/>
  <c r="E51" i="5"/>
  <c r="E52" i="5"/>
  <c r="E53" i="5"/>
  <c r="E54" i="5"/>
  <c r="E55" i="5"/>
  <c r="E56" i="5"/>
  <c r="E57" i="5"/>
  <c r="E58" i="5"/>
  <c r="E59" i="5"/>
  <c r="E60" i="5"/>
  <c r="E61" i="5"/>
  <c r="E62" i="5"/>
  <c r="E63" i="5"/>
  <c r="E64" i="5"/>
  <c r="E65" i="5"/>
  <c r="E66" i="5"/>
  <c r="E67" i="5"/>
  <c r="E68" i="5"/>
  <c r="E69" i="5"/>
  <c r="E70" i="5"/>
  <c r="E71" i="5"/>
  <c r="E72" i="5"/>
  <c r="E73" i="5"/>
  <c r="E74" i="5"/>
  <c r="E75" i="5"/>
  <c r="E76" i="5"/>
  <c r="E77" i="5"/>
  <c r="E78" i="5"/>
  <c r="E79" i="5"/>
  <c r="E80" i="5"/>
  <c r="E81" i="5"/>
  <c r="E82" i="5"/>
  <c r="E83" i="5"/>
  <c r="E84" i="5"/>
  <c r="E85" i="5"/>
  <c r="E86" i="5"/>
  <c r="E87" i="5"/>
  <c r="E88" i="5"/>
  <c r="E89" i="5"/>
  <c r="E90" i="5"/>
  <c r="E91" i="5"/>
  <c r="E92" i="5"/>
  <c r="E93" i="5"/>
  <c r="E94" i="5"/>
  <c r="E95" i="5"/>
  <c r="E96" i="5"/>
  <c r="E97" i="5"/>
  <c r="E98" i="5"/>
  <c r="E99" i="5"/>
  <c r="E100" i="5"/>
  <c r="E101" i="5"/>
  <c r="E102" i="5"/>
  <c r="E103" i="5"/>
  <c r="E104" i="5"/>
  <c r="E105" i="5"/>
  <c r="E106" i="5"/>
  <c r="E107" i="5"/>
  <c r="E108" i="5"/>
  <c r="E109" i="5"/>
  <c r="E110" i="5"/>
  <c r="E111" i="5"/>
  <c r="E112" i="5"/>
  <c r="E113" i="5"/>
  <c r="E114" i="5"/>
  <c r="E115" i="5"/>
  <c r="E116" i="5"/>
  <c r="E117" i="5"/>
  <c r="E118" i="5"/>
  <c r="E119" i="5"/>
  <c r="E120" i="5"/>
  <c r="E121" i="5"/>
  <c r="E122" i="5"/>
  <c r="E123" i="5"/>
  <c r="E124" i="5"/>
  <c r="E125" i="5"/>
  <c r="E126" i="5"/>
  <c r="E127" i="5"/>
  <c r="E128" i="5"/>
  <c r="E129" i="5"/>
  <c r="E130" i="5"/>
  <c r="E131" i="5"/>
  <c r="E132" i="5"/>
  <c r="E133" i="5"/>
  <c r="E134" i="5"/>
  <c r="E135" i="5"/>
  <c r="E136" i="5"/>
  <c r="E137" i="5"/>
  <c r="E138" i="5"/>
  <c r="E139" i="5"/>
  <c r="E140" i="5"/>
  <c r="E141" i="5"/>
  <c r="E142" i="5"/>
  <c r="E143" i="5"/>
  <c r="E144" i="5"/>
  <c r="E145" i="5"/>
  <c r="E146" i="5"/>
  <c r="E147" i="5"/>
  <c r="E148" i="5"/>
  <c r="E149" i="5"/>
  <c r="E150" i="5"/>
  <c r="E151" i="5"/>
  <c r="E152" i="5"/>
  <c r="E153" i="5"/>
  <c r="E154" i="5"/>
  <c r="E155" i="5"/>
  <c r="E156" i="5"/>
  <c r="E157" i="5"/>
  <c r="E158" i="5"/>
  <c r="E159" i="5"/>
  <c r="E160" i="5"/>
  <c r="E161" i="5"/>
  <c r="E162" i="5"/>
  <c r="E163" i="5"/>
  <c r="E164" i="5"/>
  <c r="E165" i="5"/>
  <c r="E166" i="5"/>
  <c r="E167" i="5"/>
  <c r="E168" i="5"/>
  <c r="E169" i="5"/>
  <c r="E170" i="5"/>
  <c r="E171" i="5"/>
  <c r="E172" i="5"/>
  <c r="E173" i="5"/>
  <c r="E174" i="5"/>
  <c r="E175" i="5"/>
  <c r="E176" i="5"/>
  <c r="E177" i="5"/>
  <c r="E178" i="5"/>
  <c r="E179" i="5"/>
  <c r="E180" i="5"/>
  <c r="E181" i="5"/>
  <c r="E182" i="5"/>
  <c r="E183" i="5"/>
  <c r="E184" i="5"/>
  <c r="E185" i="5"/>
  <c r="E186" i="5"/>
  <c r="E187" i="5"/>
  <c r="E188" i="5"/>
  <c r="E189" i="5"/>
  <c r="E190" i="5"/>
  <c r="E191" i="5"/>
  <c r="E192" i="5"/>
  <c r="E193" i="5"/>
  <c r="E194" i="5"/>
  <c r="E195" i="5"/>
  <c r="E196" i="5"/>
  <c r="E197" i="5"/>
  <c r="E198" i="5"/>
  <c r="E199" i="5"/>
  <c r="E200" i="5"/>
  <c r="E201" i="5"/>
  <c r="E202" i="5"/>
  <c r="E203" i="5"/>
  <c r="E204" i="5"/>
  <c r="E205" i="5"/>
  <c r="E206" i="5"/>
  <c r="E207" i="5"/>
  <c r="E208" i="5"/>
  <c r="E209" i="5"/>
  <c r="E210" i="5"/>
  <c r="E211" i="5"/>
  <c r="E212" i="5"/>
  <c r="E213" i="5"/>
  <c r="E214" i="5"/>
  <c r="E215" i="5"/>
  <c r="E216" i="5"/>
  <c r="E217" i="5"/>
  <c r="E218" i="5"/>
  <c r="E219" i="5"/>
  <c r="E220" i="5"/>
  <c r="E221" i="5"/>
  <c r="E222" i="5"/>
  <c r="E223" i="5"/>
  <c r="E224" i="5"/>
  <c r="E225" i="5"/>
  <c r="E226" i="5"/>
  <c r="E227" i="5"/>
  <c r="E228" i="5"/>
  <c r="E229" i="5"/>
  <c r="E230" i="5"/>
  <c r="E231" i="5"/>
  <c r="E232" i="5"/>
  <c r="E233" i="5"/>
  <c r="D3" i="5"/>
  <c r="D4" i="5"/>
  <c r="I4" i="5" s="1"/>
  <c r="D5" i="5"/>
  <c r="I5" i="5" s="1"/>
  <c r="D6" i="5"/>
  <c r="I6" i="5" s="1"/>
  <c r="D7" i="5"/>
  <c r="D8" i="5"/>
  <c r="D9" i="5"/>
  <c r="D10" i="5"/>
  <c r="D11" i="5"/>
  <c r="D12" i="5"/>
  <c r="I12" i="5" s="1"/>
  <c r="D13" i="5"/>
  <c r="I13" i="5" s="1"/>
  <c r="D14" i="5"/>
  <c r="I14" i="5" s="1"/>
  <c r="D15" i="5"/>
  <c r="D16" i="5"/>
  <c r="D17" i="5"/>
  <c r="D18" i="5"/>
  <c r="D19" i="5"/>
  <c r="D20" i="5"/>
  <c r="I20" i="5" s="1"/>
  <c r="D21" i="5"/>
  <c r="I21" i="5" s="1"/>
  <c r="D22" i="5"/>
  <c r="I22" i="5" s="1"/>
  <c r="D23" i="5"/>
  <c r="D24" i="5"/>
  <c r="D25" i="5"/>
  <c r="D26" i="5"/>
  <c r="D27" i="5"/>
  <c r="D28" i="5"/>
  <c r="I28" i="5" s="1"/>
  <c r="D29" i="5"/>
  <c r="I29" i="5" s="1"/>
  <c r="D30" i="5"/>
  <c r="I30" i="5" s="1"/>
  <c r="D31" i="5"/>
  <c r="D32" i="5"/>
  <c r="D33" i="5"/>
  <c r="D34" i="5"/>
  <c r="D35" i="5"/>
  <c r="D36" i="5"/>
  <c r="I36" i="5" s="1"/>
  <c r="D37" i="5"/>
  <c r="I37" i="5" s="1"/>
  <c r="D38" i="5"/>
  <c r="I38" i="5" s="1"/>
  <c r="D39" i="5"/>
  <c r="D40" i="5"/>
  <c r="D41" i="5"/>
  <c r="D42" i="5"/>
  <c r="D43" i="5"/>
  <c r="D44" i="5"/>
  <c r="I44" i="5" s="1"/>
  <c r="D45" i="5"/>
  <c r="I45" i="5" s="1"/>
  <c r="D46" i="5"/>
  <c r="I46" i="5" s="1"/>
  <c r="D47" i="5"/>
  <c r="D48" i="5"/>
  <c r="D49" i="5"/>
  <c r="D50" i="5"/>
  <c r="D51" i="5"/>
  <c r="D52" i="5"/>
  <c r="I52" i="5" s="1"/>
  <c r="D53" i="5"/>
  <c r="I53" i="5" s="1"/>
  <c r="D54" i="5"/>
  <c r="I54" i="5" s="1"/>
  <c r="D55" i="5"/>
  <c r="D56" i="5"/>
  <c r="D57" i="5"/>
  <c r="D58" i="5"/>
  <c r="D59" i="5"/>
  <c r="D60" i="5"/>
  <c r="I60" i="5" s="1"/>
  <c r="D61" i="5"/>
  <c r="I61" i="5" s="1"/>
  <c r="D62" i="5"/>
  <c r="I62" i="5" s="1"/>
  <c r="D63" i="5"/>
  <c r="D64" i="5"/>
  <c r="D65" i="5"/>
  <c r="D66" i="5"/>
  <c r="D67" i="5"/>
  <c r="D68" i="5"/>
  <c r="I68" i="5" s="1"/>
  <c r="D69" i="5"/>
  <c r="I69" i="5" s="1"/>
  <c r="D70" i="5"/>
  <c r="I70" i="5" s="1"/>
  <c r="D71" i="5"/>
  <c r="D72" i="5"/>
  <c r="D73" i="5"/>
  <c r="D74" i="5"/>
  <c r="D75" i="5"/>
  <c r="D76" i="5"/>
  <c r="I76" i="5" s="1"/>
  <c r="D77" i="5"/>
  <c r="I77" i="5" s="1"/>
  <c r="D78" i="5"/>
  <c r="I78" i="5" s="1"/>
  <c r="D79" i="5"/>
  <c r="D80" i="5"/>
  <c r="D81" i="5"/>
  <c r="D82" i="5"/>
  <c r="D83" i="5"/>
  <c r="D84" i="5"/>
  <c r="I84" i="5" s="1"/>
  <c r="D85" i="5"/>
  <c r="I85" i="5" s="1"/>
  <c r="D86" i="5"/>
  <c r="I86" i="5" s="1"/>
  <c r="D87" i="5"/>
  <c r="D88" i="5"/>
  <c r="D89" i="5"/>
  <c r="D90" i="5"/>
  <c r="D91" i="5"/>
  <c r="D92" i="5"/>
  <c r="I92" i="5" s="1"/>
  <c r="D93" i="5"/>
  <c r="I93" i="5" s="1"/>
  <c r="D94" i="5"/>
  <c r="I94" i="5" s="1"/>
  <c r="D95" i="5"/>
  <c r="D96" i="5"/>
  <c r="D97" i="5"/>
  <c r="D98" i="5"/>
  <c r="D99" i="5"/>
  <c r="D100" i="5"/>
  <c r="I100" i="5" s="1"/>
  <c r="D101" i="5"/>
  <c r="I101" i="5" s="1"/>
  <c r="D102" i="5"/>
  <c r="I102" i="5" s="1"/>
  <c r="D103" i="5"/>
  <c r="D104" i="5"/>
  <c r="D105" i="5"/>
  <c r="D106" i="5"/>
  <c r="D107" i="5"/>
  <c r="D108" i="5"/>
  <c r="I108" i="5" s="1"/>
  <c r="D109" i="5"/>
  <c r="I109" i="5" s="1"/>
  <c r="D110" i="5"/>
  <c r="I110" i="5" s="1"/>
  <c r="D111" i="5"/>
  <c r="D112" i="5"/>
  <c r="D113" i="5"/>
  <c r="D114" i="5"/>
  <c r="D115" i="5"/>
  <c r="D116" i="5"/>
  <c r="I116" i="5" s="1"/>
  <c r="D117" i="5"/>
  <c r="I117" i="5" s="1"/>
  <c r="D118" i="5"/>
  <c r="I118" i="5" s="1"/>
  <c r="D119" i="5"/>
  <c r="D120" i="5"/>
  <c r="D121" i="5"/>
  <c r="D122" i="5"/>
  <c r="D123" i="5"/>
  <c r="D124" i="5"/>
  <c r="I124" i="5" s="1"/>
  <c r="D125" i="5"/>
  <c r="I125" i="5" s="1"/>
  <c r="D126" i="5"/>
  <c r="I126" i="5" s="1"/>
  <c r="D127" i="5"/>
  <c r="D128" i="5"/>
  <c r="D129" i="5"/>
  <c r="D130" i="5"/>
  <c r="D131" i="5"/>
  <c r="D132" i="5"/>
  <c r="I132" i="5" s="1"/>
  <c r="D133" i="5"/>
  <c r="I133" i="5" s="1"/>
  <c r="D134" i="5"/>
  <c r="I134" i="5" s="1"/>
  <c r="D135" i="5"/>
  <c r="D136" i="5"/>
  <c r="D137" i="5"/>
  <c r="D138" i="5"/>
  <c r="D139" i="5"/>
  <c r="D140" i="5"/>
  <c r="I140" i="5" s="1"/>
  <c r="D141" i="5"/>
  <c r="I141" i="5" s="1"/>
  <c r="D142" i="5"/>
  <c r="I142" i="5" s="1"/>
  <c r="D143" i="5"/>
  <c r="D144" i="5"/>
  <c r="D145" i="5"/>
  <c r="D146" i="5"/>
  <c r="D147" i="5"/>
  <c r="D148" i="5"/>
  <c r="I148" i="5" s="1"/>
  <c r="D149" i="5"/>
  <c r="I149" i="5" s="1"/>
  <c r="D150" i="5"/>
  <c r="I150" i="5" s="1"/>
  <c r="D151" i="5"/>
  <c r="D152" i="5"/>
  <c r="D153" i="5"/>
  <c r="D154" i="5"/>
  <c r="D155" i="5"/>
  <c r="D156" i="5"/>
  <c r="I156" i="5" s="1"/>
  <c r="D157" i="5"/>
  <c r="I157" i="5" s="1"/>
  <c r="D158" i="5"/>
  <c r="I158" i="5" s="1"/>
  <c r="D159" i="5"/>
  <c r="D160" i="5"/>
  <c r="D161" i="5"/>
  <c r="D162" i="5"/>
  <c r="D163" i="5"/>
  <c r="D164" i="5"/>
  <c r="I164" i="5" s="1"/>
  <c r="D165" i="5"/>
  <c r="I165" i="5" s="1"/>
  <c r="D166" i="5"/>
  <c r="I166" i="5" s="1"/>
  <c r="D167" i="5"/>
  <c r="D168" i="5"/>
  <c r="D169" i="5"/>
  <c r="D170" i="5"/>
  <c r="D171" i="5"/>
  <c r="D172" i="5"/>
  <c r="I172" i="5" s="1"/>
  <c r="D173" i="5"/>
  <c r="I173" i="5" s="1"/>
  <c r="D174" i="5"/>
  <c r="I174" i="5" s="1"/>
  <c r="D175" i="5"/>
  <c r="D176" i="5"/>
  <c r="D177" i="5"/>
  <c r="D178" i="5"/>
  <c r="D179" i="5"/>
  <c r="D180" i="5"/>
  <c r="I180" i="5" s="1"/>
  <c r="D181" i="5"/>
  <c r="I181" i="5" s="1"/>
  <c r="D182" i="5"/>
  <c r="I182" i="5" s="1"/>
  <c r="D183" i="5"/>
  <c r="D184" i="5"/>
  <c r="D185" i="5"/>
  <c r="D186" i="5"/>
  <c r="D187" i="5"/>
  <c r="D188" i="5"/>
  <c r="I188" i="5" s="1"/>
  <c r="D189" i="5"/>
  <c r="I189" i="5" s="1"/>
  <c r="D190" i="5"/>
  <c r="I190" i="5" s="1"/>
  <c r="D191" i="5"/>
  <c r="D192" i="5"/>
  <c r="D193" i="5"/>
  <c r="D194" i="5"/>
  <c r="D195" i="5"/>
  <c r="D196" i="5"/>
  <c r="I196" i="5" s="1"/>
  <c r="D197" i="5"/>
  <c r="I197" i="5" s="1"/>
  <c r="D198" i="5"/>
  <c r="I198" i="5" s="1"/>
  <c r="D199" i="5"/>
  <c r="D200" i="5"/>
  <c r="D201" i="5"/>
  <c r="D202" i="5"/>
  <c r="D203" i="5"/>
  <c r="D204" i="5"/>
  <c r="I204" i="5" s="1"/>
  <c r="D205" i="5"/>
  <c r="I205" i="5" s="1"/>
  <c r="D206" i="5"/>
  <c r="I206" i="5" s="1"/>
  <c r="D207" i="5"/>
  <c r="D208" i="5"/>
  <c r="D209" i="5"/>
  <c r="D210" i="5"/>
  <c r="D211" i="5"/>
  <c r="D212" i="5"/>
  <c r="I212" i="5" s="1"/>
  <c r="D213" i="5"/>
  <c r="I213" i="5" s="1"/>
  <c r="D214" i="5"/>
  <c r="I214" i="5" s="1"/>
  <c r="D215" i="5"/>
  <c r="D216" i="5"/>
  <c r="D217" i="5"/>
  <c r="D218" i="5"/>
  <c r="D219" i="5"/>
  <c r="D220" i="5"/>
  <c r="I220" i="5" s="1"/>
  <c r="D221" i="5"/>
  <c r="I221" i="5" s="1"/>
  <c r="D222" i="5"/>
  <c r="I222" i="5" s="1"/>
  <c r="D223" i="5"/>
  <c r="D224" i="5"/>
  <c r="D225" i="5"/>
  <c r="D226" i="5"/>
  <c r="D227" i="5"/>
  <c r="D228" i="5"/>
  <c r="I228" i="5" s="1"/>
  <c r="D229" i="5"/>
  <c r="I229" i="5" s="1"/>
  <c r="D230" i="5"/>
  <c r="I230" i="5" s="1"/>
  <c r="D231" i="5"/>
  <c r="D232" i="5"/>
  <c r="D233" i="5"/>
  <c r="P3" i="2"/>
  <c r="P4" i="2"/>
  <c r="P5" i="2"/>
  <c r="P6" i="2"/>
  <c r="P7" i="2"/>
  <c r="P8" i="2"/>
  <c r="P9" i="2"/>
  <c r="P10" i="2"/>
  <c r="P11" i="2"/>
  <c r="P12" i="2"/>
  <c r="P13" i="2"/>
  <c r="P14" i="2"/>
  <c r="P15" i="2"/>
  <c r="P16" i="2"/>
  <c r="P17" i="2"/>
  <c r="P18" i="2"/>
  <c r="P19" i="2"/>
  <c r="P20" i="2"/>
  <c r="P21" i="2"/>
  <c r="P22" i="2"/>
  <c r="P23" i="2"/>
  <c r="P24" i="2"/>
  <c r="P25" i="2"/>
  <c r="P26" i="2"/>
  <c r="P27" i="2"/>
  <c r="P28" i="2"/>
  <c r="P29" i="2"/>
  <c r="P30" i="2"/>
  <c r="P31" i="2"/>
  <c r="P32" i="2"/>
  <c r="P33" i="2"/>
  <c r="P34" i="2"/>
  <c r="P35" i="2"/>
  <c r="P36" i="2"/>
  <c r="P37" i="2"/>
  <c r="P38" i="2"/>
  <c r="P39" i="2"/>
  <c r="P40" i="2"/>
  <c r="P41" i="2"/>
  <c r="P42" i="2"/>
  <c r="P43" i="2"/>
  <c r="P44" i="2"/>
  <c r="P45" i="2"/>
  <c r="P46" i="2"/>
  <c r="P47" i="2"/>
  <c r="P48" i="2"/>
  <c r="P49" i="2"/>
  <c r="P50" i="2"/>
  <c r="P51" i="2"/>
  <c r="P52" i="2"/>
  <c r="P53" i="2"/>
  <c r="P54" i="2"/>
  <c r="P55" i="2"/>
  <c r="P56" i="2"/>
  <c r="P57" i="2"/>
  <c r="P58" i="2"/>
  <c r="P59" i="2"/>
  <c r="P60" i="2"/>
  <c r="P61" i="2"/>
  <c r="P62" i="2"/>
  <c r="P63" i="2"/>
  <c r="P64" i="2"/>
  <c r="P65" i="2"/>
  <c r="P66" i="2"/>
  <c r="P67" i="2"/>
  <c r="P68" i="2"/>
  <c r="P69" i="2"/>
  <c r="P70" i="2"/>
  <c r="P71" i="2"/>
  <c r="P72" i="2"/>
  <c r="P73" i="2"/>
  <c r="P74" i="2"/>
  <c r="P75" i="2"/>
  <c r="P76" i="2"/>
  <c r="P77" i="2"/>
  <c r="P78" i="2"/>
  <c r="P79" i="2"/>
  <c r="P80" i="2"/>
  <c r="P81" i="2"/>
  <c r="P82" i="2"/>
  <c r="P83" i="2"/>
  <c r="P84" i="2"/>
  <c r="P85" i="2"/>
  <c r="P86" i="2"/>
  <c r="P87" i="2"/>
  <c r="P88" i="2"/>
  <c r="P89" i="2"/>
  <c r="P90" i="2"/>
  <c r="P91" i="2"/>
  <c r="P92" i="2"/>
  <c r="P93" i="2"/>
  <c r="P94" i="2"/>
  <c r="P95" i="2"/>
  <c r="P96" i="2"/>
  <c r="P97" i="2"/>
  <c r="P98" i="2"/>
  <c r="P99" i="2"/>
  <c r="P100" i="2"/>
  <c r="P101" i="2"/>
  <c r="P102" i="2"/>
  <c r="P103" i="2"/>
  <c r="P104" i="2"/>
  <c r="P105" i="2"/>
  <c r="P106" i="2"/>
  <c r="P107" i="2"/>
  <c r="P108" i="2"/>
  <c r="P109" i="2"/>
  <c r="P110" i="2"/>
  <c r="P111" i="2"/>
  <c r="P112" i="2"/>
  <c r="P113" i="2"/>
  <c r="P114" i="2"/>
  <c r="P115" i="2"/>
  <c r="P116" i="2"/>
  <c r="P117" i="2"/>
  <c r="P118" i="2"/>
  <c r="P119" i="2"/>
  <c r="P120" i="2"/>
  <c r="P121" i="2"/>
  <c r="P122" i="2"/>
  <c r="P123" i="2"/>
  <c r="P124" i="2"/>
  <c r="P125" i="2"/>
  <c r="P126" i="2"/>
  <c r="P127" i="2"/>
  <c r="P128" i="2"/>
  <c r="P129" i="2"/>
  <c r="P130" i="2"/>
  <c r="P131" i="2"/>
  <c r="P132" i="2"/>
  <c r="P133" i="2"/>
  <c r="P134" i="2"/>
  <c r="P135" i="2"/>
  <c r="P136" i="2"/>
  <c r="P137" i="2"/>
  <c r="P138" i="2"/>
  <c r="P139" i="2"/>
  <c r="P140" i="2"/>
  <c r="P141" i="2"/>
  <c r="P142" i="2"/>
  <c r="P143" i="2"/>
  <c r="P144" i="2"/>
  <c r="P145" i="2"/>
  <c r="P146" i="2"/>
  <c r="P147" i="2"/>
  <c r="P148" i="2"/>
  <c r="P149" i="2"/>
  <c r="P150" i="2"/>
  <c r="P151" i="2"/>
  <c r="P152" i="2"/>
  <c r="P153" i="2"/>
  <c r="P154" i="2"/>
  <c r="P155" i="2"/>
  <c r="P156" i="2"/>
  <c r="P157" i="2"/>
  <c r="P158" i="2"/>
  <c r="P159" i="2"/>
  <c r="P160" i="2"/>
  <c r="P161" i="2"/>
  <c r="P162" i="2"/>
  <c r="P163" i="2"/>
  <c r="P164" i="2"/>
  <c r="P165" i="2"/>
  <c r="P166" i="2"/>
  <c r="P167" i="2"/>
  <c r="P168" i="2"/>
  <c r="P169" i="2"/>
  <c r="P170" i="2"/>
  <c r="P171" i="2"/>
  <c r="P172" i="2"/>
  <c r="P173" i="2"/>
  <c r="P174" i="2"/>
  <c r="P175" i="2"/>
  <c r="P176" i="2"/>
  <c r="P177" i="2"/>
  <c r="P178" i="2"/>
  <c r="P179" i="2"/>
  <c r="P180" i="2"/>
  <c r="P181" i="2"/>
  <c r="P182" i="2"/>
  <c r="P183" i="2"/>
  <c r="P184" i="2"/>
  <c r="P185" i="2"/>
  <c r="P186" i="2"/>
  <c r="P187" i="2"/>
  <c r="P188" i="2"/>
  <c r="P189" i="2"/>
  <c r="P190" i="2"/>
  <c r="P191" i="2"/>
  <c r="P192" i="2"/>
  <c r="P193" i="2"/>
  <c r="P194" i="2"/>
  <c r="P195" i="2"/>
  <c r="P196" i="2"/>
  <c r="P197" i="2"/>
  <c r="P198" i="2"/>
  <c r="P199" i="2"/>
  <c r="P200" i="2"/>
  <c r="P201" i="2"/>
  <c r="P202" i="2"/>
  <c r="P203" i="2"/>
  <c r="P204" i="2"/>
  <c r="P205" i="2"/>
  <c r="P206" i="2"/>
  <c r="P207" i="2"/>
  <c r="P208" i="2"/>
  <c r="P209" i="2"/>
  <c r="P210" i="2"/>
  <c r="P211" i="2"/>
  <c r="P212" i="2"/>
  <c r="P213" i="2"/>
  <c r="P214" i="2"/>
  <c r="P215" i="2"/>
  <c r="P216" i="2"/>
  <c r="P217" i="2"/>
  <c r="P218" i="2"/>
  <c r="P219" i="2"/>
  <c r="P220" i="2"/>
  <c r="P221" i="2"/>
  <c r="P222" i="2"/>
  <c r="P223" i="2"/>
  <c r="P224" i="2"/>
  <c r="P225" i="2"/>
  <c r="P226" i="2"/>
  <c r="P227" i="2"/>
  <c r="P228" i="2"/>
  <c r="P229" i="2"/>
  <c r="P230" i="2"/>
  <c r="P231" i="2"/>
  <c r="P232" i="2"/>
  <c r="P233" i="2"/>
  <c r="N129" i="3"/>
  <c r="J233" i="2"/>
  <c r="H233" i="2"/>
  <c r="J232" i="2"/>
  <c r="H232" i="2"/>
  <c r="J231" i="2"/>
  <c r="H231" i="2"/>
  <c r="J230" i="2"/>
  <c r="H230" i="2"/>
  <c r="J229" i="2"/>
  <c r="H229" i="2"/>
  <c r="J228" i="2"/>
  <c r="H228" i="2"/>
  <c r="J227" i="2"/>
  <c r="H227" i="2"/>
  <c r="J226" i="2"/>
  <c r="H226" i="2"/>
  <c r="J225" i="2"/>
  <c r="H225" i="2"/>
  <c r="J224" i="2"/>
  <c r="H224" i="2"/>
  <c r="J223" i="2"/>
  <c r="H223" i="2"/>
  <c r="J222" i="2"/>
  <c r="H222" i="2"/>
  <c r="J221" i="2"/>
  <c r="H221" i="2"/>
  <c r="J220" i="2"/>
  <c r="H220" i="2"/>
  <c r="J219" i="2"/>
  <c r="H219" i="2"/>
  <c r="J218" i="2"/>
  <c r="H218" i="2"/>
  <c r="J217" i="2"/>
  <c r="H217" i="2"/>
  <c r="J216" i="2"/>
  <c r="H216" i="2"/>
  <c r="J215" i="2"/>
  <c r="H215" i="2"/>
  <c r="J214" i="2"/>
  <c r="H214" i="2"/>
  <c r="J213" i="2"/>
  <c r="H213" i="2"/>
  <c r="J212" i="2"/>
  <c r="H212" i="2"/>
  <c r="J211" i="2"/>
  <c r="H211" i="2"/>
  <c r="J210" i="2"/>
  <c r="H210" i="2"/>
  <c r="J209" i="2"/>
  <c r="H209" i="2"/>
  <c r="J208" i="2"/>
  <c r="H208" i="2"/>
  <c r="J207" i="2"/>
  <c r="H207" i="2"/>
  <c r="J206" i="2"/>
  <c r="H206" i="2"/>
  <c r="J205" i="2"/>
  <c r="H205" i="2"/>
  <c r="J204" i="2"/>
  <c r="H204" i="2"/>
  <c r="J203" i="2"/>
  <c r="H203" i="2"/>
  <c r="J202" i="2"/>
  <c r="H202" i="2"/>
  <c r="J201" i="2"/>
  <c r="H201" i="2"/>
  <c r="J200" i="2"/>
  <c r="H200" i="2"/>
  <c r="J199" i="2"/>
  <c r="H199" i="2"/>
  <c r="J198" i="2"/>
  <c r="H198" i="2"/>
  <c r="J197" i="2"/>
  <c r="H197" i="2"/>
  <c r="J196" i="2"/>
  <c r="H196" i="2"/>
  <c r="J195" i="2"/>
  <c r="H195" i="2"/>
  <c r="J194" i="2"/>
  <c r="H194" i="2"/>
  <c r="J193" i="2"/>
  <c r="H193" i="2"/>
  <c r="J192" i="2"/>
  <c r="H192" i="2"/>
  <c r="J191" i="2"/>
  <c r="H191" i="2"/>
  <c r="J190" i="2"/>
  <c r="H190" i="2"/>
  <c r="J189" i="2"/>
  <c r="H189" i="2"/>
  <c r="J188" i="2"/>
  <c r="H188" i="2"/>
  <c r="J187" i="2"/>
  <c r="H187" i="2"/>
  <c r="J186" i="2"/>
  <c r="H186" i="2"/>
  <c r="J185" i="2"/>
  <c r="H185" i="2"/>
  <c r="J184" i="2"/>
  <c r="H184" i="2"/>
  <c r="J183" i="2"/>
  <c r="H183" i="2"/>
  <c r="J182" i="2"/>
  <c r="H182" i="2"/>
  <c r="J181" i="2"/>
  <c r="H181" i="2"/>
  <c r="J180" i="2"/>
  <c r="H180" i="2"/>
  <c r="J179" i="2"/>
  <c r="H179" i="2"/>
  <c r="J178" i="2"/>
  <c r="H178" i="2"/>
  <c r="J177" i="2"/>
  <c r="H177" i="2"/>
  <c r="J176" i="2"/>
  <c r="H176" i="2"/>
  <c r="J175" i="2"/>
  <c r="H175" i="2"/>
  <c r="J174" i="2"/>
  <c r="H174" i="2"/>
  <c r="J173" i="2"/>
  <c r="H173" i="2"/>
  <c r="J172" i="2"/>
  <c r="H172" i="2"/>
  <c r="J171" i="2"/>
  <c r="H171" i="2"/>
  <c r="J170" i="2"/>
  <c r="H170" i="2"/>
  <c r="J169" i="2"/>
  <c r="H169" i="2"/>
  <c r="J168" i="2"/>
  <c r="H168" i="2"/>
  <c r="J167" i="2"/>
  <c r="H167" i="2"/>
  <c r="J166" i="2"/>
  <c r="H166" i="2"/>
  <c r="J165" i="2"/>
  <c r="H165" i="2"/>
  <c r="J164" i="2"/>
  <c r="H164" i="2"/>
  <c r="J163" i="2"/>
  <c r="H163" i="2"/>
  <c r="J162" i="2"/>
  <c r="H162" i="2"/>
  <c r="J161" i="2"/>
  <c r="H161" i="2"/>
  <c r="J160" i="2"/>
  <c r="H160" i="2"/>
  <c r="J159" i="2"/>
  <c r="H159" i="2"/>
  <c r="J158" i="2"/>
  <c r="H158" i="2"/>
  <c r="J157" i="2"/>
  <c r="H157" i="2"/>
  <c r="J156" i="2"/>
  <c r="H156" i="2"/>
  <c r="J155" i="2"/>
  <c r="H155" i="2"/>
  <c r="J154" i="2"/>
  <c r="H154" i="2"/>
  <c r="J153" i="2"/>
  <c r="H153" i="2"/>
  <c r="J152" i="2"/>
  <c r="H152" i="2"/>
  <c r="J151" i="2"/>
  <c r="H151" i="2"/>
  <c r="J150" i="2"/>
  <c r="H150" i="2"/>
  <c r="J149" i="2"/>
  <c r="H149" i="2"/>
  <c r="J148" i="2"/>
  <c r="H148" i="2"/>
  <c r="J147" i="2"/>
  <c r="H147" i="2"/>
  <c r="J146" i="2"/>
  <c r="H146" i="2"/>
  <c r="J145" i="2"/>
  <c r="H145" i="2"/>
  <c r="J144" i="2"/>
  <c r="H144" i="2"/>
  <c r="J143" i="2"/>
  <c r="H143" i="2"/>
  <c r="J142" i="2"/>
  <c r="H142" i="2"/>
  <c r="J141" i="2"/>
  <c r="H141" i="2"/>
  <c r="J140" i="2"/>
  <c r="H140" i="2"/>
  <c r="J139" i="2"/>
  <c r="H139" i="2"/>
  <c r="J138" i="2"/>
  <c r="H138" i="2"/>
  <c r="J137" i="2"/>
  <c r="H137" i="2"/>
  <c r="J136" i="2"/>
  <c r="H136" i="2"/>
  <c r="J135" i="2"/>
  <c r="H135" i="2"/>
  <c r="J134" i="2"/>
  <c r="H134" i="2"/>
  <c r="J133" i="2"/>
  <c r="H133" i="2"/>
  <c r="J132" i="2"/>
  <c r="H132" i="2"/>
  <c r="J131" i="2"/>
  <c r="H131" i="2"/>
  <c r="J130" i="2"/>
  <c r="H130" i="2"/>
  <c r="L129" i="2"/>
  <c r="J129" i="2"/>
  <c r="H129" i="2"/>
  <c r="J128" i="2"/>
  <c r="H128" i="2"/>
  <c r="J127" i="2"/>
  <c r="H127" i="2"/>
  <c r="J126" i="2"/>
  <c r="H126" i="2"/>
  <c r="J125" i="2"/>
  <c r="H125" i="2"/>
  <c r="J124" i="2"/>
  <c r="H124" i="2"/>
  <c r="J123" i="2"/>
  <c r="H123" i="2"/>
  <c r="J122" i="2"/>
  <c r="H122" i="2"/>
  <c r="J121" i="2"/>
  <c r="H121" i="2"/>
  <c r="J120" i="2"/>
  <c r="H120" i="2"/>
  <c r="J119" i="2"/>
  <c r="H119" i="2"/>
  <c r="J118" i="2"/>
  <c r="H118" i="2"/>
  <c r="J117" i="2"/>
  <c r="H117" i="2"/>
  <c r="J116" i="2"/>
  <c r="H116" i="2"/>
  <c r="J115" i="2"/>
  <c r="H115" i="2"/>
  <c r="J114" i="2"/>
  <c r="H114" i="2"/>
  <c r="J113" i="2"/>
  <c r="H113" i="2"/>
  <c r="J112" i="2"/>
  <c r="H112" i="2"/>
  <c r="J111" i="2"/>
  <c r="H111" i="2"/>
  <c r="J110" i="2"/>
  <c r="H110" i="2"/>
  <c r="J109" i="2"/>
  <c r="H109" i="2"/>
  <c r="J108" i="2"/>
  <c r="H108" i="2"/>
  <c r="J107" i="2"/>
  <c r="H107" i="2"/>
  <c r="J106" i="2"/>
  <c r="H106" i="2"/>
  <c r="J105" i="2"/>
  <c r="H105" i="2"/>
  <c r="J104" i="2"/>
  <c r="H104" i="2"/>
  <c r="J103" i="2"/>
  <c r="H103" i="2"/>
  <c r="J102" i="2"/>
  <c r="H102" i="2"/>
  <c r="J101" i="2"/>
  <c r="H101" i="2"/>
  <c r="J100" i="2"/>
  <c r="H100" i="2"/>
  <c r="J99" i="2"/>
  <c r="H99" i="2"/>
  <c r="J98" i="2"/>
  <c r="H98" i="2"/>
  <c r="J97" i="2"/>
  <c r="H97" i="2"/>
  <c r="J96" i="2"/>
  <c r="H96" i="2"/>
  <c r="J95" i="2"/>
  <c r="H95" i="2"/>
  <c r="J94" i="2"/>
  <c r="H94" i="2"/>
  <c r="J93" i="2"/>
  <c r="H93" i="2"/>
  <c r="J92" i="2"/>
  <c r="H92" i="2"/>
  <c r="J91" i="2"/>
  <c r="H91" i="2"/>
  <c r="J90" i="2"/>
  <c r="H90" i="2"/>
  <c r="J89" i="2"/>
  <c r="H89" i="2"/>
  <c r="J88" i="2"/>
  <c r="H88" i="2"/>
  <c r="J87" i="2"/>
  <c r="H87" i="2"/>
  <c r="J86" i="2"/>
  <c r="H86" i="2"/>
  <c r="J85" i="2"/>
  <c r="H85" i="2"/>
  <c r="J84" i="2"/>
  <c r="H84" i="2"/>
  <c r="J83" i="2"/>
  <c r="H83" i="2"/>
  <c r="J82" i="2"/>
  <c r="H82" i="2"/>
  <c r="J81" i="2"/>
  <c r="H81" i="2"/>
  <c r="J80" i="2"/>
  <c r="H80" i="2"/>
  <c r="J79" i="2"/>
  <c r="H79" i="2"/>
  <c r="J78" i="2"/>
  <c r="H78" i="2"/>
  <c r="J77" i="2"/>
  <c r="H77" i="2"/>
  <c r="J76" i="2"/>
  <c r="H76" i="2"/>
  <c r="J75" i="2"/>
  <c r="H75" i="2"/>
  <c r="J74" i="2"/>
  <c r="H74" i="2"/>
  <c r="J73" i="2"/>
  <c r="H73" i="2"/>
  <c r="J72" i="2"/>
  <c r="H72" i="2"/>
  <c r="J71" i="2"/>
  <c r="H71" i="2"/>
  <c r="J70" i="2"/>
  <c r="H70" i="2"/>
  <c r="J69" i="2"/>
  <c r="H69" i="2"/>
  <c r="J68" i="2"/>
  <c r="H68" i="2"/>
  <c r="J67" i="2"/>
  <c r="H67" i="2"/>
  <c r="J66" i="2"/>
  <c r="H66" i="2"/>
  <c r="J65" i="2"/>
  <c r="H65" i="2"/>
  <c r="J64" i="2"/>
  <c r="H64" i="2"/>
  <c r="J63" i="2"/>
  <c r="H63" i="2"/>
  <c r="J62" i="2"/>
  <c r="H62" i="2"/>
  <c r="J61" i="2"/>
  <c r="H61" i="2"/>
  <c r="J60" i="2"/>
  <c r="H60" i="2"/>
  <c r="J59" i="2"/>
  <c r="H59" i="2"/>
  <c r="J58" i="2"/>
  <c r="H58" i="2"/>
  <c r="J57" i="2"/>
  <c r="H57" i="2"/>
  <c r="J56" i="2"/>
  <c r="H56" i="2"/>
  <c r="J55" i="2"/>
  <c r="H55" i="2"/>
  <c r="J54" i="2"/>
  <c r="H54" i="2"/>
  <c r="J53" i="2"/>
  <c r="H53" i="2"/>
  <c r="J52" i="2"/>
  <c r="H52" i="2"/>
  <c r="J51" i="2"/>
  <c r="H51" i="2"/>
  <c r="J50" i="2"/>
  <c r="H50" i="2"/>
  <c r="J49" i="2"/>
  <c r="H49" i="2"/>
  <c r="J48" i="2"/>
  <c r="H48" i="2"/>
  <c r="J47" i="2"/>
  <c r="H47" i="2"/>
  <c r="J46" i="2"/>
  <c r="H46" i="2"/>
  <c r="J45" i="2"/>
  <c r="H45" i="2"/>
  <c r="J44" i="2"/>
  <c r="H44" i="2"/>
  <c r="J43" i="2"/>
  <c r="H43" i="2"/>
  <c r="J42" i="2"/>
  <c r="H42" i="2"/>
  <c r="J41" i="2"/>
  <c r="H41" i="2"/>
  <c r="J40" i="2"/>
  <c r="H40" i="2"/>
  <c r="J39" i="2"/>
  <c r="H39" i="2"/>
  <c r="J38" i="2"/>
  <c r="H38" i="2"/>
  <c r="J37" i="2"/>
  <c r="H37" i="2"/>
  <c r="J36" i="2"/>
  <c r="H36" i="2"/>
  <c r="J35" i="2"/>
  <c r="H35" i="2"/>
  <c r="J34" i="2"/>
  <c r="H34" i="2"/>
  <c r="J33" i="2"/>
  <c r="H33" i="2"/>
  <c r="J32" i="2"/>
  <c r="H32" i="2"/>
  <c r="J31" i="2"/>
  <c r="H31" i="2"/>
  <c r="J30" i="2"/>
  <c r="H30" i="2"/>
  <c r="J29" i="2"/>
  <c r="H29" i="2"/>
  <c r="J28" i="2"/>
  <c r="H28" i="2"/>
  <c r="J27" i="2"/>
  <c r="H27" i="2"/>
  <c r="J26" i="2"/>
  <c r="H26" i="2"/>
  <c r="J25" i="2"/>
  <c r="H25" i="2"/>
  <c r="J24" i="2"/>
  <c r="H24" i="2"/>
  <c r="J23" i="2"/>
  <c r="H23" i="2"/>
  <c r="J22" i="2"/>
  <c r="H22" i="2"/>
  <c r="J21" i="2"/>
  <c r="H21" i="2"/>
  <c r="J20" i="2"/>
  <c r="H20" i="2"/>
  <c r="J19" i="2"/>
  <c r="H19" i="2"/>
  <c r="J18" i="2"/>
  <c r="H18" i="2"/>
  <c r="J17" i="2"/>
  <c r="H17" i="2"/>
  <c r="J16" i="2"/>
  <c r="H16" i="2"/>
  <c r="J15" i="2"/>
  <c r="H15" i="2"/>
  <c r="J14" i="2"/>
  <c r="H14" i="2"/>
  <c r="J13" i="2"/>
  <c r="H13" i="2"/>
  <c r="J12" i="2"/>
  <c r="H12" i="2"/>
  <c r="J11" i="2"/>
  <c r="H11" i="2"/>
  <c r="J10" i="2"/>
  <c r="H10" i="2"/>
  <c r="J9" i="2"/>
  <c r="H9" i="2"/>
  <c r="J8" i="2"/>
  <c r="H8" i="2"/>
  <c r="J7" i="2"/>
  <c r="H7" i="2"/>
  <c r="J6" i="2"/>
  <c r="H6" i="2"/>
  <c r="N233" i="3"/>
  <c r="L233" i="2" s="1"/>
  <c r="N232" i="3"/>
  <c r="L232" i="2" s="1"/>
  <c r="N231" i="3"/>
  <c r="L231" i="2" s="1"/>
  <c r="N230" i="3"/>
  <c r="L230" i="2" s="1"/>
  <c r="N229" i="3"/>
  <c r="L229" i="2" s="1"/>
  <c r="N228" i="3"/>
  <c r="L228" i="2" s="1"/>
  <c r="N227" i="3"/>
  <c r="L227" i="2" s="1"/>
  <c r="N226" i="3"/>
  <c r="L226" i="2" s="1"/>
  <c r="N225" i="3"/>
  <c r="L225" i="2" s="1"/>
  <c r="N224" i="3"/>
  <c r="L224" i="2" s="1"/>
  <c r="N223" i="3"/>
  <c r="L223" i="2" s="1"/>
  <c r="N222" i="3"/>
  <c r="L222" i="2" s="1"/>
  <c r="N221" i="3"/>
  <c r="L221" i="2" s="1"/>
  <c r="N220" i="3"/>
  <c r="L220" i="2" s="1"/>
  <c r="N219" i="3"/>
  <c r="L219" i="2" s="1"/>
  <c r="N218" i="3"/>
  <c r="L218" i="2" s="1"/>
  <c r="N217" i="3"/>
  <c r="L217" i="2" s="1"/>
  <c r="N216" i="3"/>
  <c r="L216" i="2" s="1"/>
  <c r="N215" i="3"/>
  <c r="L215" i="2" s="1"/>
  <c r="N214" i="3"/>
  <c r="L214" i="2" s="1"/>
  <c r="N213" i="3"/>
  <c r="L213" i="2" s="1"/>
  <c r="N212" i="3"/>
  <c r="L212" i="2" s="1"/>
  <c r="N211" i="3"/>
  <c r="L211" i="2" s="1"/>
  <c r="N210" i="3"/>
  <c r="L210" i="2" s="1"/>
  <c r="N209" i="3"/>
  <c r="L209" i="2" s="1"/>
  <c r="N208" i="3"/>
  <c r="L208" i="2" s="1"/>
  <c r="N207" i="3"/>
  <c r="L207" i="2" s="1"/>
  <c r="N206" i="3"/>
  <c r="L206" i="2" s="1"/>
  <c r="N205" i="3"/>
  <c r="L205" i="2" s="1"/>
  <c r="N204" i="3"/>
  <c r="L204" i="2" s="1"/>
  <c r="N203" i="3"/>
  <c r="L203" i="2" s="1"/>
  <c r="N202" i="3"/>
  <c r="L202" i="2" s="1"/>
  <c r="N201" i="3"/>
  <c r="L201" i="2" s="1"/>
  <c r="N200" i="3"/>
  <c r="L200" i="2" s="1"/>
  <c r="N199" i="3"/>
  <c r="L199" i="2" s="1"/>
  <c r="N198" i="3"/>
  <c r="L198" i="2" s="1"/>
  <c r="N197" i="3"/>
  <c r="L197" i="2" s="1"/>
  <c r="N196" i="3"/>
  <c r="L196" i="2" s="1"/>
  <c r="N195" i="3"/>
  <c r="L195" i="2" s="1"/>
  <c r="N194" i="3"/>
  <c r="L194" i="2" s="1"/>
  <c r="N193" i="3"/>
  <c r="L193" i="2" s="1"/>
  <c r="N192" i="3"/>
  <c r="L192" i="2" s="1"/>
  <c r="N191" i="3"/>
  <c r="L191" i="2" s="1"/>
  <c r="N190" i="3"/>
  <c r="L190" i="2" s="1"/>
  <c r="N189" i="3"/>
  <c r="L189" i="2" s="1"/>
  <c r="N188" i="3"/>
  <c r="L188" i="2" s="1"/>
  <c r="N187" i="3"/>
  <c r="L187" i="2" s="1"/>
  <c r="N186" i="3"/>
  <c r="L186" i="2" s="1"/>
  <c r="N185" i="3"/>
  <c r="L185" i="2" s="1"/>
  <c r="N184" i="3"/>
  <c r="L184" i="2" s="1"/>
  <c r="N183" i="3"/>
  <c r="L183" i="2" s="1"/>
  <c r="N182" i="3"/>
  <c r="L182" i="2" s="1"/>
  <c r="N181" i="3"/>
  <c r="L181" i="2" s="1"/>
  <c r="N180" i="3"/>
  <c r="L180" i="2" s="1"/>
  <c r="N179" i="3"/>
  <c r="L179" i="2" s="1"/>
  <c r="N178" i="3"/>
  <c r="L178" i="2" s="1"/>
  <c r="N177" i="3"/>
  <c r="L177" i="2" s="1"/>
  <c r="N176" i="3"/>
  <c r="L176" i="2" s="1"/>
  <c r="N175" i="3"/>
  <c r="L175" i="2" s="1"/>
  <c r="N174" i="3"/>
  <c r="L174" i="2" s="1"/>
  <c r="N173" i="3"/>
  <c r="L173" i="2" s="1"/>
  <c r="N172" i="3"/>
  <c r="L172" i="2" s="1"/>
  <c r="N171" i="3"/>
  <c r="L171" i="2" s="1"/>
  <c r="N170" i="3"/>
  <c r="L170" i="2" s="1"/>
  <c r="N169" i="3"/>
  <c r="L169" i="2" s="1"/>
  <c r="N168" i="3"/>
  <c r="L168" i="2" s="1"/>
  <c r="N167" i="3"/>
  <c r="L167" i="2" s="1"/>
  <c r="N166" i="3"/>
  <c r="L166" i="2" s="1"/>
  <c r="N165" i="3"/>
  <c r="L165" i="2" s="1"/>
  <c r="N164" i="3"/>
  <c r="L164" i="2" s="1"/>
  <c r="N163" i="3"/>
  <c r="L163" i="2" s="1"/>
  <c r="N162" i="3"/>
  <c r="L162" i="2" s="1"/>
  <c r="N161" i="3"/>
  <c r="L161" i="2" s="1"/>
  <c r="N160" i="3"/>
  <c r="L160" i="2" s="1"/>
  <c r="N159" i="3"/>
  <c r="L159" i="2" s="1"/>
  <c r="N158" i="3"/>
  <c r="L158" i="2" s="1"/>
  <c r="N157" i="3"/>
  <c r="L157" i="2" s="1"/>
  <c r="N156" i="3"/>
  <c r="L156" i="2" s="1"/>
  <c r="N155" i="3"/>
  <c r="L155" i="2" s="1"/>
  <c r="N154" i="3"/>
  <c r="L154" i="2" s="1"/>
  <c r="N153" i="3"/>
  <c r="L153" i="2" s="1"/>
  <c r="N152" i="3"/>
  <c r="L152" i="2" s="1"/>
  <c r="N151" i="3"/>
  <c r="L151" i="2" s="1"/>
  <c r="N150" i="3"/>
  <c r="L150" i="2" s="1"/>
  <c r="N149" i="3"/>
  <c r="L149" i="2" s="1"/>
  <c r="N148" i="3"/>
  <c r="L148" i="2" s="1"/>
  <c r="N147" i="3"/>
  <c r="L147" i="2" s="1"/>
  <c r="N146" i="3"/>
  <c r="L146" i="2" s="1"/>
  <c r="N145" i="3"/>
  <c r="L145" i="2" s="1"/>
  <c r="N144" i="3"/>
  <c r="L144" i="2" s="1"/>
  <c r="N143" i="3"/>
  <c r="L143" i="2" s="1"/>
  <c r="N142" i="3"/>
  <c r="L142" i="2" s="1"/>
  <c r="N141" i="3"/>
  <c r="L141" i="2" s="1"/>
  <c r="N140" i="3"/>
  <c r="L140" i="2" s="1"/>
  <c r="N139" i="3"/>
  <c r="L139" i="2" s="1"/>
  <c r="N138" i="3"/>
  <c r="L138" i="2" s="1"/>
  <c r="N137" i="3"/>
  <c r="L137" i="2" s="1"/>
  <c r="N136" i="3"/>
  <c r="L136" i="2" s="1"/>
  <c r="N135" i="3"/>
  <c r="L135" i="2" s="1"/>
  <c r="N134" i="3"/>
  <c r="L134" i="2" s="1"/>
  <c r="N133" i="3"/>
  <c r="L133" i="2" s="1"/>
  <c r="N132" i="3"/>
  <c r="L132" i="2" s="1"/>
  <c r="N131" i="3"/>
  <c r="L131" i="2" s="1"/>
  <c r="N130" i="3"/>
  <c r="L130" i="2" s="1"/>
  <c r="N128" i="3"/>
  <c r="L128" i="2" s="1"/>
  <c r="N127" i="3"/>
  <c r="L127" i="2" s="1"/>
  <c r="N126" i="3"/>
  <c r="L126" i="2" s="1"/>
  <c r="N125" i="3"/>
  <c r="L125" i="2" s="1"/>
  <c r="N124" i="3"/>
  <c r="L124" i="2" s="1"/>
  <c r="N123" i="3"/>
  <c r="L123" i="2" s="1"/>
  <c r="N122" i="3"/>
  <c r="L122" i="2" s="1"/>
  <c r="N121" i="3"/>
  <c r="L121" i="2" s="1"/>
  <c r="N120" i="3"/>
  <c r="L120" i="2" s="1"/>
  <c r="N119" i="3"/>
  <c r="L119" i="2" s="1"/>
  <c r="N118" i="3"/>
  <c r="L118" i="2" s="1"/>
  <c r="N117" i="3"/>
  <c r="L117" i="2" s="1"/>
  <c r="N116" i="3"/>
  <c r="L116" i="2" s="1"/>
  <c r="N115" i="3"/>
  <c r="L115" i="2" s="1"/>
  <c r="N114" i="3"/>
  <c r="L114" i="2" s="1"/>
  <c r="N113" i="3"/>
  <c r="L113" i="2" s="1"/>
  <c r="N112" i="3"/>
  <c r="L112" i="2" s="1"/>
  <c r="N111" i="3"/>
  <c r="L111" i="2" s="1"/>
  <c r="N110" i="3"/>
  <c r="L110" i="2" s="1"/>
  <c r="N109" i="3"/>
  <c r="L109" i="2" s="1"/>
  <c r="N108" i="3"/>
  <c r="L108" i="2" s="1"/>
  <c r="N107" i="3"/>
  <c r="L107" i="2" s="1"/>
  <c r="N106" i="3"/>
  <c r="L106" i="2" s="1"/>
  <c r="N105" i="3"/>
  <c r="L105" i="2" s="1"/>
  <c r="N104" i="3"/>
  <c r="L104" i="2" s="1"/>
  <c r="N103" i="3"/>
  <c r="L103" i="2" s="1"/>
  <c r="N102" i="3"/>
  <c r="L102" i="2" s="1"/>
  <c r="N101" i="3"/>
  <c r="L101" i="2" s="1"/>
  <c r="N100" i="3"/>
  <c r="L100" i="2" s="1"/>
  <c r="N99" i="3"/>
  <c r="L99" i="2" s="1"/>
  <c r="N98" i="3"/>
  <c r="L98" i="2" s="1"/>
  <c r="N97" i="3"/>
  <c r="L97" i="2" s="1"/>
  <c r="N96" i="3"/>
  <c r="L96" i="2" s="1"/>
  <c r="N95" i="3"/>
  <c r="L95" i="2" s="1"/>
  <c r="N94" i="3"/>
  <c r="L94" i="2" s="1"/>
  <c r="N93" i="3"/>
  <c r="L93" i="2" s="1"/>
  <c r="N92" i="3"/>
  <c r="L92" i="2" s="1"/>
  <c r="N91" i="3"/>
  <c r="L91" i="2" s="1"/>
  <c r="N90" i="3"/>
  <c r="L90" i="2" s="1"/>
  <c r="N89" i="3"/>
  <c r="L89" i="2" s="1"/>
  <c r="N88" i="3"/>
  <c r="L88" i="2" s="1"/>
  <c r="N87" i="3"/>
  <c r="L87" i="2" s="1"/>
  <c r="N86" i="3"/>
  <c r="L86" i="2" s="1"/>
  <c r="N85" i="3"/>
  <c r="L85" i="2" s="1"/>
  <c r="N84" i="3"/>
  <c r="L84" i="2" s="1"/>
  <c r="N83" i="3"/>
  <c r="L83" i="2" s="1"/>
  <c r="N82" i="3"/>
  <c r="L82" i="2" s="1"/>
  <c r="N81" i="3"/>
  <c r="L81" i="2" s="1"/>
  <c r="N80" i="3"/>
  <c r="L80" i="2" s="1"/>
  <c r="N79" i="3"/>
  <c r="L79" i="2" s="1"/>
  <c r="N78" i="3"/>
  <c r="L78" i="2" s="1"/>
  <c r="N77" i="3"/>
  <c r="L77" i="2" s="1"/>
  <c r="N76" i="3"/>
  <c r="L76" i="2" s="1"/>
  <c r="N75" i="3"/>
  <c r="L75" i="2" s="1"/>
  <c r="N74" i="3"/>
  <c r="L74" i="2" s="1"/>
  <c r="N73" i="3"/>
  <c r="L73" i="2" s="1"/>
  <c r="N72" i="3"/>
  <c r="L72" i="2" s="1"/>
  <c r="N71" i="3"/>
  <c r="L71" i="2" s="1"/>
  <c r="N70" i="3"/>
  <c r="L70" i="2" s="1"/>
  <c r="N69" i="3"/>
  <c r="L69" i="2" s="1"/>
  <c r="N68" i="3"/>
  <c r="L68" i="2" s="1"/>
  <c r="N67" i="3"/>
  <c r="L67" i="2" s="1"/>
  <c r="N66" i="3"/>
  <c r="L66" i="2" s="1"/>
  <c r="N65" i="3"/>
  <c r="L65" i="2" s="1"/>
  <c r="N64" i="3"/>
  <c r="L64" i="2" s="1"/>
  <c r="N63" i="3"/>
  <c r="L63" i="2" s="1"/>
  <c r="N62" i="3"/>
  <c r="L62" i="2" s="1"/>
  <c r="N61" i="3"/>
  <c r="L61" i="2" s="1"/>
  <c r="N60" i="3"/>
  <c r="L60" i="2" s="1"/>
  <c r="N59" i="3"/>
  <c r="L59" i="2" s="1"/>
  <c r="N58" i="3"/>
  <c r="L58" i="2" s="1"/>
  <c r="N57" i="3"/>
  <c r="L57" i="2" s="1"/>
  <c r="N56" i="3"/>
  <c r="L56" i="2" s="1"/>
  <c r="N55" i="3"/>
  <c r="L55" i="2" s="1"/>
  <c r="N54" i="3"/>
  <c r="L54" i="2" s="1"/>
  <c r="N53" i="3"/>
  <c r="L53" i="2" s="1"/>
  <c r="N52" i="3"/>
  <c r="L52" i="2" s="1"/>
  <c r="N51" i="3"/>
  <c r="L51" i="2" s="1"/>
  <c r="N50" i="3"/>
  <c r="L50" i="2" s="1"/>
  <c r="N49" i="3"/>
  <c r="L49" i="2" s="1"/>
  <c r="N48" i="3"/>
  <c r="L48" i="2" s="1"/>
  <c r="N47" i="3"/>
  <c r="L47" i="2" s="1"/>
  <c r="N46" i="3"/>
  <c r="L46" i="2" s="1"/>
  <c r="N45" i="3"/>
  <c r="L45" i="2" s="1"/>
  <c r="N44" i="3"/>
  <c r="L44" i="2" s="1"/>
  <c r="N43" i="3"/>
  <c r="L43" i="2" s="1"/>
  <c r="N42" i="3"/>
  <c r="L42" i="2" s="1"/>
  <c r="N41" i="3"/>
  <c r="L41" i="2" s="1"/>
  <c r="N40" i="3"/>
  <c r="L40" i="2" s="1"/>
  <c r="N39" i="3"/>
  <c r="L39" i="2" s="1"/>
  <c r="N38" i="3"/>
  <c r="L38" i="2" s="1"/>
  <c r="N37" i="3"/>
  <c r="L37" i="2" s="1"/>
  <c r="N36" i="3"/>
  <c r="L36" i="2" s="1"/>
  <c r="N35" i="3"/>
  <c r="L35" i="2" s="1"/>
  <c r="N34" i="3"/>
  <c r="L34" i="2" s="1"/>
  <c r="N33" i="3"/>
  <c r="L33" i="2" s="1"/>
  <c r="N32" i="3"/>
  <c r="L32" i="2" s="1"/>
  <c r="N31" i="3"/>
  <c r="L31" i="2" s="1"/>
  <c r="N30" i="3"/>
  <c r="L30" i="2" s="1"/>
  <c r="N29" i="3"/>
  <c r="L29" i="2" s="1"/>
  <c r="N28" i="3"/>
  <c r="L28" i="2" s="1"/>
  <c r="N27" i="3"/>
  <c r="L27" i="2" s="1"/>
  <c r="N26" i="3"/>
  <c r="L26" i="2" s="1"/>
  <c r="N25" i="3"/>
  <c r="L25" i="2" s="1"/>
  <c r="N24" i="3"/>
  <c r="L24" i="2" s="1"/>
  <c r="N23" i="3"/>
  <c r="L23" i="2" s="1"/>
  <c r="N22" i="3"/>
  <c r="L22" i="2" s="1"/>
  <c r="N21" i="3"/>
  <c r="L21" i="2" s="1"/>
  <c r="N20" i="3"/>
  <c r="L20" i="2" s="1"/>
  <c r="N19" i="3"/>
  <c r="L19" i="2" s="1"/>
  <c r="N18" i="3"/>
  <c r="L18" i="2" s="1"/>
  <c r="N17" i="3"/>
  <c r="L17" i="2" s="1"/>
  <c r="N16" i="3"/>
  <c r="L16" i="2" s="1"/>
  <c r="N15" i="3"/>
  <c r="L15" i="2" s="1"/>
  <c r="N14" i="3"/>
  <c r="L14" i="2" s="1"/>
  <c r="N13" i="3"/>
  <c r="L13" i="2" s="1"/>
  <c r="N12" i="3"/>
  <c r="L12" i="2" s="1"/>
  <c r="N11" i="3"/>
  <c r="L11" i="2" s="1"/>
  <c r="N10" i="3"/>
  <c r="L10" i="2" s="1"/>
  <c r="N9" i="3"/>
  <c r="L9" i="2" s="1"/>
  <c r="N8" i="3"/>
  <c r="L8" i="2" s="1"/>
  <c r="N7" i="3"/>
  <c r="L7" i="2" s="1"/>
  <c r="N6" i="3"/>
  <c r="L6" i="2" s="1"/>
  <c r="N5" i="3"/>
  <c r="L5" i="2" s="1"/>
  <c r="N4" i="3"/>
  <c r="L4" i="2" s="1"/>
  <c r="N3" i="3"/>
  <c r="L3" i="2" s="1"/>
  <c r="J5" i="2"/>
  <c r="H5" i="2"/>
  <c r="J4" i="2"/>
  <c r="H4" i="2"/>
  <c r="J3" i="2"/>
  <c r="C1" i="3"/>
  <c r="D1" i="3" s="1"/>
  <c r="E1" i="3" s="1"/>
  <c r="F1" i="3" s="1"/>
  <c r="G1" i="3" s="1"/>
  <c r="H1" i="3" s="1"/>
  <c r="I1" i="3" s="1"/>
  <c r="J1" i="3" s="1"/>
  <c r="K1" i="3" s="1"/>
  <c r="L1" i="3" s="1"/>
  <c r="M1" i="3" s="1"/>
  <c r="N1" i="3" s="1"/>
  <c r="B1" i="3"/>
  <c r="H3" i="2"/>
  <c r="F3" i="2"/>
  <c r="C74" i="22" l="1"/>
  <c r="I114" i="5"/>
  <c r="I82" i="5"/>
  <c r="I58" i="5"/>
  <c r="I26" i="5"/>
  <c r="I10" i="5"/>
  <c r="I66" i="5"/>
  <c r="I106" i="5"/>
  <c r="I34" i="5"/>
  <c r="I122" i="5"/>
  <c r="I74" i="5"/>
  <c r="I18" i="5"/>
  <c r="I90" i="5"/>
  <c r="I50" i="5"/>
  <c r="I98" i="5"/>
  <c r="I42" i="5"/>
  <c r="I178" i="5"/>
  <c r="I162" i="5"/>
  <c r="I154" i="5"/>
  <c r="I146" i="5"/>
  <c r="I138" i="5"/>
  <c r="I130" i="5"/>
  <c r="I155" i="5"/>
  <c r="I107" i="5"/>
  <c r="I67" i="5"/>
  <c r="I27" i="5"/>
  <c r="I3" i="5"/>
  <c r="I186" i="5"/>
  <c r="I171" i="5"/>
  <c r="I123" i="5"/>
  <c r="I59" i="5"/>
  <c r="I218" i="5"/>
  <c r="I147" i="5"/>
  <c r="I99" i="5"/>
  <c r="I51" i="5"/>
  <c r="I19" i="5"/>
  <c r="I194" i="5"/>
  <c r="I179" i="5"/>
  <c r="I131" i="5"/>
  <c r="I83" i="5"/>
  <c r="I226" i="5"/>
  <c r="I170" i="5"/>
  <c r="I232" i="5"/>
  <c r="I224" i="5"/>
  <c r="I216" i="5"/>
  <c r="I208" i="5"/>
  <c r="I200" i="5"/>
  <c r="I192" i="5"/>
  <c r="I184" i="5"/>
  <c r="I176" i="5"/>
  <c r="I168" i="5"/>
  <c r="I160" i="5"/>
  <c r="I152" i="5"/>
  <c r="I144" i="5"/>
  <c r="I136" i="5"/>
  <c r="I128" i="5"/>
  <c r="I120" i="5"/>
  <c r="I112" i="5"/>
  <c r="I104" i="5"/>
  <c r="I96" i="5"/>
  <c r="I88" i="5"/>
  <c r="I80" i="5"/>
  <c r="I72" i="5"/>
  <c r="I64" i="5"/>
  <c r="I56" i="5"/>
  <c r="I48" i="5"/>
  <c r="I40" i="5"/>
  <c r="I32" i="5"/>
  <c r="I24" i="5"/>
  <c r="I16" i="5"/>
  <c r="I8" i="5"/>
  <c r="I163" i="5"/>
  <c r="I115" i="5"/>
  <c r="I75" i="5"/>
  <c r="I35" i="5"/>
  <c r="I11" i="5"/>
  <c r="I202" i="5"/>
  <c r="I231" i="5"/>
  <c r="I223" i="5"/>
  <c r="I215" i="5"/>
  <c r="I207" i="5"/>
  <c r="I199" i="5"/>
  <c r="I191" i="5"/>
  <c r="I183" i="5"/>
  <c r="I175" i="5"/>
  <c r="I167" i="5"/>
  <c r="I159" i="5"/>
  <c r="I151" i="5"/>
  <c r="I143" i="5"/>
  <c r="I135" i="5"/>
  <c r="I127" i="5"/>
  <c r="I119" i="5"/>
  <c r="I111" i="5"/>
  <c r="I103" i="5"/>
  <c r="I95" i="5"/>
  <c r="I87" i="5"/>
  <c r="I79" i="5"/>
  <c r="I71" i="5"/>
  <c r="I63" i="5"/>
  <c r="I55" i="5"/>
  <c r="I47" i="5"/>
  <c r="I39" i="5"/>
  <c r="I31" i="5"/>
  <c r="I23" i="5"/>
  <c r="I15" i="5"/>
  <c r="I7" i="5"/>
  <c r="I187" i="5"/>
  <c r="I139" i="5"/>
  <c r="I91" i="5"/>
  <c r="I43" i="5"/>
  <c r="I210" i="5"/>
  <c r="I227" i="5"/>
  <c r="I203" i="5"/>
  <c r="I219" i="5"/>
  <c r="I211" i="5"/>
  <c r="I195" i="5"/>
  <c r="I233" i="5"/>
  <c r="I225" i="5"/>
  <c r="I217" i="5"/>
  <c r="I209" i="5"/>
  <c r="I201" i="5"/>
  <c r="I193" i="5"/>
  <c r="I185" i="5"/>
  <c r="I177" i="5"/>
  <c r="I169" i="5"/>
  <c r="I161" i="5"/>
  <c r="I153" i="5"/>
  <c r="I145" i="5"/>
  <c r="I137" i="5"/>
  <c r="I129" i="5"/>
  <c r="I121" i="5"/>
  <c r="I113" i="5"/>
  <c r="I105" i="5"/>
  <c r="I97" i="5"/>
  <c r="I89" i="5"/>
  <c r="I81" i="5"/>
  <c r="I73" i="5"/>
  <c r="I65" i="5"/>
  <c r="I57" i="5"/>
  <c r="I49" i="5"/>
  <c r="I41" i="5"/>
  <c r="I33" i="5"/>
  <c r="I25" i="5"/>
  <c r="I17" i="5"/>
  <c r="I9" i="5"/>
  <c r="C1" i="18" a="1"/>
  <c r="C108" i="22" l="1"/>
  <c r="C1" i="18"/>
  <c r="F233" i="2"/>
  <c r="F232" i="2"/>
  <c r="F231" i="2"/>
  <c r="F230" i="2"/>
  <c r="F229" i="2"/>
  <c r="F228" i="2"/>
  <c r="F227" i="2"/>
  <c r="F226" i="2"/>
  <c r="F225" i="2"/>
  <c r="F224" i="2"/>
  <c r="F223" i="2"/>
  <c r="F222" i="2"/>
  <c r="F221" i="2"/>
  <c r="F220" i="2"/>
  <c r="F219" i="2"/>
  <c r="F218" i="2"/>
  <c r="F217" i="2"/>
  <c r="F216" i="2"/>
  <c r="F215" i="2"/>
  <c r="F214" i="2"/>
  <c r="F213" i="2"/>
  <c r="F212" i="2"/>
  <c r="F211" i="2"/>
  <c r="F210" i="2"/>
  <c r="F209" i="2"/>
  <c r="F208" i="2"/>
  <c r="F207" i="2"/>
  <c r="F206" i="2"/>
  <c r="F205" i="2"/>
  <c r="F204" i="2"/>
  <c r="F203" i="2"/>
  <c r="F202" i="2"/>
  <c r="F201" i="2"/>
  <c r="F200" i="2"/>
  <c r="F199" i="2"/>
  <c r="F198" i="2"/>
  <c r="F197" i="2"/>
  <c r="F196" i="2"/>
  <c r="F195" i="2"/>
  <c r="F194" i="2"/>
  <c r="F193" i="2"/>
  <c r="F192" i="2"/>
  <c r="F191" i="2"/>
  <c r="F190" i="2"/>
  <c r="F189" i="2"/>
  <c r="F188" i="2"/>
  <c r="F187" i="2"/>
  <c r="F186" i="2"/>
  <c r="F185" i="2"/>
  <c r="F184" i="2"/>
  <c r="F183" i="2"/>
  <c r="F182" i="2"/>
  <c r="F181" i="2"/>
  <c r="F180" i="2"/>
  <c r="F179" i="2"/>
  <c r="F178" i="2"/>
  <c r="F177" i="2"/>
  <c r="F176" i="2"/>
  <c r="F175" i="2"/>
  <c r="F174" i="2"/>
  <c r="F173" i="2"/>
  <c r="F172" i="2"/>
  <c r="F171" i="2"/>
  <c r="F170" i="2"/>
  <c r="F169" i="2"/>
  <c r="F168" i="2"/>
  <c r="F167" i="2"/>
  <c r="F166" i="2"/>
  <c r="F165" i="2"/>
  <c r="F164" i="2"/>
  <c r="F163" i="2"/>
  <c r="F162" i="2"/>
  <c r="F161" i="2"/>
  <c r="F160" i="2"/>
  <c r="F159" i="2"/>
  <c r="F158" i="2"/>
  <c r="F157" i="2"/>
  <c r="F156" i="2"/>
  <c r="F155" i="2"/>
  <c r="F154" i="2"/>
  <c r="F153" i="2"/>
  <c r="F152" i="2"/>
  <c r="F151" i="2"/>
  <c r="F150" i="2"/>
  <c r="F149" i="2"/>
  <c r="F148" i="2"/>
  <c r="F147" i="2"/>
  <c r="F146" i="2"/>
  <c r="F145" i="2"/>
  <c r="F144" i="2"/>
  <c r="F143" i="2"/>
  <c r="F142" i="2"/>
  <c r="F141" i="2"/>
  <c r="F140" i="2"/>
  <c r="F139" i="2"/>
  <c r="F138" i="2"/>
  <c r="F137" i="2"/>
  <c r="F136" i="2"/>
  <c r="F135" i="2"/>
  <c r="F134" i="2"/>
  <c r="F133" i="2"/>
  <c r="F132" i="2"/>
  <c r="F131" i="2"/>
  <c r="F130" i="2"/>
  <c r="F129" i="2"/>
  <c r="F128" i="2"/>
  <c r="F127" i="2"/>
  <c r="F126" i="2"/>
  <c r="F125" i="2"/>
  <c r="F124" i="2"/>
  <c r="F123" i="2"/>
  <c r="F122" i="2"/>
  <c r="F121" i="2"/>
  <c r="F120" i="2"/>
  <c r="F119" i="2"/>
  <c r="F118" i="2"/>
  <c r="F117" i="2"/>
  <c r="F116" i="2"/>
  <c r="F115" i="2"/>
  <c r="F114" i="2"/>
  <c r="F113" i="2"/>
  <c r="F112" i="2"/>
  <c r="F111" i="2"/>
  <c r="F110" i="2"/>
  <c r="F109" i="2"/>
  <c r="F108" i="2"/>
  <c r="F107" i="2"/>
  <c r="F106" i="2"/>
  <c r="F105" i="2"/>
  <c r="F104" i="2"/>
  <c r="F103" i="2"/>
  <c r="F102" i="2"/>
  <c r="F101" i="2"/>
  <c r="F100" i="2"/>
  <c r="F99" i="2"/>
  <c r="F98" i="2"/>
  <c r="F97" i="2"/>
  <c r="F96" i="2"/>
  <c r="F95" i="2"/>
  <c r="F94" i="2"/>
  <c r="F93" i="2"/>
  <c r="F92" i="2"/>
  <c r="F91" i="2"/>
  <c r="F90" i="2"/>
  <c r="F89" i="2"/>
  <c r="F88" i="2"/>
  <c r="F87" i="2"/>
  <c r="F86" i="2"/>
  <c r="F85" i="2"/>
  <c r="F84" i="2"/>
  <c r="F83" i="2"/>
  <c r="F82" i="2"/>
  <c r="F81" i="2"/>
  <c r="F80" i="2"/>
  <c r="F79" i="2"/>
  <c r="F78" i="2"/>
  <c r="F77" i="2"/>
  <c r="F76" i="2"/>
  <c r="F75" i="2"/>
  <c r="F74" i="2"/>
  <c r="F73" i="2"/>
  <c r="F72" i="2"/>
  <c r="F71" i="2"/>
  <c r="F70" i="2"/>
  <c r="F69" i="2"/>
  <c r="F68" i="2"/>
  <c r="F67" i="2"/>
  <c r="F66" i="2"/>
  <c r="F65" i="2"/>
  <c r="F64" i="2"/>
  <c r="F63" i="2"/>
  <c r="F62" i="2"/>
  <c r="F61" i="2"/>
  <c r="F60" i="2"/>
  <c r="F59" i="2"/>
  <c r="F58" i="2"/>
  <c r="F57" i="2"/>
  <c r="F56" i="2"/>
  <c r="F55" i="2"/>
  <c r="F54" i="2"/>
  <c r="F53" i="2"/>
  <c r="F52" i="2"/>
  <c r="F51" i="2"/>
  <c r="F50" i="2"/>
  <c r="F49" i="2"/>
  <c r="F48" i="2"/>
  <c r="F47" i="2"/>
  <c r="F46" i="2"/>
  <c r="F45" i="2"/>
  <c r="F44" i="2"/>
  <c r="F43" i="2"/>
  <c r="F42" i="2"/>
  <c r="F41" i="2"/>
  <c r="F40" i="2"/>
  <c r="F39" i="2"/>
  <c r="F38" i="2"/>
  <c r="F37" i="2"/>
  <c r="F36" i="2"/>
  <c r="F35" i="2"/>
  <c r="F34" i="2"/>
  <c r="F33" i="2"/>
  <c r="F32" i="2"/>
  <c r="F31" i="2"/>
  <c r="F30" i="2"/>
  <c r="F29" i="2"/>
  <c r="F28" i="2"/>
  <c r="F27" i="2"/>
  <c r="F26" i="2"/>
  <c r="F25" i="2"/>
  <c r="F24" i="2"/>
  <c r="F23" i="2"/>
  <c r="F22" i="2"/>
  <c r="F21" i="2"/>
  <c r="F20" i="2"/>
  <c r="F19" i="2"/>
  <c r="F18" i="2"/>
  <c r="F17" i="2"/>
  <c r="F16" i="2"/>
  <c r="F15" i="2"/>
  <c r="F14" i="2"/>
  <c r="F13" i="2"/>
  <c r="F12" i="2"/>
  <c r="F11" i="2"/>
  <c r="F10" i="2"/>
  <c r="F9" i="2"/>
  <c r="F8" i="2"/>
  <c r="F7" i="2"/>
  <c r="F6" i="2"/>
  <c r="F5" i="2"/>
  <c r="F4" i="2"/>
  <c r="D233" i="2"/>
  <c r="D232" i="2"/>
  <c r="D231" i="2"/>
  <c r="D230" i="2"/>
  <c r="D229" i="2"/>
  <c r="D228" i="2"/>
  <c r="Q228" i="2" s="1"/>
  <c r="D227" i="2"/>
  <c r="D226" i="2"/>
  <c r="D225" i="2"/>
  <c r="D224" i="2"/>
  <c r="D223" i="2"/>
  <c r="D222" i="2"/>
  <c r="D221" i="2"/>
  <c r="D220" i="2"/>
  <c r="Q220" i="2" s="1"/>
  <c r="D219" i="2"/>
  <c r="D218" i="2"/>
  <c r="D217" i="2"/>
  <c r="D216" i="2"/>
  <c r="D215" i="2"/>
  <c r="D214" i="2"/>
  <c r="D213" i="2"/>
  <c r="D212" i="2"/>
  <c r="Q212" i="2" s="1"/>
  <c r="D211" i="2"/>
  <c r="D210" i="2"/>
  <c r="D209" i="2"/>
  <c r="D208" i="2"/>
  <c r="D207" i="2"/>
  <c r="D206" i="2"/>
  <c r="D205" i="2"/>
  <c r="D204" i="2"/>
  <c r="Q204" i="2" s="1"/>
  <c r="D203" i="2"/>
  <c r="D202" i="2"/>
  <c r="D201" i="2"/>
  <c r="D200" i="2"/>
  <c r="D199" i="2"/>
  <c r="D198" i="2"/>
  <c r="D197" i="2"/>
  <c r="D196" i="2"/>
  <c r="Q196" i="2" s="1"/>
  <c r="D195" i="2"/>
  <c r="D194" i="2"/>
  <c r="D193" i="2"/>
  <c r="D192" i="2"/>
  <c r="D191" i="2"/>
  <c r="D190" i="2"/>
  <c r="D189" i="2"/>
  <c r="D188" i="2"/>
  <c r="Q188" i="2" s="1"/>
  <c r="D187" i="2"/>
  <c r="D186" i="2"/>
  <c r="D185" i="2"/>
  <c r="D184" i="2"/>
  <c r="D183" i="2"/>
  <c r="D182" i="2"/>
  <c r="D181" i="2"/>
  <c r="D180" i="2"/>
  <c r="Q180" i="2" s="1"/>
  <c r="D179" i="2"/>
  <c r="D178" i="2"/>
  <c r="D177" i="2"/>
  <c r="D176" i="2"/>
  <c r="D175" i="2"/>
  <c r="D174" i="2"/>
  <c r="D173" i="2"/>
  <c r="D172" i="2"/>
  <c r="Q172" i="2" s="1"/>
  <c r="D171" i="2"/>
  <c r="D170" i="2"/>
  <c r="D169" i="2"/>
  <c r="D168" i="2"/>
  <c r="D167" i="2"/>
  <c r="D166" i="2"/>
  <c r="D165" i="2"/>
  <c r="D164" i="2"/>
  <c r="D163" i="2"/>
  <c r="D162" i="2"/>
  <c r="D161" i="2"/>
  <c r="D160" i="2"/>
  <c r="D159" i="2"/>
  <c r="D158" i="2"/>
  <c r="D157" i="2"/>
  <c r="D156" i="2"/>
  <c r="D155" i="2"/>
  <c r="D154" i="2"/>
  <c r="D153" i="2"/>
  <c r="D152" i="2"/>
  <c r="D151" i="2"/>
  <c r="D150" i="2"/>
  <c r="D149" i="2"/>
  <c r="D148" i="2"/>
  <c r="D147" i="2"/>
  <c r="D146" i="2"/>
  <c r="D145" i="2"/>
  <c r="D144" i="2"/>
  <c r="D143" i="2"/>
  <c r="D142" i="2"/>
  <c r="D141" i="2"/>
  <c r="D140" i="2"/>
  <c r="D139" i="2"/>
  <c r="D138" i="2"/>
  <c r="D137" i="2"/>
  <c r="D136" i="2"/>
  <c r="D135" i="2"/>
  <c r="D134" i="2"/>
  <c r="D133" i="2"/>
  <c r="D132" i="2"/>
  <c r="D131" i="2"/>
  <c r="D130" i="2"/>
  <c r="D129" i="2"/>
  <c r="D128" i="2"/>
  <c r="D127" i="2"/>
  <c r="D126" i="2"/>
  <c r="D125" i="2"/>
  <c r="D124" i="2"/>
  <c r="D123" i="2"/>
  <c r="D122" i="2"/>
  <c r="D121" i="2"/>
  <c r="D120" i="2"/>
  <c r="D119" i="2"/>
  <c r="D118" i="2"/>
  <c r="D117" i="2"/>
  <c r="D116" i="2"/>
  <c r="D115" i="2"/>
  <c r="D114" i="2"/>
  <c r="D113" i="2"/>
  <c r="D112" i="2"/>
  <c r="D111" i="2"/>
  <c r="D110" i="2"/>
  <c r="D109" i="2"/>
  <c r="D108" i="2"/>
  <c r="D107" i="2"/>
  <c r="D106" i="2"/>
  <c r="D105" i="2"/>
  <c r="D104" i="2"/>
  <c r="D103" i="2"/>
  <c r="D102" i="2"/>
  <c r="D101" i="2"/>
  <c r="D100" i="2"/>
  <c r="D99" i="2"/>
  <c r="D98" i="2"/>
  <c r="D97" i="2"/>
  <c r="D96" i="2"/>
  <c r="D95" i="2"/>
  <c r="D94" i="2"/>
  <c r="D93" i="2"/>
  <c r="D92" i="2"/>
  <c r="D91" i="2"/>
  <c r="D90" i="2"/>
  <c r="D89" i="2"/>
  <c r="D88" i="2"/>
  <c r="D87" i="2"/>
  <c r="D86" i="2"/>
  <c r="D85" i="2"/>
  <c r="D84" i="2"/>
  <c r="D83" i="2"/>
  <c r="D82" i="2"/>
  <c r="D81" i="2"/>
  <c r="D80" i="2"/>
  <c r="D79" i="2"/>
  <c r="D78" i="2"/>
  <c r="D77" i="2"/>
  <c r="D76" i="2"/>
  <c r="D75" i="2"/>
  <c r="D74" i="2"/>
  <c r="D73" i="2"/>
  <c r="D72" i="2"/>
  <c r="D71" i="2"/>
  <c r="D70" i="2"/>
  <c r="D69" i="2"/>
  <c r="D68" i="2"/>
  <c r="D67" i="2"/>
  <c r="D66" i="2"/>
  <c r="D65" i="2"/>
  <c r="D64" i="2"/>
  <c r="D63" i="2"/>
  <c r="D62" i="2"/>
  <c r="D61" i="2"/>
  <c r="D60" i="2"/>
  <c r="D59" i="2"/>
  <c r="D58" i="2"/>
  <c r="D57" i="2"/>
  <c r="D56" i="2"/>
  <c r="D55" i="2"/>
  <c r="D54" i="2"/>
  <c r="D53" i="2"/>
  <c r="D52" i="2"/>
  <c r="D51" i="2"/>
  <c r="D50" i="2"/>
  <c r="D49" i="2"/>
  <c r="D48" i="2"/>
  <c r="D47" i="2"/>
  <c r="D46" i="2"/>
  <c r="D45" i="2"/>
  <c r="D44" i="2"/>
  <c r="D43" i="2"/>
  <c r="D42" i="2"/>
  <c r="D41" i="2"/>
  <c r="D40" i="2"/>
  <c r="D39" i="2"/>
  <c r="D38" i="2"/>
  <c r="D37" i="2"/>
  <c r="D36" i="2"/>
  <c r="D35" i="2"/>
  <c r="D34" i="2"/>
  <c r="D33" i="2"/>
  <c r="D32" i="2"/>
  <c r="D31" i="2"/>
  <c r="D30" i="2"/>
  <c r="D29" i="2"/>
  <c r="D28" i="2"/>
  <c r="D27" i="2"/>
  <c r="D26" i="2"/>
  <c r="D25" i="2"/>
  <c r="D24" i="2"/>
  <c r="D23" i="2"/>
  <c r="D22" i="2"/>
  <c r="D21" i="2"/>
  <c r="D20" i="2"/>
  <c r="D19" i="2"/>
  <c r="D18" i="2"/>
  <c r="D17" i="2"/>
  <c r="D16" i="2"/>
  <c r="D15" i="2"/>
  <c r="D14" i="2"/>
  <c r="D13" i="2"/>
  <c r="D12" i="2"/>
  <c r="D11" i="2"/>
  <c r="D10" i="2"/>
  <c r="D9" i="2"/>
  <c r="D8" i="2"/>
  <c r="D7" i="2"/>
  <c r="D6" i="2"/>
  <c r="D5" i="2"/>
  <c r="D4" i="2"/>
  <c r="D3" i="2"/>
  <c r="Q3" i="2" s="1"/>
  <c r="C112" i="22" l="1"/>
  <c r="C11" i="18"/>
  <c r="L11" i="18" s="1"/>
  <c r="C10" i="18"/>
  <c r="L10" i="18" s="1"/>
  <c r="L1" i="18"/>
  <c r="B27" i="18"/>
  <c r="C27" i="18" s="1"/>
  <c r="L27" i="18" s="1"/>
  <c r="C16" i="18"/>
  <c r="L16" i="18" s="1"/>
  <c r="B26" i="18"/>
  <c r="C26" i="18" s="1"/>
  <c r="L26" i="18" s="1"/>
  <c r="C12" i="18"/>
  <c r="L12" i="18" s="1"/>
  <c r="Q10" i="2"/>
  <c r="Q42" i="2"/>
  <c r="Q50" i="2"/>
  <c r="Q186" i="2"/>
  <c r="Q194" i="2"/>
  <c r="Q202" i="2"/>
  <c r="Q210" i="2"/>
  <c r="Q218" i="2"/>
  <c r="Q226" i="2"/>
  <c r="Q11" i="2"/>
  <c r="Q19" i="2"/>
  <c r="Q27" i="2"/>
  <c r="Q35" i="2"/>
  <c r="Q43" i="2"/>
  <c r="Q51" i="2"/>
  <c r="Q59" i="2"/>
  <c r="Q67" i="2"/>
  <c r="Q75" i="2"/>
  <c r="Q83" i="2"/>
  <c r="Q91" i="2"/>
  <c r="Q99" i="2"/>
  <c r="Q107" i="2"/>
  <c r="Q115" i="2"/>
  <c r="Q123" i="2"/>
  <c r="Q131" i="2"/>
  <c r="Q139" i="2"/>
  <c r="Q147" i="2"/>
  <c r="Q155" i="2"/>
  <c r="Q163" i="2"/>
  <c r="Q171" i="2"/>
  <c r="Q179" i="2"/>
  <c r="Q187" i="2"/>
  <c r="Q195" i="2"/>
  <c r="Q203" i="2"/>
  <c r="Q211" i="2"/>
  <c r="Q219" i="2"/>
  <c r="Q227" i="2"/>
  <c r="Q34" i="2"/>
  <c r="Q26" i="2"/>
  <c r="Q18" i="2"/>
  <c r="Q44" i="2"/>
  <c r="Q68" i="2"/>
  <c r="Q100" i="2"/>
  <c r="Q116" i="2"/>
  <c r="Q132" i="2"/>
  <c r="Q148" i="2"/>
  <c r="Q164" i="2"/>
  <c r="Q12" i="2"/>
  <c r="Q36" i="2"/>
  <c r="Q52" i="2"/>
  <c r="Q92" i="2"/>
  <c r="Q108" i="2"/>
  <c r="Q124" i="2"/>
  <c r="Q140" i="2"/>
  <c r="Q156" i="2"/>
  <c r="Q28" i="2"/>
  <c r="Q76" i="2"/>
  <c r="Q20" i="2"/>
  <c r="Q84" i="2"/>
  <c r="Q4" i="2"/>
  <c r="Q60" i="2"/>
  <c r="Q231" i="2"/>
  <c r="Q151" i="2"/>
  <c r="Q159" i="2"/>
  <c r="Q167" i="2"/>
  <c r="Q175" i="2"/>
  <c r="Q183" i="2"/>
  <c r="Q191" i="2"/>
  <c r="Q199" i="2"/>
  <c r="Q207" i="2"/>
  <c r="Q215" i="2"/>
  <c r="Q223" i="2"/>
  <c r="Q7" i="2"/>
  <c r="Q39" i="2"/>
  <c r="Q71" i="2"/>
  <c r="Q95" i="2"/>
  <c r="Q135" i="2"/>
  <c r="Q23" i="2"/>
  <c r="Q31" i="2"/>
  <c r="Q55" i="2"/>
  <c r="Q79" i="2"/>
  <c r="Q111" i="2"/>
  <c r="Q127" i="2"/>
  <c r="Q143" i="2"/>
  <c r="Q15" i="2"/>
  <c r="Q47" i="2"/>
  <c r="Q63" i="2"/>
  <c r="Q87" i="2"/>
  <c r="Q103" i="2"/>
  <c r="Q119" i="2"/>
  <c r="Q9" i="2"/>
  <c r="Q17" i="2"/>
  <c r="Q25" i="2"/>
  <c r="Q33" i="2"/>
  <c r="Q41" i="2"/>
  <c r="Q49" i="2"/>
  <c r="Q57" i="2"/>
  <c r="Q65" i="2"/>
  <c r="Q73" i="2"/>
  <c r="Q81" i="2"/>
  <c r="Q89" i="2"/>
  <c r="Q97" i="2"/>
  <c r="Q105" i="2"/>
  <c r="Q113" i="2"/>
  <c r="Q121" i="2"/>
  <c r="Q129" i="2"/>
  <c r="Q137" i="2"/>
  <c r="Q145" i="2"/>
  <c r="Q153" i="2"/>
  <c r="Q161" i="2"/>
  <c r="Q169" i="2"/>
  <c r="Q177" i="2"/>
  <c r="Q185" i="2"/>
  <c r="Q193" i="2"/>
  <c r="Q201" i="2"/>
  <c r="Q209" i="2"/>
  <c r="Q217" i="2"/>
  <c r="Q225" i="2"/>
  <c r="Q233" i="2"/>
  <c r="Q58" i="2"/>
  <c r="Q66" i="2"/>
  <c r="Q74" i="2"/>
  <c r="Q82" i="2"/>
  <c r="Q90" i="2"/>
  <c r="Q98" i="2"/>
  <c r="Q106" i="2"/>
  <c r="Q114" i="2"/>
  <c r="Q122" i="2"/>
  <c r="Q130" i="2"/>
  <c r="Q138" i="2"/>
  <c r="Q146" i="2"/>
  <c r="Q154" i="2"/>
  <c r="Q162" i="2"/>
  <c r="Q170" i="2"/>
  <c r="Q178" i="2"/>
  <c r="Q6" i="2"/>
  <c r="Q14" i="2"/>
  <c r="Q22" i="2"/>
  <c r="Q30" i="2"/>
  <c r="Q38" i="2"/>
  <c r="Q46" i="2"/>
  <c r="Q54" i="2"/>
  <c r="Q62" i="2"/>
  <c r="Q70" i="2"/>
  <c r="Q78" i="2"/>
  <c r="Q86" i="2"/>
  <c r="Q94" i="2"/>
  <c r="Q102" i="2"/>
  <c r="Q110" i="2"/>
  <c r="Q118" i="2"/>
  <c r="Q126" i="2"/>
  <c r="Q134" i="2"/>
  <c r="Q142" i="2"/>
  <c r="Q150" i="2"/>
  <c r="Q158" i="2"/>
  <c r="Q166" i="2"/>
  <c r="Q174" i="2"/>
  <c r="Q182" i="2"/>
  <c r="Q190" i="2"/>
  <c r="Q198" i="2"/>
  <c r="Q206" i="2"/>
  <c r="Q214" i="2"/>
  <c r="Q222" i="2"/>
  <c r="Q230" i="2"/>
  <c r="Q5" i="2"/>
  <c r="Q13" i="2"/>
  <c r="Q21" i="2"/>
  <c r="Q29" i="2"/>
  <c r="Q37" i="2"/>
  <c r="Q45" i="2"/>
  <c r="Q53" i="2"/>
  <c r="Q61" i="2"/>
  <c r="Q69" i="2"/>
  <c r="Q77" i="2"/>
  <c r="Q85" i="2"/>
  <c r="Q93" i="2"/>
  <c r="Q101" i="2"/>
  <c r="Q109" i="2"/>
  <c r="Q117" i="2"/>
  <c r="Q125" i="2"/>
  <c r="Q133" i="2"/>
  <c r="Q141" i="2"/>
  <c r="Q149" i="2"/>
  <c r="Q157" i="2"/>
  <c r="Q165" i="2"/>
  <c r="Q173" i="2"/>
  <c r="Q181" i="2"/>
  <c r="Q189" i="2"/>
  <c r="Q197" i="2"/>
  <c r="Q205" i="2"/>
  <c r="Q213" i="2"/>
  <c r="Q221" i="2"/>
  <c r="Q229" i="2"/>
  <c r="Q8" i="2"/>
  <c r="Q16" i="2"/>
  <c r="Q24" i="2"/>
  <c r="Q32" i="2"/>
  <c r="Q40" i="2"/>
  <c r="Q48" i="2"/>
  <c r="Q56" i="2"/>
  <c r="Q64" i="2"/>
  <c r="Q72" i="2"/>
  <c r="Q80" i="2"/>
  <c r="Q88" i="2"/>
  <c r="Q96" i="2"/>
  <c r="Q104" i="2"/>
  <c r="Q112" i="2"/>
  <c r="Q120" i="2"/>
  <c r="Q128" i="2"/>
  <c r="Q136" i="2"/>
  <c r="Q144" i="2"/>
  <c r="Q152" i="2"/>
  <c r="Q160" i="2"/>
  <c r="Q168" i="2"/>
  <c r="Q176" i="2"/>
  <c r="Q184" i="2"/>
  <c r="Q192" i="2"/>
  <c r="Q200" i="2"/>
  <c r="Q208" i="2"/>
  <c r="Q216" i="2"/>
  <c r="Q224" i="2"/>
  <c r="Q232" i="2"/>
  <c r="C1" i="12" a="1"/>
  <c r="C116" i="22" l="1"/>
  <c r="C1" i="12"/>
  <c r="B26" i="12" s="1"/>
  <c r="C26" i="12" s="1"/>
  <c r="L26" i="12" s="1"/>
  <c r="C11" i="19"/>
  <c r="L11" i="19" s="1"/>
  <c r="B27" i="19"/>
  <c r="C27" i="19" s="1"/>
  <c r="L27" i="19" s="1"/>
  <c r="C16" i="19"/>
  <c r="L16" i="19" s="1"/>
  <c r="B26" i="19"/>
  <c r="C26" i="19" s="1"/>
  <c r="L26" i="19" s="1"/>
  <c r="C12" i="19"/>
  <c r="L12" i="19" s="1"/>
  <c r="C10" i="19"/>
  <c r="L10" i="19" s="1"/>
  <c r="L1" i="19"/>
  <c r="L41" i="18"/>
  <c r="L4" i="18"/>
  <c r="C9" i="18"/>
  <c r="L9" i="18" s="1"/>
  <c r="C8" i="18"/>
  <c r="L8" i="18" s="1"/>
  <c r="C7" i="18" a="1"/>
  <c r="C7" i="18" s="1"/>
  <c r="C1" i="13" a="1"/>
  <c r="C144" i="22" l="1"/>
  <c r="L1" i="12"/>
  <c r="L61" i="12" s="1"/>
  <c r="C10" i="12"/>
  <c r="L10" i="12" s="1"/>
  <c r="C16" i="12"/>
  <c r="L16" i="12" s="1"/>
  <c r="C12" i="12"/>
  <c r="L12" i="12" s="1"/>
  <c r="C11" i="12"/>
  <c r="L11" i="12" s="1"/>
  <c r="B27" i="12"/>
  <c r="C27" i="12" s="1"/>
  <c r="L27" i="12" s="1"/>
  <c r="C1" i="13"/>
  <c r="B27" i="13" s="1"/>
  <c r="C27" i="13" s="1"/>
  <c r="L27" i="13" s="1"/>
  <c r="L62" i="19"/>
  <c r="L4" i="19"/>
  <c r="C9" i="19"/>
  <c r="L9" i="19" s="1"/>
  <c r="C7" i="19" a="1"/>
  <c r="C7" i="19" s="1"/>
  <c r="C8" i="19"/>
  <c r="L8" i="19" s="1"/>
  <c r="L7" i="18"/>
  <c r="C19" i="18"/>
  <c r="L19" i="18" s="1"/>
  <c r="C1" i="15" a="1"/>
  <c r="C161" i="22" l="1"/>
  <c r="B26" i="13"/>
  <c r="C26" i="13" s="1"/>
  <c r="L26" i="13" s="1"/>
  <c r="C16" i="13"/>
  <c r="L16" i="13" s="1"/>
  <c r="C10" i="13"/>
  <c r="L10" i="13" s="1"/>
  <c r="C12" i="13"/>
  <c r="L12" i="13" s="1"/>
  <c r="L1" i="13"/>
  <c r="C8" i="13" s="1"/>
  <c r="L8" i="13" s="1"/>
  <c r="C11" i="13"/>
  <c r="L11" i="13" s="1"/>
  <c r="C7" i="12" a="1"/>
  <c r="C7" i="12" s="1"/>
  <c r="L7" i="12" s="1"/>
  <c r="C9" i="12"/>
  <c r="L9" i="12" s="1"/>
  <c r="C8" i="12"/>
  <c r="L8" i="12" s="1"/>
  <c r="L4" i="12"/>
  <c r="C1" i="15"/>
  <c r="C11" i="15" s="1"/>
  <c r="L11" i="15" s="1"/>
  <c r="L7" i="19"/>
  <c r="C19" i="19"/>
  <c r="L19" i="19" s="1"/>
  <c r="C1" i="16" a="1"/>
  <c r="C183" i="22" l="1"/>
  <c r="C7" i="13" a="1"/>
  <c r="C7" i="13" s="1"/>
  <c r="C19" i="13" s="1"/>
  <c r="L19" i="13" s="1"/>
  <c r="C9" i="13"/>
  <c r="L9" i="13" s="1"/>
  <c r="L65" i="13"/>
  <c r="L4" i="13"/>
  <c r="C19" i="12"/>
  <c r="L19" i="12" s="1"/>
  <c r="C10" i="15"/>
  <c r="L10" i="15" s="1"/>
  <c r="C12" i="15"/>
  <c r="L12" i="15" s="1"/>
  <c r="B26" i="15"/>
  <c r="C26" i="15" s="1"/>
  <c r="L26" i="15" s="1"/>
  <c r="B27" i="15"/>
  <c r="C27" i="15" s="1"/>
  <c r="L27" i="15" s="1"/>
  <c r="L1" i="15"/>
  <c r="L61" i="15" s="1"/>
  <c r="C16" i="15"/>
  <c r="L16" i="15" s="1"/>
  <c r="C1" i="16"/>
  <c r="C11" i="16" s="1"/>
  <c r="L11" i="16" s="1"/>
  <c r="C1" i="17" a="1"/>
  <c r="C188" i="22" l="1"/>
  <c r="C7" i="15" a="1"/>
  <c r="C7" i="15" s="1"/>
  <c r="L7" i="15" s="1"/>
  <c r="L7" i="13"/>
  <c r="B26" i="16"/>
  <c r="C26" i="16" s="1"/>
  <c r="L26" i="16" s="1"/>
  <c r="C12" i="16"/>
  <c r="L12" i="16" s="1"/>
  <c r="L1" i="16"/>
  <c r="C8" i="16" s="1"/>
  <c r="L8" i="16" s="1"/>
  <c r="C10" i="16"/>
  <c r="L10" i="16" s="1"/>
  <c r="B27" i="16"/>
  <c r="C27" i="16" s="1"/>
  <c r="L27" i="16" s="1"/>
  <c r="C16" i="16"/>
  <c r="L16" i="16" s="1"/>
  <c r="L4" i="15"/>
  <c r="C9" i="15"/>
  <c r="L9" i="15" s="1"/>
  <c r="C8" i="15"/>
  <c r="L8" i="15" s="1"/>
  <c r="C1" i="17"/>
  <c r="B27" i="17" s="1"/>
  <c r="C27" i="17" s="1"/>
  <c r="L27" i="17" s="1"/>
  <c r="C1" i="9" a="1"/>
  <c r="C7" i="22" l="1"/>
  <c r="C19" i="15"/>
  <c r="L19" i="15" s="1"/>
  <c r="C12" i="17"/>
  <c r="L12" i="17" s="1"/>
  <c r="L1" i="17"/>
  <c r="C8" i="17" s="1"/>
  <c r="L8" i="17" s="1"/>
  <c r="C10" i="17"/>
  <c r="L10" i="17" s="1"/>
  <c r="C11" i="17"/>
  <c r="L11" i="17" s="1"/>
  <c r="L4" i="16"/>
  <c r="C7" i="16" a="1"/>
  <c r="C7" i="16" s="1"/>
  <c r="C19" i="16" s="1"/>
  <c r="L19" i="16" s="1"/>
  <c r="L63" i="16"/>
  <c r="C9" i="16"/>
  <c r="L9" i="16" s="1"/>
  <c r="C16" i="17"/>
  <c r="L16" i="17" s="1"/>
  <c r="B26" i="17"/>
  <c r="C26" i="17" s="1"/>
  <c r="L26" i="17" s="1"/>
  <c r="C1" i="9"/>
  <c r="C11" i="9" s="1"/>
  <c r="L11" i="9" s="1"/>
  <c r="C1" i="10" a="1"/>
  <c r="C41" i="22" l="1"/>
  <c r="C7" i="17" a="1"/>
  <c r="C7" i="17" s="1"/>
  <c r="L7" i="17" s="1"/>
  <c r="C9" i="17"/>
  <c r="L9" i="17" s="1"/>
  <c r="L59" i="17"/>
  <c r="L4" i="17"/>
  <c r="L7" i="16"/>
  <c r="B27" i="9"/>
  <c r="C27" i="9" s="1"/>
  <c r="L27" i="9" s="1"/>
  <c r="C12" i="9"/>
  <c r="L12" i="9" s="1"/>
  <c r="L1" i="9"/>
  <c r="C9" i="9" s="1"/>
  <c r="L9" i="9" s="1"/>
  <c r="C10" i="9"/>
  <c r="L10" i="9" s="1"/>
  <c r="B26" i="9"/>
  <c r="C26" i="9" s="1"/>
  <c r="L26" i="9" s="1"/>
  <c r="C16" i="9"/>
  <c r="L16" i="9" s="1"/>
  <c r="C1" i="10"/>
  <c r="L1" i="10" s="1"/>
  <c r="C1" i="11" a="1"/>
  <c r="C75" i="22" l="1"/>
  <c r="C19" i="17"/>
  <c r="L19" i="17" s="1"/>
  <c r="C11" i="10"/>
  <c r="L11" i="10" s="1"/>
  <c r="C12" i="10"/>
  <c r="L12" i="10" s="1"/>
  <c r="B26" i="10"/>
  <c r="C26" i="10" s="1"/>
  <c r="L26" i="10" s="1"/>
  <c r="C16" i="10"/>
  <c r="L16" i="10" s="1"/>
  <c r="C10" i="10"/>
  <c r="L10" i="10" s="1"/>
  <c r="B27" i="10"/>
  <c r="C27" i="10" s="1"/>
  <c r="L27" i="10" s="1"/>
  <c r="C7" i="9" a="1"/>
  <c r="C7" i="9" s="1"/>
  <c r="C19" i="9" s="1"/>
  <c r="L19" i="9" s="1"/>
  <c r="L57" i="9"/>
  <c r="C8" i="9"/>
  <c r="L8" i="9" s="1"/>
  <c r="L4" i="9"/>
  <c r="C1" i="11"/>
  <c r="C16" i="11" s="1"/>
  <c r="L16" i="11" s="1"/>
  <c r="L77" i="10"/>
  <c r="L4" i="10"/>
  <c r="C8" i="10"/>
  <c r="L8" i="10" s="1"/>
  <c r="C7" i="10" a="1"/>
  <c r="C7" i="10" s="1"/>
  <c r="C9" i="10"/>
  <c r="L9" i="10" s="1"/>
  <c r="C145" i="22" l="1"/>
  <c r="C12" i="11"/>
  <c r="L12" i="11" s="1"/>
  <c r="C11" i="11"/>
  <c r="L11" i="11" s="1"/>
  <c r="B26" i="11"/>
  <c r="C26" i="11" s="1"/>
  <c r="L26" i="11" s="1"/>
  <c r="C10" i="11"/>
  <c r="L10" i="11" s="1"/>
  <c r="B27" i="11"/>
  <c r="C27" i="11" s="1"/>
  <c r="L27" i="11" s="1"/>
  <c r="L1" i="11"/>
  <c r="C8" i="11" s="1"/>
  <c r="L8" i="11" s="1"/>
  <c r="L7" i="9"/>
  <c r="L7" i="10"/>
  <c r="C19" i="10"/>
  <c r="L19" i="10" s="1"/>
  <c r="C162" i="22" l="1"/>
  <c r="C7" i="11" a="1"/>
  <c r="C7" i="11" s="1"/>
  <c r="C19" i="11" s="1"/>
  <c r="L19" i="11" s="1"/>
  <c r="L69" i="11"/>
  <c r="L4" i="11"/>
  <c r="C9" i="11"/>
  <c r="L9" i="11" s="1"/>
  <c r="C1" i="7" a="1"/>
  <c r="C184" i="22" l="1"/>
  <c r="L7" i="11"/>
  <c r="C1" i="7"/>
  <c r="C10" i="20"/>
  <c r="L10" i="20" s="1"/>
  <c r="C16" i="20"/>
  <c r="L16" i="20" s="1"/>
  <c r="C12" i="20"/>
  <c r="L12" i="20" s="1"/>
  <c r="B27" i="20"/>
  <c r="C27" i="20" s="1"/>
  <c r="L27" i="20" s="1"/>
  <c r="C11" i="20"/>
  <c r="L11" i="20" s="1"/>
  <c r="B26" i="20"/>
  <c r="C26" i="20" s="1"/>
  <c r="L26" i="20" s="1"/>
  <c r="C1" i="35" a="1"/>
  <c r="C1" i="35" l="1"/>
  <c r="C189" i="22"/>
  <c r="C11" i="7"/>
  <c r="L11" i="7" s="1"/>
  <c r="B26" i="7"/>
  <c r="C26" i="7" s="1"/>
  <c r="L26" i="7" s="1"/>
  <c r="C10" i="7"/>
  <c r="L10" i="7" s="1"/>
  <c r="C12" i="7"/>
  <c r="L12" i="7" s="1"/>
  <c r="B27" i="7"/>
  <c r="C27" i="7" s="1"/>
  <c r="L27" i="7" s="1"/>
  <c r="C16" i="7"/>
  <c r="L16" i="7" s="1"/>
  <c r="L1" i="7"/>
  <c r="L36" i="20"/>
  <c r="C9" i="20"/>
  <c r="L9" i="20" s="1"/>
  <c r="C8" i="20"/>
  <c r="L8" i="20" s="1"/>
  <c r="C7" i="20" a="1"/>
  <c r="C7" i="20" s="1"/>
  <c r="L4" i="20"/>
  <c r="C16" i="35" l="1"/>
  <c r="L16" i="35" s="1"/>
  <c r="C12" i="35"/>
  <c r="L12" i="35" s="1"/>
  <c r="C11" i="35"/>
  <c r="L11" i="35" s="1"/>
  <c r="C10" i="35"/>
  <c r="L10" i="35" s="1"/>
  <c r="L1" i="35"/>
  <c r="B26" i="35"/>
  <c r="B27" i="35"/>
  <c r="C8" i="22"/>
  <c r="C8" i="7"/>
  <c r="L8" i="7" s="1"/>
  <c r="L4" i="7"/>
  <c r="L102" i="7"/>
  <c r="C7" i="7" a="1"/>
  <c r="C7" i="7" s="1"/>
  <c r="C9" i="7"/>
  <c r="L9" i="7" s="1"/>
  <c r="L7" i="20"/>
  <c r="C19" i="20"/>
  <c r="L19" i="20" s="1"/>
  <c r="C26" i="35" l="1"/>
  <c r="L26" i="35" s="1"/>
  <c r="C27" i="35"/>
  <c r="L27" i="35" s="1"/>
  <c r="L107" i="35"/>
  <c r="C9" i="35"/>
  <c r="L9" i="35" s="1"/>
  <c r="C8" i="35"/>
  <c r="L8" i="35" s="1"/>
  <c r="L4" i="35"/>
  <c r="C7" i="35" a="1"/>
  <c r="C7" i="35" s="1"/>
  <c r="C42" i="22"/>
  <c r="L7" i="7"/>
  <c r="C19" i="7"/>
  <c r="L19" i="7" s="1"/>
  <c r="C19" i="35" l="1"/>
  <c r="L19" i="35" s="1"/>
  <c r="L7" i="35"/>
  <c r="C76" i="22"/>
  <c r="C146" i="22" l="1"/>
  <c r="C163" i="22" l="1"/>
  <c r="C185" i="22" l="1"/>
  <c r="C191" i="22"/>
  <c r="C190" i="22" l="1"/>
  <c r="C9" i="22" l="1"/>
  <c r="C43" i="22" l="1"/>
  <c r="C77" i="22" l="1"/>
  <c r="C10" i="22" l="1"/>
  <c r="C44" i="22" l="1"/>
  <c r="C78" i="22" l="1"/>
  <c r="C11" i="22" l="1"/>
  <c r="C171" i="22"/>
  <c r="C168" i="22"/>
  <c r="C172" i="22" l="1"/>
  <c r="C45" i="22"/>
  <c r="C173" i="22" l="1"/>
  <c r="C79" i="22"/>
  <c r="C12" i="22" l="1"/>
  <c r="C46" i="22" l="1"/>
  <c r="C80" i="22" l="1"/>
  <c r="C13" i="22" l="1"/>
  <c r="C47" i="22" l="1"/>
  <c r="C81" i="22" l="1"/>
  <c r="C14" i="22" l="1"/>
  <c r="C48" i="22" l="1"/>
  <c r="C82" i="22" l="1"/>
  <c r="C15" i="22" l="1"/>
  <c r="C49" i="22" l="1"/>
  <c r="C83" i="22" l="1"/>
  <c r="C16" i="22" l="1"/>
  <c r="C50" i="22" l="1"/>
  <c r="C84" i="22" l="1"/>
  <c r="C17" i="22" l="1"/>
  <c r="C51" i="22" l="1"/>
  <c r="C85" i="22" l="1"/>
  <c r="C18" i="22" l="1"/>
  <c r="C52" i="22" l="1"/>
  <c r="C86" i="22" l="1"/>
  <c r="C19" i="22" l="1"/>
  <c r="C53" i="22" l="1"/>
  <c r="C87" i="22" l="1"/>
  <c r="C20" i="22" l="1"/>
  <c r="C54" i="22" l="1"/>
  <c r="C88" i="22" l="1"/>
  <c r="C21" i="22" l="1"/>
  <c r="C55" i="22" l="1"/>
  <c r="C89" i="22" l="1"/>
  <c r="C22" i="22" l="1"/>
  <c r="C56" i="22" l="1"/>
  <c r="C90" i="22" l="1"/>
  <c r="C23" i="22" l="1"/>
  <c r="C57" i="22" l="1"/>
  <c r="C91" i="22" l="1"/>
  <c r="C24" i="22" l="1"/>
  <c r="C58" i="22" l="1"/>
  <c r="C92" i="22" l="1"/>
  <c r="C25" i="22" l="1"/>
  <c r="C59" i="22" l="1"/>
  <c r="C93" i="22" l="1"/>
  <c r="C26" i="22" l="1"/>
  <c r="C60" i="22" l="1"/>
  <c r="C94" i="22" l="1"/>
  <c r="C27" i="22" l="1"/>
  <c r="C61" i="22" l="1"/>
  <c r="C95" i="22" l="1"/>
  <c r="C28" i="22" l="1"/>
  <c r="C62" i="22" l="1"/>
  <c r="C96" i="22" l="1"/>
  <c r="C29" i="22" l="1"/>
  <c r="C63" i="22" l="1"/>
  <c r="C97" i="22" l="1"/>
  <c r="C30" i="22" l="1"/>
  <c r="C64" i="22" l="1"/>
  <c r="C98" i="22" l="1"/>
  <c r="C31" i="22" l="1"/>
  <c r="C65" i="22" l="1"/>
  <c r="C99" i="22" l="1"/>
  <c r="C32" i="22" l="1"/>
  <c r="C66" i="22" l="1"/>
  <c r="C100" i="22" l="1"/>
  <c r="C33" i="22" l="1"/>
  <c r="C67" i="22" l="1"/>
  <c r="C101" i="22" l="1"/>
  <c r="C34" i="22" l="1"/>
  <c r="C68" i="22" l="1"/>
  <c r="C102" i="22" l="1"/>
  <c r="C35" i="22" l="1"/>
  <c r="C69" i="22" l="1"/>
  <c r="C103" i="22" l="1"/>
  <c r="C36" i="22" l="1"/>
  <c r="C104" i="22" l="1"/>
  <c r="C70" i="2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E66A8124-2A65-4085-A9B0-110D7103B4B5}">
      <text>
        <r>
          <rPr>
            <b/>
            <sz val="9"/>
            <color indexed="81"/>
            <rFont val="Tahoma"/>
            <family val="2"/>
          </rPr>
          <t>David Baez:</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5FE41ED9-BB06-41BA-8647-A1073764760A}">
      <text>
        <r>
          <rPr>
            <b/>
            <sz val="9"/>
            <color indexed="81"/>
            <rFont val="Tahoma"/>
            <family val="2"/>
          </rPr>
          <t>David Baez:</t>
        </r>
        <r>
          <rPr>
            <sz val="9"/>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G149" authorId="0" shapeId="0" xr:uid="{223ED2D9-CB73-4FCC-8519-FF1C9A3A1C41}">
      <text>
        <r>
          <rPr>
            <b/>
            <sz val="9"/>
            <color indexed="81"/>
            <rFont val="Tahoma"/>
            <family val="2"/>
          </rPr>
          <t>David Baez:</t>
        </r>
        <r>
          <rPr>
            <sz val="9"/>
            <color indexed="81"/>
            <rFont val="Tahoma"/>
            <family val="2"/>
          </rPr>
          <t xml:space="preserve">
«Viene el que puede más que yo —dijo Juan—;
él os bautizará con Espíritu Santo y fuego».</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G3" authorId="0" shapeId="0" xr:uid="{8695B82E-5169-4EA6-B4C6-F9A63BC3C6F1}">
      <text>
        <r>
          <rPr>
            <b/>
            <sz val="9"/>
            <color indexed="81"/>
            <rFont val="Tahoma"/>
            <family val="2"/>
          </rPr>
          <t>David Baez:</t>
        </r>
        <r>
          <rPr>
            <sz val="9"/>
            <color indexed="81"/>
            <rFont val="Tahoma"/>
            <family val="2"/>
          </rPr>
          <t xml:space="preserve">
«Viene el que puede más que yo —dijo Juan—;
él os bautizará con Espíritu Santo y fuego».</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D2" authorId="0" shapeId="0" xr:uid="{9CBAB1A0-9BE1-47E2-8DB5-168494EEA12B}">
      <text>
        <r>
          <rPr>
            <b/>
            <sz val="9"/>
            <color indexed="81"/>
            <rFont val="Tahoma"/>
            <family val="2"/>
          </rPr>
          <t>David Baez:</t>
        </r>
        <r>
          <rPr>
            <sz val="9"/>
            <color indexed="81"/>
            <rFont val="Tahoma"/>
            <family val="2"/>
          </rPr>
          <t xml:space="preserve">
=VLOOKUP(A2,'[Resucitó Letra D.xlsm]data-Cantos'!$A$3:$AP$235,11,FALSE)</t>
        </r>
      </text>
    </comment>
    <comment ref="M2" authorId="0" shapeId="0" xr:uid="{B69E181E-D768-4F4A-8E95-C4CE9153064D}">
      <text>
        <r>
          <rPr>
            <b/>
            <sz val="9"/>
            <color indexed="81"/>
            <rFont val="Tahoma"/>
            <family val="2"/>
          </rPr>
          <t>David Baez:</t>
        </r>
        <r>
          <rPr>
            <sz val="9"/>
            <color indexed="81"/>
            <rFont val="Tahoma"/>
            <family val="2"/>
          </rPr>
          <t xml:space="preserve">
=LET(
   texto, [@Cantos],
   caracteres, {"Á";"É";"Í";"Ó";"Ú";"Ñ";"á";"é";"í";"ó";"ú";"ñ";" ";".";"-";","},
   reemplazos, {"a";"e";"i";"o";"u";"n";"a";"e";"i";"o";"u";"n";"";"";"";""},
   LOWER(
      REDUCE(
         texto,
         SEQUENCE(COUNTA(caracteres)),
         LAMBDA(acc,i, SUBSTITUTE(acc, INDEX(caracteres, i), INDEX(reemplazos, i)))
      )
   )
)</t>
        </r>
      </text>
    </comment>
    <comment ref="N2" authorId="0" shapeId="0" xr:uid="{87E0807A-8E6F-4C99-A866-D41F938DDBB6}">
      <text>
        <r>
          <rPr>
            <b/>
            <sz val="9"/>
            <color indexed="81"/>
            <rFont val="Tahoma"/>
            <family val="2"/>
          </rPr>
          <t>David Baez:</t>
        </r>
        <r>
          <rPr>
            <sz val="9"/>
            <color indexed="81"/>
            <rFont val="Tahoma"/>
            <family val="2"/>
          </rPr>
          <t xml:space="preserve">
="""" &amp; TEXTJOIN(""",""",TRUE,Table223[@[Categoria1]:[Categoria7]]) &amp; """"</t>
        </r>
      </text>
    </comment>
    <comment ref="O2" authorId="0" shapeId="0" xr:uid="{337FB135-23FB-43EA-AA3A-F7A25FC77942}">
      <text>
        <r>
          <rPr>
            <b/>
            <sz val="9"/>
            <color indexed="81"/>
            <rFont val="Tahoma"/>
            <family val="2"/>
          </rPr>
          <t>David Baez:</t>
        </r>
        <r>
          <rPr>
            <sz val="9"/>
            <color indexed="81"/>
            <rFont val="Tahoma"/>
            <family val="2"/>
          </rPr>
          <t xml:space="preserv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5A951F3-482C-4365-8CA9-5F26CE809B68}">
      <text>
        <r>
          <rPr>
            <b/>
            <sz val="9"/>
            <color indexed="81"/>
            <rFont val="Tahoma"/>
            <family val="2"/>
          </rPr>
          <t>David Baez:</t>
        </r>
        <r>
          <rPr>
            <sz val="9"/>
            <color indexed="81"/>
            <rFont val="Tahoma"/>
            <family val="2"/>
          </rPr>
          <t xml:space="preserv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BA999F5A-5A1E-40F8-9F84-815B64E89826}">
      <text>
        <r>
          <rPr>
            <b/>
            <sz val="9"/>
            <color indexed="81"/>
            <rFont val="Tahoma"/>
            <family val="2"/>
          </rPr>
          <t>David Baez:</t>
        </r>
        <r>
          <rPr>
            <sz val="9"/>
            <color indexed="81"/>
            <rFont val="Tahoma"/>
            <family val="2"/>
          </rPr>
          <t xml:space="preserv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2005044D-F919-4232-926F-69ABDED647B3}">
      <text>
        <r>
          <rPr>
            <b/>
            <sz val="9"/>
            <color indexed="81"/>
            <rFont val="Tahoma"/>
            <family val="2"/>
          </rPr>
          <t>David Baez:</t>
        </r>
        <r>
          <rPr>
            <sz val="9"/>
            <color indexed="81"/>
            <rFont val="Tahoma"/>
            <family val="2"/>
          </rPr>
          <t xml:space="preserv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49BF6412-36A8-456F-9A49-AA299E1C2F33}">
      <text>
        <r>
          <rPr>
            <b/>
            <sz val="9"/>
            <color indexed="81"/>
            <rFont val="Tahoma"/>
            <family val="2"/>
          </rPr>
          <t>David Baez:</t>
        </r>
        <r>
          <rPr>
            <sz val="9"/>
            <color indexed="81"/>
            <rFont val="Tahoma"/>
            <family val="2"/>
          </rPr>
          <t xml:space="preserv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302F333B-F4E0-476C-BFA3-2E278C1A42C6}">
      <text>
        <r>
          <rPr>
            <b/>
            <sz val="9"/>
            <color indexed="81"/>
            <rFont val="Tahoma"/>
            <family val="2"/>
          </rPr>
          <t>David Baez:</t>
        </r>
        <r>
          <rPr>
            <sz val="9"/>
            <color indexed="81"/>
            <rFont val="Tahoma"/>
            <family val="2"/>
          </rPr>
          <t xml:space="preserve">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C229DA5-4EDB-4F55-ABE3-BE4EB38629B0}">
      <text>
        <r>
          <rPr>
            <b/>
            <sz val="9"/>
            <color indexed="81"/>
            <rFont val="Tahoma"/>
            <family val="2"/>
          </rPr>
          <t>David Baez:</t>
        </r>
        <r>
          <rPr>
            <sz val="9"/>
            <color indexed="81"/>
            <rFont val="Tahoma"/>
            <family val="2"/>
          </rPr>
          <t xml:space="preserve">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BEE033CB-8F0D-4325-AA77-2DD7E5718307}">
      <text>
        <r>
          <rPr>
            <b/>
            <sz val="9"/>
            <color indexed="81"/>
            <rFont val="Tahoma"/>
            <family val="2"/>
          </rPr>
          <t>David Baez:</t>
        </r>
        <r>
          <rPr>
            <sz val="9"/>
            <color indexed="81"/>
            <rFont val="Tahoma"/>
            <family val="2"/>
          </rPr>
          <t xml:space="preserve">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CBCAD98-8D6E-422E-B88B-F9F0477ABC7D}">
      <text>
        <r>
          <rPr>
            <b/>
            <sz val="9"/>
            <color indexed="81"/>
            <rFont val="Tahoma"/>
            <family val="2"/>
          </rPr>
          <t>David Baez:</t>
        </r>
        <r>
          <rPr>
            <sz val="9"/>
            <color indexed="81"/>
            <rFont val="Tahoma"/>
            <family val="2"/>
          </rPr>
          <t xml:space="preserve">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060AC1D6-1ADA-46D9-BEEF-B10D86943209}">
      <text>
        <r>
          <rPr>
            <b/>
            <sz val="9"/>
            <color indexed="81"/>
            <rFont val="Tahoma"/>
            <family val="2"/>
          </rPr>
          <t>David Baez:</t>
        </r>
        <r>
          <rPr>
            <sz val="9"/>
            <color indexed="81"/>
            <rFont val="Tahoma"/>
            <family val="2"/>
          </rPr>
          <t xml:space="preserve">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E59BFF56-FB64-447F-8652-8DBE70DB5CA1}">
      <text>
        <r>
          <rPr>
            <b/>
            <sz val="9"/>
            <color indexed="81"/>
            <rFont val="Tahoma"/>
            <family val="2"/>
          </rPr>
          <t>David Baez:</t>
        </r>
        <r>
          <rPr>
            <sz val="9"/>
            <color indexed="81"/>
            <rFont val="Tahoma"/>
            <family val="2"/>
          </rPr>
          <t xml:space="preserve">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7BE6E649-757A-4945-83B8-9AAF926D1132}">
      <text>
        <r>
          <rPr>
            <b/>
            <sz val="9"/>
            <color indexed="81"/>
            <rFont val="Tahoma"/>
            <family val="2"/>
          </rPr>
          <t>David Baez:</t>
        </r>
        <r>
          <rPr>
            <sz val="9"/>
            <color indexed="81"/>
            <rFont val="Tahoma"/>
            <family val="2"/>
          </rPr>
          <t xml:space="preserve">
</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2BAA595F-FBDB-43B1-A0FF-7ABF89ED7480}">
      <text>
        <r>
          <rPr>
            <b/>
            <sz val="9"/>
            <color indexed="81"/>
            <rFont val="Tahoma"/>
            <family val="2"/>
          </rPr>
          <t>David Baez:</t>
        </r>
        <r>
          <rPr>
            <sz val="9"/>
            <color indexed="81"/>
            <rFont val="Tahoma"/>
            <family val="2"/>
          </rPr>
          <t xml:space="preserve">
</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DEC634BD-3CAA-43EA-93B1-3A68CFF904AF}">
      <text>
        <r>
          <rPr>
            <b/>
            <sz val="9"/>
            <color indexed="81"/>
            <rFont val="Tahoma"/>
            <family val="2"/>
          </rPr>
          <t>David Baez:</t>
        </r>
        <r>
          <rPr>
            <sz val="9"/>
            <color indexed="81"/>
            <rFont val="Tahoma"/>
            <family val="2"/>
          </rPr>
          <t xml:space="preserve">
</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05AEB582-7A10-4FBB-AEC6-486F3FC2F642}">
      <text>
        <r>
          <rPr>
            <b/>
            <sz val="9"/>
            <color indexed="81"/>
            <rFont val="Tahoma"/>
            <family val="2"/>
          </rPr>
          <t>David Baez:</t>
        </r>
        <r>
          <rPr>
            <sz val="9"/>
            <color indexed="81"/>
            <rFont val="Tahoma"/>
            <family val="2"/>
          </rPr>
          <t xml:space="preserve">
</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1DBD34D6-ADFD-4A1B-8543-167D60DAF23A}">
      <text>
        <r>
          <rPr>
            <b/>
            <sz val="9"/>
            <color indexed="81"/>
            <rFont val="Tahoma"/>
            <family val="2"/>
          </rPr>
          <t>David Baez:</t>
        </r>
        <r>
          <rPr>
            <sz val="9"/>
            <color indexed="81"/>
            <rFont val="Tahoma"/>
            <family val="2"/>
          </rPr>
          <t xml:space="preserve">
</t>
        </r>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H149" authorId="0" shapeId="0" xr:uid="{902A3D0F-5181-4732-BD1E-5CA74C239D16}">
      <text>
        <r>
          <rPr>
            <b/>
            <sz val="9"/>
            <color indexed="81"/>
            <rFont val="Tahoma"/>
            <family val="2"/>
          </rPr>
          <t>David Baez:</t>
        </r>
        <r>
          <rPr>
            <sz val="9"/>
            <color indexed="81"/>
            <rFont val="Tahoma"/>
            <family val="2"/>
          </rPr>
          <t xml:space="preserve">
«Viene el que puede más que yo —dijo Juan—;
él os bautizará con Espíritu Santo y fuego».</t>
        </r>
      </text>
    </comment>
  </commentList>
</comments>
</file>

<file path=xl/comments2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5F79D20D-BE7F-44CE-8D6C-EF12CDE6C6B5}">
      <text>
        <r>
          <rPr>
            <b/>
            <sz val="9"/>
            <color indexed="81"/>
            <rFont val="Tahoma"/>
            <family val="2"/>
          </rPr>
          <t>David Baez:</t>
        </r>
        <r>
          <rPr>
            <sz val="9"/>
            <color indexed="81"/>
            <rFont val="Tahoma"/>
            <family val="2"/>
          </rPr>
          <t xml:space="preserve">
</t>
        </r>
      </text>
    </comment>
  </commentList>
</comments>
</file>

<file path=xl/comments2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A9343786-EC1A-4122-9540-9724F81678B7}">
      <text>
        <r>
          <rPr>
            <b/>
            <sz val="9"/>
            <color indexed="81"/>
            <rFont val="Tahoma"/>
            <family val="2"/>
          </rPr>
          <t>David Baez:</t>
        </r>
        <r>
          <rPr>
            <sz val="9"/>
            <color indexed="81"/>
            <rFont val="Tahoma"/>
            <family val="2"/>
          </rPr>
          <t xml:space="preserve">
</t>
        </r>
      </text>
    </comment>
  </commentList>
</comments>
</file>

<file path=xl/comments24.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52B64407-5B00-4DAF-9B5C-FC90AB54EC77}">
      <text>
        <r>
          <rPr>
            <b/>
            <sz val="9"/>
            <color indexed="81"/>
            <rFont val="Tahoma"/>
            <family val="2"/>
          </rPr>
          <t>David Baez:</t>
        </r>
        <r>
          <rPr>
            <sz val="9"/>
            <color indexed="81"/>
            <rFont val="Tahoma"/>
            <family val="2"/>
          </rPr>
          <t xml:space="preserve">
</t>
        </r>
      </text>
    </comment>
  </commentList>
</comments>
</file>

<file path=xl/comments25.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2CF8181C-7D08-4664-B9B5-3117CD743194}">
      <text>
        <r>
          <rPr>
            <b/>
            <sz val="9"/>
            <color indexed="81"/>
            <rFont val="Tahoma"/>
            <family val="2"/>
          </rPr>
          <t>David Baez:</t>
        </r>
        <r>
          <rPr>
            <sz val="9"/>
            <color indexed="81"/>
            <rFont val="Tahoma"/>
            <family val="2"/>
          </rPr>
          <t xml:space="preserve">
</t>
        </r>
      </text>
    </comment>
  </commentList>
</comments>
</file>

<file path=xl/comments26.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8EB3BE68-47D1-4757-9155-FA3E61174720}">
      <text>
        <r>
          <rPr>
            <b/>
            <sz val="9"/>
            <color indexed="81"/>
            <rFont val="Tahoma"/>
            <family val="2"/>
          </rPr>
          <t>David Baez:</t>
        </r>
        <r>
          <rPr>
            <sz val="9"/>
            <color indexed="81"/>
            <rFont val="Tahoma"/>
            <family val="2"/>
          </rPr>
          <t xml:space="preserve">
</t>
        </r>
      </text>
    </comment>
  </commentList>
</comments>
</file>

<file path=xl/comments27.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C31A17F-9223-42A4-9264-E0A4797403C1}">
      <text>
        <r>
          <rPr>
            <b/>
            <sz val="9"/>
            <color indexed="81"/>
            <rFont val="Tahoma"/>
            <family val="2"/>
          </rPr>
          <t>David Baez:</t>
        </r>
        <r>
          <rPr>
            <sz val="9"/>
            <color indexed="81"/>
            <rFont val="Tahoma"/>
            <family val="2"/>
          </rPr>
          <t xml:space="preserve">
</t>
        </r>
      </text>
    </comment>
  </commentList>
</comments>
</file>

<file path=xl/comments28.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031EDF55-4101-4B20-BB22-488BBE89D9B6}">
      <text>
        <r>
          <rPr>
            <b/>
            <sz val="9"/>
            <color indexed="81"/>
            <rFont val="Tahoma"/>
            <family val="2"/>
          </rPr>
          <t>David Baez:</t>
        </r>
        <r>
          <rPr>
            <sz val="9"/>
            <color indexed="81"/>
            <rFont val="Tahoma"/>
            <family val="2"/>
          </rPr>
          <t xml:space="preserve">
</t>
        </r>
      </text>
    </comment>
  </commentList>
</comments>
</file>

<file path=xl/comments29.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CB11E531-4C77-422B-8C7A-E5E85777E864}">
      <text>
        <r>
          <rPr>
            <b/>
            <sz val="9"/>
            <color indexed="81"/>
            <rFont val="Tahoma"/>
            <family val="2"/>
          </rPr>
          <t>David Baez:</t>
        </r>
        <r>
          <rPr>
            <sz val="9"/>
            <color indexed="81"/>
            <rFont val="Tahoma"/>
            <family val="2"/>
          </rPr>
          <t xml:space="preserve">
</t>
        </r>
      </text>
    </comment>
  </commentList>
</comments>
</file>

<file path=xl/comments30.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ECCC22DF-1889-4146-A47C-A77ADAEC8D5D}">
      <text>
        <r>
          <rPr>
            <b/>
            <sz val="9"/>
            <color indexed="81"/>
            <rFont val="Tahoma"/>
            <family val="2"/>
          </rPr>
          <t>David Baez:</t>
        </r>
        <r>
          <rPr>
            <sz val="9"/>
            <color indexed="81"/>
            <rFont val="Tahoma"/>
            <family val="2"/>
          </rPr>
          <t xml:space="preserve">
</t>
        </r>
      </text>
    </comment>
  </commentList>
</comments>
</file>

<file path=xl/comments3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516858E3-CD2A-49DF-A696-34358122AF3F}">
      <text>
        <r>
          <rPr>
            <b/>
            <sz val="9"/>
            <color indexed="81"/>
            <rFont val="Tahoma"/>
            <family val="2"/>
          </rPr>
          <t>David Baez:</t>
        </r>
        <r>
          <rPr>
            <sz val="9"/>
            <color indexed="81"/>
            <rFont val="Tahoma"/>
            <family val="2"/>
          </rPr>
          <t xml:space="preserve">
</t>
        </r>
      </text>
    </comment>
  </commentList>
</comments>
</file>

<file path=xl/comments3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4129E88A-16DD-4BDD-8BF1-8E547FB981A9}">
      <text>
        <r>
          <rPr>
            <b/>
            <sz val="9"/>
            <color indexed="81"/>
            <rFont val="Tahoma"/>
            <family val="2"/>
          </rPr>
          <t>David Baez:</t>
        </r>
        <r>
          <rPr>
            <sz val="9"/>
            <color indexed="81"/>
            <rFont val="Tahoma"/>
            <family val="2"/>
          </rPr>
          <t xml:space="preserve">
</t>
        </r>
      </text>
    </comment>
  </commentList>
</comments>
</file>

<file path=xl/comments3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AD0B7613-A937-444E-9024-FBEE9ACCD24E}">
      <text>
        <r>
          <rPr>
            <b/>
            <sz val="9"/>
            <color indexed="81"/>
            <rFont val="Tahoma"/>
            <family val="2"/>
          </rPr>
          <t>David Baez:</t>
        </r>
        <r>
          <rPr>
            <sz val="9"/>
            <color indexed="81"/>
            <rFont val="Tahoma"/>
            <family val="2"/>
          </rPr>
          <t xml:space="preserve">
</t>
        </r>
      </text>
    </comment>
  </commentList>
</comments>
</file>

<file path=xl/comments34.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8925001B-3ADB-485F-8B87-5F8BF69518BF}">
      <text>
        <r>
          <rPr>
            <b/>
            <sz val="9"/>
            <color indexed="81"/>
            <rFont val="Tahoma"/>
            <family val="2"/>
          </rPr>
          <t>David Baez:</t>
        </r>
        <r>
          <rPr>
            <sz val="9"/>
            <color indexed="81"/>
            <rFont val="Tahoma"/>
            <family val="2"/>
          </rPr>
          <t xml:space="preserve">
</t>
        </r>
      </text>
    </comment>
  </commentList>
</comments>
</file>

<file path=xl/comments35.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7071063A-EDA8-4435-859F-9E1D82C79C9C}">
      <text>
        <r>
          <rPr>
            <b/>
            <sz val="9"/>
            <color indexed="81"/>
            <rFont val="Tahoma"/>
            <family val="2"/>
          </rPr>
          <t>David Baez:</t>
        </r>
        <r>
          <rPr>
            <sz val="9"/>
            <color indexed="81"/>
            <rFont val="Tahoma"/>
            <family val="2"/>
          </rPr>
          <t xml:space="preserve">
</t>
        </r>
      </text>
    </comment>
  </commentList>
</comments>
</file>

<file path=xl/comments36.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7F7600AB-FD14-4A59-ABB3-F914D85D734E}">
      <text>
        <r>
          <rPr>
            <b/>
            <sz val="9"/>
            <color indexed="81"/>
            <rFont val="Tahoma"/>
            <family val="2"/>
          </rPr>
          <t>David Baez:</t>
        </r>
        <r>
          <rPr>
            <sz val="9"/>
            <color indexed="81"/>
            <rFont val="Tahoma"/>
            <family val="2"/>
          </rPr>
          <t xml:space="preserve">
</t>
        </r>
      </text>
    </comment>
  </commentList>
</comments>
</file>

<file path=xl/comments37.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B829B812-CA57-45B7-9B23-4B271ACD663E}">
      <text>
        <r>
          <rPr>
            <b/>
            <sz val="9"/>
            <color indexed="81"/>
            <rFont val="Tahoma"/>
            <family val="2"/>
          </rPr>
          <t>David Baez:</t>
        </r>
        <r>
          <rPr>
            <sz val="9"/>
            <color indexed="81"/>
            <rFont val="Tahoma"/>
            <family val="2"/>
          </rPr>
          <t xml:space="preserve">
</t>
        </r>
      </text>
    </comment>
  </commentList>
</comments>
</file>

<file path=xl/comments38.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2BF05FDD-704B-415B-AB5D-15C2FC519940}">
      <text>
        <r>
          <rPr>
            <b/>
            <sz val="9"/>
            <color indexed="81"/>
            <rFont val="Tahoma"/>
            <family val="2"/>
          </rPr>
          <t>David Baez:</t>
        </r>
        <r>
          <rPr>
            <sz val="9"/>
            <color indexed="81"/>
            <rFont val="Tahoma"/>
            <family val="2"/>
          </rPr>
          <t xml:space="preserve">
</t>
        </r>
      </text>
    </comment>
  </commentList>
</comments>
</file>

<file path=xl/comments39.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3ACDDF6-A6C7-4BC0-9696-999A6ED823DB}">
      <text>
        <r>
          <rPr>
            <b/>
            <sz val="9"/>
            <color indexed="81"/>
            <rFont val="Tahoma"/>
            <family val="2"/>
          </rPr>
          <t>David Baez:</t>
        </r>
        <r>
          <rPr>
            <sz val="9"/>
            <color indexed="81"/>
            <rFont val="Tahoma"/>
            <family val="2"/>
          </rPr>
          <t xml:space="preserve">
</t>
        </r>
      </text>
    </comment>
  </commentList>
</comments>
</file>

<file path=xl/comments40.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86F69122-54F0-434F-A2F4-140A8E802DAB}">
      <text>
        <r>
          <rPr>
            <b/>
            <sz val="9"/>
            <color indexed="81"/>
            <rFont val="Tahoma"/>
            <family val="2"/>
          </rPr>
          <t>David Baez:</t>
        </r>
        <r>
          <rPr>
            <sz val="9"/>
            <color indexed="81"/>
            <rFont val="Tahoma"/>
            <family val="2"/>
          </rPr>
          <t xml:space="preserve">
</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<sst xmlns="http://schemas.openxmlformats.org/spreadsheetml/2006/main" count="13674" uniqueCount="2687">
  <si>
    <t>Pg</t>
  </si>
  <si>
    <t>Cantos</t>
  </si>
  <si>
    <t>Categoria1</t>
  </si>
  <si>
    <t>Categoria2</t>
  </si>
  <si>
    <t>Categoria3</t>
  </si>
  <si>
    <t>Categoria4</t>
  </si>
  <si>
    <t>Categoria5</t>
  </si>
  <si>
    <t>Categoria6</t>
  </si>
  <si>
    <t>Categoria7</t>
  </si>
  <si>
    <t>Categoria8</t>
  </si>
  <si>
    <t>Categoria9</t>
  </si>
  <si>
    <t>A la víctima pascual</t>
  </si>
  <si>
    <t>Pascua</t>
  </si>
  <si>
    <t>Pentecostés</t>
  </si>
  <si>
    <t>A nadie demos ocasión de tropiezo</t>
  </si>
  <si>
    <t>Nuevo Testamento</t>
  </si>
  <si>
    <t>A ti levanto mis ojos</t>
  </si>
  <si>
    <t>Cuaresma</t>
  </si>
  <si>
    <t>Antiguo Testamento</t>
  </si>
  <si>
    <t>A ti, Señor, en mi clamor imploro</t>
  </si>
  <si>
    <t>A ti, Señor, levanto mi alma</t>
  </si>
  <si>
    <t>A ti, Señor, se debe la alabanza en Sión</t>
  </si>
  <si>
    <t>Abbá, Padre</t>
  </si>
  <si>
    <t>Entrada</t>
  </si>
  <si>
    <t>Abraham</t>
  </si>
  <si>
    <t>Aclamad al Señor</t>
  </si>
  <si>
    <t>Al despertar</t>
  </si>
  <si>
    <t xml:space="preserve">Alabad al Señor en el cielo </t>
  </si>
  <si>
    <t>Alegría, ha nacido el Salvador</t>
  </si>
  <si>
    <t>Adviento</t>
  </si>
  <si>
    <t>Navidad</t>
  </si>
  <si>
    <t>Niños</t>
  </si>
  <si>
    <t xml:space="preserve">Aleluya, Alabad al Señor </t>
  </si>
  <si>
    <t>Aleluya, bendecid al Señor</t>
  </si>
  <si>
    <t>Paz</t>
  </si>
  <si>
    <t>Aleluya, ya llegó el Reino</t>
  </si>
  <si>
    <t>Alzaos puertas</t>
  </si>
  <si>
    <t>Amén, amén, amén</t>
  </si>
  <si>
    <t>Amo al Señor</t>
  </si>
  <si>
    <t>Aquedah</t>
  </si>
  <si>
    <t>Así habla el amén</t>
  </si>
  <si>
    <t>Ave María I</t>
  </si>
  <si>
    <t>Vírgen María</t>
  </si>
  <si>
    <t>Ave María II (1984}</t>
  </si>
  <si>
    <t>Babilonia criminal</t>
  </si>
  <si>
    <t>Balaam</t>
  </si>
  <si>
    <t>Final</t>
  </si>
  <si>
    <t>Bendeciré al Señor en todo tiempo</t>
  </si>
  <si>
    <t>Comunión</t>
  </si>
  <si>
    <t>Bendice, alma mía, a Yahveh</t>
  </si>
  <si>
    <t>Bendita eres tú, María</t>
  </si>
  <si>
    <t xml:space="preserve">Bendito eres, Señor </t>
  </si>
  <si>
    <t>Bendito sea Dios</t>
  </si>
  <si>
    <t xml:space="preserve">Benedictus </t>
  </si>
  <si>
    <t xml:space="preserve">Cantad a Dios </t>
  </si>
  <si>
    <t>Cantad al Señor</t>
  </si>
  <si>
    <t xml:space="preserve">Cántico de los tres jóvenes </t>
  </si>
  <si>
    <t>Canto de Moisés</t>
  </si>
  <si>
    <t>Caritas Christi urget nos</t>
  </si>
  <si>
    <t>Carmen 63</t>
  </si>
  <si>
    <t xml:space="preserve">Como condenados a muerte </t>
  </si>
  <si>
    <t>Cómo es maravilloso</t>
  </si>
  <si>
    <t>Como la cierva</t>
  </si>
  <si>
    <t>Como oveja que ve</t>
  </si>
  <si>
    <t>Fracción Del Pan</t>
  </si>
  <si>
    <t>Consolad a mi pueblo</t>
  </si>
  <si>
    <t>Cristo es la luz</t>
  </si>
  <si>
    <t xml:space="preserve">Cuando el Señor </t>
  </si>
  <si>
    <t>Cuando Israel salió de Egipto</t>
  </si>
  <si>
    <t>Dayenú</t>
  </si>
  <si>
    <t>De Profundis</t>
  </si>
  <si>
    <t>Decidle a los de corazón cansado</t>
  </si>
  <si>
    <t xml:space="preserve">Delante de los ángeles </t>
  </si>
  <si>
    <t>Día de reposo</t>
  </si>
  <si>
    <t>Dice el Señor a mi Señor</t>
  </si>
  <si>
    <t xml:space="preserve">Dichoso el hombre </t>
  </si>
  <si>
    <t>El combate escatológico</t>
  </si>
  <si>
    <t>El Espíritu del Señor está sobre mí</t>
  </si>
  <si>
    <t>El jacal de los pastores</t>
  </si>
  <si>
    <t>El lagarero</t>
  </si>
  <si>
    <t>El Mesías león</t>
  </si>
  <si>
    <t xml:space="preserve">El necio piensa que Dios no </t>
  </si>
  <si>
    <t>El pueblo que caminaba en las tinieblas</t>
  </si>
  <si>
    <t>El Señor anuncia una noticia</t>
  </si>
  <si>
    <t>El Señor es mi pastor</t>
  </si>
  <si>
    <t>El Señor me ha dado</t>
  </si>
  <si>
    <t xml:space="preserve">Elí, Elí, lamá sabactaní </t>
  </si>
  <si>
    <t>En medio de aquel gentío</t>
  </si>
  <si>
    <t>En una noche oscura</t>
  </si>
  <si>
    <t>Eres digno de tomar el libro</t>
  </si>
  <si>
    <t>Eres hermoso</t>
  </si>
  <si>
    <t>Es paciente</t>
  </si>
  <si>
    <t xml:space="preserve">Escóndeme en lo oculto de </t>
  </si>
  <si>
    <t>Escuchad, islas lejanas</t>
  </si>
  <si>
    <t xml:space="preserve">Este es el día en que actuó </t>
  </si>
  <si>
    <t>Este es el mandamiento mío</t>
  </si>
  <si>
    <t>Evenu shalom alejem</t>
  </si>
  <si>
    <t>Extiendo mis manos</t>
  </si>
  <si>
    <t>Exultad, justos, en el Señor</t>
  </si>
  <si>
    <t xml:space="preserve">Felicidad para el hombre </t>
  </si>
  <si>
    <t>Gracias a Yahveh</t>
  </si>
  <si>
    <t>Gritad jubilosos</t>
  </si>
  <si>
    <t>Hacia ti, morada santa</t>
  </si>
  <si>
    <t>Hasta cuándo</t>
  </si>
  <si>
    <t>He aquí mi siervo</t>
  </si>
  <si>
    <t>He aquí que vengo presto</t>
  </si>
  <si>
    <t>He esperado en el Señor</t>
  </si>
  <si>
    <t>Hijas de Jerusalén</t>
  </si>
  <si>
    <t>Himno a Cristo luz</t>
  </si>
  <si>
    <t>Himno a la caridad</t>
  </si>
  <si>
    <t>Himno a la kenosis</t>
  </si>
  <si>
    <t>Himno de Adviento</t>
  </si>
  <si>
    <t>Himno de la Ascensión</t>
  </si>
  <si>
    <t>Himno de Pascua</t>
  </si>
  <si>
    <t>Huye, amado mío</t>
  </si>
  <si>
    <t>Id y anunciad a mis hermanos</t>
  </si>
  <si>
    <t>Improperios</t>
  </si>
  <si>
    <t>Jerusalén reconstruida</t>
  </si>
  <si>
    <t xml:space="preserve">Jesús recorría todas las </t>
  </si>
  <si>
    <t>La cordera de Dios</t>
  </si>
  <si>
    <t>La espada</t>
  </si>
  <si>
    <t>La marcha es dura</t>
  </si>
  <si>
    <t>La Salve</t>
  </si>
  <si>
    <t>La siega de las naciones</t>
  </si>
  <si>
    <t>La voz de mi amado</t>
  </si>
  <si>
    <t>Las armas de la luz</t>
  </si>
  <si>
    <t>Lauda Sión</t>
  </si>
  <si>
    <t>Levanto mis ojos a los montes</t>
  </si>
  <si>
    <t>Llegue hasta tu presencia mi clamor</t>
  </si>
  <si>
    <t>Llévame al cielo</t>
  </si>
  <si>
    <t>Magníficat</t>
  </si>
  <si>
    <t>María, casa de bendición</t>
  </si>
  <si>
    <t>María de Jasna Góra</t>
  </si>
  <si>
    <t>María, madre de la Iglesia</t>
  </si>
  <si>
    <t>María, madre del camino ardiente</t>
  </si>
  <si>
    <t>María, pequeña María</t>
  </si>
  <si>
    <t>Me enseñarás el camino de la vida</t>
  </si>
  <si>
    <t xml:space="preserve">Me has seducido, Señor </t>
  </si>
  <si>
    <t>Mirad qué estupendo</t>
  </si>
  <si>
    <t>Misericordia, Dios mío</t>
  </si>
  <si>
    <t>Misericordia mía, misericordia</t>
  </si>
  <si>
    <t xml:space="preserve">Mucho me han perseguido </t>
  </si>
  <si>
    <t>No está aquí, resucitó</t>
  </si>
  <si>
    <t>No hay en él parecer</t>
  </si>
  <si>
    <t>Noli me tangere</t>
  </si>
  <si>
    <t>Oh cielos, lloved de lo alto</t>
  </si>
  <si>
    <t xml:space="preserve">Oh Dios, por tu nombre </t>
  </si>
  <si>
    <t xml:space="preserve">Oh Dios, tú eres mi Dios </t>
  </si>
  <si>
    <t>Oh Jesús, amor mío</t>
  </si>
  <si>
    <t>Oh muerte ¿dónde está tu victoria?</t>
  </si>
  <si>
    <t>Oh Señor, nuestro Dios</t>
  </si>
  <si>
    <t>Os tomaré de entre las naciones</t>
  </si>
  <si>
    <t>Paloma incorrupta</t>
  </si>
  <si>
    <t>Por el amor de mis amigos</t>
  </si>
  <si>
    <t>Por qué esta noche es diferente</t>
  </si>
  <si>
    <t>Por qué las gentes conjuran</t>
  </si>
  <si>
    <t>Porque mi yugo es suave</t>
  </si>
  <si>
    <t>Qué amables son tus moradas</t>
  </si>
  <si>
    <t xml:space="preserve">Qué estupendo, qué alegría </t>
  </si>
  <si>
    <t>Quién es esta que sube del desierto</t>
  </si>
  <si>
    <t>Quién nos separará</t>
  </si>
  <si>
    <t>Quiero andar, madre, a Jerusalén</t>
  </si>
  <si>
    <t>Quiero cantar</t>
  </si>
  <si>
    <t>Resucitó</t>
  </si>
  <si>
    <t>Resurrexit</t>
  </si>
  <si>
    <t>Salve, reina de los cielos</t>
  </si>
  <si>
    <t>Se encontraron dos ángeles</t>
  </si>
  <si>
    <t>Señor, ayúdame a no dudar de ti</t>
  </si>
  <si>
    <t>Señor, no me corrijas en tu cólera</t>
  </si>
  <si>
    <t xml:space="preserve">Sermón de la montaña </t>
  </si>
  <si>
    <t>Shlom lej Mariam</t>
  </si>
  <si>
    <t>Si el Señor no construye la casa</t>
  </si>
  <si>
    <t>Si habéis resucitado con Cristo</t>
  </si>
  <si>
    <t xml:space="preserve">Si hoy escucháis su voz </t>
  </si>
  <si>
    <t>Si me he refugiado en el Señor</t>
  </si>
  <si>
    <t>Sión, madre de todos los pueblos</t>
  </si>
  <si>
    <t>Sola a Solo</t>
  </si>
  <si>
    <t>Stabat Mater dolorosa</t>
  </si>
  <si>
    <t>Sube Dios entre aclamaciones</t>
  </si>
  <si>
    <t>Te estoy llamando, Señor</t>
  </si>
  <si>
    <t>Te he manifestado mi pecado</t>
  </si>
  <si>
    <t>Tú has cubierto de vergüenza la muerte</t>
  </si>
  <si>
    <t>Tú que eres fiel</t>
  </si>
  <si>
    <t>Un retoño brota del tronco de Jesé</t>
  </si>
  <si>
    <t>Una gran señal</t>
  </si>
  <si>
    <t>Urí, urí, urá</t>
  </si>
  <si>
    <t>Vamos ya, pastores</t>
  </si>
  <si>
    <t>Ven del Líbano</t>
  </si>
  <si>
    <t>Ven, Espíritu Santo</t>
  </si>
  <si>
    <t>Ven, Hijo del Hombre</t>
  </si>
  <si>
    <t>Veni creator</t>
  </si>
  <si>
    <t>Viene el Señor</t>
  </si>
  <si>
    <t>Virgen de la maravilla</t>
  </si>
  <si>
    <t>Vivid alegres</t>
  </si>
  <si>
    <t>Vosotros sois la luz del mundo</t>
  </si>
  <si>
    <t>Ya viene mi Dios</t>
  </si>
  <si>
    <t>Yahveh, tú eres mi Dios</t>
  </si>
  <si>
    <t>Yo te amo, Señor</t>
  </si>
  <si>
    <t>Yo vengo a reunir</t>
  </si>
  <si>
    <t>Zaqueo</t>
  </si>
  <si>
    <t>Aclamaciones a la oración de los fieles</t>
  </si>
  <si>
    <t>Aleluya interleccional</t>
  </si>
  <si>
    <t>Aleluya Pascual</t>
  </si>
  <si>
    <t>Antífona para el evangelio</t>
  </si>
  <si>
    <t>Bendición del agua</t>
  </si>
  <si>
    <t>Celebración penitencial (bendición penitencial )</t>
  </si>
  <si>
    <t>Cordero de Dios</t>
  </si>
  <si>
    <t>Credo</t>
  </si>
  <si>
    <t>Gloria a Dios en lo alto del cielo</t>
  </si>
  <si>
    <t>Orinario</t>
  </si>
  <si>
    <t>Letanías de los santos</t>
  </si>
  <si>
    <t>Letanías penitenciales i</t>
  </si>
  <si>
    <t>Penitencial</t>
  </si>
  <si>
    <t>Padre nuestro</t>
  </si>
  <si>
    <t>Plegaria eucarística ii Modelo I</t>
  </si>
  <si>
    <t>Plegaria eucarística ii Modelo II</t>
  </si>
  <si>
    <t xml:space="preserve">Plegaria eucarística iv </t>
  </si>
  <si>
    <t>Prefacio para Adviento y Navidad</t>
  </si>
  <si>
    <t>Prefacio para el tiempo Pascual</t>
  </si>
  <si>
    <t>Pregón Pascual</t>
  </si>
  <si>
    <t>Salmodia para el evangelio</t>
  </si>
  <si>
    <t>Salmodia para el rosario</t>
  </si>
  <si>
    <t>Salmodia para el salmo responsorial</t>
  </si>
  <si>
    <t>Salmodias para la oración de los fieles</t>
  </si>
  <si>
    <t>Salmodias para laudes</t>
  </si>
  <si>
    <t xml:space="preserve">Santo Palomeras 65 </t>
  </si>
  <si>
    <t>Santo Melodía hebraica</t>
  </si>
  <si>
    <t>Santo Palestina 74</t>
  </si>
  <si>
    <t>Santo Roma 77</t>
  </si>
  <si>
    <t>Santo 1982</t>
  </si>
  <si>
    <t>Santo 1988</t>
  </si>
  <si>
    <t>Te deum</t>
  </si>
  <si>
    <t>Como el impulso que siente la ira</t>
  </si>
  <si>
    <t>Cuando dormía</t>
  </si>
  <si>
    <t>Débora</t>
  </si>
  <si>
    <t>El mismo Dios</t>
  </si>
  <si>
    <t xml:space="preserve">El sembrador </t>
  </si>
  <si>
    <t>He aquí que nuestro espejo es el Señor</t>
  </si>
  <si>
    <t>Himno a la Cruz Gloriosa</t>
  </si>
  <si>
    <t xml:space="preserve">Jacob </t>
  </si>
  <si>
    <t>Ninguno puede servir a dos señores</t>
  </si>
  <si>
    <t xml:space="preserve">No resistáis al mal </t>
  </si>
  <si>
    <t>No sufras por los malvados</t>
  </si>
  <si>
    <t>Oh Señor, mi corazón ya no es ambicioso</t>
  </si>
  <si>
    <t>Señor, tú me escrutas y conoces</t>
  </si>
  <si>
    <t xml:space="preserve">Shemá Israel </t>
  </si>
  <si>
    <t>Sientate solitario y silencioso</t>
  </si>
  <si>
    <t>Tú eres mi esperanza, Señor</t>
  </si>
  <si>
    <t>A la cena del Cordero</t>
  </si>
  <si>
    <t xml:space="preserve">Adónde te escondiste, amado </t>
  </si>
  <si>
    <t>Como destila la miel</t>
  </si>
  <si>
    <t xml:space="preserve">Como lirio entre los cardos </t>
  </si>
  <si>
    <t>Hermosa eres, amiga mía</t>
  </si>
  <si>
    <t xml:space="preserve">La paloma voló </t>
  </si>
  <si>
    <t xml:space="preserve">Me robaste el corazón </t>
  </si>
  <si>
    <t xml:space="preserve">Suba el esposo al leño de su tálamo </t>
  </si>
  <si>
    <t>// Datos de los cantos</t>
  </si>
  <si>
    <r>
      <t>const</t>
    </r>
    <r>
      <rPr>
        <sz val="13"/>
        <color rgb="FFD4D4D4"/>
        <rFont val="Consolas"/>
        <family val="3"/>
      </rPr>
      <t xml:space="preserve"> songs = [</t>
    </r>
  </si>
  <si>
    <t>id</t>
  </si>
  <si>
    <t>pg</t>
  </si>
  <si>
    <t>ID</t>
  </si>
  <si>
    <t>{id:</t>
  </si>
  <si>
    <t>Precatecumenado</t>
  </si>
  <si>
    <t>Catecumenado</t>
  </si>
  <si>
    <t>Categoria</t>
  </si>
  <si>
    <t>Subtitulo</t>
  </si>
  <si>
    <t xml:space="preserve">Secuencia de Pascua - Himno lat. «Victimae paschall laudes» </t>
  </si>
  <si>
    <t>2ª Corintios 6,3ss</t>
  </si>
  <si>
    <t>Salmo 123 (122)</t>
  </si>
  <si>
    <t>Salmo 142 (141)</t>
  </si>
  <si>
    <t>Salmo 25 (24)</t>
  </si>
  <si>
    <t>Salmo 65 (64)</t>
  </si>
  <si>
    <t>Romanos 8,15–17</t>
  </si>
  <si>
    <t>Génesis 18,1–5 – Teofanía de Mambré</t>
  </si>
  <si>
    <t>Salmo 100 (99)</t>
  </si>
  <si>
    <t xml:space="preserve">Salmo 17 (16) </t>
  </si>
  <si>
    <t xml:space="preserve">Salmo 148 </t>
  </si>
  <si>
    <t>Villancico (Kiko Argüello)</t>
  </si>
  <si>
    <t>Salmo 150</t>
  </si>
  <si>
    <t>Salmo 1.34 (1.33) - Melodía hebraica</t>
  </si>
  <si>
    <t>Apocalipsis 19,6-9</t>
  </si>
  <si>
    <t>Salmo 24 (23)</t>
  </si>
  <si>
    <t xml:space="preserve">Apocalipsis 7,12-14 </t>
  </si>
  <si>
    <t>Salmo 116 (114-115)</t>
  </si>
  <si>
    <t>Gn 22,1-19 - Del Targum Neofiti sobre el sacrificio de Isaac</t>
  </si>
  <si>
    <t>Ap 3,14-20</t>
  </si>
  <si>
    <t>Nm 23,7-24</t>
  </si>
  <si>
    <t>Lucas 1,42-45</t>
  </si>
  <si>
    <t>Daniel 3,52-57</t>
  </si>
  <si>
    <t>Efesios 1,3-13</t>
  </si>
  <si>
    <t>Lucas 1,67-80</t>
  </si>
  <si>
    <t>Salmo 67 (68) 2.4-7</t>
  </si>
  <si>
    <t>Salmo 117 (116)</t>
  </si>
  <si>
    <t>Daniel 3,57-58</t>
  </si>
  <si>
    <t>Éxodo 15,1-18</t>
  </si>
  <si>
    <t>2ª Corintios 5,14.15.17.21</t>
  </si>
  <si>
    <t>(Rabindranath Tagore)*</t>
  </si>
  <si>
    <t>1ª Corintios 4,9-13</t>
  </si>
  <si>
    <t>Salmo 133 (132)</t>
  </si>
  <si>
    <t>Salmo 42-43 (41-42)</t>
  </si>
  <si>
    <t>Kontáklon (Romano el Meloda)</t>
  </si>
  <si>
    <t xml:space="preserve">Isaías 40,1-11 - Melodía hebraica </t>
  </si>
  <si>
    <t>Himno - Juan 8,12; 14,6</t>
  </si>
  <si>
    <t>Salmo 126 (125)</t>
  </si>
  <si>
    <t>Salmo 114 (113)</t>
  </si>
  <si>
    <t>De la Hagadá de Pésaj hebrea</t>
  </si>
  <si>
    <t>Salmo 130 (129)</t>
  </si>
  <si>
    <t>Isaías 35,4ss</t>
  </si>
  <si>
    <t>Salmo 138 (137)</t>
  </si>
  <si>
    <t>Juan 8,52</t>
  </si>
  <si>
    <t>Salmo 110 (109)</t>
  </si>
  <si>
    <t>Salmo 1</t>
  </si>
  <si>
    <t>Apocalipsis 19,11-20</t>
  </si>
  <si>
    <t>Lucas 4,18 – Isaías 61,1-3</t>
  </si>
  <si>
    <t>Cantar de los Cantares 1,2-8</t>
  </si>
  <si>
    <t>Isaías 63,1-6</t>
  </si>
  <si>
    <t>Comentario al Apocalipsis (Victorino de Pettau)</t>
  </si>
  <si>
    <t>Salmo 14 (13)</t>
  </si>
  <si>
    <t>Isaías 9,1-5</t>
  </si>
  <si>
    <t>Salmo 68 (67)</t>
  </si>
  <si>
    <t>Salmo 23 (22)</t>
  </si>
  <si>
    <t>Isaías 50,4-10  - Tercer canto del Siervo de Yahveh</t>
  </si>
  <si>
    <t>Salmo 22 (21)</t>
  </si>
  <si>
    <t>Lucas 8,42b-48</t>
  </si>
  <si>
    <t>Subida al Monte Carmelo – San Juan de la Cruz</t>
  </si>
  <si>
    <t>Apocalipsis 5,9ss</t>
  </si>
  <si>
    <t xml:space="preserve">Salmo 45 (44) </t>
  </si>
  <si>
    <t xml:space="preserve">Himno al Espíritu Santo (Kiko Argüello) </t>
  </si>
  <si>
    <t>Salmo 27 (26)</t>
  </si>
  <si>
    <t>Isaias 49,1-16 - Segundo canto de Siervo de Yahveh</t>
  </si>
  <si>
    <t>Melodía hebraica</t>
  </si>
  <si>
    <t>Oda XXVII de Salomón</t>
  </si>
  <si>
    <t>Isaías 12,1ss</t>
  </si>
  <si>
    <t>Himno procesional eucarístico (Kiko Argüello)</t>
  </si>
  <si>
    <t>Isaías 42,1-4; Mateo 12,18-21 - Primer canto de Siervo de Yahveh</t>
  </si>
  <si>
    <t>Apocalipsis 22,12-16</t>
  </si>
  <si>
    <t>Salmo 40 (39)</t>
  </si>
  <si>
    <t>Lucas 23,28-46</t>
  </si>
  <si>
    <t>Himno vespertino (San Gregorio Nacianceno)</t>
  </si>
  <si>
    <t>1 Corintios 13,1-7</t>
  </si>
  <si>
    <t>Filipenses 2,1-11</t>
  </si>
  <si>
    <t>Himno lat. «Vox clara ecce Intonat»</t>
  </si>
  <si>
    <t xml:space="preserve">Himno de Laudes del tiempo Pascual, de la Ascensión a Pentecostés  / Himno de la liturgia de las horas </t>
  </si>
  <si>
    <t>Himno lat. «Aurora lucis rutiiat»</t>
  </si>
  <si>
    <t>Cantar de los Cantares 8,10-14</t>
  </si>
  <si>
    <t>Mateo 28,10.16-20</t>
  </si>
  <si>
    <t>Adoración de la santa Cruz el Viernes santo</t>
  </si>
  <si>
    <t>Tobias 13,11-17</t>
  </si>
  <si>
    <t xml:space="preserve">Mateo 9,35ss; 10 </t>
  </si>
  <si>
    <t>Mateo 1,18s; 2,13s.18</t>
  </si>
  <si>
    <t>Ezequiel 21,14-22</t>
  </si>
  <si>
    <t>Espiritual negro «Go down, Moses»</t>
  </si>
  <si>
    <t>Himno lat. «Salve Regina»</t>
  </si>
  <si>
    <t>Juan 4,31-38</t>
  </si>
  <si>
    <t>Cantar de los Cantares 2,8-17</t>
  </si>
  <si>
    <t>cf Efesios 6,11.ss</t>
  </si>
  <si>
    <t xml:space="preserve">Secuencia del Corpus Christi (Santo Tomas de Aquino) </t>
  </si>
  <si>
    <t>Filipenses 1,23</t>
  </si>
  <si>
    <t>Lucas 1,46-55</t>
  </si>
  <si>
    <t>Juan 2,1–11 – Las Bodas de Caná</t>
  </si>
  <si>
    <t xml:space="preserve">Himno a la Virgen de Jasna Göra, Częstochowa Polonia (Kiko Argüello) </t>
  </si>
  <si>
    <t>Juan 19,26-34</t>
  </si>
  <si>
    <t>Himno a la Virgen del Tercer Milenio (Kiko Argüello)</t>
  </si>
  <si>
    <t>Himno a la Virgen María (Kiko Argüello)</t>
  </si>
  <si>
    <t>Jeremias 20,7-18</t>
  </si>
  <si>
    <t>Mateo 28,1-8</t>
  </si>
  <si>
    <t>Isaías 53,2ss - Cuarto canto del Siervo de Yahveh</t>
  </si>
  <si>
    <t>Juan 20,15-17</t>
  </si>
  <si>
    <t>Isaías 45,8</t>
  </si>
  <si>
    <t>(Kiko Argüello)</t>
  </si>
  <si>
    <t>1 Corintios 15</t>
  </si>
  <si>
    <t>Salmo 8</t>
  </si>
  <si>
    <t>Ezequiel 36,24-28</t>
  </si>
  <si>
    <t>Kontákion (Romano el Meloda)</t>
  </si>
  <si>
    <t xml:space="preserve">Hchos de los Apostoles 2,1-13 </t>
  </si>
  <si>
    <t>Haggadá de Pesaj - Melodía hebraica</t>
  </si>
  <si>
    <t>Salmo 2</t>
  </si>
  <si>
    <t>Mateo 11,28ss</t>
  </si>
  <si>
    <t>Cantar de los Cantares 8,5-7</t>
  </si>
  <si>
    <t>Romanos 8,34-39</t>
  </si>
  <si>
    <t>Canto sefardí</t>
  </si>
  <si>
    <t>Juan 11,25s</t>
  </si>
  <si>
    <t>Himno lat. «Ave, Regina Caelorum»</t>
  </si>
  <si>
    <t>Salmo 6</t>
  </si>
  <si>
    <t>Lucas 6,20-38</t>
  </si>
  <si>
    <t>Ave María en arameo antiguo</t>
  </si>
  <si>
    <t>Colosense 3,1-4</t>
  </si>
  <si>
    <t>Himno latin</t>
  </si>
  <si>
    <t>Homilía Pascual (Melltón de Sardes)</t>
  </si>
  <si>
    <t>Isaías 11,1-11</t>
  </si>
  <si>
    <t>Apocalipsis 12</t>
  </si>
  <si>
    <t>Cantar de los cantares 4,8ss</t>
  </si>
  <si>
    <t>Secuencia de Pentecostés - Himno latin. «Veni, Sancte Spiritus»</t>
  </si>
  <si>
    <t>Apocalipsis 21,17ss</t>
  </si>
  <si>
    <t>Salmo 93 (92) - Apocalipsis 1,5-7</t>
  </si>
  <si>
    <t>(Dante Allghlerl)</t>
  </si>
  <si>
    <t>Filipenses 4,4ss</t>
  </si>
  <si>
    <t xml:space="preserve">Mateo 5,14ss </t>
  </si>
  <si>
    <t>Isaías 25,1-8</t>
  </si>
  <si>
    <t>Isaías 66,18-21</t>
  </si>
  <si>
    <t>Lucas 19,1-10</t>
  </si>
  <si>
    <t>Respuestas a las oraciones de los fieles, Modelo I, II, III, IV</t>
  </si>
  <si>
    <t>Modelo I, II, III</t>
  </si>
  <si>
    <t>Apropiado para el tiempo Pascual</t>
  </si>
  <si>
    <t>Tiempo de Cuaresma</t>
  </si>
  <si>
    <t>De la liturgia bautismal de la Vigilia Pascual</t>
  </si>
  <si>
    <t>Acción de gracias</t>
  </si>
  <si>
    <t>Después de la consagración</t>
  </si>
  <si>
    <t>Símbolo Apostólico</t>
  </si>
  <si>
    <t>Himno Litúrgico</t>
  </si>
  <si>
    <t>Letanía para la Celebración Penitencial – modelo abreviado</t>
  </si>
  <si>
    <t>Letanía para la Celebración Penitencial</t>
  </si>
  <si>
    <t>Tiempo de la Elección</t>
  </si>
  <si>
    <t>Modelo I</t>
  </si>
  <si>
    <t>Modelo II (1987)</t>
  </si>
  <si>
    <t>(1988)</t>
  </si>
  <si>
    <t>Prefacio IV de Adviento*</t>
  </si>
  <si>
    <t>Prefacio I de Pascua*</t>
  </si>
  <si>
    <t>«Exsultet»</t>
  </si>
  <si>
    <t xml:space="preserve">Juan 3,11-20 </t>
  </si>
  <si>
    <t>Santo Rosario</t>
  </si>
  <si>
    <t>Para las solemnidades</t>
  </si>
  <si>
    <t>Modelo I, II, III, IV, V</t>
  </si>
  <si>
    <t>Palomeras 65</t>
  </si>
  <si>
    <t xml:space="preserve">Melodía hebraica </t>
  </si>
  <si>
    <t>Palestina 74</t>
  </si>
  <si>
    <t>Roma 77</t>
  </si>
  <si>
    <t>Himno</t>
  </si>
  <si>
    <t>Oda VII de Salomón</t>
  </si>
  <si>
    <t xml:space="preserve">Cantar de los Cantares 5,2ss </t>
  </si>
  <si>
    <t>Jueces 5</t>
  </si>
  <si>
    <t>2 Corintios 4,6-12</t>
  </si>
  <si>
    <t>Marcos 4,3ss</t>
  </si>
  <si>
    <t>Oda XIII de Salomón</t>
  </si>
  <si>
    <t>Homilía La Santa Pascua (Anónimo s. II)</t>
  </si>
  <si>
    <t xml:space="preserve">Genesis 32,23-29 </t>
  </si>
  <si>
    <t xml:space="preserve">Mateo 6,24-33 </t>
  </si>
  <si>
    <t>Mateo 5,38ss</t>
  </si>
  <si>
    <t>Lamentaciones 3</t>
  </si>
  <si>
    <t>Oda XXIX de Salomón</t>
  </si>
  <si>
    <t>Himno lat. «Ad cenam Agni providi»</t>
  </si>
  <si>
    <t xml:space="preserve">Cántico espiritual (San Juan de la Cruz) </t>
  </si>
  <si>
    <t>Oda XL de Salomón</t>
  </si>
  <si>
    <t xml:space="preserve">Cantar de los cantares 1,13ss </t>
  </si>
  <si>
    <t>Cantar de los cantares 6-7</t>
  </si>
  <si>
    <t>Oda XXIV de Salomón</t>
  </si>
  <si>
    <t>Cantar de los cantares 4,9 - 5,1</t>
  </si>
  <si>
    <t>Himno (San Quodvultdeus)</t>
  </si>
  <si>
    <t>Salmo 137 (136)</t>
  </si>
  <si>
    <t>Salmo 34 (33)</t>
  </si>
  <si>
    <t>Salmo 103 (102)</t>
  </si>
  <si>
    <t>Salmo 118 (117)</t>
  </si>
  <si>
    <t>Salmo 33 (32)</t>
  </si>
  <si>
    <t>Salmo 128 (127)</t>
  </si>
  <si>
    <t>Salmo 136 (135) - Melodía hebraica</t>
  </si>
  <si>
    <t>Salmo 13 (12)</t>
  </si>
  <si>
    <t>Salmo 121 (120)</t>
  </si>
  <si>
    <t>Salmo 119 (118)</t>
  </si>
  <si>
    <t>Salmo 16 (15)</t>
  </si>
  <si>
    <t>Salmo 51(50)</t>
  </si>
  <si>
    <t>Salmo 51 (50)</t>
  </si>
  <si>
    <t>Salmo 129 (128)</t>
  </si>
  <si>
    <t>Salmo 54 (53)</t>
  </si>
  <si>
    <t>Salmo 63 (62)</t>
  </si>
  <si>
    <t xml:space="preserve">Salmo 122 (121) - Melodía hebraica </t>
  </si>
  <si>
    <t>Salmo 84 (83)</t>
  </si>
  <si>
    <t>Salmo 57 (56)</t>
  </si>
  <si>
    <t>Salmo 127 (126)</t>
  </si>
  <si>
    <t>Salmo 95 (94)</t>
  </si>
  <si>
    <t>Salmo 11(10)</t>
  </si>
  <si>
    <t>Salmo 87 (86)</t>
  </si>
  <si>
    <t>Salmo 47 (46)</t>
  </si>
  <si>
    <t>Salmo 141 (140)</t>
  </si>
  <si>
    <t>Salmo 32 (31)</t>
  </si>
  <si>
    <t>Salmo 143 (142)</t>
  </si>
  <si>
    <t>Salmo 18 (17)</t>
  </si>
  <si>
    <t>Salmo 37 (36)</t>
  </si>
  <si>
    <t>Salmo 131 (130)</t>
  </si>
  <si>
    <t>Salmo 139 (138)</t>
  </si>
  <si>
    <t>Lucas  1,28ss</t>
  </si>
  <si>
    <t xml:space="preserve">Lucas  1,28ss - 1984 </t>
  </si>
  <si>
    <t>Juan 15,12ss</t>
  </si>
  <si>
    <t>Deuteronomio 6,4-9</t>
  </si>
  <si>
    <t>NameNoSpace</t>
  </si>
  <si>
    <t>alavictimapascual</t>
  </si>
  <si>
    <t>anadiedemosocasiondetropiezo</t>
  </si>
  <si>
    <t>atilevantomisojos</t>
  </si>
  <si>
    <t>atisenorenmiclamorimploro</t>
  </si>
  <si>
    <t>atisenorlevantomialma</t>
  </si>
  <si>
    <t>atisenorsedebelaalabanzaension</t>
  </si>
  <si>
    <t>abbapadre</t>
  </si>
  <si>
    <t>abraham</t>
  </si>
  <si>
    <t>aclamadalsenor</t>
  </si>
  <si>
    <t>aldespertar</t>
  </si>
  <si>
    <t>alabadalsenorenelcielo</t>
  </si>
  <si>
    <t>alegriahanacidoelsalvador</t>
  </si>
  <si>
    <t>aleluyaalabadalsenor</t>
  </si>
  <si>
    <t>aleluyabendecidalsenor</t>
  </si>
  <si>
    <t>aleluyayallegoelreino</t>
  </si>
  <si>
    <t>alzaospuertas</t>
  </si>
  <si>
    <t>amenamenamen</t>
  </si>
  <si>
    <t>amoalsenor</t>
  </si>
  <si>
    <t>aquedah</t>
  </si>
  <si>
    <t>asihablaelamen</t>
  </si>
  <si>
    <t>avemariai</t>
  </si>
  <si>
    <t>babiloniacriminal</t>
  </si>
  <si>
    <t>balaam</t>
  </si>
  <si>
    <t>bendecirealsenorentodotiempo</t>
  </si>
  <si>
    <t>bendicealmamiaayahveh</t>
  </si>
  <si>
    <t>benditaerestumaria</t>
  </si>
  <si>
    <t>benditoeressenor</t>
  </si>
  <si>
    <t>benditoseadios</t>
  </si>
  <si>
    <t>benedictus</t>
  </si>
  <si>
    <t>cantadadios</t>
  </si>
  <si>
    <t>cantadalsenor</t>
  </si>
  <si>
    <t>canticodelostresjovenes</t>
  </si>
  <si>
    <t>cantodemoises</t>
  </si>
  <si>
    <t>caritaschristiurgetnos</t>
  </si>
  <si>
    <t>carmen63</t>
  </si>
  <si>
    <t>comocondenadosamuerte</t>
  </si>
  <si>
    <t>comoesmaravilloso</t>
  </si>
  <si>
    <t>comolacierva</t>
  </si>
  <si>
    <t>comoovejaqueve</t>
  </si>
  <si>
    <t>consoladamipueblo</t>
  </si>
  <si>
    <t>cristoeslaluz</t>
  </si>
  <si>
    <t>cuandoelsenor</t>
  </si>
  <si>
    <t>cuandoisraelsaliodeegipto</t>
  </si>
  <si>
    <t>dayenu</t>
  </si>
  <si>
    <t>deprofundis</t>
  </si>
  <si>
    <t>decidlealosdecorazoncansado</t>
  </si>
  <si>
    <t>delantedelosangeles</t>
  </si>
  <si>
    <t>diadereposo</t>
  </si>
  <si>
    <t>diceelsenoramisenor</t>
  </si>
  <si>
    <t>dichosoelhombre</t>
  </si>
  <si>
    <t>elcombateescatologico</t>
  </si>
  <si>
    <t>elespiritudelsenorestasobremi</t>
  </si>
  <si>
    <t>eljacaldelospastores</t>
  </si>
  <si>
    <t>ellagarero</t>
  </si>
  <si>
    <t>elmesiasleon</t>
  </si>
  <si>
    <t>elneciopiensaquediosno</t>
  </si>
  <si>
    <t>elpuebloquecaminabaenlastinieblas</t>
  </si>
  <si>
    <t>elsenoranunciaunanoticia</t>
  </si>
  <si>
    <t>elsenoresmipastor</t>
  </si>
  <si>
    <t>elsenormehadado</t>
  </si>
  <si>
    <t>elielilamasabactani</t>
  </si>
  <si>
    <t>enmediodeaquelgentio</t>
  </si>
  <si>
    <t>enunanocheoscura</t>
  </si>
  <si>
    <t>eresdignodetomarellibro</t>
  </si>
  <si>
    <t>ereshermoso</t>
  </si>
  <si>
    <t>espaciente</t>
  </si>
  <si>
    <t>escondemeenloocultode</t>
  </si>
  <si>
    <t>escuchadislaslejanas</t>
  </si>
  <si>
    <t>esteeseldiaenqueactuo</t>
  </si>
  <si>
    <t>esteeselmandamientomio</t>
  </si>
  <si>
    <t>evenushalomalejem</t>
  </si>
  <si>
    <t>extiendomismanos</t>
  </si>
  <si>
    <t>exultadjustosenelsenor</t>
  </si>
  <si>
    <t>felicidadparaelhombre</t>
  </si>
  <si>
    <t>graciasayahveh</t>
  </si>
  <si>
    <t>gritadjubilosos</t>
  </si>
  <si>
    <t>haciatimoradasanta</t>
  </si>
  <si>
    <t>hastacuando</t>
  </si>
  <si>
    <t>heaquimisiervo</t>
  </si>
  <si>
    <t>heaquiquevengopresto</t>
  </si>
  <si>
    <t>heesperadoenelsenor</t>
  </si>
  <si>
    <t>hijasdejerusalen</t>
  </si>
  <si>
    <t>himnoacristoluz</t>
  </si>
  <si>
    <t>himnoalacaridad</t>
  </si>
  <si>
    <t>himnoalakenosis</t>
  </si>
  <si>
    <t>himnodeadviento</t>
  </si>
  <si>
    <t>himnodelaascension</t>
  </si>
  <si>
    <t>himnodepascua</t>
  </si>
  <si>
    <t>huyeamadomio</t>
  </si>
  <si>
    <t>idyanunciadamishermanos</t>
  </si>
  <si>
    <t>improperios</t>
  </si>
  <si>
    <t>jerusalenreconstruida</t>
  </si>
  <si>
    <t>jesusrecorriatodaslas</t>
  </si>
  <si>
    <t>lacorderadedios</t>
  </si>
  <si>
    <t>laespada</t>
  </si>
  <si>
    <t>lamarchaesdura</t>
  </si>
  <si>
    <t>lasalve</t>
  </si>
  <si>
    <t>lasiegadelasnaciones</t>
  </si>
  <si>
    <t>lavozdemiamado</t>
  </si>
  <si>
    <t>lasarmasdelaluz</t>
  </si>
  <si>
    <t>laudasion</t>
  </si>
  <si>
    <t>levantomisojosalosmontes</t>
  </si>
  <si>
    <t>lleguehastatupresenciamiclamor</t>
  </si>
  <si>
    <t>llevamealcielo</t>
  </si>
  <si>
    <t>magnificat</t>
  </si>
  <si>
    <t>mariacasadebendicion</t>
  </si>
  <si>
    <t>mariadejasnagora</t>
  </si>
  <si>
    <t>mariamadredelaiglesia</t>
  </si>
  <si>
    <t>mariamadredelcaminoardiente</t>
  </si>
  <si>
    <t>mariapequenamaria</t>
  </si>
  <si>
    <t>meensenaraselcaminodelavida</t>
  </si>
  <si>
    <t>mehasseducidosenor</t>
  </si>
  <si>
    <t>miradqueestupendo</t>
  </si>
  <si>
    <t>misericordiadiosmio</t>
  </si>
  <si>
    <t>misericordiamiamisericordia</t>
  </si>
  <si>
    <t>muchomehanperseguido</t>
  </si>
  <si>
    <t>noestaaquiresucito</t>
  </si>
  <si>
    <t>nohayenelparecer</t>
  </si>
  <si>
    <t>nolimetangere</t>
  </si>
  <si>
    <t>ohcieloslloveddeloalto</t>
  </si>
  <si>
    <t>ohdiosportunombre</t>
  </si>
  <si>
    <t>ohdiostueresmidios</t>
  </si>
  <si>
    <t>ohjesusamormio</t>
  </si>
  <si>
    <t>ohmuerte¿dondeestatuvictoria?</t>
  </si>
  <si>
    <t>ohsenornuestrodios</t>
  </si>
  <si>
    <t>ostomaredeentrelasnaciones</t>
  </si>
  <si>
    <t>palomaincorrupta</t>
  </si>
  <si>
    <t>pentecostes</t>
  </si>
  <si>
    <t>porelamordemisamigos</t>
  </si>
  <si>
    <t>porqueestanocheesdiferente</t>
  </si>
  <si>
    <t>porquelasgentesconjuran</t>
  </si>
  <si>
    <t>porquemiyugoessuave</t>
  </si>
  <si>
    <t>queamablessontusmoradas</t>
  </si>
  <si>
    <t>queestupendoquealegria</t>
  </si>
  <si>
    <t>quienesestaquesubedeldesierto</t>
  </si>
  <si>
    <t>quiennosseparara</t>
  </si>
  <si>
    <t>quieroandarmadreajerusalen</t>
  </si>
  <si>
    <t>quierocantar</t>
  </si>
  <si>
    <t>resucito</t>
  </si>
  <si>
    <t>resurrexit</t>
  </si>
  <si>
    <t>salvereinadeloscielos</t>
  </si>
  <si>
    <t>seencontrarondosangeles</t>
  </si>
  <si>
    <t>senorayudameanodudardeti</t>
  </si>
  <si>
    <t>senornomecorrijasentucolera</t>
  </si>
  <si>
    <t>sermondelamontana</t>
  </si>
  <si>
    <t>shlomlejmariam</t>
  </si>
  <si>
    <t>sielsenornoconstruyelacasa</t>
  </si>
  <si>
    <t>sihabeisresucitadoconcristo</t>
  </si>
  <si>
    <t>sihoyescuchaissuvoz</t>
  </si>
  <si>
    <t>simeherefugiadoenelsenor</t>
  </si>
  <si>
    <t>sionmadredetodoslospueblos</t>
  </si>
  <si>
    <t>solaasolo</t>
  </si>
  <si>
    <t>stabatmaterdolorosa</t>
  </si>
  <si>
    <t>subediosentreaclamaciones</t>
  </si>
  <si>
    <t>teestoyllamandosenor</t>
  </si>
  <si>
    <t>tehemanifestadomipecado</t>
  </si>
  <si>
    <t>tuhascubiertodevergüenzalamuerte</t>
  </si>
  <si>
    <t>tuqueeresfiel</t>
  </si>
  <si>
    <t>unretonobrotadeltroncodejese</t>
  </si>
  <si>
    <t>unagransenal</t>
  </si>
  <si>
    <t>uriuriura</t>
  </si>
  <si>
    <t>vamosyapastores</t>
  </si>
  <si>
    <t>vendellibano</t>
  </si>
  <si>
    <t>venespiritusanto</t>
  </si>
  <si>
    <t>venhijodelhombre</t>
  </si>
  <si>
    <t>venicreator</t>
  </si>
  <si>
    <t>vieneelsenor</t>
  </si>
  <si>
    <t>virgendelamaravilla</t>
  </si>
  <si>
    <t>vividalegres</t>
  </si>
  <si>
    <t>vosotrossoislaluzdelmundo</t>
  </si>
  <si>
    <t>yavienemidios</t>
  </si>
  <si>
    <t>yahvehtueresmidios</t>
  </si>
  <si>
    <t>yoteamosenor</t>
  </si>
  <si>
    <t>yovengoareunir</t>
  </si>
  <si>
    <t>zaqueo</t>
  </si>
  <si>
    <t>aclamacionesalaoraciondelosfieles</t>
  </si>
  <si>
    <t>aleluyainterleccional</t>
  </si>
  <si>
    <t>aleluyapascual</t>
  </si>
  <si>
    <t>antifonaparaelevangelio</t>
  </si>
  <si>
    <t>bendiciondelagua</t>
  </si>
  <si>
    <t>celebracionpenitencial(bendicionpenitencial)</t>
  </si>
  <si>
    <t>corderodedios</t>
  </si>
  <si>
    <t>credo</t>
  </si>
  <si>
    <t>gloriaadiosenloaltodelcielo</t>
  </si>
  <si>
    <t>letaniasdelossantos</t>
  </si>
  <si>
    <t>letaniaspenitencialesi</t>
  </si>
  <si>
    <t>padrenuestro</t>
  </si>
  <si>
    <t>plegariaeucaristicaiimodeloi</t>
  </si>
  <si>
    <t>plegariaeucaristicaiimodeloii</t>
  </si>
  <si>
    <t>plegariaeucaristicaiv</t>
  </si>
  <si>
    <t>prefacioparaadvientoynavidad</t>
  </si>
  <si>
    <t>prefacioparaeltiempopascual</t>
  </si>
  <si>
    <t>pregonpascual</t>
  </si>
  <si>
    <t>salmodiaparaelevangelio</t>
  </si>
  <si>
    <t>salmodiaparaelrosario</t>
  </si>
  <si>
    <t>salmodiaparaelsalmoresponsorial</t>
  </si>
  <si>
    <t>salmodiasparalaoraciondelosfieles</t>
  </si>
  <si>
    <t>salmodiasparalaudes</t>
  </si>
  <si>
    <t>santopalomeras65</t>
  </si>
  <si>
    <t>santomelodiahebraica</t>
  </si>
  <si>
    <t>santopalestina74</t>
  </si>
  <si>
    <t>santoroma77</t>
  </si>
  <si>
    <t>santo1982</t>
  </si>
  <si>
    <t>santo1988</t>
  </si>
  <si>
    <t>tedeum</t>
  </si>
  <si>
    <t>comoelimpulsoquesientelaira</t>
  </si>
  <si>
    <t>cuandodormia</t>
  </si>
  <si>
    <t>debora</t>
  </si>
  <si>
    <t>elmismodios</t>
  </si>
  <si>
    <t>elsembrador</t>
  </si>
  <si>
    <t>heaquiquenuestroespejoeselsenor</t>
  </si>
  <si>
    <t>himnoalacruzgloriosa</t>
  </si>
  <si>
    <t>jacob</t>
  </si>
  <si>
    <t>ningunopuedeserviradossenores</t>
  </si>
  <si>
    <t>noresistaisalmal</t>
  </si>
  <si>
    <t>nosufrasporlosmalvados</t>
  </si>
  <si>
    <t>ohsenormicorazonyanoesambicioso</t>
  </si>
  <si>
    <t>senortumeescrutasyconoces</t>
  </si>
  <si>
    <t>shemaisrael</t>
  </si>
  <si>
    <t>sientatesolitarioysilencioso</t>
  </si>
  <si>
    <t>tueresmiesperanzasenor</t>
  </si>
  <si>
    <t>alacenadelcordero</t>
  </si>
  <si>
    <t>adondeteescondisteamado</t>
  </si>
  <si>
    <t>comodestilalamiel</t>
  </si>
  <si>
    <t>comolirioentreloscardos</t>
  </si>
  <si>
    <t>hermosaeresamigamia</t>
  </si>
  <si>
    <t>lapalomavolo</t>
  </si>
  <si>
    <t>merobasteelcorazon</t>
  </si>
  <si>
    <t>subaelesposoallenodesutalamo</t>
  </si>
  <si>
    <t>Moments</t>
  </si>
  <si>
    <t xml:space="preserve"> ="""" &amp; TEXTJOIN(""",""",TRUE,Table6[@[Categoria1]:[Antiguo Testamento]]) &amp; """"</t>
  </si>
  <si>
    <t>Content</t>
  </si>
  <si>
    <t>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t>
  </si>
  <si>
    <t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t>
  </si>
  <si>
    <t xml:space="preserve">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t>
  </si>
  <si>
    <t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t>
  </si>
  <si>
    <t xml:space="preserve">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t>
  </si>
  <si>
    <t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t>
  </si>
  <si>
    <t>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t>
  </si>
  <si>
    <t>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t>
  </si>
  <si>
    <t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t>
  </si>
  <si>
    <t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t>
  </si>
  <si>
    <t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t>
  </si>
  <si>
    <t>aleluya Pascual cristo jesús ha resucitado. aleluya.</t>
  </si>
  <si>
    <t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t>
  </si>
  <si>
    <t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t>
  </si>
  <si>
    <t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t>
  </si>
  <si>
    <t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t>
  </si>
  <si>
    <t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t>
  </si>
  <si>
    <t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t>
  </si>
  <si>
    <t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t>
  </si>
  <si>
    <t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t>
  </si>
  <si>
    <t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t>
  </si>
  <si>
    <t>ave maría ii le 1,28ss – 1984 ave maría, llena de gracia, el señor es contigo, bendita tú eres entre todas las mujeres, y bendito es el fruto de tu vientre, jesús. santa maría, madre de Dios, ruega por nosotros que somos pecadores, ruega ahora y en la hora de nuestra muerte.</t>
  </si>
  <si>
    <t>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t>
  </si>
  <si>
    <t>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t>
  </si>
  <si>
    <t>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t>
  </si>
  <si>
    <t>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t>
  </si>
  <si>
    <t>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t>
  </si>
  <si>
    <t>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t>
  </si>
  <si>
    <t>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t>
  </si>
  <si>
    <t>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t>
  </si>
  <si>
    <t>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t>
  </si>
  <si>
    <t>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t>
  </si>
  <si>
    <t>cristo es la luz juan 8,12; 14,6 cristo es la luz. él es la salvación cristo es el camino. cristo es la verdad. cristo es la vida.</t>
  </si>
  <si>
    <t>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t>
  </si>
  <si>
    <t>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t>
  </si>
  <si>
    <t>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t>
  </si>
  <si>
    <t>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t>
  </si>
  <si>
    <t>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t>
  </si>
  <si>
    <t>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t>
  </si>
  <si>
    <t>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t>
  </si>
  <si>
    <t>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t>
  </si>
  <si>
    <t>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t>
  </si>
  <si>
    <t>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t>
  </si>
  <si>
    <t>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t>
  </si>
  <si>
    <t>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t>
  </si>
  <si>
    <t>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t>
  </si>
  <si>
    <t>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t>
  </si>
  <si>
    <t>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t>
  </si>
  <si>
    <t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t>
  </si>
  <si>
    <t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t>
  </si>
  <si>
    <t>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t>
  </si>
  <si>
    <t>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t>
  </si>
  <si>
    <t>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t>
  </si>
  <si>
    <t>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t>
  </si>
  <si>
    <t>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t>
  </si>
  <si>
    <t>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t>
  </si>
  <si>
    <t>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t>
  </si>
  <si>
    <t>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t>
  </si>
  <si>
    <t>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t>
  </si>
  <si>
    <t>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t>
  </si>
  <si>
    <t>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t>
  </si>
  <si>
    <t>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t>
  </si>
  <si>
    <t>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t>
  </si>
  <si>
    <t>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t>
  </si>
  <si>
    <t>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t>
  </si>
  <si>
    <t>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t>
  </si>
  <si>
    <t>¡abbá,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t>
  </si>
  <si>
    <t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t>
  </si>
  <si>
    <t>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t>
  </si>
  <si>
    <t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t>
  </si>
  <si>
    <t>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t>
  </si>
  <si>
    <t>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t>
  </si>
  <si>
    <t>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t>
  </si>
  <si>
    <t>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t>
  </si>
  <si>
    <t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t>
  </si>
  <si>
    <t>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t>
  </si>
  <si>
    <t>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t>
  </si>
  <si>
    <t>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t>
  </si>
  <si>
    <t>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t>
  </si>
  <si>
    <t>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t>
  </si>
  <si>
    <t>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t>
  </si>
  <si>
    <t>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t>
  </si>
  <si>
    <t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
  </si>
  <si>
    <t>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t>
  </si>
  <si>
    <t>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t>
  </si>
  <si>
    <t>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t>
  </si>
  <si>
    <t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t>
  </si>
  <si>
    <t>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t>
  </si>
  <si>
    <t xml:space="preserve">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t>
  </si>
  <si>
    <t>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t>
  </si>
  <si>
    <t xml:space="preserve">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t>
  </si>
  <si>
    <t>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t>
  </si>
  <si>
    <t xml:space="preserve">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t>
  </si>
  <si>
    <t xml:space="preserve">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t>
  </si>
  <si>
    <t xml:space="preserve">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t>
  </si>
  <si>
    <t xml:space="preserve">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t>
  </si>
  <si>
    <t xml:space="preserve">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t>
  </si>
  <si>
    <t>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t>
  </si>
  <si>
    <t xml:space="preserve">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t>
  </si>
  <si>
    <t>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t>
  </si>
  <si>
    <t>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t>
  </si>
  <si>
    <t>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t>
  </si>
  <si>
    <t xml:space="preserve">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t>
  </si>
  <si>
    <t xml:space="preserve">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t>
  </si>
  <si>
    <t>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t>
  </si>
  <si>
    <t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t>
  </si>
  <si>
    <t xml:space="preserve">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t>
  </si>
  <si>
    <t>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t>
  </si>
  <si>
    <t xml:space="preserve">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t>
  </si>
  <si>
    <t>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t>
  </si>
  <si>
    <t>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t>
  </si>
  <si>
    <t xml:space="preserve">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t>
  </si>
  <si>
    <t>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t>
  </si>
  <si>
    <t xml:space="preserve">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t>
  </si>
  <si>
    <t xml:space="preserve">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t>
  </si>
  <si>
    <t>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t>
  </si>
  <si>
    <t xml:space="preserve">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t>
  </si>
  <si>
    <t>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t>
  </si>
  <si>
    <t>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t>
  </si>
  <si>
    <t>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t>
  </si>
  <si>
    <t>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t>
  </si>
  <si>
    <t>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t>
  </si>
  <si>
    <t>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t>
  </si>
  <si>
    <t>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t>
  </si>
  <si>
    <t>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t>
  </si>
  <si>
    <t>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t>
  </si>
  <si>
    <t>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t>
  </si>
  <si>
    <t>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t>
  </si>
  <si>
    <t>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t>
  </si>
  <si>
    <t>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t>
  </si>
  <si>
    <t>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t>
  </si>
  <si>
    <t>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t>
  </si>
  <si>
    <t>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t>
  </si>
  <si>
    <t>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t>
  </si>
  <si>
    <t>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t>
  </si>
  <si>
    <t>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t>
  </si>
  <si>
    <t>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t>
  </si>
  <si>
    <t>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t>
  </si>
  <si>
    <t>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t>
  </si>
  <si>
    <t>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t>
  </si>
  <si>
    <t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t>
  </si>
  <si>
    <t>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t>
  </si>
  <si>
    <t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t>
  </si>
  <si>
    <t xml:space="preserve">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t>
  </si>
  <si>
    <t>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t>
  </si>
  <si>
    <t>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t>
  </si>
  <si>
    <t>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t>
  </si>
  <si>
    <t xml:space="preserve">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t>
  </si>
  <si>
    <t>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t>
  </si>
  <si>
    <t>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t>
  </si>
  <si>
    <t xml:space="preserve">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t>
  </si>
  <si>
    <t xml:space="preserve">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t>
  </si>
  <si>
    <t xml:space="preserve">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t>
  </si>
  <si>
    <t xml:space="preserve">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t>
  </si>
  <si>
    <t>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t>
  </si>
  <si>
    <t>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t>
  </si>
  <si>
    <t>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t>
  </si>
  <si>
    <t>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t>
  </si>
  <si>
    <t>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t>
  </si>
  <si>
    <t>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t>
  </si>
  <si>
    <t>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t>
  </si>
  <si>
    <t>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t>
  </si>
  <si>
    <t>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t>
  </si>
  <si>
    <t xml:space="preserve">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t>
  </si>
  <si>
    <t>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t>
  </si>
  <si>
    <t xml:space="preserve">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t>
  </si>
  <si>
    <t xml:space="preserve">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t>
  </si>
  <si>
    <t xml:space="preserve">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t>
  </si>
  <si>
    <t>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t>
  </si>
  <si>
    <t>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t>
  </si>
  <si>
    <t xml:space="preserve">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t>
  </si>
  <si>
    <t xml:space="preserve">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t>
  </si>
  <si>
    <t xml:space="preserve">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t>
  </si>
  <si>
    <t xml:space="preserve">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t>
  </si>
  <si>
    <t>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t>
  </si>
  <si>
    <t>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t>
  </si>
  <si>
    <t xml:space="preserve">¡oh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t>
  </si>
  <si>
    <t xml:space="preserve">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t>
  </si>
  <si>
    <t xml:space="preserve">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t>
  </si>
  <si>
    <t xml:space="preserve">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t>
  </si>
  <si>
    <t>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t>
  </si>
  <si>
    <t>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t>
  </si>
  <si>
    <t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t>
  </si>
  <si>
    <t>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t>
  </si>
  <si>
    <t xml:space="preserve">¿por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t>
  </si>
  <si>
    <t>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t>
  </si>
  <si>
    <t xml:space="preserve">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t>
  </si>
  <si>
    <t xml:space="preserve">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t>
  </si>
  <si>
    <t>¡qué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t>
  </si>
  <si>
    <t>¡qué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t>
  </si>
  <si>
    <t xml:space="preserve">¿quién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t>
  </si>
  <si>
    <t xml:space="preserve">¿quién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t>
  </si>
  <si>
    <t>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t>
  </si>
  <si>
    <t xml:space="preserve">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t>
  </si>
  <si>
    <t>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t>
  </si>
  <si>
    <t>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t>
  </si>
  <si>
    <t>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t>
  </si>
  <si>
    <t xml:space="preserve">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t>
  </si>
  <si>
    <t xml:space="preserve">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t>
  </si>
  <si>
    <t xml:space="preserve">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t>
  </si>
  <si>
    <t>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t>
  </si>
  <si>
    <t>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t>
  </si>
  <si>
    <t>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t>
  </si>
  <si>
    <t>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t>
  </si>
  <si>
    <t>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t>
  </si>
  <si>
    <t xml:space="preserve">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t>
  </si>
  <si>
    <t xml:space="preserve">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t>
  </si>
  <si>
    <t xml:space="preserve">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t>
  </si>
  <si>
    <t xml:space="preserve">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t>
  </si>
  <si>
    <t>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t>
  </si>
  <si>
    <t>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t>
  </si>
  <si>
    <t xml:space="preserve">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t>
  </si>
  <si>
    <t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
  </si>
  <si>
    <t xml:space="preserve">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
  </si>
  <si>
    <t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
  </si>
  <si>
    <t>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t>
  </si>
  <si>
    <t>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t>
  </si>
  <si>
    <t xml:space="preserve">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t>
  </si>
  <si>
    <t xml:space="preserve">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t>
  </si>
  <si>
    <t xml:space="preserve">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t>
  </si>
  <si>
    <t>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t>
  </si>
  <si>
    <t>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t>
  </si>
  <si>
    <t>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t>
  </si>
  <si>
    <t xml:space="preserve">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t>
  </si>
  <si>
    <t xml:space="preserve">vivid alegres filipenses 4,4ss vivid alegres, el señor está cerca, vivid alegres, el señor está cerca. vivid alegres, el señor viene ya, y nos salvará, y nos salvará, y nos salvará. valor, no temáis que el señor viene ya, y nos salvará, y nos salvará, y nos salvará. vivid alegres </t>
  </si>
  <si>
    <t xml:space="preserve">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t>
  </si>
  <si>
    <t xml:space="preserve">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t>
  </si>
  <si>
    <t xml:space="preserve">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t>
  </si>
  <si>
    <t>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t>
  </si>
  <si>
    <t xml:space="preserve">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t>
  </si>
  <si>
    <t>x</t>
  </si>
  <si>
    <t xml:space="preserve">,title: </t>
  </si>
  <si>
    <t xml:space="preserve">, subtitle: </t>
  </si>
  <si>
    <t xml:space="preserve">, category: </t>
  </si>
  <si>
    <t xml:space="preserve">, moments: </t>
  </si>
  <si>
    <t xml:space="preserve">, url: </t>
  </si>
  <si>
    <t xml:space="preserve">, content: </t>
  </si>
  <si>
    <t>content</t>
  </si>
  <si>
    <t>URL</t>
  </si>
  <si>
    <t>moments</t>
  </si>
  <si>
    <t>category</t>
  </si>
  <si>
    <t>subtitle</t>
  </si>
  <si>
    <t>title</t>
  </si>
  <si>
    <t>id2</t>
  </si>
  <si>
    <t>title3</t>
  </si>
  <si>
    <t>subtitle4</t>
  </si>
  <si>
    <t>category5</t>
  </si>
  <si>
    <t>moments6</t>
  </si>
  <si>
    <t>URL7</t>
  </si>
  <si>
    <t>content8</t>
  </si>
  <si>
    <t>Letanías penitenciales ii</t>
  </si>
  <si>
    <t>letaniaspenitencialesii</t>
  </si>
  <si>
    <t>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t>
  </si>
  <si>
    <t>Eleccion</t>
  </si>
  <si>
    <t>Liturgia</t>
  </si>
  <si>
    <t>Ave María II (1984)</t>
  </si>
  <si>
    <t>avemariaii(1984)</t>
  </si>
  <si>
    <t>{  "id": "alavictimapascual", 
   "titulo": "A la víctima pascual", 
   "salmo": "Secuencia de Pascua - Himno lat. «Victimae paschall laudes» ", 
   "letra": "1 a la víctima pascual, ofrecemos hoy el sacrificio de alabanza.....", 
   "archivo": "/resucito/src/index.html?canto=alavictimapascual"},</t>
  </si>
  <si>
    <t>titulo</t>
  </si>
  <si>
    <t>{"id":</t>
  </si>
  <si>
    <t>salmo</t>
  </si>
  <si>
    <t>Letras</t>
  </si>
  <si>
    <t>Contenido del Codigo</t>
  </si>
  <si>
    <t>Index</t>
  </si>
  <si>
    <t>Index Web</t>
  </si>
  <si>
    <t>cantosJS</t>
  </si>
  <si>
    <t>Find</t>
  </si>
  <si>
    <t>✠ «» ♭</t>
  </si>
  <si>
    <t>/*</t>
  </si>
  <si>
    <t>╔════════════════════════════════════════════════════════╗</t>
  </si>
  <si>
    <t>╚════════════════════════════════════════════════════════╝  */</t>
  </si>
  <si>
    <t xml:space="preserve">   {</t>
  </si>
  <si>
    <t>Si</t>
  </si>
  <si>
    <t>// Nueva propiedad para la velocidad de desplazamiento</t>
  </si>
  <si>
    <r>
      <t xml:space="preserve">        scrollConfig: </t>
    </r>
    <r>
      <rPr>
        <b/>
        <sz val="18"/>
        <color rgb="FF00B0F0"/>
        <rFont val="Consolas"/>
        <family val="3"/>
      </rPr>
      <t>{</t>
    </r>
  </si>
  <si>
    <t xml:space="preserve">            mobile: { velocidad: 6, incremento: 3 }, // Para celular</t>
  </si>
  <si>
    <t xml:space="preserve">            tablet: { velocidad: 7, incremento: 1 },  // Para tablet</t>
  </si>
  <si>
    <t xml:space="preserve">            desktop: { velocidad: 7, incremento: 1 },   // Para PC</t>
  </si>
  <si>
    <t xml:space="preserve">            desktopsmall: { velocidad: 7, incremento: 1 }},   // Para PC</t>
  </si>
  <si>
    <t>// Contenido del lado izquierdo del canto,</t>
  </si>
  <si>
    <t xml:space="preserve">    lizq: [</t>
  </si>
  <si>
    <r>
      <t xml:space="preserve">            { line: </t>
    </r>
    <r>
      <rPr>
        <sz val="20"/>
        <color rgb="FFCE9178"/>
        <rFont val="Consolas"/>
        <family val="3"/>
      </rPr>
      <t>""</t>
    </r>
    <r>
      <rPr>
        <sz val="20"/>
        <color rgb="FFD4D4D4"/>
        <rFont val="Consolas"/>
        <family val="3"/>
      </rPr>
      <t xml:space="preserve">, sC: </t>
    </r>
    <r>
      <rPr>
        <sz val="20"/>
        <color rgb="FFCE9178"/>
        <rFont val="Consolas"/>
        <family val="3"/>
      </rPr>
      <t>"adb1"</t>
    </r>
    <r>
      <rPr>
        <sz val="20"/>
        <color rgb="FFD4D4D4"/>
        <rFont val="Consolas"/>
        <family val="3"/>
      </rPr>
      <t xml:space="preserve">}, </t>
    </r>
    <r>
      <rPr>
        <sz val="20"/>
        <color rgb="FF6A9955"/>
        <rFont val="Consolas"/>
        <family val="3"/>
      </rPr>
      <t>// Espacio Generado para separar contenido</t>
    </r>
  </si>
  <si>
    <t xml:space="preserve">    ], lder: [</t>
  </si>
  <si>
    <t>CONTENIDO PARA OCULTAR</t>
  </si>
  <si>
    <t xml:space="preserve">            { type: "collapsible-block", id: "asamblea_anadie_1", initialState: "collapsed",</t>
  </si>
  <si>
    <t>ta as</t>
  </si>
  <si>
    <t>ASAMBLEA UNO</t>
  </si>
  <si>
    <t>as</t>
  </si>
  <si>
    <t>ASAMBLEA DOS</t>
  </si>
  <si>
    <t>ASAMBLEA TRES</t>
  </si>
  <si>
    <t>ASAMBLEA CUATRO</t>
  </si>
  <si>
    <t>ASAMBLEA CISCO</t>
  </si>
  <si>
    <t>ASAMBLEA SEIS</t>
  </si>
  <si>
    <t>ASAMBLEA CIERRE</t>
  </si>
  <si>
    <t xml:space="preserve"> </t>
  </si>
  <si>
    <t>PARA OCULTAR CONTENIDO</t>
  </si>
  <si>
    <t>// SIGUIENTE CANTO DEBAJO</t>
  </si>
  <si>
    <t>CATEGORIA8</t>
  </si>
  <si>
    <t>"/resucito/src/index.html?canto=alacenadelcordero"</t>
  </si>
  <si>
    <t>Mi</t>
  </si>
  <si>
    <t>m</t>
  </si>
  <si>
    <t>La</t>
  </si>
  <si>
    <t>tc</t>
  </si>
  <si>
    <t>DICE EL SEÑOR A MI SEÑOR:</t>
  </si>
  <si>
    <t>«SIÉNTATE A MI DERECHA,</t>
  </si>
  <si>
    <t>Sol#</t>
  </si>
  <si>
    <t>HASTA QUE PONGA A TUS ENEMIGOS</t>
  </si>
  <si>
    <t>COMO ESCABEL DE TUS PIES;</t>
  </si>
  <si>
    <t>DEBAJO DE TUS PIES,</t>
  </si>
  <si>
    <t>DEBAJO DE TUS PIES».</t>
  </si>
  <si>
    <t>El cetro de tu poder</t>
  </si>
  <si>
    <t>Do#</t>
  </si>
  <si>
    <t>extiende el Señor desde Sión:</t>
  </si>
  <si>
    <t>¡domina en medio de tus enemigos,</t>
  </si>
  <si>
    <t>domina en medio de tus enemigos!</t>
  </si>
  <si>
    <t>«Desde el seno de la aurora</t>
  </si>
  <si>
    <t>como rocío yo te he engendrado;</t>
  </si>
  <si>
    <t>desde antes de la aurora</t>
  </si>
  <si>
    <t>como rocío yo te he engendrado».</t>
  </si>
  <si>
    <t>El Señor ha jurado y no se arrepiente:</t>
  </si>
  <si>
    <t>Tú eres sacerdote para siempre,</t>
  </si>
  <si>
    <t>a semejanza de Melquisedec,</t>
  </si>
  <si>
    <t>a semejanza de Melquisedec».</t>
  </si>
  <si>
    <t>Porque el Señor está a tu derecha,</t>
  </si>
  <si>
    <t>destruirá tus enemigos,</t>
  </si>
  <si>
    <t>tú juzgarás los pueblos,</t>
  </si>
  <si>
    <t>sentenciarás a las naciones.</t>
  </si>
  <si>
    <t>En el camino bebe del torrente,</t>
  </si>
  <si>
    <t>y levanta la cabeza,</t>
  </si>
  <si>
    <t>levanta la cabeza,</t>
  </si>
  <si>
    <t>levanta la cabeza.</t>
  </si>
  <si>
    <t>DICHOSO EL HOMBRE</t>
  </si>
  <si>
    <t>Fa</t>
  </si>
  <si>
    <t>QUE NO SIGUE EL CONSEJO DE LOS IMPÍOS,</t>
  </si>
  <si>
    <t>NI EN LA SENDA DE LOS PECADORES SE DETIENE,</t>
  </si>
  <si>
    <t>NI EN EL BANCO DE LOS BURLONES SE SIENTA.</t>
  </si>
  <si>
    <t>Mas se complace en la palabra del Señor,</t>
  </si>
  <si>
    <t>Sol</t>
  </si>
  <si>
    <t>sus salmos susurra día y noche.</t>
  </si>
  <si>
    <t>Será como árbol plantado</t>
  </si>
  <si>
    <t>junto a corrientes de agua.</t>
  </si>
  <si>
    <t>SERÁ COMO ÁRBOL PLANTADO</t>
  </si>
  <si>
    <t>JUNTO A CORRIENTES DE AGUA,</t>
  </si>
  <si>
    <t>que da fruto a su tiempo,</t>
  </si>
  <si>
    <t>nunca se marchitarán sus hojas;</t>
  </si>
  <si>
    <t>todo lo que emprende le sale bien,</t>
  </si>
  <si>
    <t>todo lo que emprende le sale bien.</t>
  </si>
  <si>
    <t>¡No así los impíos, no así!</t>
  </si>
  <si>
    <t>Que son como la paja</t>
  </si>
  <si>
    <t>que se lleva el viento.</t>
  </si>
  <si>
    <t>¡NO ASÍ LOS IMPÍOS, NO ASÍ!</t>
  </si>
  <si>
    <t>QUE SON COMO LA PAJA</t>
  </si>
  <si>
    <t>QUE SE LLEVA EL VIENTO.</t>
  </si>
  <si>
    <t>No resistirán en el juicio los impíos,</t>
  </si>
  <si>
    <t>ni los pecadores</t>
  </si>
  <si>
    <t>en la comunidad de los santos.</t>
  </si>
  <si>
    <t>Porque el Señor cuida</t>
  </si>
  <si>
    <t>el camino de sus fieles,</t>
  </si>
  <si>
    <t>mas el camino de los impíos</t>
  </si>
  <si>
    <t>acaba mal, acaba mal, acaba mal.</t>
  </si>
  <si>
    <t>html</t>
  </si>
  <si>
    <t>DICE EL SEÑOR A MI SEÑOR</t>
  </si>
  <si>
    <t>MARIA, MADRE MÍA</t>
  </si>
  <si>
    <t>Santo, Santo, Santo.</t>
  </si>
  <si>
    <t>SANTO,SANTO,SANTO.</t>
  </si>
  <si>
    <t>Los cielos y la tierra</t>
  </si>
  <si>
    <t>están llenos de tu Gloria.</t>
  </si>
  <si>
    <t>LOS CIELOS Y LA TIERRA</t>
  </si>
  <si>
    <t>ESTÁN LLENOS DE TU GLORIA.</t>
  </si>
  <si>
    <t>Hosanna en lo alto del Cielo.</t>
  </si>
  <si>
    <t>HOSANNA EN LO ALTO DEL CIELO.</t>
  </si>
  <si>
    <t>SANTO, SANTO, SANTO.</t>
  </si>
  <si>
    <t>Bendito es el que viene</t>
  </si>
  <si>
    <t>en el nombre del Señor.</t>
  </si>
  <si>
    <t>BENDITO ES EL QUE VIENE</t>
  </si>
  <si>
    <t>EN EL NOMBRE DEL SEÑOR.</t>
  </si>
  <si>
    <t>SANTO, SANTO, SANTO,</t>
  </si>
  <si>
    <t>SANTO ES EL SEÑOR,</t>
  </si>
  <si>
    <t>DIOS DEL UNIVERSO,</t>
  </si>
  <si>
    <t>SANTO ES EL SEÑOR.</t>
  </si>
  <si>
    <t>Llenos están los cielos</t>
  </si>
  <si>
    <t>y la tierra de tu gloria.</t>
  </si>
  <si>
    <t>Hosanna, hosanna, hosanna,</t>
  </si>
  <si>
    <t>hosanna en las alturas.</t>
  </si>
  <si>
    <t>en nombre del Señor,</t>
  </si>
  <si>
    <t>bendito es el que viene</t>
  </si>
  <si>
    <t>en nombre del Señor.</t>
  </si>
  <si>
    <t>HOSANNA EN LAS ALTURAS,</t>
  </si>
  <si>
    <t>BENDITO ES EL QUE VIENE,</t>
  </si>
  <si>
    <t>EN NOMBRE DEL SEÑOR.</t>
  </si>
  <si>
    <t>Do</t>
  </si>
  <si>
    <t>Si7</t>
  </si>
  <si>
    <t>SANTO HEBRAICA</t>
  </si>
  <si>
    <t>SANTO, ES SANTO, SANTO, ES SANTO;</t>
  </si>
  <si>
    <t>Re</t>
  </si>
  <si>
    <t>SANTO, ES SANTO; YAHVEH SEBAOTH.</t>
  </si>
  <si>
    <t>están llenos de Ti.</t>
  </si>
  <si>
    <t>ESTÁN LLENOS DE TI.</t>
  </si>
  <si>
    <t>Hosanna en el cielo,</t>
  </si>
  <si>
    <t>hosanna.</t>
  </si>
  <si>
    <t>HOSANNA EN EL CIELO,</t>
  </si>
  <si>
    <t>HOSANNA.</t>
  </si>
  <si>
    <t>SANTO, ES SANTO, SANTO, ES SANTO...</t>
  </si>
  <si>
    <t>Bendito el que viene,</t>
  </si>
  <si>
    <t>A BENDITO EL QUE VIENE,</t>
  </si>
  <si>
    <t xml:space="preserve">SANTO PALOMERAS 65 </t>
  </si>
  <si>
    <t>SANTO MELODÍA HEBRAICA</t>
  </si>
  <si>
    <t>SANTO 1988</t>
  </si>
  <si>
    <t>code</t>
  </si>
  <si>
    <t xml:space="preserve">
Sub indice()
    Dim sheetdb As Worksheet
    Dim rowStart As Integer
    Dim colStart As Integer
    Dim currentRow As Integer
    Dim currentCol As Integer
    Const ULTIMA_FILA As Integer = 40 ' Límite inferior (fila 40)
    Const ULTIMA_COL As Integer = 8    ' Columna H (8)
    ' Desactivar actualizaciones
    Application.ScreenUpdating = False
    Application.Calculation = xlCalculationManual
    Application.EnableEvents = False
    ' Limpiar solo el área de enlaces (A2:H40)
    Sheets("Indice").Range("A2:H40").ClearContents
    ' Configurar inicio en A2
    rowStart = 2
    colStart = 1
    currentRow = rowStart
    currentCol = colStart
    For Each sheetdb In Worksheets
        If sheetdb.Name &lt;&gt; "Indice" Then
            ' Insertar enlace en la celda actual
            With Sheets("Indice").Cells(currentRow, currentCol)
                .Value = sheetdb.Name
                .Hyperlinks.Add Anchor:=.Cells, Address:="", SubAddress:="'" &amp; sheetdb.Name &amp; "'!A3"
                .Font.Name = "Comic Sans MS"
                .Font.Size = 16
                .Font.Color = RGB(255, 255, 255)
                .Interior.Color = RGB(0, 0, 0)
                .Font.Underline = xlUnderlineStyleNone
            End With
            ' Avanzar a la siguiente celda
            currentRow = currentRow + 1
            ' Verificar límites
            If currentRow &gt; ULTIMA_FILA Then
                currentRow = rowStart
                currentCol = currentCol + 1
                ' Salir si superamos columna H
                If currentCol &gt; ULTIMA_COL Then Exit For
            End If
        End If
    Next sheetdb
    ' Reactivar actualizaciones
    Application.ScreenUpdating = True
    Application.Calculation = xlCalculationAutomatic
    Application.EnableEvents = True
End Sub
Sub JS_Click()
    Dim hojaActual As Worksheet
    Dim rangoACopiar As Range
    Dim ultimaFila As Long
    ' Usar la hoja activa (donde está el botón)
    Set hojaActual = ActiveSheet
    ' Encontrar la última fila con datos en la columna L
    ultimaFila = hojaActual.Cells(hojaActual.Rows.Count, "L").End(xlUp).Row
    ' Definir el rango desde L2 hasta la última fila con datos
    If ultimaFila &gt;= 2 Then
        Set rangoACopiar = hojaActual.Range("L2:L" &amp; ultimaFila)
        rangoACopiar.Copy
    Else
        MsgBox "No hay datos para copiar en la columna L desde L2 en adelante.", vbExclamation
    End If
End Sub
Function SumarE1HojaAnterior() As Variant
    ' Hace que la función se recalcule cada vez que hay un cambio en el libro.
    Application.Volatile
    Dim wsCurrent As Worksheet
    Dim wsPrevious As Worksheet
    Dim currentIndex As Long
    Dim valorActual As Variant
    Dim valorAnterior As Variant
    ' Establecer el manejo de errores para la función
    On Error GoTo ErrorHandler
    ' Obtener la hoja desde donde se llama la función
    Set wsCurrent = Application.Caller.Parent
    currentIndex = wsCurrent.Index
    ' *** Obtener el valor de E1 de la hoja actual ***
    On Error Resume Next ' Ignora errores temporalmente para leer la celda
    valorActual = wsCurrent.Range("H1").Value
    ' Normaliza el valor si es un error o está vacío
    If IsError(valorActual) Then valorActual = 0
    If IsEmpty(valorActual) Then valorActual = 0
    On Error GoTo ErrorHandler ' Restaura el manejo de errores general
    ' *** Lógica para la hoja anterior ***
    If currentIndex &gt; 1 Then
        Set wsPrevious = ThisWorkbook.Sheets(currentIndex - 1)
        ' Obtener el valor de E1 de la hoja anterior
        On Error Resume Next ' Ignora errores temporalmente para leer la celda
        valorAnterior = wsPrevious.Range("C1").Value
        ' Normaliza el valor si es un error o está vacío
        If IsError(valorAnterior) Then valorAnterior = 0
        If IsEmpty(valorAnterior) Then valorAnterior = 0
        On Error GoTo ErrorHandler ' Restaura el manejo de errores general
        ' Sumar los valores, asegurándose de que son numéricos
        SumarE1HojaAnterior = CDbl(valorActual) + CDbl(valorAnterior)
    Else
        ' Si es la primera hoja, solo devuelve el valor de E1 de la hoja actual
        SumarE1HojaAnterior = CDbl(valorActual)
    End If
    Exit Function ' Sale de la función si todo va bien
ErrorHandler:
    ' Si ocurre cualquier otro error no manejado, devuelve un error #¡VALOR!
    SumarE1HojaAnterior = CVErr(xlErrValue)
End Function
</t>
  </si>
  <si>
    <t>Sub home()
Sheets("indice").Select
End Sub</t>
  </si>
  <si>
    <t>Indice</t>
  </si>
  <si>
    <t xml:space="preserve">Private Sub Worksheet_Activate()
Dim PreviousState As Variant
indice
End Sub
</t>
  </si>
  <si>
    <t>SANTO,SANTO,SANTO,</t>
  </si>
  <si>
    <t>Rem</t>
  </si>
  <si>
    <t>YAHVEH SEBAOTH,</t>
  </si>
  <si>
    <t>YAHVEH SEBAOTH.</t>
  </si>
  <si>
    <t>Los cielos</t>
  </si>
  <si>
    <t>y la tierra</t>
  </si>
  <si>
    <t>están llenos,</t>
  </si>
  <si>
    <t>HOSANNA, HOSANNA,</t>
  </si>
  <si>
    <t>HOSANNA, HOSANNA.</t>
  </si>
  <si>
    <t>HOSANNA EN LO ALTO DEL CIELO,</t>
  </si>
  <si>
    <t>Bendito</t>
  </si>
  <si>
    <t>es el que viene,</t>
  </si>
  <si>
    <t>en el nombre,</t>
  </si>
  <si>
    <t>HOSANNA EN LO ALTO DEL CIELO,   Sol</t>
  </si>
  <si>
    <t>están llenos, están llenos de Ti.</t>
  </si>
  <si>
    <t>EN LO ALTO DEL CIELO.</t>
  </si>
  <si>
    <t>Bendito es el que viene,</t>
  </si>
  <si>
    <t>en el nombre, en el nombre del Señor.</t>
  </si>
  <si>
    <t>SANTO,SANTO,SANTO</t>
  </si>
  <si>
    <t>ES EL SEÑOR.</t>
  </si>
  <si>
    <t>ES EL SEÑOR,</t>
  </si>
  <si>
    <t>DIOS DEL UNIVERSO.</t>
  </si>
  <si>
    <t>HOSANNA,HOSANNA</t>
  </si>
  <si>
    <t>en el nombre del Señor,</t>
  </si>
  <si>
    <t>HOSANNA, HOSANNA</t>
  </si>
  <si>
    <t>SANTO 1982</t>
  </si>
  <si>
    <t>Aleluya, aleluya, aleluya.</t>
  </si>
  <si>
    <t>ALELUYA, ALELUYA, ALELUYA.</t>
  </si>
  <si>
    <t>Tomad sobre vosotros mi yugo y aprended de mí,</t>
  </si>
  <si>
    <t>que soy manso y humilde de corazón,</t>
  </si>
  <si>
    <t>y hallaréis descanso para vosotros,</t>
  </si>
  <si>
    <t>GLORIA DIOS EN LO ALTO DEL CIELO,</t>
  </si>
  <si>
    <t>Y PAZ EN LA TIERRA</t>
  </si>
  <si>
    <t>A LOS HOMBRES QUE AMA EL SEÑOR.</t>
  </si>
  <si>
    <t>TE ALABAMOS, TE GLORIFICAMOS,</t>
  </si>
  <si>
    <t>TE ADORAMOS, TE DAMOS GRACIAS</t>
  </si>
  <si>
    <t>POR TU INMENSA GLORIA.</t>
  </si>
  <si>
    <t>Señor Dios, Rey celestial,</t>
  </si>
  <si>
    <t>Dios Padre todopoderoso.</t>
  </si>
  <si>
    <t>Fa#</t>
  </si>
  <si>
    <t>Señor, Hijo único,</t>
  </si>
  <si>
    <t>JESUCRISTO.</t>
  </si>
  <si>
    <t>Señor Dios, Cordero de Dios,</t>
  </si>
  <si>
    <t>Hijo del Padre;</t>
  </si>
  <si>
    <t>tú que quitas el pecado del mundo,</t>
  </si>
  <si>
    <t>TEN PIEDAD DE NOSOTROS.</t>
  </si>
  <si>
    <t>Tú que quitas el pecado del mundo,</t>
  </si>
  <si>
    <t>atiende a nuestra súplica;</t>
  </si>
  <si>
    <t>tú, que estás sentado</t>
  </si>
  <si>
    <t>a la derecha del Padre,</t>
  </si>
  <si>
    <t>TEN PIEDAD DE NOSOTROS;</t>
  </si>
  <si>
    <t>PORQUE SOLO TÚ ERES SANTO,</t>
  </si>
  <si>
    <t>SOLO TÚ SEÑOR,</t>
  </si>
  <si>
    <t>SOLO TÚ ALTÍSIMO,</t>
  </si>
  <si>
    <t>JESUCRISTO,</t>
  </si>
  <si>
    <t>con el Espíritu Santo</t>
  </si>
  <si>
    <t>en la gloria de Dios Padre.</t>
  </si>
  <si>
    <t>AMÉN, AMÉN</t>
  </si>
  <si>
    <t>ta</t>
  </si>
  <si>
    <t>INVOCACIÓN AL ESPIRITU SANTO</t>
  </si>
  <si>
    <t>OH SEÑOR, ENVIA TU ESPIRITU,</t>
  </si>
  <si>
    <t>QUE RENUEVE LA FAZ DE LA TIERRA</t>
  </si>
  <si>
    <t>Oh luz gozosa</t>
  </si>
  <si>
    <t>de la santa Gloria</t>
  </si>
  <si>
    <t>del Padre celeste inmortal</t>
  </si>
  <si>
    <t>Santo y feliz</t>
  </si>
  <si>
    <t>Jesucristo</t>
  </si>
  <si>
    <t>OH LUZ GOZOSA</t>
  </si>
  <si>
    <t>ALELUYA INTERLECCIONAL s22</t>
  </si>
  <si>
    <t>GLORIA A DIOS EN LO ALTO DEL CI</t>
  </si>
  <si>
    <t>c</t>
  </si>
  <si>
    <t>Aleluya</t>
  </si>
  <si>
    <t>Tiempo</t>
  </si>
  <si>
    <t>Ordinario</t>
  </si>
  <si>
    <t>año</t>
  </si>
  <si>
    <t>semana</t>
  </si>
  <si>
    <t>¡Bendito el que viene en nombre del Señor!
¡Bendito el reino que llega, el de nuestro padre David!</t>
  </si>
  <si>
    <t>Levantaos, alzad la cabeza:
se acerca vuestra liberación.</t>
  </si>
  <si>
    <t>Haz brillar tu rostro sobre tu siervo,
enséñame tus decretos.</t>
  </si>
  <si>
    <t>Jesucristo es el primogénito de entre los muertos;
a él, la gloria y el poder por los siglos de los siglos.</t>
  </si>
  <si>
    <t>Tanto amó Dios al mundo,
que entregó a su Unigénito;
todo el que cree en él tiene vida eterna.</t>
  </si>
  <si>
    <t>Dios estaba en Cristo reconciliando al mundo consigo,
y ha puesto en nosotros el mensaje de la reconciliación.</t>
  </si>
  <si>
    <t>Dad gracias en toda ocasión:
esta es la voluntad de Dios en Cristo Jesús respecto de vosotros.</t>
  </si>
  <si>
    <t>La palabra del Señor permanece para siempre;
esta es la palabra del Evangelio que os ha sido anunciada.</t>
  </si>
  <si>
    <t>Jesucristo, siendo rico, se hizo pobre
para enriqueceros con su pobreza.</t>
  </si>
  <si>
    <t>Dios nos llamó por medio del Evangelio,
para que sea nuestra gloria la de nuestro Señor Jesucristo.</t>
  </si>
  <si>
    <t>El Señor me ha enviado para anunciar el Evangelio a los pobres,
para anunciar a los cautivos la libertad.</t>
  </si>
  <si>
    <t>El Señor me ha enviado para anunciar el Evangelio a los pobres, 
para anunciar a los cautivos la libertad.</t>
  </si>
  <si>
    <t>Alegraos y saltad de gozo 
—dice el Señor—,
porque vuestra recompensa será grande en el cielo.</t>
  </si>
  <si>
    <t>Venid y seguidme 
—dice el Señor—,
y os haré pescadores de hombres.</t>
  </si>
  <si>
    <t>Os doy un mandamiento nuevo
—dice el Señor—:
que os améis unos a otros,
como yo os he amado.</t>
  </si>
  <si>
    <t>Brilláis como lumbreras del mundo,
mostrando una razón para vivir.</t>
  </si>
  <si>
    <t>Tanto amó Dios al mundo
que entregó a su Hijo único.
Todo el que cree en él
tiene vida eterna.</t>
  </si>
  <si>
    <t>Un gran Profeta ha surgido entre nosotros.
Dios ha visitado a su pueblo.</t>
  </si>
  <si>
    <t>☺</t>
  </si>
  <si>
    <t>✓</t>
  </si>
  <si>
    <t>Dios nos amó y nos envió a su Hijo
como víctima de propiciación por nuestros pecados.</t>
  </si>
  <si>
    <t>Mis ovejas escuchan mi voz
—dice el Señor—,
y yo las conozco, y ellas me siguen.</t>
  </si>
  <si>
    <t>Habla, Señor, que tu siervo te escucha;
tú tienes palabras de vida eterna.</t>
  </si>
  <si>
    <t>Que la paz de Cristo actúe de árbitro
en vuestro corazón;
la palabra de Cristo habite entre vosotros
en toda su riqueza.</t>
  </si>
  <si>
    <t>Tus palabras, Señor, son espíritu y vida;
tú tienes palabras de vida eterna.</t>
  </si>
  <si>
    <t>Dichosos los que con un corazón noble y generoso
guardan la palabra de Dios
y dan fruto perseverando.</t>
  </si>
  <si>
    <t>Habéis recibido un espíritu de hijos adoptivos,
que nos hace gritar: «¡Abba!, Padre».</t>
  </si>
  <si>
    <t>Dichosos los pobres en el espíritu,
porque de ellos es el reino de los cielos.</t>
  </si>
  <si>
    <t>Estad en vela y preparados,
porque a la hora que menos pensáis
viene el Hijo del hombre.</t>
  </si>
  <si>
    <t>Mis ovejas escuchan mi voz
—dice el Señor—,
y Yo las conozco, y ellas me siguen.</t>
  </si>
  <si>
    <t>Yo soy el camino, y la verdad, y la vida
—dice el Señor—;
nadie va al Padre, sino por mí.</t>
  </si>
  <si>
    <t>Cargad con mi yugo y aprended de mí
—dice el Señor—,
que soy manso y humilde de corazón.</t>
  </si>
  <si>
    <t>Estado</t>
  </si>
  <si>
    <t>Se abrió el cielo,
y se oyó la voz del Padre:
«Éste es mi Hijo amado; escuchadlo».</t>
  </si>
  <si>
    <t>a</t>
  </si>
  <si>
    <t>b</t>
  </si>
  <si>
    <t>Se abrió el cielo,
y se oyó la voz del Padre:
«Este es mi Hijo amado; escuchadlo».</t>
  </si>
  <si>
    <t>La Palabra se hizo carne y acampó entre nosotros.
A cuantos la recibieron, les da poder para ser hijos de Dios.</t>
  </si>
  <si>
    <t>Jesús proclamaba el Evangelio del reino,
curando las dolencias del pueblo.</t>
  </si>
  <si>
    <t>Estad alegres y contentos,
porque vuestra recompensa será grande en el cielo.</t>
  </si>
  <si>
    <t>Yo soy la luz del mundo
—dice el Señor—;
el que me sigue tendrá la luz de la vida.</t>
  </si>
  <si>
    <t>Bendito seas, Padre, Señor de cielo y tierra,
porque has revelado los secretos del reino
a la gente sencilla.</t>
  </si>
  <si>
    <t>Quien guarda la palabra de Cristo,
ciertamente el amor de Dios ha llegado en él
a su plenitud.</t>
  </si>
  <si>
    <t>La palabra de Dios es viva y eficaz;
juzga los deseos e intenciones del corazón.</t>
  </si>
  <si>
    <t>Yo soy la vid, vosotros los sarmientos
—dice el Señor—;
el que permanece en mí y yo en él,
ése da fruto abundante.</t>
  </si>
  <si>
    <t>Aleluya Año C</t>
  </si>
  <si>
    <t>El Señor me ha enviado
para anunciar el Evangelio a los pobres,
para anunciar a los cautivos la libertad.</t>
  </si>
  <si>
    <t>Está cerca el reino de Dios:
convertíos y creed en el Evangelio.</t>
  </si>
  <si>
    <t>El Espíritu de la verdad dará testimonio de mí
—dice el Señor—;
y también vosotros daréis testimonio.</t>
  </si>
  <si>
    <t>Aleluya Jn 15, 26b. 27a</t>
  </si>
  <si>
    <t>Vosotros sois una raza elegida, un sacerdocio real,
una nación consagrada;
proclamad las hazañas
del que os llamó a salir de las tinieblas
y a entrar en su luz maravillosa.</t>
  </si>
  <si>
    <t>1P 2,9</t>
  </si>
  <si>
    <t>Aleluya Cf. Mt 11, 25</t>
  </si>
  <si>
    <t>La semilla es la palabra de Dios, el sembrador es Cristo;
quien lo encuentra vive para siempre.</t>
  </si>
  <si>
    <t>Bendito seas, Padre, Señor de cielo y
tierra, porque has revelado los secretos del reino
a la gente sencilla.</t>
  </si>
  <si>
    <t>No sólo de pan vive el hombre,
sino de toda palabra que sale de la boca de Dios.</t>
  </si>
  <si>
    <t>Aleluya Mt 4, 4b</t>
  </si>
  <si>
    <t>Espero en el Señor,
espero en su palabra.</t>
  </si>
  <si>
    <t>Aleluya Cf. Sal 129, 5</t>
  </si>
  <si>
    <t>Aleluya Mt 4, 23</t>
  </si>
  <si>
    <t>Tú eres Pedro,
y sobre esta piedra edificaré mi Iglesia,
y el poder del infierno no la derrotará.</t>
  </si>
  <si>
    <t>Aleluya Mt 16, 18</t>
  </si>
  <si>
    <t>El Padre de nuestro Señor Jesucristo
ilumine los ojos de nuestro corazón,
para que comprendamos cuál es la esperanza
a la que nos llama.</t>
  </si>
  <si>
    <t>Aleluya Cf. Ef 1, 17-18</t>
  </si>
  <si>
    <t>Dios estaba en Cristo, reconciliando al mundo consigo,
y a nosotros nos ha confiado
la palabra de la reconciliación.</t>
  </si>
  <si>
    <t>Aleluya 2Co 5, 19</t>
  </si>
  <si>
    <t>Aleluya Jn 13, 34</t>
  </si>
  <si>
    <t>Ábrenos el corazón, Señor,
para que aceptemos las palabras de tu Hijo.</t>
  </si>
  <si>
    <t>Aleluya Cf. Hch 16, 14b</t>
  </si>
  <si>
    <t>Mis ovejas escuchan mi voz
—dice el Señor—
y yo las conozco, y ellas me siguen.</t>
  </si>
  <si>
    <t>Aleluya Jn 10, 27</t>
  </si>
  <si>
    <t>Yo os he elegido del mundo, para que vayáis y deis fruto,
y vuestro fruto perdure
—dice el Señor—.</t>
  </si>
  <si>
    <t>Aleluya Cf. Jn 15, 16</t>
  </si>
  <si>
    <t>Aleluya Flp 2, 15d. 16a</t>
  </si>
  <si>
    <t>El que me ama guardará mi palabra
—dice el Señor—,
y mi Padre lo amará, y vendremos a él.</t>
  </si>
  <si>
    <t>Aleluya Jn 14, 23</t>
  </si>
  <si>
    <t>Uno solo es vuestro Padre, el del cielo,
y uno solo es vuestro consejero, Cristo.</t>
  </si>
  <si>
    <t>Aleluya Mt 23, 9b. 10b</t>
  </si>
  <si>
    <t>Aleluya Mt 24, 42a. 44</t>
  </si>
  <si>
    <t>Permaneced en mí, y yo en vosotros
—dice el Señor—;
el que permanece en mí da fruto abundante.</t>
  </si>
  <si>
    <t>Aleluya Jn 15, 4a. 5b</t>
  </si>
  <si>
    <t>Bendito el que viene en nombre del Señor.
Bendito el reino que llega, el de nuestro padre David.</t>
  </si>
  <si>
    <t>Aleluya Mc 11, 9b-10a</t>
  </si>
  <si>
    <t>Aleluya Cf. Mc 9, 7</t>
  </si>
  <si>
    <t>Hemos encontrado al Mesías, que es Cristo;
la gracia y la verdad vinieron por medio de él.</t>
  </si>
  <si>
    <t>Aleluya Jn 1, 41. 17b</t>
  </si>
  <si>
    <t>Está cerca el reino de Dios:
convertíos y creced en el Evangelio.</t>
  </si>
  <si>
    <t>Aleluya Mc 1, 15</t>
  </si>
  <si>
    <t>El pueblo que habitaba en tinieblas vio una luz grande;
a los que habitan en tierra y sombras de muerte,
una luz les brilló.</t>
  </si>
  <si>
    <t>Aleluya Mt 4, 16</t>
  </si>
  <si>
    <t>Cristo tomó nuestras dolencias
y cargó con nuestras enfermedades.</t>
  </si>
  <si>
    <t>Aleluya Mt 8, 17</t>
  </si>
  <si>
    <t>Aleluya Lc 7, 16</t>
  </si>
  <si>
    <t>Aleluya Lc 4, 18</t>
  </si>
  <si>
    <t>El Padre, por propia iniciativa, con la palabra de la verdad, nos engendró,
para que seamos como la primicia de sus criaturas.</t>
  </si>
  <si>
    <t>Aleluya St 1, 18</t>
  </si>
  <si>
    <t>Tu palabra, Señor, es verdad;
conságranos en la verdad.</t>
  </si>
  <si>
    <t>Aleluya Cf. Jn 17, 17b.a</t>
  </si>
  <si>
    <t>Ahora el Príncipe de este mundo va a ser echado fuera
–dice el Señor–.
Y cuando yo sea elevado sobre la tierra
atraeré a todos hacia mí.</t>
  </si>
  <si>
    <t>Aleluya Jn 12, 31b-32</t>
  </si>
  <si>
    <t>Nuestro Salvador Jesucristo destruyó la muerte
y sacó a la luz la vida, por medio del Evangelio.</t>
  </si>
  <si>
    <t>Aleluya Cf. 2Tm 1, 10</t>
  </si>
  <si>
    <t>El Espíritu del Señor está sobre mí;
me ha enviado para anunciar el Evangelio a los pobres.</t>
  </si>
  <si>
    <t>Yo soy el pan vivo que ha bajado del cielo
—dice el Señor—;
el que coma de este pan vivirá para siempre.</t>
  </si>
  <si>
    <t>Aleluya Jn 6, 51</t>
  </si>
  <si>
    <t>El que come mi carne y bebe mi sangre
habita en mí y yo en él
—dice el Señor—.</t>
  </si>
  <si>
    <t>Aleluya Jn 6, 56</t>
  </si>
  <si>
    <t>Aleluya Jn 6, 63c. 68c</t>
  </si>
  <si>
    <t>Dios me libre de gloriarme si no es en la cruz del Señor,
en la cual el mundo está crucificado para mí,
y yo para el mundo.</t>
  </si>
  <si>
    <t>Aleluya Ga 6, 14</t>
  </si>
  <si>
    <t>Dios nos llamó por medio del Evangelio,
para que sea nuestra la gloria de nuestro Señor Jesucristo.</t>
  </si>
  <si>
    <t>Aleluya 2Ts 2, 14</t>
  </si>
  <si>
    <t>Aleluya Jn 17, 17b.a</t>
  </si>
  <si>
    <t>Si nos amamos unos a otros, Dios permanece en nosotros,
y su amor ha llegado en nosotros a su plenitud.</t>
  </si>
  <si>
    <t>Aleluya 1Jn 4, 12</t>
  </si>
  <si>
    <t>Aleluya Mt 5, 3</t>
  </si>
  <si>
    <t>El Hijo del hombre ha venido para servir
y dar su vida en rescate por todos.</t>
  </si>
  <si>
    <t>Aleluya Mc 10, 45</t>
  </si>
  <si>
    <t>Aleluya 2Tm 1, 10</t>
  </si>
  <si>
    <t>Jesucristo, Rey del Universo</t>
  </si>
  <si>
    <t>Aleluya Mc 11 9b-10a</t>
  </si>
  <si>
    <t>Estad siempre despiertos,
pidiendo fuerza para manteneros en pie
ante el Hijo del hombre.</t>
  </si>
  <si>
    <t>Aleluya Lc 21, 36</t>
  </si>
  <si>
    <t>Cita</t>
  </si>
  <si>
    <t>Aleluya Cf. 2Ts 2, 14</t>
  </si>
  <si>
    <t>Aleluya Mt 4, 19</t>
  </si>
  <si>
    <t>Aleluya Lc 6, 23ab</t>
  </si>
  <si>
    <t>Aleluya : Jn 13, 34</t>
  </si>
  <si>
    <t>Aleluya Jn 3, 16</t>
  </si>
  <si>
    <t>Aleluya 1Jn 4, 10b</t>
  </si>
  <si>
    <t>Aleluya 1S 3, 9; Jn 6, 68c</t>
  </si>
  <si>
    <t>Aleluya Col 3, 15a. 16a</t>
  </si>
  <si>
    <t>Aleluya cf. Jn 6, 63c. 68c</t>
  </si>
  <si>
    <t>Aleluya cf. Lc 8, 15</t>
  </si>
  <si>
    <t>Aleluya Rm 8, 15bc</t>
  </si>
  <si>
    <t>Aleluya Mt 24, 42a y 44</t>
  </si>
  <si>
    <t>Aleluya Jn 14, 6</t>
  </si>
  <si>
    <t>Aleluya Mt 11, 29ab</t>
  </si>
  <si>
    <t>Aleluya Sal 118, 135</t>
  </si>
  <si>
    <t>Aleluya 2Co 8, 9</t>
  </si>
  <si>
    <t>Aleluya 1P 1, 25</t>
  </si>
  <si>
    <t>Aleluya 1Ts 5, 18</t>
  </si>
  <si>
    <t>Aleluya Hb 4, 12</t>
  </si>
  <si>
    <t>Aleluya 2 Co 5, 19</t>
  </si>
  <si>
    <t>Aleluya Ap 1, 5a y 6b</t>
  </si>
  <si>
    <t>Aleluya Lc 21, 28</t>
  </si>
  <si>
    <t>Aleluya Mc 9, 7</t>
  </si>
  <si>
    <t>Aleluya Jn 1, 14. 12b</t>
  </si>
  <si>
    <t>Aleluya Mt 5, 12a</t>
  </si>
  <si>
    <t>Aleluya Jn 8, 12b</t>
  </si>
  <si>
    <t>Aleluya Mt 11, 25</t>
  </si>
  <si>
    <t>Aleluya 1Jn 2, 5</t>
  </si>
  <si>
    <t>Aleluya Jn 15, 5</t>
  </si>
  <si>
    <t>Muéstranos, Señor, tu misericordia
y danos tu salvación. Aleluya.</t>
  </si>
  <si>
    <t>Aleluya Sal 84,8</t>
  </si>
  <si>
    <t>Preparad el camino del Señor, allanad sus senderos.
Todos los hombres verán la salvación de Dios.</t>
  </si>
  <si>
    <t>Aleluya Lc 3,4.6</t>
  </si>
  <si>
    <t>Mirad: la Virgen concebirá y dará a luz un hijo
y le pondrá por nombre Emmanuel,
Dios-con-nosotros.</t>
  </si>
  <si>
    <t>Aleluya Mt 1, 23</t>
  </si>
  <si>
    <t>Muéstranos, Señor, tu misericordia
y danos tu salvación.</t>
  </si>
  <si>
    <t>Aleluya Sal 84, 8</t>
  </si>
  <si>
    <t>Preparad el camino del Señor, allanad sus senderos.
Todos verán la salvación de Dios.</t>
  </si>
  <si>
    <t>Aleluya Lc 3, 4. 6</t>
  </si>
  <si>
    <t>Aquí está la esclava del Señor;
hágase en mí según tu palabra.</t>
  </si>
  <si>
    <t>Aleluya Lc 1, 38</t>
  </si>
  <si>
    <t>Mañana quedará borrada la maldad de la tierra,
y será nuestro rey el Salvador del mundo</t>
  </si>
  <si>
    <t>Os traigo una buena noticia,
una gran alegría: nos ha nacido un Salvador:
el Mesías, el Señor.</t>
  </si>
  <si>
    <t>Aleluya - Misa de la vigilia</t>
  </si>
  <si>
    <t>Aleluya Lc 2, 10-11 - Misa de medianoche</t>
  </si>
  <si>
    <t>Gloria a Dios en el cielo,
y en la tierra paz a los hombres que ama el Señor.</t>
  </si>
  <si>
    <t>Aleluya Lc 2, 14 - Misa de la aurora</t>
  </si>
  <si>
    <t>25dicma</t>
  </si>
  <si>
    <t>25dicmm</t>
  </si>
  <si>
    <t>25dicmv</t>
  </si>
  <si>
    <t>Nos ha amanecido un día sagrado;
venid, naciones, adorad al Señor,
porque hoy una gran luz ha bajado a la tierra.</t>
  </si>
  <si>
    <t>Aleluya - Misa del día</t>
  </si>
  <si>
    <t>25dicmd</t>
  </si>
  <si>
    <t>sf</t>
  </si>
  <si>
    <t>1enero</t>
  </si>
  <si>
    <t>Aleluya Hb 1, 1-2</t>
  </si>
  <si>
    <t>2domingo</t>
  </si>
  <si>
    <t>Gloria a ti, Cristo, proclamado a los paganos.
Gloria a ti, Cristo, creído en el mundo.</t>
  </si>
  <si>
    <t>AleluyaCf. 1Tm 3, 16 - 2º Domingo después de Navidad</t>
  </si>
  <si>
    <t>6enero</t>
  </si>
  <si>
    <t>Hemos visto salir su estrella
y venimos a adorar al Señor.</t>
  </si>
  <si>
    <t>Aleluya My 2, 2 - Epifanía del Señor</t>
  </si>
  <si>
    <t>Aleluya: cf. Mc 9, 7 - El Bautismo del Señor</t>
  </si>
  <si>
    <t>En el esplendor de la nube se oyó la voz del Padre:
«Éste es mi Hijo, el amado; escuchadlo».</t>
  </si>
  <si>
    <t>Señor, tú eres de verdad el Salvador del mundo;
dame agua viva; así no tendré más sed.</t>
  </si>
  <si>
    <t>Aleluya Jn 4, 42. 15</t>
  </si>
  <si>
    <t>Yo soy la luz del mundo
–dice el Señor–;
el que me sigue tendrá la luz de la vida.</t>
  </si>
  <si>
    <t>Aleluya Jn 8,2b</t>
  </si>
  <si>
    <t>Yo soy la resurrección y la vida
–dice el Señor–;
el que cree en mí no morirá para siempre.</t>
  </si>
  <si>
    <t>Aleluya Jn 11, 25a. 26</t>
  </si>
  <si>
    <t>Cristo por nosotros se sometió incluso a la muerte,
y una muerte de cruz.
Por eso, Dios lo levantó sobre todo,
y le concedió el «Nombre-sobre-todo-nombre».</t>
  </si>
  <si>
    <t>Aleluya Flp 2, 8-9 - Domingo de Ramos</t>
  </si>
  <si>
    <t>js</t>
  </si>
  <si>
    <t>Os doy un mandamiento nuevo
–dice el Señor–:
que os améis unos a otros,
como yo os he amado.</t>
  </si>
  <si>
    <t>Aleluya Jn 13, 34 - Jueves santo - Misa de la cena del Señor</t>
  </si>
  <si>
    <t>vs</t>
  </si>
  <si>
    <t xml:space="preserve">Aleluya Flp 2, 8-9 - Viernes santo - Celebración de la Pasión del Señor
</t>
  </si>
  <si>
    <t>Cristo, por nosotros, se sometió incluso a la muerte,
y una muerte de cruz.
Por eso Dios lo levantó sobre todo
y le concedió el «Nombre-sobre-todo-nombre».</t>
  </si>
  <si>
    <t>ss</t>
  </si>
  <si>
    <t>Ha sido inmolada
nuestra víctima pascual: Cristo.
Así, pues, celebramos la Pascua en el Señor.</t>
  </si>
  <si>
    <t>Aleluya 1Cor 5, 7b-8a - Domingo de Pascua</t>
  </si>
  <si>
    <t>¡Cristo Jesus ha resucitado!</t>
  </si>
  <si>
    <t>Porque me has visto, Tomás, has creído
—dice el Señor—.
Dichosos los que crean sin haber visto.</t>
  </si>
  <si>
    <t>Aleluya Jn 20, 29</t>
  </si>
  <si>
    <t>Señor Jesús, explícanos las Escrituras;
haz que arda nuestro corazón mientras nos hablas.</t>
  </si>
  <si>
    <t>Aleluya Lc 24, 32</t>
  </si>
  <si>
    <t>Yo soy el buen Pastor
—dice el Señor—,
conozco mis ovejas, y las mías me conocen.</t>
  </si>
  <si>
    <t>Aleluya Jn 10, 14</t>
  </si>
  <si>
    <t>No os dejaré huérfanos
—dice el Señor—;
me voy y vuelvo a vuestro lado,
y se alegrará vuestro corazón.</t>
  </si>
  <si>
    <t>Aleluya Jn 14, 18</t>
  </si>
  <si>
    <t>Id y haced discípulos de todos los pueblos
—dice el Señor—;
yo estoy con vosotros todos los días,
hasta el fin del mundo.</t>
  </si>
  <si>
    <t>Aleluya Mt 28, 19.20 - La Ascensión del Señor</t>
  </si>
  <si>
    <t>Ven, Espíritu Santo,
llena los corazones de tus fieles
y enciende en ellos la llama de tu amor</t>
  </si>
  <si>
    <t>Aleluya - Domingo de Pentecostés</t>
  </si>
  <si>
    <t>Gloria al Padre, y al Hijo, y al Espíritu Santo,
al Dios que es, que era y que viene.</t>
  </si>
  <si>
    <t>Aleluya Ap 1, 8 - La Santísima Trinidad</t>
  </si>
  <si>
    <t>Yo soy el pan vivo que ha bajado del cielo
—dice el Señor—;
el que coma de este pan
vivirá para siempre.</t>
  </si>
  <si>
    <t>Aleluya Jn 6, 51 - Santísimo Cuerpo y Sangre de Cristo</t>
  </si>
  <si>
    <t>scsc</t>
  </si>
  <si>
    <t>viernes</t>
  </si>
  <si>
    <t>Aleluya Col 3, 15a. 16a - La Sagrada Familia</t>
  </si>
  <si>
    <t>En distintas ocasiones habló Dios antiguamente
a nuestros padres por los profetas;
ahora, en esta etapa final, nos ha hablado por el Hijo.</t>
  </si>
  <si>
    <t>En el esplendor de la nube se oyó la voz del Padre:
«Éste es mi Hijo, el amado: escuchadlo».</t>
  </si>
  <si>
    <t>Aleluya Jn 8, 2b</t>
  </si>
  <si>
    <t>Yo soy la resurrección y la vida
—dice el Señor—;
el que cree en mí no morirá para siempre.</t>
  </si>
  <si>
    <t>Aleluya Flp 2, 8-9 - Domingo de ramos</t>
  </si>
  <si>
    <t>Porque me has visto, Tomás, has creído,
—dice el Señor—.
Dichosos los que crean sin haber visto.</t>
  </si>
  <si>
    <t>Aleluya Jn 15, 4. 5b</t>
  </si>
  <si>
    <r>
      <t xml:space="preserve">Cargad con mi yugo y aprended de mí
—dice el Señor—,
que soy manso y humilde de corazón.
</t>
    </r>
    <r>
      <rPr>
        <b/>
        <sz val="11"/>
        <color theme="1"/>
        <rFont val="Aptos Narrow"/>
        <family val="2"/>
        <scheme val="minor"/>
      </rPr>
      <t xml:space="preserve">ó 
</t>
    </r>
    <r>
      <rPr>
        <sz val="11"/>
        <color theme="1"/>
        <rFont val="Aptos Narrow"/>
        <family val="2"/>
        <scheme val="minor"/>
      </rPr>
      <t xml:space="preserve">
Dios nos amó y nos envió a su Hijo
como víctima de propiciación por nuestros pecados.
</t>
    </r>
  </si>
  <si>
    <t xml:space="preserve">Aleluya Mt 11, 29ab - El Sagrado Corazón de Jesús
- Viernes posterior al segundo domingo después de Pentecostés
ó 
Aleluya 1Jn 4, 10b
</t>
  </si>
  <si>
    <t>#</t>
  </si>
  <si>
    <t>Me pondré en camino a donde está mi padre, y le diré:
«Padre, he pecado contra el cielo y contra ti».</t>
  </si>
  <si>
    <t>Aleluya Lc 15, 18</t>
  </si>
  <si>
    <t>Ahora
—oráculo del Señor—
convertíos a mí de todo corazón,
porque soy compasivo y misericordioso.</t>
  </si>
  <si>
    <t>Aleluya Jl 2, 12-13</t>
  </si>
  <si>
    <t>Aleluya - Vigilia Pascual</t>
  </si>
  <si>
    <t>Porque me has visto, Tomas, has creído,
—dice el Señor—.
Dichosos los que crean sin haber visto.</t>
  </si>
  <si>
    <t>Ha resucitado Cristo, que creó todas las cosas
y se compadeció del género humano.</t>
  </si>
  <si>
    <t>Yo soy el buen Pastor
—dice el Señor—,
y conozco mis ovejas, y las mías me conocen.</t>
  </si>
  <si>
    <t>Aleluya-NoOrganizado</t>
  </si>
  <si>
    <t>Aleluya Hb 1, 1-2 - Santa Maria Madre de Dios</t>
  </si>
  <si>
    <t>Aleluya Cf. 1Tm 3, 16 - 2º Domingo después de Navidad</t>
  </si>
  <si>
    <t>Column1</t>
  </si>
  <si>
    <t xml:space="preserve">Cargad con mi yugo y aprended de mí
—dice el Señor—,
que soy manso y humilde de corazón.
ó 
Dios nos amó y nos envió a su Hijo
como víctima de propiciación por nuestros pecados.
</t>
  </si>
  <si>
    <t>Column2</t>
  </si>
  <si>
    <t>aitas1a</t>
  </si>
  <si>
    <t>aitas2a</t>
  </si>
  <si>
    <t>aitas3a</t>
  </si>
  <si>
    <t>aitas4a</t>
  </si>
  <si>
    <t>aitns25dicmva</t>
  </si>
  <si>
    <t>aitns25dicmma</t>
  </si>
  <si>
    <t>aitns25dicmaa</t>
  </si>
  <si>
    <t>aitns25dicmda</t>
  </si>
  <si>
    <t>aitnssfa</t>
  </si>
  <si>
    <t>aitns1a</t>
  </si>
  <si>
    <t>aitns2a</t>
  </si>
  <si>
    <t>aitns6a</t>
  </si>
  <si>
    <t>aitos1a</t>
  </si>
  <si>
    <t>aitos2a</t>
  </si>
  <si>
    <t>aitos3a</t>
  </si>
  <si>
    <t>aitos4a</t>
  </si>
  <si>
    <t>aitos5a</t>
  </si>
  <si>
    <t>aitos6a</t>
  </si>
  <si>
    <t>aitos7a</t>
  </si>
  <si>
    <t>aitos8a</t>
  </si>
  <si>
    <t>aitos9a</t>
  </si>
  <si>
    <t>aitos10a</t>
  </si>
  <si>
    <t>aitos11a</t>
  </si>
  <si>
    <t>aitos12a</t>
  </si>
  <si>
    <t>aitos13a</t>
  </si>
  <si>
    <t>aitos14a</t>
  </si>
  <si>
    <t>aitos15a</t>
  </si>
  <si>
    <t>aitos16a</t>
  </si>
  <si>
    <t>aitos17a</t>
  </si>
  <si>
    <t>aitos18a</t>
  </si>
  <si>
    <t>aitos19a</t>
  </si>
  <si>
    <t>aitos20a</t>
  </si>
  <si>
    <t>aitos21a</t>
  </si>
  <si>
    <t>aitos22a</t>
  </si>
  <si>
    <t>aitos23a</t>
  </si>
  <si>
    <t>aitos24a</t>
  </si>
  <si>
    <t>aitos25a</t>
  </si>
  <si>
    <t>aitos26a</t>
  </si>
  <si>
    <t>aitos27a</t>
  </si>
  <si>
    <t>aitos28a</t>
  </si>
  <si>
    <t>aitos29a</t>
  </si>
  <si>
    <t>aitos30a</t>
  </si>
  <si>
    <t>aitos31a</t>
  </si>
  <si>
    <t>aitos32a</t>
  </si>
  <si>
    <t>aitos33a</t>
  </si>
  <si>
    <t>aitos34a</t>
  </si>
  <si>
    <t>aitosscsca</t>
  </si>
  <si>
    <t>aitosviernesa</t>
  </si>
  <si>
    <t>aitcs1a</t>
  </si>
  <si>
    <t>aitcs2a</t>
  </si>
  <si>
    <t>aitcs3a</t>
  </si>
  <si>
    <t>aitcs4a</t>
  </si>
  <si>
    <t>aitcs5a</t>
  </si>
  <si>
    <t>aitcs6a</t>
  </si>
  <si>
    <t>aitcsjsa</t>
  </si>
  <si>
    <t>aitcsvsa</t>
  </si>
  <si>
    <t>aitpsssa</t>
  </si>
  <si>
    <t>aitps1a</t>
  </si>
  <si>
    <t>aitps2a</t>
  </si>
  <si>
    <t>aitps3a</t>
  </si>
  <si>
    <t>aitps4a</t>
  </si>
  <si>
    <t>aitps5a</t>
  </si>
  <si>
    <t>aitps6a</t>
  </si>
  <si>
    <t>aitps7a</t>
  </si>
  <si>
    <t>aitpsasa</t>
  </si>
  <si>
    <t>aitps8a</t>
  </si>
  <si>
    <t>aitps9a</t>
  </si>
  <si>
    <t>aitas1b</t>
  </si>
  <si>
    <t>aitas2b</t>
  </si>
  <si>
    <t>aitas3b</t>
  </si>
  <si>
    <t>aitas4b</t>
  </si>
  <si>
    <t>aitns25dicmvb</t>
  </si>
  <si>
    <t>aitns25dicmmb</t>
  </si>
  <si>
    <t>aitns25dicmab</t>
  </si>
  <si>
    <t>aitns25dicmdb</t>
  </si>
  <si>
    <t>aitnssfb</t>
  </si>
  <si>
    <t>aitns1enerob</t>
  </si>
  <si>
    <t>aitns2domingob</t>
  </si>
  <si>
    <t>aitns6enerob</t>
  </si>
  <si>
    <t>aitos1b</t>
  </si>
  <si>
    <t>aitos2b</t>
  </si>
  <si>
    <t>aitos3b</t>
  </si>
  <si>
    <t>aitos4b</t>
  </si>
  <si>
    <t>aitos5b</t>
  </si>
  <si>
    <t>aitos6b</t>
  </si>
  <si>
    <t>aitos7b</t>
  </si>
  <si>
    <t>aitos8b</t>
  </si>
  <si>
    <t>aitos9b</t>
  </si>
  <si>
    <t>aitos10b</t>
  </si>
  <si>
    <t>aitos11b</t>
  </si>
  <si>
    <t>aitos12b</t>
  </si>
  <si>
    <t>aitos13b</t>
  </si>
  <si>
    <t>aitos14b</t>
  </si>
  <si>
    <t>aitos15b</t>
  </si>
  <si>
    <t>aitos16b</t>
  </si>
  <si>
    <t>aitos17b</t>
  </si>
  <si>
    <t>aitos18b</t>
  </si>
  <si>
    <t>aitos19b</t>
  </si>
  <si>
    <t>aitos20b</t>
  </si>
  <si>
    <t>aitos21b</t>
  </si>
  <si>
    <t>aitos22b</t>
  </si>
  <si>
    <t>aitos23b</t>
  </si>
  <si>
    <t>aitos24b</t>
  </si>
  <si>
    <t>aitos25b</t>
  </si>
  <si>
    <t>aitos26b</t>
  </si>
  <si>
    <t>aitos27b</t>
  </si>
  <si>
    <t>aitos28b</t>
  </si>
  <si>
    <t>aitos29b</t>
  </si>
  <si>
    <t>aitos30b</t>
  </si>
  <si>
    <t>aitos31b</t>
  </si>
  <si>
    <t>aitos32b</t>
  </si>
  <si>
    <t>aitos33b</t>
  </si>
  <si>
    <t>aitos34b</t>
  </si>
  <si>
    <t>aitosscscb</t>
  </si>
  <si>
    <t>aitcs1b</t>
  </si>
  <si>
    <t>aitcs2b</t>
  </si>
  <si>
    <t>aitcs3b</t>
  </si>
  <si>
    <t>aitcs4b</t>
  </si>
  <si>
    <t>aitcs5b</t>
  </si>
  <si>
    <t>aitcs6b</t>
  </si>
  <si>
    <t>aitcsjsb</t>
  </si>
  <si>
    <t>aitcsvsb</t>
  </si>
  <si>
    <t>aitps1b</t>
  </si>
  <si>
    <t>aitps2b</t>
  </si>
  <si>
    <t>aitps3b</t>
  </si>
  <si>
    <t>aitps4b</t>
  </si>
  <si>
    <t>aitps5b</t>
  </si>
  <si>
    <t>aitps6b</t>
  </si>
  <si>
    <t>aitps7b</t>
  </si>
  <si>
    <t>aitps8b</t>
  </si>
  <si>
    <t>aitps9b</t>
  </si>
  <si>
    <t>aitpsssb</t>
  </si>
  <si>
    <t>aitpsasb</t>
  </si>
  <si>
    <t>aitas1c</t>
  </si>
  <si>
    <t>aitas2c</t>
  </si>
  <si>
    <t>aitas3c</t>
  </si>
  <si>
    <t>aitas4c</t>
  </si>
  <si>
    <t>aitns25dicmvc</t>
  </si>
  <si>
    <t>aitns25dicmmc</t>
  </si>
  <si>
    <t>aitns25dicmac</t>
  </si>
  <si>
    <t>aitns25dicmdc</t>
  </si>
  <si>
    <t>aitnssfc</t>
  </si>
  <si>
    <t>aitns1eneroc</t>
  </si>
  <si>
    <t>aitns2domingoc</t>
  </si>
  <si>
    <t>aitns6eneroc</t>
  </si>
  <si>
    <t>aitos1c</t>
  </si>
  <si>
    <t>aitos2c</t>
  </si>
  <si>
    <t>aitos3c</t>
  </si>
  <si>
    <t>aitos4c</t>
  </si>
  <si>
    <t>aitos5c</t>
  </si>
  <si>
    <t>aitos6c</t>
  </si>
  <si>
    <t>aitos7c</t>
  </si>
  <si>
    <t>aitos8c</t>
  </si>
  <si>
    <t>aitos9c</t>
  </si>
  <si>
    <t>aitos10c</t>
  </si>
  <si>
    <t>aitos11c</t>
  </si>
  <si>
    <t>aitos12c</t>
  </si>
  <si>
    <t>aitos13c</t>
  </si>
  <si>
    <t>aitos14c</t>
  </si>
  <si>
    <t>aitos15c</t>
  </si>
  <si>
    <t>aitos16c</t>
  </si>
  <si>
    <t>aitos17c</t>
  </si>
  <si>
    <t>aitos18c</t>
  </si>
  <si>
    <t>aitos19c</t>
  </si>
  <si>
    <t>aitos20c</t>
  </si>
  <si>
    <t>aitos21c</t>
  </si>
  <si>
    <t>aitos22c</t>
  </si>
  <si>
    <t>aitos23c</t>
  </si>
  <si>
    <t>aitos24c</t>
  </si>
  <si>
    <t>aitos25c</t>
  </si>
  <si>
    <t>aitos26c</t>
  </si>
  <si>
    <t>aitos27c</t>
  </si>
  <si>
    <t>aitos28c</t>
  </si>
  <si>
    <t>aitos29c</t>
  </si>
  <si>
    <t>aitos30c</t>
  </si>
  <si>
    <t>aitos31c</t>
  </si>
  <si>
    <t>aitos32c</t>
  </si>
  <si>
    <t>aitos33c</t>
  </si>
  <si>
    <t>aitos34c</t>
  </si>
  <si>
    <t>aitosscscc</t>
  </si>
  <si>
    <t>aitcs1c</t>
  </si>
  <si>
    <t>aitcs2c</t>
  </si>
  <si>
    <t>aitcs3c</t>
  </si>
  <si>
    <t>aitcs4c</t>
  </si>
  <si>
    <t>aitcs5c</t>
  </si>
  <si>
    <t>aitcs6c</t>
  </si>
  <si>
    <t>aitcsjsc</t>
  </si>
  <si>
    <t>aitcsvsc</t>
  </si>
  <si>
    <t>aitpsssc</t>
  </si>
  <si>
    <t>aitps1c</t>
  </si>
  <si>
    <t>aitps2c</t>
  </si>
  <si>
    <t>aitps3c</t>
  </si>
  <si>
    <t>aitps4c</t>
  </si>
  <si>
    <t>aitps5c</t>
  </si>
  <si>
    <t>aitps6c</t>
  </si>
  <si>
    <t>aitps7c</t>
  </si>
  <si>
    <t>aitpsasc</t>
  </si>
  <si>
    <t>aitps8c</t>
  </si>
  <si>
    <t>aitps9c</t>
  </si>
  <si>
    <t>aitosvsa</t>
  </si>
  <si>
    <t>aitosvsb</t>
  </si>
  <si>
    <t>aitosvsc</t>
  </si>
  <si>
    <t>// Tiempo Adviento</t>
  </si>
  <si>
    <t>const</t>
  </si>
  <si>
    <t>aitas1</t>
  </si>
  <si>
    <t>=</t>
  </si>
  <si>
    <t>Domingo I, Tiempo Adviento;</t>
  </si>
  <si>
    <t>aitas2</t>
  </si>
  <si>
    <t>Domingo II, Tiempo Adviento;</t>
  </si>
  <si>
    <t>aitas3</t>
  </si>
  <si>
    <t>Domingo III, Tiempo Adviento;</t>
  </si>
  <si>
    <t>aitas4</t>
  </si>
  <si>
    <t>Domingo IV, Tiempo Adviento;</t>
  </si>
  <si>
    <t>aitas5</t>
  </si>
  <si>
    <t>Domingo V, Tiempo Adviento;</t>
  </si>
  <si>
    <t>// Tiempo de Navidad</t>
  </si>
  <si>
    <t>aitns1</t>
  </si>
  <si>
    <t>Domingo I, Tiempo Navidad;</t>
  </si>
  <si>
    <t>aitns2</t>
  </si>
  <si>
    <t>Domingo II, Tiempo Navidad;</t>
  </si>
  <si>
    <t>aitns3</t>
  </si>
  <si>
    <t>Domingo III, Tiempo Navidad;</t>
  </si>
  <si>
    <t>aitns4</t>
  </si>
  <si>
    <t>Domingo IV, Tiempo Navidad;</t>
  </si>
  <si>
    <t>// Tiempo de Cuaresma</t>
  </si>
  <si>
    <t>aitcs1</t>
  </si>
  <si>
    <t>Domingo I, Tiempo Cuaresma;</t>
  </si>
  <si>
    <t>aitcs2</t>
  </si>
  <si>
    <t>Domingo II, Tiempo Cuaresma;</t>
  </si>
  <si>
    <t>aitcs3</t>
  </si>
  <si>
    <t>Domingo III, Tiempo Cuaresma;</t>
  </si>
  <si>
    <t>aitcs4</t>
  </si>
  <si>
    <t>Domingo IV, Tiempo Cuaresma;</t>
  </si>
  <si>
    <t>aitcs5</t>
  </si>
  <si>
    <t>Domingo V, Tiempo Cuaresma;</t>
  </si>
  <si>
    <t>aitcs6</t>
  </si>
  <si>
    <t>Domingo VI, Tiempo Cuaresma;</t>
  </si>
  <si>
    <t>// Tiempo de Pascua</t>
  </si>
  <si>
    <t>aitps1</t>
  </si>
  <si>
    <t>Domingo I, Tiempo Pascual;</t>
  </si>
  <si>
    <t>aitps2</t>
  </si>
  <si>
    <t>Domingo II, Tiempo Pascual;</t>
  </si>
  <si>
    <t>aitps3</t>
  </si>
  <si>
    <t>Domingo III, Tiempo Pascual;</t>
  </si>
  <si>
    <t>aitps4</t>
  </si>
  <si>
    <t>Domingo IV, Tiempo Pascual;</t>
  </si>
  <si>
    <t>aitps5</t>
  </si>
  <si>
    <t>Domingo V, Tiempo Pascual;</t>
  </si>
  <si>
    <t>aitps6</t>
  </si>
  <si>
    <t>Domingo VI, Tiempo Pascual;</t>
  </si>
  <si>
    <t>aitps7</t>
  </si>
  <si>
    <t>Domingo VII, Tiempo Pascual;</t>
  </si>
  <si>
    <t>aitps8</t>
  </si>
  <si>
    <t>Domingo VIII, Tiempo Pascual;</t>
  </si>
  <si>
    <t>// Modelos y años</t>
  </si>
  <si>
    <t>añoa</t>
  </si>
  <si>
    <t>Aleluya InterLeccional, Modelo I, II, III - Año A;</t>
  </si>
  <si>
    <t>añob</t>
  </si>
  <si>
    <t>Aleluya InterLeccional, Modelo I, II, III - Año B;</t>
  </si>
  <si>
    <t>añoc</t>
  </si>
  <si>
    <t>Aleluya InterLeccional, Modelo I, II, III - Año C;</t>
  </si>
  <si>
    <t>// Estrofas del aleluya de los modelos</t>
  </si>
  <si>
    <t>am11</t>
  </si>
  <si>
    <t>Aleluya, aleluya, aleluya, aleluya., (Sol,,11)(Do,,200)(Re,,230)(Sol,,301);</t>
  </si>
  <si>
    <t>am12</t>
  </si>
  <si>
    <t>ALELUYA, ALELUYA, ALELUYA, ALELUYA., (Sol,,11)(Do,,245)(Re,,275)(Sol,,369);</t>
  </si>
  <si>
    <t xml:space="preserve">am2 </t>
  </si>
  <si>
    <t>ALELUYA, ALELUYA, ALELUYA., (Do,,10)(Mi,,152)(La,m,275);</t>
  </si>
  <si>
    <t>am31</t>
  </si>
  <si>
    <t>Aleluya, aleluya, aleluya., (Mi,m,21)(Re,,122)(Mi,m,219);</t>
  </si>
  <si>
    <t>am32</t>
  </si>
  <si>
    <t>ALELUYA, ALELUYA, ALELUYA., (Re,,154)(Mi,m,271);</t>
  </si>
  <si>
    <t>// Tiempo Ordinario</t>
  </si>
  <si>
    <t>aitos1</t>
  </si>
  <si>
    <t>Domingo I, Tiempo Ordinario;</t>
  </si>
  <si>
    <t>aitos2</t>
  </si>
  <si>
    <t>Domingo II, Tiempo Ordinario;</t>
  </si>
  <si>
    <t>aitos3</t>
  </si>
  <si>
    <t>Domingo III, Tiempo Ordinario;</t>
  </si>
  <si>
    <t>aitos4</t>
  </si>
  <si>
    <t>Domingo IV, Tiempo Ordinario;</t>
  </si>
  <si>
    <t>aitos5</t>
  </si>
  <si>
    <t>Domingo V, Tiempo Ordinario;</t>
  </si>
  <si>
    <t>aitos6</t>
  </si>
  <si>
    <t>Domingo VI, Tiempo Ordinario;</t>
  </si>
  <si>
    <t>aitos7</t>
  </si>
  <si>
    <t>Domingo VII, Tiempo Ordinario;</t>
  </si>
  <si>
    <t>aitos8</t>
  </si>
  <si>
    <t>Domingo VIII, Tiempo Ordinario;</t>
  </si>
  <si>
    <t>aitos9</t>
  </si>
  <si>
    <t>Domingo IX, Tiempo Ordinario;</t>
  </si>
  <si>
    <t>aitos10</t>
  </si>
  <si>
    <t>Domingo X, Tiempo Ordinario;</t>
  </si>
  <si>
    <t>aitos11</t>
  </si>
  <si>
    <t>Domingo XI, Tiempo Ordinario;</t>
  </si>
  <si>
    <t>aitos12</t>
  </si>
  <si>
    <t>Domingo XII, Tiempo Ordinario;</t>
  </si>
  <si>
    <t>aitos13</t>
  </si>
  <si>
    <t>Domingo XIII, Tiempo Ordinario;</t>
  </si>
  <si>
    <t>aitos14</t>
  </si>
  <si>
    <t>Domingo XIV, Tiempo Ordinario;</t>
  </si>
  <si>
    <t>aitos15</t>
  </si>
  <si>
    <t>Domingo XV, Tiempo Ordinario;</t>
  </si>
  <si>
    <t>aitos16</t>
  </si>
  <si>
    <t>Domingo XVI, Tiempo Ordinario;</t>
  </si>
  <si>
    <t>aitos17</t>
  </si>
  <si>
    <t>Domingo XVII, Tiempo Ordinario;</t>
  </si>
  <si>
    <t>aitos18</t>
  </si>
  <si>
    <t>Domingo XVIII, Tiempo Ordinario;</t>
  </si>
  <si>
    <t>aitos19</t>
  </si>
  <si>
    <t>Domingo XIX, Tiempo Ordinario;</t>
  </si>
  <si>
    <t>aitos20</t>
  </si>
  <si>
    <t>Domingo XX, Tiempo Ordinario;</t>
  </si>
  <si>
    <t>aitos21</t>
  </si>
  <si>
    <t>Domingo XXI, Tiempo Ordinario;</t>
  </si>
  <si>
    <t>aitos22</t>
  </si>
  <si>
    <t>Domingo XXII, Tiempo Ordinario;</t>
  </si>
  <si>
    <t>aitos23</t>
  </si>
  <si>
    <t>Domingo XXIII, Tiempo Ordinario;</t>
  </si>
  <si>
    <t>aitos24</t>
  </si>
  <si>
    <t>Domingo XXIV, Tiempo Ordinario;</t>
  </si>
  <si>
    <t>aitos25</t>
  </si>
  <si>
    <t>Domingo XXV, Tiempo Ordinario;</t>
  </si>
  <si>
    <t>aitos26</t>
  </si>
  <si>
    <t>Domingo XXVI, Tiempo Ordinario;</t>
  </si>
  <si>
    <t>aitos27</t>
  </si>
  <si>
    <t>Domingo XXVII, Tiempo Ordinario;</t>
  </si>
  <si>
    <t>aitos28</t>
  </si>
  <si>
    <t>Domingo XXVIII, Tiempo Ordinario;</t>
  </si>
  <si>
    <t>aitos29</t>
  </si>
  <si>
    <t>Domingo XXIX, Tiempo Ordinario;</t>
  </si>
  <si>
    <t>aitos30</t>
  </si>
  <si>
    <t>Domingo XXX, Tiempo Ordinario;</t>
  </si>
  <si>
    <t>aitos31</t>
  </si>
  <si>
    <t>Domingo XXXI, Tiempo Ordinario;</t>
  </si>
  <si>
    <t>aitos32</t>
  </si>
  <si>
    <t>Domingo XXXII, Tiempo Ordinario;</t>
  </si>
  <si>
    <t>aitos33</t>
  </si>
  <si>
    <t>Domingo XXXIII, Tiempo Ordinario;</t>
  </si>
  <si>
    <t>aitos34</t>
  </si>
  <si>
    <t>Domingo XXXIV, Tiempo Ordinario;</t>
  </si>
  <si>
    <t>// Tiempo Navidad</t>
  </si>
  <si>
    <t>aitns25dicmv</t>
  </si>
  <si>
    <t>25 Diciembre, Tiempo Navidad;    //Aleluya - Misa de la vigilia</t>
  </si>
  <si>
    <t>aitas1acita</t>
  </si>
  <si>
    <t>Salmo 84, 8.;</t>
  </si>
  <si>
    <t>let</t>
  </si>
  <si>
    <t>aitas1a1</t>
  </si>
  <si>
    <t>Muéstranos, Señor, tu misericordia;</t>
  </si>
  <si>
    <t>aitas1a2</t>
  </si>
  <si>
    <t>y danos tu salvación. Aleluya.;</t>
  </si>
  <si>
    <t>aitas2acita</t>
  </si>
  <si>
    <t>Aleluya Lc 3,4.6;</t>
  </si>
  <si>
    <t>aitas2a1</t>
  </si>
  <si>
    <t xml:space="preserve">Preparad el camino del Señor, allanad sus senderos. </t>
  </si>
  <si>
    <t>aitas2a2</t>
  </si>
  <si>
    <t>Todos los hombres verán la salvación de Dios.</t>
  </si>
  <si>
    <t>aitas3acita</t>
  </si>
  <si>
    <t>Aleluya Lc 4, 18;</t>
  </si>
  <si>
    <t>aitas3a1</t>
  </si>
  <si>
    <t>El Espíritu del Señor está sobre mí;</t>
  </si>
  <si>
    <t>aitas3a2</t>
  </si>
  <si>
    <t>me ha enviado para anunciar el Evangelio a los pobres.;</t>
  </si>
  <si>
    <t>aitas4acita</t>
  </si>
  <si>
    <t>Aleluya Mt 1, 23;</t>
  </si>
  <si>
    <t>aitas4a1</t>
  </si>
  <si>
    <t>Mirad: la Virgen concebirá y dará a luz un hijo;</t>
  </si>
  <si>
    <t>aitas4a2</t>
  </si>
  <si>
    <t>y le pondrá por nombre Emmanuel,;</t>
  </si>
  <si>
    <t>aitas4a3</t>
  </si>
  <si>
    <t>Dios-con-nosotros.;</t>
  </si>
  <si>
    <t>aitns25dicmvacita</t>
  </si>
  <si>
    <t>Aleluya - Misa de la vigilia;</t>
  </si>
  <si>
    <t>aitns25dicmva1</t>
  </si>
  <si>
    <t>Mañana quedará borrada la maldad de la tierra,;</t>
  </si>
  <si>
    <t>aitns25dicmva2</t>
  </si>
  <si>
    <t>y será nuestro rey el Salvador del mundo;</t>
  </si>
  <si>
    <t>Aleluya Lc 2, 10-11 - Misa de medianoche;</t>
  </si>
  <si>
    <t>aitns25dicmma1</t>
  </si>
  <si>
    <t>Os traigo una buena noticia,;</t>
  </si>
  <si>
    <t>aitns25dicmma2</t>
  </si>
  <si>
    <t>una gran alegría: nos ha nacido un Salvador:;</t>
  </si>
  <si>
    <t>aitns25dicmma3</t>
  </si>
  <si>
    <t>el Mesías, el Señor.;</t>
  </si>
  <si>
    <t>Lucas 2, 14 - Misa de la aurora;</t>
  </si>
  <si>
    <t>aitns25dicmaa1</t>
  </si>
  <si>
    <t>Gloria a Dios en el cielo,;</t>
  </si>
  <si>
    <t>aitns25dicmaa2</t>
  </si>
  <si>
    <t>y en la tierra paz a los hombres que ama el Señor.;</t>
  </si>
  <si>
    <t>Misa del día;</t>
  </si>
  <si>
    <t>aitns25dicmda1</t>
  </si>
  <si>
    <t>Nos ha amanecido un día sagrado;;</t>
  </si>
  <si>
    <t>aitns25dicmda2</t>
  </si>
  <si>
    <t>venid, naciones, adorad al Señor,;</t>
  </si>
  <si>
    <t>aitns25dicmda3</t>
  </si>
  <si>
    <t>porque hoy una gran luz ha bajado a la tierra.;</t>
  </si>
  <si>
    <t>Colosenses 3, 15a. 16a - La Sagrada Familia;</t>
  </si>
  <si>
    <t>aitnssfa1</t>
  </si>
  <si>
    <t>Que la paz de Cristo actúe de árbitro;</t>
  </si>
  <si>
    <t>aitnssfa2</t>
  </si>
  <si>
    <t>en vuestro corazón;;</t>
  </si>
  <si>
    <t>aitnssfa3</t>
  </si>
  <si>
    <t>la palabra de Cristo habite entre vosotros;</t>
  </si>
  <si>
    <t>aitnssfa4</t>
  </si>
  <si>
    <t>en toda su riqueza.;</t>
  </si>
  <si>
    <t>Hebreos 1, 1-2 - Santa Maria Madre de Dios;</t>
  </si>
  <si>
    <t>aitns1a1</t>
  </si>
  <si>
    <t>En distintas ocasiones habló Dios antiguamente;</t>
  </si>
  <si>
    <t>aitns1a2</t>
  </si>
  <si>
    <t>a nuestros padres por los profetas;;</t>
  </si>
  <si>
    <t>aitns1a3</t>
  </si>
  <si>
    <t>ahora, en esta etapa final, nos ha hablado por el Hijo.;</t>
  </si>
  <si>
    <t>1 Timoteo 3, 16 - 2º Domingo después de Navidad;</t>
  </si>
  <si>
    <t>aitns2a1</t>
  </si>
  <si>
    <t>Gloria a ti, Cristo, proclamado a los paganos.;</t>
  </si>
  <si>
    <t>aitns2a2</t>
  </si>
  <si>
    <t>Gloria a ti, Cristo, creído en el mundo.;</t>
  </si>
  <si>
    <t>Mateo 2, 2 - Epifanía del Señor;</t>
  </si>
  <si>
    <t>aitns6a1</t>
  </si>
  <si>
    <t>Hemos visto salir su estrella;</t>
  </si>
  <si>
    <t>aitns6a2</t>
  </si>
  <si>
    <t>y venimos a adorar al Señor.;</t>
  </si>
  <si>
    <t>Marcos 9, 7;</t>
  </si>
  <si>
    <t>aitos1a1</t>
  </si>
  <si>
    <t>Se abrió el cielo,;</t>
  </si>
  <si>
    <t>aitos1a2</t>
  </si>
  <si>
    <t>y se oyó la voz del Padre:;</t>
  </si>
  <si>
    <t>aitos1a3</t>
  </si>
  <si>
    <t>«Este es mi Hijo amado; escuchadlo».;</t>
  </si>
  <si>
    <t>Juan 1, 14. 12b;</t>
  </si>
  <si>
    <t>aitos2a1</t>
  </si>
  <si>
    <t>La Palabra se hizo carne y acampó entre nosotros.;</t>
  </si>
  <si>
    <t>aitos2a2</t>
  </si>
  <si>
    <t>A cuantos la recibieron, les da poder para ser hijos de Dios.;</t>
  </si>
  <si>
    <t>Mateo 4, 23;</t>
  </si>
  <si>
    <t>aitos3a1</t>
  </si>
  <si>
    <t>Jesús proclamaba el Evangelio del reino,;</t>
  </si>
  <si>
    <t>aitos3a2</t>
  </si>
  <si>
    <t>curando las dolencias del pueblo.;</t>
  </si>
  <si>
    <t>Mateo 5, 12a;</t>
  </si>
  <si>
    <t>aitos4a1</t>
  </si>
  <si>
    <t>Estad alegres y contentos,;</t>
  </si>
  <si>
    <t>aitos4a2</t>
  </si>
  <si>
    <t>porque vuestra recompensa será grande en el cielo.;</t>
  </si>
  <si>
    <t>Juan 8, 12b;</t>
  </si>
  <si>
    <t>aitos5a1</t>
  </si>
  <si>
    <t>Yo soy la luz del mundo —dice el Señor—;;</t>
  </si>
  <si>
    <t>aitos5a2</t>
  </si>
  <si>
    <t>el que me sigue tendrá la luz de la vida.;</t>
  </si>
  <si>
    <t>Mateo 11, 25;</t>
  </si>
  <si>
    <t>aitos6a1</t>
  </si>
  <si>
    <t>Bendito seas, Padre, Señor de cielo y tierra,;</t>
  </si>
  <si>
    <t>aitos6a2</t>
  </si>
  <si>
    <t>porque has revelado los secretos del reino a la gente sencilla.;</t>
  </si>
  <si>
    <t>1 Juan 2, 5;</t>
  </si>
  <si>
    <t>aitos7a1</t>
  </si>
  <si>
    <t>Quien guarda la palabra de Cristo,;</t>
  </si>
  <si>
    <t>aitos7a2</t>
  </si>
  <si>
    <t>ciertamente el amor de Dios ha llegado en él a su plenitud.;</t>
  </si>
  <si>
    <t>Hebreos 4, 12;</t>
  </si>
  <si>
    <t>aitos8a1</t>
  </si>
  <si>
    <t>La palabra de Dios es viva y eficaz;;</t>
  </si>
  <si>
    <t>aitos8a2</t>
  </si>
  <si>
    <t>juzga los deseos e intenciones del corazón.;</t>
  </si>
  <si>
    <t>Juan 15, 5;</t>
  </si>
  <si>
    <t>aitos9a1</t>
  </si>
  <si>
    <t>Yo soy la vid, vosotros los sarmientos —dice el Señor—;;</t>
  </si>
  <si>
    <t>aitos9a2</t>
  </si>
  <si>
    <t>el que permanece en mí y yo en él, ése da fruto abundante.;</t>
  </si>
  <si>
    <t>Lucas 4, 18;</t>
  </si>
  <si>
    <t>aitos10a1</t>
  </si>
  <si>
    <t>El Señor me ha enviado para anunciar el Evangelio a los pobres,;</t>
  </si>
  <si>
    <t>aitos10a2</t>
  </si>
  <si>
    <t>para anunciar a los cautivos la libertad.;</t>
  </si>
  <si>
    <t>Marcos 1, 15;</t>
  </si>
  <si>
    <t>aitos11a1</t>
  </si>
  <si>
    <t>Está cerca el reino de Dios:;</t>
  </si>
  <si>
    <t>aitos11a2</t>
  </si>
  <si>
    <t>convertíos y creed en el Evangelio.;</t>
  </si>
  <si>
    <t>Juan 15, 26b. 27a;</t>
  </si>
  <si>
    <t>aitos12a1</t>
  </si>
  <si>
    <t>El Espíritu de la verdad dará testimonio de mí —dice el Señor—;;</t>
  </si>
  <si>
    <t>aitos12a2</t>
  </si>
  <si>
    <t>y también vosotros daréis testimonio.;</t>
  </si>
  <si>
    <t>1 Pedro 2, 9;</t>
  </si>
  <si>
    <t>aitos13a1</t>
  </si>
  <si>
    <t>Vosotros sois una raza elegida, un sacerdocio real, una nación consagrada;;</t>
  </si>
  <si>
    <t>aitos13a2</t>
  </si>
  <si>
    <t>proclamad las hazañas del que os llamó a salir de las tinieblas y a entrar en su luz maravillosa.;</t>
  </si>
  <si>
    <t>Cf. Mateo 11, 25;</t>
  </si>
  <si>
    <t>aitos14a1</t>
  </si>
  <si>
    <t>aitos14a2</t>
  </si>
  <si>
    <t>Cf. Lucas 8, 11.15;</t>
  </si>
  <si>
    <t>aitos15a1</t>
  </si>
  <si>
    <t>La semilla es la palabra de Dios, el sembrador es Cristo;;</t>
  </si>
  <si>
    <t>aitos15a2</t>
  </si>
  <si>
    <t>quien lo encuentra vive para siempre.;</t>
  </si>
  <si>
    <t>aitos16a1</t>
  </si>
  <si>
    <t>aitos16a2</t>
  </si>
  <si>
    <t>aitos17a1</t>
  </si>
  <si>
    <t>aitos17a2</t>
  </si>
  <si>
    <t>Mateo 4, 4b;</t>
  </si>
  <si>
    <t>aitos18a1</t>
  </si>
  <si>
    <t>No sólo de pan vive el hombre,;</t>
  </si>
  <si>
    <t>aitos18a2</t>
  </si>
  <si>
    <t>sino de toda palabra que sale de la boca de Dios.;</t>
  </si>
  <si>
    <t>Cf. Sal 129, 5;</t>
  </si>
  <si>
    <t>aitos19a1</t>
  </si>
  <si>
    <t>Espero en el Señor,;</t>
  </si>
  <si>
    <t>aitos19a2</t>
  </si>
  <si>
    <t>espero en su palabra.;</t>
  </si>
  <si>
    <t>aitos20a1</t>
  </si>
  <si>
    <t>aitos20a2</t>
  </si>
  <si>
    <t>Mateo 16, 18;</t>
  </si>
  <si>
    <t>aitos21a1</t>
  </si>
  <si>
    <t>Tú eres Pedro,;</t>
  </si>
  <si>
    <t>aitos21a2</t>
  </si>
  <si>
    <t>y sobre esta piedra edificaré mi Iglesia,;</t>
  </si>
  <si>
    <t>aitos21a3</t>
  </si>
  <si>
    <t>y el poder del infierno no la derrotará.;</t>
  </si>
  <si>
    <t>Cf. Efesios 1, 17-18;</t>
  </si>
  <si>
    <t>aitos22a1</t>
  </si>
  <si>
    <t>El Padre de nuestro Señor Jesucristo;</t>
  </si>
  <si>
    <t>aitos22a2</t>
  </si>
  <si>
    <t>ilumine los ojos de nuestro corazón,;</t>
  </si>
  <si>
    <t>aitos22a3</t>
  </si>
  <si>
    <t>para que comprendamos cuál es la esperanza;</t>
  </si>
  <si>
    <t>aitos22a4</t>
  </si>
  <si>
    <t>a la que nos llama.;</t>
  </si>
  <si>
    <t>2 Corintios 5, 19;</t>
  </si>
  <si>
    <t>aitos23a1</t>
  </si>
  <si>
    <t>Dios estaba en Cristo, reconciliando al mundo consigo,;</t>
  </si>
  <si>
    <t>aitos23a2</t>
  </si>
  <si>
    <t>y a nosotros nos ha confiado;</t>
  </si>
  <si>
    <t>aitos23a3</t>
  </si>
  <si>
    <t>la palabra de la reconciliación.;</t>
  </si>
  <si>
    <t>Juan 13, 34;</t>
  </si>
  <si>
    <t>aitos24a1</t>
  </si>
  <si>
    <t>Os doy un mandamiento nuevo;</t>
  </si>
  <si>
    <t>aitos24a2</t>
  </si>
  <si>
    <t>—dice el Señor—:;</t>
  </si>
  <si>
    <t>aitos24a3</t>
  </si>
  <si>
    <t>que os améis unos a otros,;</t>
  </si>
  <si>
    <t>aitos24a4</t>
  </si>
  <si>
    <t>como yo os he amado.;</t>
  </si>
  <si>
    <t>Cf. Hechos 16, 14b;</t>
  </si>
  <si>
    <t>aitos25a1</t>
  </si>
  <si>
    <t>Ábrenos el corazón, Señor,;</t>
  </si>
  <si>
    <t>aitos25a2</t>
  </si>
  <si>
    <t>para que aceptemos las palabras de tu Hijo.;</t>
  </si>
  <si>
    <t>Juan 10, 27;</t>
  </si>
  <si>
    <t>aitos26a1</t>
  </si>
  <si>
    <t>Mis ovejas escuchan mi voz;</t>
  </si>
  <si>
    <t>aitos26a2</t>
  </si>
  <si>
    <t>—dice el Señor—;</t>
  </si>
  <si>
    <t>aitos26a3</t>
  </si>
  <si>
    <t>y yo las conozco, y ellas me siguen.;</t>
  </si>
  <si>
    <t>Cf. Jn 15, 16;</t>
  </si>
  <si>
    <t>aitos27a1</t>
  </si>
  <si>
    <t>Yo os he elegido del mundo, para que vayáis y deis fruto,;</t>
  </si>
  <si>
    <t>aitos27a2</t>
  </si>
  <si>
    <t>y vuestro fruto perdure;</t>
  </si>
  <si>
    <t>aitos27a3</t>
  </si>
  <si>
    <t>—dice el Señor—. Aleluya;</t>
  </si>
  <si>
    <t>Cf. Ef 1, 17-18;</t>
  </si>
  <si>
    <t>aitos28a1</t>
  </si>
  <si>
    <t>aitos28a2</t>
  </si>
  <si>
    <t>aitos28a3</t>
  </si>
  <si>
    <t>aitos28a4</t>
  </si>
  <si>
    <t>a la que nos llama. Aleluya;</t>
  </si>
  <si>
    <t>Flp 2, 15d. 16a;</t>
  </si>
  <si>
    <t>aitos29a1</t>
  </si>
  <si>
    <t>Brilláis como lumbreras del mundo,;</t>
  </si>
  <si>
    <t>aitos29a2</t>
  </si>
  <si>
    <t>mostrando una razón para vivir. Aleluya;</t>
  </si>
  <si>
    <t>Jn 14, 23;</t>
  </si>
  <si>
    <t>aitos30a1</t>
  </si>
  <si>
    <t>El que me ama guardará mi palabra;</t>
  </si>
  <si>
    <t>aitos30a2</t>
  </si>
  <si>
    <t>—dice el Señor—,;</t>
  </si>
  <si>
    <t>aitos30a3</t>
  </si>
  <si>
    <t>y mi Padre lo amará, y vendremos a él. Aleluya;</t>
  </si>
  <si>
    <t>Mt 23, 9b. 10b;</t>
  </si>
  <si>
    <t>aitos31a1</t>
  </si>
  <si>
    <t>Uno solo es vuestro Padre, el del cielo,;</t>
  </si>
  <si>
    <t>aitos31a2</t>
  </si>
  <si>
    <t>y uno solo es vuestro consejero, Cristo. Aleluya;</t>
  </si>
  <si>
    <t>Mt 24, 42a. 44;</t>
  </si>
  <si>
    <t>aitos32a1</t>
  </si>
  <si>
    <t>Estad en vela y preparados,;</t>
  </si>
  <si>
    <t>aitos32a2</t>
  </si>
  <si>
    <t>porque a la hora que menos pensáis;</t>
  </si>
  <si>
    <t>aitos32a3</t>
  </si>
  <si>
    <t>viene el Hijo del hombre. Aleluya;</t>
  </si>
  <si>
    <t>Jn 15, 4a. 5b;</t>
  </si>
  <si>
    <t>aitos33a1</t>
  </si>
  <si>
    <t>Permaneced en mí, y yo en vosotros;</t>
  </si>
  <si>
    <t>aitos33a2</t>
  </si>
  <si>
    <t>—dice el Señor—;;</t>
  </si>
  <si>
    <t>aitos33a3</t>
  </si>
  <si>
    <t>el que permanece en mí da fruto abundante. Aleluya;</t>
  </si>
  <si>
    <t>Mc 11, 9b-10a;</t>
  </si>
  <si>
    <t>aitos34a1</t>
  </si>
  <si>
    <t>Bendito el que viene en nombre del Señor.;</t>
  </si>
  <si>
    <t>aitos34a2</t>
  </si>
  <si>
    <t>Bendito el reino que llega, el de nuestro padre David. Aleluya;</t>
  </si>
  <si>
    <t>Jn 6, 51 - Santísimo Cuerpo y Sangre de Cristo;</t>
  </si>
  <si>
    <t>aitosscsca1</t>
  </si>
  <si>
    <t>Yo soy el pan vivo que ha bajado del cielo;</t>
  </si>
  <si>
    <t>aitosscsca2</t>
  </si>
  <si>
    <t>aitosscsca3</t>
  </si>
  <si>
    <t>el que coma de este pan;</t>
  </si>
  <si>
    <t>aitosscsca4</t>
  </si>
  <si>
    <t>vivirá para siempre. Aleluya;</t>
  </si>
  <si>
    <t>Mt 11, 29ab - El Sagrado Corazón de Jesús;</t>
  </si>
  <si>
    <t>aitosviernesa1</t>
  </si>
  <si>
    <t>Cargad con mi yugo y aprended de mí;</t>
  </si>
  <si>
    <t>aitosviernesa2</t>
  </si>
  <si>
    <t>aitosviernesa3</t>
  </si>
  <si>
    <t>que soy manso y humilde de corazón.;</t>
  </si>
  <si>
    <t>aitosviernesao2</t>
  </si>
  <si>
    <t>1Jn 4, 10b - 1 Juan 4, 10b;</t>
  </si>
  <si>
    <t>aitosviernesa1o2</t>
  </si>
  <si>
    <t>Dios nos amó y nos envió a su Hijo;</t>
  </si>
  <si>
    <t>aitosviernesa2o2</t>
  </si>
  <si>
    <t>como víctima de propiciación por nuestros pecados.;</t>
  </si>
  <si>
    <t>Mt 4, 4b;</t>
  </si>
  <si>
    <t>aitcs1a1</t>
  </si>
  <si>
    <t>aitcs1a2</t>
  </si>
  <si>
    <t>sino de toda palabra que sale de la boca de Dios. Aleluya;</t>
  </si>
  <si>
    <t>Aleluya;</t>
  </si>
  <si>
    <t>aitcs2a1</t>
  </si>
  <si>
    <t>En el esplendor de la nube se oyó la voz del Padre:;</t>
  </si>
  <si>
    <t>aitcs2a2</t>
  </si>
  <si>
    <t>«Éste es mi Hijo, el amado; escuchadlo».;</t>
  </si>
  <si>
    <t>Jn 4, 42. 15;</t>
  </si>
  <si>
    <t>aitcs3a1</t>
  </si>
  <si>
    <t>Señor, tú eres de verdad el Salvador del mundo;;</t>
  </si>
  <si>
    <t>aitcs3a2</t>
  </si>
  <si>
    <t>dame agua viva; así no tendré más sed. Aleluya;</t>
  </si>
  <si>
    <t>Jn 8,2b;</t>
  </si>
  <si>
    <t>aitcs4a1</t>
  </si>
  <si>
    <t>Yo soy la luz del mundo;</t>
  </si>
  <si>
    <t>aitcs4a2</t>
  </si>
  <si>
    <t>–dice el Señor–;;</t>
  </si>
  <si>
    <t>aitcs4a3</t>
  </si>
  <si>
    <t>el que me sigue tendrá la luz de la vida. Aleluya;</t>
  </si>
  <si>
    <t>Jn 11, 25a. 26;</t>
  </si>
  <si>
    <t>aitcs5a1</t>
  </si>
  <si>
    <t>Yo soy la resurrección y la vida;</t>
  </si>
  <si>
    <t>aitcs5a2</t>
  </si>
  <si>
    <t>aitcs5a3</t>
  </si>
  <si>
    <t>el que cree en mí no morirá para siempre. Aleluya;</t>
  </si>
  <si>
    <t>Flp 2, 8-9 - Domingo de Ramos;</t>
  </si>
  <si>
    <t>aitcs6a1</t>
  </si>
  <si>
    <t>Cristo por nosotros se sometió incluso a la muerte,;</t>
  </si>
  <si>
    <t>aitcs6a2</t>
  </si>
  <si>
    <t>y una muerte de cruz.;</t>
  </si>
  <si>
    <t>aitcs6a3</t>
  </si>
  <si>
    <t>Por eso, Dios lo levantó sobre todo,;</t>
  </si>
  <si>
    <t>aitcs6a4</t>
  </si>
  <si>
    <t>y le concedió el «Nombre-sobre-todo-nombre». Aleluya;</t>
  </si>
  <si>
    <t>Jn 13, 34 - Jueves santo - Misa de la cena del Señor;</t>
  </si>
  <si>
    <t>aitcsjsa1</t>
  </si>
  <si>
    <t>aitcsjsa2</t>
  </si>
  <si>
    <t>–dice el Señor–:;</t>
  </si>
  <si>
    <t>aitcsjsa3</t>
  </si>
  <si>
    <t>aitcsjsa4</t>
  </si>
  <si>
    <t>como yo os he amado. Aleluya;</t>
  </si>
  <si>
    <t>Flp 2, 8-9 - Viernes santo - Celebración de la Pasión del Señor;</t>
  </si>
  <si>
    <t>aitcsvsa1</t>
  </si>
  <si>
    <t>Cristo, por nosotros, se sometió incluso a la muerte,;</t>
  </si>
  <si>
    <t>aitcsvsa2</t>
  </si>
  <si>
    <t>aitcsvsa3</t>
  </si>
  <si>
    <t>Por eso Dios lo levantó sobre todo;</t>
  </si>
  <si>
    <t>aitcsvsa4</t>
  </si>
  <si>
    <t>Vigilia Pascual;</t>
  </si>
  <si>
    <t>aitpsssa1</t>
  </si>
  <si>
    <t>¡Cristo Jesus ha resucitado! Aleluya;</t>
  </si>
  <si>
    <t>1Cor 5, 7b-8a - Domingo de Pascua;</t>
  </si>
  <si>
    <t>aitps1a1</t>
  </si>
  <si>
    <t>Ha sido inmolada;</t>
  </si>
  <si>
    <t>aitps1a2</t>
  </si>
  <si>
    <t>nuestra víctima pascual: Cristo.;</t>
  </si>
  <si>
    <t>aitps1a3</t>
  </si>
  <si>
    <t>Así, pues, celebramos la Pascua en el Señor. Aleluya;</t>
  </si>
  <si>
    <t>Jn 20, 29;</t>
  </si>
  <si>
    <t>aitps2a1</t>
  </si>
  <si>
    <t>Porque me has visto, Tomás, has creído;</t>
  </si>
  <si>
    <t>aitps2a2</t>
  </si>
  <si>
    <t>—dice el Señor—.;</t>
  </si>
  <si>
    <t>aitps2a3</t>
  </si>
  <si>
    <t>Dichosos los que crean sin haber visto. Aleluya;</t>
  </si>
  <si>
    <t>Lc 24, 32;</t>
  </si>
  <si>
    <t>aitps3a1</t>
  </si>
  <si>
    <t>Señor Jesús, explícanos las Escrituras;;</t>
  </si>
  <si>
    <t>aitps3a2</t>
  </si>
  <si>
    <t>haz que arda nuestro corazón mientras nos hablas. Aleluya;</t>
  </si>
  <si>
    <t>Jn 10, 14;</t>
  </si>
  <si>
    <t>aitps4a1</t>
  </si>
  <si>
    <t>Yo soy el buen Pastor;</t>
  </si>
  <si>
    <t>aitps4a2</t>
  </si>
  <si>
    <t>aitps4a3</t>
  </si>
  <si>
    <t>conozco mis ovejas, y las mías me conocen. Aleluya;</t>
  </si>
  <si>
    <t>Jn 14, 6;</t>
  </si>
  <si>
    <t>aitps5a1</t>
  </si>
  <si>
    <t>Yo soy el camino, y la verdad, y la vida;</t>
  </si>
  <si>
    <t>aitps5a2</t>
  </si>
  <si>
    <t>aitps5a3</t>
  </si>
  <si>
    <t>nadie va al Padre, sino por mí. Aleluya;</t>
  </si>
  <si>
    <t>Jn 14, 18;</t>
  </si>
  <si>
    <t>aitps6a1</t>
  </si>
  <si>
    <t>No os dejaré huérfanos;</t>
  </si>
  <si>
    <t>aitps6a2</t>
  </si>
  <si>
    <t>aitps6a3</t>
  </si>
  <si>
    <t>me voy y vuelvo a vuestro lado,;</t>
  </si>
  <si>
    <t>aitps6a4</t>
  </si>
  <si>
    <t>y se alegrará vuestro corazón. Aleluya;</t>
  </si>
  <si>
    <t>aitps7a1</t>
  </si>
  <si>
    <t>aitps7a2</t>
  </si>
  <si>
    <t>aitps7a3</t>
  </si>
  <si>
    <t>aitps7a4</t>
  </si>
  <si>
    <t>Mt 28, 19.20 - La Ascensión del Señor;</t>
  </si>
  <si>
    <t>aitpsasa1</t>
  </si>
  <si>
    <t>Id y haced discípulos de todos los pueblos;</t>
  </si>
  <si>
    <t>aitpsasa2</t>
  </si>
  <si>
    <t>aitpsasa3</t>
  </si>
  <si>
    <t>yo estoy con vosotros todos los días,;</t>
  </si>
  <si>
    <t>aitpsasa4</t>
  </si>
  <si>
    <t>hasta el fin del mundo. Aleluya;</t>
  </si>
  <si>
    <t>Domingo de Pentecostés;</t>
  </si>
  <si>
    <t>aitps8a1</t>
  </si>
  <si>
    <t>Ven, Espíritu Santo,;</t>
  </si>
  <si>
    <t>aitps8a2</t>
  </si>
  <si>
    <t>llena los corazones de tus fieles;</t>
  </si>
  <si>
    <t>aitps8a3</t>
  </si>
  <si>
    <t>y enciende en ellos la llama de tu amor Aleluya;</t>
  </si>
  <si>
    <t>Ap 1, 8 - La Santísima Trinidad;</t>
  </si>
  <si>
    <t>aitps9a1</t>
  </si>
  <si>
    <t>Gloria al Padre, y al Hijo, y al Espíritu Santo,;</t>
  </si>
  <si>
    <t>aitps9a2</t>
  </si>
  <si>
    <t>al Dios que es, que era y que viene. Aleluya;</t>
  </si>
  <si>
    <t>Sal 84, 8;</t>
  </si>
  <si>
    <t>aitas1b1</t>
  </si>
  <si>
    <t>aitas1b2</t>
  </si>
  <si>
    <t>y danos tu salvación. Aleluya;</t>
  </si>
  <si>
    <t>Lc 3, 4. 6;</t>
  </si>
  <si>
    <t>aitas2b1</t>
  </si>
  <si>
    <t>Preparad el camino del Señor, allanad sus senderos.;</t>
  </si>
  <si>
    <t>aitas2b2</t>
  </si>
  <si>
    <t>Todos verán la salvación de Dios. Aleluya;</t>
  </si>
  <si>
    <t>Lc 4, 18;</t>
  </si>
  <si>
    <t>aitas3b1</t>
  </si>
  <si>
    <t>El Espíritu del Señor está sobre mí;;</t>
  </si>
  <si>
    <t>aitas3b2</t>
  </si>
  <si>
    <t>me ha enviado para anunciar el Evangelio a los pobres. Aleluya;</t>
  </si>
  <si>
    <t>Lc 1, 38;</t>
  </si>
  <si>
    <t>aitas4b1</t>
  </si>
  <si>
    <t>Aquí está la esclava del Señor;;</t>
  </si>
  <si>
    <t>aitas4b2</t>
  </si>
  <si>
    <t>hágase en mí según tu palabra. Aleluya;</t>
  </si>
  <si>
    <t>Misa de la vigilia;</t>
  </si>
  <si>
    <t>aitns25dicmvb1</t>
  </si>
  <si>
    <t>aitns25dicmvb2</t>
  </si>
  <si>
    <t>y será nuestro rey el Salvador del mundo. Aleluya;</t>
  </si>
  <si>
    <t>Lc 2, 10-11 - Misa de medianoche;</t>
  </si>
  <si>
    <t>aitns25dicmmb1</t>
  </si>
  <si>
    <t>Os traigo una buena noticia, una gran alegría:;</t>
  </si>
  <si>
    <t>aitns25dicmmb2</t>
  </si>
  <si>
    <t>nos ha nacido un Salvador: el Mesías, el Señor. Aleluya;</t>
  </si>
  <si>
    <t>Lc 2, 14 - Misa de la aurora;</t>
  </si>
  <si>
    <t>aitns25dicmab1</t>
  </si>
  <si>
    <t>aitns25dicmab2</t>
  </si>
  <si>
    <t>y en la tierra paz a los hombres que ama el Señor. Aleluya;</t>
  </si>
  <si>
    <t>aitns25dicmdb1</t>
  </si>
  <si>
    <t>aitns25dicmdb2</t>
  </si>
  <si>
    <t>aitns25dicmdb3</t>
  </si>
  <si>
    <t>porque hoy una gran luz ha bajado a la tierra. Aleluya;</t>
  </si>
  <si>
    <t>Col 3, 15a. 16a - La Sagrada Familia;</t>
  </si>
  <si>
    <t>aitnssfb1</t>
  </si>
  <si>
    <t>Que la paz de Cristo actúe de árbitro en vuestro corazón;;</t>
  </si>
  <si>
    <t>aitnssfb2</t>
  </si>
  <si>
    <t>la palabra de Cristo habite entre vosotros en toda su riqueza. Aleluya;</t>
  </si>
  <si>
    <t>Hb 1, 1-2;</t>
  </si>
  <si>
    <t>aitns1enerob1</t>
  </si>
  <si>
    <t>En distintas ocasiones habló Dios antiguamente a nuestros padres por los profetas;;</t>
  </si>
  <si>
    <t>aitns1enerob2</t>
  </si>
  <si>
    <t>ahora, en esta etapa final, nos ha hablado por el Hijo. Aleluya;</t>
  </si>
  <si>
    <t>Cf. 1Tm 3, 16 - 2º Domingo después de Navidad;</t>
  </si>
  <si>
    <t>aitns2domingob1</t>
  </si>
  <si>
    <t>aitns2domingob2</t>
  </si>
  <si>
    <t>Gloria a ti, Cristo, creído en el mundo. Aleluya;</t>
  </si>
  <si>
    <t>Mt 2, 2 - Epifanía del Señor;</t>
  </si>
  <si>
    <t>aitns6enerob1</t>
  </si>
  <si>
    <t>aitns6enerob2</t>
  </si>
  <si>
    <t>y venimos a adorar al Señor. Aleluya;</t>
  </si>
  <si>
    <t>Cf. Mc 9, 7;</t>
  </si>
  <si>
    <t>aitos1b1</t>
  </si>
  <si>
    <t>Se abrió el cielo, y se oyó la voz del Padre:;</t>
  </si>
  <si>
    <t>aitos1b2</t>
  </si>
  <si>
    <t>«Éste es mi Hijo amado; escuchadlo». Aleluya;</t>
  </si>
  <si>
    <t>Jn 1, 41. 17b;</t>
  </si>
  <si>
    <t>aitos2b1</t>
  </si>
  <si>
    <t>Hemos encontrado al Mesías, que es Cristo;;</t>
  </si>
  <si>
    <t>aitos2b2</t>
  </si>
  <si>
    <t>la gracia y la verdad vinieron por medio de él. Aleluya;</t>
  </si>
  <si>
    <t>Mc 1, 15;</t>
  </si>
  <si>
    <t>aitos3b1</t>
  </si>
  <si>
    <t>aitos3b2</t>
  </si>
  <si>
    <t>convertíos y creced en el Evangelio. Aleluya;</t>
  </si>
  <si>
    <t>Mt 4, 16;</t>
  </si>
  <si>
    <t>aitos4b1</t>
  </si>
  <si>
    <t>El pueblo que habitaba en tinieblas vio una luz grande;;</t>
  </si>
  <si>
    <t>aitos4b2</t>
  </si>
  <si>
    <t>a los que habitan en tierra y sombras de muerte, una luz les brilló. Aleluya;</t>
  </si>
  <si>
    <t>Mateo 8, 17;</t>
  </si>
  <si>
    <t>aitos5b1</t>
  </si>
  <si>
    <t>Cristo tomó nuestras dolencias;</t>
  </si>
  <si>
    <t>aitos5b2</t>
  </si>
  <si>
    <t>y cargó con nuestras enfermedades.;</t>
  </si>
  <si>
    <t>Lucas 7, 16;</t>
  </si>
  <si>
    <t>aitos6b1</t>
  </si>
  <si>
    <t>Un gran Profeta ha surgido entre nosotros.;</t>
  </si>
  <si>
    <t>aitos6b2</t>
  </si>
  <si>
    <t>Dios ha visitado a su pueblo.;</t>
  </si>
  <si>
    <t>aitos7b1</t>
  </si>
  <si>
    <t>aitos7b2</t>
  </si>
  <si>
    <t>Santiago 1, 18;</t>
  </si>
  <si>
    <t>aitos8b1</t>
  </si>
  <si>
    <t>El Padre, por propia iniciativa, con la palabra de la verdad, nos engendró,;</t>
  </si>
  <si>
    <t>aitos8b2</t>
  </si>
  <si>
    <t>para que seamos como la primicia de sus criaturas.;</t>
  </si>
  <si>
    <t>Juan 17, 17b.a;</t>
  </si>
  <si>
    <t>aitos9b1</t>
  </si>
  <si>
    <t>Tu palabra, Señor, es verdad;;</t>
  </si>
  <si>
    <t>aitos9b2</t>
  </si>
  <si>
    <t>conságranos en la verdad.;</t>
  </si>
  <si>
    <t>Juan 12, 31b-32;</t>
  </si>
  <si>
    <t>aitos10b1</t>
  </si>
  <si>
    <t>Ahora el Príncipe de este mundo va a ser echado fuera;</t>
  </si>
  <si>
    <t>aitos10b2</t>
  </si>
  <si>
    <t>–dice el Señor–.;</t>
  </si>
  <si>
    <t>aitos10b3</t>
  </si>
  <si>
    <t>Y cuando yo sea elevado sobre la tierra;</t>
  </si>
  <si>
    <t>aitos10b4</t>
  </si>
  <si>
    <t>atraeré a todos hacia mí.;</t>
  </si>
  <si>
    <t>aitos11b1</t>
  </si>
  <si>
    <t>aitos11b2</t>
  </si>
  <si>
    <t>aitos12b1</t>
  </si>
  <si>
    <t>aitos12b2</t>
  </si>
  <si>
    <t>2 Timoteo 1, 10;</t>
  </si>
  <si>
    <t>aitos13b1</t>
  </si>
  <si>
    <t>Nuestro Salvador Jesucristo destruyó la muerte;</t>
  </si>
  <si>
    <t>aitos13b2</t>
  </si>
  <si>
    <t>y sacó a la luz la vida, por medio del Evangelio.;</t>
  </si>
  <si>
    <t>aitos14b1</t>
  </si>
  <si>
    <t>aitos14b2</t>
  </si>
  <si>
    <t>Efesios 1, 17-18;</t>
  </si>
  <si>
    <t>aitos15b1</t>
  </si>
  <si>
    <t>aitos15b2</t>
  </si>
  <si>
    <t>aitos15b3</t>
  </si>
  <si>
    <t>aitos15b4</t>
  </si>
  <si>
    <t>aitos16b1</t>
  </si>
  <si>
    <t>aitos16b2</t>
  </si>
  <si>
    <t>aitos16b3</t>
  </si>
  <si>
    <t>y yo las conozco, y ellas me sig</t>
  </si>
  <si>
    <t>Column3</t>
  </si>
  <si>
    <t>Sheet1</t>
  </si>
  <si>
    <t>aitns25dicmm</t>
  </si>
  <si>
    <t>aitns25dicma</t>
  </si>
  <si>
    <t>aitns25dicmd</t>
  </si>
  <si>
    <t>aitnssf</t>
  </si>
  <si>
    <t>aitns6</t>
  </si>
  <si>
    <t>aitosscsc</t>
  </si>
  <si>
    <t>aitosvs</t>
  </si>
  <si>
    <t>aitcsjs</t>
  </si>
  <si>
    <t>aitcsvs</t>
  </si>
  <si>
    <t>aitpsss</t>
  </si>
  <si>
    <t>aitpsas</t>
  </si>
  <si>
    <t>aitps9</t>
  </si>
  <si>
    <t>aitns1enero</t>
  </si>
  <si>
    <t>aitns2domingo</t>
  </si>
  <si>
    <t>aitns6enero</t>
  </si>
  <si>
    <t>Aleluya Interleccional</t>
  </si>
  <si>
    <t>Column5</t>
  </si>
  <si>
    <t>Code</t>
  </si>
  <si>
    <t>code2</t>
  </si>
  <si>
    <t>Aleluya Interleccional (2)</t>
  </si>
  <si>
    <t>Aleluya Interleccional</t>
  </si>
  <si>
    <t xml:space="preserve">  category: ["Liturgia"],catCanto: "Liturgia",cejilla: "3",nCan: "",nCanURL: "",dbno: "180",notes: "",</t>
  </si>
  <si>
    <t xml:space="preserve">  audioSrc: "/audio/aleluyainterleccional.mp3",</t>
  </si>
  <si>
    <r>
      <t xml:space="preserve"> scrollConfig: </t>
    </r>
    <r>
      <rPr>
        <b/>
        <sz val="18"/>
        <color rgb="FF00B0F0"/>
        <rFont val="Consolas"/>
        <family val="3"/>
      </rPr>
      <t>{</t>
    </r>
  </si>
  <si>
    <t>// Vaciando contenido,</t>
  </si>
  <si>
    <t xml:space="preserve">            { type: "collapsible-block", id: "asamblea_anadie_1", initialState: "expanded",</t>
  </si>
  <si>
    <t>as mod1</t>
  </si>
  <si>
    <t>red</t>
  </si>
  <si>
    <t xml:space="preserve">            { line: am11, sC: "tc"},{ line: am12, sC: "ta as bg"},{ line: "", sC: "adb1"},</t>
  </si>
  <si>
    <t xml:space="preserve">ALELUYA </t>
  </si>
  <si>
    <t xml:space="preserve">            { type: "collapsible-block", id: "asamblea_anadie_2", initialState: "collapsed",</t>
  </si>
  <si>
    <t>Modelo II</t>
  </si>
  <si>
    <t>as mod2</t>
  </si>
  <si>
    <t xml:space="preserve">            { line: "Con la música del «Aleluya, ya llegó el Reino».", sC: "fssmall", color: "gray"},</t>
  </si>
  <si>
    <t xml:space="preserve">            { line: am2, sC: "ta as"},{ line: am2, sC: "as bg"},{ line: "", sC: "adb1"},</t>
  </si>
  <si>
    <t xml:space="preserve">            { line: "ALELUYA ... (Sol,,11)", sC: "ta as"},{ line: "", sC: "adb1"},]},</t>
  </si>
  <si>
    <t xml:space="preserve">            { line: "ALELUYA ... (Do,,11)", sC: "ta as"},{ line: "", sC: "adb1"},]},</t>
  </si>
  <si>
    <t xml:space="preserve">            { type: "collapsible-block", id: "asamblea_anadie_3", initialState: "collapsed",</t>
  </si>
  <si>
    <t>as mod3</t>
  </si>
  <si>
    <t>Modelo III</t>
  </si>
  <si>
    <t xml:space="preserve">            { line: am31, sC: "tc"},{ line: am32, sC: "ta as"},{ line: "", sC: "adb1"},</t>
  </si>
  <si>
    <t xml:space="preserve">            { line: "ALELUYA ... (Mi,,21)", sC: "ta as"},{ line: "", sC: "adb1"},]},</t>
  </si>
  <si>
    <t>/*╔════════════════════════════════════════════════════════╗</t>
  </si>
  <si>
    <t xml:space="preserve">    ╚════════════════════════════════════════════════════════╝  */</t>
  </si>
  <si>
    <t xml:space="preserve">  /*╔════════════════════════════════════════════════════════╗</t>
  </si>
  <si>
    <t>Column6</t>
  </si>
  <si>
    <t>25dicmda</t>
  </si>
  <si>
    <t>Declarar en Content.js</t>
  </si>
  <si>
    <t xml:space="preserve">  category: ["Liturgia"],catCanto: "Liturgia",cejilla: "",nCan: "",nCanURL: "",dbno: "180",notes: "",</t>
  </si>
  <si>
    <t>Quien guarda la palabra de Cristo,
ciertamente el amor de Dios ha llegado en él a su plenitud.</t>
  </si>
  <si>
    <t>svsa</t>
  </si>
  <si>
    <t>Fiesta</t>
  </si>
  <si>
    <t>ALELUYA ADVIENTO S I-4 (2)</t>
  </si>
  <si>
    <t>AInterleccional cp (2)</t>
  </si>
  <si>
    <t>Aleluya Interleccional cp</t>
  </si>
  <si>
    <t>s</t>
  </si>
  <si>
    <t>aitfs14s</t>
  </si>
  <si>
    <t>Te adoramos, oh Cristo, y te bendecimos,
porque con tu cruz has redimido el mundo.</t>
  </si>
  <si>
    <t>aitfs14</t>
  </si>
  <si>
    <t>Aleluya - La Excaltación de la Cruz</t>
  </si>
  <si>
    <t xml:space="preserve">  audioSrc: "https://audio.resucito.do/aleluyainterleccional.mp3",</t>
  </si>
  <si>
    <r>
      <t xml:space="preserve">            { type: "collapsible-block", id: "asamblea_anadie_1", initialState: "collapsed", </t>
    </r>
    <r>
      <rPr>
        <b/>
        <sz val="18"/>
        <color theme="6"/>
        <rFont val="Consolas"/>
        <family val="3"/>
      </rPr>
      <t>// collapsed / expanded</t>
    </r>
  </si>
  <si>
    <r>
      <t xml:space="preserve">            { type: "collapsible-block", id: "asamblea_anadie_2", initialState: "collapsed",   </t>
    </r>
    <r>
      <rPr>
        <b/>
        <sz val="18"/>
        <color theme="6"/>
        <rFont val="Consolas"/>
        <family val="3"/>
      </rPr>
      <t>// collapsed / expanded</t>
    </r>
  </si>
  <si>
    <r>
      <t xml:space="preserve">            { type: "collapsible-block", id: "asamblea_anadie_3", initialState: "collapsed",   </t>
    </r>
    <r>
      <rPr>
        <b/>
        <sz val="18"/>
        <color theme="6"/>
        <rFont val="Consolas"/>
        <family val="3"/>
      </rPr>
      <t>// collapsed / expanded</t>
    </r>
  </si>
  <si>
    <t>Column7</t>
  </si>
  <si>
    <t>Column8</t>
  </si>
  <si>
    <t>{"id":"aias24to","titulo": "o24a | Año A, TO, Semana 24, Aleluya Interleccional.","salmo": "Liturgia","letra": "o24a","archivo": "/src/ainterleccional.html?canto=aitos24a"},</t>
  </si>
  <si>
    <t>Te lo pedimos Señor.</t>
  </si>
  <si>
    <t>TE LO PEDIMOS SEÑOR.</t>
  </si>
  <si>
    <t>La m</t>
  </si>
  <si>
    <t>Mi m</t>
  </si>
  <si>
    <t>Si 7</t>
  </si>
  <si>
    <t>ESCÚCHANOS, OH SEÑOR.</t>
  </si>
  <si>
    <t>(Misma música Modelo I)</t>
  </si>
  <si>
    <t>ACUÉRDATE DE NOSOTROS,</t>
  </si>
  <si>
    <t>AHORA QUE ESTÁS EN TU REINO.</t>
  </si>
  <si>
    <t>OYE, PADRE, EL GRITO DE TU PUEBLO</t>
  </si>
  <si>
    <t>Modelo IV</t>
  </si>
  <si>
    <r>
      <t xml:space="preserve">        scrollConfig: </t>
    </r>
    <r>
      <rPr>
        <sz val="18"/>
        <color rgb="FF00B0F0"/>
        <rFont val="Consolas"/>
        <family val="3"/>
      </rPr>
      <t>{</t>
    </r>
  </si>
  <si>
    <t>.</t>
  </si>
  <si>
    <t>Cristo Jesús ha resucitado.</t>
  </si>
  <si>
    <t>ta1 as</t>
  </si>
  <si>
    <t>ta2 as</t>
  </si>
  <si>
    <t>ta3 as</t>
  </si>
  <si>
    <t>La estrofa que hace el cantor se canta con la</t>
  </si>
  <si>
    <t xml:space="preserve">melodía del «Aleluya interleccional - Modelo I». </t>
  </si>
  <si>
    <t>Gloria a ti, oh Cristo,</t>
  </si>
  <si>
    <t>Rey de eterna gloria,</t>
  </si>
  <si>
    <t>Rey de eterna gloria.</t>
  </si>
  <si>
    <t>GLORIA A TI, OH CRISTO,</t>
  </si>
  <si>
    <t>REY DE ETERNA GLORIA,</t>
  </si>
  <si>
    <t>REY DE ETERNA GLORIA.</t>
  </si>
  <si>
    <t>Yo soy la vid, vosotros los sarmientos.</t>
  </si>
  <si>
    <t>El que permanece en mí y yo en él,</t>
  </si>
  <si>
    <t>ese da fruto abundante.</t>
  </si>
  <si>
    <t>Toda la antífona se canta con la misma melodía</t>
  </si>
  <si>
    <t xml:space="preserve">del «Aleluya interleccional - Modelo I». </t>
  </si>
  <si>
    <t>Gloria al Señor, gloria al Señor,</t>
  </si>
  <si>
    <t>gloria al Señor, gloria al Señor,</t>
  </si>
  <si>
    <t>gloria al Señor.</t>
  </si>
  <si>
    <t>GLORIA AL SEÑOR, GLORIA AL SEÑOR,</t>
  </si>
  <si>
    <t>GLORIA AL SEÑOR.</t>
  </si>
  <si>
    <t>En el esplendor de la nube,</t>
  </si>
  <si>
    <t>se oyó la voz del Padre:</t>
  </si>
  <si>
    <t>este es mi Hijo amado, escuchadle».</t>
  </si>
  <si>
    <t>Este es mi Hijo amado, escuchadle,</t>
  </si>
  <si>
    <t>Oh Dios</t>
  </si>
  <si>
    <t>que por mediode los signos sacramentales</t>
  </si>
  <si>
    <t>tú obras con invisible potencia</t>
  </si>
  <si>
    <t>las maravillas de la salvación.</t>
  </si>
  <si>
    <t>De muchos modos</t>
  </si>
  <si>
    <t>a través de los tiempos</t>
  </si>
  <si>
    <t>has preparado el agua, tu criatura,</t>
  </si>
  <si>
    <t>para que fuese signo del Bautismo.</t>
  </si>
  <si>
    <t>Desde los orígenes tu Espíritu*</t>
  </si>
  <si>
    <t>aleteaba sobre las aguas,</t>
  </si>
  <si>
    <t>para que contuviesen la fuerza de santificar.</t>
  </si>
  <si>
    <t>Y también en el Diluvio*</t>
  </si>
  <si>
    <t>has prefigurado el Bautismo,</t>
  </si>
  <si>
    <t>para que hoy como ayer</t>
  </si>
  <si>
    <t>el agua señalase el fin del pecado</t>
  </si>
  <si>
    <t>y el inicio de la Vida Nueva.</t>
  </si>
  <si>
    <t>Tú, has liberado de la esclavitud</t>
  </si>
  <si>
    <t>a los hijos de Abraham</t>
  </si>
  <si>
    <t>haciéndoles pasar ilesos el Mar Rojo,</t>
  </si>
  <si>
    <t>para que fuesen la imagen</t>
  </si>
  <si>
    <t>del futuro pueblo de bautizados.</t>
  </si>
  <si>
    <t>Por fin, en la plenitud de los tiempos,</t>
  </si>
  <si>
    <t>tu Hijo, bautizado en el agua del Jordán,</t>
  </si>
  <si>
    <t>fue consagrado por el Espíritu Santo.</t>
  </si>
  <si>
    <t>LEVANTADO EN LA CRUZ,</t>
  </si>
  <si>
    <t>DE SU COSTADO SALIÓ</t>
  </si>
  <si>
    <t>SANGRE Y AGUA.</t>
  </si>
  <si>
    <t>Y después de su resurrección</t>
  </si>
  <si>
    <t>ordenó a sus discípulos:</t>
  </si>
  <si>
    <t>«Id y anunciad el Evangelio</t>
  </si>
  <si>
    <t>a todos los pueblos,</t>
  </si>
  <si>
    <t>BAUTIZÁNDOLOS</t>
  </si>
  <si>
    <t>EN EL NOMBRE DEL PADRE,</t>
  </si>
  <si>
    <t>Y DEL HIJO,</t>
  </si>
  <si>
    <t>Y DEL ESPÍRITU SANTO.</t>
  </si>
  <si>
    <t>pa ast</t>
  </si>
  <si>
    <t>pa as</t>
  </si>
  <si>
    <t>as r1</t>
  </si>
  <si>
    <t>pa</t>
  </si>
  <si>
    <t>as r2</t>
  </si>
  <si>
    <t>ast1</t>
  </si>
  <si>
    <t>ast2</t>
  </si>
  <si>
    <t>Ahora, ahora Padre,</t>
  </si>
  <si>
    <t>mira con amor a tu Iglesia</t>
  </si>
  <si>
    <t>y haz brotar para ella</t>
  </si>
  <si>
    <t>la fuente del Bautismo.</t>
  </si>
  <si>
    <t>Infunde en esta agua,</t>
  </si>
  <si>
    <t>por obra del Espíritu Santo,</t>
  </si>
  <si>
    <t>la gracia de tu Único Hijo,</t>
  </si>
  <si>
    <t>para que por el Sacramento del Bautismo</t>
  </si>
  <si>
    <t>el hombre, hecho a tu imagen,</t>
  </si>
  <si>
    <t>sea lavado de todos sus pecados</t>
  </si>
  <si>
    <t>y del agua y del Espíritu Santo</t>
  </si>
  <si>
    <t>renazca como nueva criatura.</t>
  </si>
  <si>
    <t>Descienda, Padre,</t>
  </si>
  <si>
    <t>en esta agua, por obra de tu Hijo,</t>
  </si>
  <si>
    <t>la potencia del Espíritu Santo.</t>
  </si>
  <si>
    <t>Para que todos aquellos que hoy reciban</t>
  </si>
  <si>
    <t>el Bautismo, sean sepultados con Cristo.</t>
  </si>
  <si>
    <t>¡Y MUERTOS CON ÉL,</t>
  </si>
  <si>
    <t>RESURJAN, BISA.</t>
  </si>
  <si>
    <t>RESUCITEN</t>
  </si>
  <si>
    <t>A LA VIDA INMORTAL!</t>
  </si>
  <si>
    <t>Por Cristo, Nuestro Señor.</t>
  </si>
  <si>
    <t>AMÉN, AMÉN, AMÉN.</t>
  </si>
  <si>
    <t>El Señor esté con vosotros.</t>
  </si>
  <si>
    <t>Y CON TU ESPÍRITU.</t>
  </si>
  <si>
    <t>Levantemos el corazón.</t>
  </si>
  <si>
    <t>LO TENEMOS LEVANTADO HACIA EL SEÑOR.</t>
  </si>
  <si>
    <t>Demos gracias al Señor, nuestro Dios.</t>
  </si>
  <si>
    <t>ES JUSTO Y NECESARIO.</t>
  </si>
  <si>
    <t>Realmente es justo y necesario,</t>
  </si>
  <si>
    <t>es nuestro deber y salvación</t>
  </si>
  <si>
    <t>darte gracias, siempre y en todo lugar,</t>
  </si>
  <si>
    <t>a ti, Dios Padre omnipotente y misericordioso,</t>
  </si>
  <si>
    <t>que admirablemente has creado al hombre,</t>
  </si>
  <si>
    <t>y más admirablemente has hecho en él</t>
  </si>
  <si>
    <t>una nueva creación.</t>
  </si>
  <si>
    <t>Tú,no abandonas al pecador,</t>
  </si>
  <si>
    <t>sino que lo llamas por la fuerza de tu amor.</t>
  </si>
  <si>
    <t>Tú, has enviado a tu Hijo al mundo,</t>
  </si>
  <si>
    <t>para destruir el pecado y la muerte,</t>
  </si>
  <si>
    <t>y en su resurrección</t>
  </si>
  <si>
    <t>nos has devuelto la vida y la alegría.</t>
  </si>
  <si>
    <t>Tú, has derramado el Espíritu Santo</t>
  </si>
  <si>
    <t>en nuestros corazones,</t>
  </si>
  <si>
    <t>para hacernos herederos e hijos tuyos.</t>
  </si>
  <si>
    <t>Tú, nos renuevas por la fuerza del Evangelio</t>
  </si>
  <si>
    <t>y de los Sacramentos.</t>
  </si>
  <si>
    <t>TÚ, NOS LIBRAS</t>
  </si>
  <si>
    <t>DE LA ESCLAVITUD DEL PECADO</t>
  </si>
  <si>
    <t>Y NOS TRANSFORMAS DÍA A DÍA</t>
  </si>
  <si>
    <t>EN LA IMAGEN DE TU HIJO.</t>
  </si>
  <si>
    <t>Alabamos y bendecimos tu nombre</t>
  </si>
  <si>
    <t>y te damos gracias</t>
  </si>
  <si>
    <t>por las maravillas de tu misericordia.</t>
  </si>
  <si>
    <t>Y con los ángeles y los santos,</t>
  </si>
  <si>
    <t>cantamos, cantamos el himno de tu gloria.</t>
  </si>
  <si>
    <t>SANTO, SANTO, SANTO…</t>
  </si>
  <si>
    <t>ta as r1</t>
  </si>
  <si>
    <t>BOCETO2</t>
  </si>
  <si>
    <t>No</t>
  </si>
  <si>
    <t>ACLAMACIONES A LA ORACIÓN DE LO</t>
  </si>
  <si>
    <t>No (2)</t>
  </si>
  <si>
    <t>ALELUYA PASCUAL</t>
  </si>
  <si>
    <t>ANTÍFONA PARA EL EVANGELIO</t>
  </si>
  <si>
    <t>BENDICIÓN DEL AGUA</t>
  </si>
  <si>
    <t>BENDICIÓN DEL AGUA p1</t>
  </si>
  <si>
    <t>BENDICIÓN DEL AGUA p2</t>
  </si>
  <si>
    <t>MARIA, MADRE MÍA (2)</t>
  </si>
  <si>
    <t>Cordero de Dios,</t>
  </si>
  <si>
    <t>que quitas el pecado del mundo,</t>
  </si>
  <si>
    <t>ten piedad de nosotros.</t>
  </si>
  <si>
    <t>CORDERO DE DIOS,</t>
  </si>
  <si>
    <t>QUE QUITAS EL PECADO DEL MUNDO,</t>
  </si>
  <si>
    <t>DANOS LA PAZ,</t>
  </si>
  <si>
    <t>DANOS LA PAZ.</t>
  </si>
  <si>
    <t>Agnus Dei,</t>
  </si>
  <si>
    <t>qui tollis peccata mundi:</t>
  </si>
  <si>
    <t>miserere nobis.</t>
  </si>
  <si>
    <t>AGNUS DEI,</t>
  </si>
  <si>
    <t>QUI TOLLIS PECCATA MUNDI:</t>
  </si>
  <si>
    <t>MISERERE NOBIS.</t>
  </si>
  <si>
    <t>DONA NOBIS PACEM,</t>
  </si>
  <si>
    <t>DONA NOBIS PACEM.</t>
  </si>
  <si>
    <t>CREO EN DIOS PADRE TODOPODEROSO,</t>
  </si>
  <si>
    <t>CREADOR DEL CIELO Y DE LA TIERRA.</t>
  </si>
  <si>
    <t>CREO EN JESUCRISTO, SU ÚNICO HIJO, NUESTRO SEÑOR,</t>
  </si>
  <si>
    <t>QUE FUE CONCEBIDO POR OBRA Y GRACIA DEL ESPÍRITU SANTO,</t>
  </si>
  <si>
    <t>NACIÓ DE SANTA MARÍA VIRGEN.</t>
  </si>
  <si>
    <t>PADECIÓ BAJO EL PODER DE PONCIO PILATO,</t>
  </si>
  <si>
    <t>FUE CRUCIFICADO, MUERTO Y SEPULTADO,</t>
  </si>
  <si>
    <t>DESCENDIÓ A LOS INFIERNOS.</t>
  </si>
  <si>
    <t>AL TERCER DÍA RESUCITÓ, RESUCITÓ DE ENTRE LOS MUERTOS,</t>
  </si>
  <si>
    <t>SUBIÓ AL CIELO Y ESTÁ SENTADO A LA DERECHA DE DIOS,</t>
  </si>
  <si>
    <t>DESDE ALLÍ HA DE VENIR A JUZGAR A LOS VIVOS Y A LOS MUERTOS.</t>
  </si>
  <si>
    <t>CREO EN EL ESPÍRITU SANTO,</t>
  </si>
  <si>
    <t>LA SANTA IGLESIA CATÓLICA,</t>
  </si>
  <si>
    <t>LA COMUNIÓN DE LOS SANTOS,</t>
  </si>
  <si>
    <t>EL PERDÓN DE LOS PECADOS,</t>
  </si>
  <si>
    <t>LA RESURRECCIÓN DE LA CARNE</t>
  </si>
  <si>
    <t>Y LA VIDA ETERNA.</t>
  </si>
  <si>
    <t>AMÉN.</t>
  </si>
  <si>
    <t>Si♭</t>
  </si>
  <si>
    <t>mRem</t>
  </si>
  <si>
    <t>Pueden cantarlo aquellas comunidades que ya han vivido la Redditio Symboli.</t>
  </si>
  <si>
    <t>No (3)</t>
  </si>
  <si>
    <t>CELEBRACIÓN PENITENCIAL (BENDIC</t>
  </si>
  <si>
    <t>CORDERO DE DIOS</t>
  </si>
  <si>
    <t>CREDO</t>
  </si>
  <si>
    <t>Señor, ten piedad.</t>
  </si>
  <si>
    <t>Cristo, ten piedad.</t>
  </si>
  <si>
    <t>Santa María, Madre de Dios.</t>
  </si>
  <si>
    <t>San Miguel.</t>
  </si>
  <si>
    <t>Santos ángeles de Dios.</t>
  </si>
  <si>
    <t>San Juan Bautista.</t>
  </si>
  <si>
    <t>San José.</t>
  </si>
  <si>
    <t>Santos Pedro y Pablo.</t>
  </si>
  <si>
    <t>San Andrés.</t>
  </si>
  <si>
    <t>San Juan.</t>
  </si>
  <si>
    <t>Santa María Magdalena.</t>
  </si>
  <si>
    <t>San Esteban.</t>
  </si>
  <si>
    <t>San Ignacio de Antioquía.</t>
  </si>
  <si>
    <t>San Lorenzo.</t>
  </si>
  <si>
    <t>Santas Perpetua y Felicidad.</t>
  </si>
  <si>
    <t>Santa Inés.</t>
  </si>
  <si>
    <t>San Gregorio.</t>
  </si>
  <si>
    <t>San Agustín.</t>
  </si>
  <si>
    <t>San Atanasio.</t>
  </si>
  <si>
    <t>San Basilio.</t>
  </si>
  <si>
    <t>San Martín.</t>
  </si>
  <si>
    <t>San Benito.</t>
  </si>
  <si>
    <t>Santos Francisco y Domingo.</t>
  </si>
  <si>
    <t>San Francisco Javier.</t>
  </si>
  <si>
    <t>San Juan María Vianney.</t>
  </si>
  <si>
    <t>rpn</t>
  </si>
  <si>
    <t>tc stp</t>
  </si>
  <si>
    <t>ctp</t>
  </si>
  <si>
    <t>stp</t>
  </si>
  <si>
    <t>RUEGA POR NOSOTROS.</t>
  </si>
  <si>
    <t>Santa Catalina de Siena.</t>
  </si>
  <si>
    <t>Santa Teresa de Jesús.</t>
  </si>
  <si>
    <t>Santos y santas de Dios</t>
  </si>
  <si>
    <t>Muéstrate propicio.</t>
  </si>
  <si>
    <t>De todo mal.</t>
  </si>
  <si>
    <t>De todo pecado.</t>
  </si>
  <si>
    <t>De la muerte eterna.</t>
  </si>
  <si>
    <t>Por tu encarnación.</t>
  </si>
  <si>
    <t>Por tu muerte y resurrección.</t>
  </si>
  <si>
    <t>Por el envío del Espíritu Santo.</t>
  </si>
  <si>
    <t>Nosotros que somos pecadores.</t>
  </si>
  <si>
    <t>Para que regeneres a</t>
  </si>
  <si>
    <t>... N/.</t>
  </si>
  <si>
    <t>con la gracia del Bautismo.</t>
  </si>
  <si>
    <t>Para que regeneres a estos</t>
  </si>
  <si>
    <t>elegidos con la gracia del Bautismo.</t>
  </si>
  <si>
    <t>Para que santifiques esta agua</t>
  </si>
  <si>
    <t>en la que renacerán tus nuevos hijos.</t>
  </si>
  <si>
    <t>Jesús hijo de Dios vivo.</t>
  </si>
  <si>
    <t>Cristo, óyenos.</t>
  </si>
  <si>
    <t>Cristo, escúchanos.</t>
  </si>
  <si>
    <t>LÍBRANOS, SEÑOR.</t>
  </si>
  <si>
    <t>CRISTO, ÓYENOS.</t>
  </si>
  <si>
    <t>CRISTO, ESCÚCHANOS.</t>
  </si>
  <si>
    <t>En las letanías se pueden añadir algunos nombres de santos, especialmente el del titular de la iglesia y los de los patronos del
lugar y de los que van a ser bautizados.</t>
  </si>
  <si>
    <t>as sub</t>
  </si>
  <si>
    <t>height</t>
  </si>
  <si>
    <t>sub</t>
  </si>
  <si>
    <t>Si hay bautizados</t>
  </si>
  <si>
    <t>Si no hay bautizados</t>
  </si>
  <si>
    <t>Tú que al ciego que gritaba le diste la vista,</t>
  </si>
  <si>
    <t>TEN PIEDAD DE MÍ, QUE SOY UN PECADOR.</t>
  </si>
  <si>
    <t>Señor, ten piedad. A SEÑOR, TEN PIEDAD.</t>
  </si>
  <si>
    <t>Tú que no condenaste a la adúltera,</t>
  </si>
  <si>
    <t>Tú que comiste con publicanos y pecadores,</t>
  </si>
  <si>
    <t>Tú que llevaste la salvación a la casa de Zaqueo,</t>
  </si>
  <si>
    <t>Tú que de la muerte llamaste a Lázaro,</t>
  </si>
  <si>
    <t>Tú que a Judas lo amaste hasta el final,</t>
  </si>
  <si>
    <t>SEÑOR, TEN PIEDAD.</t>
  </si>
  <si>
    <t>Tú que desde la cruz perdonaste al ladrón,</t>
  </si>
  <si>
    <t>Tú que eres el único que no te escandalizas de mí,</t>
  </si>
  <si>
    <t>Mim</t>
  </si>
  <si>
    <t>Lam</t>
  </si>
  <si>
    <t>Tú que eres el único que amas al enemigo</t>
  </si>
  <si>
    <t>Tú que has entrado en la muerte por mis pecados, Señor,</t>
  </si>
  <si>
    <t>Tú que para mi salvación has resucitado de la muerte,</t>
  </si>
  <si>
    <t xml:space="preserve"> A SEÑOR, TEN PIEDAD.</t>
  </si>
  <si>
    <t>ta as sub</t>
  </si>
  <si>
    <t>TEN PIEDAD DE MÍ</t>
  </si>
  <si>
    <t>Por los pecados que hemos cometido ...</t>
  </si>
  <si>
    <t>... por ignorancia,</t>
  </si>
  <si>
    <t>TEN PIEDAD DE MÍ...</t>
  </si>
  <si>
    <t>QUE SOY UN PECADOR.</t>
  </si>
  <si>
    <t>... a través de la sexualidad,</t>
  </si>
  <si>
    <t>... tanto en público como en privado,</t>
  </si>
  <si>
    <t>... engañando a nuestros semejantes,</t>
  </si>
  <si>
    <t>... por el uso de la violencia,</t>
  </si>
  <si>
    <t>... insultando con nuestras palabras,</t>
  </si>
  <si>
    <t>... despreciando a nuestros padres y maestros,</t>
  </si>
  <si>
    <t>... dejándonos dominar por nuestras bajas pasiones,</t>
  </si>
  <si>
    <t>SEÑOR, TEN PIEDAD</t>
  </si>
  <si>
    <t>... por medio de la mentira,</t>
  </si>
  <si>
    <t>... por medio del soborno,</t>
  </si>
  <si>
    <t>... por medio de la calumnia,</t>
  </si>
  <si>
    <t>... en nuestras relaciones comerciales,</t>
  </si>
  <si>
    <t>... por medio de la comida y la bebida,</t>
  </si>
  <si>
    <t>... a través del orgullo</t>
  </si>
  <si>
    <t>... por medio de la murmuración,</t>
  </si>
  <si>
    <t>... por medio de la mirada codiciosa,</t>
  </si>
  <si>
    <t>... por medio de la mirada deshonesta</t>
  </si>
  <si>
    <t>... incurriendo en la prostitución,</t>
  </si>
  <si>
    <t>... por falta de sinceridad,</t>
  </si>
  <si>
    <t>... a través de la envidia,</t>
  </si>
  <si>
    <t>... por irresponsabilidad,</t>
  </si>
  <si>
    <t>... sembrando la cizaña y el chisme,</t>
  </si>
  <si>
    <t>... hablando mal de otros,</t>
  </si>
  <si>
    <t>... resistiéndonos a la voluntad de Dios</t>
  </si>
  <si>
    <t>Por los pecados que hemos cometido,</t>
  </si>
  <si>
    <t>endureciendo nuestro corazón.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</si>
</sst>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Cejilla: &quot;General"/>
  </numFmts>
  <fonts count="64" x14ac:knownFonts="1">
    <font>
      <sz val="11"/>
      <color theme="1"/>
      <name val="Aptos Narrow"/>
      <family val="2"/>
      <scheme val="minor"/>
    </font>
    <font>
      <b/>
      <sz val="11"/>
      <color theme="0"/>
      <name val="Aptos Narrow"/>
      <family val="2"/>
      <scheme val="minor"/>
    </font>
    <font>
      <sz val="11"/>
      <color theme="0"/>
      <name val="Aptos Narrow"/>
      <family val="2"/>
      <scheme val="minor"/>
    </font>
    <font>
      <sz val="11"/>
      <name val="Aptos Narrow"/>
      <family val="2"/>
      <scheme val="minor"/>
    </font>
    <font>
      <sz val="13"/>
      <color rgb="FFD4D4D4"/>
      <name val="Consolas"/>
      <family val="3"/>
    </font>
    <font>
      <sz val="13"/>
      <color rgb="FF6A9955"/>
      <name val="Consolas"/>
      <family val="3"/>
    </font>
    <font>
      <sz val="13"/>
      <color rgb="FF569CD6"/>
      <name val="Consolas"/>
      <family val="3"/>
    </font>
    <font>
      <sz val="9"/>
      <color indexed="81"/>
      <name val="Tahoma"/>
      <family val="2"/>
    </font>
    <font>
      <b/>
      <sz val="9"/>
      <color indexed="81"/>
      <name val="Tahoma"/>
      <family val="2"/>
    </font>
    <font>
      <sz val="10"/>
      <name val="Consolas"/>
      <family val="3"/>
    </font>
    <font>
      <u/>
      <sz val="11"/>
      <color theme="10"/>
      <name val="Aptos Narrow"/>
      <family val="2"/>
      <scheme val="minor"/>
    </font>
    <font>
      <sz val="8"/>
      <name val="Aptos Narrow"/>
      <family val="2"/>
      <scheme val="minor"/>
    </font>
    <font>
      <b/>
      <sz val="18"/>
      <color rgb="FFFFFFFF"/>
      <name val="Comic Sans MS"/>
      <family val="4"/>
    </font>
    <font>
      <sz val="48"/>
      <color theme="0"/>
      <name val="Comic Sans MS"/>
      <family val="4"/>
    </font>
    <font>
      <sz val="16"/>
      <color rgb="FFFFFFFF"/>
      <name val="Comic Sans MS"/>
      <family val="4"/>
    </font>
    <font>
      <sz val="16"/>
      <color theme="0"/>
      <name val="Comic Sans MS"/>
      <family val="4"/>
    </font>
    <font>
      <sz val="11"/>
      <color rgb="FF000000"/>
      <name val="Aptos Narrow"/>
      <family val="2"/>
    </font>
    <font>
      <sz val="11"/>
      <color rgb="FF3F3F76"/>
      <name val="Aptos Narrow"/>
      <family val="2"/>
      <scheme val="minor"/>
    </font>
    <font>
      <sz val="10"/>
      <color rgb="FF000000"/>
      <name val="Aptos Narrow"/>
      <family val="2"/>
    </font>
    <font>
      <b/>
      <sz val="20"/>
      <color rgb="FF000000"/>
      <name val="Cavolini"/>
      <family val="4"/>
    </font>
    <font>
      <sz val="18"/>
      <color theme="1"/>
      <name val="Aptos Narrow"/>
      <family val="2"/>
      <scheme val="minor"/>
    </font>
    <font>
      <b/>
      <sz val="30"/>
      <color rgb="FF00B0F0"/>
      <name val="MV Boli"/>
    </font>
    <font>
      <b/>
      <sz val="28"/>
      <color theme="0"/>
      <name val="Aptos Narrow"/>
      <family val="2"/>
      <scheme val="minor"/>
    </font>
    <font>
      <sz val="18"/>
      <color rgb="FFFF0000"/>
      <name val="Aptos Narrow"/>
      <family val="2"/>
      <scheme val="minor"/>
    </font>
    <font>
      <b/>
      <sz val="26"/>
      <name val="Aptos Narrow"/>
      <family val="2"/>
      <scheme val="minor"/>
    </font>
    <font>
      <sz val="18"/>
      <color theme="9"/>
      <name val="Consolas"/>
      <family val="3"/>
    </font>
    <font>
      <b/>
      <sz val="18"/>
      <color rgb="FFFFC000"/>
      <name val="Consolas"/>
      <family val="3"/>
    </font>
    <font>
      <b/>
      <sz val="18"/>
      <color rgb="FFFF0000"/>
      <name val="Consolas"/>
      <family val="3"/>
    </font>
    <font>
      <b/>
      <sz val="18"/>
      <color rgb="FF00B0F0"/>
      <name val="Consolas"/>
      <family val="3"/>
    </font>
    <font>
      <b/>
      <sz val="28"/>
      <color theme="0"/>
      <name val="Consolas"/>
      <family val="3"/>
    </font>
    <font>
      <sz val="16"/>
      <color theme="1"/>
      <name val="Aptos Narrow"/>
      <family val="2"/>
      <scheme val="minor"/>
    </font>
    <font>
      <sz val="16"/>
      <color theme="1"/>
      <name val="Franklin Gothic Medium"/>
      <family val="2"/>
    </font>
    <font>
      <sz val="18"/>
      <name val="Consolas"/>
      <family val="3"/>
    </font>
    <font>
      <b/>
      <sz val="18"/>
      <color theme="0"/>
      <name val="Aptos Narrow"/>
      <family val="2"/>
      <scheme val="minor"/>
    </font>
    <font>
      <sz val="18"/>
      <color rgb="FF3F3F76"/>
      <name val="Aptos Narrow"/>
      <family val="2"/>
      <scheme val="minor"/>
    </font>
    <font>
      <b/>
      <sz val="18"/>
      <name val="Aptos Narrow"/>
      <family val="2"/>
      <scheme val="minor"/>
    </font>
    <font>
      <sz val="16"/>
      <name val="Franklin Gothic Medium"/>
      <family val="2"/>
    </font>
    <font>
      <sz val="20"/>
      <color rgb="FFD4D4D4"/>
      <name val="Consolas"/>
      <family val="3"/>
    </font>
    <font>
      <sz val="20"/>
      <color rgb="FFCE9178"/>
      <name val="Consolas"/>
      <family val="3"/>
    </font>
    <font>
      <sz val="20"/>
      <color rgb="FF6A9955"/>
      <name val="Consolas"/>
      <family val="3"/>
    </font>
    <font>
      <b/>
      <sz val="18"/>
      <name val="Consolas"/>
      <family val="3"/>
    </font>
    <font>
      <b/>
      <sz val="16"/>
      <color theme="0"/>
      <name val="Aptos Narrow"/>
      <family val="2"/>
      <scheme val="minor"/>
    </font>
    <font>
      <b/>
      <sz val="18"/>
      <color theme="0"/>
      <name val="Consolas"/>
      <family val="3"/>
    </font>
    <font>
      <b/>
      <sz val="16"/>
      <color theme="0"/>
      <name val="Franklin Gothic Medium"/>
      <family val="2"/>
    </font>
    <font>
      <sz val="16"/>
      <color theme="0"/>
      <name val="Franklin Gothic Medium"/>
      <family val="2"/>
    </font>
    <font>
      <sz val="20"/>
      <color theme="0"/>
      <name val="Aptos Narrow"/>
      <family val="2"/>
      <scheme val="minor"/>
    </font>
    <font>
      <sz val="16"/>
      <color rgb="FF6A9955"/>
      <name val="Consolas"/>
      <family val="3"/>
    </font>
    <font>
      <b/>
      <sz val="11"/>
      <color theme="1"/>
      <name val="Aptos Narrow"/>
      <family val="2"/>
      <scheme val="minor"/>
    </font>
    <font>
      <b/>
      <sz val="11"/>
      <color theme="8"/>
      <name val="Aptos Narrow"/>
      <family val="2"/>
      <scheme val="minor"/>
    </font>
    <font>
      <sz val="11"/>
      <color rgb="FFFF0000"/>
      <name val="Verdana"/>
      <family val="2"/>
    </font>
    <font>
      <sz val="11"/>
      <color rgb="FF006100"/>
      <name val="Aptos Narrow"/>
      <family val="2"/>
      <scheme val="minor"/>
    </font>
    <font>
      <sz val="14"/>
      <color theme="5"/>
      <name val="Aptos Narrow"/>
      <family val="2"/>
      <scheme val="minor"/>
    </font>
    <font>
      <sz val="20"/>
      <color theme="1"/>
      <name val="Aptos Narrow"/>
      <family val="2"/>
      <scheme val="minor"/>
    </font>
    <font>
      <sz val="12"/>
      <color theme="1"/>
      <name val="Aptos Narrow"/>
      <family val="2"/>
      <scheme val="minor"/>
    </font>
    <font>
      <sz val="8"/>
      <color rgb="FF000000"/>
      <name val="Segoe UI"/>
      <family val="2"/>
    </font>
    <font>
      <b/>
      <sz val="18"/>
      <color theme="6"/>
      <name val="Consolas"/>
      <family val="3"/>
    </font>
    <font>
      <sz val="28"/>
      <color theme="0"/>
      <name val="Aptos Narrow"/>
      <family val="2"/>
      <scheme val="minor"/>
    </font>
    <font>
      <sz val="18"/>
      <color rgb="FFFFC000"/>
      <name val="Consolas"/>
      <family val="3"/>
    </font>
    <font>
      <sz val="18"/>
      <color rgb="FFFF0000"/>
      <name val="Consolas"/>
      <family val="3"/>
    </font>
    <font>
      <sz val="18"/>
      <color rgb="FF00B0F0"/>
      <name val="Consolas"/>
      <family val="3"/>
    </font>
    <font>
      <sz val="28"/>
      <color theme="0"/>
      <name val="Consolas"/>
      <family val="3"/>
    </font>
    <font>
      <sz val="18"/>
      <color theme="0"/>
      <name val="Consolas"/>
      <family val="3"/>
    </font>
    <font>
      <b/>
      <sz val="16"/>
      <color theme="1"/>
      <name val="Aptos Narrow"/>
      <family val="2"/>
      <scheme val="minor"/>
    </font>
    <font>
      <sz val="16"/>
      <color rgb="FFFF0000"/>
      <name val="Aptos Narrow"/>
      <family val="2"/>
      <scheme val="minor"/>
    </font>
  </fonts>
  <fills count="26">
    <fill>
      <patternFill patternType="none"/>
    </fill>
    <fill>
      <patternFill patternType="gray125"/>
    </fill>
    <fill>
      <patternFill patternType="solid">
        <fgColor theme="1"/>
        <bgColor indexed="64"/>
      </patternFill>
    </fill>
    <fill>
      <patternFill patternType="solid">
        <fgColor theme="7"/>
        <bgColor indexed="64"/>
      </patternFill>
    </fill>
    <fill>
      <patternFill patternType="solid">
        <fgColor theme="9"/>
        <bgColor indexed="64"/>
      </patternFill>
    </fill>
    <fill>
      <patternFill patternType="solid">
        <fgColor theme="8" tint="-0.249977111117893"/>
        <bgColor indexed="64"/>
      </patternFill>
    </fill>
    <fill>
      <patternFill patternType="solid">
        <fgColor theme="4"/>
        <bgColor indexed="64"/>
      </patternFill>
    </fill>
    <fill>
      <patternFill patternType="solid">
        <fgColor theme="8"/>
        <bgColor indexed="64"/>
      </patternFill>
    </fill>
    <fill>
      <patternFill patternType="solid">
        <fgColor rgb="FFC00000"/>
        <bgColor indexed="64"/>
      </patternFill>
    </fill>
    <fill>
      <patternFill patternType="solid">
        <fgColor rgb="FF0070C0"/>
        <bgColor indexed="64"/>
      </patternFill>
    </fill>
    <fill>
      <patternFill patternType="solid">
        <fgColor rgb="FFFFFFDD"/>
        <bgColor indexed="64"/>
      </patternFill>
    </fill>
    <fill>
      <patternFill patternType="solid">
        <fgColor rgb="FFFFFFCC"/>
        <bgColor indexed="64"/>
      </patternFill>
    </fill>
    <fill>
      <patternFill patternType="solid">
        <fgColor rgb="FFCBECFE"/>
        <bgColor indexed="64"/>
      </patternFill>
    </fill>
    <fill>
      <patternFill patternType="solid">
        <fgColor rgb="FFEBF8FF"/>
        <bgColor indexed="64"/>
      </patternFill>
    </fill>
    <fill>
      <patternFill patternType="solid">
        <fgColor rgb="FFCEFFCF"/>
        <bgColor indexed="64"/>
      </patternFill>
    </fill>
    <fill>
      <patternFill patternType="solid">
        <fgColor rgb="FFE5FFE6"/>
        <bgColor indexed="64"/>
      </patternFill>
    </fill>
    <fill>
      <patternFill patternType="solid">
        <fgColor theme="0" tint="-0.14999847407452621"/>
        <bgColor theme="0" tint="-0.14999847407452621"/>
      </patternFill>
    </fill>
    <fill>
      <patternFill patternType="solid">
        <fgColor rgb="FF000000"/>
        <bgColor indexed="64"/>
      </patternFill>
    </fill>
    <fill>
      <patternFill patternType="solid">
        <fgColor rgb="FFDEB900"/>
        <bgColor indexed="64"/>
      </patternFill>
    </fill>
    <fill>
      <patternFill patternType="solid">
        <fgColor rgb="FFFFCC99"/>
      </patternFill>
    </fill>
    <fill>
      <patternFill patternType="solid">
        <fgColor theme="5"/>
        <bgColor indexed="64"/>
      </patternFill>
    </fill>
    <fill>
      <patternFill patternType="solid">
        <fgColor rgb="FFFFFF00"/>
        <bgColor indexed="64"/>
      </patternFill>
    </fill>
    <fill>
      <patternFill patternType="solid">
        <fgColor theme="6"/>
        <bgColor indexed="64"/>
      </patternFill>
    </fill>
    <fill>
      <patternFill patternType="solid">
        <fgColor theme="9" tint="-0.499984740745262"/>
        <bgColor indexed="64"/>
      </patternFill>
    </fill>
    <fill>
      <patternFill patternType="solid">
        <fgColor rgb="FFC6EFCE"/>
      </patternFill>
    </fill>
    <fill>
      <patternFill patternType="solid">
        <fgColor theme="0"/>
        <bgColor indexed="64"/>
      </patternFill>
    </fill>
  </fills>
  <borders count="22">
    <border>
      <left/>
      <right/>
      <top/>
      <bottom/>
      <diagonal/>
    </border>
    <border>
      <left style="thin">
        <color theme="1"/>
      </left>
      <right style="thin">
        <color theme="1"/>
      </right>
      <top style="thin">
        <color theme="1"/>
      </top>
      <bottom style="thin">
        <color theme="1"/>
      </bottom>
      <diagonal/>
    </border>
    <border>
      <left style="thin">
        <color theme="1"/>
      </left>
      <right style="thin">
        <color theme="1"/>
      </right>
      <top style="thin">
        <color theme="1"/>
      </top>
      <bottom style="medium">
        <color theme="1"/>
      </bottom>
      <diagonal/>
    </border>
    <border>
      <left/>
      <right/>
      <top/>
      <bottom style="thin">
        <color theme="0"/>
      </bottom>
      <diagonal/>
    </border>
    <border>
      <left style="thin">
        <color theme="0"/>
      </left>
      <right style="thin">
        <color theme="0"/>
      </right>
      <top style="thin">
        <color theme="0"/>
      </top>
      <bottom style="thin">
        <color theme="0"/>
      </bottom>
      <diagonal/>
    </border>
    <border>
      <left style="thin">
        <color rgb="FF7F7F7F"/>
      </left>
      <right style="thin">
        <color rgb="FF7F7F7F"/>
      </right>
      <top style="thin">
        <color rgb="FF7F7F7F"/>
      </top>
      <bottom style="thin">
        <color rgb="FF7F7F7F"/>
      </bottom>
      <diagonal/>
    </border>
    <border>
      <left style="double">
        <color theme="0"/>
      </left>
      <right style="double">
        <color theme="0"/>
      </right>
      <top style="double">
        <color theme="0"/>
      </top>
      <bottom style="double">
        <color theme="0"/>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double">
        <color rgb="FFFF0000"/>
      </left>
      <right style="double">
        <color rgb="FFFF0000"/>
      </right>
      <top style="double">
        <color rgb="FFFF0000"/>
      </top>
      <bottom style="double">
        <color rgb="FFFF0000"/>
      </bottom>
      <diagonal/>
    </border>
    <border>
      <left style="thin">
        <color rgb="FFFFFF00"/>
      </left>
      <right style="thin">
        <color rgb="FFFFFF00"/>
      </right>
      <top style="thin">
        <color rgb="FFFFFF00"/>
      </top>
      <bottom style="thin">
        <color rgb="FFFFFF00"/>
      </bottom>
      <diagonal/>
    </border>
    <border>
      <left style="thin">
        <color indexed="64"/>
      </left>
      <right/>
      <top style="thin">
        <color indexed="64"/>
      </top>
      <bottom style="thin">
        <color indexed="64"/>
      </bottom>
      <diagonal/>
    </border>
    <border>
      <left style="double">
        <color indexed="64"/>
      </left>
      <right style="double">
        <color indexed="64"/>
      </right>
      <top style="double">
        <color indexed="64"/>
      </top>
      <bottom style="double">
        <color indexed="64"/>
      </bottom>
      <diagonal/>
    </border>
    <border>
      <left style="medium">
        <color indexed="64"/>
      </left>
      <right/>
      <top style="medium">
        <color indexed="64"/>
      </top>
      <bottom/>
      <diagonal/>
    </border>
    <border>
      <left style="medium">
        <color indexed="64"/>
      </left>
      <right/>
      <top/>
      <bottom/>
      <diagonal/>
    </border>
    <border>
      <left style="thin">
        <color theme="1"/>
      </left>
      <right style="thin">
        <color theme="1"/>
      </right>
      <top/>
      <bottom style="thin">
        <color theme="1"/>
      </bottom>
      <diagonal/>
    </border>
    <border>
      <left/>
      <right style="medium">
        <color indexed="64"/>
      </right>
      <top/>
      <bottom/>
      <diagonal/>
    </border>
    <border>
      <left style="thin">
        <color theme="1"/>
      </left>
      <right style="thin">
        <color theme="1"/>
      </right>
      <top style="thin">
        <color theme="1"/>
      </top>
      <bottom/>
      <diagonal/>
    </border>
    <border>
      <left style="medium">
        <color indexed="64"/>
      </left>
      <right/>
      <top/>
      <bottom style="medium">
        <color indexed="64"/>
      </bottom>
      <diagonal/>
    </border>
    <border>
      <left/>
      <right style="medium">
        <color indexed="64"/>
      </right>
      <top/>
      <bottom style="medium">
        <color indexed="64"/>
      </bottom>
      <diagonal/>
    </border>
    <border>
      <left/>
      <right style="thin">
        <color theme="1"/>
      </right>
      <top style="thin">
        <color theme="1"/>
      </top>
      <bottom style="thin">
        <color theme="1"/>
      </bottom>
      <diagonal/>
    </border>
  </borders>
  <cellStyleXfs count="4">
    <xf numFmtId="0" fontId="0" fillId="0" borderId="0"/>
    <xf numFmtId="0" fontId="10" fillId="0" borderId="0" applyNumberFormat="0" applyFill="0" applyBorder="0" applyAlignment="0" applyProtection="0"/>
    <xf numFmtId="0" fontId="17" fillId="19" borderId="5" applyNumberFormat="0" applyAlignment="0" applyProtection="0"/>
    <xf numFmtId="0" fontId="50" fillId="24" borderId="0" applyNumberFormat="0" applyBorder="0" applyAlignment="0" applyProtection="0"/>
  </cellStyleXfs>
  <cellXfs count="144">
    <xf numFmtId="0" fontId="0" fillId="0" borderId="0" xfId="0"/>
    <xf numFmtId="0" fontId="0" fillId="0" borderId="0" xfId="0" applyAlignment="1">
      <alignment horizontal="center" vertical="center"/>
    </xf>
    <xf numFmtId="0" fontId="1" fillId="2" borderId="0" xfId="0" applyFont="1" applyFill="1" applyAlignment="1">
      <alignment horizontal="center"/>
    </xf>
    <xf numFmtId="0" fontId="0" fillId="3" borderId="0" xfId="0" applyFill="1"/>
    <xf numFmtId="0" fontId="0" fillId="4" borderId="0" xfId="0" applyFill="1"/>
    <xf numFmtId="0" fontId="2" fillId="5" borderId="0" xfId="0" applyFont="1" applyFill="1"/>
    <xf numFmtId="0" fontId="2" fillId="6" borderId="0" xfId="0" applyFont="1" applyFill="1"/>
    <xf numFmtId="0" fontId="2" fillId="7" borderId="0" xfId="0" applyFont="1" applyFill="1"/>
    <xf numFmtId="0" fontId="2" fillId="8" borderId="0" xfId="0" applyFont="1" applyFill="1"/>
    <xf numFmtId="0" fontId="2" fillId="9" borderId="0" xfId="0" applyFont="1" applyFill="1"/>
    <xf numFmtId="0" fontId="3" fillId="10" borderId="0" xfId="0" applyFont="1" applyFill="1" applyAlignment="1">
      <alignment horizontal="center" vertical="center"/>
    </xf>
    <xf numFmtId="0" fontId="3" fillId="10" borderId="0" xfId="0" applyFont="1" applyFill="1" applyAlignment="1">
      <alignment horizontal="left"/>
    </xf>
    <xf numFmtId="0" fontId="3" fillId="11" borderId="0" xfId="0" applyFont="1" applyFill="1" applyAlignment="1">
      <alignment horizontal="center" vertical="center"/>
    </xf>
    <xf numFmtId="0" fontId="3" fillId="11" borderId="0" xfId="0" applyFont="1" applyFill="1" applyAlignment="1">
      <alignment horizontal="left"/>
    </xf>
    <xf numFmtId="0" fontId="0" fillId="12" borderId="0" xfId="0" applyFill="1" applyAlignment="1">
      <alignment horizontal="center" vertical="center"/>
    </xf>
    <xf numFmtId="0" fontId="0" fillId="12" borderId="0" xfId="0" applyFill="1"/>
    <xf numFmtId="0" fontId="0" fillId="13" borderId="0" xfId="0" applyFill="1" applyAlignment="1">
      <alignment horizontal="center" vertical="center"/>
    </xf>
    <xf numFmtId="0" fontId="0" fillId="13" borderId="0" xfId="0" applyFill="1"/>
    <xf numFmtId="0" fontId="0" fillId="14" borderId="0" xfId="0" applyFill="1" applyAlignment="1">
      <alignment horizontal="center" vertical="center"/>
    </xf>
    <xf numFmtId="0" fontId="0" fillId="14" borderId="0" xfId="0" applyFill="1"/>
    <xf numFmtId="0" fontId="0" fillId="15" borderId="0" xfId="0" applyFill="1" applyAlignment="1">
      <alignment horizontal="center" vertical="center"/>
    </xf>
    <xf numFmtId="0" fontId="0" fillId="15" borderId="0" xfId="0" applyFill="1"/>
    <xf numFmtId="0" fontId="5" fillId="0" borderId="0" xfId="0" applyFont="1" applyAlignment="1">
      <alignment vertical="center"/>
    </xf>
    <xf numFmtId="0" fontId="6" fillId="0" borderId="0" xfId="0" applyFont="1" applyAlignment="1">
      <alignment vertical="center"/>
    </xf>
    <xf numFmtId="0" fontId="0" fillId="14" borderId="1" xfId="0" applyFill="1" applyBorder="1" applyAlignment="1">
      <alignment horizontal="center" vertical="center"/>
    </xf>
    <xf numFmtId="0" fontId="0" fillId="0" borderId="1" xfId="0" applyBorder="1" applyAlignment="1">
      <alignment horizontal="center" vertical="center"/>
    </xf>
    <xf numFmtId="0" fontId="0" fillId="16" borderId="1" xfId="0" applyFill="1" applyBorder="1" applyAlignment="1">
      <alignment horizontal="center" vertical="center"/>
    </xf>
    <xf numFmtId="0" fontId="3" fillId="10" borderId="1" xfId="0" applyFont="1" applyFill="1" applyBorder="1" applyAlignment="1">
      <alignment horizontal="center" vertical="center"/>
    </xf>
    <xf numFmtId="0" fontId="0" fillId="15" borderId="1" xfId="0" applyFill="1" applyBorder="1" applyAlignment="1">
      <alignment horizontal="center" vertical="center"/>
    </xf>
    <xf numFmtId="0" fontId="3" fillId="11" borderId="1" xfId="0" applyFont="1" applyFill="1" applyBorder="1" applyAlignment="1">
      <alignment horizontal="center" vertical="center"/>
    </xf>
    <xf numFmtId="0" fontId="0" fillId="12" borderId="1" xfId="0" applyFill="1" applyBorder="1" applyAlignment="1">
      <alignment horizontal="center" vertical="center"/>
    </xf>
    <xf numFmtId="0" fontId="0" fillId="13" borderId="1" xfId="0" applyFill="1" applyBorder="1" applyAlignment="1">
      <alignment horizontal="center" vertical="center"/>
    </xf>
    <xf numFmtId="0" fontId="0" fillId="16" borderId="2" xfId="0" applyFill="1" applyBorder="1" applyAlignment="1">
      <alignment horizontal="center" vertical="center"/>
    </xf>
    <xf numFmtId="0" fontId="9" fillId="0" borderId="0" xfId="0" applyFont="1" applyAlignment="1">
      <alignment vertical="center"/>
    </xf>
    <xf numFmtId="0" fontId="0" fillId="0" borderId="0" xfId="0" quotePrefix="1"/>
    <xf numFmtId="0" fontId="12" fillId="17" borderId="0" xfId="1" applyFont="1" applyFill="1"/>
    <xf numFmtId="0" fontId="14" fillId="17" borderId="4" xfId="1" applyFont="1" applyFill="1" applyBorder="1" applyAlignment="1">
      <alignment horizontal="center"/>
    </xf>
    <xf numFmtId="0" fontId="15" fillId="2" borderId="4" xfId="1" applyFont="1" applyFill="1" applyBorder="1" applyAlignment="1">
      <alignment horizontal="center"/>
    </xf>
    <xf numFmtId="0" fontId="20" fillId="18" borderId="0" xfId="0" applyFont="1" applyFill="1"/>
    <xf numFmtId="0" fontId="21" fillId="0" borderId="0" xfId="0" applyFont="1" applyAlignment="1">
      <alignment horizontal="center" vertical="center"/>
    </xf>
    <xf numFmtId="0" fontId="22" fillId="18" borderId="0" xfId="1" applyFont="1" applyFill="1" applyAlignment="1">
      <alignment horizontal="center" vertical="center"/>
    </xf>
    <xf numFmtId="0" fontId="21" fillId="0" borderId="0" xfId="0" applyFont="1" applyAlignment="1">
      <alignment vertical="center"/>
    </xf>
    <xf numFmtId="0" fontId="0" fillId="0" borderId="0" xfId="0" applyAlignment="1">
      <alignment horizontal="center"/>
    </xf>
    <xf numFmtId="0" fontId="23" fillId="0" borderId="0" xfId="0" applyFont="1"/>
    <xf numFmtId="164" fontId="24" fillId="0" borderId="0" xfId="1" applyNumberFormat="1" applyFont="1" applyFill="1" applyBorder="1" applyAlignment="1">
      <alignment vertical="center"/>
    </xf>
    <xf numFmtId="0" fontId="25" fillId="0" borderId="0" xfId="0" applyFont="1" applyAlignment="1">
      <alignment vertical="center"/>
    </xf>
    <xf numFmtId="0" fontId="26" fillId="0" borderId="0" xfId="0" applyFont="1" applyAlignment="1">
      <alignment vertical="center"/>
    </xf>
    <xf numFmtId="0" fontId="27" fillId="0" borderId="0" xfId="0" applyFont="1" applyAlignment="1">
      <alignment horizontal="left" vertical="center"/>
    </xf>
    <xf numFmtId="0" fontId="0" fillId="2" borderId="0" xfId="0" applyFill="1"/>
    <xf numFmtId="0" fontId="29" fillId="2" borderId="0" xfId="0" applyFont="1" applyFill="1" applyAlignment="1">
      <alignment vertical="center"/>
    </xf>
    <xf numFmtId="0" fontId="30" fillId="0" borderId="0" xfId="0" applyFont="1"/>
    <xf numFmtId="0" fontId="31" fillId="0" borderId="1" xfId="0" applyFont="1" applyBorder="1" applyAlignment="1">
      <alignment horizontal="center" vertical="center"/>
    </xf>
    <xf numFmtId="0" fontId="31" fillId="20" borderId="1" xfId="0" applyFont="1" applyFill="1" applyBorder="1" applyAlignment="1">
      <alignment horizontal="center" vertical="center"/>
    </xf>
    <xf numFmtId="0" fontId="31" fillId="4" borderId="1" xfId="0" applyFont="1" applyFill="1" applyBorder="1" applyAlignment="1">
      <alignment horizontal="center" vertical="center"/>
    </xf>
    <xf numFmtId="0" fontId="32" fillId="0" borderId="0" xfId="0" applyFont="1" applyAlignment="1">
      <alignment horizontal="left" vertical="center"/>
    </xf>
    <xf numFmtId="0" fontId="20" fillId="0" borderId="0" xfId="0" applyFont="1" applyAlignment="1">
      <alignment horizontal="center" vertical="center"/>
    </xf>
    <xf numFmtId="0" fontId="33" fillId="2" borderId="6" xfId="0" applyFont="1" applyFill="1" applyBorder="1" applyAlignment="1">
      <alignment horizontal="center" vertical="center"/>
    </xf>
    <xf numFmtId="0" fontId="20" fillId="0" borderId="7" xfId="0" applyFont="1" applyBorder="1" applyAlignment="1">
      <alignment horizontal="center" vertical="center"/>
    </xf>
    <xf numFmtId="0" fontId="33" fillId="2" borderId="0" xfId="0" applyFont="1" applyFill="1" applyAlignment="1">
      <alignment horizontal="center" vertical="center"/>
    </xf>
    <xf numFmtId="0" fontId="20" fillId="0" borderId="8" xfId="0" applyFont="1" applyBorder="1" applyAlignment="1">
      <alignment horizontal="center" vertical="center"/>
    </xf>
    <xf numFmtId="0" fontId="33" fillId="2" borderId="9" xfId="0" applyFont="1" applyFill="1" applyBorder="1" applyAlignment="1">
      <alignment horizontal="center" vertical="center"/>
    </xf>
    <xf numFmtId="0" fontId="34" fillId="0" borderId="0" xfId="2" applyFont="1" applyFill="1" applyBorder="1" applyAlignment="1">
      <alignment horizontal="center" vertical="center"/>
    </xf>
    <xf numFmtId="0" fontId="35" fillId="21" borderId="10" xfId="0" applyFont="1" applyFill="1" applyBorder="1" applyAlignment="1">
      <alignment horizontal="center" vertical="center"/>
    </xf>
    <xf numFmtId="0" fontId="35" fillId="21" borderId="0" xfId="0" applyFont="1" applyFill="1" applyAlignment="1">
      <alignment horizontal="center" vertical="center"/>
    </xf>
    <xf numFmtId="0" fontId="35" fillId="21" borderId="11" xfId="0" applyFont="1" applyFill="1" applyBorder="1" applyAlignment="1">
      <alignment horizontal="center" vertical="center"/>
    </xf>
    <xf numFmtId="0" fontId="33" fillId="2" borderId="12" xfId="0" applyFont="1" applyFill="1" applyBorder="1" applyAlignment="1">
      <alignment horizontal="center" vertical="center"/>
    </xf>
    <xf numFmtId="0" fontId="33" fillId="2" borderId="7" xfId="0" applyFont="1" applyFill="1" applyBorder="1" applyAlignment="1">
      <alignment horizontal="center" vertical="center"/>
    </xf>
    <xf numFmtId="0" fontId="33" fillId="2" borderId="8" xfId="0" applyFont="1" applyFill="1" applyBorder="1" applyAlignment="1">
      <alignment horizontal="center" vertical="center"/>
    </xf>
    <xf numFmtId="0" fontId="33" fillId="22" borderId="12" xfId="0" applyFont="1" applyFill="1" applyBorder="1" applyAlignment="1">
      <alignment horizontal="center" vertical="center"/>
    </xf>
    <xf numFmtId="0" fontId="35" fillId="21" borderId="13" xfId="0" applyFont="1" applyFill="1" applyBorder="1" applyAlignment="1">
      <alignment horizontal="center" vertical="center"/>
    </xf>
    <xf numFmtId="0" fontId="36" fillId="20" borderId="1" xfId="0" applyFont="1" applyFill="1" applyBorder="1" applyAlignment="1">
      <alignment horizontal="center" vertical="center"/>
    </xf>
    <xf numFmtId="0" fontId="36" fillId="4" borderId="1" xfId="0" applyFont="1" applyFill="1" applyBorder="1" applyAlignment="1">
      <alignment horizontal="center" vertical="center"/>
    </xf>
    <xf numFmtId="0" fontId="30" fillId="9" borderId="0" xfId="0" applyFont="1" applyFill="1"/>
    <xf numFmtId="0" fontId="31" fillId="9" borderId="0" xfId="0" applyFont="1" applyFill="1" applyAlignment="1">
      <alignment horizontal="center" vertical="center"/>
    </xf>
    <xf numFmtId="0" fontId="37" fillId="9" borderId="0" xfId="0" applyFont="1" applyFill="1" applyAlignment="1">
      <alignment horizontal="left" vertical="center"/>
    </xf>
    <xf numFmtId="0" fontId="30" fillId="2" borderId="0" xfId="0" applyFont="1" applyFill="1"/>
    <xf numFmtId="0" fontId="30" fillId="2" borderId="0" xfId="0" applyFont="1" applyFill="1" applyAlignment="1">
      <alignment horizontal="center" vertical="center"/>
    </xf>
    <xf numFmtId="0" fontId="40" fillId="0" borderId="0" xfId="0" applyFont="1" applyAlignment="1">
      <alignment horizontal="left" vertical="center"/>
    </xf>
    <xf numFmtId="0" fontId="41" fillId="2" borderId="14" xfId="0" applyFont="1" applyFill="1" applyBorder="1" applyAlignment="1">
      <alignment horizontal="center"/>
    </xf>
    <xf numFmtId="0" fontId="41" fillId="2" borderId="0" xfId="0" applyFont="1" applyFill="1" applyAlignment="1">
      <alignment horizontal="center" vertical="center"/>
    </xf>
    <xf numFmtId="0" fontId="42" fillId="2" borderId="0" xfId="0" applyFont="1" applyFill="1" applyAlignment="1">
      <alignment horizontal="left" vertical="center"/>
    </xf>
    <xf numFmtId="0" fontId="41" fillId="20" borderId="15" xfId="0" applyFont="1" applyFill="1" applyBorder="1"/>
    <xf numFmtId="0" fontId="43" fillId="20" borderId="0" xfId="0" applyFont="1" applyFill="1" applyAlignment="1">
      <alignment horizontal="center" vertical="center"/>
    </xf>
    <xf numFmtId="0" fontId="42" fillId="20" borderId="0" xfId="0" applyFont="1" applyFill="1" applyAlignment="1">
      <alignment horizontal="left" vertical="center"/>
    </xf>
    <xf numFmtId="0" fontId="41" fillId="2" borderId="15" xfId="0" applyFont="1" applyFill="1" applyBorder="1"/>
    <xf numFmtId="0" fontId="44" fillId="2" borderId="16" xfId="0" applyFont="1" applyFill="1" applyBorder="1" applyAlignment="1">
      <alignment horizontal="center" vertical="center"/>
    </xf>
    <xf numFmtId="0" fontId="43" fillId="2" borderId="16" xfId="0" applyFont="1" applyFill="1" applyBorder="1" applyAlignment="1">
      <alignment horizontal="center" vertical="center"/>
    </xf>
    <xf numFmtId="0" fontId="42" fillId="2" borderId="17" xfId="0" applyFont="1" applyFill="1" applyBorder="1" applyAlignment="1">
      <alignment horizontal="left" vertical="center"/>
    </xf>
    <xf numFmtId="0" fontId="44" fillId="2" borderId="1" xfId="0" applyFont="1" applyFill="1" applyBorder="1" applyAlignment="1">
      <alignment horizontal="center" vertical="center"/>
    </xf>
    <xf numFmtId="0" fontId="43" fillId="2" borderId="1" xfId="0" applyFont="1" applyFill="1" applyBorder="1" applyAlignment="1">
      <alignment horizontal="center" vertical="center"/>
    </xf>
    <xf numFmtId="0" fontId="44" fillId="2" borderId="18" xfId="0" applyFont="1" applyFill="1" applyBorder="1" applyAlignment="1">
      <alignment horizontal="center" vertical="center"/>
    </xf>
    <xf numFmtId="0" fontId="43" fillId="2" borderId="18" xfId="0" applyFont="1" applyFill="1" applyBorder="1" applyAlignment="1">
      <alignment horizontal="center" vertical="center"/>
    </xf>
    <xf numFmtId="0" fontId="41" fillId="20" borderId="19" xfId="0" applyFont="1" applyFill="1" applyBorder="1"/>
    <xf numFmtId="0" fontId="42" fillId="20" borderId="20" xfId="0" applyFont="1" applyFill="1" applyBorder="1" applyAlignment="1">
      <alignment horizontal="left" vertical="center"/>
    </xf>
    <xf numFmtId="0" fontId="0" fillId="23" borderId="0" xfId="0" applyFill="1"/>
    <xf numFmtId="0" fontId="0" fillId="23" borderId="0" xfId="0" applyFill="1" applyAlignment="1">
      <alignment horizontal="center" vertical="center"/>
    </xf>
    <xf numFmtId="0" fontId="44" fillId="20" borderId="0" xfId="0" applyFont="1" applyFill="1" applyAlignment="1">
      <alignment horizontal="center" vertical="center"/>
    </xf>
    <xf numFmtId="0" fontId="41" fillId="20" borderId="0" xfId="0" applyFont="1" applyFill="1"/>
    <xf numFmtId="0" fontId="45" fillId="23" borderId="0" xfId="0" applyFont="1" applyFill="1"/>
    <xf numFmtId="0" fontId="46" fillId="0" borderId="0" xfId="0" applyFont="1" applyAlignment="1">
      <alignment vertical="center"/>
    </xf>
    <xf numFmtId="0" fontId="17" fillId="0" borderId="0" xfId="2" applyFill="1" applyBorder="1"/>
    <xf numFmtId="0" fontId="0" fillId="0" borderId="0" xfId="0" applyAlignment="1">
      <alignment wrapText="1"/>
    </xf>
    <xf numFmtId="0" fontId="47" fillId="0" borderId="0" xfId="0" applyFont="1" applyAlignment="1">
      <alignment wrapText="1"/>
    </xf>
    <xf numFmtId="0" fontId="48" fillId="0" borderId="0" xfId="0" applyFont="1" applyAlignment="1">
      <alignment wrapText="1"/>
    </xf>
    <xf numFmtId="0" fontId="49" fillId="0" borderId="0" xfId="0" applyFont="1" applyAlignment="1">
      <alignment horizontal="left" vertical="center" wrapText="1" indent="1"/>
    </xf>
    <xf numFmtId="0" fontId="0" fillId="0" borderId="0" xfId="0" quotePrefix="1" applyAlignment="1">
      <alignment horizontal="center" vertical="center"/>
    </xf>
    <xf numFmtId="0" fontId="0" fillId="0" borderId="0" xfId="0" applyAlignment="1">
      <alignment horizontal="left" vertical="center"/>
    </xf>
    <xf numFmtId="0" fontId="0" fillId="0" borderId="0" xfId="0" applyAlignment="1">
      <alignment horizontal="left"/>
    </xf>
    <xf numFmtId="0" fontId="50" fillId="24" borderId="0" xfId="3" applyAlignment="1">
      <alignment wrapText="1"/>
    </xf>
    <xf numFmtId="22" fontId="13" fillId="25" borderId="3" xfId="0" applyNumberFormat="1" applyFont="1" applyFill="1" applyBorder="1" applyAlignment="1">
      <alignment vertical="center"/>
    </xf>
    <xf numFmtId="164" fontId="51" fillId="0" borderId="0" xfId="1" applyNumberFormat="1" applyFont="1" applyFill="1" applyBorder="1" applyAlignment="1">
      <alignment vertical="center"/>
    </xf>
    <xf numFmtId="0" fontId="52" fillId="0" borderId="0" xfId="0" applyFont="1"/>
    <xf numFmtId="0" fontId="42" fillId="2" borderId="20" xfId="0" applyFont="1" applyFill="1" applyBorder="1" applyAlignment="1">
      <alignment horizontal="left" vertical="center"/>
    </xf>
    <xf numFmtId="0" fontId="0" fillId="9" borderId="0" xfId="0" applyFill="1"/>
    <xf numFmtId="0" fontId="41" fillId="9" borderId="14" xfId="0" applyFont="1" applyFill="1" applyBorder="1" applyAlignment="1">
      <alignment horizontal="center"/>
    </xf>
    <xf numFmtId="0" fontId="41" fillId="9" borderId="0" xfId="0" applyFont="1" applyFill="1" applyAlignment="1">
      <alignment horizontal="center" vertical="center"/>
    </xf>
    <xf numFmtId="0" fontId="42" fillId="9" borderId="0" xfId="0" applyFont="1" applyFill="1" applyAlignment="1">
      <alignment horizontal="left" vertical="center"/>
    </xf>
    <xf numFmtId="0" fontId="30" fillId="0" borderId="0" xfId="0" applyFont="1" applyAlignment="1">
      <alignment vertical="center" wrapText="1"/>
    </xf>
    <xf numFmtId="0" fontId="2" fillId="2" borderId="0" xfId="0" applyFont="1" applyFill="1"/>
    <xf numFmtId="0" fontId="0" fillId="0" borderId="0" xfId="0" applyAlignment="1">
      <alignment vertical="center"/>
    </xf>
    <xf numFmtId="0" fontId="56" fillId="18" borderId="0" xfId="1" applyFont="1" applyFill="1" applyAlignment="1">
      <alignment horizontal="center" vertical="center"/>
    </xf>
    <xf numFmtId="0" fontId="57" fillId="0" borderId="0" xfId="0" applyFont="1" applyAlignment="1">
      <alignment vertical="center"/>
    </xf>
    <xf numFmtId="0" fontId="58" fillId="0" borderId="0" xfId="0" applyFont="1" applyAlignment="1">
      <alignment horizontal="left" vertical="center"/>
    </xf>
    <xf numFmtId="0" fontId="60" fillId="2" borderId="0" xfId="0" applyFont="1" applyFill="1" applyAlignment="1">
      <alignment vertical="center"/>
    </xf>
    <xf numFmtId="0" fontId="30" fillId="0" borderId="9" xfId="0" applyFont="1" applyBorder="1"/>
    <xf numFmtId="0" fontId="31" fillId="0" borderId="21" xfId="0" applyFont="1" applyBorder="1" applyAlignment="1">
      <alignment horizontal="center" vertical="center"/>
    </xf>
    <xf numFmtId="0" fontId="20" fillId="2" borderId="0" xfId="0" applyFont="1" applyFill="1" applyAlignment="1">
      <alignment horizontal="center" vertical="center"/>
    </xf>
    <xf numFmtId="0" fontId="20" fillId="2" borderId="7" xfId="0" applyFont="1" applyFill="1" applyBorder="1" applyAlignment="1">
      <alignment horizontal="center" vertical="center"/>
    </xf>
    <xf numFmtId="0" fontId="20" fillId="2" borderId="8" xfId="0" applyFont="1" applyFill="1" applyBorder="1" applyAlignment="1">
      <alignment horizontal="center" vertical="center"/>
    </xf>
    <xf numFmtId="0" fontId="34" fillId="2" borderId="0" xfId="2" applyFont="1" applyFill="1" applyBorder="1" applyAlignment="1">
      <alignment horizontal="center" vertical="center"/>
    </xf>
    <xf numFmtId="0" fontId="35" fillId="2" borderId="10" xfId="0" applyFont="1" applyFill="1" applyBorder="1" applyAlignment="1">
      <alignment horizontal="center" vertical="center"/>
    </xf>
    <xf numFmtId="0" fontId="35" fillId="2" borderId="0" xfId="0" applyFont="1" applyFill="1" applyAlignment="1">
      <alignment horizontal="center" vertical="center"/>
    </xf>
    <xf numFmtId="0" fontId="35" fillId="2" borderId="11" xfId="0" applyFont="1" applyFill="1" applyBorder="1" applyAlignment="1">
      <alignment horizontal="center" vertical="center"/>
    </xf>
    <xf numFmtId="0" fontId="35" fillId="2" borderId="13" xfId="0" applyFont="1" applyFill="1" applyBorder="1" applyAlignment="1">
      <alignment horizontal="center" vertical="center"/>
    </xf>
    <xf numFmtId="0" fontId="61" fillId="2" borderId="0" xfId="0" applyFont="1" applyFill="1" applyAlignment="1">
      <alignment horizontal="left" vertical="center"/>
    </xf>
    <xf numFmtId="0" fontId="61" fillId="20" borderId="0" xfId="0" applyFont="1" applyFill="1" applyAlignment="1">
      <alignment horizontal="left" vertical="center"/>
    </xf>
    <xf numFmtId="0" fontId="61" fillId="2" borderId="17" xfId="0" applyFont="1" applyFill="1" applyBorder="1" applyAlignment="1">
      <alignment horizontal="left" vertical="center"/>
    </xf>
    <xf numFmtId="0" fontId="61" fillId="20" borderId="20" xfId="0" applyFont="1" applyFill="1" applyBorder="1" applyAlignment="1">
      <alignment horizontal="left" vertical="center"/>
    </xf>
    <xf numFmtId="0" fontId="62" fillId="0" borderId="9" xfId="0" applyFont="1" applyBorder="1"/>
    <xf numFmtId="0" fontId="63" fillId="0" borderId="9" xfId="0" applyFont="1" applyBorder="1"/>
    <xf numFmtId="0" fontId="63" fillId="0" borderId="9" xfId="0" applyFont="1" applyBorder="1" applyAlignment="1">
      <alignment wrapText="1"/>
    </xf>
    <xf numFmtId="22" fontId="13" fillId="18" borderId="3" xfId="0" applyNumberFormat="1" applyFont="1" applyFill="1" applyBorder="1" applyAlignment="1">
      <alignment horizontal="center" vertical="center"/>
    </xf>
    <xf numFmtId="0" fontId="9" fillId="0" borderId="0" xfId="0" applyFont="1" applyAlignment="1">
      <alignment horizontal="left" vertical="top" wrapText="1"/>
    </xf>
    <xf numFmtId="0" fontId="53" fillId="0" borderId="0" xfId="0" applyFont="1" applyAlignment="1">
      <alignment horizontal="center" vertical="center" wrapText="1"/>
    </xf>
  </cellXfs>
  <cellStyles count="4">
    <cellStyle name="Good" xfId="3" builtinId="26"/>
    <cellStyle name="Hyperlink" xfId="1" builtinId="8"/>
    <cellStyle name="Input" xfId="2" builtinId="20"/>
    <cellStyle name="Normal" xfId="0" builtinId="0"/>
  </cellStyles>
  <dxfs count="53">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alignment horizontal="left"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rgb="FFFF0000"/>
        <name val="Verdana"/>
        <family val="2"/>
        <scheme val="none"/>
      </font>
      <alignment horizontal="left" vertical="center" textRotation="0" wrapText="1" indent="1" justifyLastLine="0" shrinkToFit="0" readingOrder="0"/>
    </dxf>
    <dxf>
      <alignment horizontal="general" vertical="bottom" textRotation="0" wrapText="1"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vertical="center"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Aptos Narrow"/>
        <family val="2"/>
        <scheme val="minor"/>
      </font>
      <fill>
        <patternFill patternType="solid">
          <fgColor theme="0" tint="-0.14999847407452621"/>
          <bgColor theme="0" tint="-0.14999847407452621"/>
        </patternFill>
      </fill>
      <alignment horizontal="center" vertical="center" textRotation="0" wrapText="0" indent="0" justifyLastLine="0" shrinkToFit="0" readingOrder="0"/>
      <border diagonalUp="0" diagonalDown="0">
        <left style="thin">
          <color theme="1"/>
        </left>
        <right style="thin">
          <color theme="1"/>
        </right>
        <top style="thin">
          <color theme="1"/>
        </top>
        <bottom style="thin">
          <color theme="1"/>
        </bottom>
        <vertical/>
        <horizontal/>
      </border>
    </dxf>
    <dxf>
      <numFmt numFmtId="0" formatCode="General"/>
    </dxf>
    <dxf>
      <numFmt numFmtId="0" formatCode="General"/>
    </dxf>
    <dxf>
      <font>
        <b val="0"/>
        <i val="0"/>
        <strike val="0"/>
        <condense val="0"/>
        <extend val="0"/>
        <outline val="0"/>
        <shadow val="0"/>
        <u val="none"/>
        <vertAlign val="baseline"/>
        <sz val="11"/>
        <color theme="1"/>
        <name val="Aptos Narrow"/>
        <family val="2"/>
        <scheme val="minor"/>
      </font>
      <fill>
        <patternFill patternType="solid">
          <fgColor theme="0" tint="-0.14999847407452621"/>
          <bgColor theme="0" tint="-0.14999847407452621"/>
        </patternFill>
      </fill>
      <alignment horizontal="center" vertical="center" textRotation="0" wrapText="0" indent="0" justifyLastLine="0" shrinkToFit="0" readingOrder="0"/>
      <border diagonalUp="0" diagonalDown="0">
        <left style="thin">
          <color theme="1"/>
        </left>
        <right style="thin">
          <color theme="1"/>
        </right>
        <top style="thin">
          <color theme="1"/>
        </top>
        <bottom style="thin">
          <color theme="1"/>
        </bottom>
        <vertical/>
        <horizontal/>
      </border>
    </dxf>
    <dxf>
      <numFmt numFmtId="0" formatCode="General"/>
    </dxf>
    <dxf>
      <numFmt numFmtId="0" formatCode="General"/>
    </dxf>
    <dxf>
      <numFmt numFmtId="0" formatCode="General"/>
    </dxf>
    <dxf>
      <numFmt numFmtId="0" formatCode="General"/>
    </dxf>
    <dxf>
      <numFmt numFmtId="0" formatCode="General"/>
      <fill>
        <patternFill patternType="solid">
          <fgColor indexed="64"/>
          <bgColor rgb="FFE5FFE6"/>
        </patternFill>
      </fill>
    </dxf>
    <dxf>
      <fill>
        <patternFill patternType="solid">
          <fgColor indexed="64"/>
          <bgColor rgb="FFE5FFE6"/>
        </patternFill>
      </fill>
    </dxf>
    <dxf>
      <alignment horizontal="center" vertical="center" textRotation="0" wrapText="0" indent="0" justifyLastLine="0" shrinkToFit="0" readingOrder="0"/>
    </dxf>
    <dxf>
      <font>
        <strike val="0"/>
        <outline val="0"/>
        <shadow val="0"/>
        <u val="none"/>
        <vertAlign val="baseline"/>
        <sz val="11"/>
        <color theme="0"/>
        <name val="Aptos Narrow"/>
        <family val="2"/>
        <scheme val="minor"/>
      </font>
      <fill>
        <patternFill patternType="solid">
          <fgColor indexed="64"/>
          <bgColor rgb="FFE5FFE6"/>
        </patternFill>
      </fill>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rgb="FFFF0000"/>
        <name val="Verdana"/>
        <family val="2"/>
        <scheme val="none"/>
      </font>
      <alignment horizontal="left" vertical="center" textRotation="0" wrapText="1" indent="1" justifyLastLine="0" shrinkToFit="0" readingOrder="0"/>
    </dxf>
    <dxf>
      <alignment horizontal="general" vertical="bottom" textRotation="0" wrapText="1"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solid">
          <fgColor indexed="64"/>
          <bgColor rgb="FFE5FFE6"/>
        </patternFill>
      </fill>
    </dxf>
    <dxf>
      <font>
        <strike val="0"/>
        <outline val="0"/>
        <shadow val="0"/>
        <u val="none"/>
        <vertAlign val="baseline"/>
        <sz val="11"/>
        <color theme="0"/>
        <name val="Aptos Narrow"/>
        <family val="2"/>
        <scheme val="minor"/>
      </font>
      <fill>
        <patternFill patternType="solid">
          <fgColor indexed="64"/>
          <bgColor rgb="FFE5FFE6"/>
        </patternFill>
      </fill>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rgb="FFFF0000"/>
        <name val="Verdana"/>
        <family val="2"/>
        <scheme val="none"/>
      </font>
      <alignment horizontal="left" vertical="center" textRotation="0" wrapText="1" indent="1" justifyLastLine="0" shrinkToFit="0" readingOrder="0"/>
    </dxf>
    <dxf>
      <alignment horizontal="general" vertical="bottom" textRotation="0" wrapText="1"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externalLink" Target="externalLinks/externalLink1.xml"/><Relationship Id="rId50" Type="http://schemas.openxmlformats.org/officeDocument/2006/relationships/sharedStrings" Target="sharedString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sheetMetadata" Target="metadata.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checked="Checked" lockText="1" noThreeD="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1.jpg"/><Relationship Id="rId1" Type="http://schemas.openxmlformats.org/officeDocument/2006/relationships/hyperlink" Target="#Indice!A1"/><Relationship Id="rId4" Type="http://schemas.openxmlformats.org/officeDocument/2006/relationships/image" Target="../media/image2.png"/></Relationships>
</file>

<file path=xl/drawings/_rels/drawing2.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3.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8.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9.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0.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1.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2.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3.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4.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5.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6.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7.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8.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9.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20.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21.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22.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23.xml.rels><?xml version="1.0" encoding="UTF-8" standalone="yes"?>
<Relationships xmlns="http://schemas.openxmlformats.org/package/2006/relationships"><Relationship Id="rId3" Type="http://schemas.openxmlformats.org/officeDocument/2006/relationships/hyperlink" Target="#'Aleluya&#160;Interleccional'!A1"/><Relationship Id="rId2" Type="http://schemas.openxmlformats.org/officeDocument/2006/relationships/image" Target="../media/image4.jpeg"/><Relationship Id="rId1" Type="http://schemas.openxmlformats.org/officeDocument/2006/relationships/hyperlink" Target="#Indice!A1"/><Relationship Id="rId4" Type="http://schemas.openxmlformats.org/officeDocument/2006/relationships/image" Target="../media/image5.png"/></Relationships>
</file>

<file path=xl/drawings/_rels/drawing24.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25.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26.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27.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28.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29.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30.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31.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32.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33.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34.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35.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36.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37.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38.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39.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40.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41.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42.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0</xdr:col>
      <xdr:colOff>206733</xdr:colOff>
      <xdr:row>0</xdr:row>
      <xdr:rowOff>66675</xdr:rowOff>
    </xdr:from>
    <xdr:to>
      <xdr:col>0</xdr:col>
      <xdr:colOff>2329790</xdr:colOff>
      <xdr:row>0</xdr:row>
      <xdr:rowOff>1474778</xdr:rowOff>
    </xdr:to>
    <xdr:pic>
      <xdr:nvPicPr>
        <xdr:cNvPr id="2" name="Picture 1">
          <a:hlinkClick xmlns:r="http://schemas.openxmlformats.org/officeDocument/2006/relationships" r:id="rId1"/>
          <a:extLst>
            <a:ext uri="{FF2B5EF4-FFF2-40B4-BE49-F238E27FC236}">
              <a16:creationId xmlns:a16="http://schemas.microsoft.com/office/drawing/2014/main" id="{F66A9BBD-02F0-487D-9868-0449B14B66D8}"/>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206733" y="66675"/>
          <a:ext cx="2123057" cy="140810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723900</xdr:colOff>
      <xdr:row>0</xdr:row>
      <xdr:rowOff>415925</xdr:rowOff>
    </xdr:from>
    <xdr:to>
      <xdr:col>1</xdr:col>
      <xdr:colOff>1934135</xdr:colOff>
      <xdr:row>0</xdr:row>
      <xdr:rowOff>1285075</xdr:rowOff>
    </xdr:to>
    <xdr:pic>
      <xdr:nvPicPr>
        <xdr:cNvPr id="3" name="Picture 2">
          <a:hlinkClick xmlns:r="http://schemas.openxmlformats.org/officeDocument/2006/relationships" r:id="rId3"/>
          <a:extLst>
            <a:ext uri="{FF2B5EF4-FFF2-40B4-BE49-F238E27FC236}">
              <a16:creationId xmlns:a16="http://schemas.microsoft.com/office/drawing/2014/main" id="{8EFF28E4-2678-43B1-BB9D-BEA5B0C343F6}"/>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4657725" y="415925"/>
          <a:ext cx="1210235" cy="8691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23FCE3A1-857D-413E-96FB-CC791D95458D}"/>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23350C5-23FF-423B-83B7-04557DA4D053}"/>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298450</xdr:colOff>
          <xdr:row>0</xdr:row>
          <xdr:rowOff>88900</xdr:rowOff>
        </xdr:from>
        <xdr:to>
          <xdr:col>8</xdr:col>
          <xdr:colOff>361950</xdr:colOff>
          <xdr:row>0</xdr:row>
          <xdr:rowOff>800100</xdr:rowOff>
        </xdr:to>
        <xdr:sp macro="" textlink="">
          <xdr:nvSpPr>
            <xdr:cNvPr id="124929" name="Button 1" hidden="1">
              <a:extLst>
                <a:ext uri="{63B3BB69-23CF-44E3-9099-C40C66FF867C}">
                  <a14:compatExt spid="_x0000_s124929"/>
                </a:ext>
                <a:ext uri="{FF2B5EF4-FFF2-40B4-BE49-F238E27FC236}">
                  <a16:creationId xmlns:a16="http://schemas.microsoft.com/office/drawing/2014/main" id="{00000000-0008-0000-0200-000001E801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4218C431-D588-4EA7-BBF5-2D7383B5398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0185F90-3566-4589-8618-C6A61E4EB6BD}"/>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298450</xdr:colOff>
          <xdr:row>0</xdr:row>
          <xdr:rowOff>88900</xdr:rowOff>
        </xdr:from>
        <xdr:to>
          <xdr:col>8</xdr:col>
          <xdr:colOff>361950</xdr:colOff>
          <xdr:row>0</xdr:row>
          <xdr:rowOff>800100</xdr:rowOff>
        </xdr:to>
        <xdr:sp macro="" textlink="">
          <xdr:nvSpPr>
            <xdr:cNvPr id="9219" name="Button 3" hidden="1">
              <a:extLst>
                <a:ext uri="{63B3BB69-23CF-44E3-9099-C40C66FF867C}">
                  <a14:compatExt spid="_x0000_s9219"/>
                </a:ext>
                <a:ext uri="{FF2B5EF4-FFF2-40B4-BE49-F238E27FC236}">
                  <a16:creationId xmlns:a16="http://schemas.microsoft.com/office/drawing/2014/main" id="{00000000-0008-0000-0300-00000324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88900</xdr:rowOff>
        </xdr:from>
        <xdr:to>
          <xdr:col>0</xdr:col>
          <xdr:colOff>361950</xdr:colOff>
          <xdr:row>0</xdr:row>
          <xdr:rowOff>317500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6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DO" sz="1000" b="0" i="0" u="none" strike="noStrike" baseline="0">
                  <a:solidFill>
                    <a:srgbClr val="000000"/>
                  </a:solidFill>
                  <a:latin typeface="Aptos Narrow"/>
                </a:rPr>
                <a:t>Home</a:t>
              </a:r>
            </a:p>
            <a:p>
              <a:pPr algn="ctr" rtl="0">
                <a:defRPr sz="1000"/>
              </a:pPr>
              <a:endParaRPr lang="es-DO" sz="1000" b="0" i="0" u="none" strike="noStrike" baseline="0">
                <a:solidFill>
                  <a:srgbClr val="000000"/>
                </a:solidFill>
                <a:latin typeface="Aptos Narrow"/>
              </a:endParaRP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19050</xdr:colOff>
          <xdr:row>0</xdr:row>
          <xdr:rowOff>50800</xdr:rowOff>
        </xdr:from>
        <xdr:to>
          <xdr:col>0</xdr:col>
          <xdr:colOff>527050</xdr:colOff>
          <xdr:row>0</xdr:row>
          <xdr:rowOff>279400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800-000005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247650</xdr:colOff>
          <xdr:row>0</xdr:row>
          <xdr:rowOff>19050</xdr:rowOff>
        </xdr:from>
        <xdr:to>
          <xdr:col>11</xdr:col>
          <xdr:colOff>1174750</xdr:colOff>
          <xdr:row>0</xdr:row>
          <xdr:rowOff>203200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900-000003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DO" sz="1100" b="0" i="0" u="none" strike="noStrike" baseline="0">
                  <a:solidFill>
                    <a:srgbClr val="000000"/>
                  </a:solidFill>
                  <a:latin typeface="Aptos Narrow"/>
                </a:rPr>
                <a:t>Copiar Codigo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57150</xdr:colOff>
          <xdr:row>0</xdr:row>
          <xdr:rowOff>76200</xdr:rowOff>
        </xdr:from>
        <xdr:to>
          <xdr:col>1</xdr:col>
          <xdr:colOff>565150</xdr:colOff>
          <xdr:row>0</xdr:row>
          <xdr:rowOff>304800</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900-000004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1885950</xdr:colOff>
          <xdr:row>0</xdr:row>
          <xdr:rowOff>133350</xdr:rowOff>
        </xdr:from>
        <xdr:to>
          <xdr:col>6</xdr:col>
          <xdr:colOff>2952750</xdr:colOff>
          <xdr:row>0</xdr:row>
          <xdr:rowOff>355600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A00-000002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DO" sz="1100" b="0" i="0" u="none" strike="noStrike" baseline="0">
                  <a:solidFill>
                    <a:srgbClr val="000000"/>
                  </a:solidFill>
                  <a:latin typeface="Aptos Narrow"/>
                </a:rPr>
                <a:t>Content Code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50800</xdr:colOff>
          <xdr:row>0</xdr:row>
          <xdr:rowOff>50800</xdr:rowOff>
        </xdr:from>
        <xdr:to>
          <xdr:col>1</xdr:col>
          <xdr:colOff>552450</xdr:colOff>
          <xdr:row>0</xdr:row>
          <xdr:rowOff>279400</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A00-000003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9CEAFC20-F3D7-4398-A39E-90467FD01DC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B00-00000128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5438B9F-3DF7-4BAD-8674-C0C21379309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EF776755-0F4D-471F-A614-A4EC9B0097A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79113F7-F416-4EEF-B591-959845EE22C2}"/>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298450</xdr:colOff>
          <xdr:row>0</xdr:row>
          <xdr:rowOff>88900</xdr:rowOff>
        </xdr:from>
        <xdr:to>
          <xdr:col>8</xdr:col>
          <xdr:colOff>381000</xdr:colOff>
          <xdr:row>0</xdr:row>
          <xdr:rowOff>800100</xdr:rowOff>
        </xdr:to>
        <xdr:sp macro="" textlink="">
          <xdr:nvSpPr>
            <xdr:cNvPr id="34817" name="Button 1" hidden="1">
              <a:extLst>
                <a:ext uri="{63B3BB69-23CF-44E3-9099-C40C66FF867C}">
                  <a14:compatExt spid="_x0000_s34817"/>
                </a:ext>
                <a:ext uri="{FF2B5EF4-FFF2-40B4-BE49-F238E27FC236}">
                  <a16:creationId xmlns:a16="http://schemas.microsoft.com/office/drawing/2014/main" id="{00000000-0008-0000-0C00-00000188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0D5F3379-5D4B-4631-9381-1ED6EE71FE1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BFAE59D3-FA24-416F-9490-A151F1423115}"/>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298450</xdr:colOff>
          <xdr:row>0</xdr:row>
          <xdr:rowOff>88900</xdr:rowOff>
        </xdr:from>
        <xdr:to>
          <xdr:col>8</xdr:col>
          <xdr:colOff>381000</xdr:colOff>
          <xdr:row>0</xdr:row>
          <xdr:rowOff>800100</xdr:rowOff>
        </xdr:to>
        <xdr:sp macro="" textlink="">
          <xdr:nvSpPr>
            <xdr:cNvPr id="19457" name="Button 1" hidden="1">
              <a:extLst>
                <a:ext uri="{63B3BB69-23CF-44E3-9099-C40C66FF867C}">
                  <a14:compatExt spid="_x0000_s19457"/>
                </a:ext>
                <a:ext uri="{FF2B5EF4-FFF2-40B4-BE49-F238E27FC236}">
                  <a16:creationId xmlns:a16="http://schemas.microsoft.com/office/drawing/2014/main" id="{00000000-0008-0000-0D00-0000014C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70623F9A-59C0-408A-BD90-1187C3B6400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8A0E115E-E0F2-478F-BF88-0AE271ED6977}"/>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298450</xdr:colOff>
          <xdr:row>0</xdr:row>
          <xdr:rowOff>88900</xdr:rowOff>
        </xdr:from>
        <xdr:to>
          <xdr:col>8</xdr:col>
          <xdr:colOff>381000</xdr:colOff>
          <xdr:row>0</xdr:row>
          <xdr:rowOff>800100</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E00-00000150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0765B755-DE81-4994-A919-7AA713BAF4EC}"/>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149D6C19-209A-4958-8EBD-30DA59FE784C}"/>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298450</xdr:colOff>
          <xdr:row>0</xdr:row>
          <xdr:rowOff>88900</xdr:rowOff>
        </xdr:from>
        <xdr:to>
          <xdr:col>8</xdr:col>
          <xdr:colOff>381000</xdr:colOff>
          <xdr:row>0</xdr:row>
          <xdr:rowOff>800100</xdr:rowOff>
        </xdr:to>
        <xdr:sp macro="" textlink="">
          <xdr:nvSpPr>
            <xdr:cNvPr id="26625" name="Button 1" hidden="1">
              <a:extLst>
                <a:ext uri="{63B3BB69-23CF-44E3-9099-C40C66FF867C}">
                  <a14:compatExt spid="_x0000_s26625"/>
                </a:ext>
                <a:ext uri="{FF2B5EF4-FFF2-40B4-BE49-F238E27FC236}">
                  <a16:creationId xmlns:a16="http://schemas.microsoft.com/office/drawing/2014/main" id="{00000000-0008-0000-0F00-00000168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B4D93F7C-C941-4C3A-BB91-401078343EEB}"/>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9AA5BE33-7D36-46D1-94EB-49B4C497EFA6}"/>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298450</xdr:colOff>
          <xdr:row>0</xdr:row>
          <xdr:rowOff>88900</xdr:rowOff>
        </xdr:from>
        <xdr:to>
          <xdr:col>8</xdr:col>
          <xdr:colOff>381000</xdr:colOff>
          <xdr:row>0</xdr:row>
          <xdr:rowOff>800100</xdr:rowOff>
        </xdr:to>
        <xdr:sp macro="" textlink="">
          <xdr:nvSpPr>
            <xdr:cNvPr id="27649" name="Button 1" hidden="1">
              <a:extLst>
                <a:ext uri="{63B3BB69-23CF-44E3-9099-C40C66FF867C}">
                  <a14:compatExt spid="_x0000_s27649"/>
                </a:ext>
                <a:ext uri="{FF2B5EF4-FFF2-40B4-BE49-F238E27FC236}">
                  <a16:creationId xmlns:a16="http://schemas.microsoft.com/office/drawing/2014/main" id="{00000000-0008-0000-1000-0000016C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03ADD8DA-895A-434D-8253-94DEEA7D957C}"/>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1D45927-648E-4B52-9CCE-FD1286454496}"/>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298450</xdr:colOff>
          <xdr:row>0</xdr:row>
          <xdr:rowOff>88900</xdr:rowOff>
        </xdr:from>
        <xdr:to>
          <xdr:col>8</xdr:col>
          <xdr:colOff>381000</xdr:colOff>
          <xdr:row>0</xdr:row>
          <xdr:rowOff>800100</xdr:rowOff>
        </xdr:to>
        <xdr:sp macro="" textlink="">
          <xdr:nvSpPr>
            <xdr:cNvPr id="28673" name="Button 1" hidden="1">
              <a:extLst>
                <a:ext uri="{63B3BB69-23CF-44E3-9099-C40C66FF867C}">
                  <a14:compatExt spid="_x0000_s28673"/>
                </a:ext>
                <a:ext uri="{FF2B5EF4-FFF2-40B4-BE49-F238E27FC236}">
                  <a16:creationId xmlns:a16="http://schemas.microsoft.com/office/drawing/2014/main" id="{00000000-0008-0000-1100-00000170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0B880C4D-0060-4408-AABF-EAF16608F6B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1200-0000012C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AAA729CE-4E67-4713-8E6D-DD13FAB6E55E}"/>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2556B00F-0709-4C8D-A22F-5A7EEE2AEB79}"/>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074BCB71-4A1A-4906-910F-32E2B677FD9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4</xdr:col>
          <xdr:colOff>209550</xdr:colOff>
          <xdr:row>0</xdr:row>
          <xdr:rowOff>88900</xdr:rowOff>
        </xdr:from>
        <xdr:to>
          <xdr:col>9</xdr:col>
          <xdr:colOff>298450</xdr:colOff>
          <xdr:row>0</xdr:row>
          <xdr:rowOff>800100</xdr:rowOff>
        </xdr:to>
        <xdr:sp macro="" textlink="">
          <xdr:nvSpPr>
            <xdr:cNvPr id="12291" name="Button 3" hidden="1">
              <a:extLst>
                <a:ext uri="{63B3BB69-23CF-44E3-9099-C40C66FF867C}">
                  <a14:compatExt spid="_x0000_s12291"/>
                </a:ext>
                <a:ext uri="{FF2B5EF4-FFF2-40B4-BE49-F238E27FC236}">
                  <a16:creationId xmlns:a16="http://schemas.microsoft.com/office/drawing/2014/main" id="{00000000-0008-0000-1300-00000330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3D140ECF-BE50-4073-97DD-5E79F1A79C1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3845C2D2-E715-4F59-B1D1-5DA28D85656C}"/>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4</xdr:col>
          <xdr:colOff>203200</xdr:colOff>
          <xdr:row>0</xdr:row>
          <xdr:rowOff>69850</xdr:rowOff>
        </xdr:from>
        <xdr:to>
          <xdr:col>9</xdr:col>
          <xdr:colOff>285750</xdr:colOff>
          <xdr:row>0</xdr:row>
          <xdr:rowOff>793750</xdr:rowOff>
        </xdr:to>
        <xdr:sp macro="" textlink="">
          <xdr:nvSpPr>
            <xdr:cNvPr id="13315" name="Button 3" hidden="1">
              <a:extLst>
                <a:ext uri="{63B3BB69-23CF-44E3-9099-C40C66FF867C}">
                  <a14:compatExt spid="_x0000_s13315"/>
                </a:ext>
                <a:ext uri="{FF2B5EF4-FFF2-40B4-BE49-F238E27FC236}">
                  <a16:creationId xmlns:a16="http://schemas.microsoft.com/office/drawing/2014/main" id="{00000000-0008-0000-1400-00000334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1931647F-020D-4BF3-82C7-E65D828B3A43}"/>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0FBC7424-5BAF-4270-A9B0-A86575E671F7}"/>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298450</xdr:colOff>
          <xdr:row>0</xdr:row>
          <xdr:rowOff>88900</xdr:rowOff>
        </xdr:from>
        <xdr:to>
          <xdr:col>8</xdr:col>
          <xdr:colOff>381000</xdr:colOff>
          <xdr:row>0</xdr:row>
          <xdr:rowOff>800100</xdr:rowOff>
        </xdr:to>
        <xdr:sp macro="" textlink="">
          <xdr:nvSpPr>
            <xdr:cNvPr id="48129" name="Button 1" hidden="1">
              <a:extLst>
                <a:ext uri="{63B3BB69-23CF-44E3-9099-C40C66FF867C}">
                  <a14:compatExt spid="_x0000_s48129"/>
                </a:ext>
                <a:ext uri="{FF2B5EF4-FFF2-40B4-BE49-F238E27FC236}">
                  <a16:creationId xmlns:a16="http://schemas.microsoft.com/office/drawing/2014/main" id="{00000000-0008-0000-1500-000001BC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C3FF4A30-35C0-4370-8708-64E278CDE45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71D08DCB-02CB-44A5-9B87-F868BF3994EE}"/>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298450</xdr:colOff>
          <xdr:row>0</xdr:row>
          <xdr:rowOff>88900</xdr:rowOff>
        </xdr:from>
        <xdr:to>
          <xdr:col>8</xdr:col>
          <xdr:colOff>381000</xdr:colOff>
          <xdr:row>0</xdr:row>
          <xdr:rowOff>800100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1600-000001B8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xdr:twoCellAnchor editAs="oneCell">
    <xdr:from>
      <xdr:col>0</xdr:col>
      <xdr:colOff>223631</xdr:colOff>
      <xdr:row>0</xdr:row>
      <xdr:rowOff>0</xdr:rowOff>
    </xdr:from>
    <xdr:to>
      <xdr:col>1</xdr:col>
      <xdr:colOff>842756</xdr:colOff>
      <xdr:row>0</xdr:row>
      <xdr:rowOff>888697</xdr:rowOff>
    </xdr:to>
    <xdr:pic>
      <xdr:nvPicPr>
        <xdr:cNvPr id="2" name="Picture 1">
          <a:hlinkClick xmlns:r="http://schemas.openxmlformats.org/officeDocument/2006/relationships" r:id="rId1"/>
          <a:extLst>
            <a:ext uri="{FF2B5EF4-FFF2-40B4-BE49-F238E27FC236}">
              <a16:creationId xmlns:a16="http://schemas.microsoft.com/office/drawing/2014/main" id="{45C189AC-B7C7-4739-9805-37260C52BE1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223631" y="0"/>
          <a:ext cx="1228725" cy="88869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CA9B2AB-7ECF-4383-8288-C0DD902FB9A5}"/>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298450</xdr:colOff>
          <xdr:row>0</xdr:row>
          <xdr:rowOff>88900</xdr:rowOff>
        </xdr:from>
        <xdr:to>
          <xdr:col>8</xdr:col>
          <xdr:colOff>361950</xdr:colOff>
          <xdr:row>0</xdr:row>
          <xdr:rowOff>800100</xdr:rowOff>
        </xdr:to>
        <xdr:sp macro="" textlink="">
          <xdr:nvSpPr>
            <xdr:cNvPr id="154625" name="Button 1" hidden="1">
              <a:extLst>
                <a:ext uri="{63B3BB69-23CF-44E3-9099-C40C66FF867C}">
                  <a14:compatExt spid="_x0000_s154625"/>
                </a:ext>
                <a:ext uri="{FF2B5EF4-FFF2-40B4-BE49-F238E27FC236}">
                  <a16:creationId xmlns:a16="http://schemas.microsoft.com/office/drawing/2014/main" id="{00000000-0008-0000-1700-0000015C02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xdr:twoCellAnchor editAs="oneCell">
    <xdr:from>
      <xdr:col>0</xdr:col>
      <xdr:colOff>223631</xdr:colOff>
      <xdr:row>0</xdr:row>
      <xdr:rowOff>0</xdr:rowOff>
    </xdr:from>
    <xdr:to>
      <xdr:col>1</xdr:col>
      <xdr:colOff>842756</xdr:colOff>
      <xdr:row>0</xdr:row>
      <xdr:rowOff>888697</xdr:rowOff>
    </xdr:to>
    <xdr:pic>
      <xdr:nvPicPr>
        <xdr:cNvPr id="2" name="Picture 1">
          <a:hlinkClick xmlns:r="http://schemas.openxmlformats.org/officeDocument/2006/relationships" r:id="rId1"/>
          <a:extLst>
            <a:ext uri="{FF2B5EF4-FFF2-40B4-BE49-F238E27FC236}">
              <a16:creationId xmlns:a16="http://schemas.microsoft.com/office/drawing/2014/main" id="{6ABB4367-BBA7-475D-893E-FF4BC2764C79}"/>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223631" y="0"/>
          <a:ext cx="1232038" cy="88869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BF9FF1D1-CA33-4340-8732-E1E5CF119FA6}"/>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298450</xdr:colOff>
          <xdr:row>0</xdr:row>
          <xdr:rowOff>88900</xdr:rowOff>
        </xdr:from>
        <xdr:to>
          <xdr:col>8</xdr:col>
          <xdr:colOff>361950</xdr:colOff>
          <xdr:row>0</xdr:row>
          <xdr:rowOff>800100</xdr:rowOff>
        </xdr:to>
        <xdr:sp macro="" textlink="">
          <xdr:nvSpPr>
            <xdr:cNvPr id="123905" name="Button 1" hidden="1">
              <a:extLst>
                <a:ext uri="{63B3BB69-23CF-44E3-9099-C40C66FF867C}">
                  <a14:compatExt spid="_x0000_s123905"/>
                </a:ext>
                <a:ext uri="{FF2B5EF4-FFF2-40B4-BE49-F238E27FC236}">
                  <a16:creationId xmlns:a16="http://schemas.microsoft.com/office/drawing/2014/main" id="{00000000-0008-0000-1800-000001E401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xdr:twoCellAnchor editAs="oneCell">
    <xdr:from>
      <xdr:col>0</xdr:col>
      <xdr:colOff>223631</xdr:colOff>
      <xdr:row>0</xdr:row>
      <xdr:rowOff>0</xdr:rowOff>
    </xdr:from>
    <xdr:to>
      <xdr:col>1</xdr:col>
      <xdr:colOff>842756</xdr:colOff>
      <xdr:row>0</xdr:row>
      <xdr:rowOff>888697</xdr:rowOff>
    </xdr:to>
    <xdr:pic>
      <xdr:nvPicPr>
        <xdr:cNvPr id="2" name="Picture 1">
          <a:hlinkClick xmlns:r="http://schemas.openxmlformats.org/officeDocument/2006/relationships" r:id="rId1"/>
          <a:extLst>
            <a:ext uri="{FF2B5EF4-FFF2-40B4-BE49-F238E27FC236}">
              <a16:creationId xmlns:a16="http://schemas.microsoft.com/office/drawing/2014/main" id="{58A530C1-DE7D-44EE-AF31-47010D0E2BB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223631" y="0"/>
          <a:ext cx="1228725" cy="88869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B866D9AC-8856-430C-A620-43C63ACB1517}"/>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8</xdr:col>
          <xdr:colOff>88900</xdr:colOff>
          <xdr:row>0</xdr:row>
          <xdr:rowOff>114300</xdr:rowOff>
        </xdr:from>
        <xdr:to>
          <xdr:col>10</xdr:col>
          <xdr:colOff>450850</xdr:colOff>
          <xdr:row>0</xdr:row>
          <xdr:rowOff>831850</xdr:rowOff>
        </xdr:to>
        <xdr:sp macro="" textlink="">
          <xdr:nvSpPr>
            <xdr:cNvPr id="160769" name="Button 1" hidden="1">
              <a:extLst>
                <a:ext uri="{63B3BB69-23CF-44E3-9099-C40C66FF867C}">
                  <a14:compatExt spid="_x0000_s160769"/>
                </a:ext>
                <a:ext uri="{FF2B5EF4-FFF2-40B4-BE49-F238E27FC236}">
                  <a16:creationId xmlns:a16="http://schemas.microsoft.com/office/drawing/2014/main" id="{00000000-0008-0000-1900-0000017402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69850</xdr:colOff>
          <xdr:row>0</xdr:row>
          <xdr:rowOff>76200</xdr:rowOff>
        </xdr:from>
        <xdr:to>
          <xdr:col>8</xdr:col>
          <xdr:colOff>0</xdr:colOff>
          <xdr:row>0</xdr:row>
          <xdr:rowOff>361950</xdr:rowOff>
        </xdr:to>
        <xdr:sp macro="" textlink="">
          <xdr:nvSpPr>
            <xdr:cNvPr id="160770" name="Check Box 2" hidden="1">
              <a:extLst>
                <a:ext uri="{63B3BB69-23CF-44E3-9099-C40C66FF867C}">
                  <a14:compatExt spid="_x0000_s160770"/>
                </a:ext>
                <a:ext uri="{FF2B5EF4-FFF2-40B4-BE49-F238E27FC236}">
                  <a16:creationId xmlns:a16="http://schemas.microsoft.com/office/drawing/2014/main" id="{00000000-0008-0000-1900-0000027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s-DO" sz="800" b="0" i="0" u="none" strike="noStrike" baseline="0">
                  <a:solidFill>
                    <a:srgbClr val="000000"/>
                  </a:solidFill>
                  <a:latin typeface="Segoe UI"/>
                  <a:cs typeface="Segoe UI"/>
                </a:rPr>
                <a:t>F 3 y 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0</xdr:row>
          <xdr:rowOff>527050</xdr:rowOff>
        </xdr:from>
        <xdr:to>
          <xdr:col>7</xdr:col>
          <xdr:colOff>641350</xdr:colOff>
          <xdr:row>0</xdr:row>
          <xdr:rowOff>723900</xdr:rowOff>
        </xdr:to>
        <xdr:sp macro="" textlink="">
          <xdr:nvSpPr>
            <xdr:cNvPr id="160771" name="Check Box 3" hidden="1">
              <a:extLst>
                <a:ext uri="{63B3BB69-23CF-44E3-9099-C40C66FF867C}">
                  <a14:compatExt spid="_x0000_s160771"/>
                </a:ext>
                <a:ext uri="{FF2B5EF4-FFF2-40B4-BE49-F238E27FC236}">
                  <a16:creationId xmlns:a16="http://schemas.microsoft.com/office/drawing/2014/main" id="{00000000-0008-0000-1900-0000037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s-DO" sz="800" b="0" i="0" u="none" strike="noStrike" baseline="0">
                  <a:solidFill>
                    <a:srgbClr val="000000"/>
                  </a:solidFill>
                  <a:latin typeface="Segoe UI"/>
                  <a:cs typeface="Segoe UI"/>
                </a:rPr>
                <a:t>F 4</a:t>
              </a:r>
            </a:p>
          </xdr:txBody>
        </xdr:sp>
        <xdr:clientData/>
      </xdr:twoCellAnchor>
    </mc:Choice>
    <mc:Fallback/>
  </mc:AlternateContent>
</xdr:wsDr>
</file>

<file path=xl/drawings/drawing23.xml><?xml version="1.0" encoding="utf-8"?>
<xdr:wsDr xmlns:xdr="http://schemas.openxmlformats.org/drawingml/2006/spreadsheetDrawing" xmlns:a="http://schemas.openxmlformats.org/drawingml/2006/main">
  <xdr:twoCellAnchor editAs="oneCell">
    <xdr:from>
      <xdr:col>2</xdr:col>
      <xdr:colOff>77391</xdr:colOff>
      <xdr:row>0</xdr:row>
      <xdr:rowOff>77392</xdr:rowOff>
    </xdr:from>
    <xdr:to>
      <xdr:col>3</xdr:col>
      <xdr:colOff>440532</xdr:colOff>
      <xdr:row>0</xdr:row>
      <xdr:rowOff>663988</xdr:rowOff>
    </xdr:to>
    <xdr:pic>
      <xdr:nvPicPr>
        <xdr:cNvPr id="2" name="Picture 1">
          <a:hlinkClick xmlns:r="http://schemas.openxmlformats.org/officeDocument/2006/relationships" r:id="rId1"/>
          <a:extLst>
            <a:ext uri="{FF2B5EF4-FFF2-40B4-BE49-F238E27FC236}">
              <a16:creationId xmlns:a16="http://schemas.microsoft.com/office/drawing/2014/main" id="{ED3AEBFF-7B9A-4E5C-97FE-A012BC94EC08}"/>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565547" y="77392"/>
          <a:ext cx="803672" cy="5865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15059</xdr:colOff>
      <xdr:row>0</xdr:row>
      <xdr:rowOff>136041</xdr:rowOff>
    </xdr:from>
    <xdr:to>
      <xdr:col>3</xdr:col>
      <xdr:colOff>894955</xdr:colOff>
      <xdr:row>0</xdr:row>
      <xdr:rowOff>767953</xdr:rowOff>
    </xdr:to>
    <xdr:pic>
      <xdr:nvPicPr>
        <xdr:cNvPr id="3" name="Picture 2">
          <a:hlinkClick xmlns:r="http://schemas.openxmlformats.org/officeDocument/2006/relationships" r:id="rId3"/>
          <a:extLst>
            <a:ext uri="{FF2B5EF4-FFF2-40B4-BE49-F238E27FC236}">
              <a16:creationId xmlns:a16="http://schemas.microsoft.com/office/drawing/2014/main" id="{75C226CE-2C39-4BAC-AD45-B9C3F3DF1B9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39059" y="136041"/>
          <a:ext cx="879896" cy="631912"/>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editAs="oneCell">
    <xdr:from>
      <xdr:col>0</xdr:col>
      <xdr:colOff>223631</xdr:colOff>
      <xdr:row>0</xdr:row>
      <xdr:rowOff>0</xdr:rowOff>
    </xdr:from>
    <xdr:to>
      <xdr:col>1</xdr:col>
      <xdr:colOff>842756</xdr:colOff>
      <xdr:row>0</xdr:row>
      <xdr:rowOff>888697</xdr:rowOff>
    </xdr:to>
    <xdr:pic>
      <xdr:nvPicPr>
        <xdr:cNvPr id="2" name="Picture 1">
          <a:hlinkClick xmlns:r="http://schemas.openxmlformats.org/officeDocument/2006/relationships" r:id="rId1"/>
          <a:extLst>
            <a:ext uri="{FF2B5EF4-FFF2-40B4-BE49-F238E27FC236}">
              <a16:creationId xmlns:a16="http://schemas.microsoft.com/office/drawing/2014/main" id="{F20B7150-90A4-4D42-9563-C64A644DA009}"/>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223631" y="0"/>
          <a:ext cx="1226516" cy="88869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8117F89E-C973-4784-B1FA-367965DEBDC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8</xdr:col>
          <xdr:colOff>88900</xdr:colOff>
          <xdr:row>0</xdr:row>
          <xdr:rowOff>114300</xdr:rowOff>
        </xdr:from>
        <xdr:to>
          <xdr:col>10</xdr:col>
          <xdr:colOff>450850</xdr:colOff>
          <xdr:row>0</xdr:row>
          <xdr:rowOff>831850</xdr:rowOff>
        </xdr:to>
        <xdr:sp macro="" textlink="">
          <xdr:nvSpPr>
            <xdr:cNvPr id="125953" name="Button 1" hidden="1">
              <a:extLst>
                <a:ext uri="{63B3BB69-23CF-44E3-9099-C40C66FF867C}">
                  <a14:compatExt spid="_x0000_s125953"/>
                </a:ext>
                <a:ext uri="{FF2B5EF4-FFF2-40B4-BE49-F238E27FC236}">
                  <a16:creationId xmlns:a16="http://schemas.microsoft.com/office/drawing/2014/main" id="{00000000-0008-0000-1B00-000001EC01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69850</xdr:colOff>
          <xdr:row>0</xdr:row>
          <xdr:rowOff>76200</xdr:rowOff>
        </xdr:from>
        <xdr:to>
          <xdr:col>7</xdr:col>
          <xdr:colOff>723900</xdr:colOff>
          <xdr:row>0</xdr:row>
          <xdr:rowOff>361950</xdr:rowOff>
        </xdr:to>
        <xdr:sp macro="" textlink="">
          <xdr:nvSpPr>
            <xdr:cNvPr id="125962" name="Check Box 10" hidden="1">
              <a:extLst>
                <a:ext uri="{63B3BB69-23CF-44E3-9099-C40C66FF867C}">
                  <a14:compatExt spid="_x0000_s125962"/>
                </a:ext>
                <a:ext uri="{FF2B5EF4-FFF2-40B4-BE49-F238E27FC236}">
                  <a16:creationId xmlns:a16="http://schemas.microsoft.com/office/drawing/2014/main" id="{00000000-0008-0000-1B00-00000AE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s-DO" sz="800" b="0" i="0" u="none" strike="noStrike" baseline="0">
                  <a:solidFill>
                    <a:srgbClr val="000000"/>
                  </a:solidFill>
                  <a:latin typeface="Segoe UI"/>
                  <a:cs typeface="Segoe UI"/>
                </a:rPr>
                <a:t>F 3 y 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0</xdr:row>
          <xdr:rowOff>527050</xdr:rowOff>
        </xdr:from>
        <xdr:to>
          <xdr:col>7</xdr:col>
          <xdr:colOff>641350</xdr:colOff>
          <xdr:row>0</xdr:row>
          <xdr:rowOff>736600</xdr:rowOff>
        </xdr:to>
        <xdr:sp macro="" textlink="">
          <xdr:nvSpPr>
            <xdr:cNvPr id="125964" name="Check Box 12" hidden="1">
              <a:extLst>
                <a:ext uri="{63B3BB69-23CF-44E3-9099-C40C66FF867C}">
                  <a14:compatExt spid="_x0000_s125964"/>
                </a:ext>
                <a:ext uri="{FF2B5EF4-FFF2-40B4-BE49-F238E27FC236}">
                  <a16:creationId xmlns:a16="http://schemas.microsoft.com/office/drawing/2014/main" id="{00000000-0008-0000-1B00-00000CE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s-DO" sz="800" b="0" i="0" u="none" strike="noStrike" baseline="0">
                  <a:solidFill>
                    <a:srgbClr val="000000"/>
                  </a:solidFill>
                  <a:latin typeface="Segoe UI"/>
                  <a:cs typeface="Segoe UI"/>
                </a:rPr>
                <a:t>F 4</a:t>
              </a:r>
            </a:p>
          </xdr:txBody>
        </xdr:sp>
        <xdr:clientData/>
      </xdr:twoCellAnchor>
    </mc:Choice>
    <mc:Fallback/>
  </mc:AlternateContent>
</xdr:wsDr>
</file>

<file path=xl/drawings/drawing25.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D868BD5E-C357-4D68-A472-FD9F078EE57F}"/>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164865" name="Button 1" hidden="1">
              <a:extLst>
                <a:ext uri="{63B3BB69-23CF-44E3-9099-C40C66FF867C}">
                  <a14:compatExt spid="_x0000_s164865"/>
                </a:ext>
                <a:ext uri="{FF2B5EF4-FFF2-40B4-BE49-F238E27FC236}">
                  <a16:creationId xmlns:a16="http://schemas.microsoft.com/office/drawing/2014/main" id="{00000000-0008-0000-1C00-0000018402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91ECB164-73EE-44DB-BC2E-ED1782D3DCC9}"/>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14220F35-CE47-430B-9A11-7957DDC95BC3}"/>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6834C666-814D-438D-B7C4-EBC027C90D49}"/>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298450</xdr:colOff>
          <xdr:row>0</xdr:row>
          <xdr:rowOff>88900</xdr:rowOff>
        </xdr:from>
        <xdr:to>
          <xdr:col>8</xdr:col>
          <xdr:colOff>361950</xdr:colOff>
          <xdr:row>0</xdr:row>
          <xdr:rowOff>800100</xdr:rowOff>
        </xdr:to>
        <xdr:sp macro="" textlink="">
          <xdr:nvSpPr>
            <xdr:cNvPr id="163841" name="Button 1" hidden="1">
              <a:extLst>
                <a:ext uri="{63B3BB69-23CF-44E3-9099-C40C66FF867C}">
                  <a14:compatExt spid="_x0000_s163841"/>
                </a:ext>
                <a:ext uri="{FF2B5EF4-FFF2-40B4-BE49-F238E27FC236}">
                  <a16:creationId xmlns:a16="http://schemas.microsoft.com/office/drawing/2014/main" id="{00000000-0008-0000-1D00-0000018002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7.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17A98813-7B52-483F-8CE9-3F6212FC4D78}"/>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169985" name="Button 1" hidden="1">
              <a:extLst>
                <a:ext uri="{63B3BB69-23CF-44E3-9099-C40C66FF867C}">
                  <a14:compatExt spid="_x0000_s169985"/>
                </a:ext>
                <a:ext uri="{FF2B5EF4-FFF2-40B4-BE49-F238E27FC236}">
                  <a16:creationId xmlns:a16="http://schemas.microsoft.com/office/drawing/2014/main" id="{00000000-0008-0000-1E00-0000019802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F67C50EB-0161-4ECA-A390-2BEDD4BE83CE}"/>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28.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6C6AEC03-2196-4A8F-9392-B8D4750D638F}"/>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0CE67764-41D5-4F42-8F32-0B698EC3C10C}"/>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412750</xdr:colOff>
          <xdr:row>0</xdr:row>
          <xdr:rowOff>69850</xdr:rowOff>
        </xdr:from>
        <xdr:to>
          <xdr:col>8</xdr:col>
          <xdr:colOff>266700</xdr:colOff>
          <xdr:row>0</xdr:row>
          <xdr:rowOff>781050</xdr:rowOff>
        </xdr:to>
        <xdr:sp macro="" textlink="">
          <xdr:nvSpPr>
            <xdr:cNvPr id="168961" name="Button 1" hidden="1">
              <a:extLst>
                <a:ext uri="{63B3BB69-23CF-44E3-9099-C40C66FF867C}">
                  <a14:compatExt spid="_x0000_s168961"/>
                </a:ext>
                <a:ext uri="{FF2B5EF4-FFF2-40B4-BE49-F238E27FC236}">
                  <a16:creationId xmlns:a16="http://schemas.microsoft.com/office/drawing/2014/main" id="{00000000-0008-0000-1F00-0000019402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9.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1560DF81-296E-402F-92F6-A0619551FB1D}"/>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79322B2-10D9-498A-B814-25908E5F6C93}"/>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412750</xdr:colOff>
          <xdr:row>0</xdr:row>
          <xdr:rowOff>69850</xdr:rowOff>
        </xdr:from>
        <xdr:to>
          <xdr:col>8</xdr:col>
          <xdr:colOff>266700</xdr:colOff>
          <xdr:row>0</xdr:row>
          <xdr:rowOff>781050</xdr:rowOff>
        </xdr:to>
        <xdr:sp macro="" textlink="">
          <xdr:nvSpPr>
            <xdr:cNvPr id="173057" name="Button 1" hidden="1">
              <a:extLst>
                <a:ext uri="{63B3BB69-23CF-44E3-9099-C40C66FF867C}">
                  <a14:compatExt spid="_x0000_s173057"/>
                </a:ext>
                <a:ext uri="{FF2B5EF4-FFF2-40B4-BE49-F238E27FC236}">
                  <a16:creationId xmlns:a16="http://schemas.microsoft.com/office/drawing/2014/main" id="{00000000-0008-0000-2000-000001A402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0.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A8A269A1-1ABF-45D5-B41D-2621BBBAF72F}"/>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6DE289F5-C4CE-4ABD-8016-F60FCC93731E}"/>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412750</xdr:colOff>
          <xdr:row>0</xdr:row>
          <xdr:rowOff>69850</xdr:rowOff>
        </xdr:from>
        <xdr:to>
          <xdr:col>8</xdr:col>
          <xdr:colOff>266700</xdr:colOff>
          <xdr:row>0</xdr:row>
          <xdr:rowOff>781050</xdr:rowOff>
        </xdr:to>
        <xdr:sp macro="" textlink="">
          <xdr:nvSpPr>
            <xdr:cNvPr id="180225" name="Button 1" hidden="1">
              <a:extLst>
                <a:ext uri="{63B3BB69-23CF-44E3-9099-C40C66FF867C}">
                  <a14:compatExt spid="_x0000_s180225"/>
                </a:ext>
                <a:ext uri="{FF2B5EF4-FFF2-40B4-BE49-F238E27FC236}">
                  <a16:creationId xmlns:a16="http://schemas.microsoft.com/office/drawing/2014/main" id="{00000000-0008-0000-2100-000001C002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1.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15092B89-D28D-40D5-8B84-7D4D65A8BC6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8AA58B4B-7412-445B-88D6-0C19FD51ABF8}"/>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412750</xdr:colOff>
          <xdr:row>0</xdr:row>
          <xdr:rowOff>69850</xdr:rowOff>
        </xdr:from>
        <xdr:to>
          <xdr:col>8</xdr:col>
          <xdr:colOff>266700</xdr:colOff>
          <xdr:row>0</xdr:row>
          <xdr:rowOff>781050</xdr:rowOff>
        </xdr:to>
        <xdr:sp macro="" textlink="">
          <xdr:nvSpPr>
            <xdr:cNvPr id="174081" name="Button 1" hidden="1">
              <a:extLst>
                <a:ext uri="{63B3BB69-23CF-44E3-9099-C40C66FF867C}">
                  <a14:compatExt spid="_x0000_s174081"/>
                </a:ext>
                <a:ext uri="{FF2B5EF4-FFF2-40B4-BE49-F238E27FC236}">
                  <a16:creationId xmlns:a16="http://schemas.microsoft.com/office/drawing/2014/main" id="{00000000-0008-0000-2200-000001A802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2.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0EE176E0-131F-4165-ADF8-2BAF4FF871F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28FEC7C-E208-419A-9404-8F1E15380379}"/>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412750</xdr:colOff>
          <xdr:row>0</xdr:row>
          <xdr:rowOff>69850</xdr:rowOff>
        </xdr:from>
        <xdr:to>
          <xdr:col>8</xdr:col>
          <xdr:colOff>266700</xdr:colOff>
          <xdr:row>0</xdr:row>
          <xdr:rowOff>781050</xdr:rowOff>
        </xdr:to>
        <xdr:sp macro="" textlink="">
          <xdr:nvSpPr>
            <xdr:cNvPr id="178177" name="Button 1" hidden="1">
              <a:extLst>
                <a:ext uri="{63B3BB69-23CF-44E3-9099-C40C66FF867C}">
                  <a14:compatExt spid="_x0000_s178177"/>
                </a:ext>
                <a:ext uri="{FF2B5EF4-FFF2-40B4-BE49-F238E27FC236}">
                  <a16:creationId xmlns:a16="http://schemas.microsoft.com/office/drawing/2014/main" id="{00000000-0008-0000-2300-000001B802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3.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5AE502B4-1BFA-4191-8270-0064E3CF04DA}"/>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182273" name="Button 1" hidden="1">
              <a:extLst>
                <a:ext uri="{63B3BB69-23CF-44E3-9099-C40C66FF867C}">
                  <a14:compatExt spid="_x0000_s182273"/>
                </a:ext>
                <a:ext uri="{FF2B5EF4-FFF2-40B4-BE49-F238E27FC236}">
                  <a16:creationId xmlns:a16="http://schemas.microsoft.com/office/drawing/2014/main" id="{00000000-0008-0000-2400-000001C802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8E1B66C6-B127-4004-9815-929D8E41A281}"/>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34.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01CE0DFF-E161-4274-B039-B866C5E1B92F}"/>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42954E4C-8C14-4CFD-95FE-87900819C2B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412750</xdr:colOff>
          <xdr:row>0</xdr:row>
          <xdr:rowOff>69850</xdr:rowOff>
        </xdr:from>
        <xdr:to>
          <xdr:col>8</xdr:col>
          <xdr:colOff>266700</xdr:colOff>
          <xdr:row>0</xdr:row>
          <xdr:rowOff>781050</xdr:rowOff>
        </xdr:to>
        <xdr:sp macro="" textlink="">
          <xdr:nvSpPr>
            <xdr:cNvPr id="181249" name="Button 1" hidden="1">
              <a:extLst>
                <a:ext uri="{63B3BB69-23CF-44E3-9099-C40C66FF867C}">
                  <a14:compatExt spid="_x0000_s181249"/>
                </a:ext>
                <a:ext uri="{FF2B5EF4-FFF2-40B4-BE49-F238E27FC236}">
                  <a16:creationId xmlns:a16="http://schemas.microsoft.com/office/drawing/2014/main" id="{00000000-0008-0000-2500-000001C402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5.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D82D39FD-BD45-4D0B-8D0F-C41EA9B2769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B7A217F3-F6DB-4FED-A62B-6175E4EA4ABF}"/>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412750</xdr:colOff>
          <xdr:row>0</xdr:row>
          <xdr:rowOff>69850</xdr:rowOff>
        </xdr:from>
        <xdr:to>
          <xdr:col>8</xdr:col>
          <xdr:colOff>266700</xdr:colOff>
          <xdr:row>0</xdr:row>
          <xdr:rowOff>781050</xdr:rowOff>
        </xdr:to>
        <xdr:sp macro="" textlink="">
          <xdr:nvSpPr>
            <xdr:cNvPr id="186369" name="Button 1" hidden="1">
              <a:extLst>
                <a:ext uri="{63B3BB69-23CF-44E3-9099-C40C66FF867C}">
                  <a14:compatExt spid="_x0000_s186369"/>
                </a:ext>
                <a:ext uri="{FF2B5EF4-FFF2-40B4-BE49-F238E27FC236}">
                  <a16:creationId xmlns:a16="http://schemas.microsoft.com/office/drawing/2014/main" id="{00000000-0008-0000-2600-000001D802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6.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1D00528D-6014-44BF-B0D2-DE2B0E78C9F5}"/>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4DA5A407-D3DC-4B1B-82D5-6230963C59A5}"/>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412750</xdr:colOff>
          <xdr:row>0</xdr:row>
          <xdr:rowOff>69850</xdr:rowOff>
        </xdr:from>
        <xdr:to>
          <xdr:col>8</xdr:col>
          <xdr:colOff>266700</xdr:colOff>
          <xdr:row>0</xdr:row>
          <xdr:rowOff>781050</xdr:rowOff>
        </xdr:to>
        <xdr:sp macro="" textlink="">
          <xdr:nvSpPr>
            <xdr:cNvPr id="188417" name="Button 1" hidden="1">
              <a:extLst>
                <a:ext uri="{63B3BB69-23CF-44E3-9099-C40C66FF867C}">
                  <a14:compatExt spid="_x0000_s188417"/>
                </a:ext>
                <a:ext uri="{FF2B5EF4-FFF2-40B4-BE49-F238E27FC236}">
                  <a16:creationId xmlns:a16="http://schemas.microsoft.com/office/drawing/2014/main" id="{00000000-0008-0000-2700-000001E002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7.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3FDE4194-5D4D-47F6-8D90-B9E2F4ACE7DC}"/>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1814E60A-BA21-42A6-AA88-91C10672E8D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298450</xdr:colOff>
          <xdr:row>0</xdr:row>
          <xdr:rowOff>88900</xdr:rowOff>
        </xdr:from>
        <xdr:to>
          <xdr:col>8</xdr:col>
          <xdr:colOff>381000</xdr:colOff>
          <xdr:row>0</xdr:row>
          <xdr:rowOff>800100</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2800-000001B0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8.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2ECFDFC4-B203-430B-90B9-47E6AEDF3909}"/>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C1BF1EA-30A6-414F-8171-2D57E271FB38}"/>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412750</xdr:colOff>
          <xdr:row>0</xdr:row>
          <xdr:rowOff>69850</xdr:rowOff>
        </xdr:from>
        <xdr:to>
          <xdr:col>8</xdr:col>
          <xdr:colOff>266700</xdr:colOff>
          <xdr:row>0</xdr:row>
          <xdr:rowOff>781050</xdr:rowOff>
        </xdr:to>
        <xdr:sp macro="" textlink="">
          <xdr:nvSpPr>
            <xdr:cNvPr id="191489" name="Button 1" hidden="1">
              <a:extLst>
                <a:ext uri="{63B3BB69-23CF-44E3-9099-C40C66FF867C}">
                  <a14:compatExt spid="_x0000_s191489"/>
                </a:ext>
                <a:ext uri="{FF2B5EF4-FFF2-40B4-BE49-F238E27FC236}">
                  <a16:creationId xmlns:a16="http://schemas.microsoft.com/office/drawing/2014/main" id="{00000000-0008-0000-2900-000001EC02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9.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EF0B3B01-C3E0-4405-B0B9-6EC4EF00F47C}"/>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194561" name="Button 1" hidden="1">
              <a:extLst>
                <a:ext uri="{63B3BB69-23CF-44E3-9099-C40C66FF867C}">
                  <a14:compatExt spid="_x0000_s194561"/>
                </a:ext>
                <a:ext uri="{FF2B5EF4-FFF2-40B4-BE49-F238E27FC236}">
                  <a16:creationId xmlns:a16="http://schemas.microsoft.com/office/drawing/2014/main" id="{00000000-0008-0000-2A00-000001F802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71816918-18D8-4776-9300-393FE12240A1}"/>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40.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7D112C97-D242-4706-AAC6-C459F07CDB4E}"/>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14E2FD89-E250-41AE-AE09-AB481FEFBC31}"/>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412750</xdr:colOff>
          <xdr:row>0</xdr:row>
          <xdr:rowOff>69850</xdr:rowOff>
        </xdr:from>
        <xdr:to>
          <xdr:col>8</xdr:col>
          <xdr:colOff>266700</xdr:colOff>
          <xdr:row>0</xdr:row>
          <xdr:rowOff>781050</xdr:rowOff>
        </xdr:to>
        <xdr:sp macro="" textlink="">
          <xdr:nvSpPr>
            <xdr:cNvPr id="193537" name="Button 1" hidden="1">
              <a:extLst>
                <a:ext uri="{63B3BB69-23CF-44E3-9099-C40C66FF867C}">
                  <a14:compatExt spid="_x0000_s193537"/>
                </a:ext>
                <a:ext uri="{FF2B5EF4-FFF2-40B4-BE49-F238E27FC236}">
                  <a16:creationId xmlns:a16="http://schemas.microsoft.com/office/drawing/2014/main" id="{00000000-0008-0000-2B00-000001F402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41.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6E78265E-3FAF-4BBC-8184-79216BBDFFDE}"/>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6B2CBE2B-3917-4AF8-A998-706F1E0C79F5}"/>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412750</xdr:colOff>
          <xdr:row>0</xdr:row>
          <xdr:rowOff>69850</xdr:rowOff>
        </xdr:from>
        <xdr:to>
          <xdr:col>8</xdr:col>
          <xdr:colOff>266700</xdr:colOff>
          <xdr:row>0</xdr:row>
          <xdr:rowOff>781050</xdr:rowOff>
        </xdr:to>
        <xdr:sp macro="" textlink="">
          <xdr:nvSpPr>
            <xdr:cNvPr id="197633" name="Button 1" hidden="1">
              <a:extLst>
                <a:ext uri="{63B3BB69-23CF-44E3-9099-C40C66FF867C}">
                  <a14:compatExt spid="_x0000_s197633"/>
                </a:ext>
                <a:ext uri="{FF2B5EF4-FFF2-40B4-BE49-F238E27FC236}">
                  <a16:creationId xmlns:a16="http://schemas.microsoft.com/office/drawing/2014/main" id="{F39C7705-F27A-45A2-BF6C-DA849030AB74}"/>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42.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EF156B3E-5D80-46C3-9FDE-6AD4F155CFC5}"/>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0169536-6979-43EB-9C82-65EDAFDA42C2}"/>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412750</xdr:colOff>
          <xdr:row>0</xdr:row>
          <xdr:rowOff>69850</xdr:rowOff>
        </xdr:from>
        <xdr:to>
          <xdr:col>8</xdr:col>
          <xdr:colOff>266700</xdr:colOff>
          <xdr:row>0</xdr:row>
          <xdr:rowOff>781050</xdr:rowOff>
        </xdr:to>
        <xdr:sp macro="" textlink="">
          <xdr:nvSpPr>
            <xdr:cNvPr id="167937" name="Button 1" hidden="1">
              <a:extLst>
                <a:ext uri="{63B3BB69-23CF-44E3-9099-C40C66FF867C}">
                  <a14:compatExt spid="_x0000_s167937"/>
                </a:ext>
                <a:ext uri="{FF2B5EF4-FFF2-40B4-BE49-F238E27FC236}">
                  <a16:creationId xmlns:a16="http://schemas.microsoft.com/office/drawing/2014/main" id="{00000000-0008-0000-2C00-0000019002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db\Github\docs\cantos\Resucit&#243;%20Letra%20D.xlsm" TargetMode="External"/><Relationship Id="rId1" Type="http://schemas.openxmlformats.org/officeDocument/2006/relationships/externalLinkPath" Target="cantos/Resucit&#243;%20Letra%20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ndice"/>
      <sheetName val="Categorias "/>
      <sheetName val="List"/>
      <sheetName val="URL"/>
      <sheetName val="Indice Canto"/>
      <sheetName val="data-Cantos"/>
      <sheetName val="creando Directorios"/>
      <sheetName val="Find bk2"/>
      <sheetName val="Codigo Canto"/>
      <sheetName val="Indice 4Canto"/>
      <sheetName val="Categorias (2)"/>
      <sheetName val="indexCantos"/>
      <sheetName val="Codigo"/>
      <sheetName val="Buscador"/>
      <sheetName val="Buscador (fail1)"/>
      <sheetName val="Buscador (fail2)"/>
      <sheetName val="Indice Backups"/>
      <sheetName val="Cantos"/>
      <sheetName val="DAYENÚ"/>
      <sheetName val="DAYENÚ2"/>
      <sheetName val="b1"/>
      <sheetName val="DE PROFUNDIS"/>
      <sheetName val="DECIDLE A LOS DE CORAZÓN CANSAD"/>
      <sheetName val="DELANTE DE LOS ÁNGELES"/>
      <sheetName val="MARIA, MADRE MÍA"/>
      <sheetName val="Resucitó Letra D"/>
    </sheetNames>
    <definedNames>
      <definedName name="Button_JS_Click"/>
    </definedNames>
    <sheetDataSet>
      <sheetData sheetId="0"/>
      <sheetData sheetId="1"/>
      <sheetData sheetId="2"/>
      <sheetData sheetId="3"/>
      <sheetData sheetId="4"/>
      <sheetData sheetId="5"/>
      <sheetData sheetId="6"/>
      <sheetData sheetId="7"/>
      <sheetData sheetId="8">
        <row r="3">
          <cell r="A3" t="str">
            <v>#Pg</v>
          </cell>
          <cell r="B3" t="str">
            <v>ID</v>
          </cell>
          <cell r="C3" t="str">
            <v>Or#</v>
          </cell>
          <cell r="D3" t="str">
            <v>c</v>
          </cell>
          <cell r="E3" t="str">
            <v>Title</v>
          </cell>
          <cell r="F3" t="str">
            <v>c2</v>
          </cell>
          <cell r="G3" t="str">
            <v>c3</v>
          </cell>
          <cell r="H3" t="str">
            <v>Titulo</v>
          </cell>
          <cell r="I3" t="str">
            <v>c0</v>
          </cell>
          <cell r="J3" t="str">
            <v>Subtitle</v>
          </cell>
          <cell r="K3" t="str">
            <v>c01</v>
          </cell>
          <cell r="L3" t="str">
            <v>Subtitle5</v>
          </cell>
          <cell r="M3" t="str">
            <v>c02</v>
          </cell>
          <cell r="N3" t="str">
            <v>Category</v>
          </cell>
          <cell r="O3" t="str">
            <v>c03</v>
          </cell>
          <cell r="P3" t="str">
            <v>Categoria</v>
          </cell>
          <cell r="Q3" t="str">
            <v>c04</v>
          </cell>
          <cell r="R3" t="str">
            <v>moments</v>
          </cell>
          <cell r="S3" t="str">
            <v>c05</v>
          </cell>
          <cell r="T3" t="str">
            <v>Pascua</v>
          </cell>
          <cell r="U3" t="str">
            <v>c09</v>
          </cell>
          <cell r="V3" t="str">
            <v>Pentecostés</v>
          </cell>
          <cell r="W3" t="str">
            <v>c010</v>
          </cell>
          <cell r="X3" t="str">
            <v>Virgen</v>
          </cell>
          <cell r="Y3" t="str">
            <v>c011</v>
          </cell>
          <cell r="Z3" t="str">
            <v>Niños</v>
          </cell>
          <cell r="AA3" t="str">
            <v>c012</v>
          </cell>
          <cell r="AB3" t="str">
            <v>Laudes/Vispera</v>
          </cell>
          <cell r="AC3" t="str">
            <v>c013</v>
          </cell>
          <cell r="AD3" t="str">
            <v>Entrada</v>
          </cell>
          <cell r="AE3" t="str">
            <v>c020</v>
          </cell>
          <cell r="AF3" t="str">
            <v>URL Por categoria</v>
          </cell>
          <cell r="AG3" t="str">
            <v>URL por nombre</v>
          </cell>
          <cell r="AH3" t="str">
            <v>c021</v>
          </cell>
          <cell r="AI3" t="str">
            <v>c022</v>
          </cell>
          <cell r="AJ3" t="str">
            <v>c023</v>
          </cell>
          <cell r="AK3" t="str">
            <v>Codigo</v>
          </cell>
          <cell r="AL3" t="str">
            <v>CANTO</v>
          </cell>
          <cell r="AM3" t="str">
            <v>canto2</v>
          </cell>
          <cell r="AN3" t="str">
            <v>citas</v>
          </cell>
          <cell r="AO3" t="str">
            <v>letra</v>
          </cell>
          <cell r="AP3" t="str">
            <v>Column1</v>
          </cell>
          <cell r="AQ3" t="str">
            <v>Column2</v>
          </cell>
        </row>
        <row r="4">
          <cell r="A4">
            <v>237</v>
          </cell>
          <cell r="B4" t="str">
            <v>{id:</v>
          </cell>
          <cell r="C4">
            <v>1</v>
          </cell>
          <cell r="D4" t="str">
            <v>,</v>
          </cell>
          <cell r="E4" t="str">
            <v xml:space="preserve">title: </v>
          </cell>
          <cell r="F4" t="str">
            <v>"</v>
          </cell>
          <cell r="G4" t="str">
            <v>alacenadelcordero</v>
          </cell>
          <cell r="H4" t="str">
            <v>A la cena del Cordero</v>
          </cell>
          <cell r="I4" t="str">
            <v>",</v>
          </cell>
          <cell r="J4" t="str">
            <v xml:space="preserve"> subtitle: </v>
          </cell>
          <cell r="K4" t="str">
            <v>"</v>
          </cell>
          <cell r="L4" t="str">
            <v>Himno lat. «Ad cenam Agni providi»</v>
          </cell>
          <cell r="M4" t="str">
            <v xml:space="preserve">", </v>
          </cell>
          <cell r="N4" t="str">
            <v xml:space="preserve">category: </v>
          </cell>
          <cell r="O4" t="str">
            <v>"</v>
          </cell>
          <cell r="P4" t="str">
            <v>ELECCIÓN</v>
          </cell>
          <cell r="Q4" t="str">
            <v>"</v>
          </cell>
          <cell r="R4" t="str">
            <v>, moments: [</v>
          </cell>
          <cell r="S4" t="str">
            <v>"</v>
          </cell>
          <cell r="T4" t="str">
            <v>Pascua</v>
          </cell>
          <cell r="U4" t="str">
            <v>", "</v>
          </cell>
          <cell r="V4" t="str">
            <v>Laudes/Visperas</v>
          </cell>
          <cell r="W4" t="str">
            <v>", "</v>
          </cell>
          <cell r="X4" t="str">
            <v>Entrada</v>
          </cell>
          <cell r="AE4" t="str">
            <v>"], url: "</v>
          </cell>
          <cell r="AF4" t="str">
            <v>/cantos/resucito/e/alacenadelcordero.html</v>
          </cell>
          <cell r="AG4" t="str">
            <v>/cantos/resucito/a/alacenadelcordero.html</v>
          </cell>
          <cell r="AH4" t="str">
            <v>"},</v>
          </cell>
          <cell r="AI4" t="str">
            <v>a</v>
          </cell>
          <cell r="AJ4" t="str">
            <v>e</v>
          </cell>
          <cell r="AK4" t="str">
            <v>{id:1,title: "alacenadelcorderoA la cena del Cordero", subtitle: "Himno lat. «Ad cenam Agni providi»", category: "ELECCIÓN", moments: ["Pascua", "Laudes/Visperas", "Entrada"], url: "/cantos/resucito/e/alacenadelcordero.html/cantos/resucito/a/alacenadelcordero.html"},</v>
          </cell>
          <cell r="AL4" t="str">
            <v>A LA CENA DEL CORDERO</v>
          </cell>
          <cell r="AM4" t="str">
            <v>alacenadelcordero</v>
          </cell>
          <cell r="AN4" t="str">
            <v>Himno lat. «Ad cenam Agni providi»</v>
          </cell>
          <cell r="AP4" t="str">
            <v>CANTO</v>
          </cell>
          <cell r="AQ4" t="str">
            <v>A LA CENA DEL CORDERO</v>
          </cell>
        </row>
        <row r="5">
          <cell r="A5">
            <v>1</v>
          </cell>
          <cell r="B5" t="str">
            <v>{id:</v>
          </cell>
          <cell r="C5">
            <v>2</v>
          </cell>
          <cell r="D5" t="str">
            <v>,</v>
          </cell>
          <cell r="E5" t="str">
            <v xml:space="preserve">title: </v>
          </cell>
          <cell r="F5" t="str">
            <v>"</v>
          </cell>
          <cell r="G5" t="str">
            <v>alavictimapascual</v>
          </cell>
          <cell r="H5" t="str">
            <v>A la víctima Pascual</v>
          </cell>
          <cell r="I5" t="str">
            <v>",</v>
          </cell>
          <cell r="J5" t="str">
            <v xml:space="preserve"> subtitle: </v>
          </cell>
          <cell r="K5" t="str">
            <v>"</v>
          </cell>
          <cell r="L5" t="str">
            <v xml:space="preserve">Secuencia de Pascua - Himno lat. «Victimae paschall laudes» </v>
          </cell>
          <cell r="M5" t="str">
            <v xml:space="preserve">", </v>
          </cell>
          <cell r="N5" t="str">
            <v xml:space="preserve">category: </v>
          </cell>
          <cell r="O5" t="str">
            <v>"</v>
          </cell>
          <cell r="P5" t="str">
            <v>PRECATECUMENADO</v>
          </cell>
          <cell r="Q5" t="str">
            <v>"</v>
          </cell>
          <cell r="R5" t="str">
            <v>, moments: [</v>
          </cell>
          <cell r="S5" t="str">
            <v>"</v>
          </cell>
          <cell r="T5" t="str">
            <v>Pascua</v>
          </cell>
          <cell r="U5" t="str">
            <v>", "</v>
          </cell>
          <cell r="V5" t="str">
            <v>Pentecostés</v>
          </cell>
          <cell r="W5" t="str">
            <v>", "</v>
          </cell>
          <cell r="X5" t="str">
            <v>Entrada</v>
          </cell>
          <cell r="Y5" t="str">
            <v>", "</v>
          </cell>
          <cell r="Z5" t="str">
            <v>Comunión</v>
          </cell>
          <cell r="AA5" t="str">
            <v>", "</v>
          </cell>
          <cell r="AB5" t="str">
            <v>Final</v>
          </cell>
          <cell r="AC5" t="str">
            <v>", "</v>
          </cell>
          <cell r="AD5" t="str">
            <v>Nuevo Testamento</v>
          </cell>
          <cell r="AE5" t="str">
            <v>"], url: "</v>
          </cell>
          <cell r="AF5" t="str">
            <v>/cantos/resucito/a/alavictimapascual.html</v>
          </cell>
          <cell r="AG5" t="str">
            <v>/cantos/resucito/a/alavictimapascual.html</v>
          </cell>
          <cell r="AH5" t="str">
            <v>"},</v>
          </cell>
          <cell r="AI5" t="str">
            <v>a</v>
          </cell>
          <cell r="AJ5" t="str">
            <v>p</v>
          </cell>
          <cell r="AK5" t="str">
            <v>{id:2,title: "alavictimapascualA la víctima Pascual", subtitle: "Secuencia de Pascua - Himno lat. «Victimae paschall laudes» ", category: "PRECATECUMENADO", moments: ["Pascua", "Pentecostés", "Entrada", "Comunión", "Final", "Nuevo Testamento"], url: "/cantos/resucito/a/alavictimapascual.html/cantos/resucito/a/alavictimapascual.html"},</v>
          </cell>
          <cell r="AL5" t="str">
            <v>A LA VÍCTIMA PASCUAL</v>
          </cell>
          <cell r="AM5" t="str">
            <v>alavíctimapascual</v>
          </cell>
          <cell r="AN5" t="str">
            <v xml:space="preserve">Secuencia de Pascua - Himno lat. «Victimae paschall laudes» </v>
          </cell>
          <cell r="AP5" t="str">
            <v>CANTO</v>
          </cell>
          <cell r="AQ5" t="str">
            <v>A LA VÍCTIMA PASCUAL</v>
          </cell>
        </row>
        <row r="6">
          <cell r="A6">
            <v>2</v>
          </cell>
          <cell r="B6" t="str">
            <v>{id:</v>
          </cell>
          <cell r="C6">
            <v>3</v>
          </cell>
          <cell r="D6" t="str">
            <v>,</v>
          </cell>
          <cell r="E6" t="str">
            <v xml:space="preserve">title: </v>
          </cell>
          <cell r="F6" t="str">
            <v>"</v>
          </cell>
          <cell r="G6" t="str">
            <v>anadiedemosocasiondetropiezo</v>
          </cell>
          <cell r="H6" t="str">
            <v>A nadie demos ocasión de tropiezo</v>
          </cell>
          <cell r="I6" t="str">
            <v>",</v>
          </cell>
          <cell r="J6" t="str">
            <v xml:space="preserve"> subtitle: </v>
          </cell>
          <cell r="K6" t="str">
            <v>"</v>
          </cell>
          <cell r="L6" t="str">
            <v>2ª Corintios 6,3ss</v>
          </cell>
          <cell r="M6" t="str">
            <v xml:space="preserve">", </v>
          </cell>
          <cell r="N6" t="str">
            <v xml:space="preserve">category: </v>
          </cell>
          <cell r="O6" t="str">
            <v>"</v>
          </cell>
          <cell r="P6" t="str">
            <v>PRECATECUMENADO</v>
          </cell>
          <cell r="Q6" t="str">
            <v>"</v>
          </cell>
          <cell r="R6" t="str">
            <v>, moments: [</v>
          </cell>
          <cell r="S6" t="str">
            <v>"</v>
          </cell>
          <cell r="T6" t="str">
            <v>Nuevo Testamento</v>
          </cell>
          <cell r="AE6" t="str">
            <v>"], url: "</v>
          </cell>
          <cell r="AF6" t="str">
            <v>/cantos/resucito/a/anadiedemosocasiondetropiezo.html</v>
          </cell>
          <cell r="AG6" t="str">
            <v>/cantos/resucito/a/anadiedemosocasiondetropiezo.html</v>
          </cell>
          <cell r="AH6" t="str">
            <v>"},</v>
          </cell>
          <cell r="AI6" t="str">
            <v>a</v>
          </cell>
          <cell r="AJ6" t="str">
            <v>p</v>
          </cell>
          <cell r="AK6" t="str">
            <v>{id:3,title: "anadiedemosocasiondetropiezoA nadie demos ocasión de tropiezo", subtitle: "2ª Corintios 6,3ss", category: "PRECATECUMENADO", moments: ["Nuevo Testamento"], url: "/cantos/resucito/a/anadiedemosocasiondetropiezo.html/cantos/resucito/a/anadiedemosocasiondetropiezo.html"},</v>
          </cell>
          <cell r="AL6" t="str">
            <v>A NADIE DEMOS OCASIÓN DE TROPIEZO</v>
          </cell>
          <cell r="AM6" t="str">
            <v>anadiedemosocasióndetropiezo</v>
          </cell>
          <cell r="AN6" t="str">
            <v>2ª Corintios 6,3ss</v>
          </cell>
          <cell r="AP6" t="str">
            <v>CANTO</v>
          </cell>
          <cell r="AQ6" t="str">
            <v>A NADIE DEMOS OCASIÓN DE TROPIEZO</v>
          </cell>
        </row>
        <row r="7">
          <cell r="A7">
            <v>3</v>
          </cell>
          <cell r="B7" t="str">
            <v>{id:</v>
          </cell>
          <cell r="C7">
            <v>4</v>
          </cell>
          <cell r="D7" t="str">
            <v>,</v>
          </cell>
          <cell r="E7" t="str">
            <v xml:space="preserve">title: </v>
          </cell>
          <cell r="F7" t="str">
            <v>"</v>
          </cell>
          <cell r="G7" t="str">
            <v>atilevantomisojos</v>
          </cell>
          <cell r="H7" t="str">
            <v>A ti levanto mis ojos</v>
          </cell>
          <cell r="I7" t="str">
            <v>",</v>
          </cell>
          <cell r="J7" t="str">
            <v xml:space="preserve"> subtitle: </v>
          </cell>
          <cell r="K7" t="str">
            <v>"</v>
          </cell>
          <cell r="L7" t="str">
            <v>Salmo 123 (122)</v>
          </cell>
          <cell r="M7" t="str">
            <v xml:space="preserve">", </v>
          </cell>
          <cell r="N7" t="str">
            <v xml:space="preserve">category: </v>
          </cell>
          <cell r="O7" t="str">
            <v>"</v>
          </cell>
          <cell r="P7" t="str">
            <v>PRECATECUMENADO</v>
          </cell>
          <cell r="Q7" t="str">
            <v>"</v>
          </cell>
          <cell r="R7" t="str">
            <v>, moments: [</v>
          </cell>
          <cell r="S7" t="str">
            <v>"</v>
          </cell>
          <cell r="T7" t="str">
            <v>Cuaresma</v>
          </cell>
          <cell r="U7" t="str">
            <v>", "</v>
          </cell>
          <cell r="V7" t="str">
            <v>Antiguo Testamento</v>
          </cell>
          <cell r="AE7" t="str">
            <v>"], url: "</v>
          </cell>
          <cell r="AF7" t="str">
            <v>/cantos/resucito/a/atilevantomisojos.html</v>
          </cell>
          <cell r="AG7" t="str">
            <v>/cantos/resucito/a/atilevantomisojos.html</v>
          </cell>
          <cell r="AH7" t="str">
            <v>"},</v>
          </cell>
          <cell r="AI7" t="str">
            <v>a</v>
          </cell>
          <cell r="AJ7" t="str">
            <v>p</v>
          </cell>
          <cell r="AK7" t="str">
            <v>{id:4,title: "atilevantomisojosA ti levanto mis ojos", subtitle: "Salmo 123 (122)", category: "PRECATECUMENADO", moments: ["Cuaresma", "Antiguo Testamento"], url: "/cantos/resucito/a/atilevantomisojos.html/cantos/resucito/a/atilevantomisojos.html"},</v>
          </cell>
          <cell r="AL7" t="str">
            <v>A TI LEVANTO MIS OJOS</v>
          </cell>
          <cell r="AM7" t="str">
            <v>atilevantomisojos</v>
          </cell>
          <cell r="AN7" t="str">
            <v>Salmo 123 (122)</v>
          </cell>
          <cell r="AP7" t="str">
            <v>CANTO</v>
          </cell>
          <cell r="AQ7" t="str">
            <v>A TI LEVANTO MIS OJOS</v>
          </cell>
        </row>
        <row r="8">
          <cell r="A8">
            <v>4</v>
          </cell>
          <cell r="B8" t="str">
            <v>{id:</v>
          </cell>
          <cell r="C8">
            <v>5</v>
          </cell>
          <cell r="D8" t="str">
            <v>,</v>
          </cell>
          <cell r="E8" t="str">
            <v xml:space="preserve">title: </v>
          </cell>
          <cell r="F8" t="str">
            <v>"</v>
          </cell>
          <cell r="G8" t="str">
            <v>atisenorenmiclamorimploro</v>
          </cell>
          <cell r="H8" t="str">
            <v>A ti, Señor, en mi clamor imploro</v>
          </cell>
          <cell r="I8" t="str">
            <v>",</v>
          </cell>
          <cell r="J8" t="str">
            <v xml:space="preserve"> subtitle: </v>
          </cell>
          <cell r="K8" t="str">
            <v>"</v>
          </cell>
          <cell r="L8" t="str">
            <v>Salmo 142 (141)</v>
          </cell>
          <cell r="M8" t="str">
            <v xml:space="preserve">", </v>
          </cell>
          <cell r="N8" t="str">
            <v xml:space="preserve">category: </v>
          </cell>
          <cell r="O8" t="str">
            <v>"</v>
          </cell>
          <cell r="P8" t="str">
            <v>PRECATECUMENADO</v>
          </cell>
          <cell r="Q8" t="str">
            <v>"</v>
          </cell>
          <cell r="R8" t="str">
            <v>, moments: [</v>
          </cell>
          <cell r="S8" t="str">
            <v>"</v>
          </cell>
          <cell r="T8" t="str">
            <v>Cuaresma</v>
          </cell>
          <cell r="U8" t="str">
            <v>", "</v>
          </cell>
          <cell r="V8" t="str">
            <v>Antiguo Testamento</v>
          </cell>
          <cell r="AE8" t="str">
            <v>"], url: "</v>
          </cell>
          <cell r="AF8" t="str">
            <v>/cantos/resucito/a/atisenorenmiclamorimploro.html</v>
          </cell>
          <cell r="AG8" t="str">
            <v>/cantos/resucito/a/atisenorenmiclamorimploro.html</v>
          </cell>
          <cell r="AH8" t="str">
            <v>"},</v>
          </cell>
          <cell r="AI8" t="str">
            <v>a</v>
          </cell>
          <cell r="AJ8" t="str">
            <v>p</v>
          </cell>
          <cell r="AK8" t="str">
            <v>{id:5,title: "atisenorenmiclamorimploroA ti, Señor, en mi clamor imploro", subtitle: "Salmo 142 (141)", category: "PRECATECUMENADO", moments: ["Cuaresma", "Antiguo Testamento"], url: "/cantos/resucito/a/atisenorenmiclamorimploro.html/cantos/resucito/a/atisenorenmiclamorimploro.html"},</v>
          </cell>
          <cell r="AL8" t="str">
            <v>A TI, SEÑOR, EN MI CLAMOR IMPLORO</v>
          </cell>
          <cell r="AM8" t="str">
            <v>ati,señor,enmiclamorimploro</v>
          </cell>
          <cell r="AN8" t="str">
            <v>Salmo 142 (141)</v>
          </cell>
          <cell r="AP8" t="str">
            <v>CANTO</v>
          </cell>
          <cell r="AQ8" t="str">
            <v>A TI, SEÑOR, EN MI CLAMOR IMPLORO</v>
          </cell>
        </row>
        <row r="9">
          <cell r="A9">
            <v>5</v>
          </cell>
          <cell r="B9" t="str">
            <v>{id:</v>
          </cell>
          <cell r="C9">
            <v>6</v>
          </cell>
          <cell r="D9" t="str">
            <v>,</v>
          </cell>
          <cell r="E9" t="str">
            <v xml:space="preserve">title: </v>
          </cell>
          <cell r="F9" t="str">
            <v>"</v>
          </cell>
          <cell r="G9" t="str">
            <v>atisenorlevantomialma</v>
          </cell>
          <cell r="H9" t="str">
            <v>A ti, Señor, levanto mi alma</v>
          </cell>
          <cell r="I9" t="str">
            <v>",</v>
          </cell>
          <cell r="J9" t="str">
            <v xml:space="preserve"> subtitle: </v>
          </cell>
          <cell r="K9" t="str">
            <v>"</v>
          </cell>
          <cell r="L9" t="str">
            <v>Salmo 25 (24)</v>
          </cell>
          <cell r="M9" t="str">
            <v xml:space="preserve">", </v>
          </cell>
          <cell r="N9" t="str">
            <v xml:space="preserve">category: </v>
          </cell>
          <cell r="O9" t="str">
            <v>"</v>
          </cell>
          <cell r="P9" t="str">
            <v>PRECATECUMENADO</v>
          </cell>
          <cell r="Q9" t="str">
            <v>"</v>
          </cell>
          <cell r="R9" t="str">
            <v>, moments: [</v>
          </cell>
          <cell r="S9" t="str">
            <v>"</v>
          </cell>
          <cell r="T9" t="str">
            <v>Cuaresma</v>
          </cell>
          <cell r="U9" t="str">
            <v>", "</v>
          </cell>
          <cell r="V9" t="str">
            <v>Antiguo Testamento</v>
          </cell>
          <cell r="AE9" t="str">
            <v>"], url: "</v>
          </cell>
          <cell r="AF9" t="str">
            <v>/cantos/resucito/a/atisenorlevantomialma.html</v>
          </cell>
          <cell r="AG9" t="str">
            <v>/cantos/resucito/a/atisenorlevantomialma.html</v>
          </cell>
          <cell r="AH9" t="str">
            <v>"},</v>
          </cell>
          <cell r="AI9" t="str">
            <v>a</v>
          </cell>
          <cell r="AJ9" t="str">
            <v>p</v>
          </cell>
          <cell r="AK9" t="str">
            <v>{id:6,title: "atisenorlevantomialmaA ti, Señor, levanto mi alma", subtitle: "Salmo 25 (24)", category: "PRECATECUMENADO", moments: ["Cuaresma", "Antiguo Testamento"], url: "/cantos/resucito/a/atisenorlevantomialma.html/cantos/resucito/a/atisenorlevantomialma.html"},</v>
          </cell>
          <cell r="AL9" t="str">
            <v>A TI, SEÑOR, LEVANTO MI ALMA</v>
          </cell>
          <cell r="AM9" t="str">
            <v>ati,señor,levantomialma</v>
          </cell>
          <cell r="AN9" t="str">
            <v>Salmo 25 (24)</v>
          </cell>
          <cell r="AP9" t="str">
            <v>CANTO</v>
          </cell>
          <cell r="AQ9" t="str">
            <v>A TI, SEÑOR, LEVANTO MI ALMA</v>
          </cell>
        </row>
        <row r="10">
          <cell r="A10">
            <v>6</v>
          </cell>
          <cell r="B10" t="str">
            <v>{id:</v>
          </cell>
          <cell r="C10">
            <v>7</v>
          </cell>
          <cell r="D10" t="str">
            <v>,</v>
          </cell>
          <cell r="E10" t="str">
            <v xml:space="preserve">title: </v>
          </cell>
          <cell r="F10" t="str">
            <v>"</v>
          </cell>
          <cell r="G10" t="str">
            <v>atisenorsedebelaalabanzaension</v>
          </cell>
          <cell r="H10" t="str">
            <v>A ti, Señor, se debe la alabanza en Sión</v>
          </cell>
          <cell r="I10" t="str">
            <v>",</v>
          </cell>
          <cell r="J10" t="str">
            <v xml:space="preserve"> subtitle: </v>
          </cell>
          <cell r="K10" t="str">
            <v>"</v>
          </cell>
          <cell r="L10" t="str">
            <v>Salmo 65 (64)</v>
          </cell>
          <cell r="M10" t="str">
            <v xml:space="preserve">", </v>
          </cell>
          <cell r="N10" t="str">
            <v xml:space="preserve">category: </v>
          </cell>
          <cell r="O10" t="str">
            <v>"</v>
          </cell>
          <cell r="P10" t="str">
            <v>PRECATECUMENADO</v>
          </cell>
          <cell r="Q10" t="str">
            <v>"</v>
          </cell>
          <cell r="R10" t="str">
            <v>, moments: [</v>
          </cell>
          <cell r="S10" t="str">
            <v>"</v>
          </cell>
          <cell r="T10" t="str">
            <v>Cuaresma</v>
          </cell>
          <cell r="U10" t="str">
            <v>", "</v>
          </cell>
          <cell r="V10" t="str">
            <v>Laudes/Visperas</v>
          </cell>
          <cell r="W10" t="str">
            <v>", "</v>
          </cell>
          <cell r="X10" t="str">
            <v>Antiguo Testamento</v>
          </cell>
          <cell r="AE10" t="str">
            <v>"], url: "</v>
          </cell>
          <cell r="AF10" t="str">
            <v>/cantos/resucito/a/atisenorsedebelaalabanzaension.html</v>
          </cell>
          <cell r="AG10" t="str">
            <v>/cantos/resucito/a/atisenorsedebelaalabanzaension.html</v>
          </cell>
          <cell r="AH10" t="str">
            <v>"},</v>
          </cell>
          <cell r="AI10" t="str">
            <v>a</v>
          </cell>
          <cell r="AJ10" t="str">
            <v>p</v>
          </cell>
          <cell r="AK10" t="str">
            <v>{id:7,title: "atisenorsedebelaalabanzaensionA ti, Señor, se debe la alabanza en Sión", subtitle: "Salmo 65 (64)", category: "PRECATECUMENADO", moments: ["Cuaresma", "Laudes/Visperas", "Antiguo Testamento"], url: "/cantos/resucito/a/atisenorsedebelaalabanzaension.html/cantos/resucito/a/atisenorsedebelaalabanzaension.html"},</v>
          </cell>
          <cell r="AL10" t="str">
            <v>A TI, SEÑOR, SE DEBE LA ALABANZA EN SIÓN</v>
          </cell>
          <cell r="AM10" t="str">
            <v>ati,señor,sedebelaalabanzaensión</v>
          </cell>
          <cell r="AN10" t="str">
            <v>Salmo 65 (64)</v>
          </cell>
          <cell r="AP10" t="str">
            <v>CANTO</v>
          </cell>
          <cell r="AQ10" t="str">
            <v>A TI, SEÑOR, SE DEBE LA ALABANZA EN SIÓN</v>
          </cell>
        </row>
        <row r="11">
          <cell r="A11">
            <v>7</v>
          </cell>
          <cell r="B11" t="str">
            <v>{id:</v>
          </cell>
          <cell r="C11">
            <v>8</v>
          </cell>
          <cell r="D11" t="str">
            <v>,</v>
          </cell>
          <cell r="E11" t="str">
            <v xml:space="preserve">title: </v>
          </cell>
          <cell r="F11" t="str">
            <v>"</v>
          </cell>
          <cell r="G11" t="str">
            <v>abbapadre</v>
          </cell>
          <cell r="H11" t="str">
            <v>Abbá, Padre</v>
          </cell>
          <cell r="I11" t="str">
            <v>",</v>
          </cell>
          <cell r="J11" t="str">
            <v xml:space="preserve"> subtitle: </v>
          </cell>
          <cell r="K11" t="str">
            <v>"</v>
          </cell>
          <cell r="L11" t="str">
            <v>Romanos 8,15–17</v>
          </cell>
          <cell r="M11" t="str">
            <v xml:space="preserve">", </v>
          </cell>
          <cell r="N11" t="str">
            <v xml:space="preserve">category: </v>
          </cell>
          <cell r="O11" t="str">
            <v>"</v>
          </cell>
          <cell r="P11" t="str">
            <v>PRECATECUMENADO</v>
          </cell>
          <cell r="Q11" t="str">
            <v>"</v>
          </cell>
          <cell r="R11" t="str">
            <v>, moments: [</v>
          </cell>
          <cell r="S11" t="str">
            <v>"</v>
          </cell>
          <cell r="T11" t="str">
            <v>Laudes/Visperas</v>
          </cell>
          <cell r="U11" t="str">
            <v>", "</v>
          </cell>
          <cell r="V11" t="str">
            <v>Comunión</v>
          </cell>
          <cell r="W11" t="str">
            <v>", "</v>
          </cell>
          <cell r="X11" t="str">
            <v>Nuevo Testamento</v>
          </cell>
          <cell r="AE11" t="str">
            <v>"], url: "</v>
          </cell>
          <cell r="AF11" t="str">
            <v>/cantos/resucito/a/abbapadre.html</v>
          </cell>
          <cell r="AG11" t="str">
            <v>/cantos/resucito/a/abbapadre.html</v>
          </cell>
          <cell r="AH11" t="str">
            <v>"},</v>
          </cell>
          <cell r="AI11" t="str">
            <v>a</v>
          </cell>
          <cell r="AJ11" t="str">
            <v>p</v>
          </cell>
          <cell r="AK11" t="str">
            <v>{id:8,title: "abbapadreAbbá, Padre", subtitle: "Romanos 8,15–17", category: "PRECATECUMENADO", moments: ["Laudes/Visperas", "Comunión", "Nuevo Testamento"], url: "/cantos/resucito/a/abbapadre.html/cantos/resucito/a/abbapadre.html"},</v>
          </cell>
          <cell r="AL11" t="str">
            <v>ABBÁ, PADRE</v>
          </cell>
          <cell r="AM11" t="str">
            <v>abbá,padre</v>
          </cell>
          <cell r="AN11" t="str">
            <v>Romanos 8,15–17</v>
          </cell>
          <cell r="AP11" t="str">
            <v>CANTO</v>
          </cell>
          <cell r="AQ11" t="str">
            <v>ABBÁ, PADRE</v>
          </cell>
        </row>
        <row r="12">
          <cell r="A12">
            <v>8</v>
          </cell>
          <cell r="B12" t="str">
            <v>{id:</v>
          </cell>
          <cell r="C12">
            <v>9</v>
          </cell>
          <cell r="D12" t="str">
            <v>,</v>
          </cell>
          <cell r="E12" t="str">
            <v xml:space="preserve">title: </v>
          </cell>
          <cell r="F12" t="str">
            <v>"</v>
          </cell>
          <cell r="G12" t="str">
            <v>abraham</v>
          </cell>
          <cell r="H12" t="str">
            <v>Abraham</v>
          </cell>
          <cell r="I12" t="str">
            <v>",</v>
          </cell>
          <cell r="J12" t="str">
            <v xml:space="preserve"> subtitle: </v>
          </cell>
          <cell r="K12" t="str">
            <v>"</v>
          </cell>
          <cell r="L12" t="str">
            <v>Génesis 18,1–5 – Teofanía de Mambré</v>
          </cell>
          <cell r="M12" t="str">
            <v xml:space="preserve">", </v>
          </cell>
          <cell r="N12" t="str">
            <v xml:space="preserve">category: </v>
          </cell>
          <cell r="O12" t="str">
            <v>"</v>
          </cell>
          <cell r="P12" t="str">
            <v>PRECATECUMENADO</v>
          </cell>
          <cell r="Q12" t="str">
            <v>"</v>
          </cell>
          <cell r="R12" t="str">
            <v>, moments: [</v>
          </cell>
          <cell r="S12" t="str">
            <v>"</v>
          </cell>
          <cell r="T12" t="str">
            <v>Laudes/Visperas</v>
          </cell>
          <cell r="U12" t="str">
            <v>", "</v>
          </cell>
          <cell r="V12" t="str">
            <v>Entrada</v>
          </cell>
          <cell r="W12" t="str">
            <v>", "</v>
          </cell>
          <cell r="X12" t="str">
            <v>Antiguo Testamento</v>
          </cell>
          <cell r="AE12" t="str">
            <v>"], url: "</v>
          </cell>
          <cell r="AF12" t="str">
            <v>/cantos/resucito/a/abraham.html</v>
          </cell>
          <cell r="AG12" t="str">
            <v>/cantos/resucito/a/abraham.html</v>
          </cell>
          <cell r="AH12" t="str">
            <v>"},</v>
          </cell>
          <cell r="AI12" t="str">
            <v>a</v>
          </cell>
          <cell r="AJ12" t="str">
            <v>p</v>
          </cell>
          <cell r="AK12" t="str">
            <v>{id:9,title: "abrahamAbraham", subtitle: "Génesis 18,1–5 – Teofanía de Mambré", category: "PRECATECUMENADO", moments: ["Laudes/Visperas", "Entrada", "Antiguo Testamento"], url: "/cantos/resucito/a/abraham.html/cantos/resucito/a/abraham.html"},</v>
          </cell>
          <cell r="AL12" t="str">
            <v>ABRAHAM</v>
          </cell>
          <cell r="AM12" t="str">
            <v>abraham</v>
          </cell>
          <cell r="AN12" t="str">
            <v>Génesis 18,1–5 – Teofanía de Mambré</v>
          </cell>
          <cell r="AP12" t="str">
            <v>CANTO</v>
          </cell>
          <cell r="AQ12" t="str">
            <v>ABRAHAM</v>
          </cell>
        </row>
        <row r="13">
          <cell r="A13">
            <v>179</v>
          </cell>
          <cell r="B13" t="str">
            <v>{id:</v>
          </cell>
          <cell r="C13">
            <v>10</v>
          </cell>
          <cell r="D13" t="str">
            <v>,</v>
          </cell>
          <cell r="E13" t="str">
            <v xml:space="preserve">title: </v>
          </cell>
          <cell r="F13" t="str">
            <v>"</v>
          </cell>
          <cell r="G13" t="str">
            <v>aclamacionesalaoraciondelosfieles</v>
          </cell>
          <cell r="H13" t="str">
            <v>Aclamaciones a la oración de los fieles</v>
          </cell>
          <cell r="I13" t="str">
            <v>",</v>
          </cell>
          <cell r="J13" t="str">
            <v xml:space="preserve"> subtitle: </v>
          </cell>
          <cell r="K13" t="str">
            <v>"</v>
          </cell>
          <cell r="L13" t="str">
            <v>Respuestas a las oraciones de los fieles, Modelo I, II, III, IV</v>
          </cell>
          <cell r="M13" t="str">
            <v xml:space="preserve">", </v>
          </cell>
          <cell r="N13" t="str">
            <v xml:space="preserve">category: </v>
          </cell>
          <cell r="O13" t="str">
            <v>"</v>
          </cell>
          <cell r="P13" t="str">
            <v>LITÚRGICOS</v>
          </cell>
          <cell r="Q13" t="str">
            <v>"</v>
          </cell>
          <cell r="R13" t="str">
            <v>, moments: [</v>
          </cell>
          <cell r="S13" t="str">
            <v>"</v>
          </cell>
          <cell r="T13" t="str">
            <v>Laudes/Visperas</v>
          </cell>
          <cell r="U13" t="str">
            <v>", "</v>
          </cell>
          <cell r="V13" t="str">
            <v>Final</v>
          </cell>
          <cell r="W13" t="str">
            <v>", "</v>
          </cell>
          <cell r="X13" t="str">
            <v>Antiguo Testamento</v>
          </cell>
          <cell r="AE13" t="str">
            <v>"], url: "</v>
          </cell>
          <cell r="AF13" t="str">
            <v>/cantos/resucito/a/aclamacionesalaoraciondelosfieles.html</v>
          </cell>
          <cell r="AG13" t="str">
            <v>/cantos/resucito/a/aclamacionesalaoraciondelosfieles.html</v>
          </cell>
          <cell r="AH13" t="str">
            <v>"},</v>
          </cell>
          <cell r="AI13" t="str">
            <v>a</v>
          </cell>
          <cell r="AJ13" t="str">
            <v>l</v>
          </cell>
          <cell r="AK13" t="str">
            <v>{id:10,title: "aclamacionesalaoraciondelosfielesAclamaciones a la oración de los fieles", subtitle: "Respuestas a las oraciones de los fieles, Modelo I, II, III, IV", category: "LITÚRGICOS", moments: ["Laudes/Visperas", "Final", "Antiguo Testamento"], url: "/cantos/resucito/a/aclamacionesalaoraciondelosfieles.html/cantos/resucito/a/aclamacionesalaoraciondelosfieles.html"},</v>
          </cell>
          <cell r="AL13" t="str">
            <v>ACLAMACIONES A LA ORACIÓN DE LOS FIELES</v>
          </cell>
          <cell r="AM13" t="str">
            <v>aclamacionesalaoracióndelosfieles</v>
          </cell>
          <cell r="AN13" t="str">
            <v>Respuestas a las oraciones de los fieles, Modelo I, II, III, IV</v>
          </cell>
          <cell r="AP13" t="str">
            <v>CANTO</v>
          </cell>
          <cell r="AQ13" t="str">
            <v>ACLAMACIONES A LA ORACIÓN DE LOS FIELES</v>
          </cell>
        </row>
        <row r="14">
          <cell r="A14">
            <v>9</v>
          </cell>
          <cell r="B14" t="str">
            <v>{id:</v>
          </cell>
          <cell r="C14">
            <v>11</v>
          </cell>
          <cell r="D14" t="str">
            <v>,</v>
          </cell>
          <cell r="E14" t="str">
            <v xml:space="preserve">title: </v>
          </cell>
          <cell r="F14" t="str">
            <v>"</v>
          </cell>
          <cell r="G14" t="str">
            <v>aclamadalsenor</v>
          </cell>
          <cell r="H14" t="str">
            <v>Aclamad al Señor</v>
          </cell>
          <cell r="I14" t="str">
            <v>",</v>
          </cell>
          <cell r="J14" t="str">
            <v xml:space="preserve"> subtitle: </v>
          </cell>
          <cell r="K14" t="str">
            <v>"</v>
          </cell>
          <cell r="L14" t="str">
            <v>Salmo 100 (99)</v>
          </cell>
          <cell r="M14" t="str">
            <v xml:space="preserve">", </v>
          </cell>
          <cell r="N14" t="str">
            <v xml:space="preserve">category: </v>
          </cell>
          <cell r="O14" t="str">
            <v>"</v>
          </cell>
          <cell r="P14" t="str">
            <v>PRECATECUMENADO</v>
          </cell>
          <cell r="Q14" t="str">
            <v>"</v>
          </cell>
          <cell r="R14" t="str">
            <v>, moments: [</v>
          </cell>
          <cell r="S14" t="str">
            <v>"</v>
          </cell>
          <cell r="T14" t="str">
            <v>Pascua</v>
          </cell>
          <cell r="AE14" t="str">
            <v>"], url: "</v>
          </cell>
          <cell r="AF14" t="str">
            <v>/cantos/resucito/a/aclamadalsenor.html</v>
          </cell>
          <cell r="AG14" t="str">
            <v>/cantos/resucito/a/aclamadalsenor.html</v>
          </cell>
          <cell r="AH14" t="str">
            <v>"},</v>
          </cell>
          <cell r="AI14" t="str">
            <v>a</v>
          </cell>
          <cell r="AJ14" t="str">
            <v>p</v>
          </cell>
          <cell r="AK14" t="str">
            <v>{id:11,title: "aclamadalsenorAclamad al Señor", subtitle: "Salmo 100 (99)", category: "PRECATECUMENADO", moments: ["Pascua"], url: "/cantos/resucito/a/aclamadalsenor.html/cantos/resucito/a/aclamadalsenor.html"},</v>
          </cell>
          <cell r="AL14" t="str">
            <v>ACLAMAD AL SEÑOR</v>
          </cell>
          <cell r="AM14" t="str">
            <v>aclamadalseñor</v>
          </cell>
          <cell r="AN14" t="str">
            <v>Salmo 100 (99)</v>
          </cell>
          <cell r="AP14" t="str">
            <v>CANTO</v>
          </cell>
          <cell r="AQ14" t="str">
            <v>ACLAMAD AL SEÑOR</v>
          </cell>
        </row>
        <row r="15">
          <cell r="A15">
            <v>238</v>
          </cell>
          <cell r="B15" t="str">
            <v>{id:</v>
          </cell>
          <cell r="C15">
            <v>12</v>
          </cell>
          <cell r="D15" t="str">
            <v>,</v>
          </cell>
          <cell r="E15" t="str">
            <v xml:space="preserve">title: </v>
          </cell>
          <cell r="F15" t="str">
            <v>"</v>
          </cell>
          <cell r="G15" t="str">
            <v>adondeteescondisteamado</v>
          </cell>
          <cell r="H15" t="str">
            <v>Adónde te escondiste, Amado</v>
          </cell>
          <cell r="I15" t="str">
            <v>",</v>
          </cell>
          <cell r="J15" t="str">
            <v xml:space="preserve"> subtitle: </v>
          </cell>
          <cell r="K15" t="str">
            <v>"</v>
          </cell>
          <cell r="L15" t="str">
            <v xml:space="preserve">Cántico espiritual (San Juan de la Cruz) </v>
          </cell>
          <cell r="M15" t="str">
            <v xml:space="preserve">", </v>
          </cell>
          <cell r="N15" t="str">
            <v xml:space="preserve">category: </v>
          </cell>
          <cell r="O15" t="str">
            <v>"</v>
          </cell>
          <cell r="P15" t="str">
            <v>ELECCIÓN</v>
          </cell>
          <cell r="Q15" t="str">
            <v>"</v>
          </cell>
          <cell r="R15" t="str">
            <v>, moments: [</v>
          </cell>
          <cell r="S15" t="str">
            <v>"</v>
          </cell>
          <cell r="T15" t="str">
            <v>Cuaresma</v>
          </cell>
          <cell r="U15" t="str">
            <v>", "</v>
          </cell>
          <cell r="V15" t="str">
            <v>Laudes/Visperas</v>
          </cell>
          <cell r="W15" t="str">
            <v>", "</v>
          </cell>
          <cell r="X15" t="str">
            <v>Antiguo Testamento</v>
          </cell>
          <cell r="AE15" t="str">
            <v>"], url: "</v>
          </cell>
          <cell r="AF15" t="str">
            <v>/cantos/resucito/a/adondeteescondisteamado.html</v>
          </cell>
          <cell r="AG15" t="str">
            <v>/cantos/resucito/a/adondeteescondisteamado.html</v>
          </cell>
          <cell r="AH15" t="str">
            <v>"},</v>
          </cell>
          <cell r="AI15" t="str">
            <v>a</v>
          </cell>
          <cell r="AJ15" t="str">
            <v>e</v>
          </cell>
          <cell r="AK15" t="str">
            <v>{id:12,title: "adondeteescondisteamadoAdónde te escondiste, Amado", subtitle: "Cántico espiritual (San Juan de la Cruz) ", category: "ELECCIÓN", moments: ["Cuaresma", "Laudes/Visperas", "Antiguo Testamento"], url: "/cantos/resucito/a/adondeteescondisteamado.html/cantos/resucito/a/adondeteescondisteamado.html"},</v>
          </cell>
          <cell r="AL15" t="str">
            <v>ADÓNDE TE ESCONDISTE, AMADO</v>
          </cell>
          <cell r="AM15" t="str">
            <v>adóndeteescondiste,amado</v>
          </cell>
          <cell r="AN15" t="str">
            <v xml:space="preserve">Cántico espiritual (San Juan de la Cruz) </v>
          </cell>
          <cell r="AP15" t="str">
            <v>CANTO</v>
          </cell>
          <cell r="AQ15" t="str">
            <v>ADÓNDE TE ESCONDISTE, AMADO</v>
          </cell>
        </row>
        <row r="16">
          <cell r="A16">
            <v>10</v>
          </cell>
          <cell r="B16" t="str">
            <v>{id:</v>
          </cell>
          <cell r="C16">
            <v>13</v>
          </cell>
          <cell r="D16" t="str">
            <v>,</v>
          </cell>
          <cell r="E16" t="str">
            <v xml:space="preserve">title: </v>
          </cell>
          <cell r="F16" t="str">
            <v>"</v>
          </cell>
          <cell r="G16" t="str">
            <v>aldespertar</v>
          </cell>
          <cell r="H16" t="str">
            <v>Al despertar</v>
          </cell>
          <cell r="I16" t="str">
            <v>",</v>
          </cell>
          <cell r="J16" t="str">
            <v xml:space="preserve"> subtitle: </v>
          </cell>
          <cell r="K16" t="str">
            <v>"</v>
          </cell>
          <cell r="L16" t="str">
            <v xml:space="preserve">Salmo 17 (16) </v>
          </cell>
          <cell r="M16" t="str">
            <v xml:space="preserve">", </v>
          </cell>
          <cell r="N16" t="str">
            <v xml:space="preserve">category: </v>
          </cell>
          <cell r="O16" t="str">
            <v>"</v>
          </cell>
          <cell r="P16" t="str">
            <v>PRECATECUMENADO</v>
          </cell>
          <cell r="Q16" t="str">
            <v>"</v>
          </cell>
          <cell r="R16" t="str">
            <v>, moments: [</v>
          </cell>
          <cell r="S16" t="str">
            <v>"</v>
          </cell>
          <cell r="T16" t="str">
            <v>Laudes/Visperas</v>
          </cell>
          <cell r="U16" t="str">
            <v>", "</v>
          </cell>
          <cell r="V16" t="str">
            <v>Antiguo Testamento</v>
          </cell>
          <cell r="AE16" t="str">
            <v>"], url: "</v>
          </cell>
          <cell r="AF16" t="str">
            <v>/cantos/resucito/a/aldespertar.html</v>
          </cell>
          <cell r="AG16" t="str">
            <v>/cantos/resucito/a/aldespertar.html</v>
          </cell>
          <cell r="AH16" t="str">
            <v>"},</v>
          </cell>
          <cell r="AI16" t="str">
            <v>a</v>
          </cell>
          <cell r="AJ16" t="str">
            <v>p</v>
          </cell>
          <cell r="AK16" t="str">
            <v>{id:13,title: "aldespertarAl despertar", subtitle: "Salmo 17 (16) ", category: "PRECATECUMENADO", moments: ["Laudes/Visperas", "Antiguo Testamento"], url: "/cantos/resucito/a/aldespertar.html/cantos/resucito/a/aldespertar.html"},</v>
          </cell>
          <cell r="AL16" t="str">
            <v>AL DESPERTAR</v>
          </cell>
          <cell r="AM16" t="str">
            <v>aldespertar</v>
          </cell>
          <cell r="AN16" t="str">
            <v xml:space="preserve">Salmo 17 (16) </v>
          </cell>
          <cell r="AP16" t="str">
            <v>CANTO</v>
          </cell>
          <cell r="AQ16" t="str">
            <v>AL DESPERTAR</v>
          </cell>
        </row>
        <row r="17">
          <cell r="A17">
            <v>11</v>
          </cell>
          <cell r="B17" t="str">
            <v>{id:</v>
          </cell>
          <cell r="C17">
            <v>14</v>
          </cell>
          <cell r="D17" t="str">
            <v>,</v>
          </cell>
          <cell r="E17" t="str">
            <v xml:space="preserve">title: </v>
          </cell>
          <cell r="F17" t="str">
            <v>"</v>
          </cell>
          <cell r="G17" t="str">
            <v>alabadalsenorenelcielo</v>
          </cell>
          <cell r="H17" t="str">
            <v>Alabad al Señor en el cielo</v>
          </cell>
          <cell r="I17" t="str">
            <v>",</v>
          </cell>
          <cell r="J17" t="str">
            <v xml:space="preserve"> subtitle: </v>
          </cell>
          <cell r="K17" t="str">
            <v>"</v>
          </cell>
          <cell r="L17" t="str">
            <v xml:space="preserve">Salmo 148 </v>
          </cell>
          <cell r="M17" t="str">
            <v xml:space="preserve">", </v>
          </cell>
          <cell r="N17" t="str">
            <v xml:space="preserve">category: </v>
          </cell>
          <cell r="O17" t="str">
            <v>"</v>
          </cell>
          <cell r="P17" t="str">
            <v>PRECATECUMENADO</v>
          </cell>
          <cell r="Q17" t="str">
            <v>"</v>
          </cell>
          <cell r="R17" t="str">
            <v>, moments: [</v>
          </cell>
          <cell r="S17" t="str">
            <v>"</v>
          </cell>
          <cell r="T17" t="str">
            <v>Navidad</v>
          </cell>
          <cell r="U17" t="str">
            <v>", "</v>
          </cell>
          <cell r="V17" t="str">
            <v>Niños</v>
          </cell>
          <cell r="AE17" t="str">
            <v>"], url: "</v>
          </cell>
          <cell r="AF17" t="str">
            <v>/cantos/resucito/a/alabadalsenorenelcielo.html</v>
          </cell>
          <cell r="AG17" t="str">
            <v>/cantos/resucito/a/alabadalsenorenelcielo.html</v>
          </cell>
          <cell r="AH17" t="str">
            <v>"},</v>
          </cell>
          <cell r="AI17" t="str">
            <v>a</v>
          </cell>
          <cell r="AJ17" t="str">
            <v>p</v>
          </cell>
          <cell r="AK17" t="str">
            <v>{id:14,title: "alabadalsenorenelcieloAlabad al Señor en el cielo", subtitle: "Salmo 148 ", category: "PRECATECUMENADO", moments: ["Navidad", "Niños"], url: "/cantos/resucito/a/alabadalsenorenelcielo.html/cantos/resucito/a/alabadalsenorenelcielo.html"},</v>
          </cell>
          <cell r="AL17" t="str">
            <v>ALABAD AL SEÑOR EN EL CIELO</v>
          </cell>
          <cell r="AM17" t="str">
            <v>alabadalseñorenelcielo</v>
          </cell>
          <cell r="AN17" t="str">
            <v xml:space="preserve">Salmo 148 </v>
          </cell>
          <cell r="AP17" t="str">
            <v>CANTO</v>
          </cell>
          <cell r="AQ17" t="str">
            <v>ALABAD AL SEÑOR EN EL CIELO</v>
          </cell>
        </row>
        <row r="18">
          <cell r="A18">
            <v>12</v>
          </cell>
          <cell r="B18" t="str">
            <v>{id:</v>
          </cell>
          <cell r="C18">
            <v>15</v>
          </cell>
          <cell r="D18" t="str">
            <v>,</v>
          </cell>
          <cell r="E18" t="str">
            <v xml:space="preserve">title: </v>
          </cell>
          <cell r="F18" t="str">
            <v>"</v>
          </cell>
          <cell r="G18" t="str">
            <v>alegriahanacidoelsalvador</v>
          </cell>
          <cell r="H18" t="str">
            <v>Alegría, ha nacido el salvador</v>
          </cell>
          <cell r="I18" t="str">
            <v>",</v>
          </cell>
          <cell r="J18" t="str">
            <v xml:space="preserve"> subtitle: </v>
          </cell>
          <cell r="K18" t="str">
            <v>"</v>
          </cell>
          <cell r="L18" t="str">
            <v>Villancico (Kiko Argüello)</v>
          </cell>
          <cell r="M18" t="str">
            <v xml:space="preserve">", </v>
          </cell>
          <cell r="N18" t="str">
            <v xml:space="preserve">category: </v>
          </cell>
          <cell r="O18" t="str">
            <v>"</v>
          </cell>
          <cell r="P18" t="str">
            <v>PRECATECUMENADO</v>
          </cell>
          <cell r="Q18" t="str">
            <v>"</v>
          </cell>
          <cell r="R18" t="str">
            <v>, moments: [</v>
          </cell>
          <cell r="S18" t="str">
            <v>"</v>
          </cell>
          <cell r="T18" t="str">
            <v>Adviento</v>
          </cell>
          <cell r="U18" t="str">
            <v>", "</v>
          </cell>
          <cell r="V18" t="str">
            <v>Navidad</v>
          </cell>
          <cell r="W18" t="str">
            <v>", "</v>
          </cell>
          <cell r="X18" t="str">
            <v>Ordinario</v>
          </cell>
          <cell r="AE18" t="str">
            <v>"], url: "</v>
          </cell>
          <cell r="AF18" t="str">
            <v>/cantos/resucito/a/alegriahanacidoelsalvador.html</v>
          </cell>
          <cell r="AG18" t="str">
            <v>/cantos/resucito/a/alegriahanacidoelsalvador.html</v>
          </cell>
          <cell r="AH18" t="str">
            <v>"},</v>
          </cell>
          <cell r="AI18" t="str">
            <v>a</v>
          </cell>
          <cell r="AJ18" t="str">
            <v>p</v>
          </cell>
          <cell r="AK18" t="str">
            <v>{id:15,title: "alegriahanacidoelsalvadorAlegría, ha nacido el salvador", subtitle: "Villancico (Kiko Argüello)", category: "PRECATECUMENADO", moments: ["Adviento", "Navidad", "Ordinario"], url: "/cantos/resucito/a/alegriahanacidoelsalvador.html/cantos/resucito/a/alegriahanacidoelsalvador.html"},</v>
          </cell>
          <cell r="AL18" t="str">
            <v>ALEGRÍA, HA NACIDO EL SALVADOR</v>
          </cell>
          <cell r="AM18" t="str">
            <v>alegría,hanacidoelsalvador</v>
          </cell>
          <cell r="AN18" t="str">
            <v>Villancico (Kiko Argüello)</v>
          </cell>
          <cell r="AP18" t="str">
            <v>CANTO</v>
          </cell>
          <cell r="AQ18" t="str">
            <v>ALEGRÍA, HA NACIDO EL SALVADOR</v>
          </cell>
        </row>
        <row r="19">
          <cell r="A19">
            <v>180</v>
          </cell>
          <cell r="B19" t="str">
            <v>{id:</v>
          </cell>
          <cell r="C19">
            <v>16</v>
          </cell>
          <cell r="D19" t="str">
            <v>,</v>
          </cell>
          <cell r="E19" t="str">
            <v xml:space="preserve">title: </v>
          </cell>
          <cell r="F19" t="str">
            <v>"</v>
          </cell>
          <cell r="G19" t="str">
            <v>aleluyainterleccional</v>
          </cell>
          <cell r="H19" t="str">
            <v>Aleluya interleccional</v>
          </cell>
          <cell r="I19" t="str">
            <v>",</v>
          </cell>
          <cell r="J19" t="str">
            <v xml:space="preserve"> subtitle: </v>
          </cell>
          <cell r="K19" t="str">
            <v>"</v>
          </cell>
          <cell r="L19" t="str">
            <v>Modelo I, II, III</v>
          </cell>
          <cell r="M19" t="str">
            <v xml:space="preserve">", </v>
          </cell>
          <cell r="N19" t="str">
            <v xml:space="preserve">category: </v>
          </cell>
          <cell r="O19" t="str">
            <v>"</v>
          </cell>
          <cell r="P19" t="str">
            <v>LITÚRGICOS</v>
          </cell>
          <cell r="Q19" t="str">
            <v>"</v>
          </cell>
          <cell r="R19" t="str">
            <v>, moments: [</v>
          </cell>
          <cell r="S19" t="str">
            <v>"</v>
          </cell>
          <cell r="T19" t="str">
            <v>Pascua</v>
          </cell>
          <cell r="AE19" t="str">
            <v>"], url: "</v>
          </cell>
          <cell r="AF19" t="str">
            <v>/cantos/resucito/a/aleluyainterleccional.html</v>
          </cell>
          <cell r="AG19" t="str">
            <v>/cantos/resucito/a/aleluyainterleccional.html</v>
          </cell>
          <cell r="AH19" t="str">
            <v>"},</v>
          </cell>
          <cell r="AI19" t="str">
            <v>a</v>
          </cell>
          <cell r="AJ19" t="str">
            <v>l</v>
          </cell>
          <cell r="AK19" t="str">
            <v>{id:16,title: "aleluyainterleccionalAleluya interleccional", subtitle: "Modelo I, II, III", category: "LITÚRGICOS", moments: ["Pascua"], url: "/cantos/resucito/a/aleluyainterleccional.html/cantos/resucito/a/aleluyainterleccional.html"},</v>
          </cell>
          <cell r="AL19" t="str">
            <v>ALELUYA INTERLECCIONAL</v>
          </cell>
          <cell r="AM19" t="str">
            <v>aleluyainterleccional</v>
          </cell>
          <cell r="AN19" t="str">
            <v>Modelo I, II, III</v>
          </cell>
          <cell r="AP19" t="str">
            <v>CANTO</v>
          </cell>
          <cell r="AQ19" t="str">
            <v>ALELUYA INTERLECCIONAL</v>
          </cell>
        </row>
        <row r="20">
          <cell r="A20">
            <v>181</v>
          </cell>
          <cell r="B20" t="str">
            <v>{id:</v>
          </cell>
          <cell r="C20">
            <v>17</v>
          </cell>
          <cell r="D20" t="str">
            <v>,</v>
          </cell>
          <cell r="E20" t="str">
            <v xml:space="preserve">title: </v>
          </cell>
          <cell r="F20" t="str">
            <v>"</v>
          </cell>
          <cell r="G20" t="str">
            <v>aleluyapascual</v>
          </cell>
          <cell r="H20" t="str">
            <v>Aleluya Pascual</v>
          </cell>
          <cell r="I20" t="str">
            <v>",</v>
          </cell>
          <cell r="J20" t="str">
            <v xml:space="preserve"> subtitle: </v>
          </cell>
          <cell r="K20" t="str">
            <v>"</v>
          </cell>
          <cell r="L20" t="str">
            <v>Apropiado para el tiempo Pascual</v>
          </cell>
          <cell r="M20" t="str">
            <v xml:space="preserve">", </v>
          </cell>
          <cell r="N20" t="str">
            <v xml:space="preserve">category: </v>
          </cell>
          <cell r="O20" t="str">
            <v>"</v>
          </cell>
          <cell r="P20" t="str">
            <v>LITÚRGICOS</v>
          </cell>
          <cell r="Q20" t="str">
            <v>"</v>
          </cell>
          <cell r="R20" t="str">
            <v>, moments: [</v>
          </cell>
          <cell r="S20" t="str">
            <v>"</v>
          </cell>
          <cell r="T20" t="str">
            <v>Pascua</v>
          </cell>
          <cell r="U20" t="str">
            <v>", "</v>
          </cell>
          <cell r="V20" t="str">
            <v>Laudes/Visperas</v>
          </cell>
          <cell r="W20" t="str">
            <v>", "</v>
          </cell>
          <cell r="X20" t="str">
            <v>Final</v>
          </cell>
          <cell r="Y20" t="str">
            <v>", "</v>
          </cell>
          <cell r="Z20" t="str">
            <v>Antiguo Testamento</v>
          </cell>
          <cell r="AE20" t="str">
            <v>"], url: "</v>
          </cell>
          <cell r="AF20" t="str">
            <v>/cantos/resucito/a/aleluyapascual.html</v>
          </cell>
          <cell r="AG20" t="str">
            <v>/cantos/resucito/a/aleluyapascual.html</v>
          </cell>
          <cell r="AH20" t="str">
            <v>"},</v>
          </cell>
          <cell r="AI20" t="str">
            <v>a</v>
          </cell>
          <cell r="AJ20" t="str">
            <v>l</v>
          </cell>
          <cell r="AK20" t="str">
            <v>{id:17,title: "aleluyapascualAleluya Pascual", subtitle: "Apropiado para el tiempo Pascual", category: "LITÚRGICOS", moments: ["Pascua", "Laudes/Visperas", "Final", "Antiguo Testamento"], url: "/cantos/resucito/a/aleluyapascual.html/cantos/resucito/a/aleluyapascual.html"},</v>
          </cell>
          <cell r="AL20" t="str">
            <v>ALELUYA PASCUAL</v>
          </cell>
          <cell r="AM20" t="str">
            <v>aleluyapascual</v>
          </cell>
          <cell r="AN20" t="str">
            <v>Apropiado para el tiempo Pascual</v>
          </cell>
          <cell r="AP20" t="str">
            <v>CANTO</v>
          </cell>
          <cell r="AQ20" t="str">
            <v>ALELUYA PASCUAL</v>
          </cell>
        </row>
        <row r="21">
          <cell r="A21">
            <v>13</v>
          </cell>
          <cell r="B21" t="str">
            <v>{id:</v>
          </cell>
          <cell r="C21">
            <v>18</v>
          </cell>
          <cell r="D21" t="str">
            <v>,</v>
          </cell>
          <cell r="E21" t="str">
            <v xml:space="preserve">title: </v>
          </cell>
          <cell r="F21" t="str">
            <v>"</v>
          </cell>
          <cell r="G21" t="str">
            <v>aleluyaalabadalsenor</v>
          </cell>
          <cell r="H21" t="str">
            <v>Aleluya, alabad al Señor</v>
          </cell>
          <cell r="I21" t="str">
            <v>",</v>
          </cell>
          <cell r="J21" t="str">
            <v xml:space="preserve"> subtitle: </v>
          </cell>
          <cell r="K21" t="str">
            <v>"</v>
          </cell>
          <cell r="L21" t="str">
            <v>Salmo 150</v>
          </cell>
          <cell r="M21" t="str">
            <v xml:space="preserve">", </v>
          </cell>
          <cell r="N21" t="str">
            <v xml:space="preserve">category: </v>
          </cell>
          <cell r="O21" t="str">
            <v>"</v>
          </cell>
          <cell r="P21" t="str">
            <v>PRECATECUMENADO</v>
          </cell>
          <cell r="Q21" t="str">
            <v>"</v>
          </cell>
          <cell r="R21" t="str">
            <v>, moments: [</v>
          </cell>
          <cell r="S21" t="str">
            <v>"</v>
          </cell>
          <cell r="T21" t="str">
            <v>Pascua</v>
          </cell>
          <cell r="U21" t="str">
            <v>", "</v>
          </cell>
          <cell r="V21" t="str">
            <v>Niños</v>
          </cell>
          <cell r="W21" t="str">
            <v>", "</v>
          </cell>
          <cell r="X21" t="str">
            <v>Paz</v>
          </cell>
          <cell r="Y21" t="str">
            <v>", "</v>
          </cell>
          <cell r="Z21" t="str">
            <v>Antiguo Testamento</v>
          </cell>
          <cell r="AE21" t="str">
            <v>"], url: "</v>
          </cell>
          <cell r="AF21" t="str">
            <v>/cantos/resucito/a/aleluyaalabadalsenor.html</v>
          </cell>
          <cell r="AG21" t="str">
            <v>/cantos/resucito/a/aleluyaalabadalsenor.html</v>
          </cell>
          <cell r="AH21" t="str">
            <v>"},</v>
          </cell>
          <cell r="AI21" t="str">
            <v>a</v>
          </cell>
          <cell r="AJ21" t="str">
            <v>p</v>
          </cell>
          <cell r="AK21" t="str">
            <v>{id:18,title: "aleluyaalabadalsenorAleluya, alabad al Señor", subtitle: "Salmo 150", category: "PRECATECUMENADO", moments: ["Pascua", "Niños", "Paz", "Antiguo Testamento"], url: "/cantos/resucito/a/aleluyaalabadalsenor.html/cantos/resucito/a/aleluyaalabadalsenor.html"},</v>
          </cell>
          <cell r="AL21" t="str">
            <v>ALELUYA, ALABAD AL SEÑOR</v>
          </cell>
          <cell r="AM21" t="str">
            <v>aleluya,alabadalseñor</v>
          </cell>
          <cell r="AN21" t="str">
            <v>Salmo 150</v>
          </cell>
          <cell r="AP21" t="str">
            <v>CANTO</v>
          </cell>
          <cell r="AQ21" t="str">
            <v>ALELUYA, ALABAD AL SEÑOR</v>
          </cell>
        </row>
        <row r="22">
          <cell r="A22">
            <v>14</v>
          </cell>
          <cell r="B22" t="str">
            <v>{id:</v>
          </cell>
          <cell r="C22">
            <v>19</v>
          </cell>
          <cell r="D22" t="str">
            <v>,</v>
          </cell>
          <cell r="E22" t="str">
            <v xml:space="preserve">title: </v>
          </cell>
          <cell r="F22" t="str">
            <v>"</v>
          </cell>
          <cell r="G22" t="str">
            <v>aleluyabendecidalsenor</v>
          </cell>
          <cell r="H22" t="str">
            <v>Aleluya, bendecid al Señor</v>
          </cell>
          <cell r="I22" t="str">
            <v>",</v>
          </cell>
          <cell r="J22" t="str">
            <v xml:space="preserve"> subtitle: </v>
          </cell>
          <cell r="K22" t="str">
            <v>"</v>
          </cell>
          <cell r="L22" t="str">
            <v>Salmo 1.34 (1.33) - Melodía hebraica</v>
          </cell>
          <cell r="M22" t="str">
            <v xml:space="preserve">", </v>
          </cell>
          <cell r="N22" t="str">
            <v xml:space="preserve">category: </v>
          </cell>
          <cell r="O22" t="str">
            <v>"</v>
          </cell>
          <cell r="P22" t="str">
            <v>PRECATECUMENADO</v>
          </cell>
          <cell r="Q22" t="str">
            <v>"</v>
          </cell>
          <cell r="R22" t="str">
            <v>, moments: [</v>
          </cell>
          <cell r="S22" t="str">
            <v>"</v>
          </cell>
          <cell r="T22" t="str">
            <v>Laudes/Visperas</v>
          </cell>
          <cell r="U22" t="str">
            <v>", "</v>
          </cell>
          <cell r="V22" t="str">
            <v>Comunión</v>
          </cell>
          <cell r="W22" t="str">
            <v>", "</v>
          </cell>
          <cell r="X22" t="str">
            <v>Nuevo Testamento</v>
          </cell>
          <cell r="AE22" t="str">
            <v>"], url: "</v>
          </cell>
          <cell r="AF22" t="str">
            <v>/cantos/resucito/a/aleluyabendecidalsenor.html</v>
          </cell>
          <cell r="AG22" t="str">
            <v>/cantos/resucito/a/aleluyabendecidalsenor.html</v>
          </cell>
          <cell r="AH22" t="str">
            <v>"},</v>
          </cell>
          <cell r="AI22" t="str">
            <v>a</v>
          </cell>
          <cell r="AJ22" t="str">
            <v>p</v>
          </cell>
          <cell r="AK22" t="str">
            <v>{id:19,title: "aleluyabendecidalsenorAleluya, bendecid al Señor", subtitle: "Salmo 1.34 (1.33) - Melodía hebraica", category: "PRECATECUMENADO", moments: ["Laudes/Visperas", "Comunión", "Nuevo Testamento"], url: "/cantos/resucito/a/aleluyabendecidalsenor.html/cantos/resucito/a/aleluyabendecidalsenor.html"},</v>
          </cell>
          <cell r="AL22" t="str">
            <v>ALELUYA, BENDECID AL SEÑOR</v>
          </cell>
          <cell r="AM22" t="str">
            <v>aleluya,bendecidalseñor</v>
          </cell>
          <cell r="AN22" t="str">
            <v>Salmo 1.34 (1.33) - Melodía hebraica</v>
          </cell>
          <cell r="AP22" t="str">
            <v>CANTO</v>
          </cell>
          <cell r="AQ22" t="str">
            <v>ALELUYA, BENDECID AL SEÑOR</v>
          </cell>
        </row>
        <row r="23">
          <cell r="A23">
            <v>15</v>
          </cell>
          <cell r="B23" t="str">
            <v>{id:</v>
          </cell>
          <cell r="C23">
            <v>20</v>
          </cell>
          <cell r="D23" t="str">
            <v>,</v>
          </cell>
          <cell r="E23" t="str">
            <v xml:space="preserve">title: </v>
          </cell>
          <cell r="F23" t="str">
            <v>"</v>
          </cell>
          <cell r="G23" t="str">
            <v>aleluyayallegoelreino</v>
          </cell>
          <cell r="H23" t="str">
            <v>Aleluya, ya llegó el reino</v>
          </cell>
          <cell r="I23" t="str">
            <v>",</v>
          </cell>
          <cell r="J23" t="str">
            <v xml:space="preserve"> subtitle: </v>
          </cell>
          <cell r="K23" t="str">
            <v>"</v>
          </cell>
          <cell r="L23" t="str">
            <v>Apocalipsis 19,6-9</v>
          </cell>
          <cell r="M23" t="str">
            <v xml:space="preserve">", </v>
          </cell>
          <cell r="N23" t="str">
            <v xml:space="preserve">category: </v>
          </cell>
          <cell r="O23" t="str">
            <v>"</v>
          </cell>
          <cell r="P23" t="str">
            <v>PRECATECUMENADO</v>
          </cell>
          <cell r="Q23" t="str">
            <v>"</v>
          </cell>
          <cell r="R23" t="str">
            <v>, moments: [</v>
          </cell>
          <cell r="S23" t="str">
            <v>"</v>
          </cell>
          <cell r="T23" t="str">
            <v>Entrada</v>
          </cell>
          <cell r="U23" t="str">
            <v>", "</v>
          </cell>
          <cell r="V23" t="str">
            <v>Antiguo Testamento</v>
          </cell>
          <cell r="AE23" t="str">
            <v>"], url: "</v>
          </cell>
          <cell r="AF23" t="str">
            <v>/cantos/resucito/a/aleluyayallegoelreino.html</v>
          </cell>
          <cell r="AG23" t="str">
            <v>/cantos/resucito/a/aleluyayallegoelreino.html</v>
          </cell>
          <cell r="AH23" t="str">
            <v>"},</v>
          </cell>
          <cell r="AI23" t="str">
            <v>a</v>
          </cell>
          <cell r="AJ23" t="str">
            <v>p</v>
          </cell>
          <cell r="AK23" t="str">
            <v>{id:20,title: "aleluyayallegoelreinoAleluya, ya llegó el reino", subtitle: "Apocalipsis 19,6-9", category: "PRECATECUMENADO", moments: ["Entrada", "Antiguo Testamento"], url: "/cantos/resucito/a/aleluyayallegoelreino.html/cantos/resucito/a/aleluyayallegoelreino.html"},</v>
          </cell>
          <cell r="AL23" t="str">
            <v>ALELUYA, YA LLEGÓ EL REINO</v>
          </cell>
          <cell r="AM23" t="str">
            <v>aleluya,yallegóelreino</v>
          </cell>
          <cell r="AN23" t="str">
            <v>Apocalipsis 19,6-9</v>
          </cell>
          <cell r="AP23" t="str">
            <v>CANTO</v>
          </cell>
          <cell r="AQ23" t="str">
            <v>ALELUYA, YA LLEGÓ EL REINO</v>
          </cell>
        </row>
        <row r="24">
          <cell r="A24">
            <v>16</v>
          </cell>
          <cell r="B24" t="str">
            <v>{id:</v>
          </cell>
          <cell r="C24">
            <v>21</v>
          </cell>
          <cell r="D24" t="str">
            <v>,</v>
          </cell>
          <cell r="E24" t="str">
            <v xml:space="preserve">title: </v>
          </cell>
          <cell r="F24" t="str">
            <v>"</v>
          </cell>
          <cell r="G24" t="str">
            <v>alzaospuertas</v>
          </cell>
          <cell r="H24" t="str">
            <v>Alzaos, puertas</v>
          </cell>
          <cell r="I24" t="str">
            <v>",</v>
          </cell>
          <cell r="J24" t="str">
            <v xml:space="preserve"> subtitle: </v>
          </cell>
          <cell r="K24" t="str">
            <v>"</v>
          </cell>
          <cell r="L24" t="str">
            <v>Salmo 24 (23)</v>
          </cell>
          <cell r="M24" t="str">
            <v xml:space="preserve">", </v>
          </cell>
          <cell r="N24" t="str">
            <v xml:space="preserve">category: </v>
          </cell>
          <cell r="O24" t="str">
            <v>"</v>
          </cell>
          <cell r="P24" t="str">
            <v>PRECATECUMENADO</v>
          </cell>
          <cell r="Q24" t="str">
            <v>"</v>
          </cell>
          <cell r="R24" t="str">
            <v>, moments: [</v>
          </cell>
          <cell r="S24" t="str">
            <v>"</v>
          </cell>
          <cell r="T24" t="str">
            <v>Entrada</v>
          </cell>
          <cell r="U24" t="str">
            <v>", "</v>
          </cell>
          <cell r="V24" t="str">
            <v>Nuevo Testamento</v>
          </cell>
          <cell r="AE24" t="str">
            <v>"], url: "</v>
          </cell>
          <cell r="AF24" t="str">
            <v>/cantos/resucito/a/alzaospuertas.html</v>
          </cell>
          <cell r="AG24" t="str">
            <v>/cantos/resucito/a/alzaospuertas.html</v>
          </cell>
          <cell r="AH24" t="str">
            <v>"},</v>
          </cell>
          <cell r="AI24" t="str">
            <v>a</v>
          </cell>
          <cell r="AJ24" t="str">
            <v>p</v>
          </cell>
          <cell r="AK24" t="str">
            <v>{id:21,title: "alzaospuertasAlzaos, puertas", subtitle: "Salmo 24 (23)", category: "PRECATECUMENADO", moments: ["Entrada", "Nuevo Testamento"], url: "/cantos/resucito/a/alzaospuertas.html/cantos/resucito/a/alzaospuertas.html"},</v>
          </cell>
          <cell r="AL24" t="str">
            <v>ALZAOS, PUERTAS</v>
          </cell>
          <cell r="AM24" t="str">
            <v>alzaos,puertas</v>
          </cell>
          <cell r="AN24" t="str">
            <v>Salmo 24 (23)</v>
          </cell>
          <cell r="AP24" t="str">
            <v>CANTO</v>
          </cell>
          <cell r="AQ24" t="str">
            <v>ALZAOS, PUERTAS</v>
          </cell>
        </row>
        <row r="25">
          <cell r="A25">
            <v>17</v>
          </cell>
          <cell r="B25" t="str">
            <v>{id:</v>
          </cell>
          <cell r="C25">
            <v>22</v>
          </cell>
          <cell r="D25" t="str">
            <v>,</v>
          </cell>
          <cell r="E25" t="str">
            <v xml:space="preserve">title: </v>
          </cell>
          <cell r="F25" t="str">
            <v>"</v>
          </cell>
          <cell r="G25" t="str">
            <v>amenamenamen</v>
          </cell>
          <cell r="H25" t="str">
            <v>Amén, amén, amén</v>
          </cell>
          <cell r="I25" t="str">
            <v>",</v>
          </cell>
          <cell r="J25" t="str">
            <v xml:space="preserve"> subtitle: </v>
          </cell>
          <cell r="K25" t="str">
            <v>"</v>
          </cell>
          <cell r="L25" t="str">
            <v xml:space="preserve">Apocalipsis 7,12-14 </v>
          </cell>
          <cell r="M25" t="str">
            <v xml:space="preserve">", </v>
          </cell>
          <cell r="N25" t="str">
            <v xml:space="preserve">category: </v>
          </cell>
          <cell r="O25" t="str">
            <v>"</v>
          </cell>
          <cell r="P25" t="str">
            <v>PRECATECUMENADO</v>
          </cell>
          <cell r="Q25" t="str">
            <v>"</v>
          </cell>
          <cell r="R25" t="str">
            <v>, moments: [</v>
          </cell>
          <cell r="S25" t="str">
            <v>"</v>
          </cell>
          <cell r="T25" t="str">
            <v>Cuaresma</v>
          </cell>
          <cell r="U25" t="str">
            <v>", "</v>
          </cell>
          <cell r="V25" t="str">
            <v>Laudes/Visperas</v>
          </cell>
          <cell r="W25" t="str">
            <v>", "</v>
          </cell>
          <cell r="X25" t="str">
            <v>Antiguo Testamento</v>
          </cell>
          <cell r="Y25" t="str">
            <v>", "</v>
          </cell>
          <cell r="AE25" t="str">
            <v>"], url: "</v>
          </cell>
          <cell r="AF25" t="str">
            <v>/cantos/resucito/a/amenamenamen.html</v>
          </cell>
          <cell r="AG25" t="str">
            <v>/cantos/resucito/a/amenamenamen.html</v>
          </cell>
          <cell r="AH25" t="str">
            <v>"},</v>
          </cell>
          <cell r="AI25" t="str">
            <v>a</v>
          </cell>
          <cell r="AJ25" t="str">
            <v>p</v>
          </cell>
          <cell r="AK25" t="str">
            <v>{id:22,title: "amenamenamenAmén, amén, amén", subtitle: "Apocalipsis 7,12-14 ", category: "PRECATECUMENADO", moments: ["Cuaresma", "Laudes/Visperas", "Antiguo Testamento", ""], url: "/cantos/resucito/a/amenamenamen.html/cantos/resucito/a/amenamenamen.html"},</v>
          </cell>
          <cell r="AL25" t="str">
            <v>AMÉN, AMÉN, AMÉN</v>
          </cell>
          <cell r="AM25" t="str">
            <v>amén,amén,amén</v>
          </cell>
          <cell r="AN25" t="str">
            <v xml:space="preserve">Apocalipsis 7,12-14 </v>
          </cell>
          <cell r="AP25" t="str">
            <v>CANTO</v>
          </cell>
          <cell r="AQ25" t="str">
            <v>AMÉN, AMÉN, AMÉN</v>
          </cell>
        </row>
        <row r="26">
          <cell r="A26">
            <v>18</v>
          </cell>
          <cell r="B26" t="str">
            <v>{id:</v>
          </cell>
          <cell r="C26">
            <v>23</v>
          </cell>
          <cell r="D26" t="str">
            <v>,</v>
          </cell>
          <cell r="E26" t="str">
            <v xml:space="preserve">title: </v>
          </cell>
          <cell r="F26" t="str">
            <v>"</v>
          </cell>
          <cell r="G26" t="str">
            <v>amoalsenor</v>
          </cell>
          <cell r="H26" t="str">
            <v>Amo al Señor</v>
          </cell>
          <cell r="I26" t="str">
            <v>",</v>
          </cell>
          <cell r="J26" t="str">
            <v xml:space="preserve"> subtitle: </v>
          </cell>
          <cell r="K26" t="str">
            <v>"</v>
          </cell>
          <cell r="L26" t="str">
            <v>Salmo 116 (114-115)</v>
          </cell>
          <cell r="M26" t="str">
            <v xml:space="preserve">", </v>
          </cell>
          <cell r="N26" t="str">
            <v xml:space="preserve">category: </v>
          </cell>
          <cell r="O26" t="str">
            <v>"</v>
          </cell>
          <cell r="P26" t="str">
            <v>PRECATECUMENADO</v>
          </cell>
          <cell r="Q26" t="str">
            <v>"</v>
          </cell>
          <cell r="R26" t="str">
            <v>, moments: [</v>
          </cell>
          <cell r="S26" t="str">
            <v>"</v>
          </cell>
          <cell r="T26" t="str">
            <v>Cuaresma</v>
          </cell>
          <cell r="AE26" t="str">
            <v>"], url: "</v>
          </cell>
          <cell r="AF26" t="str">
            <v>/cantos/resucito/a/amoalsenor.html</v>
          </cell>
          <cell r="AG26" t="str">
            <v>/cantos/resucito/a/amoalsenor.html</v>
          </cell>
          <cell r="AH26" t="str">
            <v>"},</v>
          </cell>
          <cell r="AI26" t="str">
            <v>a</v>
          </cell>
          <cell r="AJ26" t="str">
            <v>p</v>
          </cell>
          <cell r="AK26" t="str">
            <v>{id:23,title: "amoalsenorAmo al Señor", subtitle: "Salmo 116 (114-115)", category: "PRECATECUMENADO", moments: ["Cuaresma"], url: "/cantos/resucito/a/amoalsenor.html/cantos/resucito/a/amoalsenor.html"},</v>
          </cell>
          <cell r="AL26" t="str">
            <v>AMO AL SEÑOR</v>
          </cell>
          <cell r="AM26" t="str">
            <v>amoalseñor</v>
          </cell>
          <cell r="AN26" t="str">
            <v>Salmo 116 (114-115)</v>
          </cell>
          <cell r="AP26" t="str">
            <v>CANTO</v>
          </cell>
          <cell r="AQ26" t="str">
            <v>AMO AL SEÑOR</v>
          </cell>
        </row>
        <row r="27">
          <cell r="A27">
            <v>182</v>
          </cell>
          <cell r="B27" t="str">
            <v>{id:</v>
          </cell>
          <cell r="C27">
            <v>24</v>
          </cell>
          <cell r="D27" t="str">
            <v>,</v>
          </cell>
          <cell r="E27" t="str">
            <v xml:space="preserve">title: </v>
          </cell>
          <cell r="F27" t="str">
            <v>"</v>
          </cell>
          <cell r="G27" t="str">
            <v>antifonaparaelevangelio</v>
          </cell>
          <cell r="H27" t="str">
            <v>Antífona para el Evangelio</v>
          </cell>
          <cell r="I27" t="str">
            <v>",</v>
          </cell>
          <cell r="J27" t="str">
            <v xml:space="preserve"> subtitle: </v>
          </cell>
          <cell r="K27" t="str">
            <v>"</v>
          </cell>
          <cell r="L27" t="str">
            <v>Tiempo de Cuaresma</v>
          </cell>
          <cell r="M27" t="str">
            <v xml:space="preserve">", </v>
          </cell>
          <cell r="N27" t="str">
            <v xml:space="preserve">category: </v>
          </cell>
          <cell r="O27" t="str">
            <v>"</v>
          </cell>
          <cell r="P27" t="str">
            <v>LITÚRGICOS</v>
          </cell>
          <cell r="Q27" t="str">
            <v>"</v>
          </cell>
          <cell r="R27" t="str">
            <v>, moments: [</v>
          </cell>
          <cell r="S27" t="str">
            <v>"</v>
          </cell>
          <cell r="T27" t="str">
            <v>Pascua</v>
          </cell>
          <cell r="U27" t="str">
            <v>", "</v>
          </cell>
          <cell r="V27" t="str">
            <v>Niños</v>
          </cell>
          <cell r="W27" t="str">
            <v>", "</v>
          </cell>
          <cell r="X27" t="str">
            <v>Fracción del Fracción del pan</v>
          </cell>
          <cell r="Y27" t="str">
            <v>", "</v>
          </cell>
          <cell r="Z27" t="str">
            <v>Antiguo Testamento</v>
          </cell>
          <cell r="AE27" t="str">
            <v>"], url: "</v>
          </cell>
          <cell r="AF27" t="str">
            <v>/cantos/resucito/a/antifonaparaelevangelio.html</v>
          </cell>
          <cell r="AG27" t="str">
            <v>/cantos/resucito/a/antifonaparaelevangelio.html</v>
          </cell>
          <cell r="AH27" t="str">
            <v>"},</v>
          </cell>
          <cell r="AI27" t="str">
            <v>a</v>
          </cell>
          <cell r="AJ27" t="str">
            <v>l</v>
          </cell>
          <cell r="AK27" t="str">
            <v>{id:24,title: "antifonaparaelevangelioAntífona para el Evangelio", subtitle: "Tiempo de Cuaresma", category: "LITÚRGICOS", moments: ["Pascua", "Niños", "Fracción del Fracción del pan", "Antiguo Testamento"], url: "/cantos/resucito/a/antifonaparaelevangelio.html/cantos/resucito/a/antifonaparaelevangelio.html"},</v>
          </cell>
          <cell r="AL27" t="str">
            <v>ANTÍFONA PARA EL EVANGELIO</v>
          </cell>
          <cell r="AM27" t="str">
            <v>antífonaparaelevangelio</v>
          </cell>
          <cell r="AN27" t="str">
            <v>Tiempo de Cuaresma</v>
          </cell>
          <cell r="AP27" t="str">
            <v>CANTO</v>
          </cell>
          <cell r="AQ27" t="str">
            <v>ANTÍFONA PARA EL EVANGELIO</v>
          </cell>
        </row>
        <row r="28">
          <cell r="A28">
            <v>19</v>
          </cell>
          <cell r="B28" t="str">
            <v>{id:</v>
          </cell>
          <cell r="C28">
            <v>25</v>
          </cell>
          <cell r="D28" t="str">
            <v>,</v>
          </cell>
          <cell r="E28" t="str">
            <v xml:space="preserve">title: </v>
          </cell>
          <cell r="F28" t="str">
            <v>"</v>
          </cell>
          <cell r="G28" t="str">
            <v>aquedah</v>
          </cell>
          <cell r="H28" t="str">
            <v>Aquedah</v>
          </cell>
          <cell r="I28" t="str">
            <v>",</v>
          </cell>
          <cell r="J28" t="str">
            <v xml:space="preserve"> subtitle: </v>
          </cell>
          <cell r="K28" t="str">
            <v>"</v>
          </cell>
          <cell r="L28" t="str">
            <v>Gn 22,1-19 - Del Targum Neofiti sobre el sacrificio de Isaac</v>
          </cell>
          <cell r="M28" t="str">
            <v xml:space="preserve">", </v>
          </cell>
          <cell r="N28" t="str">
            <v xml:space="preserve">category: </v>
          </cell>
          <cell r="O28" t="str">
            <v>"</v>
          </cell>
          <cell r="P28" t="str">
            <v>PRECATECUMENADO</v>
          </cell>
          <cell r="Q28" t="str">
            <v>"</v>
          </cell>
          <cell r="R28" t="str">
            <v>, moments: [</v>
          </cell>
          <cell r="S28" t="str">
            <v>"</v>
          </cell>
          <cell r="T28" t="str">
            <v>Cuaresma</v>
          </cell>
          <cell r="AE28" t="str">
            <v>"], url: "</v>
          </cell>
          <cell r="AF28" t="str">
            <v>/cantos/resucito/a/aquedah.html</v>
          </cell>
          <cell r="AG28" t="str">
            <v>/cantos/resucito/a/aquedah.html</v>
          </cell>
          <cell r="AH28" t="str">
            <v>"},</v>
          </cell>
          <cell r="AI28" t="str">
            <v>a</v>
          </cell>
          <cell r="AJ28" t="str">
            <v>p</v>
          </cell>
          <cell r="AK28" t="str">
            <v>{id:25,title: "aquedahAquedah", subtitle: "Gn 22,1-19 - Del Targum Neofiti sobre el sacrificio de Isaac", category: "PRECATECUMENADO", moments: ["Cuaresma"], url: "/cantos/resucito/a/aquedah.html/cantos/resucito/a/aquedah.html"},</v>
          </cell>
          <cell r="AL28" t="str">
            <v>AQUEDAH</v>
          </cell>
          <cell r="AM28" t="str">
            <v>aquedah</v>
          </cell>
          <cell r="AN28" t="str">
            <v>Gn 22,1-19 - Del Targum Neofiti sobre el sacrificio de Isaac</v>
          </cell>
          <cell r="AP28" t="str">
            <v>CANTO</v>
          </cell>
          <cell r="AQ28" t="str">
            <v>AQUEDAH</v>
          </cell>
        </row>
        <row r="29">
          <cell r="A29">
            <v>20</v>
          </cell>
          <cell r="B29" t="str">
            <v>{id:</v>
          </cell>
          <cell r="C29">
            <v>26</v>
          </cell>
          <cell r="D29" t="str">
            <v>,</v>
          </cell>
          <cell r="E29" t="str">
            <v xml:space="preserve">title: </v>
          </cell>
          <cell r="F29" t="str">
            <v>"</v>
          </cell>
          <cell r="G29" t="str">
            <v>asihablaelamen</v>
          </cell>
          <cell r="H29" t="str">
            <v>Así habla el amén</v>
          </cell>
          <cell r="I29" t="str">
            <v>",</v>
          </cell>
          <cell r="J29" t="str">
            <v xml:space="preserve"> subtitle: </v>
          </cell>
          <cell r="K29" t="str">
            <v>"</v>
          </cell>
          <cell r="L29" t="str">
            <v>Ap 3,14-20</v>
          </cell>
          <cell r="M29" t="str">
            <v xml:space="preserve">", </v>
          </cell>
          <cell r="N29" t="str">
            <v xml:space="preserve">category: </v>
          </cell>
          <cell r="O29" t="str">
            <v>"</v>
          </cell>
          <cell r="P29" t="str">
            <v>PRECATECUMENADO</v>
          </cell>
          <cell r="Q29" t="str">
            <v>"</v>
          </cell>
          <cell r="R29" t="str">
            <v>, moments: [</v>
          </cell>
          <cell r="S29" t="str">
            <v>"</v>
          </cell>
          <cell r="T29" t="str">
            <v>Virgen</v>
          </cell>
          <cell r="U29" t="str">
            <v>", "</v>
          </cell>
          <cell r="V29" t="str">
            <v>Nuevo Testamento</v>
          </cell>
          <cell r="AE29" t="str">
            <v>"], url: "</v>
          </cell>
          <cell r="AF29" t="str">
            <v>/cantos/resucito/a/asihablaelamen.html</v>
          </cell>
          <cell r="AG29" t="str">
            <v>/cantos/resucito/a/asihablaelamen.html</v>
          </cell>
          <cell r="AH29" t="str">
            <v>"},</v>
          </cell>
          <cell r="AI29" t="str">
            <v>a</v>
          </cell>
          <cell r="AJ29" t="str">
            <v>p</v>
          </cell>
          <cell r="AK29" t="str">
            <v>{id:26,title: "asihablaelamenAsí habla el amén", subtitle: "Ap 3,14-20", category: "PRECATECUMENADO", moments: ["Virgen", "Nuevo Testamento"], url: "/cantos/resucito/a/asihablaelamen.html/cantos/resucito/a/asihablaelamen.html"},</v>
          </cell>
          <cell r="AL29" t="str">
            <v>ASÍ HABLA EL AMÉN</v>
          </cell>
          <cell r="AM29" t="str">
            <v>asíhablaelamén</v>
          </cell>
          <cell r="AN29" t="str">
            <v>Ap 3,14-20</v>
          </cell>
          <cell r="AP29" t="str">
            <v>CANTO</v>
          </cell>
          <cell r="AQ29" t="str">
            <v>ASÍ HABLA EL AMÉN</v>
          </cell>
        </row>
        <row r="30">
          <cell r="A30">
            <v>21</v>
          </cell>
          <cell r="B30" t="str">
            <v>{id:</v>
          </cell>
          <cell r="C30">
            <v>27</v>
          </cell>
          <cell r="D30" t="str">
            <v>,</v>
          </cell>
          <cell r="E30" t="str">
            <v xml:space="preserve">title: </v>
          </cell>
          <cell r="F30" t="str">
            <v>"</v>
          </cell>
          <cell r="G30" t="str">
            <v>avemariai</v>
          </cell>
          <cell r="H30" t="str">
            <v>Ave María I</v>
          </cell>
          <cell r="I30" t="str">
            <v>",</v>
          </cell>
          <cell r="J30" t="str">
            <v xml:space="preserve"> subtitle: </v>
          </cell>
          <cell r="K30" t="str">
            <v>"</v>
          </cell>
          <cell r="L30" t="str">
            <v>Lc 1,28ss</v>
          </cell>
          <cell r="M30" t="str">
            <v xml:space="preserve">", </v>
          </cell>
          <cell r="N30" t="str">
            <v xml:space="preserve">category: </v>
          </cell>
          <cell r="O30" t="str">
            <v>"</v>
          </cell>
          <cell r="P30" t="str">
            <v>PRECATECUMENADO</v>
          </cell>
          <cell r="Q30" t="str">
            <v>"</v>
          </cell>
          <cell r="R30" t="str">
            <v>, moments: [</v>
          </cell>
          <cell r="S30" t="str">
            <v>"</v>
          </cell>
          <cell r="T30" t="str">
            <v>Virgen</v>
          </cell>
          <cell r="U30" t="str">
            <v>", "</v>
          </cell>
          <cell r="V30" t="str">
            <v>Final</v>
          </cell>
          <cell r="W30" t="str">
            <v>", "</v>
          </cell>
          <cell r="X30" t="str">
            <v>Nuevo Testamento</v>
          </cell>
          <cell r="AE30" t="str">
            <v>"], url: "</v>
          </cell>
          <cell r="AF30" t="str">
            <v>/cantos/resucito/a/avemariai.html</v>
          </cell>
          <cell r="AG30" t="str">
            <v>/cantos/resucito/a/avemariai.html</v>
          </cell>
          <cell r="AH30" t="str">
            <v>"},</v>
          </cell>
          <cell r="AI30" t="str">
            <v>a</v>
          </cell>
          <cell r="AJ30" t="str">
            <v>p</v>
          </cell>
          <cell r="AK30" t="str">
            <v>{id:27,title: "avemariaiAve María I", subtitle: "Lc 1,28ss", category: "PRECATECUMENADO", moments: ["Virgen", "Final", "Nuevo Testamento"], url: "/cantos/resucito/a/avemariai.html/cantos/resucito/a/avemariai.html"},</v>
          </cell>
          <cell r="AL30" t="str">
            <v>AVE MARÍA I</v>
          </cell>
          <cell r="AM30" t="str">
            <v>avemaríai</v>
          </cell>
          <cell r="AN30" t="str">
            <v>Lc 1,28ss</v>
          </cell>
          <cell r="AP30" t="str">
            <v>CANTO</v>
          </cell>
          <cell r="AQ30" t="str">
            <v>AVE MARÍA I</v>
          </cell>
        </row>
        <row r="31">
          <cell r="A31">
            <v>22</v>
          </cell>
          <cell r="B31" t="str">
            <v>{id:</v>
          </cell>
          <cell r="C31">
            <v>28</v>
          </cell>
          <cell r="D31" t="str">
            <v>,</v>
          </cell>
          <cell r="E31" t="str">
            <v xml:space="preserve">title: </v>
          </cell>
          <cell r="F31" t="str">
            <v>"</v>
          </cell>
          <cell r="G31" t="str">
            <v>avemariaii(1984)</v>
          </cell>
          <cell r="H31" t="str">
            <v>Ave María II (1984)</v>
          </cell>
          <cell r="I31" t="str">
            <v>",</v>
          </cell>
          <cell r="J31" t="str">
            <v xml:space="preserve"> subtitle: </v>
          </cell>
          <cell r="K31" t="str">
            <v>"</v>
          </cell>
          <cell r="L31" t="str">
            <v xml:space="preserve">Lc 1,28ss - 1984 </v>
          </cell>
          <cell r="M31" t="str">
            <v xml:space="preserve">", </v>
          </cell>
          <cell r="N31" t="str">
            <v xml:space="preserve">category: </v>
          </cell>
          <cell r="O31" t="str">
            <v>"</v>
          </cell>
          <cell r="P31" t="str">
            <v>PRECATECUMENADO</v>
          </cell>
          <cell r="Q31" t="str">
            <v>"</v>
          </cell>
          <cell r="R31" t="str">
            <v>, moments: [</v>
          </cell>
          <cell r="S31" t="str">
            <v>"</v>
          </cell>
          <cell r="T31" t="str">
            <v>Cuaresma</v>
          </cell>
          <cell r="U31" t="str">
            <v>", "</v>
          </cell>
          <cell r="V31" t="str">
            <v>Laudes/Visperas</v>
          </cell>
          <cell r="W31" t="str">
            <v>", "</v>
          </cell>
          <cell r="X31" t="str">
            <v>Antiguo Testamento</v>
          </cell>
          <cell r="AE31" t="str">
            <v>"], url: "</v>
          </cell>
          <cell r="AF31" t="str">
            <v>/cantos/resucito/a/avemariaii(1984).html</v>
          </cell>
          <cell r="AG31" t="str">
            <v>/cantos/resucito/a/avemariaii(1984).html</v>
          </cell>
          <cell r="AH31" t="str">
            <v>"},</v>
          </cell>
          <cell r="AI31" t="str">
            <v>a</v>
          </cell>
          <cell r="AJ31" t="str">
            <v>p</v>
          </cell>
          <cell r="AK31" t="str">
            <v>{id:28,title: "avemariaii(1984)Ave María II (1984)", subtitle: "Lc 1,28ss - 1984 ", category: "PRECATECUMENADO", moments: ["Cuaresma", "Laudes/Visperas", "Antiguo Testamento"], url: "/cantos/resucito/a/avemariaii(1984).html/cantos/resucito/a/avemariaii(1984).html"},</v>
          </cell>
          <cell r="AL31" t="str">
            <v>AVE MARÍA II (1984)</v>
          </cell>
          <cell r="AM31" t="str">
            <v>avemaríaii(1984)</v>
          </cell>
          <cell r="AN31" t="str">
            <v xml:space="preserve">Lc 1,28ss - 1984 </v>
          </cell>
          <cell r="AP31" t="str">
            <v>CANTO</v>
          </cell>
          <cell r="AQ31" t="str">
            <v>AVE MARÍA II (1984)</v>
          </cell>
        </row>
        <row r="32">
          <cell r="A32">
            <v>23</v>
          </cell>
          <cell r="B32" t="str">
            <v>{id:</v>
          </cell>
          <cell r="C32">
            <v>29</v>
          </cell>
          <cell r="D32" t="str">
            <v>,</v>
          </cell>
          <cell r="E32" t="str">
            <v xml:space="preserve">title: </v>
          </cell>
          <cell r="F32" t="str">
            <v>"</v>
          </cell>
          <cell r="G32" t="str">
            <v>babiloniacriminal</v>
          </cell>
          <cell r="H32" t="str">
            <v>Babilonia criminal</v>
          </cell>
          <cell r="I32" t="str">
            <v>",</v>
          </cell>
          <cell r="J32" t="str">
            <v xml:space="preserve"> subtitle: </v>
          </cell>
          <cell r="K32" t="str">
            <v>"</v>
          </cell>
          <cell r="L32" t="str">
            <v>Sal 137 (136)</v>
          </cell>
          <cell r="M32" t="str">
            <v xml:space="preserve">", </v>
          </cell>
          <cell r="N32" t="str">
            <v xml:space="preserve">category: </v>
          </cell>
          <cell r="O32" t="str">
            <v>"</v>
          </cell>
          <cell r="P32" t="str">
            <v>PRECATECUMENADO</v>
          </cell>
          <cell r="Q32" t="str">
            <v>"</v>
          </cell>
          <cell r="R32" t="str">
            <v>, moments: [</v>
          </cell>
          <cell r="S32" t="str">
            <v>"</v>
          </cell>
          <cell r="T32" t="str">
            <v>Paz</v>
          </cell>
          <cell r="U32" t="str">
            <v>", "</v>
          </cell>
          <cell r="V32" t="str">
            <v>Comunión</v>
          </cell>
          <cell r="W32" t="str">
            <v>", "</v>
          </cell>
          <cell r="X32" t="str">
            <v>Final</v>
          </cell>
          <cell r="Y32" t="str">
            <v>", "</v>
          </cell>
          <cell r="Z32" t="str">
            <v>Antiguo Testamento</v>
          </cell>
          <cell r="AE32" t="str">
            <v>"], url: "</v>
          </cell>
          <cell r="AF32" t="str">
            <v>/cantos/resucito/b/babiloniacriminal.html</v>
          </cell>
          <cell r="AG32" t="str">
            <v>/cantos/resucito/b/babiloniacriminal.html</v>
          </cell>
          <cell r="AH32" t="str">
            <v>"},</v>
          </cell>
          <cell r="AI32" t="str">
            <v>b</v>
          </cell>
          <cell r="AJ32" t="str">
            <v>p</v>
          </cell>
          <cell r="AK32" t="str">
            <v>{id:29,title: "babiloniacriminalBabilonia criminal", subtitle: "Sal 137 (136)", category: "PRECATECUMENADO", moments: ["Paz", "Comunión", "Final", "Antiguo Testamento"], url: "/cantos/resucito/b/babiloniacriminal.html/cantos/resucito/b/babiloniacriminal.html"},</v>
          </cell>
          <cell r="AL32" t="str">
            <v>BABILONIA CRIMINAL</v>
          </cell>
          <cell r="AM32" t="str">
            <v>babiloniacriminal</v>
          </cell>
          <cell r="AN32" t="str">
            <v>Sal 137 (136)</v>
          </cell>
          <cell r="AP32" t="str">
            <v>CANTO</v>
          </cell>
          <cell r="AQ32" t="str">
            <v>BABILONIA CRIMINAL</v>
          </cell>
        </row>
        <row r="33">
          <cell r="A33">
            <v>24</v>
          </cell>
          <cell r="B33" t="str">
            <v>{id:</v>
          </cell>
          <cell r="C33">
            <v>30</v>
          </cell>
          <cell r="D33" t="str">
            <v>,</v>
          </cell>
          <cell r="E33" t="str">
            <v xml:space="preserve">title: </v>
          </cell>
          <cell r="F33" t="str">
            <v>"</v>
          </cell>
          <cell r="G33" t="str">
            <v>balaam</v>
          </cell>
          <cell r="H33" t="str">
            <v>Balaam</v>
          </cell>
          <cell r="I33" t="str">
            <v>",</v>
          </cell>
          <cell r="J33" t="str">
            <v xml:space="preserve"> subtitle: </v>
          </cell>
          <cell r="K33" t="str">
            <v>"</v>
          </cell>
          <cell r="L33" t="str">
            <v>Nm 23,7-24</v>
          </cell>
          <cell r="M33" t="str">
            <v xml:space="preserve">", </v>
          </cell>
          <cell r="N33" t="str">
            <v xml:space="preserve">category: </v>
          </cell>
          <cell r="O33" t="str">
            <v>"</v>
          </cell>
          <cell r="P33" t="str">
            <v>PRECATECUMENADO</v>
          </cell>
          <cell r="Q33" t="str">
            <v>"</v>
          </cell>
          <cell r="R33" t="str">
            <v>, moments: [</v>
          </cell>
          <cell r="S33" t="str">
            <v>"</v>
          </cell>
          <cell r="T33" t="str">
            <v>Cuaresma</v>
          </cell>
          <cell r="U33" t="str">
            <v>", "</v>
          </cell>
          <cell r="V33" t="str">
            <v>Laudes/Visperas</v>
          </cell>
          <cell r="W33" t="str">
            <v>", "</v>
          </cell>
          <cell r="X33" t="str">
            <v>Antiguo Testamento</v>
          </cell>
          <cell r="AE33" t="str">
            <v>"], url: "</v>
          </cell>
          <cell r="AF33" t="str">
            <v>/cantos/resucito/b/balaam.html</v>
          </cell>
          <cell r="AG33" t="str">
            <v>/cantos/resucito/b/balaam.html</v>
          </cell>
          <cell r="AH33" t="str">
            <v>"},</v>
          </cell>
          <cell r="AI33" t="str">
            <v>b</v>
          </cell>
          <cell r="AJ33" t="str">
            <v>p</v>
          </cell>
          <cell r="AK33" t="str">
            <v>{id:30,title: "balaamBalaam", subtitle: "Nm 23,7-24", category: "PRECATECUMENADO", moments: ["Cuaresma", "Laudes/Visperas", "Antiguo Testamento"], url: "/cantos/resucito/b/balaam.html/cantos/resucito/b/balaam.html"},</v>
          </cell>
          <cell r="AL33" t="str">
            <v>BALAAM</v>
          </cell>
          <cell r="AM33" t="str">
            <v>balaam</v>
          </cell>
          <cell r="AN33" t="str">
            <v>Nm 23,7-24</v>
          </cell>
          <cell r="AP33" t="str">
            <v>CANTO</v>
          </cell>
          <cell r="AQ33" t="str">
            <v>BALAAM</v>
          </cell>
        </row>
        <row r="34">
          <cell r="A34">
            <v>25</v>
          </cell>
          <cell r="B34" t="str">
            <v>{id:</v>
          </cell>
          <cell r="C34">
            <v>31</v>
          </cell>
          <cell r="D34" t="str">
            <v>,</v>
          </cell>
          <cell r="E34" t="str">
            <v xml:space="preserve">title: </v>
          </cell>
          <cell r="F34" t="str">
            <v>"</v>
          </cell>
          <cell r="G34" t="str">
            <v>bendecirealsenorentodotiempo</v>
          </cell>
          <cell r="H34" t="str">
            <v>Bendeciré al Señor en todo tiempo</v>
          </cell>
          <cell r="I34" t="str">
            <v>",</v>
          </cell>
          <cell r="J34" t="str">
            <v xml:space="preserve"> subtitle: </v>
          </cell>
          <cell r="K34" t="str">
            <v>"</v>
          </cell>
          <cell r="L34" t="str">
            <v>Sal 34 (33)</v>
          </cell>
          <cell r="M34" t="str">
            <v xml:space="preserve">", </v>
          </cell>
          <cell r="N34" t="str">
            <v xml:space="preserve">category: </v>
          </cell>
          <cell r="O34" t="str">
            <v>"</v>
          </cell>
          <cell r="P34" t="str">
            <v>PRECATECUMENADO</v>
          </cell>
          <cell r="Q34" t="str">
            <v>"</v>
          </cell>
          <cell r="R34" t="str">
            <v>, moments: [</v>
          </cell>
          <cell r="S34" t="str">
            <v>"</v>
          </cell>
          <cell r="T34" t="str">
            <v>Cuaresma</v>
          </cell>
          <cell r="U34" t="str">
            <v>", "</v>
          </cell>
          <cell r="V34" t="str">
            <v>Laudes/Visperas</v>
          </cell>
          <cell r="W34" t="str">
            <v>", "</v>
          </cell>
          <cell r="X34" t="str">
            <v>Antiguo Testamento</v>
          </cell>
          <cell r="AE34" t="str">
            <v>"], url: "</v>
          </cell>
          <cell r="AF34" t="str">
            <v>/cantos/resucito/b/bendecirealsenorentodotiempo.html</v>
          </cell>
          <cell r="AG34" t="str">
            <v>/cantos/resucito/b/bendecirealsenorentodotiempo.html</v>
          </cell>
          <cell r="AH34" t="str">
            <v>"},</v>
          </cell>
          <cell r="AI34" t="str">
            <v>b</v>
          </cell>
          <cell r="AJ34" t="str">
            <v>p</v>
          </cell>
          <cell r="AK34" t="str">
            <v>{id:31,title: "bendecirealsenorentodotiempoBendeciré al Señor en todo tiempo", subtitle: "Sal 34 (33)", category: "PRECATECUMENADO", moments: ["Cuaresma", "Laudes/Visperas", "Antiguo Testamento"], url: "/cantos/resucito/b/bendecirealsenorentodotiempo.html/cantos/resucito/b/bendecirealsenorentodotiempo.html"},</v>
          </cell>
          <cell r="AL34" t="str">
            <v>BENDECIRÉ AL SEÑOR EN TODO TIEMPO</v>
          </cell>
          <cell r="AM34" t="str">
            <v>bendeciréalseñorentodotiempo</v>
          </cell>
          <cell r="AN34" t="str">
            <v>Sal 34 (33)</v>
          </cell>
          <cell r="AP34" t="str">
            <v>CANTO</v>
          </cell>
          <cell r="AQ34" t="str">
            <v>BENDECIRÉ AL SEÑOR EN TODO TIEMPO</v>
          </cell>
        </row>
        <row r="35">
          <cell r="A35">
            <v>26</v>
          </cell>
          <cell r="B35" t="str">
            <v>{id:</v>
          </cell>
          <cell r="C35">
            <v>32</v>
          </cell>
          <cell r="D35" t="str">
            <v>,</v>
          </cell>
          <cell r="E35" t="str">
            <v xml:space="preserve">title: </v>
          </cell>
          <cell r="F35" t="str">
            <v>"</v>
          </cell>
          <cell r="G35" t="str">
            <v>bendicealmamiaayahveh</v>
          </cell>
          <cell r="H35" t="str">
            <v>Bendice, alma mía, a Yahveh</v>
          </cell>
          <cell r="I35" t="str">
            <v>",</v>
          </cell>
          <cell r="J35" t="str">
            <v xml:space="preserve"> subtitle: </v>
          </cell>
          <cell r="K35" t="str">
            <v>"</v>
          </cell>
          <cell r="L35" t="str">
            <v>Sal 103 (102)</v>
          </cell>
          <cell r="M35" t="str">
            <v xml:space="preserve">", </v>
          </cell>
          <cell r="N35" t="str">
            <v xml:space="preserve">category: </v>
          </cell>
          <cell r="O35" t="str">
            <v>"</v>
          </cell>
          <cell r="P35" t="str">
            <v>PRECATECUMENADO</v>
          </cell>
          <cell r="Q35" t="str">
            <v>"</v>
          </cell>
          <cell r="R35" t="str">
            <v>, moments: [</v>
          </cell>
          <cell r="S35" t="str">
            <v>"</v>
          </cell>
          <cell r="T35" t="str">
            <v>Pascua</v>
          </cell>
          <cell r="AE35" t="str">
            <v>"], url: "</v>
          </cell>
          <cell r="AF35" t="str">
            <v>/cantos/resucito/b/bendicealmamiaayahveh.html</v>
          </cell>
          <cell r="AG35" t="str">
            <v>/cantos/resucito/b/bendicealmamiaayahveh.html</v>
          </cell>
          <cell r="AH35" t="str">
            <v>"},</v>
          </cell>
          <cell r="AI35" t="str">
            <v>b</v>
          </cell>
          <cell r="AJ35" t="str">
            <v>p</v>
          </cell>
          <cell r="AK35" t="str">
            <v>{id:32,title: "bendicealmamiaayahvehBendice, alma mía, a Yahveh", subtitle: "Sal 103 (102)", category: "PRECATECUMENADO", moments: ["Pascua"], url: "/cantos/resucito/b/bendicealmamiaayahveh.html/cantos/resucito/b/bendicealmamiaayahveh.html"},</v>
          </cell>
          <cell r="AL35" t="str">
            <v>BENDICE, ALMA MÍA, A YAHVEH</v>
          </cell>
          <cell r="AM35" t="str">
            <v>bendice,almamía,ayahveh</v>
          </cell>
          <cell r="AN35" t="str">
            <v>Sal 103 (102)</v>
          </cell>
          <cell r="AP35" t="str">
            <v>CANTO</v>
          </cell>
          <cell r="AQ35" t="str">
            <v>BENDICE, ALMA MÍA, A YAHVEH</v>
          </cell>
        </row>
        <row r="36">
          <cell r="A36">
            <v>183</v>
          </cell>
          <cell r="B36" t="str">
            <v>{id:</v>
          </cell>
          <cell r="C36">
            <v>33</v>
          </cell>
          <cell r="D36" t="str">
            <v>,</v>
          </cell>
          <cell r="E36" t="str">
            <v xml:space="preserve">title: </v>
          </cell>
          <cell r="F36" t="str">
            <v>"</v>
          </cell>
          <cell r="G36" t="str">
            <v>bendiciondelagua</v>
          </cell>
          <cell r="H36" t="str">
            <v>Bendición del agua</v>
          </cell>
          <cell r="I36" t="str">
            <v>",</v>
          </cell>
          <cell r="J36" t="str">
            <v xml:space="preserve"> subtitle: </v>
          </cell>
          <cell r="K36" t="str">
            <v>"</v>
          </cell>
          <cell r="L36" t="str">
            <v>De la liturgia bautismal de la Vigilia Pascual</v>
          </cell>
          <cell r="M36" t="str">
            <v xml:space="preserve">", </v>
          </cell>
          <cell r="N36" t="str">
            <v xml:space="preserve">category: </v>
          </cell>
          <cell r="O36" t="str">
            <v>"</v>
          </cell>
          <cell r="P36" t="str">
            <v>LITÚRGICOS</v>
          </cell>
          <cell r="Q36" t="str">
            <v>"</v>
          </cell>
          <cell r="R36" t="str">
            <v>, moments: [</v>
          </cell>
          <cell r="S36" t="str">
            <v>"</v>
          </cell>
          <cell r="AE36" t="str">
            <v>"], url: "</v>
          </cell>
          <cell r="AF36" t="str">
            <v>/cantos/resucito/b/bendiciondelagua.html</v>
          </cell>
          <cell r="AG36" t="str">
            <v>/cantos/resucito/b/bendiciondelagua.html</v>
          </cell>
          <cell r="AH36" t="str">
            <v>"},</v>
          </cell>
          <cell r="AI36" t="str">
            <v>b</v>
          </cell>
          <cell r="AJ36" t="str">
            <v>l</v>
          </cell>
          <cell r="AK36" t="str">
            <v>{id:33,title: "bendiciondelaguaBendición del agua", subtitle: "De la liturgia bautismal de la Vigilia Pascual", category: "LITÚRGICOS", moments: [""], url: "/cantos/resucito/b/bendiciondelagua.html/cantos/resucito/b/bendiciondelagua.html"},</v>
          </cell>
          <cell r="AL36" t="str">
            <v>BENDICIÓN DEL AGUA</v>
          </cell>
          <cell r="AM36" t="str">
            <v>bendicióndelagua</v>
          </cell>
          <cell r="AN36" t="str">
            <v>De la liturgia bautismal de la Vigilia Pascual</v>
          </cell>
          <cell r="AP36" t="str">
            <v>CANTO</v>
          </cell>
          <cell r="AQ36" t="str">
            <v>BENDICIÓN DEL AGUA</v>
          </cell>
        </row>
        <row r="37">
          <cell r="A37">
            <v>27</v>
          </cell>
          <cell r="B37" t="str">
            <v>{id:</v>
          </cell>
          <cell r="C37">
            <v>34</v>
          </cell>
          <cell r="D37" t="str">
            <v>,</v>
          </cell>
          <cell r="E37" t="str">
            <v xml:space="preserve">title: </v>
          </cell>
          <cell r="F37" t="str">
            <v>"</v>
          </cell>
          <cell r="G37" t="str">
            <v>benditaerestumaria</v>
          </cell>
          <cell r="H37" t="str">
            <v>Bendita eres tú, María</v>
          </cell>
          <cell r="I37" t="str">
            <v>",</v>
          </cell>
          <cell r="J37" t="str">
            <v xml:space="preserve"> subtitle: </v>
          </cell>
          <cell r="K37" t="str">
            <v>"</v>
          </cell>
          <cell r="L37" t="str">
            <v>Lucas 1,42-45</v>
          </cell>
          <cell r="M37" t="str">
            <v xml:space="preserve">", </v>
          </cell>
          <cell r="N37" t="str">
            <v xml:space="preserve">category: </v>
          </cell>
          <cell r="O37" t="str">
            <v>"</v>
          </cell>
          <cell r="P37" t="str">
            <v>PRECATECUMENADO</v>
          </cell>
          <cell r="Q37" t="str">
            <v>"</v>
          </cell>
          <cell r="R37" t="str">
            <v>, moments: [</v>
          </cell>
          <cell r="S37" t="str">
            <v>"</v>
          </cell>
          <cell r="T37" t="str">
            <v>Penitencial</v>
          </cell>
          <cell r="AE37" t="str">
            <v>"], url: "</v>
          </cell>
          <cell r="AF37" t="str">
            <v>/cantos/resucito/b/benditaerestumaria.html</v>
          </cell>
          <cell r="AG37" t="str">
            <v>/cantos/resucito/b/benditaerestumaria.html</v>
          </cell>
          <cell r="AH37" t="str">
            <v>"},</v>
          </cell>
          <cell r="AI37" t="str">
            <v>b</v>
          </cell>
          <cell r="AJ37" t="str">
            <v>p</v>
          </cell>
          <cell r="AK37" t="str">
            <v>{id:34,title: "benditaerestumariaBendita eres tú, María", subtitle: "Lucas 1,42-45", category: "PRECATECUMENADO", moments: ["Penitencial"], url: "/cantos/resucito/b/benditaerestumaria.html/cantos/resucito/b/benditaerestumaria.html"},</v>
          </cell>
          <cell r="AL37" t="str">
            <v>BENDITA ERES TÚ, MARÍA</v>
          </cell>
          <cell r="AM37" t="str">
            <v>benditaerestú,maría</v>
          </cell>
          <cell r="AN37" t="str">
            <v>Lucas 1,42-45</v>
          </cell>
          <cell r="AP37" t="str">
            <v>CANTO</v>
          </cell>
          <cell r="AQ37" t="str">
            <v>BENDITA ERES TÚ, MARÍA</v>
          </cell>
        </row>
        <row r="38">
          <cell r="A38">
            <v>28</v>
          </cell>
          <cell r="B38" t="str">
            <v>{id:</v>
          </cell>
          <cell r="C38">
            <v>35</v>
          </cell>
          <cell r="D38" t="str">
            <v>,</v>
          </cell>
          <cell r="E38" t="str">
            <v xml:space="preserve">title: </v>
          </cell>
          <cell r="F38" t="str">
            <v>"</v>
          </cell>
          <cell r="G38" t="str">
            <v>benditoeressenor</v>
          </cell>
          <cell r="H38" t="str">
            <v>Bendito eres, Señor</v>
          </cell>
          <cell r="I38" t="str">
            <v>",</v>
          </cell>
          <cell r="J38" t="str">
            <v xml:space="preserve"> subtitle: </v>
          </cell>
          <cell r="K38" t="str">
            <v>"</v>
          </cell>
          <cell r="L38" t="str">
            <v>Daniel 3,52-57</v>
          </cell>
          <cell r="M38" t="str">
            <v xml:space="preserve">", </v>
          </cell>
          <cell r="N38" t="str">
            <v xml:space="preserve">category: </v>
          </cell>
          <cell r="O38" t="str">
            <v>"</v>
          </cell>
          <cell r="P38" t="str">
            <v>PRECATECUMENADO</v>
          </cell>
          <cell r="Q38" t="str">
            <v>"</v>
          </cell>
          <cell r="R38" t="str">
            <v>, moments: [</v>
          </cell>
          <cell r="S38" t="str">
            <v>"</v>
          </cell>
          <cell r="T38" t="str">
            <v>Virgen</v>
          </cell>
          <cell r="U38" t="str">
            <v>", "</v>
          </cell>
          <cell r="V38" t="str">
            <v>Entrada</v>
          </cell>
          <cell r="W38" t="str">
            <v>", "</v>
          </cell>
          <cell r="X38" t="str">
            <v>Final</v>
          </cell>
          <cell r="Y38" t="str">
            <v>", "</v>
          </cell>
          <cell r="Z38" t="str">
            <v>Nuevo Testamento</v>
          </cell>
          <cell r="AE38" t="str">
            <v>"], url: "</v>
          </cell>
          <cell r="AF38" t="str">
            <v>/cantos/resucito/b/benditoeressenor.html</v>
          </cell>
          <cell r="AG38" t="str">
            <v>/cantos/resucito/b/benditoeressenor.html</v>
          </cell>
          <cell r="AH38" t="str">
            <v>"},</v>
          </cell>
          <cell r="AI38" t="str">
            <v>b</v>
          </cell>
          <cell r="AJ38" t="str">
            <v>p</v>
          </cell>
          <cell r="AK38" t="str">
            <v>{id:35,title: "benditoeressenorBendito eres, Señor", subtitle: "Daniel 3,52-57", category: "PRECATECUMENADO", moments: ["Virgen", "Entrada", "Final", "Nuevo Testamento"], url: "/cantos/resucito/b/benditoeressenor.html/cantos/resucito/b/benditoeressenor.html"},</v>
          </cell>
          <cell r="AL38" t="str">
            <v>BENDITO ERES, SEÑOR</v>
          </cell>
          <cell r="AM38" t="str">
            <v>benditoeres,señor</v>
          </cell>
          <cell r="AN38" t="str">
            <v>Daniel 3,52-57</v>
          </cell>
          <cell r="AP38" t="str">
            <v>CANTO</v>
          </cell>
          <cell r="AQ38" t="str">
            <v>BENDITO ERES, SEÑOR</v>
          </cell>
        </row>
        <row r="39">
          <cell r="A39">
            <v>29</v>
          </cell>
          <cell r="B39" t="str">
            <v>{id:</v>
          </cell>
          <cell r="C39">
            <v>36</v>
          </cell>
          <cell r="D39" t="str">
            <v>,</v>
          </cell>
          <cell r="E39" t="str">
            <v xml:space="preserve">title: </v>
          </cell>
          <cell r="F39" t="str">
            <v>"</v>
          </cell>
          <cell r="G39" t="str">
            <v>benditoseadios</v>
          </cell>
          <cell r="H39" t="str">
            <v>Bendito sea Dios</v>
          </cell>
          <cell r="I39" t="str">
            <v>",</v>
          </cell>
          <cell r="J39" t="str">
            <v xml:space="preserve"> subtitle: </v>
          </cell>
          <cell r="K39" t="str">
            <v>"</v>
          </cell>
          <cell r="L39" t="str">
            <v>Efesios 1,3-13</v>
          </cell>
          <cell r="M39" t="str">
            <v xml:space="preserve">", </v>
          </cell>
          <cell r="N39" t="str">
            <v xml:space="preserve">category: </v>
          </cell>
          <cell r="O39" t="str">
            <v>"</v>
          </cell>
          <cell r="P39" t="str">
            <v>PRECATECUMENADO</v>
          </cell>
          <cell r="Q39" t="str">
            <v>"</v>
          </cell>
          <cell r="R39" t="str">
            <v>, moments: [</v>
          </cell>
          <cell r="S39" t="str">
            <v>"</v>
          </cell>
          <cell r="T39" t="str">
            <v>Laudes/Visperas</v>
          </cell>
          <cell r="U39" t="str">
            <v>", "</v>
          </cell>
          <cell r="V39" t="str">
            <v>Antiguo Testamento</v>
          </cell>
          <cell r="AE39" t="str">
            <v>"], url: "</v>
          </cell>
          <cell r="AF39" t="str">
            <v>/cantos/resucito/b/benditoseadios.html</v>
          </cell>
          <cell r="AG39" t="str">
            <v>/cantos/resucito/b/benditoseadios.html</v>
          </cell>
          <cell r="AH39" t="str">
            <v>"},</v>
          </cell>
          <cell r="AI39" t="str">
            <v>b</v>
          </cell>
          <cell r="AJ39" t="str">
            <v>p</v>
          </cell>
          <cell r="AK39" t="str">
            <v>{id:36,title: "benditoseadiosBendito sea Dios", subtitle: "Efesios 1,3-13", category: "PRECATECUMENADO", moments: ["Laudes/Visperas", "Antiguo Testamento"], url: "/cantos/resucito/b/benditoseadios.html/cantos/resucito/b/benditoseadios.html"},</v>
          </cell>
          <cell r="AL39" t="str">
            <v>BENDITO SEA DIOS</v>
          </cell>
          <cell r="AM39" t="str">
            <v>benditoseadios</v>
          </cell>
          <cell r="AN39" t="str">
            <v>Efesios 1,3-13</v>
          </cell>
          <cell r="AP39" t="str">
            <v>CANTO</v>
          </cell>
          <cell r="AQ39" t="str">
            <v>BENDITO SEA DIOS</v>
          </cell>
        </row>
        <row r="40">
          <cell r="A40">
            <v>30</v>
          </cell>
          <cell r="B40" t="str">
            <v>{id:</v>
          </cell>
          <cell r="C40">
            <v>37</v>
          </cell>
          <cell r="D40" t="str">
            <v>,</v>
          </cell>
          <cell r="E40" t="str">
            <v xml:space="preserve">title: </v>
          </cell>
          <cell r="F40" t="str">
            <v>"</v>
          </cell>
          <cell r="G40" t="str">
            <v>benedictus</v>
          </cell>
          <cell r="H40" t="str">
            <v>Benedictus</v>
          </cell>
          <cell r="I40" t="str">
            <v>",</v>
          </cell>
          <cell r="J40" t="str">
            <v xml:space="preserve"> subtitle: </v>
          </cell>
          <cell r="K40" t="str">
            <v>"</v>
          </cell>
          <cell r="L40" t="str">
            <v>Lucas 1,67-80</v>
          </cell>
          <cell r="M40" t="str">
            <v xml:space="preserve">", </v>
          </cell>
          <cell r="N40" t="str">
            <v xml:space="preserve">category: </v>
          </cell>
          <cell r="O40" t="str">
            <v>"</v>
          </cell>
          <cell r="P40" t="str">
            <v>PRECATECUMENADO</v>
          </cell>
          <cell r="Q40" t="str">
            <v>"</v>
          </cell>
          <cell r="R40" t="str">
            <v>, moments: [</v>
          </cell>
          <cell r="S40" t="str">
            <v>"</v>
          </cell>
          <cell r="AE40" t="str">
            <v>"], url: "</v>
          </cell>
          <cell r="AF40" t="str">
            <v>/cantos/resucito/b/benedictus.html</v>
          </cell>
          <cell r="AG40" t="str">
            <v>/cantos/resucito/b/benedictus.html</v>
          </cell>
          <cell r="AH40" t="str">
            <v>"},</v>
          </cell>
          <cell r="AI40" t="str">
            <v>b</v>
          </cell>
          <cell r="AJ40" t="str">
            <v>p</v>
          </cell>
          <cell r="AK40" t="str">
            <v>{id:37,title: "benedictusBenedictus", subtitle: "Lucas 1,67-80", category: "PRECATECUMENADO", moments: [""], url: "/cantos/resucito/b/benedictus.html/cantos/resucito/b/benedictus.html"},</v>
          </cell>
          <cell r="AL40" t="str">
            <v>BENEDICTUS</v>
          </cell>
          <cell r="AM40" t="str">
            <v>benedictus</v>
          </cell>
          <cell r="AN40" t="str">
            <v>Lucas 1,67-80</v>
          </cell>
          <cell r="AP40" t="str">
            <v>CANTO</v>
          </cell>
          <cell r="AQ40" t="str">
            <v>BENEDICTUS</v>
          </cell>
        </row>
        <row r="41">
          <cell r="A41">
            <v>31</v>
          </cell>
          <cell r="B41" t="str">
            <v>{id:</v>
          </cell>
          <cell r="C41">
            <v>38</v>
          </cell>
          <cell r="D41" t="str">
            <v>,</v>
          </cell>
          <cell r="E41" t="str">
            <v xml:space="preserve">title: </v>
          </cell>
          <cell r="F41" t="str">
            <v>"</v>
          </cell>
          <cell r="G41" t="str">
            <v>cantadadios</v>
          </cell>
          <cell r="H41" t="str">
            <v>Cantad a Dios</v>
          </cell>
          <cell r="I41" t="str">
            <v>",</v>
          </cell>
          <cell r="J41" t="str">
            <v xml:space="preserve"> subtitle: </v>
          </cell>
          <cell r="K41" t="str">
            <v>"</v>
          </cell>
          <cell r="L41" t="str">
            <v>Salmo 67 (68) 2.4-7</v>
          </cell>
          <cell r="M41" t="str">
            <v xml:space="preserve">", </v>
          </cell>
          <cell r="N41" t="str">
            <v xml:space="preserve">category: </v>
          </cell>
          <cell r="O41" t="str">
            <v>"</v>
          </cell>
          <cell r="P41" t="str">
            <v>PRECATECUMENADO</v>
          </cell>
          <cell r="Q41" t="str">
            <v>"</v>
          </cell>
          <cell r="R41" t="str">
            <v>, moments: [</v>
          </cell>
          <cell r="S41" t="str">
            <v>"</v>
          </cell>
          <cell r="T41" t="str">
            <v>Laudes/Visperas</v>
          </cell>
          <cell r="U41" t="str">
            <v>", "</v>
          </cell>
          <cell r="V41" t="str">
            <v>Nuevo Testamento</v>
          </cell>
          <cell r="AE41" t="str">
            <v>"], url: "</v>
          </cell>
          <cell r="AF41" t="str">
            <v>/cantos/resucito/c/cantadadios.html</v>
          </cell>
          <cell r="AG41" t="str">
            <v>/cantos/resucito/c/cantadadios.html</v>
          </cell>
          <cell r="AH41" t="str">
            <v>"},</v>
          </cell>
          <cell r="AI41" t="str">
            <v>c</v>
          </cell>
          <cell r="AJ41" t="str">
            <v>p</v>
          </cell>
          <cell r="AK41" t="str">
            <v>{id:38,title: "cantadadiosCantad a Dios", subtitle: "Salmo 67 (68) 2.4-7", category: "PRECATECUMENADO", moments: ["Laudes/Visperas", "Nuevo Testamento"], url: "/cantos/resucito/c/cantadadios.html/cantos/resucito/c/cantadadios.html"},</v>
          </cell>
          <cell r="AL41" t="str">
            <v>CANTAD A DIOS</v>
          </cell>
          <cell r="AM41" t="str">
            <v>cantadadios</v>
          </cell>
          <cell r="AN41" t="str">
            <v>Salmo 67 (68) 2.4-7</v>
          </cell>
          <cell r="AP41" t="str">
            <v>CANTO</v>
          </cell>
          <cell r="AQ41" t="str">
            <v>CANTAD A DIOS</v>
          </cell>
        </row>
        <row r="42">
          <cell r="A42">
            <v>32</v>
          </cell>
          <cell r="B42" t="str">
            <v>{id:</v>
          </cell>
          <cell r="C42">
            <v>39</v>
          </cell>
          <cell r="D42" t="str">
            <v>,</v>
          </cell>
          <cell r="E42" t="str">
            <v xml:space="preserve">title: </v>
          </cell>
          <cell r="F42" t="str">
            <v>"</v>
          </cell>
          <cell r="G42" t="str">
            <v>cantadalsenor</v>
          </cell>
          <cell r="H42" t="str">
            <v>Cantad al Señor</v>
          </cell>
          <cell r="I42" t="str">
            <v>",</v>
          </cell>
          <cell r="J42" t="str">
            <v xml:space="preserve"> subtitle: </v>
          </cell>
          <cell r="K42" t="str">
            <v>"</v>
          </cell>
          <cell r="L42" t="str">
            <v>Salmo 117 (116)</v>
          </cell>
          <cell r="M42" t="str">
            <v xml:space="preserve">", </v>
          </cell>
          <cell r="N42" t="str">
            <v xml:space="preserve">category: </v>
          </cell>
          <cell r="O42" t="str">
            <v>"</v>
          </cell>
          <cell r="P42" t="str">
            <v>PRECATECUMENADO</v>
          </cell>
          <cell r="Q42" t="str">
            <v>"</v>
          </cell>
          <cell r="R42" t="str">
            <v>, moments: [</v>
          </cell>
          <cell r="S42" t="str">
            <v>"</v>
          </cell>
          <cell r="T42" t="str">
            <v>Cuaresma</v>
          </cell>
          <cell r="U42" t="str">
            <v>", "</v>
          </cell>
          <cell r="V42" t="str">
            <v>Laudes/Visperas</v>
          </cell>
          <cell r="W42" t="str">
            <v>", "</v>
          </cell>
          <cell r="X42" t="str">
            <v>Antiguo Testamento</v>
          </cell>
          <cell r="AE42" t="str">
            <v>"], url: "</v>
          </cell>
          <cell r="AF42" t="str">
            <v>/cantos/resucito/c/cantadalsenor.html</v>
          </cell>
          <cell r="AG42" t="str">
            <v>/cantos/resucito/c/cantadalsenor.html</v>
          </cell>
          <cell r="AH42" t="str">
            <v>"},</v>
          </cell>
          <cell r="AI42" t="str">
            <v>c</v>
          </cell>
          <cell r="AJ42" t="str">
            <v>p</v>
          </cell>
          <cell r="AK42" t="str">
            <v>{id:39,title: "cantadalsenorCantad al Señor", subtitle: "Salmo 117 (116)", category: "PRECATECUMENADO", moments: ["Cuaresma", "Laudes/Visperas", "Antiguo Testamento"], url: "/cantos/resucito/c/cantadalsenor.html/cantos/resucito/c/cantadalsenor.html"},</v>
          </cell>
          <cell r="AL42" t="str">
            <v>CANTAD AL SEÑOR</v>
          </cell>
          <cell r="AM42" t="str">
            <v>cantadalseñor</v>
          </cell>
          <cell r="AN42" t="str">
            <v>Salmo 117 (116)</v>
          </cell>
          <cell r="AP42" t="str">
            <v>CANTO</v>
          </cell>
          <cell r="AQ42" t="str">
            <v>CANTAD AL SEÑOR</v>
          </cell>
        </row>
        <row r="43">
          <cell r="A43">
            <v>33</v>
          </cell>
          <cell r="B43" t="str">
            <v>{id:</v>
          </cell>
          <cell r="C43">
            <v>40</v>
          </cell>
          <cell r="D43" t="str">
            <v>,</v>
          </cell>
          <cell r="E43" t="str">
            <v xml:space="preserve">title: </v>
          </cell>
          <cell r="F43" t="str">
            <v>"</v>
          </cell>
          <cell r="G43" t="str">
            <v>canticodelostresjovenes</v>
          </cell>
          <cell r="H43" t="str">
            <v>Cántico de los tres jóvenes</v>
          </cell>
          <cell r="I43" t="str">
            <v>",</v>
          </cell>
          <cell r="J43" t="str">
            <v xml:space="preserve"> subtitle: </v>
          </cell>
          <cell r="K43" t="str">
            <v>"</v>
          </cell>
          <cell r="L43" t="str">
            <v>Daniel 3,57-58</v>
          </cell>
          <cell r="M43" t="str">
            <v xml:space="preserve">", </v>
          </cell>
          <cell r="N43" t="str">
            <v xml:space="preserve">category: </v>
          </cell>
          <cell r="O43" t="str">
            <v>"</v>
          </cell>
          <cell r="P43" t="str">
            <v>PRECATECUMENADO</v>
          </cell>
          <cell r="Q43" t="str">
            <v>"</v>
          </cell>
          <cell r="R43" t="str">
            <v>, moments: [</v>
          </cell>
          <cell r="S43" t="str">
            <v>"</v>
          </cell>
          <cell r="T43" t="str">
            <v>Laudes/Visperas</v>
          </cell>
          <cell r="U43" t="str">
            <v>", "</v>
          </cell>
          <cell r="V43" t="str">
            <v>Entrada</v>
          </cell>
          <cell r="W43" t="str">
            <v>", "</v>
          </cell>
          <cell r="X43" t="str">
            <v>Final</v>
          </cell>
          <cell r="Y43" t="str">
            <v>", "</v>
          </cell>
          <cell r="Z43" t="str">
            <v>Antiguo Testamento</v>
          </cell>
          <cell r="AE43" t="str">
            <v>"], url: "</v>
          </cell>
          <cell r="AF43" t="str">
            <v>/cantos/resucito/c/canticodelostresjovenes.html</v>
          </cell>
          <cell r="AG43" t="str">
            <v>/cantos/resucito/c/canticodelostresjovenes.html</v>
          </cell>
          <cell r="AH43" t="str">
            <v>"},</v>
          </cell>
          <cell r="AI43" t="str">
            <v>c</v>
          </cell>
          <cell r="AJ43" t="str">
            <v>p</v>
          </cell>
          <cell r="AK43" t="str">
            <v>{id:40,title: "canticodelostresjovenesCántico de los tres jóvenes", subtitle: "Daniel 3,57-58", category: "PRECATECUMENADO", moments: ["Laudes/Visperas", "Entrada", "Final", "Antiguo Testamento"], url: "/cantos/resucito/c/canticodelostresjovenes.html/cantos/resucito/c/canticodelostresjovenes.html"},</v>
          </cell>
          <cell r="AL43" t="str">
            <v>CÁNTICO DE LOS TRES JÓVENES</v>
          </cell>
          <cell r="AM43" t="str">
            <v>cánticodelostresjóvenes</v>
          </cell>
          <cell r="AN43" t="str">
            <v>Daniel 3,57-58</v>
          </cell>
          <cell r="AP43" t="str">
            <v>CANTO</v>
          </cell>
          <cell r="AQ43" t="str">
            <v>CÁNTICO DE LOS TRES JÓVENES</v>
          </cell>
        </row>
        <row r="44">
          <cell r="A44">
            <v>34</v>
          </cell>
          <cell r="B44" t="str">
            <v>{id:</v>
          </cell>
          <cell r="C44">
            <v>41</v>
          </cell>
          <cell r="D44" t="str">
            <v>,</v>
          </cell>
          <cell r="E44" t="str">
            <v xml:space="preserve">title: </v>
          </cell>
          <cell r="F44" t="str">
            <v>"</v>
          </cell>
          <cell r="G44" t="str">
            <v>cantodemoises</v>
          </cell>
          <cell r="H44" t="str">
            <v>Canto de Moisés</v>
          </cell>
          <cell r="I44" t="str">
            <v>",</v>
          </cell>
          <cell r="J44" t="str">
            <v xml:space="preserve"> subtitle: </v>
          </cell>
          <cell r="K44" t="str">
            <v>"</v>
          </cell>
          <cell r="L44" t="str">
            <v>Éxodo 15,1-18</v>
          </cell>
          <cell r="M44" t="str">
            <v xml:space="preserve">", </v>
          </cell>
          <cell r="N44" t="str">
            <v xml:space="preserve">category: </v>
          </cell>
          <cell r="O44" t="str">
            <v>"</v>
          </cell>
          <cell r="P44" t="str">
            <v>PRECATECUMENADO</v>
          </cell>
          <cell r="Q44" t="str">
            <v>"</v>
          </cell>
          <cell r="R44" t="str">
            <v>, moments: [</v>
          </cell>
          <cell r="S44" t="str">
            <v>"</v>
          </cell>
          <cell r="T44" t="str">
            <v>Laudes/Visperas</v>
          </cell>
          <cell r="U44" t="str">
            <v>", "</v>
          </cell>
          <cell r="V44" t="str">
            <v>Antiguo Testamento</v>
          </cell>
          <cell r="AE44" t="str">
            <v>"], url: "</v>
          </cell>
          <cell r="AF44" t="str">
            <v>/cantos/resucito/c/cantodemoises.html</v>
          </cell>
          <cell r="AG44" t="str">
            <v>/cantos/resucito/c/cantodemoises.html</v>
          </cell>
          <cell r="AH44" t="str">
            <v>"},</v>
          </cell>
          <cell r="AI44" t="str">
            <v>c</v>
          </cell>
          <cell r="AJ44" t="str">
            <v>p</v>
          </cell>
          <cell r="AK44" t="str">
            <v>{id:41,title: "cantodemoisesCanto de Moisés", subtitle: "Éxodo 15,1-18", category: "PRECATECUMENADO", moments: ["Laudes/Visperas", "Antiguo Testamento"], url: "/cantos/resucito/c/cantodemoises.html/cantos/resucito/c/cantodemoises.html"},</v>
          </cell>
          <cell r="AL44" t="str">
            <v>CANTO DE MOISÉS</v>
          </cell>
          <cell r="AM44" t="str">
            <v>cantodemoisés</v>
          </cell>
          <cell r="AN44" t="str">
            <v>Éxodo 15,1-18</v>
          </cell>
          <cell r="AP44" t="str">
            <v>CANTO</v>
          </cell>
          <cell r="AQ44" t="str">
            <v>CANTO DE MOISÉS</v>
          </cell>
        </row>
        <row r="45">
          <cell r="A45">
            <v>35</v>
          </cell>
          <cell r="B45" t="str">
            <v>{id:</v>
          </cell>
          <cell r="C45">
            <v>42</v>
          </cell>
          <cell r="D45" t="str">
            <v>,</v>
          </cell>
          <cell r="E45" t="str">
            <v xml:space="preserve">title: </v>
          </cell>
          <cell r="F45" t="str">
            <v>"</v>
          </cell>
          <cell r="G45" t="str">
            <v>caritaschristiurgetnos</v>
          </cell>
          <cell r="H45" t="str">
            <v>Caritas Christi urget nos</v>
          </cell>
          <cell r="I45" t="str">
            <v>",</v>
          </cell>
          <cell r="J45" t="str">
            <v xml:space="preserve"> subtitle: </v>
          </cell>
          <cell r="K45" t="str">
            <v>"</v>
          </cell>
          <cell r="L45" t="str">
            <v>2ª Corintios 5,14.15.17.21</v>
          </cell>
          <cell r="M45" t="str">
            <v xml:space="preserve">", </v>
          </cell>
          <cell r="N45" t="str">
            <v xml:space="preserve">category: </v>
          </cell>
          <cell r="O45" t="str">
            <v>"</v>
          </cell>
          <cell r="P45" t="str">
            <v>PRECATECUMENADO</v>
          </cell>
          <cell r="Q45" t="str">
            <v>"</v>
          </cell>
          <cell r="R45" t="str">
            <v>, moments: [</v>
          </cell>
          <cell r="S45" t="str">
            <v>"</v>
          </cell>
          <cell r="T45" t="str">
            <v>Pascua</v>
          </cell>
          <cell r="U45" t="str">
            <v>", "</v>
          </cell>
          <cell r="V45" t="str">
            <v>Antiguo Testamento</v>
          </cell>
          <cell r="AE45" t="str">
            <v>"], url: "</v>
          </cell>
          <cell r="AF45" t="str">
            <v>/cantos/resucito/c/caritaschristiurgetnos.html</v>
          </cell>
          <cell r="AG45" t="str">
            <v>/cantos/resucito/c/caritaschristiurgetnos.html</v>
          </cell>
          <cell r="AH45" t="str">
            <v>"},</v>
          </cell>
          <cell r="AI45" t="str">
            <v>c</v>
          </cell>
          <cell r="AJ45" t="str">
            <v>p</v>
          </cell>
          <cell r="AK45" t="str">
            <v>{id:42,title: "caritaschristiurgetnosCaritas Christi urget nos", subtitle: "2ª Corintios 5,14.15.17.21", category: "PRECATECUMENADO", moments: ["Pascua", "Antiguo Testamento"], url: "/cantos/resucito/c/caritaschristiurgetnos.html/cantos/resucito/c/caritaschristiurgetnos.html"},</v>
          </cell>
          <cell r="AL45" t="str">
            <v>CARITAS CHRISTI URGET NOS</v>
          </cell>
          <cell r="AM45" t="str">
            <v>caritaschristiurgetnos</v>
          </cell>
          <cell r="AN45" t="str">
            <v>2ª Corintios 5,14.15.17.21</v>
          </cell>
          <cell r="AP45" t="str">
            <v>CANTO</v>
          </cell>
          <cell r="AQ45" t="str">
            <v>CARITAS CHRISTI URGET NOS</v>
          </cell>
        </row>
        <row r="46">
          <cell r="A46">
            <v>36</v>
          </cell>
          <cell r="B46" t="str">
            <v>{id:</v>
          </cell>
          <cell r="C46">
            <v>43</v>
          </cell>
          <cell r="D46" t="str">
            <v>,</v>
          </cell>
          <cell r="E46" t="str">
            <v xml:space="preserve">title: </v>
          </cell>
          <cell r="F46" t="str">
            <v>"</v>
          </cell>
          <cell r="G46" t="str">
            <v>carmen63(estanrotasmisataduras)</v>
          </cell>
          <cell r="H46" t="str">
            <v>Carmen 63 - (ESTÁN ROTAS MIS ATADURAS )</v>
          </cell>
          <cell r="I46" t="str">
            <v>",</v>
          </cell>
          <cell r="J46" t="str">
            <v xml:space="preserve"> subtitle: </v>
          </cell>
          <cell r="K46" t="str">
            <v>"</v>
          </cell>
          <cell r="L46" t="str">
            <v>(Rabindranath Tagore)*</v>
          </cell>
          <cell r="M46" t="str">
            <v xml:space="preserve">", </v>
          </cell>
          <cell r="N46" t="str">
            <v xml:space="preserve">category: </v>
          </cell>
          <cell r="O46" t="str">
            <v>"</v>
          </cell>
          <cell r="P46" t="str">
            <v>PRECATECUMENADO</v>
          </cell>
          <cell r="Q46" t="str">
            <v>"</v>
          </cell>
          <cell r="R46" t="str">
            <v>, moments: [</v>
          </cell>
          <cell r="S46" t="str">
            <v>"</v>
          </cell>
          <cell r="T46" t="str">
            <v>Nuevo Testamento</v>
          </cell>
          <cell r="AE46" t="str">
            <v>"], url: "</v>
          </cell>
          <cell r="AF46" t="str">
            <v>/cantos/resucito/c/carmen63-(estanrotasmisataduras).html</v>
          </cell>
          <cell r="AG46" t="str">
            <v>/cantos/resucito/c/carmen63-(estanrotasmisataduras).html</v>
          </cell>
          <cell r="AH46" t="str">
            <v>"},</v>
          </cell>
          <cell r="AI46" t="str">
            <v>c</v>
          </cell>
          <cell r="AJ46" t="str">
            <v>p</v>
          </cell>
          <cell r="AK46" t="str">
            <v>{id:43,title: "carmen63(estanrotasmisataduras)Carmen 63 - (ESTÁN ROTAS MIS ATADURAS )", subtitle: "(Rabindranath Tagore)*", category: "PRECATECUMENADO", moments: ["Nuevo Testamento"], url: "/cantos/resucito/c/carmen63-(estanrotasmisataduras).html/cantos/resucito/c/carmen63-(estanrotasmisataduras).html"},</v>
          </cell>
          <cell r="AL46" t="str">
            <v>CARMEN 63 - (ESTÁN ROTAS MIS ATADURAS )</v>
          </cell>
          <cell r="AM46" t="str">
            <v>carmen63-(estánrotasmisataduras)</v>
          </cell>
          <cell r="AN46" t="str">
            <v>(Rabindranath Tagore)*</v>
          </cell>
          <cell r="AP46" t="str">
            <v>CANTO</v>
          </cell>
          <cell r="AQ46" t="str">
            <v>CARMEN 63 - (ESTÁN ROTAS MIS ATADURAS )</v>
          </cell>
        </row>
        <row r="47">
          <cell r="A47">
            <v>185</v>
          </cell>
          <cell r="B47" t="str">
            <v>{id:</v>
          </cell>
          <cell r="C47">
            <v>44</v>
          </cell>
          <cell r="D47" t="str">
            <v>,</v>
          </cell>
          <cell r="E47" t="str">
            <v xml:space="preserve">title: </v>
          </cell>
          <cell r="F47" t="str">
            <v>"</v>
          </cell>
          <cell r="G47" t="str">
            <v>celebracionpenitencial(bendicionpenitencial)</v>
          </cell>
          <cell r="H47" t="str">
            <v>Celebración penitencial (Bendición penitencial )</v>
          </cell>
          <cell r="I47" t="str">
            <v>",</v>
          </cell>
          <cell r="J47" t="str">
            <v xml:space="preserve"> subtitle: </v>
          </cell>
          <cell r="K47" t="str">
            <v>"</v>
          </cell>
          <cell r="L47" t="str">
            <v>Acción de gracias</v>
          </cell>
          <cell r="M47" t="str">
            <v xml:space="preserve">", </v>
          </cell>
          <cell r="N47" t="str">
            <v xml:space="preserve">category: </v>
          </cell>
          <cell r="O47" t="str">
            <v>"</v>
          </cell>
          <cell r="P47" t="str">
            <v>LITÚRGICOS</v>
          </cell>
          <cell r="Q47" t="str">
            <v>"</v>
          </cell>
          <cell r="R47" t="str">
            <v>, moments: [</v>
          </cell>
          <cell r="S47" t="str">
            <v>"</v>
          </cell>
          <cell r="T47" t="str">
            <v>Nuevo Testamento</v>
          </cell>
          <cell r="AE47" t="str">
            <v>"], url: "</v>
          </cell>
          <cell r="AF47" t="str">
            <v>/cantos/resucito/c/celebracionpenitencial(bendicionpenitencial).html</v>
          </cell>
          <cell r="AG47" t="str">
            <v>/cantos/resucito/c/celebracionpenitencial(bendicionpenitencial).html</v>
          </cell>
          <cell r="AH47" t="str">
            <v>"},</v>
          </cell>
          <cell r="AI47" t="str">
            <v>c</v>
          </cell>
          <cell r="AJ47" t="str">
            <v>l</v>
          </cell>
          <cell r="AK47" t="str">
            <v>{id:44,title: "celebracionpenitencial(bendicionpenitencial)Celebración penitencial (Bendición penitencial )", subtitle: "Acción de gracias", category: "LITÚRGICOS", moments: ["Nuevo Testamento"], url: "/cantos/resucito/c/celebracionpenitencial(bendicionpenitencial).html/cantos/resucito/c/celebracionpenitencial(bendicionpenitencial).html"},</v>
          </cell>
          <cell r="AL47" t="str">
            <v>CELEBRACIÓN PENITENCIAL (BENDICIÓN PENITENCIAL )</v>
          </cell>
          <cell r="AM47" t="str">
            <v>celebraciónpenitencial(bendiciónpenitencial)</v>
          </cell>
          <cell r="AN47" t="str">
            <v>Acción de gracias</v>
          </cell>
          <cell r="AP47" t="str">
            <v>CANTO</v>
          </cell>
          <cell r="AQ47" t="str">
            <v>CELEBRACIÓN PENITENCIAL (BENDICIÓN PENITENCIAL )</v>
          </cell>
        </row>
        <row r="48">
          <cell r="A48">
            <v>37</v>
          </cell>
          <cell r="B48" t="str">
            <v>{id:</v>
          </cell>
          <cell r="C48">
            <v>45</v>
          </cell>
          <cell r="D48" t="str">
            <v>,</v>
          </cell>
          <cell r="E48" t="str">
            <v xml:space="preserve">title: </v>
          </cell>
          <cell r="F48" t="str">
            <v>"</v>
          </cell>
          <cell r="G48" t="str">
            <v>comocondenadosamuerte</v>
          </cell>
          <cell r="H48" t="str">
            <v>Como condenados a muerte</v>
          </cell>
          <cell r="I48" t="str">
            <v>",</v>
          </cell>
          <cell r="J48" t="str">
            <v xml:space="preserve"> subtitle: </v>
          </cell>
          <cell r="K48" t="str">
            <v>"</v>
          </cell>
          <cell r="L48" t="str">
            <v>1ª Corintios 4,9-13</v>
          </cell>
          <cell r="M48" t="str">
            <v xml:space="preserve">", </v>
          </cell>
          <cell r="N48" t="str">
            <v xml:space="preserve">category: </v>
          </cell>
          <cell r="O48" t="str">
            <v>"</v>
          </cell>
          <cell r="P48" t="str">
            <v>PRECATECUMENADO</v>
          </cell>
          <cell r="Q48" t="str">
            <v>"</v>
          </cell>
          <cell r="R48" t="str">
            <v>, moments: [</v>
          </cell>
          <cell r="S48" t="str">
            <v>"</v>
          </cell>
          <cell r="T48" t="str">
            <v>Pascua</v>
          </cell>
          <cell r="U48" t="str">
            <v>", "</v>
          </cell>
          <cell r="V48" t="str">
            <v>Comunión</v>
          </cell>
          <cell r="AE48" t="str">
            <v>"], url: "</v>
          </cell>
          <cell r="AF48" t="str">
            <v>/cantos/resucito/c/comocondenadosamuerte.html</v>
          </cell>
          <cell r="AG48" t="str">
            <v>/cantos/resucito/c/comocondenadosamuerte.html</v>
          </cell>
          <cell r="AH48" t="str">
            <v>"},</v>
          </cell>
          <cell r="AI48" t="str">
            <v>c</v>
          </cell>
          <cell r="AJ48" t="str">
            <v>p</v>
          </cell>
          <cell r="AK48" t="str">
            <v>{id:45,title: "comocondenadosamuerteComo condenados a muerte", subtitle: "1ª Corintios 4,9-13", category: "PRECATECUMENADO", moments: ["Pascua", "Comunión"], url: "/cantos/resucito/c/comocondenadosamuerte.html/cantos/resucito/c/comocondenadosamuerte.html"},</v>
          </cell>
          <cell r="AL48" t="str">
            <v>COMO CONDENADOS A MUERTE</v>
          </cell>
          <cell r="AM48" t="str">
            <v>comocondenadosamuerte</v>
          </cell>
          <cell r="AN48" t="str">
            <v>1ª Corintios 4,9-13</v>
          </cell>
          <cell r="AP48" t="str">
            <v>CANTO</v>
          </cell>
          <cell r="AQ48" t="str">
            <v>COMO CONDENADOS A MUERTE</v>
          </cell>
        </row>
        <row r="49">
          <cell r="A49">
            <v>239</v>
          </cell>
          <cell r="B49" t="str">
            <v>{id:</v>
          </cell>
          <cell r="C49">
            <v>46</v>
          </cell>
          <cell r="D49" t="str">
            <v>,</v>
          </cell>
          <cell r="E49" t="str">
            <v xml:space="preserve">title: </v>
          </cell>
          <cell r="F49" t="str">
            <v>"</v>
          </cell>
          <cell r="G49" t="str">
            <v>comodestilalamiel</v>
          </cell>
          <cell r="H49" t="str">
            <v>Como destila la miel</v>
          </cell>
          <cell r="I49" t="str">
            <v>",</v>
          </cell>
          <cell r="J49" t="str">
            <v xml:space="preserve"> subtitle: </v>
          </cell>
          <cell r="K49" t="str">
            <v>"</v>
          </cell>
          <cell r="L49" t="str">
            <v>Oda XL de Salomón</v>
          </cell>
          <cell r="M49" t="str">
            <v xml:space="preserve">", </v>
          </cell>
          <cell r="N49" t="str">
            <v xml:space="preserve">category: </v>
          </cell>
          <cell r="O49" t="str">
            <v>"</v>
          </cell>
          <cell r="P49" t="str">
            <v>ELECCIÓN</v>
          </cell>
          <cell r="Q49" t="str">
            <v>"</v>
          </cell>
          <cell r="R49" t="str">
            <v>, moments: [</v>
          </cell>
          <cell r="S49" t="str">
            <v>"</v>
          </cell>
          <cell r="T49" t="str">
            <v>Laudes/Visperas</v>
          </cell>
          <cell r="U49" t="str">
            <v>", "</v>
          </cell>
          <cell r="V49" t="str">
            <v>Entrada</v>
          </cell>
          <cell r="W49" t="str">
            <v>", "</v>
          </cell>
          <cell r="X49" t="str">
            <v>Comunión</v>
          </cell>
          <cell r="AE49" t="str">
            <v>"], url: "</v>
          </cell>
          <cell r="AF49" t="str">
            <v>/cantos/resucito/c/comodestilalamiel.html</v>
          </cell>
          <cell r="AG49" t="str">
            <v>/cantos/resucito/c/comodestilalamiel.html</v>
          </cell>
          <cell r="AH49" t="str">
            <v>"},</v>
          </cell>
          <cell r="AI49" t="str">
            <v>c</v>
          </cell>
          <cell r="AJ49" t="str">
            <v>e</v>
          </cell>
          <cell r="AK49" t="str">
            <v>{id:46,title: "comodestilalamielComo destila la miel", subtitle: "Oda XL de Salomón", category: "ELECCIÓN", moments: ["Laudes/Visperas", "Entrada", "Comunión"], url: "/cantos/resucito/c/comodestilalamiel.html/cantos/resucito/c/comodestilalamiel.html"},</v>
          </cell>
          <cell r="AL49" t="str">
            <v>COMO DESTILA LA MIEL</v>
          </cell>
          <cell r="AM49" t="str">
            <v>comodestilalamiel</v>
          </cell>
          <cell r="AN49" t="str">
            <v>Oda XL de Salomón</v>
          </cell>
          <cell r="AP49" t="str">
            <v>CANTO</v>
          </cell>
          <cell r="AQ49" t="str">
            <v>COMO DESTILA LA MIEL</v>
          </cell>
        </row>
        <row r="50">
          <cell r="A50">
            <v>221</v>
          </cell>
          <cell r="B50" t="str">
            <v>{id:</v>
          </cell>
          <cell r="C50">
            <v>47</v>
          </cell>
          <cell r="D50" t="str">
            <v>,</v>
          </cell>
          <cell r="E50" t="str">
            <v xml:space="preserve">title: </v>
          </cell>
          <cell r="F50" t="str">
            <v>"</v>
          </cell>
          <cell r="G50" t="str">
            <v>comoelimpulsoquesientelaira</v>
          </cell>
          <cell r="H50" t="str">
            <v>Como el impulso que siente la ira</v>
          </cell>
          <cell r="I50" t="str">
            <v>",</v>
          </cell>
          <cell r="J50" t="str">
            <v xml:space="preserve"> subtitle: </v>
          </cell>
          <cell r="K50" t="str">
            <v>"</v>
          </cell>
          <cell r="L50" t="str">
            <v>Oda VII de Salomón</v>
          </cell>
          <cell r="M50" t="str">
            <v xml:space="preserve">", </v>
          </cell>
          <cell r="N50" t="str">
            <v xml:space="preserve">category: </v>
          </cell>
          <cell r="O50" t="str">
            <v>"</v>
          </cell>
          <cell r="P50" t="str">
            <v>CATECUMENADO</v>
          </cell>
          <cell r="Q50" t="str">
            <v>"</v>
          </cell>
          <cell r="R50" t="str">
            <v>, moments: [</v>
          </cell>
          <cell r="S50" t="str">
            <v>"</v>
          </cell>
          <cell r="T50" t="str">
            <v>Paz</v>
          </cell>
          <cell r="U50" t="str">
            <v>", "</v>
          </cell>
          <cell r="V50" t="str">
            <v>Antiguo Testamento</v>
          </cell>
          <cell r="AE50" t="str">
            <v>"], url: "</v>
          </cell>
          <cell r="AF50" t="str">
            <v>/cantos/resucito/c/comoelimpulsoquesientelaira.html</v>
          </cell>
          <cell r="AG50" t="str">
            <v>/cantos/resucito/c/comoelimpulsoquesientelaira.html</v>
          </cell>
          <cell r="AH50" t="str">
            <v>"},</v>
          </cell>
          <cell r="AI50" t="str">
            <v>c</v>
          </cell>
          <cell r="AJ50" t="str">
            <v>c</v>
          </cell>
          <cell r="AK50" t="str">
            <v>{id:47,title: "comoelimpulsoquesientelairaComo el impulso que siente la ira", subtitle: "Oda VII de Salomón", category: "CATECUMENADO", moments: ["Paz", "Antiguo Testamento"], url: "/cantos/resucito/c/comoelimpulsoquesientelaira.html/cantos/resucito/c/comoelimpulsoquesientelaira.html"},</v>
          </cell>
          <cell r="AL50" t="str">
            <v>COMO EL IMPULSO QUE SIENTE LA IRA</v>
          </cell>
          <cell r="AM50" t="str">
            <v>comoelimpulsoquesientelaira</v>
          </cell>
          <cell r="AN50" t="str">
            <v>Oda VII de Salomón</v>
          </cell>
          <cell r="AP50" t="str">
            <v>CANTO</v>
          </cell>
          <cell r="AQ50" t="str">
            <v>COMO EL IMPULSO QUE SIENTE LA IRA</v>
          </cell>
        </row>
        <row r="51">
          <cell r="A51">
            <v>38</v>
          </cell>
          <cell r="B51" t="str">
            <v>{id:</v>
          </cell>
          <cell r="C51">
            <v>48</v>
          </cell>
          <cell r="D51" t="str">
            <v>,</v>
          </cell>
          <cell r="E51" t="str">
            <v xml:space="preserve">title: </v>
          </cell>
          <cell r="F51" t="str">
            <v>"</v>
          </cell>
          <cell r="G51" t="str">
            <v>comoesmaravilloso</v>
          </cell>
          <cell r="H51" t="str">
            <v>Cómo es maravilloso</v>
          </cell>
          <cell r="I51" t="str">
            <v>",</v>
          </cell>
          <cell r="J51" t="str">
            <v xml:space="preserve"> subtitle: </v>
          </cell>
          <cell r="K51" t="str">
            <v>"</v>
          </cell>
          <cell r="L51" t="str">
            <v>Salmo 133 (132)</v>
          </cell>
          <cell r="M51" t="str">
            <v xml:space="preserve">", </v>
          </cell>
          <cell r="N51" t="str">
            <v xml:space="preserve">category: </v>
          </cell>
          <cell r="O51" t="str">
            <v>"</v>
          </cell>
          <cell r="P51" t="str">
            <v>PRECATECUMENADO</v>
          </cell>
          <cell r="Q51" t="str">
            <v>"</v>
          </cell>
          <cell r="R51" t="str">
            <v>, moments: [</v>
          </cell>
          <cell r="S51" t="str">
            <v>"</v>
          </cell>
          <cell r="T51" t="str">
            <v>Cuaresma</v>
          </cell>
          <cell r="U51" t="str">
            <v>", "</v>
          </cell>
          <cell r="V51" t="str">
            <v>Laudes/Visperas</v>
          </cell>
          <cell r="W51" t="str">
            <v>", "</v>
          </cell>
          <cell r="X51" t="str">
            <v>Antiguo Testamento</v>
          </cell>
          <cell r="AE51" t="str">
            <v>"], url: "</v>
          </cell>
          <cell r="AF51" t="str">
            <v>/cantos/resucito/c/comoesmaravilloso.html</v>
          </cell>
          <cell r="AG51" t="str">
            <v>/cantos/resucito/c/comoesmaravilloso.html</v>
          </cell>
          <cell r="AH51" t="str">
            <v>"},</v>
          </cell>
          <cell r="AI51" t="str">
            <v>c</v>
          </cell>
          <cell r="AJ51" t="str">
            <v>p</v>
          </cell>
          <cell r="AK51" t="str">
            <v>{id:48,title: "comoesmaravillosoCómo es maravilloso", subtitle: "Salmo 133 (132)", category: "PRECATECUMENADO", moments: ["Cuaresma", "Laudes/Visperas", "Antiguo Testamento"], url: "/cantos/resucito/c/comoesmaravilloso.html/cantos/resucito/c/comoesmaravilloso.html"},</v>
          </cell>
          <cell r="AL51" t="str">
            <v>CÓMO ES MARAVILLOSO</v>
          </cell>
          <cell r="AM51" t="str">
            <v>cómoesmaravilloso</v>
          </cell>
          <cell r="AN51" t="str">
            <v>Salmo 133 (132)</v>
          </cell>
          <cell r="AP51" t="str">
            <v>CANTO</v>
          </cell>
          <cell r="AQ51" t="str">
            <v>CÓMO ES MARAVILLOSO</v>
          </cell>
        </row>
        <row r="52">
          <cell r="A52">
            <v>39</v>
          </cell>
          <cell r="B52" t="str">
            <v>{id:</v>
          </cell>
          <cell r="C52">
            <v>49</v>
          </cell>
          <cell r="D52" t="str">
            <v>,</v>
          </cell>
          <cell r="E52" t="str">
            <v xml:space="preserve">title: </v>
          </cell>
          <cell r="F52" t="str">
            <v>"</v>
          </cell>
          <cell r="G52" t="str">
            <v>comolacierva</v>
          </cell>
          <cell r="H52" t="str">
            <v>Como la cierva</v>
          </cell>
          <cell r="I52" t="str">
            <v>",</v>
          </cell>
          <cell r="J52" t="str">
            <v xml:space="preserve"> subtitle: </v>
          </cell>
          <cell r="K52" t="str">
            <v>"</v>
          </cell>
          <cell r="L52" t="str">
            <v>Salmo 42-43 (41-42)</v>
          </cell>
          <cell r="M52" t="str">
            <v xml:space="preserve">", </v>
          </cell>
          <cell r="N52" t="str">
            <v xml:space="preserve">category: </v>
          </cell>
          <cell r="O52" t="str">
            <v>"</v>
          </cell>
          <cell r="P52" t="str">
            <v>PRECATECUMENADO</v>
          </cell>
          <cell r="Q52" t="str">
            <v>"</v>
          </cell>
          <cell r="R52" t="str">
            <v>, moments: [</v>
          </cell>
          <cell r="S52" t="str">
            <v>"</v>
          </cell>
          <cell r="T52" t="str">
            <v>Pascua</v>
          </cell>
          <cell r="U52" t="str">
            <v>", "</v>
          </cell>
          <cell r="V52" t="str">
            <v>Comunión</v>
          </cell>
          <cell r="W52" t="str">
            <v>", "</v>
          </cell>
          <cell r="X52" t="str">
            <v>Antiguo Testamento</v>
          </cell>
          <cell r="AE52" t="str">
            <v>"], url: "</v>
          </cell>
          <cell r="AF52" t="str">
            <v>/cantos/resucito/c/comolacierva.html</v>
          </cell>
          <cell r="AG52" t="str">
            <v>/cantos/resucito/c/comolacierva.html</v>
          </cell>
          <cell r="AH52" t="str">
            <v>"},</v>
          </cell>
          <cell r="AI52" t="str">
            <v>c</v>
          </cell>
          <cell r="AJ52" t="str">
            <v>p</v>
          </cell>
          <cell r="AK52" t="str">
            <v>{id:49,title: "comolaciervaComo la cierva", subtitle: "Salmo 42-43 (41-42)", category: "PRECATECUMENADO", moments: ["Pascua", "Comunión", "Antiguo Testamento"], url: "/cantos/resucito/c/comolacierva.html/cantos/resucito/c/comolacierva.html"},</v>
          </cell>
          <cell r="AL52" t="str">
            <v>COMO LA CIERVA</v>
          </cell>
          <cell r="AM52" t="str">
            <v>comolacierva</v>
          </cell>
          <cell r="AN52" t="str">
            <v>Salmo 42-43 (41-42)</v>
          </cell>
          <cell r="AP52" t="str">
            <v>CANTO</v>
          </cell>
          <cell r="AQ52" t="str">
            <v>COMO LA CIERVA</v>
          </cell>
        </row>
        <row r="53">
          <cell r="A53">
            <v>240</v>
          </cell>
          <cell r="B53" t="str">
            <v>{id:</v>
          </cell>
          <cell r="C53">
            <v>50</v>
          </cell>
          <cell r="D53" t="str">
            <v>,</v>
          </cell>
          <cell r="E53" t="str">
            <v xml:space="preserve">title: </v>
          </cell>
          <cell r="F53" t="str">
            <v>"</v>
          </cell>
          <cell r="G53" t="str">
            <v>comolirioentreloscardos</v>
          </cell>
          <cell r="H53" t="str">
            <v>Como lirio entre los cardos</v>
          </cell>
          <cell r="I53" t="str">
            <v>",</v>
          </cell>
          <cell r="J53" t="str">
            <v xml:space="preserve"> subtitle: </v>
          </cell>
          <cell r="K53" t="str">
            <v>"</v>
          </cell>
          <cell r="L53" t="str">
            <v xml:space="preserve">Cantar de los cantares 1,13ss </v>
          </cell>
          <cell r="M53" t="str">
            <v xml:space="preserve">", </v>
          </cell>
          <cell r="N53" t="str">
            <v xml:space="preserve">category: </v>
          </cell>
          <cell r="O53" t="str">
            <v>"</v>
          </cell>
          <cell r="P53" t="str">
            <v>ELECCIÓN</v>
          </cell>
          <cell r="Q53" t="str">
            <v>"</v>
          </cell>
          <cell r="R53" t="str">
            <v>, moments: [</v>
          </cell>
          <cell r="S53" t="str">
            <v>"</v>
          </cell>
          <cell r="T53" t="str">
            <v>Adviento</v>
          </cell>
          <cell r="U53" t="str">
            <v>", "</v>
          </cell>
          <cell r="V53" t="str">
            <v>Entrada</v>
          </cell>
          <cell r="W53" t="str">
            <v>", "</v>
          </cell>
          <cell r="X53" t="str">
            <v>Paz</v>
          </cell>
          <cell r="Y53" t="str">
            <v>", "</v>
          </cell>
          <cell r="Z53" t="str">
            <v>Final</v>
          </cell>
          <cell r="AA53" t="str">
            <v>", "</v>
          </cell>
          <cell r="AB53" t="str">
            <v>Antiguo Testamento</v>
          </cell>
          <cell r="AE53" t="str">
            <v>"], url: "</v>
          </cell>
          <cell r="AF53" t="str">
            <v>/cantos/resucito/c/comolirioentreloscardos.html</v>
          </cell>
          <cell r="AG53" t="str">
            <v>/cantos/resucito/c/comolirioentreloscardos.html</v>
          </cell>
          <cell r="AH53" t="str">
            <v>"},</v>
          </cell>
          <cell r="AI53" t="str">
            <v>c</v>
          </cell>
          <cell r="AJ53" t="str">
            <v>e</v>
          </cell>
          <cell r="AK53" t="str">
            <v>{id:50,title: "comolirioentreloscardosComo lirio entre los cardos", subtitle: "Cantar de los cantares 1,13ss ", category: "ELECCIÓN", moments: ["Adviento", "Entrada", "Paz", "Final", "Antiguo Testamento"], url: "/cantos/resucito/c/comolirioentreloscardos.html/cantos/resucito/c/comolirioentreloscardos.html"},</v>
          </cell>
          <cell r="AL53" t="str">
            <v>COMO LIRIO ENTRE LOS CARDOS</v>
          </cell>
          <cell r="AM53" t="str">
            <v>comolirioentreloscardos</v>
          </cell>
          <cell r="AN53" t="str">
            <v xml:space="preserve">Cantar de los cantares 1,13ss </v>
          </cell>
          <cell r="AP53" t="str">
            <v>CANTO</v>
          </cell>
          <cell r="AQ53" t="str">
            <v>COMO LIRIO ENTRE LOS CARDOS</v>
          </cell>
        </row>
        <row r="54">
          <cell r="A54">
            <v>40</v>
          </cell>
          <cell r="B54" t="str">
            <v>{id:</v>
          </cell>
          <cell r="C54">
            <v>51</v>
          </cell>
          <cell r="D54" t="str">
            <v>,</v>
          </cell>
          <cell r="E54" t="str">
            <v xml:space="preserve">title: </v>
          </cell>
          <cell r="F54" t="str">
            <v>"</v>
          </cell>
          <cell r="G54" t="str">
            <v>comoovejaqueve</v>
          </cell>
          <cell r="H54" t="str">
            <v>Como oveja que ve</v>
          </cell>
          <cell r="I54" t="str">
            <v>",</v>
          </cell>
          <cell r="J54" t="str">
            <v xml:space="preserve"> subtitle: </v>
          </cell>
          <cell r="K54" t="str">
            <v>"</v>
          </cell>
          <cell r="L54" t="str">
            <v>Kontáklon (Romano el Meloda)</v>
          </cell>
          <cell r="M54" t="str">
            <v xml:space="preserve">", </v>
          </cell>
          <cell r="N54" t="str">
            <v xml:space="preserve">category: </v>
          </cell>
          <cell r="O54" t="str">
            <v>"</v>
          </cell>
          <cell r="P54" t="str">
            <v>PRECATECUMENADO</v>
          </cell>
          <cell r="Q54" t="str">
            <v>"</v>
          </cell>
          <cell r="R54" t="str">
            <v>, moments: [</v>
          </cell>
          <cell r="S54" t="str">
            <v>"</v>
          </cell>
          <cell r="T54" t="str">
            <v>Fracción del pan</v>
          </cell>
          <cell r="AE54" t="str">
            <v>"], url: "</v>
          </cell>
          <cell r="AF54" t="str">
            <v>/cantos/resucito/c/comoovejaqueve.html</v>
          </cell>
          <cell r="AG54" t="str">
            <v>/cantos/resucito/c/comoovejaqueve.html</v>
          </cell>
          <cell r="AH54" t="str">
            <v>"},</v>
          </cell>
          <cell r="AI54" t="str">
            <v>c</v>
          </cell>
          <cell r="AJ54" t="str">
            <v>p</v>
          </cell>
          <cell r="AK54" t="str">
            <v>{id:51,title: "comoovejaqueveComo oveja que ve", subtitle: "Kontáklon (Romano el Meloda)", category: "PRECATECUMENADO", moments: ["Fracción del pan"], url: "/cantos/resucito/c/comoovejaqueve.html/cantos/resucito/c/comoovejaqueve.html"},</v>
          </cell>
          <cell r="AL54" t="str">
            <v>COMO OVEJA QUE VE</v>
          </cell>
          <cell r="AM54" t="str">
            <v>comoovejaqueve</v>
          </cell>
          <cell r="AN54" t="str">
            <v>Kontáklon (Romano el Meloda)</v>
          </cell>
          <cell r="AP54" t="str">
            <v>CANTO</v>
          </cell>
          <cell r="AQ54" t="str">
            <v>COMO OVEJA QUE VE</v>
          </cell>
        </row>
        <row r="55">
          <cell r="A55">
            <v>41</v>
          </cell>
          <cell r="B55" t="str">
            <v>{id:</v>
          </cell>
          <cell r="C55">
            <v>52</v>
          </cell>
          <cell r="D55" t="str">
            <v>,</v>
          </cell>
          <cell r="E55" t="str">
            <v xml:space="preserve">title: </v>
          </cell>
          <cell r="F55" t="str">
            <v>"</v>
          </cell>
          <cell r="G55" t="str">
            <v>consoladamipueblo</v>
          </cell>
          <cell r="H55" t="str">
            <v>Consolad a mi pueblo</v>
          </cell>
          <cell r="I55" t="str">
            <v>",</v>
          </cell>
          <cell r="J55" t="str">
            <v xml:space="preserve"> subtitle: </v>
          </cell>
          <cell r="K55" t="str">
            <v>"</v>
          </cell>
          <cell r="L55" t="str">
            <v xml:space="preserve">Isaías 40,1-11 - Melodía hebraica </v>
          </cell>
          <cell r="M55" t="str">
            <v xml:space="preserve">", </v>
          </cell>
          <cell r="N55" t="str">
            <v xml:space="preserve">category: </v>
          </cell>
          <cell r="O55" t="str">
            <v>"</v>
          </cell>
          <cell r="P55" t="str">
            <v>PRECATECUMENADO</v>
          </cell>
          <cell r="Q55" t="str">
            <v>"</v>
          </cell>
          <cell r="R55" t="str">
            <v>, moments: [</v>
          </cell>
          <cell r="S55" t="str">
            <v>"</v>
          </cell>
          <cell r="AE55" t="str">
            <v>"], url: "</v>
          </cell>
          <cell r="AF55" t="str">
            <v>/cantos/resucito/c/consoladamipueblo.html</v>
          </cell>
          <cell r="AG55" t="str">
            <v>/cantos/resucito/c/consoladamipueblo.html</v>
          </cell>
          <cell r="AH55" t="str">
            <v>"},</v>
          </cell>
          <cell r="AI55" t="str">
            <v>c</v>
          </cell>
          <cell r="AJ55" t="str">
            <v>p</v>
          </cell>
          <cell r="AK55" t="str">
            <v>{id:52,title: "consoladamipuebloConsolad a mi pueblo", subtitle: "Isaías 40,1-11 - Melodía hebraica ", category: "PRECATECUMENADO", moments: [""], url: "/cantos/resucito/c/consoladamipueblo.html/cantos/resucito/c/consoladamipueblo.html"},</v>
          </cell>
          <cell r="AL55" t="str">
            <v>CONSOLAD A MI PUEBLO</v>
          </cell>
          <cell r="AM55" t="str">
            <v>consoladamipueblo</v>
          </cell>
          <cell r="AN55" t="str">
            <v xml:space="preserve">Isaías 40,1-11 - Melodía hebraica </v>
          </cell>
          <cell r="AP55" t="str">
            <v>CANTO</v>
          </cell>
          <cell r="AQ55" t="str">
            <v>CONSOLAD A MI PUEBLO</v>
          </cell>
        </row>
        <row r="56">
          <cell r="A56">
            <v>186</v>
          </cell>
          <cell r="B56" t="str">
            <v>{id:</v>
          </cell>
          <cell r="C56">
            <v>53</v>
          </cell>
          <cell r="D56" t="str">
            <v>,</v>
          </cell>
          <cell r="E56" t="str">
            <v xml:space="preserve">title: </v>
          </cell>
          <cell r="F56" t="str">
            <v>"</v>
          </cell>
          <cell r="G56" t="str">
            <v>corderodedios</v>
          </cell>
          <cell r="H56" t="str">
            <v>Cordero de Dios</v>
          </cell>
          <cell r="I56" t="str">
            <v>",</v>
          </cell>
          <cell r="J56" t="str">
            <v xml:space="preserve"> subtitle: </v>
          </cell>
          <cell r="K56" t="str">
            <v>"</v>
          </cell>
          <cell r="L56" t="str">
            <v>Después de la consagración</v>
          </cell>
          <cell r="M56" t="str">
            <v xml:space="preserve">", </v>
          </cell>
          <cell r="N56" t="str">
            <v xml:space="preserve">category: </v>
          </cell>
          <cell r="O56" t="str">
            <v>"</v>
          </cell>
          <cell r="P56" t="str">
            <v>LITÚRGICOS</v>
          </cell>
          <cell r="Q56" t="str">
            <v>"</v>
          </cell>
          <cell r="R56" t="str">
            <v>, moments: [</v>
          </cell>
          <cell r="S56" t="str">
            <v>"</v>
          </cell>
          <cell r="T56" t="str">
            <v>Entrada</v>
          </cell>
          <cell r="AE56" t="str">
            <v>"], url: "</v>
          </cell>
          <cell r="AF56" t="str">
            <v>/cantos/resucito/c/corderodedios.html</v>
          </cell>
          <cell r="AG56" t="str">
            <v>/cantos/resucito/c/corderodedios.html</v>
          </cell>
          <cell r="AH56" t="str">
            <v>"},</v>
          </cell>
          <cell r="AI56" t="str">
            <v>c</v>
          </cell>
          <cell r="AJ56" t="str">
            <v>l</v>
          </cell>
          <cell r="AK56" t="str">
            <v>{id:53,title: "corderodediosCordero de Dios", subtitle: "Después de la consagración", category: "LITÚRGICOS", moments: ["Entrada"], url: "/cantos/resucito/c/corderodedios.html/cantos/resucito/c/corderodedios.html"},</v>
          </cell>
          <cell r="AL56" t="str">
            <v>CORDERO DE DIOS</v>
          </cell>
          <cell r="AM56" t="str">
            <v>corderodedios</v>
          </cell>
          <cell r="AN56" t="str">
            <v>Después de la consagración</v>
          </cell>
          <cell r="AP56" t="str">
            <v>CANTO</v>
          </cell>
          <cell r="AQ56" t="str">
            <v>CORDERO DE DIOS</v>
          </cell>
        </row>
        <row r="57">
          <cell r="A57">
            <v>187</v>
          </cell>
          <cell r="B57" t="str">
            <v>{id:</v>
          </cell>
          <cell r="C57">
            <v>54</v>
          </cell>
          <cell r="D57" t="str">
            <v>,</v>
          </cell>
          <cell r="E57" t="str">
            <v xml:space="preserve">title: </v>
          </cell>
          <cell r="F57" t="str">
            <v>"</v>
          </cell>
          <cell r="G57" t="str">
            <v>credo</v>
          </cell>
          <cell r="H57" t="str">
            <v>Credo</v>
          </cell>
          <cell r="I57" t="str">
            <v>",</v>
          </cell>
          <cell r="J57" t="str">
            <v xml:space="preserve"> subtitle: </v>
          </cell>
          <cell r="K57" t="str">
            <v>"</v>
          </cell>
          <cell r="L57" t="str">
            <v>Símbolo Apostólico</v>
          </cell>
          <cell r="M57" t="str">
            <v xml:space="preserve">", </v>
          </cell>
          <cell r="N57" t="str">
            <v xml:space="preserve">category: </v>
          </cell>
          <cell r="O57" t="str">
            <v>"</v>
          </cell>
          <cell r="P57" t="str">
            <v>LITÚRGICOS</v>
          </cell>
          <cell r="Q57" t="str">
            <v>"</v>
          </cell>
          <cell r="R57" t="str">
            <v>, moments: [</v>
          </cell>
          <cell r="S57" t="str">
            <v>"</v>
          </cell>
          <cell r="T57" t="str">
            <v>Pascua</v>
          </cell>
          <cell r="U57" t="str">
            <v>", "</v>
          </cell>
          <cell r="V57" t="str">
            <v>Laudes/Visperas</v>
          </cell>
          <cell r="W57" t="str">
            <v>", "</v>
          </cell>
          <cell r="X57" t="str">
            <v>Comunión</v>
          </cell>
          <cell r="Y57" t="str">
            <v>", "</v>
          </cell>
          <cell r="Z57" t="str">
            <v>Antiguo Testamento</v>
          </cell>
          <cell r="AE57" t="str">
            <v>"], url: "</v>
          </cell>
          <cell r="AF57" t="str">
            <v>/cantos/resucito/c/credo.html</v>
          </cell>
          <cell r="AG57" t="str">
            <v>/cantos/resucito/c/credo.html</v>
          </cell>
          <cell r="AH57" t="str">
            <v>"},</v>
          </cell>
          <cell r="AI57" t="str">
            <v>c</v>
          </cell>
          <cell r="AJ57" t="str">
            <v>l</v>
          </cell>
          <cell r="AK57" t="str">
            <v>{id:54,title: "credoCredo", subtitle: "Símbolo Apostólico", category: "LITÚRGICOS", moments: ["Pascua", "Laudes/Visperas", "Comunión", "Antiguo Testamento"], url: "/cantos/resucito/c/credo.html/cantos/resucito/c/credo.html"},</v>
          </cell>
          <cell r="AL57" t="str">
            <v>CREDO</v>
          </cell>
          <cell r="AM57" t="str">
            <v>credo</v>
          </cell>
          <cell r="AN57" t="str">
            <v>Símbolo Apostólico</v>
          </cell>
          <cell r="AP57" t="str">
            <v>CANTO</v>
          </cell>
          <cell r="AQ57" t="str">
            <v>CREDO</v>
          </cell>
        </row>
        <row r="58">
          <cell r="A58">
            <v>42</v>
          </cell>
          <cell r="B58" t="str">
            <v>{id:</v>
          </cell>
          <cell r="C58">
            <v>55</v>
          </cell>
          <cell r="D58" t="str">
            <v>,</v>
          </cell>
          <cell r="E58" t="str">
            <v xml:space="preserve">title: </v>
          </cell>
          <cell r="F58" t="str">
            <v>"</v>
          </cell>
          <cell r="G58" t="str">
            <v>cristoeslaluz</v>
          </cell>
          <cell r="H58" t="str">
            <v>Cristo es la luz</v>
          </cell>
          <cell r="I58" t="str">
            <v>",</v>
          </cell>
          <cell r="J58" t="str">
            <v xml:space="preserve"> subtitle: </v>
          </cell>
          <cell r="K58" t="str">
            <v>"</v>
          </cell>
          <cell r="L58" t="str">
            <v>Himno - Juan 8,12; 14,6</v>
          </cell>
          <cell r="M58" t="str">
            <v xml:space="preserve">", </v>
          </cell>
          <cell r="N58" t="str">
            <v xml:space="preserve">category: </v>
          </cell>
          <cell r="O58" t="str">
            <v>"</v>
          </cell>
          <cell r="P58" t="str">
            <v>PRECATECUMENADO</v>
          </cell>
          <cell r="Q58" t="str">
            <v>"</v>
          </cell>
          <cell r="R58" t="str">
            <v>, moments: [</v>
          </cell>
          <cell r="S58" t="str">
            <v>"</v>
          </cell>
          <cell r="T58" t="str">
            <v>Cuaresma</v>
          </cell>
          <cell r="U58" t="str">
            <v>", "</v>
          </cell>
          <cell r="V58" t="str">
            <v>Entrada</v>
          </cell>
          <cell r="W58" t="str">
            <v>", "</v>
          </cell>
          <cell r="X58" t="str">
            <v>Final</v>
          </cell>
          <cell r="Y58" t="str">
            <v>", "</v>
          </cell>
          <cell r="Z58" t="str">
            <v>Antiguo Testamento</v>
          </cell>
          <cell r="AE58" t="str">
            <v>"], url: "</v>
          </cell>
          <cell r="AF58" t="str">
            <v>/cantos/resucito/c/cristoeslaluz.html</v>
          </cell>
          <cell r="AG58" t="str">
            <v>/cantos/resucito/c/cristoeslaluz.html</v>
          </cell>
          <cell r="AH58" t="str">
            <v>"},</v>
          </cell>
          <cell r="AI58" t="str">
            <v>c</v>
          </cell>
          <cell r="AJ58" t="str">
            <v>p</v>
          </cell>
          <cell r="AK58" t="str">
            <v>{id:55,title: "cristoeslaluzCristo es la luz", subtitle: "Himno - Juan 8,12; 14,6", category: "PRECATECUMENADO", moments: ["Cuaresma", "Entrada", "Final", "Antiguo Testamento"], url: "/cantos/resucito/c/cristoeslaluz.html/cantos/resucito/c/cristoeslaluz.html"},</v>
          </cell>
          <cell r="AL58" t="str">
            <v>CRISTO ES LA LUZ</v>
          </cell>
          <cell r="AM58" t="str">
            <v>cristoeslaluz</v>
          </cell>
          <cell r="AN58" t="str">
            <v>Himno - Juan 8,12; 14,6</v>
          </cell>
          <cell r="AP58" t="str">
            <v>CANTO</v>
          </cell>
          <cell r="AQ58" t="str">
            <v>CRISTO ES LA LUZ</v>
          </cell>
        </row>
        <row r="59">
          <cell r="A59">
            <v>222</v>
          </cell>
          <cell r="B59" t="str">
            <v>{id:</v>
          </cell>
          <cell r="C59">
            <v>56</v>
          </cell>
          <cell r="D59" t="str">
            <v>,</v>
          </cell>
          <cell r="E59" t="str">
            <v xml:space="preserve">title: </v>
          </cell>
          <cell r="F59" t="str">
            <v>"</v>
          </cell>
          <cell r="G59" t="str">
            <v>cuandodormia</v>
          </cell>
          <cell r="H59" t="str">
            <v>Cuando dormía</v>
          </cell>
          <cell r="I59" t="str">
            <v>",</v>
          </cell>
          <cell r="J59" t="str">
            <v xml:space="preserve"> subtitle: </v>
          </cell>
          <cell r="K59" t="str">
            <v>"</v>
          </cell>
          <cell r="L59" t="str">
            <v xml:space="preserve">Cantar de los Cantares 5,2ss </v>
          </cell>
          <cell r="M59" t="str">
            <v xml:space="preserve">", </v>
          </cell>
          <cell r="N59" t="str">
            <v xml:space="preserve">category: </v>
          </cell>
          <cell r="O59" t="str">
            <v>"</v>
          </cell>
          <cell r="P59" t="str">
            <v>CATECUMENADO</v>
          </cell>
          <cell r="Q59" t="str">
            <v>"</v>
          </cell>
          <cell r="R59" t="str">
            <v>, moments: [</v>
          </cell>
          <cell r="S59" t="str">
            <v>"</v>
          </cell>
          <cell r="T59" t="str">
            <v>Pascua</v>
          </cell>
          <cell r="U59" t="str">
            <v>", "</v>
          </cell>
          <cell r="V59" t="str">
            <v>Laudes/Visperas</v>
          </cell>
          <cell r="W59" t="str">
            <v>", "</v>
          </cell>
          <cell r="X59" t="str">
            <v>Antiguo Testamento</v>
          </cell>
          <cell r="AE59" t="str">
            <v>"], url: "</v>
          </cell>
          <cell r="AF59" t="str">
            <v>/cantos/resucito/c/cuandodormia.html</v>
          </cell>
          <cell r="AG59" t="str">
            <v>/cantos/resucito/c/cuandodormia.html</v>
          </cell>
          <cell r="AH59" t="str">
            <v>"},</v>
          </cell>
          <cell r="AI59" t="str">
            <v>c</v>
          </cell>
          <cell r="AJ59" t="str">
            <v>c</v>
          </cell>
          <cell r="AK59" t="str">
            <v>{id:56,title: "cuandodormiaCuando dormía", subtitle: "Cantar de los Cantares 5,2ss ", category: "CATECUMENADO", moments: ["Pascua", "Laudes/Visperas", "Antiguo Testamento"], url: "/cantos/resucito/c/cuandodormia.html/cantos/resucito/c/cuandodormia.html"},</v>
          </cell>
          <cell r="AL59" t="str">
            <v>CUANDO DORMÍA</v>
          </cell>
          <cell r="AM59" t="str">
            <v>cuandodormía</v>
          </cell>
          <cell r="AN59" t="str">
            <v xml:space="preserve">Cantar de los Cantares 5,2ss </v>
          </cell>
          <cell r="AP59" t="str">
            <v>CANTO</v>
          </cell>
          <cell r="AQ59" t="str">
            <v>CUANDO DORMÍA</v>
          </cell>
        </row>
        <row r="60">
          <cell r="A60">
            <v>43</v>
          </cell>
          <cell r="B60" t="str">
            <v>{id:</v>
          </cell>
          <cell r="C60">
            <v>57</v>
          </cell>
          <cell r="D60" t="str">
            <v>,</v>
          </cell>
          <cell r="E60" t="str">
            <v xml:space="preserve">title: </v>
          </cell>
          <cell r="F60" t="str">
            <v>"</v>
          </cell>
          <cell r="G60" t="str">
            <v>cuandoelsenor</v>
          </cell>
          <cell r="H60" t="str">
            <v>Cuando el Señor</v>
          </cell>
          <cell r="I60" t="str">
            <v>",</v>
          </cell>
          <cell r="J60" t="str">
            <v xml:space="preserve"> subtitle: </v>
          </cell>
          <cell r="K60" t="str">
            <v>"</v>
          </cell>
          <cell r="L60" t="str">
            <v>Salmo 126 (125)</v>
          </cell>
          <cell r="M60" t="str">
            <v xml:space="preserve">", </v>
          </cell>
          <cell r="N60" t="str">
            <v xml:space="preserve">category: </v>
          </cell>
          <cell r="O60" t="str">
            <v>"</v>
          </cell>
          <cell r="P60" t="str">
            <v>PRECATECUMENADO</v>
          </cell>
          <cell r="Q60" t="str">
            <v>"</v>
          </cell>
          <cell r="R60" t="str">
            <v>, moments: [</v>
          </cell>
          <cell r="S60" t="str">
            <v>"</v>
          </cell>
          <cell r="T60" t="str">
            <v>Pascua</v>
          </cell>
          <cell r="U60" t="str">
            <v>", "</v>
          </cell>
          <cell r="V60" t="str">
            <v>Paz</v>
          </cell>
          <cell r="W60" t="str">
            <v>", "</v>
          </cell>
          <cell r="X60" t="str">
            <v>Final</v>
          </cell>
          <cell r="AE60" t="str">
            <v>"], url: "</v>
          </cell>
          <cell r="AF60" t="str">
            <v>/cantos/resucito/c/cuandoelsenor.html</v>
          </cell>
          <cell r="AG60" t="str">
            <v>/cantos/resucito/c/cuandoelsenor.html</v>
          </cell>
          <cell r="AH60" t="str">
            <v>"},</v>
          </cell>
          <cell r="AI60" t="str">
            <v>c</v>
          </cell>
          <cell r="AJ60" t="str">
            <v>p</v>
          </cell>
          <cell r="AK60" t="str">
            <v>{id:57,title: "cuandoelsenorCuando el Señor", subtitle: "Salmo 126 (125)", category: "PRECATECUMENADO", moments: ["Pascua", "Paz", "Final"], url: "/cantos/resucito/c/cuandoelsenor.html/cantos/resucito/c/cuandoelsenor.html"},</v>
          </cell>
          <cell r="AL60" t="str">
            <v>CUANDO EL SEÑOR</v>
          </cell>
          <cell r="AM60" t="str">
            <v>cuandoelseñor</v>
          </cell>
          <cell r="AN60" t="str">
            <v>Salmo 126 (125)</v>
          </cell>
          <cell r="AP60" t="str">
            <v>CANTO</v>
          </cell>
          <cell r="AQ60" t="str">
            <v>CUANDO EL SEÑOR</v>
          </cell>
        </row>
        <row r="61">
          <cell r="A61">
            <v>44</v>
          </cell>
          <cell r="B61" t="str">
            <v>{id:</v>
          </cell>
          <cell r="C61">
            <v>58</v>
          </cell>
          <cell r="D61" t="str">
            <v>,</v>
          </cell>
          <cell r="E61" t="str">
            <v xml:space="preserve">title: </v>
          </cell>
          <cell r="F61" t="str">
            <v>"</v>
          </cell>
          <cell r="G61" t="str">
            <v>cuandoisraelsaliodeegipto</v>
          </cell>
          <cell r="H61" t="str">
            <v>Cuando Israel salió de Egipto</v>
          </cell>
          <cell r="I61" t="str">
            <v>",</v>
          </cell>
          <cell r="J61" t="str">
            <v xml:space="preserve"> subtitle: </v>
          </cell>
          <cell r="K61" t="str">
            <v>"</v>
          </cell>
          <cell r="L61" t="str">
            <v>Salmo 114 (113)</v>
          </cell>
          <cell r="M61" t="str">
            <v xml:space="preserve">", </v>
          </cell>
          <cell r="N61" t="str">
            <v xml:space="preserve">category: </v>
          </cell>
          <cell r="O61" t="str">
            <v>"</v>
          </cell>
          <cell r="P61" t="str">
            <v>PRECATECUMENADO</v>
          </cell>
          <cell r="Q61" t="str">
            <v>"</v>
          </cell>
          <cell r="R61" t="str">
            <v>, moments: [</v>
          </cell>
          <cell r="S61" t="str">
            <v>"</v>
          </cell>
          <cell r="T61" t="str">
            <v>Pascua</v>
          </cell>
          <cell r="U61" t="str">
            <v>", "</v>
          </cell>
          <cell r="V61" t="str">
            <v>Paz</v>
          </cell>
          <cell r="AE61" t="str">
            <v>"], url: "</v>
          </cell>
          <cell r="AF61" t="str">
            <v>/cantos/resucito/c/cuandoisraelsaliodeegipto.html</v>
          </cell>
          <cell r="AG61" t="str">
            <v>/cantos/resucito/c/cuandoisraelsaliodeegipto.html</v>
          </cell>
          <cell r="AH61" t="str">
            <v>"},</v>
          </cell>
          <cell r="AI61" t="str">
            <v>c</v>
          </cell>
          <cell r="AJ61" t="str">
            <v>p</v>
          </cell>
          <cell r="AK61" t="str">
            <v>{id:58,title: "cuandoisraelsaliodeegiptoCuando Israel salió de Egipto", subtitle: "Salmo 114 (113)", category: "PRECATECUMENADO", moments: ["Pascua", "Paz"], url: "/cantos/resucito/c/cuandoisraelsaliodeegipto.html/cantos/resucito/c/cuandoisraelsaliodeegipto.html"},</v>
          </cell>
          <cell r="AL61" t="str">
            <v>CUANDO ISRAEL SALIÓ DE EGIPTO</v>
          </cell>
          <cell r="AM61" t="str">
            <v>cuandoisraelsaliódeegipto</v>
          </cell>
          <cell r="AN61" t="str">
            <v>Salmo 114 (113)</v>
          </cell>
          <cell r="AP61" t="str">
            <v>CANTO</v>
          </cell>
          <cell r="AQ61" t="str">
            <v>CUANDO ISRAEL SALIÓ DE EGIPTO</v>
          </cell>
        </row>
        <row r="62">
          <cell r="A62">
            <v>45</v>
          </cell>
          <cell r="B62" t="str">
            <v>{id:</v>
          </cell>
          <cell r="C62">
            <v>59</v>
          </cell>
          <cell r="D62" t="str">
            <v>,</v>
          </cell>
          <cell r="E62" t="str">
            <v xml:space="preserve">title: </v>
          </cell>
          <cell r="F62" t="str">
            <v>"</v>
          </cell>
          <cell r="G62" t="str">
            <v>dayenu</v>
          </cell>
          <cell r="H62" t="str">
            <v>Dayenú</v>
          </cell>
          <cell r="I62" t="str">
            <v>",</v>
          </cell>
          <cell r="J62" t="str">
            <v xml:space="preserve"> subtitle: </v>
          </cell>
          <cell r="K62" t="str">
            <v>"</v>
          </cell>
          <cell r="L62" t="str">
            <v>De la Hagadá de Pésaj hebrea</v>
          </cell>
          <cell r="M62" t="str">
            <v xml:space="preserve">", </v>
          </cell>
          <cell r="N62" t="str">
            <v xml:space="preserve">category: </v>
          </cell>
          <cell r="O62" t="str">
            <v>"</v>
          </cell>
          <cell r="P62" t="str">
            <v>PRECATECUMENADO</v>
          </cell>
          <cell r="Q62" t="str">
            <v>"</v>
          </cell>
          <cell r="R62" t="str">
            <v>, moments: [</v>
          </cell>
          <cell r="S62" t="str">
            <v>"</v>
          </cell>
          <cell r="T62" t="str">
            <v>Cuaresma</v>
          </cell>
          <cell r="U62" t="str">
            <v>", "</v>
          </cell>
          <cell r="V62" t="str">
            <v>Antiguo Testamento</v>
          </cell>
          <cell r="AE62" t="str">
            <v>"], url: "</v>
          </cell>
          <cell r="AF62" t="str">
            <v>/cantos/resucito/d/dayenu.html</v>
          </cell>
          <cell r="AG62" t="str">
            <v>/cantos/resucito/d/dayenu.html</v>
          </cell>
          <cell r="AH62" t="str">
            <v>"},</v>
          </cell>
          <cell r="AI62" t="str">
            <v>d</v>
          </cell>
          <cell r="AJ62" t="str">
            <v>p</v>
          </cell>
          <cell r="AK62" t="str">
            <v>{id:59,title: "dayenuDayenú", subtitle: "De la Hagadá de Pésaj hebrea", category: "PRECATECUMENADO", moments: ["Cuaresma", "Antiguo Testamento"], url: "/cantos/resucito/d/dayenu.html/cantos/resucito/d/dayenu.html"},</v>
          </cell>
          <cell r="AL62" t="str">
            <v>DAYENÚ</v>
          </cell>
          <cell r="AM62" t="str">
            <v>dayenú</v>
          </cell>
          <cell r="AN62" t="str">
            <v>De la Hagadá de Pésaj hebrea</v>
          </cell>
          <cell r="AP62" t="str">
            <v>CANTO</v>
          </cell>
          <cell r="AQ62" t="str">
            <v>DAYENÚ</v>
          </cell>
        </row>
        <row r="63">
          <cell r="A63">
            <v>47</v>
          </cell>
          <cell r="B63" t="str">
            <v>{id:</v>
          </cell>
          <cell r="C63">
            <v>60</v>
          </cell>
          <cell r="D63" t="str">
            <v>,</v>
          </cell>
          <cell r="E63" t="str">
            <v xml:space="preserve">title: </v>
          </cell>
          <cell r="F63" t="str">
            <v>"</v>
          </cell>
          <cell r="G63" t="str">
            <v>deprofundis</v>
          </cell>
          <cell r="H63" t="str">
            <v>De Profundis</v>
          </cell>
          <cell r="I63" t="str">
            <v>",</v>
          </cell>
          <cell r="J63" t="str">
            <v xml:space="preserve"> subtitle: </v>
          </cell>
          <cell r="K63" t="str">
            <v>"</v>
          </cell>
          <cell r="L63" t="str">
            <v>Salmo 130 (129)</v>
          </cell>
          <cell r="M63" t="str">
            <v xml:space="preserve">", </v>
          </cell>
          <cell r="N63" t="str">
            <v xml:space="preserve">category: </v>
          </cell>
          <cell r="O63" t="str">
            <v>"</v>
          </cell>
          <cell r="P63" t="str">
            <v>PRECATECUMENADO</v>
          </cell>
          <cell r="Q63" t="str">
            <v>"</v>
          </cell>
          <cell r="R63" t="str">
            <v>, moments: [</v>
          </cell>
          <cell r="S63" t="str">
            <v>"</v>
          </cell>
          <cell r="T63" t="str">
            <v>Adviento</v>
          </cell>
          <cell r="U63" t="str">
            <v>", "</v>
          </cell>
          <cell r="V63" t="str">
            <v>Virgen</v>
          </cell>
          <cell r="W63" t="str">
            <v>", "</v>
          </cell>
          <cell r="X63" t="str">
            <v>Antiguo Testamento</v>
          </cell>
          <cell r="AE63" t="str">
            <v>"], url: "</v>
          </cell>
          <cell r="AF63" t="str">
            <v>/cantos/resucito/d/deprofundis.html</v>
          </cell>
          <cell r="AG63" t="str">
            <v>/cantos/resucito/d/deprofundis.html</v>
          </cell>
          <cell r="AH63" t="str">
            <v>"},</v>
          </cell>
          <cell r="AI63" t="str">
            <v>d</v>
          </cell>
          <cell r="AJ63" t="str">
            <v>p</v>
          </cell>
          <cell r="AK63" t="str">
            <v>{id:60,title: "deprofundisDe Profundis", subtitle: "Salmo 130 (129)", category: "PRECATECUMENADO", moments: ["Adviento", "Virgen", "Antiguo Testamento"], url: "/cantos/resucito/d/deprofundis.html/cantos/resucito/d/deprofundis.html"},</v>
          </cell>
          <cell r="AL63" t="str">
            <v>DE PROFUNDIS</v>
          </cell>
          <cell r="AM63" t="str">
            <v>deprofundis</v>
          </cell>
          <cell r="AN63" t="str">
            <v>Salmo 130 (129)</v>
          </cell>
          <cell r="AP63" t="str">
            <v>CANTO</v>
          </cell>
          <cell r="AQ63" t="str">
            <v>DE PROFUNDIS</v>
          </cell>
        </row>
        <row r="64">
          <cell r="A64">
            <v>223</v>
          </cell>
          <cell r="B64" t="str">
            <v>{id:</v>
          </cell>
          <cell r="C64">
            <v>61</v>
          </cell>
          <cell r="D64" t="str">
            <v>,</v>
          </cell>
          <cell r="E64" t="str">
            <v xml:space="preserve">title: </v>
          </cell>
          <cell r="F64" t="str">
            <v>"</v>
          </cell>
          <cell r="G64" t="str">
            <v>debora</v>
          </cell>
          <cell r="H64" t="str">
            <v>Débora</v>
          </cell>
          <cell r="I64" t="str">
            <v>",</v>
          </cell>
          <cell r="J64" t="str">
            <v xml:space="preserve"> subtitle: </v>
          </cell>
          <cell r="K64" t="str">
            <v>"</v>
          </cell>
          <cell r="L64" t="str">
            <v>Jueces 5</v>
          </cell>
          <cell r="M64" t="str">
            <v xml:space="preserve">", </v>
          </cell>
          <cell r="N64" t="str">
            <v xml:space="preserve">category: </v>
          </cell>
          <cell r="O64" t="str">
            <v>"</v>
          </cell>
          <cell r="P64" t="str">
            <v>CATECUMENADO</v>
          </cell>
          <cell r="Q64" t="str">
            <v>"</v>
          </cell>
          <cell r="R64" t="str">
            <v>, moments: [</v>
          </cell>
          <cell r="S64" t="str">
            <v>"</v>
          </cell>
          <cell r="T64" t="str">
            <v>Cuaresma</v>
          </cell>
          <cell r="U64" t="str">
            <v>", "</v>
          </cell>
          <cell r="V64" t="str">
            <v>Entrada</v>
          </cell>
          <cell r="W64" t="str">
            <v>", "</v>
          </cell>
          <cell r="X64" t="str">
            <v>Antiguo Testamento</v>
          </cell>
          <cell r="AE64" t="str">
            <v>"], url: "</v>
          </cell>
          <cell r="AF64" t="str">
            <v>/cantos/resucito/d/debora.html</v>
          </cell>
          <cell r="AG64" t="str">
            <v>/cantos/resucito/d/debora.html</v>
          </cell>
          <cell r="AH64" t="str">
            <v>"},</v>
          </cell>
          <cell r="AI64" t="str">
            <v>d</v>
          </cell>
          <cell r="AJ64" t="str">
            <v>c</v>
          </cell>
          <cell r="AK64" t="str">
            <v>{id:61,title: "deboraDébora", subtitle: "Jueces 5", category: "CATECUMENADO", moments: ["Cuaresma", "Entrada", "Antiguo Testamento"], url: "/cantos/resucito/d/debora.html/cantos/resucito/d/debora.html"},</v>
          </cell>
          <cell r="AL64" t="str">
            <v>DÉBORA</v>
          </cell>
          <cell r="AM64" t="str">
            <v>débora</v>
          </cell>
          <cell r="AN64" t="str">
            <v>Jueces 5</v>
          </cell>
          <cell r="AP64" t="str">
            <v>CANTO</v>
          </cell>
          <cell r="AQ64" t="str">
            <v>DÉBORA</v>
          </cell>
        </row>
        <row r="65">
          <cell r="A65">
            <v>48</v>
          </cell>
          <cell r="B65" t="str">
            <v>{id:</v>
          </cell>
          <cell r="C65">
            <v>62</v>
          </cell>
          <cell r="D65" t="str">
            <v>,</v>
          </cell>
          <cell r="E65" t="str">
            <v xml:space="preserve">title: </v>
          </cell>
          <cell r="F65" t="str">
            <v>"</v>
          </cell>
          <cell r="G65" t="str">
            <v>decidlealosdecorazoncansado</v>
          </cell>
          <cell r="H65" t="str">
            <v>Decidle a los de corazón cansado</v>
          </cell>
          <cell r="I65" t="str">
            <v>",</v>
          </cell>
          <cell r="J65" t="str">
            <v xml:space="preserve"> subtitle: </v>
          </cell>
          <cell r="K65" t="str">
            <v>"</v>
          </cell>
          <cell r="L65" t="str">
            <v>Isaías 35,4ss</v>
          </cell>
          <cell r="M65" t="str">
            <v xml:space="preserve">", </v>
          </cell>
          <cell r="N65" t="str">
            <v xml:space="preserve">category: </v>
          </cell>
          <cell r="O65" t="str">
            <v>"</v>
          </cell>
          <cell r="P65" t="str">
            <v>PRECATECUMENADO</v>
          </cell>
          <cell r="Q65" t="str">
            <v>"</v>
          </cell>
          <cell r="R65" t="str">
            <v>, moments: [</v>
          </cell>
          <cell r="S65" t="str">
            <v>"</v>
          </cell>
          <cell r="T65" t="str">
            <v>Laudes/Visperas</v>
          </cell>
          <cell r="U65" t="str">
            <v>", "</v>
          </cell>
          <cell r="V65" t="str">
            <v>Antiguo Testamento</v>
          </cell>
          <cell r="AE65" t="str">
            <v>"], url: "</v>
          </cell>
          <cell r="AF65" t="str">
            <v>/cantos/resucito/d/decidlealosdecorazoncansado.html</v>
          </cell>
          <cell r="AG65" t="str">
            <v>/cantos/resucito/d/decidlealosdecorazoncansado.html</v>
          </cell>
          <cell r="AH65" t="str">
            <v>"},</v>
          </cell>
          <cell r="AI65" t="str">
            <v>d</v>
          </cell>
          <cell r="AJ65" t="str">
            <v>p</v>
          </cell>
          <cell r="AK65" t="str">
            <v>{id:62,title: "decidlealosdecorazoncansadoDecidle a los de corazón cansado", subtitle: "Isaías 35,4ss", category: "PRECATECUMENADO", moments: ["Laudes/Visperas", "Antiguo Testamento"], url: "/cantos/resucito/d/decidlealosdecorazoncansado.html/cantos/resucito/d/decidlealosdecorazoncansado.html"},</v>
          </cell>
          <cell r="AL65" t="str">
            <v>DECIDLE A LOS DE CORAZÓN CANSADO</v>
          </cell>
          <cell r="AM65" t="str">
            <v>decidlealosdecorazóncansado</v>
          </cell>
          <cell r="AN65" t="str">
            <v>Isaías 35,4ss</v>
          </cell>
          <cell r="AP65" t="str">
            <v>CANTO</v>
          </cell>
          <cell r="AQ65" t="str">
            <v>DECIDLE A LOS DE CORAZÓN CANSADO</v>
          </cell>
        </row>
        <row r="66">
          <cell r="A66">
            <v>49</v>
          </cell>
          <cell r="B66" t="str">
            <v>{id:</v>
          </cell>
          <cell r="C66">
            <v>63</v>
          </cell>
          <cell r="D66" t="str">
            <v>,</v>
          </cell>
          <cell r="E66" t="str">
            <v xml:space="preserve">title: </v>
          </cell>
          <cell r="F66" t="str">
            <v>"</v>
          </cell>
          <cell r="G66" t="str">
            <v>delantedelosangeles</v>
          </cell>
          <cell r="H66" t="str">
            <v>Delante de los ángeles</v>
          </cell>
          <cell r="I66" t="str">
            <v>",</v>
          </cell>
          <cell r="J66" t="str">
            <v xml:space="preserve"> subtitle: </v>
          </cell>
          <cell r="K66" t="str">
            <v>"</v>
          </cell>
          <cell r="L66" t="str">
            <v>Salmo 138 (137)</v>
          </cell>
          <cell r="M66" t="str">
            <v xml:space="preserve">", </v>
          </cell>
          <cell r="N66" t="str">
            <v xml:space="preserve">category: </v>
          </cell>
          <cell r="O66" t="str">
            <v>"</v>
          </cell>
          <cell r="P66" t="str">
            <v>PRECATECUMENADO</v>
          </cell>
          <cell r="Q66" t="str">
            <v>"</v>
          </cell>
          <cell r="R66" t="str">
            <v>, moments: [</v>
          </cell>
          <cell r="S66" t="str">
            <v>"</v>
          </cell>
          <cell r="T66" t="str">
            <v>Final</v>
          </cell>
          <cell r="U66" t="str">
            <v>", "</v>
          </cell>
          <cell r="V66" t="str">
            <v>Nuevo Testamento</v>
          </cell>
          <cell r="AE66" t="str">
            <v>"], url: "</v>
          </cell>
          <cell r="AF66" t="str">
            <v>/cantos/resucito/d/delantedelosangeles.html</v>
          </cell>
          <cell r="AG66" t="str">
            <v>/cantos/resucito/d/delantedelosangeles.html</v>
          </cell>
          <cell r="AH66" t="str">
            <v>"},</v>
          </cell>
          <cell r="AI66" t="str">
            <v>d</v>
          </cell>
          <cell r="AJ66" t="str">
            <v>p</v>
          </cell>
          <cell r="AK66" t="str">
            <v>{id:63,title: "delantedelosangelesDelante de los ángeles", subtitle: "Salmo 138 (137)", category: "PRECATECUMENADO", moments: ["Final", "Nuevo Testamento"], url: "/cantos/resucito/d/delantedelosangeles.html/cantos/resucito/d/delantedelosangeles.html"},</v>
          </cell>
          <cell r="AL66" t="str">
            <v>DELANTE DE LOS ÁNGELES</v>
          </cell>
          <cell r="AM66" t="str">
            <v>delantedelosángeles</v>
          </cell>
          <cell r="AN66" t="str">
            <v>Salmo 138 (137)</v>
          </cell>
          <cell r="AP66" t="str">
            <v>CANTO</v>
          </cell>
          <cell r="AQ66" t="str">
            <v>DELANTE DE LOS ÁNGELES</v>
          </cell>
        </row>
        <row r="67">
          <cell r="A67">
            <v>50</v>
          </cell>
          <cell r="B67" t="str">
            <v>{id:</v>
          </cell>
          <cell r="C67">
            <v>64</v>
          </cell>
          <cell r="D67" t="str">
            <v>,</v>
          </cell>
          <cell r="E67" t="str">
            <v xml:space="preserve">title: </v>
          </cell>
          <cell r="F67" t="str">
            <v>"</v>
          </cell>
          <cell r="G67" t="str">
            <v>diadereposo</v>
          </cell>
          <cell r="H67" t="str">
            <v>Día de reposo</v>
          </cell>
          <cell r="I67" t="str">
            <v>",</v>
          </cell>
          <cell r="J67" t="str">
            <v xml:space="preserve"> subtitle: </v>
          </cell>
          <cell r="K67" t="str">
            <v>"</v>
          </cell>
          <cell r="L67" t="str">
            <v>Juan 8,52</v>
          </cell>
          <cell r="M67" t="str">
            <v xml:space="preserve">", </v>
          </cell>
          <cell r="N67" t="str">
            <v xml:space="preserve">category: </v>
          </cell>
          <cell r="O67" t="str">
            <v>"</v>
          </cell>
          <cell r="P67" t="str">
            <v>PRECATECUMENADO</v>
          </cell>
          <cell r="Q67" t="str">
            <v>"</v>
          </cell>
          <cell r="R67" t="str">
            <v>, moments: [</v>
          </cell>
          <cell r="S67" t="str">
            <v>"</v>
          </cell>
          <cell r="T67" t="str">
            <v>Laudes/Visperas</v>
          </cell>
          <cell r="U67" t="str">
            <v>", "</v>
          </cell>
          <cell r="V67" t="str">
            <v>Antiguo Testamento</v>
          </cell>
          <cell r="AE67" t="str">
            <v>"], url: "</v>
          </cell>
          <cell r="AF67" t="str">
            <v>/cantos/resucito/d/diadereposo.html</v>
          </cell>
          <cell r="AG67" t="str">
            <v>/cantos/resucito/d/diadereposo.html</v>
          </cell>
          <cell r="AH67" t="str">
            <v>"},</v>
          </cell>
          <cell r="AI67" t="str">
            <v>d</v>
          </cell>
          <cell r="AJ67" t="str">
            <v>p</v>
          </cell>
          <cell r="AK67" t="str">
            <v>{id:64,title: "diadereposoDía de reposo", subtitle: "Juan 8,52", category: "PRECATECUMENADO", moments: ["Laudes/Visperas", "Antiguo Testamento"], url: "/cantos/resucito/d/diadereposo.html/cantos/resucito/d/diadereposo.html"},</v>
          </cell>
          <cell r="AL67" t="str">
            <v>DÍA DE REPOSO</v>
          </cell>
          <cell r="AM67" t="str">
            <v>díadereposo</v>
          </cell>
          <cell r="AN67" t="str">
            <v>Juan 8,52</v>
          </cell>
          <cell r="AP67" t="str">
            <v>CANTO</v>
          </cell>
          <cell r="AQ67" t="str">
            <v>DÍA DE REPOSO</v>
          </cell>
        </row>
        <row r="68">
          <cell r="A68">
            <v>51</v>
          </cell>
          <cell r="B68" t="str">
            <v>{id:</v>
          </cell>
          <cell r="C68">
            <v>65</v>
          </cell>
          <cell r="D68" t="str">
            <v>,</v>
          </cell>
          <cell r="E68" t="str">
            <v xml:space="preserve">title: </v>
          </cell>
          <cell r="F68" t="str">
            <v>"</v>
          </cell>
          <cell r="G68" t="str">
            <v>diceelsenoramisenor</v>
          </cell>
          <cell r="H68" t="str">
            <v>Dice el Señor a mi Señor</v>
          </cell>
          <cell r="I68" t="str">
            <v>",</v>
          </cell>
          <cell r="J68" t="str">
            <v xml:space="preserve"> subtitle: </v>
          </cell>
          <cell r="K68" t="str">
            <v>"</v>
          </cell>
          <cell r="L68" t="str">
            <v>Salmo 110 (109)</v>
          </cell>
          <cell r="M68" t="str">
            <v xml:space="preserve">", </v>
          </cell>
          <cell r="N68" t="str">
            <v xml:space="preserve">category: </v>
          </cell>
          <cell r="O68" t="str">
            <v>"</v>
          </cell>
          <cell r="P68" t="str">
            <v>PRECATECUMENADO</v>
          </cell>
          <cell r="Q68" t="str">
            <v>"</v>
          </cell>
          <cell r="R68" t="str">
            <v>, moments: [</v>
          </cell>
          <cell r="S68" t="str">
            <v>"</v>
          </cell>
          <cell r="T68" t="str">
            <v>Antiguo Testamento</v>
          </cell>
          <cell r="AE68" t="str">
            <v>"], url: "</v>
          </cell>
          <cell r="AF68" t="str">
            <v>/cantos/resucito/d/diceelsenoramisenor.html</v>
          </cell>
          <cell r="AG68" t="str">
            <v>/cantos/resucito/d/diceelsenoramisenor.html</v>
          </cell>
          <cell r="AH68" t="str">
            <v>"},</v>
          </cell>
          <cell r="AI68" t="str">
            <v>d</v>
          </cell>
          <cell r="AJ68" t="str">
            <v>p</v>
          </cell>
          <cell r="AK68" t="str">
            <v>{id:65,title: "diceelsenoramisenorDice el Señor a mi Señor", subtitle: "Salmo 110 (109)", category: "PRECATECUMENADO", moments: ["Antiguo Testamento"], url: "/cantos/resucito/d/diceelsenoramisenor.html/cantos/resucito/d/diceelsenoramisenor.html"},</v>
          </cell>
          <cell r="AL68" t="str">
            <v>DICE EL SEÑOR A MI SEÑOR</v>
          </cell>
          <cell r="AM68" t="str">
            <v>diceelseñoramiseñor</v>
          </cell>
          <cell r="AN68" t="str">
            <v>Salmo 110 (109)</v>
          </cell>
          <cell r="AP68" t="str">
            <v>CANTO</v>
          </cell>
          <cell r="AQ68" t="str">
            <v>DICE EL SEÑOR A MI SEÑOR</v>
          </cell>
        </row>
        <row r="69">
          <cell r="A69">
            <v>52</v>
          </cell>
          <cell r="B69" t="str">
            <v>{id:</v>
          </cell>
          <cell r="C69">
            <v>66</v>
          </cell>
          <cell r="D69" t="str">
            <v>,</v>
          </cell>
          <cell r="E69" t="str">
            <v xml:space="preserve">title: </v>
          </cell>
          <cell r="F69" t="str">
            <v>"</v>
          </cell>
          <cell r="G69" t="str">
            <v>dichosoelhombre</v>
          </cell>
          <cell r="H69" t="str">
            <v>Dichoso el hombre</v>
          </cell>
          <cell r="I69" t="str">
            <v>",</v>
          </cell>
          <cell r="J69" t="str">
            <v xml:space="preserve"> subtitle: </v>
          </cell>
          <cell r="K69" t="str">
            <v>"</v>
          </cell>
          <cell r="L69" t="str">
            <v>Salmo 1</v>
          </cell>
          <cell r="M69" t="str">
            <v xml:space="preserve">", </v>
          </cell>
          <cell r="N69" t="str">
            <v xml:space="preserve">category: </v>
          </cell>
          <cell r="O69" t="str">
            <v>"</v>
          </cell>
          <cell r="P69" t="str">
            <v>PRECATECUMENADO</v>
          </cell>
          <cell r="Q69" t="str">
            <v>"</v>
          </cell>
          <cell r="R69" t="str">
            <v>, moments: [</v>
          </cell>
          <cell r="S69" t="str">
            <v>"</v>
          </cell>
          <cell r="T69" t="str">
            <v>Pascua</v>
          </cell>
          <cell r="U69" t="str">
            <v>", "</v>
          </cell>
          <cell r="V69" t="str">
            <v>Entrada</v>
          </cell>
          <cell r="W69" t="str">
            <v>", "</v>
          </cell>
          <cell r="X69" t="str">
            <v>Nuevo Testamento</v>
          </cell>
          <cell r="AE69" t="str">
            <v>"], url: "</v>
          </cell>
          <cell r="AF69" t="str">
            <v>/cantos/resucito/d/dichosoelhombre.html</v>
          </cell>
          <cell r="AG69" t="str">
            <v>/cantos/resucito/d/dichosoelhombre.html</v>
          </cell>
          <cell r="AH69" t="str">
            <v>"},</v>
          </cell>
          <cell r="AI69" t="str">
            <v>d</v>
          </cell>
          <cell r="AJ69" t="str">
            <v>p</v>
          </cell>
          <cell r="AK69" t="str">
            <v>{id:66,title: "dichosoelhombreDichoso el hombre", subtitle: "Salmo 1", category: "PRECATECUMENADO", moments: ["Pascua", "Entrada", "Nuevo Testamento"], url: "/cantos/resucito/d/dichosoelhombre.html/cantos/resucito/d/dichosoelhombre.html"},</v>
          </cell>
          <cell r="AL69" t="str">
            <v>DICHOSO EL HOMBRE</v>
          </cell>
          <cell r="AM69" t="str">
            <v>dichosoelhombre</v>
          </cell>
          <cell r="AN69" t="str">
            <v>Salmo 1</v>
          </cell>
          <cell r="AP69" t="str">
            <v>CANTO</v>
          </cell>
          <cell r="AQ69" t="str">
            <v>DICHOSO EL HOMBRE</v>
          </cell>
        </row>
        <row r="70">
          <cell r="A70">
            <v>53</v>
          </cell>
          <cell r="B70" t="str">
            <v>{id:</v>
          </cell>
          <cell r="C70">
            <v>67</v>
          </cell>
          <cell r="D70" t="str">
            <v>,</v>
          </cell>
          <cell r="E70" t="str">
            <v xml:space="preserve">title: </v>
          </cell>
          <cell r="F70" t="str">
            <v>"</v>
          </cell>
          <cell r="G70" t="str">
            <v>elcombateescatologico</v>
          </cell>
          <cell r="H70" t="str">
            <v>El combate escatológico</v>
          </cell>
          <cell r="I70" t="str">
            <v>",</v>
          </cell>
          <cell r="J70" t="str">
            <v xml:space="preserve"> subtitle: </v>
          </cell>
          <cell r="K70" t="str">
            <v>"</v>
          </cell>
          <cell r="L70" t="str">
            <v>Apocalipsis 19,11-20</v>
          </cell>
          <cell r="M70" t="str">
            <v xml:space="preserve">", </v>
          </cell>
          <cell r="N70" t="str">
            <v xml:space="preserve">category: </v>
          </cell>
          <cell r="O70" t="str">
            <v>"</v>
          </cell>
          <cell r="P70" t="str">
            <v>PRECATECUMENADO</v>
          </cell>
          <cell r="Q70" t="str">
            <v>"</v>
          </cell>
          <cell r="R70" t="str">
            <v>, moments: [</v>
          </cell>
          <cell r="S70" t="str">
            <v>"</v>
          </cell>
          <cell r="T70" t="str">
            <v>Laudes/Visperas</v>
          </cell>
          <cell r="U70" t="str">
            <v>", "</v>
          </cell>
          <cell r="V70" t="str">
            <v>Final</v>
          </cell>
          <cell r="W70" t="str">
            <v>", "</v>
          </cell>
          <cell r="X70" t="str">
            <v>Antiguo Testamento</v>
          </cell>
          <cell r="Y70" t="str">
            <v>", "</v>
          </cell>
          <cell r="Z70" t="str">
            <v>Nuevo Testamento</v>
          </cell>
          <cell r="AE70" t="str">
            <v>"], url: "</v>
          </cell>
          <cell r="AF70" t="str">
            <v>/cantos/resucito/e/elcombateescatologico.html</v>
          </cell>
          <cell r="AG70" t="str">
            <v>/cantos/resucito/e/elcombateescatologico.html</v>
          </cell>
          <cell r="AH70" t="str">
            <v>"},</v>
          </cell>
          <cell r="AI70" t="str">
            <v>e</v>
          </cell>
          <cell r="AJ70" t="str">
            <v>p</v>
          </cell>
          <cell r="AK70" t="str">
            <v>{id:67,title: "elcombateescatologicoEl combate escatológico", subtitle: "Apocalipsis 19,11-20", category: "PRECATECUMENADO", moments: ["Laudes/Visperas", "Final", "Antiguo Testamento", "Nuevo Testamento"], url: "/cantos/resucito/e/elcombateescatologico.html/cantos/resucito/e/elcombateescatologico.html"},</v>
          </cell>
          <cell r="AL70" t="str">
            <v>EL COMBATE ESCATOLÓGICO</v>
          </cell>
          <cell r="AM70" t="str">
            <v>elcombateescatológico</v>
          </cell>
          <cell r="AN70" t="str">
            <v>Apocalipsis 19,11-20</v>
          </cell>
          <cell r="AP70" t="str">
            <v>CANTO</v>
          </cell>
          <cell r="AQ70" t="str">
            <v>EL COMBATE ESCATOLÓGICO</v>
          </cell>
        </row>
        <row r="71">
          <cell r="A71">
            <v>54</v>
          </cell>
          <cell r="B71" t="str">
            <v>{id:</v>
          </cell>
          <cell r="C71">
            <v>68</v>
          </cell>
          <cell r="D71" t="str">
            <v>,</v>
          </cell>
          <cell r="E71" t="str">
            <v xml:space="preserve">title: </v>
          </cell>
          <cell r="F71" t="str">
            <v>"</v>
          </cell>
          <cell r="G71" t="str">
            <v>elespiritudelsenorestasobremi</v>
          </cell>
          <cell r="H71" t="str">
            <v>El Espíritu del Señor está sobre mí</v>
          </cell>
          <cell r="I71" t="str">
            <v>",</v>
          </cell>
          <cell r="J71" t="str">
            <v xml:space="preserve"> subtitle: </v>
          </cell>
          <cell r="K71" t="str">
            <v>"</v>
          </cell>
          <cell r="L71" t="str">
            <v>Lucas 4,18 – Isaías 61,1-3</v>
          </cell>
          <cell r="M71" t="str">
            <v xml:space="preserve">", </v>
          </cell>
          <cell r="N71" t="str">
            <v xml:space="preserve">category: </v>
          </cell>
          <cell r="O71" t="str">
            <v>"</v>
          </cell>
          <cell r="P71" t="str">
            <v>PRECATECUMENADO</v>
          </cell>
          <cell r="Q71" t="str">
            <v>"</v>
          </cell>
          <cell r="R71" t="str">
            <v>, moments: [</v>
          </cell>
          <cell r="S71" t="str">
            <v>"</v>
          </cell>
          <cell r="T71" t="str">
            <v>Pascua</v>
          </cell>
          <cell r="U71" t="str">
            <v>", "</v>
          </cell>
          <cell r="V71" t="str">
            <v>Comunión</v>
          </cell>
          <cell r="W71" t="str">
            <v>", "</v>
          </cell>
          <cell r="X71" t="str">
            <v>Antiguo Testamento</v>
          </cell>
          <cell r="AE71" t="str">
            <v>"], url: "</v>
          </cell>
          <cell r="AF71" t="str">
            <v>/cantos/resucito/e/elespiritudelsenorestasobremi.html</v>
          </cell>
          <cell r="AG71" t="str">
            <v>/cantos/resucito/e/elespiritudelsenorestasobremi.html</v>
          </cell>
          <cell r="AH71" t="str">
            <v>"},</v>
          </cell>
          <cell r="AI71" t="str">
            <v>e</v>
          </cell>
          <cell r="AJ71" t="str">
            <v>p</v>
          </cell>
          <cell r="AK71" t="str">
            <v>{id:68,title: "elespiritudelsenorestasobremiEl Espíritu del Señor está sobre mí", subtitle: "Lucas 4,18 – Isaías 61,1-3", category: "PRECATECUMENADO", moments: ["Pascua", "Comunión", "Antiguo Testamento"], url: "/cantos/resucito/e/elespiritudelsenorestasobremi.html/cantos/resucito/e/elespiritudelsenorestasobremi.html"},</v>
          </cell>
          <cell r="AL71" t="str">
            <v>EL ESPÍRITU DEL SEÑOR ESTÁ SOBRE MÍ</v>
          </cell>
          <cell r="AM71" t="str">
            <v>elespíritudelseñorestásobremí</v>
          </cell>
          <cell r="AN71" t="str">
            <v>Lucas 4,18 – Isaías 61,1-3</v>
          </cell>
          <cell r="AP71" t="str">
            <v>CANTO</v>
          </cell>
          <cell r="AQ71" t="str">
            <v>EL ESPÍRITU DEL SEÑOR ESTÁ SOBRE MÍ</v>
          </cell>
        </row>
        <row r="72">
          <cell r="A72">
            <v>55</v>
          </cell>
          <cell r="B72" t="str">
            <v>{id:</v>
          </cell>
          <cell r="C72">
            <v>69</v>
          </cell>
          <cell r="D72" t="str">
            <v>,</v>
          </cell>
          <cell r="E72" t="str">
            <v xml:space="preserve">title: </v>
          </cell>
          <cell r="F72" t="str">
            <v>"</v>
          </cell>
          <cell r="G72" t="str">
            <v>eljacaldelospastores</v>
          </cell>
          <cell r="H72" t="str">
            <v>El jacal de los pastores</v>
          </cell>
          <cell r="I72" t="str">
            <v>",</v>
          </cell>
          <cell r="J72" t="str">
            <v xml:space="preserve"> subtitle: </v>
          </cell>
          <cell r="K72" t="str">
            <v>"</v>
          </cell>
          <cell r="L72" t="str">
            <v>Cantar de los Cantares 1,2-8</v>
          </cell>
          <cell r="M72" t="str">
            <v xml:space="preserve">", </v>
          </cell>
          <cell r="N72" t="str">
            <v xml:space="preserve">category: </v>
          </cell>
          <cell r="O72" t="str">
            <v>"</v>
          </cell>
          <cell r="P72" t="str">
            <v>PRECATECUMENADO</v>
          </cell>
          <cell r="Q72" t="str">
            <v>"</v>
          </cell>
          <cell r="R72" t="str">
            <v>, moments: [</v>
          </cell>
          <cell r="S72" t="str">
            <v>"</v>
          </cell>
          <cell r="T72" t="str">
            <v>Fracción del pan</v>
          </cell>
          <cell r="U72" t="str">
            <v>", "</v>
          </cell>
          <cell r="V72" t="str">
            <v>Antiguo Testamento</v>
          </cell>
          <cell r="AE72" t="str">
            <v>"], url: "</v>
          </cell>
          <cell r="AF72" t="str">
            <v>/cantos/resucito/e/eljacaldelospastores.html</v>
          </cell>
          <cell r="AG72" t="str">
            <v>/cantos/resucito/e/eljacaldelospastores.html</v>
          </cell>
          <cell r="AH72" t="str">
            <v>"},</v>
          </cell>
          <cell r="AI72" t="str">
            <v>e</v>
          </cell>
          <cell r="AJ72" t="str">
            <v>p</v>
          </cell>
          <cell r="AK72" t="str">
            <v>{id:69,title: "eljacaldelospastoresEl jacal de los pastores", subtitle: "Cantar de los Cantares 1,2-8", category: "PRECATECUMENADO", moments: ["Fracción del pan", "Antiguo Testamento"], url: "/cantos/resucito/e/eljacaldelospastores.html/cantos/resucito/e/eljacaldelospastores.html"},</v>
          </cell>
          <cell r="AL72" t="str">
            <v>EL JACAL DE LOS PASTORES</v>
          </cell>
          <cell r="AM72" t="str">
            <v>eljacaldelospastores</v>
          </cell>
          <cell r="AN72" t="str">
            <v>Cantar de los Cantares 1,2-8</v>
          </cell>
          <cell r="AP72" t="str">
            <v>CANTO</v>
          </cell>
          <cell r="AQ72" t="str">
            <v>EL JACAL DE LOS PASTORES</v>
          </cell>
        </row>
        <row r="73">
          <cell r="A73">
            <v>56</v>
          </cell>
          <cell r="B73" t="str">
            <v>{id:</v>
          </cell>
          <cell r="C73">
            <v>70</v>
          </cell>
          <cell r="D73" t="str">
            <v>,</v>
          </cell>
          <cell r="E73" t="str">
            <v xml:space="preserve">title: </v>
          </cell>
          <cell r="F73" t="str">
            <v>"</v>
          </cell>
          <cell r="G73" t="str">
            <v>ellagarero</v>
          </cell>
          <cell r="H73" t="str">
            <v>El lagarero</v>
          </cell>
          <cell r="I73" t="str">
            <v>",</v>
          </cell>
          <cell r="J73" t="str">
            <v xml:space="preserve"> subtitle: </v>
          </cell>
          <cell r="K73" t="str">
            <v>"</v>
          </cell>
          <cell r="L73" t="str">
            <v>Isaías 63,1-6</v>
          </cell>
          <cell r="M73" t="str">
            <v xml:space="preserve">", </v>
          </cell>
          <cell r="N73" t="str">
            <v xml:space="preserve">category: </v>
          </cell>
          <cell r="O73" t="str">
            <v>"</v>
          </cell>
          <cell r="P73" t="str">
            <v>PRECATECUMENADO</v>
          </cell>
          <cell r="Q73" t="str">
            <v>"</v>
          </cell>
          <cell r="R73" t="str">
            <v>, moments: [</v>
          </cell>
          <cell r="S73" t="str">
            <v>"</v>
          </cell>
          <cell r="T73" t="str">
            <v>Comunión</v>
          </cell>
          <cell r="U73" t="str">
            <v>", "</v>
          </cell>
          <cell r="V73" t="str">
            <v>Nuevo Testamento</v>
          </cell>
          <cell r="AE73" t="str">
            <v>"], url: "</v>
          </cell>
          <cell r="AF73" t="str">
            <v>/cantos/resucito/e/ellagarero.html</v>
          </cell>
          <cell r="AG73" t="str">
            <v>/cantos/resucito/e/ellagarero.html</v>
          </cell>
          <cell r="AH73" t="str">
            <v>"},</v>
          </cell>
          <cell r="AI73" t="str">
            <v>e</v>
          </cell>
          <cell r="AJ73" t="str">
            <v>p</v>
          </cell>
          <cell r="AK73" t="str">
            <v>{id:70,title: "ellagareroEl lagarero", subtitle: "Isaías 63,1-6", category: "PRECATECUMENADO", moments: ["Comunión", "Nuevo Testamento"], url: "/cantos/resucito/e/ellagarero.html/cantos/resucito/e/ellagarero.html"},</v>
          </cell>
          <cell r="AL73" t="str">
            <v>EL LAGARERO</v>
          </cell>
          <cell r="AM73" t="str">
            <v>ellagarero</v>
          </cell>
          <cell r="AN73" t="str">
            <v>Isaías 63,1-6</v>
          </cell>
          <cell r="AP73" t="str">
            <v>CANTO</v>
          </cell>
          <cell r="AQ73" t="str">
            <v>EL LAGARERO</v>
          </cell>
        </row>
        <row r="74">
          <cell r="A74">
            <v>57</v>
          </cell>
          <cell r="B74" t="str">
            <v>{id:</v>
          </cell>
          <cell r="C74">
            <v>71</v>
          </cell>
          <cell r="D74" t="str">
            <v>,</v>
          </cell>
          <cell r="E74" t="str">
            <v xml:space="preserve">title: </v>
          </cell>
          <cell r="F74" t="str">
            <v>"</v>
          </cell>
          <cell r="G74" t="str">
            <v>elmesiasleon</v>
          </cell>
          <cell r="H74" t="str">
            <v>El Mesías león</v>
          </cell>
          <cell r="I74" t="str">
            <v>",</v>
          </cell>
          <cell r="J74" t="str">
            <v xml:space="preserve"> subtitle: </v>
          </cell>
          <cell r="K74" t="str">
            <v>"</v>
          </cell>
          <cell r="L74" t="str">
            <v>Comentario al Apocalipsis (Victorino de Pettau)</v>
          </cell>
          <cell r="M74" t="str">
            <v xml:space="preserve">", </v>
          </cell>
          <cell r="N74" t="str">
            <v xml:space="preserve">category: </v>
          </cell>
          <cell r="O74" t="str">
            <v>"</v>
          </cell>
          <cell r="P74" t="str">
            <v>PRECATECUMENADO</v>
          </cell>
          <cell r="Q74" t="str">
            <v>"</v>
          </cell>
          <cell r="R74" t="str">
            <v>, moments: [</v>
          </cell>
          <cell r="S74" t="str">
            <v>"</v>
          </cell>
          <cell r="T74" t="str">
            <v>Antiguo Testamento</v>
          </cell>
          <cell r="AE74" t="str">
            <v>"], url: "</v>
          </cell>
          <cell r="AF74" t="str">
            <v>/cantos/resucito/e/elmesiasleon.html</v>
          </cell>
          <cell r="AG74" t="str">
            <v>/cantos/resucito/e/elmesiasleon.html</v>
          </cell>
          <cell r="AH74" t="str">
            <v>"},</v>
          </cell>
          <cell r="AI74" t="str">
            <v>e</v>
          </cell>
          <cell r="AJ74" t="str">
            <v>p</v>
          </cell>
          <cell r="AK74" t="str">
            <v>{id:71,title: "elmesiasleonEl Mesías león", subtitle: "Comentario al Apocalipsis (Victorino de Pettau)", category: "PRECATECUMENADO", moments: ["Antiguo Testamento"], url: "/cantos/resucito/e/elmesiasleon.html/cantos/resucito/e/elmesiasleon.html"},</v>
          </cell>
          <cell r="AL74" t="str">
            <v>EL MESÍAS LEÓN</v>
          </cell>
          <cell r="AM74" t="str">
            <v>elmesíasleón</v>
          </cell>
          <cell r="AN74" t="str">
            <v>Comentario al Apocalipsis (Victorino de Pettau)</v>
          </cell>
          <cell r="AP74" t="str">
            <v>CANTO</v>
          </cell>
          <cell r="AQ74" t="str">
            <v>EL MESÍAS LEÓN</v>
          </cell>
        </row>
        <row r="75">
          <cell r="A75">
            <v>224</v>
          </cell>
          <cell r="B75" t="str">
            <v>{id:</v>
          </cell>
          <cell r="C75">
            <v>72</v>
          </cell>
          <cell r="D75" t="str">
            <v>,</v>
          </cell>
          <cell r="E75" t="str">
            <v xml:space="preserve">title: </v>
          </cell>
          <cell r="F75" t="str">
            <v>"</v>
          </cell>
          <cell r="G75" t="str">
            <v>elmismodios</v>
          </cell>
          <cell r="H75" t="str">
            <v>El mismo Dios</v>
          </cell>
          <cell r="I75" t="str">
            <v>",</v>
          </cell>
          <cell r="J75" t="str">
            <v xml:space="preserve"> subtitle: </v>
          </cell>
          <cell r="K75" t="str">
            <v>"</v>
          </cell>
          <cell r="L75" t="str">
            <v>2 Corintios 4,6-12</v>
          </cell>
          <cell r="M75" t="str">
            <v xml:space="preserve">", </v>
          </cell>
          <cell r="N75" t="str">
            <v xml:space="preserve">category: </v>
          </cell>
          <cell r="O75" t="str">
            <v>"</v>
          </cell>
          <cell r="P75" t="str">
            <v>CATECUMENADO</v>
          </cell>
          <cell r="Q75" t="str">
            <v>"</v>
          </cell>
          <cell r="R75" t="str">
            <v>, moments: [</v>
          </cell>
          <cell r="S75" t="str">
            <v>"</v>
          </cell>
          <cell r="T75" t="str">
            <v>Navidad</v>
          </cell>
          <cell r="U75" t="str">
            <v>", "</v>
          </cell>
          <cell r="V75" t="str">
            <v>Antiguo Testamento</v>
          </cell>
          <cell r="AE75" t="str">
            <v>"], url: "</v>
          </cell>
          <cell r="AF75" t="str">
            <v>/cantos/resucito/e/elmismodios.html</v>
          </cell>
          <cell r="AG75" t="str">
            <v>/cantos/resucito/e/elmismodios.html</v>
          </cell>
          <cell r="AH75" t="str">
            <v>"},</v>
          </cell>
          <cell r="AI75" t="str">
            <v>e</v>
          </cell>
          <cell r="AJ75" t="str">
            <v>c</v>
          </cell>
          <cell r="AK75" t="str">
            <v>{id:72,title: "elmismodiosEl mismo Dios", subtitle: "2 Corintios 4,6-12", category: "CATECUMENADO", moments: ["Navidad", "Antiguo Testamento"], url: "/cantos/resucito/e/elmismodios.html/cantos/resucito/e/elmismodios.html"},</v>
          </cell>
          <cell r="AL75" t="str">
            <v>EL MISMO DIOS</v>
          </cell>
          <cell r="AM75" t="str">
            <v>elmismodios</v>
          </cell>
          <cell r="AN75" t="str">
            <v>2 Corintios 4,6-12</v>
          </cell>
          <cell r="AP75" t="str">
            <v>CANTO</v>
          </cell>
          <cell r="AQ75" t="str">
            <v>EL MISMO DIOS</v>
          </cell>
        </row>
        <row r="76">
          <cell r="A76">
            <v>58</v>
          </cell>
          <cell r="B76" t="str">
            <v>{id:</v>
          </cell>
          <cell r="C76">
            <v>73</v>
          </cell>
          <cell r="D76" t="str">
            <v>,</v>
          </cell>
          <cell r="E76" t="str">
            <v xml:space="preserve">title: </v>
          </cell>
          <cell r="F76" t="str">
            <v>"</v>
          </cell>
          <cell r="G76" t="str">
            <v>elneciopiensaquediosnoexiste</v>
          </cell>
          <cell r="H76" t="str">
            <v>El necio piensa que Dios no existe</v>
          </cell>
          <cell r="I76" t="str">
            <v>",</v>
          </cell>
          <cell r="J76" t="str">
            <v xml:space="preserve"> subtitle: </v>
          </cell>
          <cell r="K76" t="str">
            <v>"</v>
          </cell>
          <cell r="L76" t="str">
            <v>Salmo 14 (13)</v>
          </cell>
          <cell r="M76" t="str">
            <v xml:space="preserve">", </v>
          </cell>
          <cell r="N76" t="str">
            <v xml:space="preserve">category: </v>
          </cell>
          <cell r="O76" t="str">
            <v>"</v>
          </cell>
          <cell r="P76" t="str">
            <v>PRECATECUMENADO</v>
          </cell>
          <cell r="Q76" t="str">
            <v>"</v>
          </cell>
          <cell r="R76" t="str">
            <v>, moments: [</v>
          </cell>
          <cell r="S76" t="str">
            <v>"</v>
          </cell>
          <cell r="T76" t="str">
            <v>Entrada</v>
          </cell>
          <cell r="U76" t="str">
            <v>", "</v>
          </cell>
          <cell r="V76" t="str">
            <v>Nuevo Testamento</v>
          </cell>
          <cell r="AE76" t="str">
            <v>"], url: "</v>
          </cell>
          <cell r="AF76" t="str">
            <v>/cantos/resucito/e/elneciopiensaquediosnoexiste.html</v>
          </cell>
          <cell r="AG76" t="str">
            <v>/cantos/resucito/e/elneciopiensaquediosnoexiste.html</v>
          </cell>
          <cell r="AH76" t="str">
            <v>"},</v>
          </cell>
          <cell r="AI76" t="str">
            <v>e</v>
          </cell>
          <cell r="AJ76" t="str">
            <v>p</v>
          </cell>
          <cell r="AK76" t="str">
            <v>{id:73,title: "elneciopiensaquediosnoexisteEl necio piensa que Dios no existe", subtitle: "Salmo 14 (13)", category: "PRECATECUMENADO", moments: ["Entrada", "Nuevo Testamento"], url: "/cantos/resucito/e/elneciopiensaquediosnoexiste.html/cantos/resucito/e/elneciopiensaquediosnoexiste.html"},</v>
          </cell>
          <cell r="AL76" t="str">
            <v>EL NECIO PIENSA QUE DIOS NO EXISTE</v>
          </cell>
          <cell r="AM76" t="str">
            <v>elneciopiensaquediosnoexiste</v>
          </cell>
          <cell r="AN76" t="str">
            <v>Salmo 14 (13)</v>
          </cell>
          <cell r="AP76" t="str">
            <v>CANTO</v>
          </cell>
          <cell r="AQ76" t="str">
            <v>EL NECIO PIENSA QUE DIOS NO EXISTE</v>
          </cell>
        </row>
        <row r="77">
          <cell r="A77">
            <v>59</v>
          </cell>
          <cell r="B77" t="str">
            <v>{id:</v>
          </cell>
          <cell r="C77">
            <v>74</v>
          </cell>
          <cell r="D77" t="str">
            <v>,</v>
          </cell>
          <cell r="E77" t="str">
            <v xml:space="preserve">title: </v>
          </cell>
          <cell r="F77" t="str">
            <v>"</v>
          </cell>
          <cell r="G77" t="str">
            <v>elpuebloquecaminabaenlastinieblas</v>
          </cell>
          <cell r="H77" t="str">
            <v>El pueblo que caminaba en las tinieblas</v>
          </cell>
          <cell r="I77" t="str">
            <v>",</v>
          </cell>
          <cell r="J77" t="str">
            <v xml:space="preserve"> subtitle: </v>
          </cell>
          <cell r="K77" t="str">
            <v>"</v>
          </cell>
          <cell r="L77" t="str">
            <v>Isaías 9,1-5</v>
          </cell>
          <cell r="M77" t="str">
            <v xml:space="preserve">", </v>
          </cell>
          <cell r="N77" t="str">
            <v xml:space="preserve">category: </v>
          </cell>
          <cell r="O77" t="str">
            <v>"</v>
          </cell>
          <cell r="P77" t="str">
            <v>PRECATECUMENADO</v>
          </cell>
          <cell r="Q77" t="str">
            <v>"</v>
          </cell>
          <cell r="R77" t="str">
            <v>, moments: [</v>
          </cell>
          <cell r="S77" t="str">
            <v>"</v>
          </cell>
          <cell r="T77" t="str">
            <v>Adviento</v>
          </cell>
          <cell r="U77" t="str">
            <v>", "</v>
          </cell>
          <cell r="V77" t="str">
            <v>Entrada</v>
          </cell>
          <cell r="W77" t="str">
            <v>", "</v>
          </cell>
          <cell r="X77" t="str">
            <v>Antiguo Testamento</v>
          </cell>
          <cell r="AE77" t="str">
            <v>"], url: "</v>
          </cell>
          <cell r="AF77" t="str">
            <v>/cantos/resucito/e/elpuebloquecaminabaenlastinieblas.html</v>
          </cell>
          <cell r="AG77" t="str">
            <v>/cantos/resucito/e/elpuebloquecaminabaenlastinieblas.html</v>
          </cell>
          <cell r="AH77" t="str">
            <v>"},</v>
          </cell>
          <cell r="AI77" t="str">
            <v>e</v>
          </cell>
          <cell r="AJ77" t="str">
            <v>p</v>
          </cell>
          <cell r="AK77" t="str">
            <v>{id:74,title: "elpuebloquecaminabaenlastinieblasEl pueblo que caminaba en las tinieblas", subtitle: "Isaías 9,1-5", category: "PRECATECUMENADO", moments: ["Adviento", "Entrada", "Antiguo Testamento"], url: "/cantos/resucito/e/elpuebloquecaminabaenlastinieblas.html/cantos/resucito/e/elpuebloquecaminabaenlastinieblas.html"},</v>
          </cell>
          <cell r="AL77" t="str">
            <v>EL PUEBLO QUE CAMINABA EN LAS TINIEBLAS</v>
          </cell>
          <cell r="AM77" t="str">
            <v>elpuebloquecaminabaenlastinieblas</v>
          </cell>
          <cell r="AN77" t="str">
            <v>Isaías 9,1-5</v>
          </cell>
          <cell r="AP77" t="str">
            <v>CANTO</v>
          </cell>
          <cell r="AQ77" t="str">
            <v>EL PUEBLO QUE CAMINABA EN LAS TINIEBLAS</v>
          </cell>
        </row>
        <row r="78">
          <cell r="A78">
            <v>225</v>
          </cell>
          <cell r="B78" t="str">
            <v>{id:</v>
          </cell>
          <cell r="C78">
            <v>75</v>
          </cell>
          <cell r="D78" t="str">
            <v>,</v>
          </cell>
          <cell r="E78" t="str">
            <v xml:space="preserve">title: </v>
          </cell>
          <cell r="F78" t="str">
            <v>"</v>
          </cell>
          <cell r="G78" t="str">
            <v>elsembrador</v>
          </cell>
          <cell r="H78" t="str">
            <v>El sembrador</v>
          </cell>
          <cell r="I78" t="str">
            <v>",</v>
          </cell>
          <cell r="J78" t="str">
            <v xml:space="preserve"> subtitle: </v>
          </cell>
          <cell r="K78" t="str">
            <v>"</v>
          </cell>
          <cell r="L78" t="str">
            <v>Marcos 4,3ss</v>
          </cell>
          <cell r="M78" t="str">
            <v xml:space="preserve">", </v>
          </cell>
          <cell r="N78" t="str">
            <v xml:space="preserve">category: </v>
          </cell>
          <cell r="O78" t="str">
            <v>"</v>
          </cell>
          <cell r="P78" t="str">
            <v>CATECUMENADO</v>
          </cell>
          <cell r="Q78" t="str">
            <v>"</v>
          </cell>
          <cell r="R78" t="str">
            <v>, moments: [</v>
          </cell>
          <cell r="S78" t="str">
            <v>"</v>
          </cell>
          <cell r="T78" t="str">
            <v>Comunión</v>
          </cell>
          <cell r="U78" t="str">
            <v>", "</v>
          </cell>
          <cell r="V78" t="str">
            <v>Antiguo Testamento</v>
          </cell>
          <cell r="AE78" t="str">
            <v>"], url: "</v>
          </cell>
          <cell r="AF78" t="str">
            <v>/cantos/resucito/e/elsembrador.html</v>
          </cell>
          <cell r="AG78" t="str">
            <v>/cantos/resucito/e/elsembrador.html</v>
          </cell>
          <cell r="AH78" t="str">
            <v>"},</v>
          </cell>
          <cell r="AI78" t="str">
            <v>e</v>
          </cell>
          <cell r="AJ78" t="str">
            <v>c</v>
          </cell>
          <cell r="AK78" t="str">
            <v>{id:75,title: "elsembradorEl sembrador", subtitle: "Marcos 4,3ss", category: "CATECUMENADO", moments: ["Comunión", "Antiguo Testamento"], url: "/cantos/resucito/e/elsembrador.html/cantos/resucito/e/elsembrador.html"},</v>
          </cell>
          <cell r="AL78" t="str">
            <v>EL SEMBRADOR</v>
          </cell>
          <cell r="AM78" t="str">
            <v>elsembrador</v>
          </cell>
          <cell r="AN78" t="str">
            <v>Marcos 4,3ss</v>
          </cell>
          <cell r="AP78" t="str">
            <v>CANTO</v>
          </cell>
          <cell r="AQ78" t="str">
            <v>EL SEMBRADOR</v>
          </cell>
        </row>
        <row r="79">
          <cell r="A79">
            <v>60</v>
          </cell>
          <cell r="B79" t="str">
            <v>{id:</v>
          </cell>
          <cell r="C79">
            <v>76</v>
          </cell>
          <cell r="D79" t="str">
            <v>,</v>
          </cell>
          <cell r="E79" t="str">
            <v xml:space="preserve">title: </v>
          </cell>
          <cell r="F79" t="str">
            <v>"</v>
          </cell>
          <cell r="G79" t="str">
            <v>elsenoranunciaunanoticia</v>
          </cell>
          <cell r="H79" t="str">
            <v>El Señor anuncia una noticia</v>
          </cell>
          <cell r="I79" t="str">
            <v>",</v>
          </cell>
          <cell r="J79" t="str">
            <v xml:space="preserve"> subtitle: </v>
          </cell>
          <cell r="K79" t="str">
            <v>"</v>
          </cell>
          <cell r="L79" t="str">
            <v>Salmo 68 (67)</v>
          </cell>
          <cell r="M79" t="str">
            <v xml:space="preserve">", </v>
          </cell>
          <cell r="N79" t="str">
            <v xml:space="preserve">category: </v>
          </cell>
          <cell r="O79" t="str">
            <v>"</v>
          </cell>
          <cell r="P79" t="str">
            <v>PRECATECUMENADO</v>
          </cell>
          <cell r="Q79" t="str">
            <v>"</v>
          </cell>
          <cell r="R79" t="str">
            <v>, moments: [</v>
          </cell>
          <cell r="S79" t="str">
            <v>"</v>
          </cell>
          <cell r="T79" t="str">
            <v>Fracción del pan</v>
          </cell>
          <cell r="U79" t="str">
            <v>", "</v>
          </cell>
          <cell r="V79" t="str">
            <v>Antiguo Testamento</v>
          </cell>
          <cell r="AE79" t="str">
            <v>"], url: "</v>
          </cell>
          <cell r="AF79" t="str">
            <v>/cantos/resucito/e/elsenoranunciaunanoticia.html</v>
          </cell>
          <cell r="AG79" t="str">
            <v>/cantos/resucito/e/elsenoranunciaunanoticia.html</v>
          </cell>
          <cell r="AH79" t="str">
            <v>"},</v>
          </cell>
          <cell r="AI79" t="str">
            <v>e</v>
          </cell>
          <cell r="AJ79" t="str">
            <v>p</v>
          </cell>
          <cell r="AK79" t="str">
            <v>{id:76,title: "elsenoranunciaunanoticiaEl Señor anuncia una noticia", subtitle: "Salmo 68 (67)", category: "PRECATECUMENADO", moments: ["Fracción del pan", "Antiguo Testamento"], url: "/cantos/resucito/e/elsenoranunciaunanoticia.html/cantos/resucito/e/elsenoranunciaunanoticia.html"},</v>
          </cell>
          <cell r="AL79" t="str">
            <v>EL SEÑOR ANUNCIA UNA NOTICIA</v>
          </cell>
          <cell r="AM79" t="str">
            <v>elseñoranunciaunanoticia</v>
          </cell>
          <cell r="AN79" t="str">
            <v>Salmo 68 (67)</v>
          </cell>
          <cell r="AP79" t="str">
            <v>CANTO</v>
          </cell>
          <cell r="AQ79" t="str">
            <v>EL SEÑOR ANUNCIA UNA NOTICIA</v>
          </cell>
        </row>
        <row r="80">
          <cell r="A80">
            <v>61</v>
          </cell>
          <cell r="B80" t="str">
            <v>{id:</v>
          </cell>
          <cell r="C80">
            <v>77</v>
          </cell>
          <cell r="D80" t="str">
            <v>,</v>
          </cell>
          <cell r="E80" t="str">
            <v xml:space="preserve">title: </v>
          </cell>
          <cell r="F80" t="str">
            <v>"</v>
          </cell>
          <cell r="G80" t="str">
            <v>elsenoresmipastor</v>
          </cell>
          <cell r="H80" t="str">
            <v>El Señor es mi pastor</v>
          </cell>
          <cell r="I80" t="str">
            <v>",</v>
          </cell>
          <cell r="J80" t="str">
            <v xml:space="preserve"> subtitle: </v>
          </cell>
          <cell r="K80" t="str">
            <v>"</v>
          </cell>
          <cell r="L80" t="str">
            <v>Salmo 23 (22)</v>
          </cell>
          <cell r="M80" t="str">
            <v xml:space="preserve">", </v>
          </cell>
          <cell r="N80" t="str">
            <v xml:space="preserve">category: </v>
          </cell>
          <cell r="O80" t="str">
            <v>"</v>
          </cell>
          <cell r="P80" t="str">
            <v>PRECATECUMENADO</v>
          </cell>
          <cell r="Q80" t="str">
            <v>"</v>
          </cell>
          <cell r="R80" t="str">
            <v>, moments: [</v>
          </cell>
          <cell r="S80" t="str">
            <v>"</v>
          </cell>
          <cell r="T80" t="str">
            <v>Cuaresma</v>
          </cell>
          <cell r="U80" t="str">
            <v>", "</v>
          </cell>
          <cell r="V80" t="str">
            <v>Antiguo Testamento</v>
          </cell>
          <cell r="AE80" t="str">
            <v>"], url: "</v>
          </cell>
          <cell r="AF80" t="str">
            <v>/cantos/resucito/e/elsenoresmipastor.html</v>
          </cell>
          <cell r="AG80" t="str">
            <v>/cantos/resucito/e/elsenoresmipastor.html</v>
          </cell>
          <cell r="AH80" t="str">
            <v>"},</v>
          </cell>
          <cell r="AI80" t="str">
            <v>e</v>
          </cell>
          <cell r="AJ80" t="str">
            <v>p</v>
          </cell>
          <cell r="AK80" t="str">
            <v>{id:77,title: "elsenoresmipastorEl Señor es mi pastor", subtitle: "Salmo 23 (22)", category: "PRECATECUMENADO", moments: ["Cuaresma", "Antiguo Testamento"], url: "/cantos/resucito/e/elsenoresmipastor.html/cantos/resucito/e/elsenoresmipastor.html"},</v>
          </cell>
          <cell r="AL80" t="str">
            <v>EL SEÑOR ES MI PASTOR</v>
          </cell>
          <cell r="AM80" t="str">
            <v>elseñoresmipastor</v>
          </cell>
          <cell r="AN80" t="str">
            <v>Salmo 23 (22)</v>
          </cell>
          <cell r="AP80" t="str">
            <v>CANTO</v>
          </cell>
          <cell r="AQ80" t="str">
            <v>EL SEÑOR ES MI PASTOR</v>
          </cell>
        </row>
        <row r="81">
          <cell r="A81">
            <v>62</v>
          </cell>
          <cell r="B81" t="str">
            <v>{id:</v>
          </cell>
          <cell r="C81">
            <v>78</v>
          </cell>
          <cell r="D81" t="str">
            <v>,</v>
          </cell>
          <cell r="E81" t="str">
            <v xml:space="preserve">title: </v>
          </cell>
          <cell r="F81" t="str">
            <v>"</v>
          </cell>
          <cell r="G81" t="str">
            <v>elsenormehadado</v>
          </cell>
          <cell r="H81" t="str">
            <v>El Señor me ha dado</v>
          </cell>
          <cell r="I81" t="str">
            <v>",</v>
          </cell>
          <cell r="J81" t="str">
            <v xml:space="preserve"> subtitle: </v>
          </cell>
          <cell r="K81" t="str">
            <v>"</v>
          </cell>
          <cell r="L81" t="str">
            <v>Isaías 50,4-10  - Tercer canto del Siervo de Yahveh</v>
          </cell>
          <cell r="M81" t="str">
            <v xml:space="preserve">", </v>
          </cell>
          <cell r="N81" t="str">
            <v xml:space="preserve">category: </v>
          </cell>
          <cell r="O81" t="str">
            <v>"</v>
          </cell>
          <cell r="P81" t="str">
            <v>PRECATECUMENADO</v>
          </cell>
          <cell r="Q81" t="str">
            <v>"</v>
          </cell>
          <cell r="R81" t="str">
            <v>, moments: [</v>
          </cell>
          <cell r="S81" t="str">
            <v>"</v>
          </cell>
          <cell r="T81" t="str">
            <v>Entrada</v>
          </cell>
          <cell r="U81" t="str">
            <v>", "</v>
          </cell>
          <cell r="V81" t="str">
            <v>Comunión</v>
          </cell>
          <cell r="W81" t="str">
            <v>", "</v>
          </cell>
          <cell r="X81" t="str">
            <v>Nuevo Testamento</v>
          </cell>
          <cell r="AE81" t="str">
            <v>"], url: "</v>
          </cell>
          <cell r="AF81" t="str">
            <v>/cantos/resucito/e/elsenormehadado.html</v>
          </cell>
          <cell r="AG81" t="str">
            <v>/cantos/resucito/e/elsenormehadado.html</v>
          </cell>
          <cell r="AH81" t="str">
            <v>"},</v>
          </cell>
          <cell r="AI81" t="str">
            <v>e</v>
          </cell>
          <cell r="AJ81" t="str">
            <v>p</v>
          </cell>
          <cell r="AK81" t="str">
            <v>{id:78,title: "elsenormehadadoEl Señor me ha dado", subtitle: "Isaías 50,4-10  - Tercer canto del Siervo de Yahveh", category: "PRECATECUMENADO", moments: ["Entrada", "Comunión", "Nuevo Testamento"], url: "/cantos/resucito/e/elsenormehadado.html/cantos/resucito/e/elsenormehadado.html"},</v>
          </cell>
          <cell r="AL81" t="str">
            <v>EL SEÑOR ME HA DADO</v>
          </cell>
          <cell r="AM81" t="str">
            <v>elseñormehadado</v>
          </cell>
          <cell r="AN81" t="str">
            <v>Isaías 50,4-10  - Tercer canto del Siervo de Yahveh</v>
          </cell>
          <cell r="AP81" t="str">
            <v>CANTO</v>
          </cell>
          <cell r="AQ81" t="str">
            <v>EL SEÑOR ME HA DADO</v>
          </cell>
        </row>
        <row r="82">
          <cell r="A82">
            <v>63</v>
          </cell>
          <cell r="B82" t="str">
            <v>{id:</v>
          </cell>
          <cell r="C82">
            <v>79</v>
          </cell>
          <cell r="D82" t="str">
            <v>,</v>
          </cell>
          <cell r="E82" t="str">
            <v xml:space="preserve">title: </v>
          </cell>
          <cell r="F82" t="str">
            <v>"</v>
          </cell>
          <cell r="G82" t="str">
            <v>elielilamasabactani</v>
          </cell>
          <cell r="H82" t="str">
            <v>Elí, Elí, lamá sabactaní</v>
          </cell>
          <cell r="I82" t="str">
            <v>",</v>
          </cell>
          <cell r="J82" t="str">
            <v xml:space="preserve"> subtitle: </v>
          </cell>
          <cell r="K82" t="str">
            <v>"</v>
          </cell>
          <cell r="L82" t="str">
            <v>Salmo 22 (21)</v>
          </cell>
          <cell r="M82" t="str">
            <v xml:space="preserve">", </v>
          </cell>
          <cell r="N82" t="str">
            <v xml:space="preserve">category: </v>
          </cell>
          <cell r="O82" t="str">
            <v>"</v>
          </cell>
          <cell r="P82" t="str">
            <v>PRECATECUMENADO</v>
          </cell>
          <cell r="Q82" t="str">
            <v>"</v>
          </cell>
          <cell r="R82" t="str">
            <v>, moments: [</v>
          </cell>
          <cell r="S82" t="str">
            <v>"</v>
          </cell>
          <cell r="T82" t="str">
            <v>Fracción del pan</v>
          </cell>
          <cell r="AE82" t="str">
            <v>"], url: "</v>
          </cell>
          <cell r="AF82" t="str">
            <v>/cantos/resucito/e/elielilamasabactani.html</v>
          </cell>
          <cell r="AG82" t="str">
            <v>/cantos/resucito/e/elielilamasabactani.html</v>
          </cell>
          <cell r="AH82" t="str">
            <v>"},</v>
          </cell>
          <cell r="AI82" t="str">
            <v>e</v>
          </cell>
          <cell r="AJ82" t="str">
            <v>p</v>
          </cell>
          <cell r="AK82" t="str">
            <v>{id:79,title: "elielilamasabactaniElí, Elí, lamá sabactaní", subtitle: "Salmo 22 (21)", category: "PRECATECUMENADO", moments: ["Fracción del pan"], url: "/cantos/resucito/e/elielilamasabactani.html/cantos/resucito/e/elielilamasabactani.html"},</v>
          </cell>
          <cell r="AL82" t="str">
            <v>ELÍ, ELÍ, LAMÁ SABACTANÍ</v>
          </cell>
          <cell r="AM82" t="str">
            <v>elí,elí,lamásabactaní</v>
          </cell>
          <cell r="AN82" t="str">
            <v>Salmo 22 (21)</v>
          </cell>
          <cell r="AP82" t="str">
            <v>CANTO</v>
          </cell>
          <cell r="AQ82" t="str">
            <v>ELÍ, ELÍ, LAMÁ SABACTANÍ</v>
          </cell>
        </row>
        <row r="83">
          <cell r="A83">
            <v>64</v>
          </cell>
          <cell r="B83" t="str">
            <v>{id:</v>
          </cell>
          <cell r="C83">
            <v>80</v>
          </cell>
          <cell r="D83" t="str">
            <v>,</v>
          </cell>
          <cell r="E83" t="str">
            <v xml:space="preserve">title: </v>
          </cell>
          <cell r="F83" t="str">
            <v>"</v>
          </cell>
          <cell r="G83" t="str">
            <v>enmediodeaquelgentio</v>
          </cell>
          <cell r="H83" t="str">
            <v>En medio de aquel gentío</v>
          </cell>
          <cell r="I83" t="str">
            <v>",</v>
          </cell>
          <cell r="J83" t="str">
            <v xml:space="preserve"> subtitle: </v>
          </cell>
          <cell r="K83" t="str">
            <v>"</v>
          </cell>
          <cell r="L83" t="str">
            <v>Lucas 8,42b-48</v>
          </cell>
          <cell r="M83" t="str">
            <v xml:space="preserve">", </v>
          </cell>
          <cell r="N83" t="str">
            <v xml:space="preserve">category: </v>
          </cell>
          <cell r="O83" t="str">
            <v>"</v>
          </cell>
          <cell r="P83" t="str">
            <v>PRECATECUMENADO</v>
          </cell>
          <cell r="Q83" t="str">
            <v>"</v>
          </cell>
          <cell r="R83" t="str">
            <v>, moments: [</v>
          </cell>
          <cell r="S83" t="str">
            <v>"</v>
          </cell>
          <cell r="T83" t="str">
            <v>Laudes/Visperas</v>
          </cell>
          <cell r="U83" t="str">
            <v>", "</v>
          </cell>
          <cell r="V83" t="str">
            <v>Fracción del pan</v>
          </cell>
          <cell r="W83" t="str">
            <v>", "</v>
          </cell>
          <cell r="X83" t="str">
            <v>Nuevo Testamento</v>
          </cell>
          <cell r="AE83" t="str">
            <v>"], url: "</v>
          </cell>
          <cell r="AF83" t="str">
            <v>/cantos/resucito/e/enmediodeaquelgentio.html</v>
          </cell>
          <cell r="AG83" t="str">
            <v>/cantos/resucito/e/enmediodeaquelgentio.html</v>
          </cell>
          <cell r="AH83" t="str">
            <v>"},</v>
          </cell>
          <cell r="AI83" t="str">
            <v>e</v>
          </cell>
          <cell r="AJ83" t="str">
            <v>p</v>
          </cell>
          <cell r="AK83" t="str">
            <v>{id:80,title: "enmediodeaquelgentioEn medio de aquel gentío", subtitle: "Lucas 8,42b-48", category: "PRECATECUMENADO", moments: ["Laudes/Visperas", "Fracción del pan", "Nuevo Testamento"], url: "/cantos/resucito/e/enmediodeaquelgentio.html/cantos/resucito/e/enmediodeaquelgentio.html"},</v>
          </cell>
          <cell r="AL83" t="str">
            <v>EN MEDIO DE AQUEL GENTÍO</v>
          </cell>
          <cell r="AM83" t="str">
            <v>enmediodeaquelgentío</v>
          </cell>
          <cell r="AN83" t="str">
            <v>Lucas 8,42b-48</v>
          </cell>
          <cell r="AP83" t="str">
            <v>CANTO</v>
          </cell>
          <cell r="AQ83" t="str">
            <v>EN MEDIO DE AQUEL GENTÍO</v>
          </cell>
        </row>
        <row r="84">
          <cell r="A84">
            <v>65</v>
          </cell>
          <cell r="B84" t="str">
            <v>{id:</v>
          </cell>
          <cell r="C84">
            <v>81</v>
          </cell>
          <cell r="D84" t="str">
            <v>,</v>
          </cell>
          <cell r="E84" t="str">
            <v xml:space="preserve">title: </v>
          </cell>
          <cell r="F84" t="str">
            <v>"</v>
          </cell>
          <cell r="G84" t="str">
            <v>enunanocheoscura</v>
          </cell>
          <cell r="H84" t="str">
            <v>En una noche oscura</v>
          </cell>
          <cell r="I84" t="str">
            <v>",</v>
          </cell>
          <cell r="J84" t="str">
            <v xml:space="preserve"> subtitle: </v>
          </cell>
          <cell r="K84" t="str">
            <v>"</v>
          </cell>
          <cell r="L84" t="str">
            <v>Subida al Monte Carmelo – San Juan de la Cruz</v>
          </cell>
          <cell r="M84" t="str">
            <v xml:space="preserve">", </v>
          </cell>
          <cell r="N84" t="str">
            <v xml:space="preserve">category: </v>
          </cell>
          <cell r="O84" t="str">
            <v>"</v>
          </cell>
          <cell r="P84" t="str">
            <v>PRECATECUMENADO</v>
          </cell>
          <cell r="Q84" t="str">
            <v>"</v>
          </cell>
          <cell r="R84" t="str">
            <v>, moments: [</v>
          </cell>
          <cell r="S84" t="str">
            <v>"</v>
          </cell>
          <cell r="T84" t="str">
            <v>Entrada</v>
          </cell>
          <cell r="U84" t="str">
            <v>", "</v>
          </cell>
          <cell r="V84" t="str">
            <v>Final</v>
          </cell>
          <cell r="W84" t="str">
            <v>", "</v>
          </cell>
          <cell r="X84" t="str">
            <v>Antiguo Testamento</v>
          </cell>
          <cell r="AE84" t="str">
            <v>"], url: "</v>
          </cell>
          <cell r="AF84" t="str">
            <v>/cantos/resucito/e/enunanocheoscura.html</v>
          </cell>
          <cell r="AG84" t="str">
            <v>/cantos/resucito/e/enunanocheoscura.html</v>
          </cell>
          <cell r="AH84" t="str">
            <v>"},</v>
          </cell>
          <cell r="AI84" t="str">
            <v>e</v>
          </cell>
          <cell r="AJ84" t="str">
            <v>p</v>
          </cell>
          <cell r="AK84" t="str">
            <v>{id:81,title: "enunanocheoscuraEn una noche oscura", subtitle: "Subida al Monte Carmelo – San Juan de la Cruz", category: "PRECATECUMENADO", moments: ["Entrada", "Final", "Antiguo Testamento"], url: "/cantos/resucito/e/enunanocheoscura.html/cantos/resucito/e/enunanocheoscura.html"},</v>
          </cell>
          <cell r="AL84" t="str">
            <v>EN UNA NOCHE OSCURA</v>
          </cell>
          <cell r="AM84" t="str">
            <v>enunanocheoscura</v>
          </cell>
          <cell r="AN84" t="str">
            <v>Subida al Monte Carmelo – San Juan de la Cruz</v>
          </cell>
          <cell r="AP84" t="str">
            <v>CANTO</v>
          </cell>
          <cell r="AQ84" t="str">
            <v>EN UNA NOCHE OSCURA</v>
          </cell>
        </row>
        <row r="85">
          <cell r="A85">
            <v>66</v>
          </cell>
          <cell r="B85" t="str">
            <v>{id:</v>
          </cell>
          <cell r="C85">
            <v>82</v>
          </cell>
          <cell r="D85" t="str">
            <v>,</v>
          </cell>
          <cell r="E85" t="str">
            <v xml:space="preserve">title: </v>
          </cell>
          <cell r="F85" t="str">
            <v>"</v>
          </cell>
          <cell r="G85" t="str">
            <v>eresdignodetomarellibro</v>
          </cell>
          <cell r="H85" t="str">
            <v>Eres digno de tomar el libro</v>
          </cell>
          <cell r="I85" t="str">
            <v>",</v>
          </cell>
          <cell r="J85" t="str">
            <v xml:space="preserve"> subtitle: </v>
          </cell>
          <cell r="K85" t="str">
            <v>"</v>
          </cell>
          <cell r="L85" t="str">
            <v>Apocalipsis 5,9ss</v>
          </cell>
          <cell r="M85" t="str">
            <v xml:space="preserve">", </v>
          </cell>
          <cell r="N85" t="str">
            <v xml:space="preserve">category: </v>
          </cell>
          <cell r="O85" t="str">
            <v>"</v>
          </cell>
          <cell r="P85" t="str">
            <v>PRECATECUMENADO</v>
          </cell>
          <cell r="Q85" t="str">
            <v>"</v>
          </cell>
          <cell r="R85" t="str">
            <v>, moments: [</v>
          </cell>
          <cell r="S85" t="str">
            <v>"</v>
          </cell>
          <cell r="T85" t="str">
            <v>Laudes/Visperas</v>
          </cell>
          <cell r="U85" t="str">
            <v>", "</v>
          </cell>
          <cell r="V85" t="str">
            <v>Antiguo Testamento</v>
          </cell>
          <cell r="AE85" t="str">
            <v>"], url: "</v>
          </cell>
          <cell r="AF85" t="str">
            <v>/cantos/resucito/e/eresdignodetomarellibro.html</v>
          </cell>
          <cell r="AG85" t="str">
            <v>/cantos/resucito/e/eresdignodetomarellibro.html</v>
          </cell>
          <cell r="AH85" t="str">
            <v>"},</v>
          </cell>
          <cell r="AI85" t="str">
            <v>e</v>
          </cell>
          <cell r="AJ85" t="str">
            <v>p</v>
          </cell>
          <cell r="AK85" t="str">
            <v>{id:82,title: "eresdignodetomarellibroEres digno de tomar el libro", subtitle: "Apocalipsis 5,9ss", category: "PRECATECUMENADO", moments: ["Laudes/Visperas", "Antiguo Testamento"], url: "/cantos/resucito/e/eresdignodetomarellibro.html/cantos/resucito/e/eresdignodetomarellibro.html"},</v>
          </cell>
          <cell r="AL85" t="str">
            <v>ERES DIGNO DE TOMAR EL LIBRO</v>
          </cell>
          <cell r="AM85" t="str">
            <v>eresdignodetomarellibro</v>
          </cell>
          <cell r="AN85" t="str">
            <v>Apocalipsis 5,9ss</v>
          </cell>
          <cell r="AP85" t="str">
            <v>CANTO</v>
          </cell>
          <cell r="AQ85" t="str">
            <v>ERES DIGNO DE TOMAR EL LIBRO</v>
          </cell>
        </row>
        <row r="86">
          <cell r="A86">
            <v>67</v>
          </cell>
          <cell r="B86" t="str">
            <v>{id:</v>
          </cell>
          <cell r="C86">
            <v>83</v>
          </cell>
          <cell r="D86" t="str">
            <v>,</v>
          </cell>
          <cell r="E86" t="str">
            <v xml:space="preserve">title: </v>
          </cell>
          <cell r="F86" t="str">
            <v>"</v>
          </cell>
          <cell r="G86" t="str">
            <v>ereshermoso</v>
          </cell>
          <cell r="H86" t="str">
            <v>Eres hermoso</v>
          </cell>
          <cell r="I86" t="str">
            <v>",</v>
          </cell>
          <cell r="J86" t="str">
            <v xml:space="preserve"> subtitle: </v>
          </cell>
          <cell r="K86" t="str">
            <v>"</v>
          </cell>
          <cell r="L86" t="str">
            <v xml:space="preserve">Salmo 45 (44) </v>
          </cell>
          <cell r="M86" t="str">
            <v xml:space="preserve">", </v>
          </cell>
          <cell r="N86" t="str">
            <v xml:space="preserve">category: </v>
          </cell>
          <cell r="O86" t="str">
            <v>"</v>
          </cell>
          <cell r="P86" t="str">
            <v>PRECATECUMENADO</v>
          </cell>
          <cell r="Q86" t="str">
            <v>"</v>
          </cell>
          <cell r="R86" t="str">
            <v>, moments: [</v>
          </cell>
          <cell r="S86" t="str">
            <v>"</v>
          </cell>
          <cell r="T86" t="str">
            <v>Entrada</v>
          </cell>
          <cell r="U86" t="str">
            <v>", "</v>
          </cell>
          <cell r="V86" t="str">
            <v>Fracción del pan</v>
          </cell>
          <cell r="W86" t="str">
            <v>", "</v>
          </cell>
          <cell r="X86" t="str">
            <v>Antiguo Testamento</v>
          </cell>
          <cell r="AE86" t="str">
            <v>"], url: "</v>
          </cell>
          <cell r="AF86" t="str">
            <v>/cantos/resucito/e/ereshermoso.html</v>
          </cell>
          <cell r="AG86" t="str">
            <v>/cantos/resucito/e/ereshermoso.html</v>
          </cell>
          <cell r="AH86" t="str">
            <v>"},</v>
          </cell>
          <cell r="AI86" t="str">
            <v>e</v>
          </cell>
          <cell r="AJ86" t="str">
            <v>p</v>
          </cell>
          <cell r="AK86" t="str">
            <v>{id:83,title: "ereshermosoEres hermoso", subtitle: "Salmo 45 (44) ", category: "PRECATECUMENADO", moments: ["Entrada", "Fracción del pan", "Antiguo Testamento"], url: "/cantos/resucito/e/ereshermoso.html/cantos/resucito/e/ereshermoso.html"},</v>
          </cell>
          <cell r="AL86" t="str">
            <v>ERES HERMOSO</v>
          </cell>
          <cell r="AM86" t="str">
            <v>ereshermoso</v>
          </cell>
          <cell r="AN86" t="str">
            <v xml:space="preserve">Salmo 45 (44) </v>
          </cell>
          <cell r="AP86" t="str">
            <v>CANTO</v>
          </cell>
          <cell r="AQ86" t="str">
            <v>ERES HERMOSO</v>
          </cell>
        </row>
        <row r="87">
          <cell r="A87">
            <v>68</v>
          </cell>
          <cell r="B87" t="str">
            <v>{id:</v>
          </cell>
          <cell r="C87">
            <v>84</v>
          </cell>
          <cell r="D87" t="str">
            <v>,</v>
          </cell>
          <cell r="E87" t="str">
            <v xml:space="preserve">title: </v>
          </cell>
          <cell r="F87" t="str">
            <v>"</v>
          </cell>
          <cell r="G87" t="str">
            <v>espaciente</v>
          </cell>
          <cell r="H87" t="str">
            <v>Es paciente</v>
          </cell>
          <cell r="I87" t="str">
            <v>",</v>
          </cell>
          <cell r="J87" t="str">
            <v xml:space="preserve"> subtitle: </v>
          </cell>
          <cell r="K87" t="str">
            <v>"</v>
          </cell>
          <cell r="L87" t="str">
            <v xml:space="preserve">Himno al Espíritu Santo (Kiko Argüello) </v>
          </cell>
          <cell r="M87" t="str">
            <v xml:space="preserve">", </v>
          </cell>
          <cell r="N87" t="str">
            <v xml:space="preserve">category: </v>
          </cell>
          <cell r="O87" t="str">
            <v>"</v>
          </cell>
          <cell r="P87" t="str">
            <v>PRECATECUMENADO</v>
          </cell>
          <cell r="Q87" t="str">
            <v>"</v>
          </cell>
          <cell r="R87" t="str">
            <v>, moments: [</v>
          </cell>
          <cell r="S87" t="str">
            <v>"</v>
          </cell>
          <cell r="AE87" t="str">
            <v>"], url: "</v>
          </cell>
          <cell r="AF87" t="str">
            <v>/cantos/resucito/e/espaciente.html</v>
          </cell>
          <cell r="AG87" t="str">
            <v>/cantos/resucito/e/espaciente.html</v>
          </cell>
          <cell r="AH87" t="str">
            <v>"},</v>
          </cell>
          <cell r="AI87" t="str">
            <v>e</v>
          </cell>
          <cell r="AJ87" t="str">
            <v>p</v>
          </cell>
          <cell r="AK87" t="str">
            <v>{id:84,title: "espacienteEs paciente", subtitle: "Himno al Espíritu Santo (Kiko Argüello) ", category: "PRECATECUMENADO", moments: [""], url: "/cantos/resucito/e/espaciente.html/cantos/resucito/e/espaciente.html"},</v>
          </cell>
          <cell r="AL87" t="str">
            <v>ES PACIENTE</v>
          </cell>
          <cell r="AM87" t="str">
            <v>espaciente</v>
          </cell>
          <cell r="AN87" t="str">
            <v xml:space="preserve">Himno al Espíritu Santo (Kiko Argüello) </v>
          </cell>
          <cell r="AP87" t="str">
            <v>CANTO</v>
          </cell>
          <cell r="AQ87" t="str">
            <v>ES PACIENTE</v>
          </cell>
        </row>
        <row r="88">
          <cell r="A88">
            <v>69</v>
          </cell>
          <cell r="B88" t="str">
            <v>{id:</v>
          </cell>
          <cell r="C88">
            <v>85</v>
          </cell>
          <cell r="D88" t="str">
            <v>,</v>
          </cell>
          <cell r="E88" t="str">
            <v xml:space="preserve">title: </v>
          </cell>
          <cell r="F88" t="str">
            <v>"</v>
          </cell>
          <cell r="G88" t="str">
            <v>escondemeenloocultodetutienda</v>
          </cell>
          <cell r="H88" t="str">
            <v>Escóndeme en lo oculto de tu tienda</v>
          </cell>
          <cell r="I88" t="str">
            <v>",</v>
          </cell>
          <cell r="J88" t="str">
            <v xml:space="preserve"> subtitle: </v>
          </cell>
          <cell r="K88" t="str">
            <v>"</v>
          </cell>
          <cell r="L88" t="str">
            <v>Salmo 27 (26)</v>
          </cell>
          <cell r="M88" t="str">
            <v xml:space="preserve">", </v>
          </cell>
          <cell r="N88" t="str">
            <v xml:space="preserve">category: </v>
          </cell>
          <cell r="O88" t="str">
            <v>"</v>
          </cell>
          <cell r="P88" t="str">
            <v>PRECATECUMENADO</v>
          </cell>
          <cell r="Q88" t="str">
            <v>"</v>
          </cell>
          <cell r="R88" t="str">
            <v>, moments: [</v>
          </cell>
          <cell r="S88" t="str">
            <v>"</v>
          </cell>
          <cell r="T88" t="str">
            <v>Antiguo Testamento</v>
          </cell>
          <cell r="AE88" t="str">
            <v>"], url: "</v>
          </cell>
          <cell r="AF88" t="str">
            <v>/cantos/resucito/e/escondemeenloocultodetutienda.html</v>
          </cell>
          <cell r="AG88" t="str">
            <v>/cantos/resucito/e/escondemeenloocultodetutienda.html</v>
          </cell>
          <cell r="AH88" t="str">
            <v>"},</v>
          </cell>
          <cell r="AI88" t="str">
            <v>e</v>
          </cell>
          <cell r="AJ88" t="str">
            <v>p</v>
          </cell>
          <cell r="AK88" t="str">
            <v>{id:85,title: "escondemeenloocultodetutiendaEscóndeme en lo oculto de tu tienda", subtitle: "Salmo 27 (26)", category: "PRECATECUMENADO", moments: ["Antiguo Testamento"], url: "/cantos/resucito/e/escondemeenloocultodetutienda.html/cantos/resucito/e/escondemeenloocultodetutienda.html"},</v>
          </cell>
          <cell r="AL88" t="str">
            <v>ESCÓNDEME EN LO OCULTO DE TU TIENDA</v>
          </cell>
          <cell r="AM88" t="str">
            <v>escóndemeenloocultodetutienda</v>
          </cell>
          <cell r="AN88" t="str">
            <v>Salmo 27 (26)</v>
          </cell>
          <cell r="AP88" t="str">
            <v>CANTO</v>
          </cell>
          <cell r="AQ88" t="str">
            <v>ESCÓNDEME EN LO OCULTO DE TU TIENDA</v>
          </cell>
        </row>
        <row r="89">
          <cell r="A89">
            <v>70</v>
          </cell>
          <cell r="B89" t="str">
            <v>{id:</v>
          </cell>
          <cell r="C89">
            <v>86</v>
          </cell>
          <cell r="D89" t="str">
            <v>,</v>
          </cell>
          <cell r="E89" t="str">
            <v xml:space="preserve">title: </v>
          </cell>
          <cell r="F89" t="str">
            <v>"</v>
          </cell>
          <cell r="G89" t="str">
            <v>escuchadislaslejanas</v>
          </cell>
          <cell r="H89" t="str">
            <v>Escuchad, islas lejanas</v>
          </cell>
          <cell r="I89" t="str">
            <v>",</v>
          </cell>
          <cell r="J89" t="str">
            <v xml:space="preserve"> subtitle: </v>
          </cell>
          <cell r="K89" t="str">
            <v>"</v>
          </cell>
          <cell r="L89" t="str">
            <v>Isaias 49,1-16 - Segundo canto de Siervo de Yahveh</v>
          </cell>
          <cell r="M89" t="str">
            <v xml:space="preserve">", </v>
          </cell>
          <cell r="N89" t="str">
            <v xml:space="preserve">category: </v>
          </cell>
          <cell r="O89" t="str">
            <v>"</v>
          </cell>
          <cell r="P89" t="str">
            <v>PRECATECUMENADO</v>
          </cell>
          <cell r="Q89" t="str">
            <v>"</v>
          </cell>
          <cell r="R89" t="str">
            <v>, moments: [</v>
          </cell>
          <cell r="S89" t="str">
            <v>"</v>
          </cell>
          <cell r="T89" t="str">
            <v>Pascua</v>
          </cell>
          <cell r="U89" t="str">
            <v>", "</v>
          </cell>
          <cell r="V89" t="str">
            <v>Fracción del Fracción del pan</v>
          </cell>
          <cell r="W89" t="str">
            <v>", "</v>
          </cell>
          <cell r="X89" t="str">
            <v>Comunión</v>
          </cell>
          <cell r="Y89" t="str">
            <v>", "</v>
          </cell>
          <cell r="Z89" t="str">
            <v>Nuevo Testamento</v>
          </cell>
          <cell r="AE89" t="str">
            <v>"], url: "</v>
          </cell>
          <cell r="AF89" t="str">
            <v>/cantos/resucito/e/escuchadislaslejanas.html</v>
          </cell>
          <cell r="AG89" t="str">
            <v>/cantos/resucito/e/escuchadislaslejanas.html</v>
          </cell>
          <cell r="AH89" t="str">
            <v>"},</v>
          </cell>
          <cell r="AI89" t="str">
            <v>e</v>
          </cell>
          <cell r="AJ89" t="str">
            <v>p</v>
          </cell>
          <cell r="AK89" t="str">
            <v>{id:86,title: "escuchadislaslejanasEscuchad, islas lejanas", subtitle: "Isaias 49,1-16 - Segundo canto de Siervo de Yahveh", category: "PRECATECUMENADO", moments: ["Pascua", "Fracción del Fracción del pan", "Comunión", "Nuevo Testamento"], url: "/cantos/resucito/e/escuchadislaslejanas.html/cantos/resucito/e/escuchadislaslejanas.html"},</v>
          </cell>
          <cell r="AL89" t="str">
            <v>ESCUCHAD, ISLAS LEJANAS</v>
          </cell>
          <cell r="AM89" t="str">
            <v>escuchad,islaslejanas</v>
          </cell>
          <cell r="AN89" t="str">
            <v>Isaias 49,1-16 - Segundo canto de Siervo de Yahveh</v>
          </cell>
          <cell r="AP89" t="str">
            <v>CANTO</v>
          </cell>
          <cell r="AQ89" t="str">
            <v>ESCUCHAD, ISLAS LEJANAS</v>
          </cell>
        </row>
        <row r="90">
          <cell r="A90">
            <v>71</v>
          </cell>
          <cell r="B90" t="str">
            <v>{id:</v>
          </cell>
          <cell r="C90">
            <v>87</v>
          </cell>
          <cell r="D90" t="str">
            <v>,</v>
          </cell>
          <cell r="E90" t="str">
            <v xml:space="preserve">title: </v>
          </cell>
          <cell r="F90" t="str">
            <v>"</v>
          </cell>
          <cell r="G90" t="str">
            <v>esteeseldiaenqueactuoelsenor</v>
          </cell>
          <cell r="H90" t="str">
            <v>Éste es el día en que actuó el Señor</v>
          </cell>
          <cell r="I90" t="str">
            <v>",</v>
          </cell>
          <cell r="J90" t="str">
            <v xml:space="preserve"> subtitle: </v>
          </cell>
          <cell r="K90" t="str">
            <v>"</v>
          </cell>
          <cell r="L90" t="str">
            <v>Sal 118 (117)</v>
          </cell>
          <cell r="M90" t="str">
            <v xml:space="preserve">", </v>
          </cell>
          <cell r="N90" t="str">
            <v xml:space="preserve">category: </v>
          </cell>
          <cell r="O90" t="str">
            <v>"</v>
          </cell>
          <cell r="P90" t="str">
            <v>PRECATECUMENADO</v>
          </cell>
          <cell r="Q90" t="str">
            <v>"</v>
          </cell>
          <cell r="R90" t="str">
            <v>, moments: [</v>
          </cell>
          <cell r="S90" t="str">
            <v>"</v>
          </cell>
          <cell r="T90" t="str">
            <v>Paz</v>
          </cell>
          <cell r="AE90" t="str">
            <v>"], url: "</v>
          </cell>
          <cell r="AF90" t="str">
            <v>/cantos/resucito/é/esteeseldiaenqueactuoelsenor.html</v>
          </cell>
          <cell r="AG90" t="str">
            <v>/cantos/resucito/é/esteeseldiaenqueactuoelsenor.html</v>
          </cell>
          <cell r="AH90" t="str">
            <v>"},</v>
          </cell>
          <cell r="AI90" t="str">
            <v>é</v>
          </cell>
          <cell r="AJ90" t="str">
            <v>p</v>
          </cell>
          <cell r="AK90" t="str">
            <v>{id:87,title: "esteeseldiaenqueactuoelsenorÉste es el día en que actuó el Señor", subtitle: "Sal 118 (117)", category: "PRECATECUMENADO", moments: ["Paz"], url: "/cantos/resucito/é/esteeseldiaenqueactuoelsenor.html/cantos/resucito/é/esteeseldiaenqueactuoelsenor.html"},</v>
          </cell>
          <cell r="AL90" t="str">
            <v>ÉSTE ES EL DÍA EN QUE ACTUÓ EL SEÑOR</v>
          </cell>
          <cell r="AM90" t="str">
            <v>ésteeseldíaenqueactuóelseñor</v>
          </cell>
          <cell r="AN90" t="str">
            <v>Sal 118 (117)</v>
          </cell>
          <cell r="AP90" t="str">
            <v>CANTO</v>
          </cell>
          <cell r="AQ90" t="str">
            <v>ÉSTE ES EL DÍA EN QUE ACTUÓ EL SEÑOR</v>
          </cell>
        </row>
        <row r="91">
          <cell r="A91">
            <v>72</v>
          </cell>
          <cell r="B91" t="str">
            <v>{id:</v>
          </cell>
          <cell r="C91">
            <v>88</v>
          </cell>
          <cell r="D91" t="str">
            <v>,</v>
          </cell>
          <cell r="E91" t="str">
            <v xml:space="preserve">title: </v>
          </cell>
          <cell r="F91" t="str">
            <v>"</v>
          </cell>
          <cell r="G91" t="str">
            <v>esteeselmandamientomio</v>
          </cell>
          <cell r="H91" t="str">
            <v>Este es el mandamiento mío</v>
          </cell>
          <cell r="I91" t="str">
            <v>",</v>
          </cell>
          <cell r="J91" t="str">
            <v xml:space="preserve"> subtitle: </v>
          </cell>
          <cell r="K91" t="str">
            <v>"</v>
          </cell>
          <cell r="L91" t="str">
            <v>Jn 15,12ss</v>
          </cell>
          <cell r="M91" t="str">
            <v xml:space="preserve">", </v>
          </cell>
          <cell r="N91" t="str">
            <v xml:space="preserve">category: </v>
          </cell>
          <cell r="O91" t="str">
            <v>"</v>
          </cell>
          <cell r="P91" t="str">
            <v>PRECATECUMENADO</v>
          </cell>
          <cell r="Q91" t="str">
            <v>"</v>
          </cell>
          <cell r="R91" t="str">
            <v>, moments: [</v>
          </cell>
          <cell r="S91" t="str">
            <v>"</v>
          </cell>
          <cell r="T91" t="str">
            <v>Cuaresma</v>
          </cell>
          <cell r="U91" t="str">
            <v>", "</v>
          </cell>
          <cell r="V91" t="str">
            <v>Fracción del pan</v>
          </cell>
          <cell r="AE91" t="str">
            <v>"], url: "</v>
          </cell>
          <cell r="AF91" t="str">
            <v>/cantos/resucito/e/esteeselmandamientomio.html</v>
          </cell>
          <cell r="AG91" t="str">
            <v>/cantos/resucito/e/esteeselmandamientomio.html</v>
          </cell>
          <cell r="AH91" t="str">
            <v>"},</v>
          </cell>
          <cell r="AI91" t="str">
            <v>e</v>
          </cell>
          <cell r="AJ91" t="str">
            <v>p</v>
          </cell>
          <cell r="AK91" t="str">
            <v>{id:88,title: "esteeselmandamientomioEste es el mandamiento mío", subtitle: "Jn 15,12ss", category: "PRECATECUMENADO", moments: ["Cuaresma", "Fracción del pan"], url: "/cantos/resucito/e/esteeselmandamientomio.html/cantos/resucito/e/esteeselmandamientomio.html"},</v>
          </cell>
          <cell r="AL91" t="str">
            <v>ESTE ES EL MANDAMIENTO MÍO</v>
          </cell>
          <cell r="AM91" t="str">
            <v>esteeselmandamientomío</v>
          </cell>
          <cell r="AN91" t="str">
            <v>Jn 15,12ss</v>
          </cell>
          <cell r="AP91" t="str">
            <v>CANTO</v>
          </cell>
          <cell r="AQ91" t="str">
            <v>ESTE ES EL MANDAMIENTO MÍO</v>
          </cell>
        </row>
        <row r="92">
          <cell r="A92">
            <v>73</v>
          </cell>
          <cell r="B92" t="str">
            <v>{id:</v>
          </cell>
          <cell r="C92">
            <v>89</v>
          </cell>
          <cell r="D92" t="str">
            <v>,</v>
          </cell>
          <cell r="E92" t="str">
            <v xml:space="preserve">title: </v>
          </cell>
          <cell r="F92" t="str">
            <v>"</v>
          </cell>
          <cell r="G92" t="str">
            <v>evenushalomalejem</v>
          </cell>
          <cell r="H92" t="str">
            <v>Evenu shalom alejem</v>
          </cell>
          <cell r="I92" t="str">
            <v>",</v>
          </cell>
          <cell r="J92" t="str">
            <v xml:space="preserve"> subtitle: </v>
          </cell>
          <cell r="K92" t="str">
            <v>"</v>
          </cell>
          <cell r="L92" t="str">
            <v>Melodía hebraica</v>
          </cell>
          <cell r="M92" t="str">
            <v xml:space="preserve">", </v>
          </cell>
          <cell r="N92" t="str">
            <v xml:space="preserve">category: </v>
          </cell>
          <cell r="O92" t="str">
            <v>"</v>
          </cell>
          <cell r="P92" t="str">
            <v>PRECATECUMENADO</v>
          </cell>
          <cell r="Q92" t="str">
            <v>"</v>
          </cell>
          <cell r="R92" t="str">
            <v>, moments: [</v>
          </cell>
          <cell r="S92" t="str">
            <v>"</v>
          </cell>
          <cell r="T92" t="str">
            <v>Antiguo Testamento</v>
          </cell>
          <cell r="AE92" t="str">
            <v>"], url: "</v>
          </cell>
          <cell r="AF92" t="str">
            <v>/cantos/resucito/e/evenushalomalejem.html</v>
          </cell>
          <cell r="AG92" t="str">
            <v>/cantos/resucito/e/evenushalomalejem.html</v>
          </cell>
          <cell r="AH92" t="str">
            <v>"},</v>
          </cell>
          <cell r="AI92" t="str">
            <v>e</v>
          </cell>
          <cell r="AJ92" t="str">
            <v>p</v>
          </cell>
          <cell r="AK92" t="str">
            <v>{id:89,title: "evenushalomalejemEvenu shalom alejem", subtitle: "Melodía hebraica", category: "PRECATECUMENADO", moments: ["Antiguo Testamento"], url: "/cantos/resucito/e/evenushalomalejem.html/cantos/resucito/e/evenushalomalejem.html"},</v>
          </cell>
          <cell r="AL92" t="str">
            <v>EVENU SHALOM ALEJEM</v>
          </cell>
          <cell r="AM92" t="str">
            <v>evenushalomalejem</v>
          </cell>
          <cell r="AN92" t="str">
            <v>Melodía hebraica</v>
          </cell>
          <cell r="AP92" t="str">
            <v>CANTO</v>
          </cell>
          <cell r="AQ92" t="str">
            <v>EVENU SHALOM ALEJEM</v>
          </cell>
        </row>
        <row r="93">
          <cell r="A93">
            <v>74</v>
          </cell>
          <cell r="B93" t="str">
            <v>{id:</v>
          </cell>
          <cell r="C93">
            <v>90</v>
          </cell>
          <cell r="D93" t="str">
            <v>,</v>
          </cell>
          <cell r="E93" t="str">
            <v xml:space="preserve">title: </v>
          </cell>
          <cell r="F93" t="str">
            <v>"</v>
          </cell>
          <cell r="G93" t="str">
            <v>extiendomismanos</v>
          </cell>
          <cell r="H93" t="str">
            <v>Extiendo mis manos</v>
          </cell>
          <cell r="I93" t="str">
            <v>",</v>
          </cell>
          <cell r="J93" t="str">
            <v xml:space="preserve"> subtitle: </v>
          </cell>
          <cell r="K93" t="str">
            <v>"</v>
          </cell>
          <cell r="L93" t="str">
            <v>Oda XXVII de Salomón</v>
          </cell>
          <cell r="M93" t="str">
            <v xml:space="preserve">", </v>
          </cell>
          <cell r="N93" t="str">
            <v xml:space="preserve">category: </v>
          </cell>
          <cell r="O93" t="str">
            <v>"</v>
          </cell>
          <cell r="P93" t="str">
            <v>PRECATECUMENADO</v>
          </cell>
          <cell r="Q93" t="str">
            <v>"</v>
          </cell>
          <cell r="R93" t="str">
            <v>, moments: [</v>
          </cell>
          <cell r="S93" t="str">
            <v>"</v>
          </cell>
          <cell r="T93" t="str">
            <v>Antiguo Testamento</v>
          </cell>
          <cell r="AE93" t="str">
            <v>"], url: "</v>
          </cell>
          <cell r="AF93" t="str">
            <v>/cantos/resucito/e/extiendomismanos.html</v>
          </cell>
          <cell r="AG93" t="str">
            <v>/cantos/resucito/e/extiendomismanos.html</v>
          </cell>
          <cell r="AH93" t="str">
            <v>"},</v>
          </cell>
          <cell r="AI93" t="str">
            <v>e</v>
          </cell>
          <cell r="AJ93" t="str">
            <v>p</v>
          </cell>
          <cell r="AK93" t="str">
            <v>{id:90,title: "extiendomismanosExtiendo mis manos", subtitle: "Oda XXVII de Salomón", category: "PRECATECUMENADO", moments: ["Antiguo Testamento"], url: "/cantos/resucito/e/extiendomismanos.html/cantos/resucito/e/extiendomismanos.html"},</v>
          </cell>
          <cell r="AL93" t="str">
            <v>EXTIENDO MIS MANOS</v>
          </cell>
          <cell r="AM93" t="str">
            <v>extiendomismanos</v>
          </cell>
          <cell r="AN93" t="str">
            <v>Oda XXVII de Salomón</v>
          </cell>
          <cell r="AP93" t="str">
            <v>CANTO</v>
          </cell>
          <cell r="AQ93" t="str">
            <v>EXTIENDO MIS MANOS</v>
          </cell>
        </row>
        <row r="94">
          <cell r="A94">
            <v>75</v>
          </cell>
          <cell r="B94" t="str">
            <v>{id:</v>
          </cell>
          <cell r="C94">
            <v>91</v>
          </cell>
          <cell r="D94" t="str">
            <v>,</v>
          </cell>
          <cell r="E94" t="str">
            <v xml:space="preserve">title: </v>
          </cell>
          <cell r="F94" t="str">
            <v>"</v>
          </cell>
          <cell r="G94" t="str">
            <v>exultadjustosenelsenor</v>
          </cell>
          <cell r="H94" t="str">
            <v>Exultad, justos, en el Señor</v>
          </cell>
          <cell r="I94" t="str">
            <v>",</v>
          </cell>
          <cell r="J94" t="str">
            <v xml:space="preserve"> subtitle: </v>
          </cell>
          <cell r="K94" t="str">
            <v>"</v>
          </cell>
          <cell r="L94" t="str">
            <v>Sal 33 (32)</v>
          </cell>
          <cell r="M94" t="str">
            <v xml:space="preserve">", </v>
          </cell>
          <cell r="N94" t="str">
            <v xml:space="preserve">category: </v>
          </cell>
          <cell r="O94" t="str">
            <v>"</v>
          </cell>
          <cell r="P94" t="str">
            <v>PRECATECUMENADO</v>
          </cell>
          <cell r="Q94" t="str">
            <v>"</v>
          </cell>
          <cell r="R94" t="str">
            <v>, moments: [</v>
          </cell>
          <cell r="S94" t="str">
            <v>"</v>
          </cell>
          <cell r="T94" t="str">
            <v>Pascua</v>
          </cell>
          <cell r="AE94" t="str">
            <v>"], url: "</v>
          </cell>
          <cell r="AF94" t="str">
            <v>/cantos/resucito/e/exultadjustosenelsenor.html</v>
          </cell>
          <cell r="AG94" t="str">
            <v>/cantos/resucito/e/exultadjustosenelsenor.html</v>
          </cell>
          <cell r="AH94" t="str">
            <v>"},</v>
          </cell>
          <cell r="AI94" t="str">
            <v>e</v>
          </cell>
          <cell r="AJ94" t="str">
            <v>p</v>
          </cell>
          <cell r="AK94" t="str">
            <v>{id:91,title: "exultadjustosenelsenorExultad, justos, en el Señor", subtitle: "Sal 33 (32)", category: "PRECATECUMENADO", moments: ["Pascua"], url: "/cantos/resucito/e/exultadjustosenelsenor.html/cantos/resucito/e/exultadjustosenelsenor.html"},</v>
          </cell>
          <cell r="AL94" t="str">
            <v>EXULTAD, JUSTOS, EN EL SEÑOR</v>
          </cell>
          <cell r="AM94" t="str">
            <v>exultad,justos,enelseñor</v>
          </cell>
          <cell r="AN94" t="str">
            <v>Sal 33 (32)</v>
          </cell>
          <cell r="AP94" t="str">
            <v>CANTO</v>
          </cell>
          <cell r="AQ94" t="str">
            <v>EXULTAD, JUSTOS, EN EL SEÑOR</v>
          </cell>
        </row>
        <row r="95">
          <cell r="A95">
            <v>76</v>
          </cell>
          <cell r="B95" t="str">
            <v>{id:</v>
          </cell>
          <cell r="C95">
            <v>92</v>
          </cell>
          <cell r="D95" t="str">
            <v>,</v>
          </cell>
          <cell r="E95" t="str">
            <v xml:space="preserve">title: </v>
          </cell>
          <cell r="F95" t="str">
            <v>"</v>
          </cell>
          <cell r="G95" t="str">
            <v>felicidadparaelhombre</v>
          </cell>
          <cell r="H95" t="str">
            <v>Felicidad para el hombre</v>
          </cell>
          <cell r="I95" t="str">
            <v>",</v>
          </cell>
          <cell r="J95" t="str">
            <v xml:space="preserve"> subtitle: </v>
          </cell>
          <cell r="K95" t="str">
            <v>"</v>
          </cell>
          <cell r="L95" t="str">
            <v>Sal 128 (127)</v>
          </cell>
          <cell r="M95" t="str">
            <v xml:space="preserve">", </v>
          </cell>
          <cell r="N95" t="str">
            <v xml:space="preserve">category: </v>
          </cell>
          <cell r="O95" t="str">
            <v>"</v>
          </cell>
          <cell r="P95" t="str">
            <v>PRECATECUMENADO</v>
          </cell>
          <cell r="Q95" t="str">
            <v>"</v>
          </cell>
          <cell r="R95" t="str">
            <v>, moments: [</v>
          </cell>
          <cell r="S95" t="str">
            <v>"</v>
          </cell>
          <cell r="T95" t="str">
            <v>Paz</v>
          </cell>
          <cell r="U95" t="str">
            <v>", "</v>
          </cell>
          <cell r="V95" t="str">
            <v>Comunión</v>
          </cell>
          <cell r="W95" t="str">
            <v>", "</v>
          </cell>
          <cell r="X95" t="str">
            <v>Final</v>
          </cell>
          <cell r="Y95" t="str">
            <v>", "</v>
          </cell>
          <cell r="Z95" t="str">
            <v>Antiguo Testamento</v>
          </cell>
          <cell r="AE95" t="str">
            <v>"], url: "</v>
          </cell>
          <cell r="AF95" t="str">
            <v>/cantos/resucito/f/felicidadparaelhombre.html</v>
          </cell>
          <cell r="AG95" t="str">
            <v>/cantos/resucito/f/felicidadparaelhombre.html</v>
          </cell>
          <cell r="AH95" t="str">
            <v>"},</v>
          </cell>
          <cell r="AI95" t="str">
            <v>f</v>
          </cell>
          <cell r="AJ95" t="str">
            <v>p</v>
          </cell>
          <cell r="AK95" t="str">
            <v>{id:92,title: "felicidadparaelhombreFelicidad para el hombre", subtitle: "Sal 128 (127)", category: "PRECATECUMENADO", moments: ["Paz", "Comunión", "Final", "Antiguo Testamento"], url: "/cantos/resucito/f/felicidadparaelhombre.html/cantos/resucito/f/felicidadparaelhombre.html"},</v>
          </cell>
          <cell r="AL95" t="str">
            <v>FELICIDAD PARA EL HOMBRE</v>
          </cell>
          <cell r="AM95" t="str">
            <v>felicidadparaelhombre</v>
          </cell>
          <cell r="AN95" t="str">
            <v>Sal 128 (127)</v>
          </cell>
          <cell r="AP95" t="str">
            <v>CANTO</v>
          </cell>
          <cell r="AQ95" t="str">
            <v>FELICIDAD PARA EL HOMBRE</v>
          </cell>
        </row>
        <row r="96">
          <cell r="A96">
            <v>188</v>
          </cell>
          <cell r="B96" t="str">
            <v>{id:</v>
          </cell>
          <cell r="C96">
            <v>93</v>
          </cell>
          <cell r="D96" t="str">
            <v>,</v>
          </cell>
          <cell r="E96" t="str">
            <v xml:space="preserve">title: </v>
          </cell>
          <cell r="F96" t="str">
            <v>"</v>
          </cell>
          <cell r="G96" t="str">
            <v>gloriaadiosenloaltodelcielo</v>
          </cell>
          <cell r="H96" t="str">
            <v>Gloria a Dios en lo alto del cielo</v>
          </cell>
          <cell r="I96" t="str">
            <v>",</v>
          </cell>
          <cell r="J96" t="str">
            <v xml:space="preserve"> subtitle: </v>
          </cell>
          <cell r="K96" t="str">
            <v>"</v>
          </cell>
          <cell r="L96" t="str">
            <v>Himno Litúrgico</v>
          </cell>
          <cell r="M96" t="str">
            <v xml:space="preserve">", </v>
          </cell>
          <cell r="N96" t="str">
            <v xml:space="preserve">category: </v>
          </cell>
          <cell r="O96" t="str">
            <v>"</v>
          </cell>
          <cell r="P96" t="str">
            <v>LITÚRGICOS</v>
          </cell>
          <cell r="Q96" t="str">
            <v>"</v>
          </cell>
          <cell r="R96" t="str">
            <v>, moments: [</v>
          </cell>
          <cell r="S96" t="str">
            <v>"</v>
          </cell>
          <cell r="T96" t="str">
            <v>Entrada</v>
          </cell>
          <cell r="U96" t="str">
            <v>", "</v>
          </cell>
          <cell r="V96" t="str">
            <v>Antiguo Testamento</v>
          </cell>
          <cell r="AE96" t="str">
            <v>"], url: "</v>
          </cell>
          <cell r="AF96" t="str">
            <v>/cantos/resucito/g/gloriaadiosenloaltodelcielo.html</v>
          </cell>
          <cell r="AG96" t="str">
            <v>/cantos/resucito/g/gloriaadiosenloaltodelcielo.html</v>
          </cell>
          <cell r="AH96" t="str">
            <v>"},</v>
          </cell>
          <cell r="AI96" t="str">
            <v>g</v>
          </cell>
          <cell r="AJ96" t="str">
            <v>l</v>
          </cell>
          <cell r="AK96" t="str">
            <v>{id:93,title: "gloriaadiosenloaltodelcieloGloria a Dios en lo alto del cielo", subtitle: "Himno Litúrgico", category: "LITÚRGICOS", moments: ["Entrada", "Antiguo Testamento"], url: "/cantos/resucito/g/gloriaadiosenloaltodelcielo.html/cantos/resucito/g/gloriaadiosenloaltodelcielo.html"},</v>
          </cell>
          <cell r="AL96" t="str">
            <v>GLORIA A DIOS EN LO ALTO DEL CIELO</v>
          </cell>
          <cell r="AM96" t="str">
            <v>gloriaadiosenloaltodelcielo</v>
          </cell>
          <cell r="AN96" t="str">
            <v>Himno Litúrgico</v>
          </cell>
          <cell r="AP96" t="str">
            <v>CANTO</v>
          </cell>
          <cell r="AQ96" t="str">
            <v>GLORIA A DIOS EN LO ALTO DEL CIELO</v>
          </cell>
        </row>
        <row r="97">
          <cell r="A97">
            <v>77</v>
          </cell>
          <cell r="B97" t="str">
            <v>{id:</v>
          </cell>
          <cell r="C97">
            <v>94</v>
          </cell>
          <cell r="D97" t="str">
            <v>,</v>
          </cell>
          <cell r="E97" t="str">
            <v xml:space="preserve">title: </v>
          </cell>
          <cell r="F97" t="str">
            <v>"</v>
          </cell>
          <cell r="G97" t="str">
            <v>graciasayahveh</v>
          </cell>
          <cell r="H97" t="str">
            <v>Gracias a Yahveh</v>
          </cell>
          <cell r="I97" t="str">
            <v>",</v>
          </cell>
          <cell r="J97" t="str">
            <v xml:space="preserve"> subtitle: </v>
          </cell>
          <cell r="K97" t="str">
            <v>"</v>
          </cell>
          <cell r="L97" t="str">
            <v>Sal 136 (135) - Melodía hebraica</v>
          </cell>
          <cell r="M97" t="str">
            <v xml:space="preserve">", </v>
          </cell>
          <cell r="N97" t="str">
            <v xml:space="preserve">category: </v>
          </cell>
          <cell r="O97" t="str">
            <v>"</v>
          </cell>
          <cell r="P97" t="str">
            <v>PRECATECUMENADO</v>
          </cell>
          <cell r="Q97" t="str">
            <v>"</v>
          </cell>
          <cell r="R97" t="str">
            <v>, moments: [</v>
          </cell>
          <cell r="S97" t="str">
            <v>"</v>
          </cell>
          <cell r="T97" t="str">
            <v>Entrada</v>
          </cell>
          <cell r="AE97" t="str">
            <v>"], url: "</v>
          </cell>
          <cell r="AF97" t="str">
            <v>/cantos/resucito/g/graciasayahveh.html</v>
          </cell>
          <cell r="AG97" t="str">
            <v>/cantos/resucito/g/graciasayahveh.html</v>
          </cell>
          <cell r="AH97" t="str">
            <v>"},</v>
          </cell>
          <cell r="AI97" t="str">
            <v>g</v>
          </cell>
          <cell r="AJ97" t="str">
            <v>p</v>
          </cell>
          <cell r="AK97" t="str">
            <v>{id:94,title: "graciasayahvehGracias a Yahveh", subtitle: "Sal 136 (135) - Melodía hebraica", category: "PRECATECUMENADO", moments: ["Entrada"], url: "/cantos/resucito/g/graciasayahveh.html/cantos/resucito/g/graciasayahveh.html"},</v>
          </cell>
          <cell r="AL97" t="str">
            <v>GRACIAS A YAHVEH</v>
          </cell>
          <cell r="AM97" t="str">
            <v>graciasayahveh</v>
          </cell>
          <cell r="AN97" t="str">
            <v>Sal 136 (135) - Melodía hebraica</v>
          </cell>
          <cell r="AP97" t="str">
            <v>CANTO</v>
          </cell>
          <cell r="AQ97" t="str">
            <v>GRACIAS A YAHVEH</v>
          </cell>
        </row>
        <row r="98">
          <cell r="A98">
            <v>78</v>
          </cell>
          <cell r="B98" t="str">
            <v>{id:</v>
          </cell>
          <cell r="C98">
            <v>95</v>
          </cell>
          <cell r="D98" t="str">
            <v>,</v>
          </cell>
          <cell r="E98" t="str">
            <v xml:space="preserve">title: </v>
          </cell>
          <cell r="F98" t="str">
            <v>"</v>
          </cell>
          <cell r="G98" t="str">
            <v>gritadjubilosos</v>
          </cell>
          <cell r="H98" t="str">
            <v>Gritad jubilosos</v>
          </cell>
          <cell r="I98" t="str">
            <v>",</v>
          </cell>
          <cell r="J98" t="str">
            <v xml:space="preserve"> subtitle: </v>
          </cell>
          <cell r="K98" t="str">
            <v>"</v>
          </cell>
          <cell r="L98" t="str">
            <v>Isaías 12,1ss</v>
          </cell>
          <cell r="M98" t="str">
            <v xml:space="preserve">", </v>
          </cell>
          <cell r="N98" t="str">
            <v xml:space="preserve">category: </v>
          </cell>
          <cell r="O98" t="str">
            <v>"</v>
          </cell>
          <cell r="P98" t="str">
            <v>PRECATECUMENADO</v>
          </cell>
          <cell r="Q98" t="str">
            <v>"</v>
          </cell>
          <cell r="R98" t="str">
            <v>, moments: [</v>
          </cell>
          <cell r="S98" t="str">
            <v>"</v>
          </cell>
          <cell r="T98" t="str">
            <v>Cuaresma</v>
          </cell>
          <cell r="U98" t="str">
            <v>", "</v>
          </cell>
          <cell r="V98" t="str">
            <v>Antiguo Testamento</v>
          </cell>
          <cell r="AE98" t="str">
            <v>"], url: "</v>
          </cell>
          <cell r="AF98" t="str">
            <v>/cantos/resucito/g/gritadjubilosos.html</v>
          </cell>
          <cell r="AG98" t="str">
            <v>/cantos/resucito/g/gritadjubilosos.html</v>
          </cell>
          <cell r="AH98" t="str">
            <v>"},</v>
          </cell>
          <cell r="AI98" t="str">
            <v>g</v>
          </cell>
          <cell r="AJ98" t="str">
            <v>p</v>
          </cell>
          <cell r="AK98" t="str">
            <v>{id:95,title: "gritadjubilososGritad jubilosos", subtitle: "Isaías 12,1ss", category: "PRECATECUMENADO", moments: ["Cuaresma", "Antiguo Testamento"], url: "/cantos/resucito/g/gritadjubilosos.html/cantos/resucito/g/gritadjubilosos.html"},</v>
          </cell>
          <cell r="AL98" t="str">
            <v>GRITAD JUBILOSOS</v>
          </cell>
          <cell r="AM98" t="str">
            <v>gritadjubilosos</v>
          </cell>
          <cell r="AN98" t="str">
            <v>Isaías 12,1ss</v>
          </cell>
          <cell r="AP98" t="str">
            <v>CANTO</v>
          </cell>
          <cell r="AQ98" t="str">
            <v>GRITAD JUBILOSOS</v>
          </cell>
        </row>
        <row r="99">
          <cell r="A99">
            <v>79</v>
          </cell>
          <cell r="B99" t="str">
            <v>{id:</v>
          </cell>
          <cell r="C99">
            <v>96</v>
          </cell>
          <cell r="D99" t="str">
            <v>,</v>
          </cell>
          <cell r="E99" t="str">
            <v xml:space="preserve">title: </v>
          </cell>
          <cell r="F99" t="str">
            <v>"</v>
          </cell>
          <cell r="G99" t="str">
            <v>haciatimoradasanta</v>
          </cell>
          <cell r="H99" t="str">
            <v>Hacia ti, morada santa</v>
          </cell>
          <cell r="I99" t="str">
            <v>",</v>
          </cell>
          <cell r="J99" t="str">
            <v xml:space="preserve"> subtitle: </v>
          </cell>
          <cell r="K99" t="str">
            <v>"</v>
          </cell>
          <cell r="L99" t="str">
            <v>Himno procesional eucarístico (Kiko Argüello)</v>
          </cell>
          <cell r="M99" t="str">
            <v xml:space="preserve">", </v>
          </cell>
          <cell r="N99" t="str">
            <v xml:space="preserve">category: </v>
          </cell>
          <cell r="O99" t="str">
            <v>"</v>
          </cell>
          <cell r="P99" t="str">
            <v>PRECATECUMENADO</v>
          </cell>
          <cell r="Q99" t="str">
            <v>"</v>
          </cell>
          <cell r="R99" t="str">
            <v>, moments: [</v>
          </cell>
          <cell r="S99" t="str">
            <v>"</v>
          </cell>
          <cell r="T99" t="str">
            <v>Fracción del pan</v>
          </cell>
          <cell r="U99" t="str">
            <v>", "</v>
          </cell>
          <cell r="V99" t="str">
            <v>Antiguo Testamento</v>
          </cell>
          <cell r="AE99" t="str">
            <v>"], url: "</v>
          </cell>
          <cell r="AF99" t="str">
            <v>/cantos/resucito/h/haciatimoradasanta.html</v>
          </cell>
          <cell r="AG99" t="str">
            <v>/cantos/resucito/h/haciatimoradasanta.html</v>
          </cell>
          <cell r="AH99" t="str">
            <v>"},</v>
          </cell>
          <cell r="AI99" t="str">
            <v>h</v>
          </cell>
          <cell r="AJ99" t="str">
            <v>p</v>
          </cell>
          <cell r="AK99" t="str">
            <v>{id:96,title: "haciatimoradasantaHacia ti, morada santa", subtitle: "Himno procesional eucarístico (Kiko Argüello)", category: "PRECATECUMENADO", moments: ["Fracción del pan", "Antiguo Testamento"], url: "/cantos/resucito/h/haciatimoradasanta.html/cantos/resucito/h/haciatimoradasanta.html"},</v>
          </cell>
          <cell r="AL99" t="str">
            <v>HACIA TI, MORADA SANTA</v>
          </cell>
          <cell r="AM99" t="str">
            <v>haciati,moradasanta</v>
          </cell>
          <cell r="AN99" t="str">
            <v>Himno procesional eucarístico (Kiko Argüello)</v>
          </cell>
          <cell r="AP99" t="str">
            <v>CANTO</v>
          </cell>
          <cell r="AQ99" t="str">
            <v>HACIA TI, MORADA SANTA</v>
          </cell>
        </row>
        <row r="100">
          <cell r="A100">
            <v>80</v>
          </cell>
          <cell r="B100" t="str">
            <v>{id:</v>
          </cell>
          <cell r="C100">
            <v>97</v>
          </cell>
          <cell r="D100" t="str">
            <v>,</v>
          </cell>
          <cell r="E100" t="str">
            <v xml:space="preserve">title: </v>
          </cell>
          <cell r="F100" t="str">
            <v>"</v>
          </cell>
          <cell r="G100" t="str">
            <v>hastacuando</v>
          </cell>
          <cell r="H100" t="str">
            <v>Hasta cuándo</v>
          </cell>
          <cell r="I100" t="str">
            <v>",</v>
          </cell>
          <cell r="J100" t="str">
            <v xml:space="preserve"> subtitle: </v>
          </cell>
          <cell r="K100" t="str">
            <v>"</v>
          </cell>
          <cell r="L100" t="str">
            <v>Sal 13 (12)</v>
          </cell>
          <cell r="M100" t="str">
            <v xml:space="preserve">", </v>
          </cell>
          <cell r="N100" t="str">
            <v xml:space="preserve">category: </v>
          </cell>
          <cell r="O100" t="str">
            <v>"</v>
          </cell>
          <cell r="P100" t="str">
            <v>PRECATECUMENADO</v>
          </cell>
          <cell r="Q100" t="str">
            <v>"</v>
          </cell>
          <cell r="R100" t="str">
            <v>, moments: [</v>
          </cell>
          <cell r="S100" t="str">
            <v>"</v>
          </cell>
          <cell r="T100" t="str">
            <v>Cuaresma</v>
          </cell>
          <cell r="U100" t="str">
            <v>", "</v>
          </cell>
          <cell r="V100" t="str">
            <v>Pascua</v>
          </cell>
          <cell r="W100" t="str">
            <v>", "</v>
          </cell>
          <cell r="X100" t="str">
            <v>Laudes/Visperas</v>
          </cell>
          <cell r="AE100" t="str">
            <v>"], url: "</v>
          </cell>
          <cell r="AF100" t="str">
            <v>/cantos/resucito/h/hastacuando.html</v>
          </cell>
          <cell r="AG100" t="str">
            <v>/cantos/resucito/h/hastacuando.html</v>
          </cell>
          <cell r="AH100" t="str">
            <v>"},</v>
          </cell>
          <cell r="AI100" t="str">
            <v>h</v>
          </cell>
          <cell r="AJ100" t="str">
            <v>p</v>
          </cell>
          <cell r="AK100" t="str">
            <v>{id:97,title: "hastacuandoHasta cuándo", subtitle: "Sal 13 (12)", category: "PRECATECUMENADO", moments: ["Cuaresma", "Pascua", "Laudes/Visperas"], url: "/cantos/resucito/h/hastacuando.html/cantos/resucito/h/hastacuando.html"},</v>
          </cell>
          <cell r="AL100" t="str">
            <v>HASTA CUÁNDO</v>
          </cell>
          <cell r="AM100" t="str">
            <v>hastacuándo</v>
          </cell>
          <cell r="AN100" t="str">
            <v>Sal 13 (12)</v>
          </cell>
          <cell r="AP100" t="str">
            <v>CANTO</v>
          </cell>
          <cell r="AQ100" t="str">
            <v>HASTA CUÁNDO</v>
          </cell>
        </row>
        <row r="101">
          <cell r="A101">
            <v>81</v>
          </cell>
          <cell r="B101" t="str">
            <v>{id:</v>
          </cell>
          <cell r="C101">
            <v>98</v>
          </cell>
          <cell r="D101" t="str">
            <v>,</v>
          </cell>
          <cell r="E101" t="str">
            <v xml:space="preserve">title: </v>
          </cell>
          <cell r="F101" t="str">
            <v>"</v>
          </cell>
          <cell r="G101" t="str">
            <v>heaquimisiervo</v>
          </cell>
          <cell r="H101" t="str">
            <v>He aquí mi siervo</v>
          </cell>
          <cell r="I101" t="str">
            <v>",</v>
          </cell>
          <cell r="J101" t="str">
            <v xml:space="preserve"> subtitle: </v>
          </cell>
          <cell r="K101" t="str">
            <v>"</v>
          </cell>
          <cell r="L101" t="str">
            <v>Isaías 42,1-4; Mateo 12,18-21 - Primer canto de Siervo de Yahveh</v>
          </cell>
          <cell r="M101" t="str">
            <v xml:space="preserve">", </v>
          </cell>
          <cell r="N101" t="str">
            <v xml:space="preserve">category: </v>
          </cell>
          <cell r="O101" t="str">
            <v>"</v>
          </cell>
          <cell r="P101" t="str">
            <v>PRECATECUMENADO</v>
          </cell>
          <cell r="Q101" t="str">
            <v>"</v>
          </cell>
          <cell r="R101" t="str">
            <v>, moments: [</v>
          </cell>
          <cell r="S101" t="str">
            <v>"</v>
          </cell>
          <cell r="T101" t="str">
            <v>Adviento</v>
          </cell>
          <cell r="U101" t="str">
            <v>", "</v>
          </cell>
          <cell r="V101" t="str">
            <v>Nuevo Testamento</v>
          </cell>
          <cell r="AE101" t="str">
            <v>"], url: "</v>
          </cell>
          <cell r="AF101" t="str">
            <v>/cantos/resucito/h/heaquimisiervo.html</v>
          </cell>
          <cell r="AG101" t="str">
            <v>/cantos/resucito/h/heaquimisiervo.html</v>
          </cell>
          <cell r="AH101" t="str">
            <v>"},</v>
          </cell>
          <cell r="AI101" t="str">
            <v>h</v>
          </cell>
          <cell r="AJ101" t="str">
            <v>p</v>
          </cell>
          <cell r="AK101" t="str">
            <v>{id:98,title: "heaquimisiervoHe aquí mi siervo", subtitle: "Isaías 42,1-4; Mateo 12,18-21 - Primer canto de Siervo de Yahveh", category: "PRECATECUMENADO", moments: ["Adviento", "Nuevo Testamento"], url: "/cantos/resucito/h/heaquimisiervo.html/cantos/resucito/h/heaquimisiervo.html"},</v>
          </cell>
          <cell r="AL101" t="str">
            <v>HE AQUÍ MI SIERVO</v>
          </cell>
          <cell r="AM101" t="str">
            <v>heaquímisiervo</v>
          </cell>
          <cell r="AN101" t="str">
            <v>Isaías 42,1-4; Mateo 12,18-21 - Primer canto de Siervo de Yahveh</v>
          </cell>
          <cell r="AP101" t="str">
            <v>CANTO</v>
          </cell>
          <cell r="AQ101" t="str">
            <v>HE AQUÍ MI SIERVO</v>
          </cell>
        </row>
        <row r="102">
          <cell r="A102">
            <v>226</v>
          </cell>
          <cell r="B102" t="str">
            <v>{id:</v>
          </cell>
          <cell r="C102">
            <v>99</v>
          </cell>
          <cell r="D102" t="str">
            <v>,</v>
          </cell>
          <cell r="E102" t="str">
            <v xml:space="preserve">title: </v>
          </cell>
          <cell r="F102" t="str">
            <v>"</v>
          </cell>
          <cell r="G102" t="str">
            <v>heaquiquenuestroespejoeselsenor</v>
          </cell>
          <cell r="H102" t="str">
            <v>He aquí que nuestro espejo es el Señor</v>
          </cell>
          <cell r="I102" t="str">
            <v>",</v>
          </cell>
          <cell r="J102" t="str">
            <v xml:space="preserve"> subtitle: </v>
          </cell>
          <cell r="K102" t="str">
            <v>"</v>
          </cell>
          <cell r="L102" t="str">
            <v>Oda XIII de Salomón</v>
          </cell>
          <cell r="M102" t="str">
            <v xml:space="preserve">", </v>
          </cell>
          <cell r="N102" t="str">
            <v xml:space="preserve">category: </v>
          </cell>
          <cell r="O102" t="str">
            <v>"</v>
          </cell>
          <cell r="P102" t="str">
            <v>CATECUMENADO</v>
          </cell>
          <cell r="Q102" t="str">
            <v>"</v>
          </cell>
          <cell r="R102" t="str">
            <v>, moments: [</v>
          </cell>
          <cell r="S102" t="str">
            <v>"</v>
          </cell>
          <cell r="T102" t="str">
            <v>Adviento</v>
          </cell>
          <cell r="U102" t="str">
            <v>", "</v>
          </cell>
          <cell r="V102" t="str">
            <v>Cuaresma</v>
          </cell>
          <cell r="W102" t="str">
            <v>", "</v>
          </cell>
          <cell r="X102" t="str">
            <v>Antiguo Testamento</v>
          </cell>
          <cell r="AE102" t="str">
            <v>"], url: "</v>
          </cell>
          <cell r="AF102" t="str">
            <v>/cantos/resucito/h/heaquiquenuestroespejoeselsenor.html</v>
          </cell>
          <cell r="AG102" t="str">
            <v>/cantos/resucito/h/heaquiquenuestroespejoeselsenor.html</v>
          </cell>
          <cell r="AH102" t="str">
            <v>"},</v>
          </cell>
          <cell r="AI102" t="str">
            <v>h</v>
          </cell>
          <cell r="AJ102" t="str">
            <v>c</v>
          </cell>
          <cell r="AK102" t="str">
            <v>{id:99,title: "heaquiquenuestroespejoeselsenorHe aquí que nuestro espejo es el Señor", subtitle: "Oda XIII de Salomón", category: "CATECUMENADO", moments: ["Adviento", "Cuaresma", "Antiguo Testamento"], url: "/cantos/resucito/h/heaquiquenuestroespejoeselsenor.html/cantos/resucito/h/heaquiquenuestroespejoeselsenor.html"},</v>
          </cell>
          <cell r="AL102" t="str">
            <v>HE AQUÍ QUE NUESTRO ESPEJO ES EL SEÑOR</v>
          </cell>
          <cell r="AM102" t="str">
            <v>heaquíquenuestroespejoeselseñor</v>
          </cell>
          <cell r="AN102" t="str">
            <v>Oda XIII de Salomón</v>
          </cell>
          <cell r="AP102" t="str">
            <v>CANTO</v>
          </cell>
          <cell r="AQ102" t="str">
            <v>HE AQUÍ QUE NUESTRO ESPEJO ES EL SEÑOR</v>
          </cell>
        </row>
        <row r="103">
          <cell r="A103">
            <v>82</v>
          </cell>
          <cell r="B103" t="str">
            <v>{id:</v>
          </cell>
          <cell r="C103">
            <v>100</v>
          </cell>
          <cell r="D103" t="str">
            <v>,</v>
          </cell>
          <cell r="E103" t="str">
            <v xml:space="preserve">title: </v>
          </cell>
          <cell r="F103" t="str">
            <v>"</v>
          </cell>
          <cell r="G103" t="str">
            <v>heaquiquevengopresto</v>
          </cell>
          <cell r="H103" t="str">
            <v>He aquí que vengo presto</v>
          </cell>
          <cell r="I103" t="str">
            <v>",</v>
          </cell>
          <cell r="J103" t="str">
            <v xml:space="preserve"> subtitle: </v>
          </cell>
          <cell r="K103" t="str">
            <v>"</v>
          </cell>
          <cell r="L103" t="str">
            <v>Apocalipsis 22,12-16</v>
          </cell>
          <cell r="M103" t="str">
            <v xml:space="preserve">", </v>
          </cell>
          <cell r="N103" t="str">
            <v xml:space="preserve">category: </v>
          </cell>
          <cell r="O103" t="str">
            <v>"</v>
          </cell>
          <cell r="P103" t="str">
            <v>PRECATECUMENADO</v>
          </cell>
          <cell r="Q103" t="str">
            <v>"</v>
          </cell>
          <cell r="R103" t="str">
            <v>, moments: [</v>
          </cell>
          <cell r="S103" t="str">
            <v>"</v>
          </cell>
          <cell r="T103" t="str">
            <v>Pascua</v>
          </cell>
          <cell r="U103" t="str">
            <v>", "</v>
          </cell>
          <cell r="V103" t="str">
            <v>Comunión</v>
          </cell>
          <cell r="W103" t="str">
            <v>", "</v>
          </cell>
          <cell r="X103" t="str">
            <v>Antiguo Testamento</v>
          </cell>
          <cell r="AE103" t="str">
            <v>"], url: "</v>
          </cell>
          <cell r="AF103" t="str">
            <v>/cantos/resucito/h/heaquiquevengopresto.html</v>
          </cell>
          <cell r="AG103" t="str">
            <v>/cantos/resucito/h/heaquiquevengopresto.html</v>
          </cell>
          <cell r="AH103" t="str">
            <v>"},</v>
          </cell>
          <cell r="AI103" t="str">
            <v>h</v>
          </cell>
          <cell r="AJ103" t="str">
            <v>p</v>
          </cell>
          <cell r="AK103" t="str">
            <v>{id:100,title: "heaquiquevengoprestoHe aquí que vengo presto", subtitle: "Apocalipsis 22,12-16", category: "PRECATECUMENADO", moments: ["Pascua", "Comunión", "Antiguo Testamento"], url: "/cantos/resucito/h/heaquiquevengopresto.html/cantos/resucito/h/heaquiquevengopresto.html"},</v>
          </cell>
          <cell r="AL103" t="str">
            <v>HE AQUÍ QUE VENGO PRESTO</v>
          </cell>
          <cell r="AM103" t="str">
            <v>heaquíquevengopresto</v>
          </cell>
          <cell r="AN103" t="str">
            <v>Apocalipsis 22,12-16</v>
          </cell>
          <cell r="AP103" t="str">
            <v>CANTO</v>
          </cell>
          <cell r="AQ103" t="str">
            <v>HE AQUÍ QUE VENGO PRESTO</v>
          </cell>
        </row>
        <row r="104">
          <cell r="A104">
            <v>83</v>
          </cell>
          <cell r="B104" t="str">
            <v>{id:</v>
          </cell>
          <cell r="C104">
            <v>101</v>
          </cell>
          <cell r="D104" t="str">
            <v>,</v>
          </cell>
          <cell r="E104" t="str">
            <v xml:space="preserve">title: </v>
          </cell>
          <cell r="F104" t="str">
            <v>"</v>
          </cell>
          <cell r="G104" t="str">
            <v>heesperadoenelsenor</v>
          </cell>
          <cell r="H104" t="str">
            <v>He esperado en el Señor</v>
          </cell>
          <cell r="I104" t="str">
            <v>",</v>
          </cell>
          <cell r="J104" t="str">
            <v xml:space="preserve"> subtitle: </v>
          </cell>
          <cell r="K104" t="str">
            <v>"</v>
          </cell>
          <cell r="L104" t="str">
            <v>Salmo 40 (39)</v>
          </cell>
          <cell r="M104" t="str">
            <v xml:space="preserve">", </v>
          </cell>
          <cell r="N104" t="str">
            <v xml:space="preserve">category: </v>
          </cell>
          <cell r="O104" t="str">
            <v>"</v>
          </cell>
          <cell r="P104" t="str">
            <v>PRECATECUMENADO</v>
          </cell>
          <cell r="Q104" t="str">
            <v>"</v>
          </cell>
          <cell r="R104" t="str">
            <v>, moments: [</v>
          </cell>
          <cell r="S104" t="str">
            <v>"</v>
          </cell>
          <cell r="T104" t="str">
            <v>Cuaresma</v>
          </cell>
          <cell r="U104" t="str">
            <v>", "</v>
          </cell>
          <cell r="V104" t="str">
            <v>Nuevo Testamento</v>
          </cell>
          <cell r="AE104" t="str">
            <v>"], url: "</v>
          </cell>
          <cell r="AF104" t="str">
            <v>/cantos/resucito/h/heesperadoenelsenor.html</v>
          </cell>
          <cell r="AG104" t="str">
            <v>/cantos/resucito/h/heesperadoenelsenor.html</v>
          </cell>
          <cell r="AH104" t="str">
            <v>"},</v>
          </cell>
          <cell r="AI104" t="str">
            <v>h</v>
          </cell>
          <cell r="AJ104" t="str">
            <v>p</v>
          </cell>
          <cell r="AK104" t="str">
            <v>{id:101,title: "heesperadoenelsenorHe esperado en el Señor", subtitle: "Salmo 40 (39)", category: "PRECATECUMENADO", moments: ["Cuaresma", "Nuevo Testamento"], url: "/cantos/resucito/h/heesperadoenelsenor.html/cantos/resucito/h/heesperadoenelsenor.html"},</v>
          </cell>
          <cell r="AL104" t="str">
            <v>HE ESPERADO EN EL SEÑOR</v>
          </cell>
          <cell r="AM104" t="str">
            <v>heesperadoenelseñor</v>
          </cell>
          <cell r="AN104" t="str">
            <v>Salmo 40 (39)</v>
          </cell>
          <cell r="AP104" t="str">
            <v>CANTO</v>
          </cell>
          <cell r="AQ104" t="str">
            <v>HE ESPERADO EN EL SEÑOR</v>
          </cell>
        </row>
        <row r="105">
          <cell r="A105">
            <v>241</v>
          </cell>
          <cell r="B105" t="str">
            <v>{id:</v>
          </cell>
          <cell r="C105">
            <v>102</v>
          </cell>
          <cell r="D105" t="str">
            <v>,</v>
          </cell>
          <cell r="E105" t="str">
            <v xml:space="preserve">title: </v>
          </cell>
          <cell r="F105" t="str">
            <v>"</v>
          </cell>
          <cell r="G105" t="str">
            <v>hermosaeresamigamia</v>
          </cell>
          <cell r="H105" t="str">
            <v>Hermosa eres, amiga mía</v>
          </cell>
          <cell r="I105" t="str">
            <v>",</v>
          </cell>
          <cell r="J105" t="str">
            <v xml:space="preserve"> subtitle: </v>
          </cell>
          <cell r="K105" t="str">
            <v>"</v>
          </cell>
          <cell r="L105" t="str">
            <v>Cantar de los cantares 6-7</v>
          </cell>
          <cell r="M105" t="str">
            <v xml:space="preserve">", </v>
          </cell>
          <cell r="N105" t="str">
            <v xml:space="preserve">category: </v>
          </cell>
          <cell r="O105" t="str">
            <v>"</v>
          </cell>
          <cell r="P105" t="str">
            <v>ELECCIÓN</v>
          </cell>
          <cell r="Q105" t="str">
            <v>"</v>
          </cell>
          <cell r="R105" t="str">
            <v>, moments: [</v>
          </cell>
          <cell r="S105" t="str">
            <v>"</v>
          </cell>
          <cell r="T105" t="str">
            <v>Pascua</v>
          </cell>
          <cell r="AE105" t="str">
            <v>"], url: "</v>
          </cell>
          <cell r="AF105" t="str">
            <v>/cantos/resucito/h/hermosaeresamigamia.html</v>
          </cell>
          <cell r="AG105" t="str">
            <v>/cantos/resucito/h/hermosaeresamigamia.html</v>
          </cell>
          <cell r="AH105" t="str">
            <v>"},</v>
          </cell>
          <cell r="AI105" t="str">
            <v>h</v>
          </cell>
          <cell r="AJ105" t="str">
            <v>e</v>
          </cell>
          <cell r="AK105" t="str">
            <v>{id:102,title: "hermosaeresamigamiaHermosa eres, amiga mía", subtitle: "Cantar de los cantares 6-7", category: "ELECCIÓN", moments: ["Pascua"], url: "/cantos/resucito/h/hermosaeresamigamia.html/cantos/resucito/h/hermosaeresamigamia.html"},</v>
          </cell>
          <cell r="AL105" t="str">
            <v>HERMOSA ERES, AMIGA MÍA</v>
          </cell>
          <cell r="AM105" t="str">
            <v>hermosaeres,amigamía</v>
          </cell>
          <cell r="AN105" t="str">
            <v>Cantar de los cantares 6-7</v>
          </cell>
          <cell r="AP105" t="str">
            <v>CANTO</v>
          </cell>
          <cell r="AQ105" t="str">
            <v>HERMOSA ERES, AMIGA MÍA</v>
          </cell>
        </row>
        <row r="106">
          <cell r="A106">
            <v>84</v>
          </cell>
          <cell r="B106" t="str">
            <v>{id:</v>
          </cell>
          <cell r="C106">
            <v>103</v>
          </cell>
          <cell r="D106" t="str">
            <v>,</v>
          </cell>
          <cell r="E106" t="str">
            <v xml:space="preserve">title: </v>
          </cell>
          <cell r="F106" t="str">
            <v>"</v>
          </cell>
          <cell r="G106" t="str">
            <v>hijasdejerusalen</v>
          </cell>
          <cell r="H106" t="str">
            <v>Hijas de Jerusalén</v>
          </cell>
          <cell r="I106" t="str">
            <v>",</v>
          </cell>
          <cell r="J106" t="str">
            <v xml:space="preserve"> subtitle: </v>
          </cell>
          <cell r="K106" t="str">
            <v>"</v>
          </cell>
          <cell r="L106" t="str">
            <v>Lucas 23,28-46</v>
          </cell>
          <cell r="M106" t="str">
            <v xml:space="preserve">", </v>
          </cell>
          <cell r="N106" t="str">
            <v xml:space="preserve">category: </v>
          </cell>
          <cell r="O106" t="str">
            <v>"</v>
          </cell>
          <cell r="P106" t="str">
            <v>PRECATECUMENADO</v>
          </cell>
          <cell r="Q106" t="str">
            <v>"</v>
          </cell>
          <cell r="R106" t="str">
            <v>, moments: [</v>
          </cell>
          <cell r="S106" t="str">
            <v>"</v>
          </cell>
          <cell r="T106" t="str">
            <v>Pentecostés</v>
          </cell>
          <cell r="U106" t="str">
            <v>", "</v>
          </cell>
          <cell r="V106" t="str">
            <v>Comunión</v>
          </cell>
          <cell r="W106" t="str">
            <v>", "</v>
          </cell>
          <cell r="X106" t="str">
            <v>Nuevo Testamento</v>
          </cell>
          <cell r="AE106" t="str">
            <v>"], url: "</v>
          </cell>
          <cell r="AF106" t="str">
            <v>/cantos/resucito/h/hijasdejerusalen.html</v>
          </cell>
          <cell r="AG106" t="str">
            <v>/cantos/resucito/h/hijasdejerusalen.html</v>
          </cell>
          <cell r="AH106" t="str">
            <v>"},</v>
          </cell>
          <cell r="AI106" t="str">
            <v>h</v>
          </cell>
          <cell r="AJ106" t="str">
            <v>p</v>
          </cell>
          <cell r="AK106" t="str">
            <v>{id:103,title: "hijasdejerusalenHijas de Jerusalén", subtitle: "Lucas 23,28-46", category: "PRECATECUMENADO", moments: ["Pentecostés", "Comunión", "Nuevo Testamento"], url: "/cantos/resucito/h/hijasdejerusalen.html/cantos/resucito/h/hijasdejerusalen.html"},</v>
          </cell>
          <cell r="AL106" t="str">
            <v>HIJAS DE JERUSALÉN</v>
          </cell>
          <cell r="AM106" t="str">
            <v>hijasdejerusalén</v>
          </cell>
          <cell r="AN106" t="str">
            <v>Lucas 23,28-46</v>
          </cell>
          <cell r="AP106" t="str">
            <v>CANTO</v>
          </cell>
          <cell r="AQ106" t="str">
            <v>HIJAS DE JERUSALÉN</v>
          </cell>
        </row>
        <row r="107">
          <cell r="A107">
            <v>85</v>
          </cell>
          <cell r="B107" t="str">
            <v>{id:</v>
          </cell>
          <cell r="C107">
            <v>104</v>
          </cell>
          <cell r="D107" t="str">
            <v>,</v>
          </cell>
          <cell r="E107" t="str">
            <v xml:space="preserve">title: </v>
          </cell>
          <cell r="F107" t="str">
            <v>"</v>
          </cell>
          <cell r="G107" t="str">
            <v>himnoacristoluz</v>
          </cell>
          <cell r="H107" t="str">
            <v>Himno a Cristo luz</v>
          </cell>
          <cell r="I107" t="str">
            <v>",</v>
          </cell>
          <cell r="J107" t="str">
            <v xml:space="preserve"> subtitle: </v>
          </cell>
          <cell r="K107" t="str">
            <v>"</v>
          </cell>
          <cell r="L107" t="str">
            <v>Himno vespertino (San Gregorio Nacianceno)</v>
          </cell>
          <cell r="M107" t="str">
            <v xml:space="preserve">", </v>
          </cell>
          <cell r="N107" t="str">
            <v xml:space="preserve">category: </v>
          </cell>
          <cell r="O107" t="str">
            <v>"</v>
          </cell>
          <cell r="P107" t="str">
            <v>PRECATECUMENADO</v>
          </cell>
          <cell r="Q107" t="str">
            <v>"</v>
          </cell>
          <cell r="R107" t="str">
            <v>, moments: [</v>
          </cell>
          <cell r="S107" t="str">
            <v>"</v>
          </cell>
          <cell r="T107" t="str">
            <v>Laudes/Visperas</v>
          </cell>
          <cell r="U107" t="str">
            <v>", "</v>
          </cell>
          <cell r="V107" t="str">
            <v>Entrada</v>
          </cell>
          <cell r="AE107" t="str">
            <v>"], url: "</v>
          </cell>
          <cell r="AF107" t="str">
            <v>/cantos/resucito/h/himnoacristoluz.html</v>
          </cell>
          <cell r="AG107" t="str">
            <v>/cantos/resucito/h/himnoacristoluz.html</v>
          </cell>
          <cell r="AH107" t="str">
            <v>"},</v>
          </cell>
          <cell r="AI107" t="str">
            <v>h</v>
          </cell>
          <cell r="AJ107" t="str">
            <v>p</v>
          </cell>
          <cell r="AK107" t="str">
            <v>{id:104,title: "himnoacristoluzHimno a Cristo luz", subtitle: "Himno vespertino (San Gregorio Nacianceno)", category: "PRECATECUMENADO", moments: ["Laudes/Visperas", "Entrada"], url: "/cantos/resucito/h/himnoacristoluz.html/cantos/resucito/h/himnoacristoluz.html"},</v>
          </cell>
          <cell r="AL107" t="str">
            <v>HIMNO A CRISTO LUZ</v>
          </cell>
          <cell r="AM107" t="str">
            <v>himnoacristoluz</v>
          </cell>
          <cell r="AN107" t="str">
            <v>Himno vespertino (San Gregorio Nacianceno)</v>
          </cell>
          <cell r="AP107" t="str">
            <v>CANTO</v>
          </cell>
          <cell r="AQ107" t="str">
            <v>HIMNO A CRISTO LUZ</v>
          </cell>
        </row>
        <row r="108">
          <cell r="A108">
            <v>86</v>
          </cell>
          <cell r="B108" t="str">
            <v>{id:</v>
          </cell>
          <cell r="C108">
            <v>105</v>
          </cell>
          <cell r="D108" t="str">
            <v>,</v>
          </cell>
          <cell r="E108" t="str">
            <v xml:space="preserve">title: </v>
          </cell>
          <cell r="F108" t="str">
            <v>"</v>
          </cell>
          <cell r="G108" t="str">
            <v>himnoalacaridad</v>
          </cell>
          <cell r="H108" t="str">
            <v>Himno a la caridad</v>
          </cell>
          <cell r="I108" t="str">
            <v>",</v>
          </cell>
          <cell r="J108" t="str">
            <v xml:space="preserve"> subtitle: </v>
          </cell>
          <cell r="K108" t="str">
            <v>"</v>
          </cell>
          <cell r="L108" t="str">
            <v>1 Corintios 13,1-7</v>
          </cell>
          <cell r="M108" t="str">
            <v xml:space="preserve">", </v>
          </cell>
          <cell r="N108" t="str">
            <v xml:space="preserve">category: </v>
          </cell>
          <cell r="O108" t="str">
            <v>"</v>
          </cell>
          <cell r="P108" t="str">
            <v>PRECATECUMENADO</v>
          </cell>
          <cell r="Q108" t="str">
            <v>"</v>
          </cell>
          <cell r="R108" t="str">
            <v>, moments: [</v>
          </cell>
          <cell r="S108" t="str">
            <v>"</v>
          </cell>
          <cell r="T108" t="str">
            <v>Cuaresma</v>
          </cell>
          <cell r="U108" t="str">
            <v>", "</v>
          </cell>
          <cell r="V108" t="str">
            <v>Fracción del Fracción del pan</v>
          </cell>
          <cell r="W108" t="str">
            <v>", "</v>
          </cell>
          <cell r="X108" t="str">
            <v>Nuevo Testamento</v>
          </cell>
          <cell r="AE108" t="str">
            <v>"], url: "</v>
          </cell>
          <cell r="AF108" t="str">
            <v>/cantos/resucito/h/himnoalacaridad.html</v>
          </cell>
          <cell r="AG108" t="str">
            <v>/cantos/resucito/h/himnoalacaridad.html</v>
          </cell>
          <cell r="AH108" t="str">
            <v>"},</v>
          </cell>
          <cell r="AI108" t="str">
            <v>h</v>
          </cell>
          <cell r="AJ108" t="str">
            <v>p</v>
          </cell>
          <cell r="AK108" t="str">
            <v>{id:105,title: "himnoalacaridadHimno a la caridad", subtitle: "1 Corintios 13,1-7", category: "PRECATECUMENADO", moments: ["Cuaresma", "Fracción del Fracción del pan", "Nuevo Testamento"], url: "/cantos/resucito/h/himnoalacaridad.html/cantos/resucito/h/himnoalacaridad.html"},</v>
          </cell>
          <cell r="AL108" t="str">
            <v>HIMNO A LA CARIDAD</v>
          </cell>
          <cell r="AM108" t="str">
            <v>himnoalacaridad</v>
          </cell>
          <cell r="AN108" t="str">
            <v>1 Corintios 13,1-7</v>
          </cell>
          <cell r="AP108" t="str">
            <v>CANTO</v>
          </cell>
          <cell r="AQ108" t="str">
            <v>HIMNO A LA CARIDAD</v>
          </cell>
        </row>
        <row r="109">
          <cell r="A109">
            <v>227</v>
          </cell>
          <cell r="B109" t="str">
            <v>{id:</v>
          </cell>
          <cell r="C109">
            <v>106</v>
          </cell>
          <cell r="D109" t="str">
            <v>,</v>
          </cell>
          <cell r="E109" t="str">
            <v xml:space="preserve">title: </v>
          </cell>
          <cell r="F109" t="str">
            <v>"</v>
          </cell>
          <cell r="G109" t="str">
            <v>himnoalacruzgloriosa</v>
          </cell>
          <cell r="H109" t="str">
            <v>Himno a la cruz gloriosa</v>
          </cell>
          <cell r="I109" t="str">
            <v>",</v>
          </cell>
          <cell r="J109" t="str">
            <v xml:space="preserve"> subtitle: </v>
          </cell>
          <cell r="K109" t="str">
            <v>"</v>
          </cell>
          <cell r="L109" t="str">
            <v>Homilía La Santa Pascua (Anónimo s. II)</v>
          </cell>
          <cell r="M109" t="str">
            <v xml:space="preserve">", </v>
          </cell>
          <cell r="N109" t="str">
            <v xml:space="preserve">category: </v>
          </cell>
          <cell r="O109" t="str">
            <v>"</v>
          </cell>
          <cell r="P109" t="str">
            <v>CATECUMENADO</v>
          </cell>
          <cell r="Q109" t="str">
            <v>"</v>
          </cell>
          <cell r="R109" t="str">
            <v>, moments: [</v>
          </cell>
          <cell r="S109" t="str">
            <v>"</v>
          </cell>
          <cell r="T109" t="str">
            <v>Adviento</v>
          </cell>
          <cell r="AE109" t="str">
            <v>"], url: "</v>
          </cell>
          <cell r="AF109" t="str">
            <v>/cantos/resucito/h/himnoalacruzgloriosa.html</v>
          </cell>
          <cell r="AG109" t="str">
            <v>/cantos/resucito/h/himnoalacruzgloriosa.html</v>
          </cell>
          <cell r="AH109" t="str">
            <v>"},</v>
          </cell>
          <cell r="AI109" t="str">
            <v>h</v>
          </cell>
          <cell r="AJ109" t="str">
            <v>c</v>
          </cell>
          <cell r="AK109" t="str">
            <v>{id:106,title: "himnoalacruzgloriosaHimno a la cruz gloriosa", subtitle: "Homilía La Santa Pascua (Anónimo s. II)", category: "CATECUMENADO", moments: ["Adviento"], url: "/cantos/resucito/h/himnoalacruzgloriosa.html/cantos/resucito/h/himnoalacruzgloriosa.html"},</v>
          </cell>
          <cell r="AL109" t="str">
            <v>HIMNO A LA CRUZ GLORIOSA</v>
          </cell>
          <cell r="AM109" t="str">
            <v>himnoalacruzgloriosa</v>
          </cell>
          <cell r="AN109" t="str">
            <v>Homilía La Santa Pascua (Anónimo s. II)</v>
          </cell>
          <cell r="AP109" t="str">
            <v>CANTO</v>
          </cell>
          <cell r="AQ109" t="str">
            <v>HIMNO A LA CRUZ GLORIOSA</v>
          </cell>
        </row>
        <row r="110">
          <cell r="A110">
            <v>87</v>
          </cell>
          <cell r="B110" t="str">
            <v>{id:</v>
          </cell>
          <cell r="C110">
            <v>107</v>
          </cell>
          <cell r="D110" t="str">
            <v>,</v>
          </cell>
          <cell r="E110" t="str">
            <v xml:space="preserve">title: </v>
          </cell>
          <cell r="F110" t="str">
            <v>"</v>
          </cell>
          <cell r="G110" t="str">
            <v>himnoalakenosis</v>
          </cell>
          <cell r="H110" t="str">
            <v>Himno a la kenosis</v>
          </cell>
          <cell r="I110" t="str">
            <v>",</v>
          </cell>
          <cell r="J110" t="str">
            <v xml:space="preserve"> subtitle: </v>
          </cell>
          <cell r="K110" t="str">
            <v>"</v>
          </cell>
          <cell r="L110" t="str">
            <v>Filipenses 2,1-11</v>
          </cell>
          <cell r="M110" t="str">
            <v xml:space="preserve">", </v>
          </cell>
          <cell r="N110" t="str">
            <v xml:space="preserve">category: </v>
          </cell>
          <cell r="O110" t="str">
            <v>"</v>
          </cell>
          <cell r="P110" t="str">
            <v>PRECATECUMENADO</v>
          </cell>
          <cell r="Q110" t="str">
            <v>"</v>
          </cell>
          <cell r="R110" t="str">
            <v>, moments: [</v>
          </cell>
          <cell r="S110" t="str">
            <v>"</v>
          </cell>
          <cell r="T110" t="str">
            <v>Laudes/Visperas</v>
          </cell>
          <cell r="AE110" t="str">
            <v>"], url: "</v>
          </cell>
          <cell r="AF110" t="str">
            <v>/cantos/resucito/h/himnoalakenosis.html</v>
          </cell>
          <cell r="AG110" t="str">
            <v>/cantos/resucito/h/himnoalakenosis.html</v>
          </cell>
          <cell r="AH110" t="str">
            <v>"},</v>
          </cell>
          <cell r="AI110" t="str">
            <v>h</v>
          </cell>
          <cell r="AJ110" t="str">
            <v>p</v>
          </cell>
          <cell r="AK110" t="str">
            <v>{id:107,title: "himnoalakenosisHimno a la kenosis", subtitle: "Filipenses 2,1-11", category: "PRECATECUMENADO", moments: ["Laudes/Visperas"], url: "/cantos/resucito/h/himnoalakenosis.html/cantos/resucito/h/himnoalakenosis.html"},</v>
          </cell>
          <cell r="AL110" t="str">
            <v>HIMNO A LA KENOSIS</v>
          </cell>
          <cell r="AM110" t="str">
            <v>himnoalakenosis</v>
          </cell>
          <cell r="AN110" t="str">
            <v>Filipenses 2,1-11</v>
          </cell>
          <cell r="AP110" t="str">
            <v>CANTO</v>
          </cell>
          <cell r="AQ110" t="str">
            <v>HIMNO A LA KENOSIS</v>
          </cell>
        </row>
        <row r="111">
          <cell r="A111">
            <v>88</v>
          </cell>
          <cell r="B111" t="str">
            <v>{id:</v>
          </cell>
          <cell r="C111">
            <v>108</v>
          </cell>
          <cell r="D111" t="str">
            <v>,</v>
          </cell>
          <cell r="E111" t="str">
            <v xml:space="preserve">title: </v>
          </cell>
          <cell r="F111" t="str">
            <v>"</v>
          </cell>
          <cell r="G111" t="str">
            <v>himnodeadviento</v>
          </cell>
          <cell r="H111" t="str">
            <v>Himno de Adviento</v>
          </cell>
          <cell r="I111" t="str">
            <v>",</v>
          </cell>
          <cell r="J111" t="str">
            <v xml:space="preserve"> subtitle: </v>
          </cell>
          <cell r="K111" t="str">
            <v>"</v>
          </cell>
          <cell r="L111" t="str">
            <v>Himno lat. «Vox clara ecce Intonat»</v>
          </cell>
          <cell r="M111" t="str">
            <v xml:space="preserve">", </v>
          </cell>
          <cell r="N111" t="str">
            <v xml:space="preserve">category: </v>
          </cell>
          <cell r="O111" t="str">
            <v>"</v>
          </cell>
          <cell r="P111" t="str">
            <v>PRECATECUMENADO</v>
          </cell>
          <cell r="Q111" t="str">
            <v>"</v>
          </cell>
          <cell r="R111" t="str">
            <v>, moments: [</v>
          </cell>
          <cell r="S111" t="str">
            <v>"</v>
          </cell>
          <cell r="T111" t="str">
            <v>Pascua</v>
          </cell>
          <cell r="U111" t="str">
            <v>", "</v>
          </cell>
          <cell r="V111" t="str">
            <v>Laudes/Visperas</v>
          </cell>
          <cell r="AE111" t="str">
            <v>"], url: "</v>
          </cell>
          <cell r="AF111" t="str">
            <v>/cantos/resucito/h/himnodeadviento.html</v>
          </cell>
          <cell r="AG111" t="str">
            <v>/cantos/resucito/h/himnodeadviento.html</v>
          </cell>
          <cell r="AH111" t="str">
            <v>"},</v>
          </cell>
          <cell r="AI111" t="str">
            <v>h</v>
          </cell>
          <cell r="AJ111" t="str">
            <v>p</v>
          </cell>
          <cell r="AK111" t="str">
            <v>{id:108,title: "himnodeadvientoHimno de Adviento", subtitle: "Himno lat. «Vox clara ecce Intonat»", category: "PRECATECUMENADO", moments: ["Pascua", "Laudes/Visperas"], url: "/cantos/resucito/h/himnodeadviento.html/cantos/resucito/h/himnodeadviento.html"},</v>
          </cell>
          <cell r="AL111" t="str">
            <v>HIMNO DE ADVIENTO</v>
          </cell>
          <cell r="AM111" t="str">
            <v>himnodeadviento</v>
          </cell>
          <cell r="AN111" t="str">
            <v>Himno lat. «Vox clara ecce Intonat»</v>
          </cell>
          <cell r="AP111" t="str">
            <v>CANTO</v>
          </cell>
          <cell r="AQ111" t="str">
            <v>HIMNO DE ADVIENTO</v>
          </cell>
        </row>
        <row r="112">
          <cell r="A112">
            <v>89</v>
          </cell>
          <cell r="B112" t="str">
            <v>{id:</v>
          </cell>
          <cell r="C112">
            <v>109</v>
          </cell>
          <cell r="D112" t="str">
            <v>,</v>
          </cell>
          <cell r="E112" t="str">
            <v xml:space="preserve">title: </v>
          </cell>
          <cell r="F112" t="str">
            <v>"</v>
          </cell>
          <cell r="G112" t="str">
            <v>himnodelaascension</v>
          </cell>
          <cell r="H112" t="str">
            <v>Himno de la Ascensión</v>
          </cell>
          <cell r="I112" t="str">
            <v>",</v>
          </cell>
          <cell r="J112" t="str">
            <v xml:space="preserve"> subtitle: </v>
          </cell>
          <cell r="K112" t="str">
            <v>"</v>
          </cell>
          <cell r="L112" t="str">
            <v xml:space="preserve">Himno de Laudes del tiempo Pascual, de la Ascensión a Pentecostés  / Himno de la liturgia de las horas </v>
          </cell>
          <cell r="M112" t="str">
            <v xml:space="preserve">", </v>
          </cell>
          <cell r="N112" t="str">
            <v xml:space="preserve">category: </v>
          </cell>
          <cell r="O112" t="str">
            <v>"</v>
          </cell>
          <cell r="P112" t="str">
            <v>PRECATECUMENADO</v>
          </cell>
          <cell r="Q112" t="str">
            <v>"</v>
          </cell>
          <cell r="R112" t="str">
            <v>, moments: [</v>
          </cell>
          <cell r="S112" t="str">
            <v>"</v>
          </cell>
          <cell r="T112" t="str">
            <v>Pascua</v>
          </cell>
          <cell r="U112" t="str">
            <v>", "</v>
          </cell>
          <cell r="V112" t="str">
            <v>Comunión</v>
          </cell>
          <cell r="W112" t="str">
            <v>", "</v>
          </cell>
          <cell r="X112" t="str">
            <v>Final</v>
          </cell>
          <cell r="Y112" t="str">
            <v>", "</v>
          </cell>
          <cell r="Z112" t="str">
            <v>Antiguo Testamento</v>
          </cell>
          <cell r="AE112" t="str">
            <v>"], url: "</v>
          </cell>
          <cell r="AF112" t="str">
            <v>/cantos/resucito/h/himnodelaascension.html</v>
          </cell>
          <cell r="AG112" t="str">
            <v>/cantos/resucito/h/himnodelaascension.html</v>
          </cell>
          <cell r="AH112" t="str">
            <v>"},</v>
          </cell>
          <cell r="AI112" t="str">
            <v>h</v>
          </cell>
          <cell r="AJ112" t="str">
            <v>p</v>
          </cell>
          <cell r="AK112" t="str">
            <v>{id:109,title: "himnodelaascensionHimno de la Ascensión", subtitle: "Himno de Laudes del tiempo Pascual, de la Ascensión a Pentecostés  / Himno de la liturgia de las horas ", category: "PRECATECUMENADO", moments: ["Pascua", "Comunión", "Final", "Antiguo Testamento"], url: "/cantos/resucito/h/himnodelaascension.html/cantos/resucito/h/himnodelaascension.html"},</v>
          </cell>
          <cell r="AL112" t="str">
            <v>HIMNO DE LA ASCENSIÓN</v>
          </cell>
          <cell r="AM112" t="str">
            <v>himnodelaascensión</v>
          </cell>
          <cell r="AN112" t="str">
            <v xml:space="preserve">Himno de Laudes del tiempo Pascual, de la Ascensión a Pentecostés  / Himno de la liturgia de las horas </v>
          </cell>
          <cell r="AP112" t="str">
            <v>CANTO</v>
          </cell>
          <cell r="AQ112" t="str">
            <v>HIMNO DE LA ASCENSIÓN</v>
          </cell>
        </row>
        <row r="113">
          <cell r="A113">
            <v>90</v>
          </cell>
          <cell r="B113" t="str">
            <v>{id:</v>
          </cell>
          <cell r="C113">
            <v>110</v>
          </cell>
          <cell r="D113" t="str">
            <v>,</v>
          </cell>
          <cell r="E113" t="str">
            <v xml:space="preserve">title: </v>
          </cell>
          <cell r="F113" t="str">
            <v>"</v>
          </cell>
          <cell r="G113" t="str">
            <v>himnodepascua</v>
          </cell>
          <cell r="H113" t="str">
            <v>Himno de Pascua</v>
          </cell>
          <cell r="I113" t="str">
            <v>",</v>
          </cell>
          <cell r="J113" t="str">
            <v xml:space="preserve"> subtitle: </v>
          </cell>
          <cell r="K113" t="str">
            <v>"</v>
          </cell>
          <cell r="L113" t="str">
            <v>Himno lat. «Aurora lucis rutiiat»</v>
          </cell>
          <cell r="M113" t="str">
            <v xml:space="preserve">", </v>
          </cell>
          <cell r="N113" t="str">
            <v xml:space="preserve">category: </v>
          </cell>
          <cell r="O113" t="str">
            <v>"</v>
          </cell>
          <cell r="P113" t="str">
            <v>PRECATECUMENADO</v>
          </cell>
          <cell r="Q113" t="str">
            <v>"</v>
          </cell>
          <cell r="R113" t="str">
            <v>, moments: [</v>
          </cell>
          <cell r="S113" t="str">
            <v>"</v>
          </cell>
          <cell r="T113" t="str">
            <v>Final</v>
          </cell>
          <cell r="U113" t="str">
            <v>", "</v>
          </cell>
          <cell r="V113" t="str">
            <v>Nuevo Testamento</v>
          </cell>
          <cell r="AE113" t="str">
            <v>"], url: "</v>
          </cell>
          <cell r="AF113" t="str">
            <v>/cantos/resucito/h/himnodepascua.html</v>
          </cell>
          <cell r="AG113" t="str">
            <v>/cantos/resucito/h/himnodepascua.html</v>
          </cell>
          <cell r="AH113" t="str">
            <v>"},</v>
          </cell>
          <cell r="AI113" t="str">
            <v>h</v>
          </cell>
          <cell r="AJ113" t="str">
            <v>p</v>
          </cell>
          <cell r="AK113" t="str">
            <v>{id:110,title: "himnodepascuaHimno de Pascua", subtitle: "Himno lat. «Aurora lucis rutiiat»", category: "PRECATECUMENADO", moments: ["Final", "Nuevo Testamento"], url: "/cantos/resucito/h/himnodepascua.html/cantos/resucito/h/himnodepascua.html"},</v>
          </cell>
          <cell r="AL113" t="str">
            <v>HIMNO DE PASCUA</v>
          </cell>
          <cell r="AM113" t="str">
            <v>himnodepascua</v>
          </cell>
          <cell r="AN113" t="str">
            <v>Himno lat. «Aurora lucis rutiiat»</v>
          </cell>
          <cell r="AP113" t="str">
            <v>CANTO</v>
          </cell>
          <cell r="AQ113" t="str">
            <v>HIMNO DE PASCUA</v>
          </cell>
        </row>
        <row r="114">
          <cell r="A114">
            <v>91</v>
          </cell>
          <cell r="B114" t="str">
            <v>{id:</v>
          </cell>
          <cell r="C114">
            <v>111</v>
          </cell>
          <cell r="D114" t="str">
            <v>,</v>
          </cell>
          <cell r="E114" t="str">
            <v xml:space="preserve">title: </v>
          </cell>
          <cell r="F114" t="str">
            <v>"</v>
          </cell>
          <cell r="G114" t="str">
            <v>huyeamadomio</v>
          </cell>
          <cell r="H114" t="str">
            <v>Huye, amado mío</v>
          </cell>
          <cell r="I114" t="str">
            <v>",</v>
          </cell>
          <cell r="J114" t="str">
            <v xml:space="preserve"> subtitle: </v>
          </cell>
          <cell r="K114" t="str">
            <v>"</v>
          </cell>
          <cell r="L114" t="str">
            <v>Cantar de los Cantares 8,10-14</v>
          </cell>
          <cell r="M114" t="str">
            <v xml:space="preserve">", </v>
          </cell>
          <cell r="N114" t="str">
            <v xml:space="preserve">category: </v>
          </cell>
          <cell r="O114" t="str">
            <v>"</v>
          </cell>
          <cell r="P114" t="str">
            <v>PRECATECUMENADO</v>
          </cell>
          <cell r="Q114" t="str">
            <v>"</v>
          </cell>
          <cell r="R114" t="str">
            <v>, moments: [</v>
          </cell>
          <cell r="S114" t="str">
            <v>"</v>
          </cell>
          <cell r="T114" t="str">
            <v>Cuaresma</v>
          </cell>
          <cell r="AE114" t="str">
            <v>"], url: "</v>
          </cell>
          <cell r="AF114" t="str">
            <v>/cantos/resucito/h/huyeamadomio.html</v>
          </cell>
          <cell r="AG114" t="str">
            <v>/cantos/resucito/h/huyeamadomio.html</v>
          </cell>
          <cell r="AH114" t="str">
            <v>"},</v>
          </cell>
          <cell r="AI114" t="str">
            <v>h</v>
          </cell>
          <cell r="AJ114" t="str">
            <v>p</v>
          </cell>
          <cell r="AK114" t="str">
            <v>{id:111,title: "huyeamadomioHuye, amado mío", subtitle: "Cantar de los Cantares 8,10-14", category: "PRECATECUMENADO", moments: ["Cuaresma"], url: "/cantos/resucito/h/huyeamadomio.html/cantos/resucito/h/huyeamadomio.html"},</v>
          </cell>
          <cell r="AL114" t="str">
            <v>HUYE, AMADO MÍO</v>
          </cell>
          <cell r="AM114" t="str">
            <v>huye,amadomío</v>
          </cell>
          <cell r="AN114" t="str">
            <v>Cantar de los Cantares 8,10-14</v>
          </cell>
          <cell r="AP114" t="str">
            <v>CANTO</v>
          </cell>
          <cell r="AQ114" t="str">
            <v>HUYE, AMADO MÍO</v>
          </cell>
        </row>
        <row r="115">
          <cell r="A115">
            <v>92</v>
          </cell>
          <cell r="B115" t="str">
            <v>{id:</v>
          </cell>
          <cell r="C115">
            <v>112</v>
          </cell>
          <cell r="D115" t="str">
            <v>,</v>
          </cell>
          <cell r="E115" t="str">
            <v xml:space="preserve">title: </v>
          </cell>
          <cell r="F115" t="str">
            <v>"</v>
          </cell>
          <cell r="G115" t="str">
            <v>idyanunciadamishermanos</v>
          </cell>
          <cell r="H115" t="str">
            <v>Id y anunciad a mis hermanos</v>
          </cell>
          <cell r="I115" t="str">
            <v>",</v>
          </cell>
          <cell r="J115" t="str">
            <v xml:space="preserve"> subtitle: </v>
          </cell>
          <cell r="K115" t="str">
            <v>"</v>
          </cell>
          <cell r="L115" t="str">
            <v>Mateo 28,10.16-20</v>
          </cell>
          <cell r="M115" t="str">
            <v xml:space="preserve">", </v>
          </cell>
          <cell r="N115" t="str">
            <v xml:space="preserve">category: </v>
          </cell>
          <cell r="O115" t="str">
            <v>"</v>
          </cell>
          <cell r="P115" t="str">
            <v>PRECATECUMENADO</v>
          </cell>
          <cell r="Q115" t="str">
            <v>"</v>
          </cell>
          <cell r="R115" t="str">
            <v>, moments: [</v>
          </cell>
          <cell r="S115" t="str">
            <v>"</v>
          </cell>
          <cell r="T115" t="str">
            <v>Antiguo Testamento</v>
          </cell>
          <cell r="AE115" t="str">
            <v>"], url: "</v>
          </cell>
          <cell r="AF115" t="str">
            <v>/cantos/resucito/i/idyanunciadamishermanos.html</v>
          </cell>
          <cell r="AG115" t="str">
            <v>/cantos/resucito/i/idyanunciadamishermanos.html</v>
          </cell>
          <cell r="AH115" t="str">
            <v>"},</v>
          </cell>
          <cell r="AI115" t="str">
            <v>i</v>
          </cell>
          <cell r="AJ115" t="str">
            <v>p</v>
          </cell>
          <cell r="AK115" t="str">
            <v>{id:112,title: "idyanunciadamishermanosId y anunciad a mis hermanos", subtitle: "Mateo 28,10.16-20", category: "PRECATECUMENADO", moments: ["Antiguo Testamento"], url: "/cantos/resucito/i/idyanunciadamishermanos.html/cantos/resucito/i/idyanunciadamishermanos.html"},</v>
          </cell>
          <cell r="AL115" t="str">
            <v>ID Y ANUNCIAD A MIS HERMANOS</v>
          </cell>
          <cell r="AM115" t="str">
            <v>idyanunciadamishermanos</v>
          </cell>
          <cell r="AN115" t="str">
            <v>Mateo 28,10.16-20</v>
          </cell>
          <cell r="AP115" t="str">
            <v>CANTO</v>
          </cell>
          <cell r="AQ115" t="str">
            <v>ID Y ANUNCIAD A MIS HERMANOS</v>
          </cell>
        </row>
        <row r="116">
          <cell r="A116">
            <v>93</v>
          </cell>
          <cell r="B116" t="str">
            <v>{id:</v>
          </cell>
          <cell r="C116">
            <v>113</v>
          </cell>
          <cell r="D116" t="str">
            <v>,</v>
          </cell>
          <cell r="E116" t="str">
            <v xml:space="preserve">title: </v>
          </cell>
          <cell r="F116" t="str">
            <v>"</v>
          </cell>
          <cell r="G116" t="str">
            <v>improperios</v>
          </cell>
          <cell r="H116" t="str">
            <v>Improperios</v>
          </cell>
          <cell r="I116" t="str">
            <v>",</v>
          </cell>
          <cell r="J116" t="str">
            <v xml:space="preserve"> subtitle: </v>
          </cell>
          <cell r="K116" t="str">
            <v>"</v>
          </cell>
          <cell r="L116" t="str">
            <v>Adoración de la santa Cruz el Viernes santo</v>
          </cell>
          <cell r="M116" t="str">
            <v xml:space="preserve">", </v>
          </cell>
          <cell r="N116" t="str">
            <v xml:space="preserve">category: </v>
          </cell>
          <cell r="O116" t="str">
            <v>"</v>
          </cell>
          <cell r="P116" t="str">
            <v>PRECATECUMENADO</v>
          </cell>
          <cell r="Q116" t="str">
            <v>"</v>
          </cell>
          <cell r="R116" t="str">
            <v>, moments: [</v>
          </cell>
          <cell r="S116" t="str">
            <v>"</v>
          </cell>
          <cell r="T116" t="str">
            <v>Cuaresma</v>
          </cell>
          <cell r="U116" t="str">
            <v>", "</v>
          </cell>
          <cell r="V116" t="str">
            <v>Paz</v>
          </cell>
          <cell r="W116" t="str">
            <v>", "</v>
          </cell>
          <cell r="X116" t="str">
            <v>Antiguo Testamento</v>
          </cell>
          <cell r="AE116" t="str">
            <v>"], url: "</v>
          </cell>
          <cell r="AF116" t="str">
            <v>/cantos/resucito/i/improperios.html</v>
          </cell>
          <cell r="AG116" t="str">
            <v>/cantos/resucito/i/improperios.html</v>
          </cell>
          <cell r="AH116" t="str">
            <v>"},</v>
          </cell>
          <cell r="AI116" t="str">
            <v>i</v>
          </cell>
          <cell r="AJ116" t="str">
            <v>p</v>
          </cell>
          <cell r="AK116" t="str">
            <v>{id:113,title: "improperiosImproperios", subtitle: "Adoración de la santa Cruz el Viernes santo", category: "PRECATECUMENADO", moments: ["Cuaresma", "Paz", "Antiguo Testamento"], url: "/cantos/resucito/i/improperios.html/cantos/resucito/i/improperios.html"},</v>
          </cell>
          <cell r="AL116" t="str">
            <v>IMPROPERIOS</v>
          </cell>
          <cell r="AM116" t="str">
            <v>improperios</v>
          </cell>
          <cell r="AN116" t="str">
            <v>Adoración de la santa Cruz el Viernes santo</v>
          </cell>
          <cell r="AP116" t="str">
            <v>CANTO</v>
          </cell>
          <cell r="AQ116" t="str">
            <v>IMPROPERIOS</v>
          </cell>
        </row>
        <row r="117">
          <cell r="A117">
            <v>228</v>
          </cell>
          <cell r="B117" t="str">
            <v>{id:</v>
          </cell>
          <cell r="C117">
            <v>114</v>
          </cell>
          <cell r="D117" t="str">
            <v>,</v>
          </cell>
          <cell r="E117" t="str">
            <v xml:space="preserve">title: </v>
          </cell>
          <cell r="F117" t="str">
            <v>"</v>
          </cell>
          <cell r="G117" t="str">
            <v>jacob</v>
          </cell>
          <cell r="H117" t="str">
            <v>Jacob</v>
          </cell>
          <cell r="I117" t="str">
            <v>",</v>
          </cell>
          <cell r="J117" t="str">
            <v xml:space="preserve"> subtitle: </v>
          </cell>
          <cell r="K117" t="str">
            <v>"</v>
          </cell>
          <cell r="L117" t="str">
            <v xml:space="preserve">Genesis 32,23-29 </v>
          </cell>
          <cell r="M117" t="str">
            <v xml:space="preserve">", </v>
          </cell>
          <cell r="N117" t="str">
            <v xml:space="preserve">category: </v>
          </cell>
          <cell r="O117" t="str">
            <v>"</v>
          </cell>
          <cell r="P117" t="str">
            <v>CATECUMENADO</v>
          </cell>
          <cell r="Q117" t="str">
            <v>"</v>
          </cell>
          <cell r="R117" t="str">
            <v>, moments: [</v>
          </cell>
          <cell r="S117" t="str">
            <v>"</v>
          </cell>
          <cell r="T117" t="str">
            <v>Nuevo Testamento</v>
          </cell>
          <cell r="AE117" t="str">
            <v>"], url: "</v>
          </cell>
          <cell r="AF117" t="str">
            <v>/cantos/resucito/CATECUMENADO/jacob.html</v>
          </cell>
          <cell r="AG117" t="str">
            <v>/cantos/resucito/j/jacob.html</v>
          </cell>
          <cell r="AH117" t="str">
            <v>"},</v>
          </cell>
          <cell r="AI117" t="str">
            <v>j</v>
          </cell>
          <cell r="AJ117" t="str">
            <v>c</v>
          </cell>
          <cell r="AK117" t="str">
            <v>{id:114,title: "jacobJacob", subtitle: "Genesis 32,23-29 ", category: "CATECUMENADO", moments: ["Nuevo Testamento"], url: "/cantos/resucito/CATECUMENADO/jacob.html/cantos/resucito/j/jacob.html"},</v>
          </cell>
          <cell r="AL117" t="str">
            <v>JACOB</v>
          </cell>
          <cell r="AM117" t="str">
            <v>jacob</v>
          </cell>
          <cell r="AN117" t="str">
            <v xml:space="preserve">Genesis 32,23-29 </v>
          </cell>
          <cell r="AP117" t="str">
            <v>CANTO</v>
          </cell>
          <cell r="AQ117" t="str">
            <v>JACOB</v>
          </cell>
        </row>
        <row r="118">
          <cell r="A118">
            <v>94</v>
          </cell>
          <cell r="B118" t="str">
            <v>{id:</v>
          </cell>
          <cell r="C118">
            <v>115</v>
          </cell>
          <cell r="D118" t="str">
            <v>,</v>
          </cell>
          <cell r="E118" t="str">
            <v xml:space="preserve">title: </v>
          </cell>
          <cell r="F118" t="str">
            <v>"</v>
          </cell>
          <cell r="G118" t="str">
            <v>jerusalenreconstruida</v>
          </cell>
          <cell r="H118" t="str">
            <v>Jerusalén reconstruida</v>
          </cell>
          <cell r="I118" t="str">
            <v>",</v>
          </cell>
          <cell r="J118" t="str">
            <v xml:space="preserve"> subtitle: </v>
          </cell>
          <cell r="K118" t="str">
            <v>"</v>
          </cell>
          <cell r="L118" t="str">
            <v>Tobias 13,11-17</v>
          </cell>
          <cell r="M118" t="str">
            <v xml:space="preserve">", </v>
          </cell>
          <cell r="N118" t="str">
            <v xml:space="preserve">category: </v>
          </cell>
          <cell r="O118" t="str">
            <v>"</v>
          </cell>
          <cell r="P118" t="str">
            <v>PRECATECUMENADO</v>
          </cell>
          <cell r="Q118" t="str">
            <v>"</v>
          </cell>
          <cell r="R118" t="str">
            <v>, moments: [</v>
          </cell>
          <cell r="S118" t="str">
            <v>"</v>
          </cell>
          <cell r="T118" t="str">
            <v>Navidad</v>
          </cell>
          <cell r="U118" t="str">
            <v>", "</v>
          </cell>
          <cell r="V118" t="str">
            <v>Virgen</v>
          </cell>
          <cell r="W118" t="str">
            <v>", "</v>
          </cell>
          <cell r="X118" t="str">
            <v>Nuevo Testamento</v>
          </cell>
          <cell r="AE118" t="str">
            <v>"], url: "</v>
          </cell>
          <cell r="AF118" t="str">
            <v>/cantos/resucito/j/jerusalenreconstruida.html</v>
          </cell>
          <cell r="AG118" t="str">
            <v>/cantos/resucito/j/jerusalenreconstruida.html</v>
          </cell>
          <cell r="AH118" t="str">
            <v>"},</v>
          </cell>
          <cell r="AI118" t="str">
            <v>j</v>
          </cell>
          <cell r="AJ118" t="str">
            <v>p</v>
          </cell>
          <cell r="AK118" t="str">
            <v>{id:115,title: "jerusalenreconstruidaJerusalén reconstruida", subtitle: "Tobias 13,11-17", category: "PRECATECUMENADO", moments: ["Navidad", "Virgen", "Nuevo Testamento"], url: "/cantos/resucito/j/jerusalenreconstruida.html/cantos/resucito/j/jerusalenreconstruida.html"},</v>
          </cell>
          <cell r="AL118" t="str">
            <v>JERUSALÉN RECONSTRUIDA</v>
          </cell>
          <cell r="AM118" t="str">
            <v>jerusalénreconstruida</v>
          </cell>
          <cell r="AN118" t="str">
            <v>Tobias 13,11-17</v>
          </cell>
          <cell r="AP118" t="str">
            <v>CANTO</v>
          </cell>
          <cell r="AQ118" t="str">
            <v>JERUSALÉN RECONSTRUIDA</v>
          </cell>
        </row>
        <row r="119">
          <cell r="A119">
            <v>95</v>
          </cell>
          <cell r="B119" t="str">
            <v>{id:</v>
          </cell>
          <cell r="C119">
            <v>116</v>
          </cell>
          <cell r="D119" t="str">
            <v>,</v>
          </cell>
          <cell r="E119" t="str">
            <v xml:space="preserve">title: </v>
          </cell>
          <cell r="F119" t="str">
            <v>"</v>
          </cell>
          <cell r="G119" t="str">
            <v>jesusrecorriatodaslasciudades</v>
          </cell>
          <cell r="H119" t="str">
            <v>Jesús recorría todas las ciudades</v>
          </cell>
          <cell r="I119" t="str">
            <v>",</v>
          </cell>
          <cell r="J119" t="str">
            <v xml:space="preserve"> subtitle: </v>
          </cell>
          <cell r="K119" t="str">
            <v>"</v>
          </cell>
          <cell r="L119" t="str">
            <v xml:space="preserve">Mateo 9,35ss; 10 </v>
          </cell>
          <cell r="M119" t="str">
            <v xml:space="preserve">", </v>
          </cell>
          <cell r="N119" t="str">
            <v xml:space="preserve">category: </v>
          </cell>
          <cell r="O119" t="str">
            <v>"</v>
          </cell>
          <cell r="P119" t="str">
            <v>PRECATECUMENADO</v>
          </cell>
          <cell r="Q119" t="str">
            <v>"</v>
          </cell>
          <cell r="R119" t="str">
            <v>, moments: [</v>
          </cell>
          <cell r="S119" t="str">
            <v>"</v>
          </cell>
          <cell r="T119" t="str">
            <v>Cuaresma</v>
          </cell>
          <cell r="AE119" t="str">
            <v>"], url: "</v>
          </cell>
          <cell r="AF119" t="str">
            <v>/cantos/resucito/j/jesusrecorriatodaslasciudades.html</v>
          </cell>
          <cell r="AG119" t="str">
            <v>/cantos/resucito/j/jesusrecorriatodaslasciudades.html</v>
          </cell>
          <cell r="AH119" t="str">
            <v>"},</v>
          </cell>
          <cell r="AI119" t="str">
            <v>j</v>
          </cell>
          <cell r="AJ119" t="str">
            <v>p</v>
          </cell>
          <cell r="AK119" t="str">
            <v>{id:116,title: "jesusrecorriatodaslasciudadesJesús recorría todas las ciudades", subtitle: "Mateo 9,35ss; 10 ", category: "PRECATECUMENADO", moments: ["Cuaresma"], url: "/cantos/resucito/j/jesusrecorriatodaslasciudades.html/cantos/resucito/j/jesusrecorriatodaslasciudades.html"},</v>
          </cell>
          <cell r="AL119" t="str">
            <v>JESÚS RECORRÍA TODAS LAS CIUDADES</v>
          </cell>
          <cell r="AM119" t="str">
            <v>jesúsrecorríatodaslasciudades</v>
          </cell>
          <cell r="AN119" t="str">
            <v xml:space="preserve">Mateo 9,35ss; 10 </v>
          </cell>
          <cell r="AP119" t="str">
            <v>CANTO</v>
          </cell>
          <cell r="AQ119" t="str">
            <v>JESÚS RECORRÍA TODAS LAS CIUDADES</v>
          </cell>
        </row>
        <row r="120">
          <cell r="A120">
            <v>96</v>
          </cell>
          <cell r="B120" t="str">
            <v>{id:</v>
          </cell>
          <cell r="C120">
            <v>117</v>
          </cell>
          <cell r="D120" t="str">
            <v>,</v>
          </cell>
          <cell r="E120" t="str">
            <v xml:space="preserve">title: </v>
          </cell>
          <cell r="F120" t="str">
            <v>"</v>
          </cell>
          <cell r="G120" t="str">
            <v>lacorderadedios</v>
          </cell>
          <cell r="H120" t="str">
            <v>La cordera de Dios</v>
          </cell>
          <cell r="I120" t="str">
            <v>",</v>
          </cell>
          <cell r="J120" t="str">
            <v xml:space="preserve"> subtitle: </v>
          </cell>
          <cell r="K120" t="str">
            <v>"</v>
          </cell>
          <cell r="L120" t="str">
            <v>Mateo 1,18s; 2,13s.18</v>
          </cell>
          <cell r="M120" t="str">
            <v xml:space="preserve">", </v>
          </cell>
          <cell r="N120" t="str">
            <v xml:space="preserve">category: </v>
          </cell>
          <cell r="O120" t="str">
            <v>"</v>
          </cell>
          <cell r="P120" t="str">
            <v>PRECATECUMENADO</v>
          </cell>
          <cell r="Q120" t="str">
            <v>"</v>
          </cell>
          <cell r="R120" t="str">
            <v>, moments: [</v>
          </cell>
          <cell r="S120" t="str">
            <v>"</v>
          </cell>
          <cell r="T120" t="str">
            <v>Laudes/Visperas</v>
          </cell>
          <cell r="U120" t="str">
            <v>", "</v>
          </cell>
          <cell r="V120" t="str">
            <v>Comunión</v>
          </cell>
          <cell r="AE120" t="str">
            <v>"], url: "</v>
          </cell>
          <cell r="AF120" t="str">
            <v>/cantos/resucito/l/lacorderadedios.html</v>
          </cell>
          <cell r="AG120" t="str">
            <v>/cantos/resucito/l/lacorderadedios.html</v>
          </cell>
          <cell r="AH120" t="str">
            <v>"},</v>
          </cell>
          <cell r="AI120" t="str">
            <v>l</v>
          </cell>
          <cell r="AJ120" t="str">
            <v>p</v>
          </cell>
          <cell r="AK120" t="str">
            <v>{id:117,title: "lacorderadediosLa cordera de Dios", subtitle: "Mateo 1,18s; 2,13s.18", category: "PRECATECUMENADO", moments: ["Laudes/Visperas", "Comunión"], url: "/cantos/resucito/l/lacorderadedios.html/cantos/resucito/l/lacorderadedios.html"},</v>
          </cell>
          <cell r="AL120" t="str">
            <v>LA CORDERA DE DIOS</v>
          </cell>
          <cell r="AM120" t="str">
            <v>lacorderadedios</v>
          </cell>
          <cell r="AN120" t="str">
            <v>Mateo 1,18s; 2,13s.18</v>
          </cell>
          <cell r="AP120" t="str">
            <v>CANTO</v>
          </cell>
          <cell r="AQ120" t="str">
            <v>LA CORDERA DE DIOS</v>
          </cell>
        </row>
        <row r="121">
          <cell r="A121">
            <v>97</v>
          </cell>
          <cell r="B121" t="str">
            <v>{id:</v>
          </cell>
          <cell r="C121">
            <v>118</v>
          </cell>
          <cell r="D121" t="str">
            <v>,</v>
          </cell>
          <cell r="E121" t="str">
            <v xml:space="preserve">title: </v>
          </cell>
          <cell r="F121" t="str">
            <v>"</v>
          </cell>
          <cell r="G121" t="str">
            <v>laespada</v>
          </cell>
          <cell r="H121" t="str">
            <v>La espada</v>
          </cell>
          <cell r="I121" t="str">
            <v>",</v>
          </cell>
          <cell r="J121" t="str">
            <v xml:space="preserve"> subtitle: </v>
          </cell>
          <cell r="K121" t="str">
            <v>"</v>
          </cell>
          <cell r="L121" t="str">
            <v>Ezequiel 21,14-22</v>
          </cell>
          <cell r="M121" t="str">
            <v xml:space="preserve">", </v>
          </cell>
          <cell r="N121" t="str">
            <v xml:space="preserve">category: </v>
          </cell>
          <cell r="O121" t="str">
            <v>"</v>
          </cell>
          <cell r="P121" t="str">
            <v>PRECATECUMENADO</v>
          </cell>
          <cell r="Q121" t="str">
            <v>"</v>
          </cell>
          <cell r="R121" t="str">
            <v>, moments: [</v>
          </cell>
          <cell r="S121" t="str">
            <v>"</v>
          </cell>
          <cell r="T121" t="str">
            <v>Virgen</v>
          </cell>
          <cell r="AE121" t="str">
            <v>"], url: "</v>
          </cell>
          <cell r="AF121" t="str">
            <v>/cantos/resucito/l/laespada.html</v>
          </cell>
          <cell r="AG121" t="str">
            <v>/cantos/resucito/l/laespada.html</v>
          </cell>
          <cell r="AH121" t="str">
            <v>"},</v>
          </cell>
          <cell r="AI121" t="str">
            <v>l</v>
          </cell>
          <cell r="AJ121" t="str">
            <v>p</v>
          </cell>
          <cell r="AK121" t="str">
            <v>{id:118,title: "laespadaLa espada", subtitle: "Ezequiel 21,14-22", category: "PRECATECUMENADO", moments: ["Virgen"], url: "/cantos/resucito/l/laespada.html/cantos/resucito/l/laespada.html"},</v>
          </cell>
          <cell r="AL121" t="str">
            <v>LA ESPADA</v>
          </cell>
          <cell r="AM121" t="str">
            <v>laespada</v>
          </cell>
          <cell r="AN121" t="str">
            <v>Ezequiel 21,14-22</v>
          </cell>
          <cell r="AP121" t="str">
            <v>CANTO</v>
          </cell>
          <cell r="AQ121" t="str">
            <v>LA ESPADA</v>
          </cell>
        </row>
        <row r="122">
          <cell r="A122">
            <v>98</v>
          </cell>
          <cell r="B122" t="str">
            <v>{id:</v>
          </cell>
          <cell r="C122">
            <v>119</v>
          </cell>
          <cell r="D122" t="str">
            <v>,</v>
          </cell>
          <cell r="E122" t="str">
            <v xml:space="preserve">title: </v>
          </cell>
          <cell r="F122" t="str">
            <v>"</v>
          </cell>
          <cell r="G122" t="str">
            <v>lamarchaesdura</v>
          </cell>
          <cell r="H122" t="str">
            <v>La marcha es dura</v>
          </cell>
          <cell r="I122" t="str">
            <v>",</v>
          </cell>
          <cell r="J122" t="str">
            <v xml:space="preserve"> subtitle: </v>
          </cell>
          <cell r="K122" t="str">
            <v>"</v>
          </cell>
          <cell r="L122" t="str">
            <v>Espiritual negro «Go down, Moses»</v>
          </cell>
          <cell r="M122" t="str">
            <v xml:space="preserve">", </v>
          </cell>
          <cell r="N122" t="str">
            <v xml:space="preserve">category: </v>
          </cell>
          <cell r="O122" t="str">
            <v>"</v>
          </cell>
          <cell r="P122" t="str">
            <v>PRECATECUMENADO</v>
          </cell>
          <cell r="Q122" t="str">
            <v>"</v>
          </cell>
          <cell r="R122" t="str">
            <v>, moments: [</v>
          </cell>
          <cell r="S122" t="str">
            <v>"</v>
          </cell>
          <cell r="T122" t="str">
            <v>Final</v>
          </cell>
          <cell r="U122" t="str">
            <v>", "</v>
          </cell>
          <cell r="V122" t="str">
            <v>Nuevo Testamento</v>
          </cell>
          <cell r="AE122" t="str">
            <v>"], url: "</v>
          </cell>
          <cell r="AF122" t="str">
            <v>/cantos/resucito/l/lamarchaesdura.html</v>
          </cell>
          <cell r="AG122" t="str">
            <v>/cantos/resucito/l/lamarchaesdura.html</v>
          </cell>
          <cell r="AH122" t="str">
            <v>"},</v>
          </cell>
          <cell r="AI122" t="str">
            <v>l</v>
          </cell>
          <cell r="AJ122" t="str">
            <v>p</v>
          </cell>
          <cell r="AK122" t="str">
            <v>{id:119,title: "lamarchaesduraLa marcha es dura", subtitle: "Espiritual negro «Go down, Moses»", category: "PRECATECUMENADO", moments: ["Final", "Nuevo Testamento"], url: "/cantos/resucito/l/lamarchaesdura.html/cantos/resucito/l/lamarchaesdura.html"},</v>
          </cell>
          <cell r="AL122" t="str">
            <v>LA MARCHA ES DURA</v>
          </cell>
          <cell r="AM122" t="str">
            <v>lamarchaesdura</v>
          </cell>
          <cell r="AN122" t="str">
            <v>Espiritual negro «Go down, Moses»</v>
          </cell>
          <cell r="AP122" t="str">
            <v>CANTO</v>
          </cell>
          <cell r="AQ122" t="str">
            <v>LA MARCHA ES DURA</v>
          </cell>
        </row>
        <row r="123">
          <cell r="A123">
            <v>242</v>
          </cell>
          <cell r="B123" t="str">
            <v>{id:</v>
          </cell>
          <cell r="C123">
            <v>120</v>
          </cell>
          <cell r="D123" t="str">
            <v>,</v>
          </cell>
          <cell r="E123" t="str">
            <v xml:space="preserve">title: </v>
          </cell>
          <cell r="F123" t="str">
            <v>"</v>
          </cell>
          <cell r="G123" t="str">
            <v>lapalomavolo</v>
          </cell>
          <cell r="H123" t="str">
            <v>La paloma voló</v>
          </cell>
          <cell r="I123" t="str">
            <v>",</v>
          </cell>
          <cell r="J123" t="str">
            <v xml:space="preserve"> subtitle: </v>
          </cell>
          <cell r="K123" t="str">
            <v>"</v>
          </cell>
          <cell r="L123" t="str">
            <v>Oda XXIV de Salomón</v>
          </cell>
          <cell r="M123" t="str">
            <v xml:space="preserve">", </v>
          </cell>
          <cell r="N123" t="str">
            <v xml:space="preserve">category: </v>
          </cell>
          <cell r="O123" t="str">
            <v>"</v>
          </cell>
          <cell r="P123" t="str">
            <v>ELECCIÓN</v>
          </cell>
          <cell r="Q123" t="str">
            <v>"</v>
          </cell>
          <cell r="R123" t="str">
            <v>, moments: [</v>
          </cell>
          <cell r="S123" t="str">
            <v>"</v>
          </cell>
          <cell r="T123" t="str">
            <v>Comunión</v>
          </cell>
          <cell r="U123" t="str">
            <v>", "</v>
          </cell>
          <cell r="V123" t="str">
            <v>Antiguo Testamento</v>
          </cell>
          <cell r="AE123" t="str">
            <v>"], url: "</v>
          </cell>
          <cell r="AF123" t="str">
            <v>/cantos/resucito/l/lapalomavolo.html</v>
          </cell>
          <cell r="AG123" t="str">
            <v>/cantos/resucito/l/lapalomavolo.html</v>
          </cell>
          <cell r="AH123" t="str">
            <v>"},</v>
          </cell>
          <cell r="AI123" t="str">
            <v>l</v>
          </cell>
          <cell r="AJ123" t="str">
            <v>e</v>
          </cell>
          <cell r="AK123" t="str">
            <v>{id:120,title: "lapalomavoloLa paloma voló", subtitle: "Oda XXIV de Salomón", category: "ELECCIÓN", moments: ["Comunión", "Antiguo Testamento"], url: "/cantos/resucito/l/lapalomavolo.html/cantos/resucito/l/lapalomavolo.html"},</v>
          </cell>
          <cell r="AL123" t="str">
            <v>LA PALOMA VOLÓ</v>
          </cell>
          <cell r="AM123" t="str">
            <v>lapalomavoló</v>
          </cell>
          <cell r="AN123" t="str">
            <v>Oda XXIV de Salomón</v>
          </cell>
          <cell r="AP123" t="str">
            <v>CANTO</v>
          </cell>
          <cell r="AQ123" t="str">
            <v>LA PALOMA VOLÓ</v>
          </cell>
        </row>
        <row r="124">
          <cell r="A124">
            <v>99</v>
          </cell>
          <cell r="B124" t="str">
            <v>{id:</v>
          </cell>
          <cell r="C124">
            <v>121</v>
          </cell>
          <cell r="D124" t="str">
            <v>,</v>
          </cell>
          <cell r="E124" t="str">
            <v xml:space="preserve">title: </v>
          </cell>
          <cell r="F124" t="str">
            <v>"</v>
          </cell>
          <cell r="G124" t="str">
            <v>lasalve</v>
          </cell>
          <cell r="H124" t="str">
            <v>La Salve</v>
          </cell>
          <cell r="I124" t="str">
            <v>",</v>
          </cell>
          <cell r="J124" t="str">
            <v xml:space="preserve"> subtitle: </v>
          </cell>
          <cell r="K124" t="str">
            <v>"</v>
          </cell>
          <cell r="L124" t="str">
            <v>Himno lat. «Salve Regina»</v>
          </cell>
          <cell r="M124" t="str">
            <v xml:space="preserve">", </v>
          </cell>
          <cell r="N124" t="str">
            <v xml:space="preserve">category: </v>
          </cell>
          <cell r="O124" t="str">
            <v>"</v>
          </cell>
          <cell r="P124" t="str">
            <v>PRECATECUMENADO</v>
          </cell>
          <cell r="Q124" t="str">
            <v>"</v>
          </cell>
          <cell r="R124" t="str">
            <v>, moments: [</v>
          </cell>
          <cell r="S124" t="str">
            <v>"</v>
          </cell>
          <cell r="T124" t="str">
            <v>Cuaresma</v>
          </cell>
          <cell r="U124" t="str">
            <v>", "</v>
          </cell>
          <cell r="V124" t="str">
            <v>Laudes/Visperas</v>
          </cell>
          <cell r="W124" t="str">
            <v>", "</v>
          </cell>
          <cell r="X124" t="str">
            <v>Nuevo Testamento</v>
          </cell>
          <cell r="AE124" t="str">
            <v>"], url: "</v>
          </cell>
          <cell r="AF124" t="str">
            <v>/cantos/resucito/l/lasalve.html</v>
          </cell>
          <cell r="AG124" t="str">
            <v>/cantos/resucito/l/lasalve.html</v>
          </cell>
          <cell r="AH124" t="str">
            <v>"},</v>
          </cell>
          <cell r="AI124" t="str">
            <v>l</v>
          </cell>
          <cell r="AJ124" t="str">
            <v>p</v>
          </cell>
          <cell r="AK124" t="str">
            <v>{id:121,title: "lasalveLa Salve", subtitle: "Himno lat. «Salve Regina»", category: "PRECATECUMENADO", moments: ["Cuaresma", "Laudes/Visperas", "Nuevo Testamento"], url: "/cantos/resucito/l/lasalve.html/cantos/resucito/l/lasalve.html"},</v>
          </cell>
          <cell r="AL124" t="str">
            <v>LA SALVE</v>
          </cell>
          <cell r="AM124" t="str">
            <v>lasalve</v>
          </cell>
          <cell r="AN124" t="str">
            <v>Himno lat. «Salve Regina»</v>
          </cell>
          <cell r="AP124" t="str">
            <v>CANTO</v>
          </cell>
          <cell r="AQ124" t="str">
            <v>LA SALVE</v>
          </cell>
        </row>
        <row r="125">
          <cell r="A125">
            <v>100</v>
          </cell>
          <cell r="B125" t="str">
            <v>{id:</v>
          </cell>
          <cell r="C125">
            <v>122</v>
          </cell>
          <cell r="D125" t="str">
            <v>,</v>
          </cell>
          <cell r="E125" t="str">
            <v xml:space="preserve">title: </v>
          </cell>
          <cell r="F125" t="str">
            <v>"</v>
          </cell>
          <cell r="G125" t="str">
            <v>lasiegadelasnaciones</v>
          </cell>
          <cell r="H125" t="str">
            <v>La siega de las naciones</v>
          </cell>
          <cell r="I125" t="str">
            <v>",</v>
          </cell>
          <cell r="J125" t="str">
            <v xml:space="preserve"> subtitle: </v>
          </cell>
          <cell r="K125" t="str">
            <v>"</v>
          </cell>
          <cell r="L125" t="str">
            <v>Juan 4,31-38</v>
          </cell>
          <cell r="M125" t="str">
            <v xml:space="preserve">", </v>
          </cell>
          <cell r="N125" t="str">
            <v xml:space="preserve">category: </v>
          </cell>
          <cell r="O125" t="str">
            <v>"</v>
          </cell>
          <cell r="P125" t="str">
            <v>PRECATECUMENADO</v>
          </cell>
          <cell r="Q125" t="str">
            <v>"</v>
          </cell>
          <cell r="R125" t="str">
            <v>, moments: [</v>
          </cell>
          <cell r="S125" t="str">
            <v>"</v>
          </cell>
          <cell r="AE125" t="str">
            <v>"], url: "</v>
          </cell>
          <cell r="AF125" t="str">
            <v>/cantos/resucito/l/lasiegadelasnaciones.html</v>
          </cell>
          <cell r="AG125" t="str">
            <v>/cantos/resucito/l/lasiegadelasnaciones.html</v>
          </cell>
          <cell r="AH125" t="str">
            <v>"},</v>
          </cell>
          <cell r="AI125" t="str">
            <v>l</v>
          </cell>
          <cell r="AJ125" t="str">
            <v>p</v>
          </cell>
          <cell r="AK125" t="str">
            <v>{id:122,title: "lasiegadelasnacionesLa siega de las naciones", subtitle: "Juan 4,31-38", category: "PRECATECUMENADO", moments: [""], url: "/cantos/resucito/l/lasiegadelasnaciones.html/cantos/resucito/l/lasiegadelasnaciones.html"},</v>
          </cell>
          <cell r="AL125" t="str">
            <v>LA SIEGA DE LAS NACIONES</v>
          </cell>
          <cell r="AM125" t="str">
            <v>lasiegadelasnaciones</v>
          </cell>
          <cell r="AN125" t="str">
            <v>Juan 4,31-38</v>
          </cell>
          <cell r="AP125" t="str">
            <v>CANTO</v>
          </cell>
          <cell r="AQ125" t="str">
            <v>LA SIEGA DE LAS NACIONES</v>
          </cell>
        </row>
        <row r="126">
          <cell r="A126">
            <v>101</v>
          </cell>
          <cell r="B126" t="str">
            <v>{id:</v>
          </cell>
          <cell r="C126">
            <v>123</v>
          </cell>
          <cell r="D126" t="str">
            <v>,</v>
          </cell>
          <cell r="E126" t="str">
            <v xml:space="preserve">title: </v>
          </cell>
          <cell r="F126" t="str">
            <v>"</v>
          </cell>
          <cell r="G126" t="str">
            <v>lavozdemiamado</v>
          </cell>
          <cell r="H126" t="str">
            <v>La voz de mi amado</v>
          </cell>
          <cell r="I126" t="str">
            <v>",</v>
          </cell>
          <cell r="J126" t="str">
            <v xml:space="preserve"> subtitle: </v>
          </cell>
          <cell r="K126" t="str">
            <v>"</v>
          </cell>
          <cell r="L126" t="str">
            <v>Cantar de los Cantares 2,8-17</v>
          </cell>
          <cell r="M126" t="str">
            <v xml:space="preserve">", </v>
          </cell>
          <cell r="N126" t="str">
            <v xml:space="preserve">category: </v>
          </cell>
          <cell r="O126" t="str">
            <v>"</v>
          </cell>
          <cell r="P126" t="str">
            <v>PRECATECUMENADO</v>
          </cell>
          <cell r="Q126" t="str">
            <v>"</v>
          </cell>
          <cell r="R126" t="str">
            <v>, moments: [</v>
          </cell>
          <cell r="S126" t="str">
            <v>"</v>
          </cell>
          <cell r="AE126" t="str">
            <v>"], url: "</v>
          </cell>
          <cell r="AF126" t="str">
            <v>/cantos/resucito/l/lavozdemiamado.html</v>
          </cell>
          <cell r="AG126" t="str">
            <v>/cantos/resucito/l/lavozdemiamado.html</v>
          </cell>
          <cell r="AH126" t="str">
            <v>"},</v>
          </cell>
          <cell r="AI126" t="str">
            <v>l</v>
          </cell>
          <cell r="AJ126" t="str">
            <v>p</v>
          </cell>
          <cell r="AK126" t="str">
            <v>{id:123,title: "lavozdemiamadoLa voz de mi amado", subtitle: "Cantar de los Cantares 2,8-17", category: "PRECATECUMENADO", moments: [""], url: "/cantos/resucito/l/lavozdemiamado.html/cantos/resucito/l/lavozdemiamado.html"},</v>
          </cell>
          <cell r="AL126" t="str">
            <v>LA VOZ DE MI AMADO</v>
          </cell>
          <cell r="AM126" t="str">
            <v>lavozdemiamado</v>
          </cell>
          <cell r="AN126" t="str">
            <v>Cantar de los Cantares 2,8-17</v>
          </cell>
          <cell r="AP126" t="str">
            <v>CANTO</v>
          </cell>
          <cell r="AQ126" t="str">
            <v>LA VOZ DE MI AMADO</v>
          </cell>
        </row>
        <row r="127">
          <cell r="A127">
            <v>102</v>
          </cell>
          <cell r="B127" t="str">
            <v>{id:</v>
          </cell>
          <cell r="C127">
            <v>124</v>
          </cell>
          <cell r="D127" t="str">
            <v>,</v>
          </cell>
          <cell r="E127" t="str">
            <v xml:space="preserve">title: </v>
          </cell>
          <cell r="F127" t="str">
            <v>"</v>
          </cell>
          <cell r="G127" t="str">
            <v>lasarmasdelaluz</v>
          </cell>
          <cell r="H127" t="str">
            <v>Las armas de la luz</v>
          </cell>
          <cell r="I127" t="str">
            <v>",</v>
          </cell>
          <cell r="J127" t="str">
            <v xml:space="preserve"> subtitle: </v>
          </cell>
          <cell r="K127" t="str">
            <v>"</v>
          </cell>
          <cell r="L127" t="str">
            <v>cf Efesios 6,11.ss</v>
          </cell>
          <cell r="M127" t="str">
            <v xml:space="preserve">", </v>
          </cell>
          <cell r="N127" t="str">
            <v xml:space="preserve">category: </v>
          </cell>
          <cell r="O127" t="str">
            <v>"</v>
          </cell>
          <cell r="P127" t="str">
            <v>PRECATECUMENADO</v>
          </cell>
          <cell r="Q127" t="str">
            <v>"</v>
          </cell>
          <cell r="R127" t="str">
            <v>, moments: [</v>
          </cell>
          <cell r="S127" t="str">
            <v>"</v>
          </cell>
          <cell r="AE127" t="str">
            <v>"], url: "</v>
          </cell>
          <cell r="AF127" t="str">
            <v>/cantos/resucito/l/lasarmasdelaluz.html</v>
          </cell>
          <cell r="AG127" t="str">
            <v>/cantos/resucito/l/lasarmasdelaluz.html</v>
          </cell>
          <cell r="AH127" t="str">
            <v>"},</v>
          </cell>
          <cell r="AI127" t="str">
            <v>l</v>
          </cell>
          <cell r="AJ127" t="str">
            <v>p</v>
          </cell>
          <cell r="AK127" t="str">
            <v>{id:124,title: "lasarmasdelaluzLas armas de la luz", subtitle: "cf Efesios 6,11.ss", category: "PRECATECUMENADO", moments: [""], url: "/cantos/resucito/l/lasarmasdelaluz.html/cantos/resucito/l/lasarmasdelaluz.html"},</v>
          </cell>
          <cell r="AL127" t="str">
            <v>LAS ARMAS DE LA LUZ</v>
          </cell>
          <cell r="AM127" t="str">
            <v>lasarmasdelaluz</v>
          </cell>
          <cell r="AN127" t="str">
            <v>cf Efesios 6,11.ss</v>
          </cell>
          <cell r="AP127" t="str">
            <v>CANTO</v>
          </cell>
          <cell r="AQ127" t="str">
            <v>LAS ARMAS DE LA LUZ</v>
          </cell>
        </row>
        <row r="128">
          <cell r="A128">
            <v>103</v>
          </cell>
          <cell r="B128" t="str">
            <v>{id:</v>
          </cell>
          <cell r="C128">
            <v>125</v>
          </cell>
          <cell r="D128" t="str">
            <v>,</v>
          </cell>
          <cell r="E128" t="str">
            <v xml:space="preserve">title: </v>
          </cell>
          <cell r="F128" t="str">
            <v>"</v>
          </cell>
          <cell r="G128" t="str">
            <v>laudasion</v>
          </cell>
          <cell r="H128" t="str">
            <v>Lauda Sión</v>
          </cell>
          <cell r="I128" t="str">
            <v>",</v>
          </cell>
          <cell r="J128" t="str">
            <v xml:space="preserve"> subtitle: </v>
          </cell>
          <cell r="K128" t="str">
            <v>"</v>
          </cell>
          <cell r="L128" t="str">
            <v xml:space="preserve">Secuencia del Corpus Christi (Santo Tomas de Aquino) </v>
          </cell>
          <cell r="M128" t="str">
            <v xml:space="preserve">", </v>
          </cell>
          <cell r="N128" t="str">
            <v xml:space="preserve">category: </v>
          </cell>
          <cell r="O128" t="str">
            <v>"</v>
          </cell>
          <cell r="P128" t="str">
            <v>PRECATECUMENADO</v>
          </cell>
          <cell r="Q128" t="str">
            <v>"</v>
          </cell>
          <cell r="R128" t="str">
            <v>, moments: [</v>
          </cell>
          <cell r="S128" t="str">
            <v>"</v>
          </cell>
          <cell r="AE128" t="str">
            <v>"], url: "</v>
          </cell>
          <cell r="AF128" t="str">
            <v>/cantos/resucito/l/laudasion.html</v>
          </cell>
          <cell r="AG128" t="str">
            <v>/cantos/resucito/l/laudasion.html</v>
          </cell>
          <cell r="AH128" t="str">
            <v>"},</v>
          </cell>
          <cell r="AI128" t="str">
            <v>l</v>
          </cell>
          <cell r="AJ128" t="str">
            <v>p</v>
          </cell>
          <cell r="AK128" t="str">
            <v>{id:125,title: "laudasionLauda Sión", subtitle: "Secuencia del Corpus Christi (Santo Tomas de Aquino) ", category: "PRECATECUMENADO", moments: [""], url: "/cantos/resucito/l/laudasion.html/cantos/resucito/l/laudasion.html"},</v>
          </cell>
          <cell r="AL128" t="str">
            <v>LAUDA SIÓN</v>
          </cell>
          <cell r="AM128" t="str">
            <v>laudasión</v>
          </cell>
          <cell r="AN128" t="str">
            <v xml:space="preserve">Secuencia del Corpus Christi (Santo Tomas de Aquino) </v>
          </cell>
          <cell r="AP128" t="str">
            <v>CANTO</v>
          </cell>
          <cell r="AQ128" t="str">
            <v>LAUDA SIÓN</v>
          </cell>
        </row>
        <row r="129">
          <cell r="A129">
            <v>189</v>
          </cell>
          <cell r="B129" t="str">
            <v>{id:</v>
          </cell>
          <cell r="C129">
            <v>126</v>
          </cell>
          <cell r="D129" t="str">
            <v>,</v>
          </cell>
          <cell r="E129" t="str">
            <v xml:space="preserve">title: </v>
          </cell>
          <cell r="F129" t="str">
            <v>"</v>
          </cell>
          <cell r="G129" t="str">
            <v>letaniasdelossantos</v>
          </cell>
          <cell r="H129" t="str">
            <v>Letanías de los santos</v>
          </cell>
          <cell r="I129" t="str">
            <v>",</v>
          </cell>
          <cell r="J129" t="str">
            <v xml:space="preserve"> subtitle: </v>
          </cell>
          <cell r="K129" t="str">
            <v>"</v>
          </cell>
          <cell r="L129" t="str">
            <v>De la liturgia bautismal de la Vigilia Pascual</v>
          </cell>
          <cell r="M129" t="str">
            <v xml:space="preserve">", </v>
          </cell>
          <cell r="N129" t="str">
            <v xml:space="preserve">category: </v>
          </cell>
          <cell r="O129" t="str">
            <v>"</v>
          </cell>
          <cell r="P129" t="str">
            <v>LITÚRGICOS</v>
          </cell>
          <cell r="Q129" t="str">
            <v>"</v>
          </cell>
          <cell r="R129" t="str">
            <v>, moments: [</v>
          </cell>
          <cell r="S129" t="str">
            <v>"</v>
          </cell>
          <cell r="AE129" t="str">
            <v>"], url: "</v>
          </cell>
          <cell r="AF129" t="str">
            <v>/cantos/resucito/l/letaniasdelossantos.html</v>
          </cell>
          <cell r="AG129" t="str">
            <v>/cantos/resucito/l/letaniasdelossantos.html</v>
          </cell>
          <cell r="AH129" t="str">
            <v>"},</v>
          </cell>
          <cell r="AI129" t="str">
            <v>l</v>
          </cell>
          <cell r="AJ129" t="str">
            <v>l</v>
          </cell>
          <cell r="AK129" t="str">
            <v>{id:126,title: "letaniasdelossantosLetanías de los santos", subtitle: "De la liturgia bautismal de la Vigilia Pascual", category: "LITÚRGICOS", moments: [""], url: "/cantos/resucito/l/letaniasdelossantos.html/cantos/resucito/l/letaniasdelossantos.html"},</v>
          </cell>
          <cell r="AL129" t="str">
            <v>LETANÍAS DE LOS SANTOS</v>
          </cell>
          <cell r="AM129" t="str">
            <v>letaníasdelossantos</v>
          </cell>
          <cell r="AN129" t="str">
            <v>De la liturgia bautismal de la Vigilia Pascual</v>
          </cell>
          <cell r="AP129" t="str">
            <v>CANTO</v>
          </cell>
          <cell r="AQ129" t="str">
            <v>LETANÍAS DE LOS SANTOS</v>
          </cell>
        </row>
        <row r="130">
          <cell r="A130">
            <v>191</v>
          </cell>
          <cell r="B130" t="str">
            <v>{id:</v>
          </cell>
          <cell r="C130">
            <v>127</v>
          </cell>
          <cell r="D130" t="str">
            <v>,</v>
          </cell>
          <cell r="E130" t="str">
            <v xml:space="preserve">title: </v>
          </cell>
          <cell r="F130" t="str">
            <v>"</v>
          </cell>
          <cell r="G130" t="str">
            <v>letaniaspenitencialesi</v>
          </cell>
          <cell r="H130" t="str">
            <v>Letanías penitenciales I</v>
          </cell>
          <cell r="I130" t="str">
            <v>",</v>
          </cell>
          <cell r="J130" t="str">
            <v xml:space="preserve"> subtitle: </v>
          </cell>
          <cell r="K130" t="str">
            <v>"</v>
          </cell>
          <cell r="L130" t="str">
            <v>Letanía para la Celebración Penitencial – modelo abreviado</v>
          </cell>
          <cell r="M130" t="str">
            <v xml:space="preserve">", </v>
          </cell>
          <cell r="N130" t="str">
            <v xml:space="preserve">category: </v>
          </cell>
          <cell r="O130" t="str">
            <v>"</v>
          </cell>
          <cell r="P130" t="str">
            <v>LITÚRGICOS</v>
          </cell>
          <cell r="Q130" t="str">
            <v>"</v>
          </cell>
          <cell r="R130" t="str">
            <v>, moments: [</v>
          </cell>
          <cell r="S130" t="str">
            <v>"</v>
          </cell>
          <cell r="T130" t="str">
            <v>Cuaresma</v>
          </cell>
          <cell r="U130" t="str">
            <v>", "</v>
          </cell>
          <cell r="V130" t="str">
            <v>Laudes/Visperas</v>
          </cell>
          <cell r="W130" t="str">
            <v>", "</v>
          </cell>
          <cell r="X130" t="str">
            <v>Entrada</v>
          </cell>
          <cell r="Y130" t="str">
            <v>", "</v>
          </cell>
          <cell r="Z130" t="str">
            <v>Antiguo Testamento</v>
          </cell>
          <cell r="AE130" t="str">
            <v>"], url: "</v>
          </cell>
          <cell r="AF130" t="str">
            <v>/cantos/resucito/l/letaniaspenitencialesi.html</v>
          </cell>
          <cell r="AG130" t="str">
            <v>/cantos/resucito/l/letaniaspenitencialesi.html</v>
          </cell>
          <cell r="AH130" t="str">
            <v>"},</v>
          </cell>
          <cell r="AI130" t="str">
            <v>l</v>
          </cell>
          <cell r="AJ130" t="str">
            <v>l</v>
          </cell>
          <cell r="AK130" t="str">
            <v>{id:127,title: "letaniaspenitencialesiLetanías penitenciales I", subtitle: "Letanía para la Celebración Penitencial – modelo abreviado", category: "LITÚRGICOS", moments: ["Cuaresma", "Laudes/Visperas", "Entrada", "Antiguo Testamento"], url: "/cantos/resucito/l/letaniaspenitencialesi.html/cantos/resucito/l/letaniaspenitencialesi.html"},</v>
          </cell>
          <cell r="AL130" t="str">
            <v>LETANÍAS PENITENCIALES I</v>
          </cell>
          <cell r="AM130" t="str">
            <v>letaníaspenitencialesi</v>
          </cell>
          <cell r="AN130" t="str">
            <v>Letanía para la Celebración Penitencial – modelo abreviado</v>
          </cell>
          <cell r="AP130" t="str">
            <v>CANTO</v>
          </cell>
          <cell r="AQ130" t="str">
            <v>LETANÍAS PENITENCIALES I</v>
          </cell>
        </row>
        <row r="131">
          <cell r="A131">
            <v>192</v>
          </cell>
          <cell r="B131" t="str">
            <v>{id:</v>
          </cell>
          <cell r="C131">
            <v>128</v>
          </cell>
          <cell r="D131" t="str">
            <v>,</v>
          </cell>
          <cell r="E131" t="str">
            <v xml:space="preserve">title: </v>
          </cell>
          <cell r="F131" t="str">
            <v>"</v>
          </cell>
          <cell r="G131" t="str">
            <v>letaniaspenitencialesii</v>
          </cell>
          <cell r="H131" t="str">
            <v>Letanías penitenciales II</v>
          </cell>
          <cell r="I131" t="str">
            <v>",</v>
          </cell>
          <cell r="J131" t="str">
            <v xml:space="preserve"> subtitle: </v>
          </cell>
          <cell r="K131" t="str">
            <v>"</v>
          </cell>
          <cell r="L131" t="str">
            <v>Letanía para la Celebración Penitencial</v>
          </cell>
          <cell r="M131" t="str">
            <v xml:space="preserve">", </v>
          </cell>
          <cell r="N131" t="str">
            <v xml:space="preserve">category: </v>
          </cell>
          <cell r="O131" t="str">
            <v>"</v>
          </cell>
          <cell r="P131" t="str">
            <v>LITÚRGICOS</v>
          </cell>
          <cell r="Q131" t="str">
            <v>"</v>
          </cell>
          <cell r="R131" t="str">
            <v>, moments: [</v>
          </cell>
          <cell r="S131" t="str">
            <v>"</v>
          </cell>
          <cell r="T131" t="str">
            <v>Cuaresma</v>
          </cell>
          <cell r="U131" t="str">
            <v>", "</v>
          </cell>
          <cell r="V131" t="str">
            <v>Laudes/Visperas</v>
          </cell>
          <cell r="W131" t="str">
            <v>", "</v>
          </cell>
          <cell r="X131" t="str">
            <v>Entrada</v>
          </cell>
          <cell r="AE131" t="str">
            <v>"], url: "</v>
          </cell>
          <cell r="AF131" t="str">
            <v>/cantos/resucito/l/letaniaspenitencialesii.html</v>
          </cell>
          <cell r="AG131" t="str">
            <v>/cantos/resucito/l/letaniaspenitencialesii.html</v>
          </cell>
          <cell r="AH131" t="str">
            <v>"},</v>
          </cell>
          <cell r="AI131" t="str">
            <v>l</v>
          </cell>
          <cell r="AJ131" t="str">
            <v>l</v>
          </cell>
          <cell r="AK131" t="str">
            <v>{id:128,title: "letaniaspenitencialesiiLetanías penitenciales II", subtitle: "Letanía para la Celebración Penitencial", category: "LITÚRGICOS", moments: ["Cuaresma", "Laudes/Visperas", "Entrada"], url: "/cantos/resucito/l/letaniaspenitencialesii.html/cantos/resucito/l/letaniaspenitencialesii.html"},</v>
          </cell>
          <cell r="AL131" t="str">
            <v>LETANÍAS PENITENCIALES II</v>
          </cell>
          <cell r="AM131" t="str">
            <v>letaníaspenitencialesii</v>
          </cell>
          <cell r="AN131" t="str">
            <v>Letanía para la Celebración Penitencial</v>
          </cell>
          <cell r="AP131" t="str">
            <v>CANTO</v>
          </cell>
          <cell r="AQ131" t="str">
            <v>LETANÍAS PENITENCIALES II</v>
          </cell>
        </row>
        <row r="132">
          <cell r="A132">
            <v>105</v>
          </cell>
          <cell r="B132" t="str">
            <v>{id:</v>
          </cell>
          <cell r="C132">
            <v>129</v>
          </cell>
          <cell r="D132" t="str">
            <v>,</v>
          </cell>
          <cell r="E132" t="str">
            <v xml:space="preserve">title: </v>
          </cell>
          <cell r="F132" t="str">
            <v>"</v>
          </cell>
          <cell r="G132" t="str">
            <v>levantomisojosalosmontes</v>
          </cell>
          <cell r="H132" t="str">
            <v>Levanto mis ojos a los montes</v>
          </cell>
          <cell r="I132" t="str">
            <v>",</v>
          </cell>
          <cell r="J132" t="str">
            <v xml:space="preserve"> subtitle: </v>
          </cell>
          <cell r="K132" t="str">
            <v>"</v>
          </cell>
          <cell r="L132" t="str">
            <v>Sal 121 (120)</v>
          </cell>
          <cell r="M132" t="str">
            <v xml:space="preserve">", </v>
          </cell>
          <cell r="N132" t="str">
            <v xml:space="preserve">category: </v>
          </cell>
          <cell r="O132" t="str">
            <v>"</v>
          </cell>
          <cell r="P132" t="str">
            <v>PRECATECUMENADO</v>
          </cell>
          <cell r="Q132" t="str">
            <v>"</v>
          </cell>
          <cell r="R132" t="str">
            <v>, moments: [</v>
          </cell>
          <cell r="S132" t="str">
            <v>"</v>
          </cell>
          <cell r="T132" t="str">
            <v>Adviento</v>
          </cell>
          <cell r="U132" t="str">
            <v>", "</v>
          </cell>
          <cell r="V132" t="str">
            <v>Pentecostés</v>
          </cell>
          <cell r="W132" t="str">
            <v>", "</v>
          </cell>
          <cell r="X132" t="str">
            <v>Final</v>
          </cell>
          <cell r="Y132" t="str">
            <v>", "</v>
          </cell>
          <cell r="Z132" t="str">
            <v>Nuevo Testamento</v>
          </cell>
          <cell r="AE132" t="str">
            <v>"], url: "</v>
          </cell>
          <cell r="AF132" t="str">
            <v>/cantos/resucito/l/levantomisojosalosmontes.html</v>
          </cell>
          <cell r="AG132" t="str">
            <v>/cantos/resucito/l/levantomisojosalosmontes.html</v>
          </cell>
          <cell r="AH132" t="str">
            <v>"},</v>
          </cell>
          <cell r="AI132" t="str">
            <v>l</v>
          </cell>
          <cell r="AJ132" t="str">
            <v>p</v>
          </cell>
          <cell r="AK132" t="str">
            <v>{id:129,title: "levantomisojosalosmontesLevanto mis ojos a los montes", subtitle: "Sal 121 (120)", category: "PRECATECUMENADO", moments: ["Adviento", "Pentecostés", "Final", "Nuevo Testamento"], url: "/cantos/resucito/l/levantomisojosalosmontes.html/cantos/resucito/l/levantomisojosalosmontes.html"},</v>
          </cell>
          <cell r="AL132" t="str">
            <v>LEVANTO MIS OJOS A LOS MONTES</v>
          </cell>
          <cell r="AM132" t="str">
            <v>levantomisojosalosmontes</v>
          </cell>
          <cell r="AN132" t="str">
            <v>Sal 121 (120)</v>
          </cell>
          <cell r="AP132" t="str">
            <v>CANTO</v>
          </cell>
          <cell r="AQ132" t="str">
            <v>LEVANTO MIS OJOS A LOS MONTES</v>
          </cell>
        </row>
        <row r="133">
          <cell r="A133">
            <v>106</v>
          </cell>
          <cell r="B133" t="str">
            <v>{id:</v>
          </cell>
          <cell r="C133">
            <v>131</v>
          </cell>
          <cell r="D133" t="str">
            <v>,</v>
          </cell>
          <cell r="E133" t="str">
            <v xml:space="preserve">title: </v>
          </cell>
          <cell r="F133" t="str">
            <v>"</v>
          </cell>
          <cell r="G133" t="str">
            <v>lleguehastatupresenciamiclamor</v>
          </cell>
          <cell r="H133" t="str">
            <v>Llegue hasta tu presencia mi clamor</v>
          </cell>
          <cell r="I133" t="str">
            <v>",</v>
          </cell>
          <cell r="J133" t="str">
            <v xml:space="preserve"> subtitle: </v>
          </cell>
          <cell r="K133" t="str">
            <v>"</v>
          </cell>
          <cell r="L133" t="str">
            <v>Sal 119 (118)</v>
          </cell>
          <cell r="M133" t="str">
            <v xml:space="preserve">", </v>
          </cell>
          <cell r="N133" t="str">
            <v xml:space="preserve">category: </v>
          </cell>
          <cell r="O133" t="str">
            <v>"</v>
          </cell>
          <cell r="P133" t="str">
            <v>PRECATECUMENADO</v>
          </cell>
          <cell r="Q133" t="str">
            <v>"</v>
          </cell>
          <cell r="R133" t="str">
            <v>, moments: [</v>
          </cell>
          <cell r="S133" t="str">
            <v>"</v>
          </cell>
          <cell r="T133" t="str">
            <v>Virgen</v>
          </cell>
          <cell r="U133" t="str">
            <v>", "</v>
          </cell>
          <cell r="V133" t="str">
            <v>Laudes/Visperas</v>
          </cell>
          <cell r="W133" t="str">
            <v>", "</v>
          </cell>
          <cell r="X133" t="str">
            <v>Nuevo Testamento</v>
          </cell>
          <cell r="AE133" t="str">
            <v>"], url: "</v>
          </cell>
          <cell r="AF133" t="str">
            <v>/cantos/resucito/l/lleguehastatupresenciamiclamor.html</v>
          </cell>
          <cell r="AG133" t="str">
            <v>/cantos/resucito/l/lleguehastatupresenciamiclamor.html</v>
          </cell>
          <cell r="AH133" t="str">
            <v>"},</v>
          </cell>
          <cell r="AI133" t="str">
            <v>l</v>
          </cell>
          <cell r="AJ133" t="str">
            <v>p</v>
          </cell>
          <cell r="AK133" t="str">
            <v>{id:131,title: "lleguehastatupresenciamiclamorLlegue hasta tu presencia mi clamor", subtitle: "Sal 119 (118)", category: "PRECATECUMENADO", moments: ["Virgen", "Laudes/Visperas", "Nuevo Testamento"], url: "/cantos/resucito/l/lleguehastatupresenciamiclamor.html/cantos/resucito/l/lleguehastatupresenciamiclamor.html"},</v>
          </cell>
          <cell r="AL133" t="str">
            <v>LLEGUE HASTA TU PRESENCIA MI CLAMOR</v>
          </cell>
          <cell r="AM133" t="str">
            <v>lleguehastatupresenciamiclamor</v>
          </cell>
          <cell r="AN133" t="str">
            <v>Sal 119 (118)</v>
          </cell>
          <cell r="AP133" t="str">
            <v>CANTO</v>
          </cell>
          <cell r="AQ133" t="str">
            <v>LLEGUE HASTA TU PRESENCIA MI CLAMOR</v>
          </cell>
        </row>
        <row r="134">
          <cell r="A134">
            <v>107</v>
          </cell>
          <cell r="B134" t="str">
            <v>{id:</v>
          </cell>
          <cell r="C134">
            <v>132</v>
          </cell>
          <cell r="D134" t="str">
            <v>,</v>
          </cell>
          <cell r="E134" t="str">
            <v xml:space="preserve">title: </v>
          </cell>
          <cell r="F134" t="str">
            <v>"</v>
          </cell>
          <cell r="G134" t="str">
            <v>llevamealcielo</v>
          </cell>
          <cell r="H134" t="str">
            <v>Llévame al cielo</v>
          </cell>
          <cell r="I134" t="str">
            <v>",</v>
          </cell>
          <cell r="J134" t="str">
            <v xml:space="preserve"> subtitle: </v>
          </cell>
          <cell r="K134" t="str">
            <v>"</v>
          </cell>
          <cell r="L134" t="str">
            <v>Filipenses 1,23</v>
          </cell>
          <cell r="M134" t="str">
            <v xml:space="preserve">", </v>
          </cell>
          <cell r="N134" t="str">
            <v xml:space="preserve">category: </v>
          </cell>
          <cell r="O134" t="str">
            <v>"</v>
          </cell>
          <cell r="P134" t="str">
            <v>PRECATECUMENADO</v>
          </cell>
          <cell r="Q134" t="str">
            <v>"</v>
          </cell>
          <cell r="R134" t="str">
            <v>, moments: [</v>
          </cell>
          <cell r="S134" t="str">
            <v>"</v>
          </cell>
          <cell r="T134" t="str">
            <v>Virgen</v>
          </cell>
          <cell r="AE134" t="str">
            <v>"], url: "</v>
          </cell>
          <cell r="AF134" t="str">
            <v>/cantos/resucito/l/llevamealcielo.html</v>
          </cell>
          <cell r="AG134" t="str">
            <v>/cantos/resucito/l/llevamealcielo.html</v>
          </cell>
          <cell r="AH134" t="str">
            <v>"},</v>
          </cell>
          <cell r="AI134" t="str">
            <v>l</v>
          </cell>
          <cell r="AJ134" t="str">
            <v>p</v>
          </cell>
          <cell r="AK134" t="str">
            <v>{id:132,title: "llevamealcieloLlévame al cielo", subtitle: "Filipenses 1,23", category: "PRECATECUMENADO", moments: ["Virgen"], url: "/cantos/resucito/l/llevamealcielo.html/cantos/resucito/l/llevamealcielo.html"},</v>
          </cell>
          <cell r="AL134" t="str">
            <v>LLÉVAME AL CIELO</v>
          </cell>
          <cell r="AM134" t="str">
            <v>llévamealcielo</v>
          </cell>
          <cell r="AN134" t="str">
            <v>Filipenses 1,23</v>
          </cell>
          <cell r="AP134" t="str">
            <v>CANTO</v>
          </cell>
          <cell r="AQ134" t="str">
            <v>LLÉVAME AL CIELO</v>
          </cell>
        </row>
        <row r="135">
          <cell r="A135">
            <v>108</v>
          </cell>
          <cell r="B135" t="str">
            <v>{id:</v>
          </cell>
          <cell r="C135">
            <v>133</v>
          </cell>
          <cell r="D135" t="str">
            <v>,</v>
          </cell>
          <cell r="E135" t="str">
            <v xml:space="preserve">title: </v>
          </cell>
          <cell r="F135" t="str">
            <v>"</v>
          </cell>
          <cell r="G135" t="str">
            <v>magnificat</v>
          </cell>
          <cell r="H135" t="str">
            <v>Magníficat</v>
          </cell>
          <cell r="I135" t="str">
            <v>",</v>
          </cell>
          <cell r="J135" t="str">
            <v xml:space="preserve"> subtitle: </v>
          </cell>
          <cell r="K135" t="str">
            <v>"</v>
          </cell>
          <cell r="L135" t="str">
            <v>Lucas 1,46-55</v>
          </cell>
          <cell r="M135" t="str">
            <v xml:space="preserve">", </v>
          </cell>
          <cell r="N135" t="str">
            <v xml:space="preserve">category: </v>
          </cell>
          <cell r="O135" t="str">
            <v>"</v>
          </cell>
          <cell r="P135" t="str">
            <v>PRECATECUMENADO</v>
          </cell>
          <cell r="Q135" t="str">
            <v>"</v>
          </cell>
          <cell r="R135" t="str">
            <v>, moments: [</v>
          </cell>
          <cell r="S135" t="str">
            <v>"</v>
          </cell>
          <cell r="T135" t="str">
            <v>Virgen</v>
          </cell>
          <cell r="U135" t="str">
            <v>", "</v>
          </cell>
          <cell r="V135" t="str">
            <v>Entrada</v>
          </cell>
          <cell r="W135" t="str">
            <v>", "</v>
          </cell>
          <cell r="X135" t="str">
            <v>Nuevo Testamento</v>
          </cell>
          <cell r="AE135" t="str">
            <v>"], url: "</v>
          </cell>
          <cell r="AF135" t="str">
            <v>/cantos/resucito/m/magnificat.html</v>
          </cell>
          <cell r="AG135" t="str">
            <v>/cantos/resucito/m/magnificat.html</v>
          </cell>
          <cell r="AH135" t="str">
            <v>"},</v>
          </cell>
          <cell r="AI135" t="str">
            <v>m</v>
          </cell>
          <cell r="AJ135" t="str">
            <v>p</v>
          </cell>
          <cell r="AK135" t="str">
            <v>{id:133,title: "magnificatMagníficat", subtitle: "Lucas 1,46-55", category: "PRECATECUMENADO", moments: ["Virgen", "Entrada", "Nuevo Testamento"], url: "/cantos/resucito/m/magnificat.html/cantos/resucito/m/magnificat.html"},</v>
          </cell>
          <cell r="AL135" t="str">
            <v>MAGNÍFICAT</v>
          </cell>
          <cell r="AM135" t="str">
            <v>magníficat</v>
          </cell>
          <cell r="AN135" t="str">
            <v>Lucas 1,46-55</v>
          </cell>
          <cell r="AP135" t="str">
            <v>CANTO</v>
          </cell>
          <cell r="AQ135" t="str">
            <v>MAGNÍFICAT</v>
          </cell>
        </row>
        <row r="136">
          <cell r="A136">
            <v>110</v>
          </cell>
          <cell r="B136" t="str">
            <v>{id:</v>
          </cell>
          <cell r="C136">
            <v>134</v>
          </cell>
          <cell r="D136" t="str">
            <v>,</v>
          </cell>
          <cell r="E136" t="str">
            <v xml:space="preserve">title: </v>
          </cell>
          <cell r="F136" t="str">
            <v>"</v>
          </cell>
          <cell r="G136" t="str">
            <v>mariadejasnagöra</v>
          </cell>
          <cell r="H136" t="str">
            <v>María de Jasna Göra</v>
          </cell>
          <cell r="I136" t="str">
            <v>",</v>
          </cell>
          <cell r="J136" t="str">
            <v xml:space="preserve"> subtitle: </v>
          </cell>
          <cell r="K136" t="str">
            <v>"</v>
          </cell>
          <cell r="L136" t="str">
            <v xml:space="preserve">Himno a la Virgen de Jasna Göra, Częstochowa Polonia (Kiko Argüello) </v>
          </cell>
          <cell r="M136" t="str">
            <v xml:space="preserve">", </v>
          </cell>
          <cell r="N136" t="str">
            <v xml:space="preserve">category: </v>
          </cell>
          <cell r="O136" t="str">
            <v>"</v>
          </cell>
          <cell r="P136" t="str">
            <v>PRECATECUMENADO</v>
          </cell>
          <cell r="Q136" t="str">
            <v>"</v>
          </cell>
          <cell r="R136" t="str">
            <v>, moments: [</v>
          </cell>
          <cell r="S136" t="str">
            <v>"</v>
          </cell>
          <cell r="T136" t="str">
            <v>Virgen</v>
          </cell>
          <cell r="AE136" t="str">
            <v>"], url: "</v>
          </cell>
          <cell r="AF136" t="str">
            <v>/cantos/resucito/m/mariadejasnagöra.html</v>
          </cell>
          <cell r="AG136" t="str">
            <v>/cantos/resucito/m/mariadejasnagöra.html</v>
          </cell>
          <cell r="AH136" t="str">
            <v>"},</v>
          </cell>
          <cell r="AI136" t="str">
            <v>m</v>
          </cell>
          <cell r="AJ136" t="str">
            <v>p</v>
          </cell>
          <cell r="AK136" t="str">
            <v>{id:134,title: "mariadejasnagöraMaría de Jasna Göra", subtitle: "Himno a la Virgen de Jasna Göra, Częstochowa Polonia (Kiko Argüello) ", category: "PRECATECUMENADO", moments: ["Virgen"], url: "/cantos/resucito/m/mariadejasnagöra.html/cantos/resucito/m/mariadejasnagöra.html"},</v>
          </cell>
          <cell r="AL136" t="str">
            <v>MARÍA DE JASNA GÖRA</v>
          </cell>
          <cell r="AM136" t="str">
            <v>maríadejasnagöra</v>
          </cell>
          <cell r="AN136" t="str">
            <v xml:space="preserve">Himno a la Virgen de Jasna Göra, Częstochowa Polonia (Kiko Argüello) </v>
          </cell>
          <cell r="AP136" t="str">
            <v>CANTO</v>
          </cell>
          <cell r="AQ136" t="str">
            <v>MARÍA DE JASNA GÖRA</v>
          </cell>
        </row>
        <row r="137">
          <cell r="A137">
            <v>109</v>
          </cell>
          <cell r="B137" t="str">
            <v>{id:</v>
          </cell>
          <cell r="C137">
            <v>135</v>
          </cell>
          <cell r="D137" t="str">
            <v>,</v>
          </cell>
          <cell r="E137" t="str">
            <v xml:space="preserve">title: </v>
          </cell>
          <cell r="F137" t="str">
            <v>"</v>
          </cell>
          <cell r="G137" t="str">
            <v>mariacasadebendicion</v>
          </cell>
          <cell r="H137" t="str">
            <v>María, casa de bendición</v>
          </cell>
          <cell r="I137" t="str">
            <v>",</v>
          </cell>
          <cell r="J137" t="str">
            <v xml:space="preserve"> subtitle: </v>
          </cell>
          <cell r="K137" t="str">
            <v>"</v>
          </cell>
          <cell r="L137" t="str">
            <v>Juan 2,1–11 – Las Bodas de Caná</v>
          </cell>
          <cell r="M137" t="str">
            <v xml:space="preserve">", </v>
          </cell>
          <cell r="N137" t="str">
            <v xml:space="preserve">category: </v>
          </cell>
          <cell r="O137" t="str">
            <v>"</v>
          </cell>
          <cell r="P137" t="str">
            <v>PRECATECUMENADO</v>
          </cell>
          <cell r="Q137" t="str">
            <v>"</v>
          </cell>
          <cell r="R137" t="str">
            <v>, moments: [</v>
          </cell>
          <cell r="S137" t="str">
            <v>"</v>
          </cell>
          <cell r="T137" t="str">
            <v>Cuaresma</v>
          </cell>
          <cell r="U137" t="str">
            <v>", "</v>
          </cell>
          <cell r="V137" t="str">
            <v>Virgen</v>
          </cell>
          <cell r="W137" t="str">
            <v>", "</v>
          </cell>
          <cell r="X137" t="str">
            <v>Nuevo Testamento</v>
          </cell>
          <cell r="AE137" t="str">
            <v>"], url: "</v>
          </cell>
          <cell r="AF137" t="str">
            <v>/cantos/resucito/m/mariacasadebendicion.html</v>
          </cell>
          <cell r="AG137" t="str">
            <v>/cantos/resucito/m/mariacasadebendicion.html</v>
          </cell>
          <cell r="AH137" t="str">
            <v>"},</v>
          </cell>
          <cell r="AI137" t="str">
            <v>m</v>
          </cell>
          <cell r="AJ137" t="str">
            <v>p</v>
          </cell>
          <cell r="AK137" t="str">
            <v>{id:135,title: "mariacasadebendicionMaría, casa de bendición", subtitle: "Juan 2,1–11 – Las Bodas de Caná", category: "PRECATECUMENADO", moments: ["Cuaresma", "Virgen", "Nuevo Testamento"], url: "/cantos/resucito/m/mariacasadebendicion.html/cantos/resucito/m/mariacasadebendicion.html"},</v>
          </cell>
          <cell r="AL137" t="str">
            <v>MARÍA, CASA DE BENDICIÓN</v>
          </cell>
          <cell r="AM137" t="str">
            <v>maría,casadebendición</v>
          </cell>
          <cell r="AN137" t="str">
            <v>Juan 2,1–11 – Las Bodas de Caná</v>
          </cell>
          <cell r="AP137" t="str">
            <v>CANTO</v>
          </cell>
          <cell r="AQ137" t="str">
            <v>MARÍA, CASA DE BENDICIÓN</v>
          </cell>
        </row>
        <row r="138">
          <cell r="A138">
            <v>111</v>
          </cell>
          <cell r="B138" t="str">
            <v>{id:</v>
          </cell>
          <cell r="C138">
            <v>136</v>
          </cell>
          <cell r="D138" t="str">
            <v>,</v>
          </cell>
          <cell r="E138" t="str">
            <v xml:space="preserve">title: </v>
          </cell>
          <cell r="F138" t="str">
            <v>"</v>
          </cell>
          <cell r="G138" t="str">
            <v>mariamadredelaiglesia</v>
          </cell>
          <cell r="H138" t="str">
            <v>María, madre de la Iglesia</v>
          </cell>
          <cell r="I138" t="str">
            <v>",</v>
          </cell>
          <cell r="J138" t="str">
            <v xml:space="preserve"> subtitle: </v>
          </cell>
          <cell r="K138" t="str">
            <v>"</v>
          </cell>
          <cell r="L138" t="str">
            <v>Juan 19,26-34</v>
          </cell>
          <cell r="M138" t="str">
            <v xml:space="preserve">", </v>
          </cell>
          <cell r="N138" t="str">
            <v xml:space="preserve">category: </v>
          </cell>
          <cell r="O138" t="str">
            <v>"</v>
          </cell>
          <cell r="P138" t="str">
            <v>PRECATECUMENADO</v>
          </cell>
          <cell r="Q138" t="str">
            <v>"</v>
          </cell>
          <cell r="R138" t="str">
            <v>, moments: [</v>
          </cell>
          <cell r="S138" t="str">
            <v>"</v>
          </cell>
          <cell r="T138" t="str">
            <v>Cuaresma</v>
          </cell>
          <cell r="U138" t="str">
            <v>", "</v>
          </cell>
          <cell r="V138" t="str">
            <v>Virgen</v>
          </cell>
          <cell r="AE138" t="str">
            <v>"], url: "</v>
          </cell>
          <cell r="AF138" t="str">
            <v>/cantos/resucito/m/mariamadredelaiglesia.html</v>
          </cell>
          <cell r="AG138" t="str">
            <v>/cantos/resucito/m/mariamadredelaiglesia.html</v>
          </cell>
          <cell r="AH138" t="str">
            <v>"},</v>
          </cell>
          <cell r="AI138" t="str">
            <v>m</v>
          </cell>
          <cell r="AJ138" t="str">
            <v>p</v>
          </cell>
          <cell r="AK138" t="str">
            <v>{id:136,title: "mariamadredelaiglesiaMaría, madre de la Iglesia", subtitle: "Juan 19,26-34", category: "PRECATECUMENADO", moments: ["Cuaresma", "Virgen"], url: "/cantos/resucito/m/mariamadredelaiglesia.html/cantos/resucito/m/mariamadredelaiglesia.html"},</v>
          </cell>
          <cell r="AL138" t="str">
            <v>MARÍA, MADRE DE LA IGLESIA</v>
          </cell>
          <cell r="AM138" t="str">
            <v>maría,madredelaiglesia</v>
          </cell>
          <cell r="AN138" t="str">
            <v>Juan 19,26-34</v>
          </cell>
          <cell r="AP138" t="str">
            <v>CANTO</v>
          </cell>
          <cell r="AQ138" t="str">
            <v>MARÍA, MADRE DE LA IGLESIA</v>
          </cell>
        </row>
        <row r="139">
          <cell r="A139">
            <v>112</v>
          </cell>
          <cell r="B139" t="str">
            <v>{id:</v>
          </cell>
          <cell r="C139">
            <v>137</v>
          </cell>
          <cell r="D139" t="str">
            <v>,</v>
          </cell>
          <cell r="E139" t="str">
            <v xml:space="preserve">title: </v>
          </cell>
          <cell r="F139" t="str">
            <v>"</v>
          </cell>
          <cell r="G139" t="str">
            <v>mariamadredelcaminoardiente</v>
          </cell>
          <cell r="H139" t="str">
            <v>María, madre del camino ardiente</v>
          </cell>
          <cell r="I139" t="str">
            <v>",</v>
          </cell>
          <cell r="J139" t="str">
            <v xml:space="preserve"> subtitle: </v>
          </cell>
          <cell r="K139" t="str">
            <v>"</v>
          </cell>
          <cell r="L139" t="str">
            <v>Himno a la Virgen del Tercer Milenio (Kiko Argüello)</v>
          </cell>
          <cell r="M139" t="str">
            <v xml:space="preserve">", </v>
          </cell>
          <cell r="N139" t="str">
            <v xml:space="preserve">category: </v>
          </cell>
          <cell r="O139" t="str">
            <v>"</v>
          </cell>
          <cell r="P139" t="str">
            <v>PRECATECUMENADO</v>
          </cell>
          <cell r="Q139" t="str">
            <v>"</v>
          </cell>
          <cell r="R139" t="str">
            <v>, moments: [</v>
          </cell>
          <cell r="S139" t="str">
            <v>"</v>
          </cell>
          <cell r="T139" t="str">
            <v>Adviento</v>
          </cell>
          <cell r="U139" t="str">
            <v>", "</v>
          </cell>
          <cell r="V139" t="str">
            <v>Entrada</v>
          </cell>
          <cell r="W139" t="str">
            <v>", "</v>
          </cell>
          <cell r="X139" t="str">
            <v>Antiguo Testamento</v>
          </cell>
          <cell r="AE139" t="str">
            <v>"], url: "</v>
          </cell>
          <cell r="AF139" t="str">
            <v>/cantos/resucito/m/mariamadredelcaminoardiente.html</v>
          </cell>
          <cell r="AG139" t="str">
            <v>/cantos/resucito/m/mariamadredelcaminoardiente.html</v>
          </cell>
          <cell r="AH139" t="str">
            <v>"},</v>
          </cell>
          <cell r="AI139" t="str">
            <v>m</v>
          </cell>
          <cell r="AJ139" t="str">
            <v>p</v>
          </cell>
          <cell r="AK139" t="str">
            <v>{id:137,title: "mariamadredelcaminoardienteMaría, madre del camino ardiente", subtitle: "Himno a la Virgen del Tercer Milenio (Kiko Argüello)", category: "PRECATECUMENADO", moments: ["Adviento", "Entrada", "Antiguo Testamento"], url: "/cantos/resucito/m/mariamadredelcaminoardiente.html/cantos/resucito/m/mariamadredelcaminoardiente.html"},</v>
          </cell>
          <cell r="AL139" t="str">
            <v>MARÍA, MADRE DEL CAMINO ARDIENTE</v>
          </cell>
          <cell r="AM139" t="str">
            <v>maría,madredelcaminoardiente</v>
          </cell>
          <cell r="AN139" t="str">
            <v>Himno a la Virgen del Tercer Milenio (Kiko Argüello)</v>
          </cell>
          <cell r="AP139" t="str">
            <v>CANTO</v>
          </cell>
          <cell r="AQ139" t="str">
            <v>MARÍA, MADRE DEL CAMINO ARDIENTE</v>
          </cell>
        </row>
        <row r="140">
          <cell r="A140">
            <v>113</v>
          </cell>
          <cell r="B140" t="str">
            <v>{id:</v>
          </cell>
          <cell r="C140">
            <v>138</v>
          </cell>
          <cell r="D140" t="str">
            <v>,</v>
          </cell>
          <cell r="E140" t="str">
            <v xml:space="preserve">title: </v>
          </cell>
          <cell r="F140" t="str">
            <v>"</v>
          </cell>
          <cell r="G140" t="str">
            <v>mariapequenamaria</v>
          </cell>
          <cell r="H140" t="str">
            <v>María, pequeña María</v>
          </cell>
          <cell r="I140" t="str">
            <v>",</v>
          </cell>
          <cell r="J140" t="str">
            <v xml:space="preserve"> subtitle: </v>
          </cell>
          <cell r="K140" t="str">
            <v>"</v>
          </cell>
          <cell r="L140" t="str">
            <v>Himno a la Virgen María (Kiko Argüello)</v>
          </cell>
          <cell r="M140" t="str">
            <v xml:space="preserve">", </v>
          </cell>
          <cell r="N140" t="str">
            <v xml:space="preserve">category: </v>
          </cell>
          <cell r="O140" t="str">
            <v>"</v>
          </cell>
          <cell r="P140" t="str">
            <v>PRECATECUMENADO</v>
          </cell>
          <cell r="Q140" t="str">
            <v>"</v>
          </cell>
          <cell r="R140" t="str">
            <v>, moments: [</v>
          </cell>
          <cell r="S140" t="str">
            <v>"</v>
          </cell>
          <cell r="T140" t="str">
            <v>Antiguo Testamento</v>
          </cell>
          <cell r="AE140" t="str">
            <v>"], url: "</v>
          </cell>
          <cell r="AF140" t="str">
            <v>/cantos/resucito/m/mariapequenamaria.html</v>
          </cell>
          <cell r="AG140" t="str">
            <v>/cantos/resucito/m/mariapequenamaria.html</v>
          </cell>
          <cell r="AH140" t="str">
            <v>"},</v>
          </cell>
          <cell r="AI140" t="str">
            <v>m</v>
          </cell>
          <cell r="AJ140" t="str">
            <v>p</v>
          </cell>
          <cell r="AK140" t="str">
            <v>{id:138,title: "mariapequenamariaMaría, pequeña María", subtitle: "Himno a la Virgen María (Kiko Argüello)", category: "PRECATECUMENADO", moments: ["Antiguo Testamento"], url: "/cantos/resucito/m/mariapequenamaria.html/cantos/resucito/m/mariapequenamaria.html"},</v>
          </cell>
          <cell r="AL140" t="str">
            <v>MARÍA, PEQUEÑA MARÍA</v>
          </cell>
          <cell r="AM140" t="str">
            <v>maría,pequeñamaría</v>
          </cell>
          <cell r="AN140" t="str">
            <v>Himno a la Virgen María (Kiko Argüello)</v>
          </cell>
          <cell r="AP140" t="str">
            <v>CANTO</v>
          </cell>
          <cell r="AQ140" t="str">
            <v>MARÍA, PEQUEÑA MARÍA</v>
          </cell>
        </row>
        <row r="141">
          <cell r="A141">
            <v>114</v>
          </cell>
          <cell r="B141" t="str">
            <v>{id:</v>
          </cell>
          <cell r="C141">
            <v>139</v>
          </cell>
          <cell r="D141" t="str">
            <v>,</v>
          </cell>
          <cell r="E141" t="str">
            <v xml:space="preserve">title: </v>
          </cell>
          <cell r="F141" t="str">
            <v>"</v>
          </cell>
          <cell r="G141" t="str">
            <v>meensenaraselcaminodelavida</v>
          </cell>
          <cell r="H141" t="str">
            <v>Me enseñarás el camino de la vida</v>
          </cell>
          <cell r="I141" t="str">
            <v>",</v>
          </cell>
          <cell r="J141" t="str">
            <v xml:space="preserve"> subtitle: </v>
          </cell>
          <cell r="K141" t="str">
            <v>"</v>
          </cell>
          <cell r="L141" t="str">
            <v>Sal 16 (15)</v>
          </cell>
          <cell r="M141" t="str">
            <v xml:space="preserve">", </v>
          </cell>
          <cell r="N141" t="str">
            <v xml:space="preserve">category: </v>
          </cell>
          <cell r="O141" t="str">
            <v>"</v>
          </cell>
          <cell r="P141" t="str">
            <v>PRECATECUMENADO</v>
          </cell>
          <cell r="Q141" t="str">
            <v>"</v>
          </cell>
          <cell r="R141" t="str">
            <v>, moments: [</v>
          </cell>
          <cell r="S141" t="str">
            <v>"</v>
          </cell>
          <cell r="T141" t="str">
            <v>Pascua</v>
          </cell>
          <cell r="U141" t="str">
            <v>", "</v>
          </cell>
          <cell r="V141" t="str">
            <v>Comunión</v>
          </cell>
          <cell r="W141" t="str">
            <v>", "</v>
          </cell>
          <cell r="X141" t="str">
            <v>Antiguo Testamento</v>
          </cell>
          <cell r="AE141" t="str">
            <v>"], url: "</v>
          </cell>
          <cell r="AF141" t="str">
            <v>/cantos/resucito/m/meensenaraselcaminodelavida.html</v>
          </cell>
          <cell r="AG141" t="str">
            <v>/cantos/resucito/m/meensenaraselcaminodelavida.html</v>
          </cell>
          <cell r="AH141" t="str">
            <v>"},</v>
          </cell>
          <cell r="AI141" t="str">
            <v>m</v>
          </cell>
          <cell r="AJ141" t="str">
            <v>p</v>
          </cell>
          <cell r="AK141" t="str">
            <v>{id:139,title: "meensenaraselcaminodelavidaMe enseñarás el camino de la vida", subtitle: "Sal 16 (15)", category: "PRECATECUMENADO", moments: ["Pascua", "Comunión", "Antiguo Testamento"], url: "/cantos/resucito/m/meensenaraselcaminodelavida.html/cantos/resucito/m/meensenaraselcaminodelavida.html"},</v>
          </cell>
          <cell r="AL141" t="str">
            <v>ME ENSEÑARÁS EL CAMINO DE LA VIDA</v>
          </cell>
          <cell r="AM141" t="str">
            <v>meenseñaráselcaminodelavida</v>
          </cell>
          <cell r="AN141" t="str">
            <v>Sal 16 (15)</v>
          </cell>
          <cell r="AP141" t="str">
            <v>CANTO</v>
          </cell>
          <cell r="AQ141" t="str">
            <v>ME ENSEÑARÁS EL CAMINO DE LA VIDA</v>
          </cell>
        </row>
        <row r="142">
          <cell r="A142">
            <v>115</v>
          </cell>
          <cell r="B142" t="str">
            <v>{id:</v>
          </cell>
          <cell r="C142">
            <v>140</v>
          </cell>
          <cell r="D142" t="str">
            <v>,</v>
          </cell>
          <cell r="E142" t="str">
            <v xml:space="preserve">title: </v>
          </cell>
          <cell r="F142" t="str">
            <v>"</v>
          </cell>
          <cell r="G142" t="str">
            <v>mehasseducidosenor</v>
          </cell>
          <cell r="H142" t="str">
            <v>Me has seducido, Señor</v>
          </cell>
          <cell r="I142" t="str">
            <v>",</v>
          </cell>
          <cell r="J142" t="str">
            <v xml:space="preserve"> subtitle: </v>
          </cell>
          <cell r="K142" t="str">
            <v>"</v>
          </cell>
          <cell r="L142" t="str">
            <v>Jeremias 20,7-18</v>
          </cell>
          <cell r="M142" t="str">
            <v xml:space="preserve">", </v>
          </cell>
          <cell r="N142" t="str">
            <v xml:space="preserve">category: </v>
          </cell>
          <cell r="O142" t="str">
            <v>"</v>
          </cell>
          <cell r="P142" t="str">
            <v>PRECATECUMENADO</v>
          </cell>
          <cell r="Q142" t="str">
            <v>"</v>
          </cell>
          <cell r="R142" t="str">
            <v>, moments: [</v>
          </cell>
          <cell r="S142" t="str">
            <v>"</v>
          </cell>
          <cell r="T142" t="str">
            <v>Paz</v>
          </cell>
          <cell r="U142" t="str">
            <v>", "</v>
          </cell>
          <cell r="V142" t="str">
            <v>Antiguo Testamento</v>
          </cell>
          <cell r="AE142" t="str">
            <v>"], url: "</v>
          </cell>
          <cell r="AF142" t="str">
            <v>/cantos/resucito/m/mehasseducidosenor.html</v>
          </cell>
          <cell r="AG142" t="str">
            <v>/cantos/resucito/m/mehasseducidosenor.html</v>
          </cell>
          <cell r="AH142" t="str">
            <v>"},</v>
          </cell>
          <cell r="AI142" t="str">
            <v>m</v>
          </cell>
          <cell r="AJ142" t="str">
            <v>p</v>
          </cell>
          <cell r="AK142" t="str">
            <v>{id:140,title: "mehasseducidosenorMe has seducido, Señor", subtitle: "Jeremias 20,7-18", category: "PRECATECUMENADO", moments: ["Paz", "Antiguo Testamento"], url: "/cantos/resucito/m/mehasseducidosenor.html/cantos/resucito/m/mehasseducidosenor.html"},</v>
          </cell>
          <cell r="AL142" t="str">
            <v>ME HAS SEDUCIDO, SEÑOR</v>
          </cell>
          <cell r="AM142" t="str">
            <v>mehasseducido,señor</v>
          </cell>
          <cell r="AN142" t="str">
            <v>Jeremias 20,7-18</v>
          </cell>
          <cell r="AP142" t="str">
            <v>CANTO</v>
          </cell>
          <cell r="AQ142" t="str">
            <v>ME HAS SEDUCIDO, SEÑOR</v>
          </cell>
        </row>
        <row r="143">
          <cell r="A143">
            <v>243</v>
          </cell>
          <cell r="B143" t="str">
            <v>{id:</v>
          </cell>
          <cell r="C143">
            <v>141</v>
          </cell>
          <cell r="D143" t="str">
            <v>,</v>
          </cell>
          <cell r="E143" t="str">
            <v xml:space="preserve">title: </v>
          </cell>
          <cell r="F143" t="str">
            <v>"</v>
          </cell>
          <cell r="G143" t="str">
            <v>merobasteelcorazon</v>
          </cell>
          <cell r="H143" t="str">
            <v>Me robaste el corazón</v>
          </cell>
          <cell r="I143" t="str">
            <v>",</v>
          </cell>
          <cell r="J143" t="str">
            <v xml:space="preserve"> subtitle: </v>
          </cell>
          <cell r="K143" t="str">
            <v>"</v>
          </cell>
          <cell r="L143" t="str">
            <v>Cantar de los cantares 4,9 - 5,1</v>
          </cell>
          <cell r="M143" t="str">
            <v xml:space="preserve">", </v>
          </cell>
          <cell r="N143" t="str">
            <v xml:space="preserve">category: </v>
          </cell>
          <cell r="O143" t="str">
            <v>"</v>
          </cell>
          <cell r="P143" t="str">
            <v>ELECCIÓN</v>
          </cell>
          <cell r="Q143" t="str">
            <v>"</v>
          </cell>
          <cell r="R143" t="str">
            <v>, moments: [</v>
          </cell>
          <cell r="S143" t="str">
            <v>"</v>
          </cell>
          <cell r="T143" t="str">
            <v>Cuaresma</v>
          </cell>
          <cell r="U143" t="str">
            <v>", "</v>
          </cell>
          <cell r="V143" t="str">
            <v>Laudes/Visperas</v>
          </cell>
          <cell r="W143" t="str">
            <v>", "</v>
          </cell>
          <cell r="X143" t="str">
            <v>Antiguo Testamento</v>
          </cell>
          <cell r="AE143" t="str">
            <v>"], url: "</v>
          </cell>
          <cell r="AF143" t="str">
            <v>/cantos/resucito/m/merobasteelcorazon.html</v>
          </cell>
          <cell r="AG143" t="str">
            <v>/cantos/resucito/m/merobasteelcorazon.html</v>
          </cell>
          <cell r="AH143" t="str">
            <v>"},</v>
          </cell>
          <cell r="AI143" t="str">
            <v>m</v>
          </cell>
          <cell r="AJ143" t="str">
            <v>e</v>
          </cell>
          <cell r="AK143" t="str">
            <v>{id:141,title: "merobasteelcorazonMe robaste el corazón", subtitle: "Cantar de los cantares 4,9 - 5,1", category: "ELECCIÓN", moments: ["Cuaresma", "Laudes/Visperas", "Antiguo Testamento"], url: "/cantos/resucito/m/merobasteelcorazon.html/cantos/resucito/m/merobasteelcorazon.html"},</v>
          </cell>
          <cell r="AL143" t="str">
            <v>ME ROBASTE EL CORAZÓN</v>
          </cell>
          <cell r="AM143" t="str">
            <v>merobasteelcorazón</v>
          </cell>
          <cell r="AN143" t="str">
            <v>Cantar de los cantares 4,9 - 5,1</v>
          </cell>
          <cell r="AP143" t="str">
            <v>CANTO</v>
          </cell>
          <cell r="AQ143" t="str">
            <v>ME ROBASTE EL CORAZÓN</v>
          </cell>
        </row>
        <row r="144">
          <cell r="A144">
            <v>116</v>
          </cell>
          <cell r="B144" t="str">
            <v>{id:</v>
          </cell>
          <cell r="C144">
            <v>142</v>
          </cell>
          <cell r="D144" t="str">
            <v>,</v>
          </cell>
          <cell r="E144" t="str">
            <v xml:space="preserve">title: </v>
          </cell>
          <cell r="F144" t="str">
            <v>"</v>
          </cell>
          <cell r="G144" t="str">
            <v>miradqueestupendo</v>
          </cell>
          <cell r="H144" t="str">
            <v>Mirad qué estupendo</v>
          </cell>
          <cell r="I144" t="str">
            <v>",</v>
          </cell>
          <cell r="J144" t="str">
            <v xml:space="preserve"> subtitle: </v>
          </cell>
          <cell r="K144" t="str">
            <v>"</v>
          </cell>
          <cell r="L144" t="str">
            <v>Sal 133 (132)</v>
          </cell>
          <cell r="M144" t="str">
            <v xml:space="preserve">", </v>
          </cell>
          <cell r="N144" t="str">
            <v xml:space="preserve">category: </v>
          </cell>
          <cell r="O144" t="str">
            <v>"</v>
          </cell>
          <cell r="P144" t="str">
            <v>PRECATECUMENADO</v>
          </cell>
          <cell r="Q144" t="str">
            <v>"</v>
          </cell>
          <cell r="R144" t="str">
            <v>, moments: [</v>
          </cell>
          <cell r="S144" t="str">
            <v>"</v>
          </cell>
          <cell r="T144" t="str">
            <v>Antiguo Testamento</v>
          </cell>
          <cell r="AE144" t="str">
            <v>"], url: "</v>
          </cell>
          <cell r="AF144" t="str">
            <v>/cantos/resucito/m/miradqueestupendo.html</v>
          </cell>
          <cell r="AG144" t="str">
            <v>/cantos/resucito/m/miradqueestupendo.html</v>
          </cell>
          <cell r="AH144" t="str">
            <v>"},</v>
          </cell>
          <cell r="AI144" t="str">
            <v>m</v>
          </cell>
          <cell r="AJ144" t="str">
            <v>p</v>
          </cell>
          <cell r="AK144" t="str">
            <v>{id:142,title: "miradqueestupendoMirad qué estupendo", subtitle: "Sal 133 (132)", category: "PRECATECUMENADO", moments: ["Antiguo Testamento"], url: "/cantos/resucito/m/miradqueestupendo.html/cantos/resucito/m/miradqueestupendo.html"},</v>
          </cell>
          <cell r="AL144" t="str">
            <v>MIRAD QUÉ ESTUPENDO</v>
          </cell>
          <cell r="AM144" t="str">
            <v>miradquéestupendo</v>
          </cell>
          <cell r="AN144" t="str">
            <v>Sal 133 (132)</v>
          </cell>
          <cell r="AP144" t="str">
            <v>CANTO</v>
          </cell>
          <cell r="AQ144" t="str">
            <v>MIRAD QUÉ ESTUPENDO</v>
          </cell>
        </row>
        <row r="145">
          <cell r="A145">
            <v>118</v>
          </cell>
          <cell r="B145" t="str">
            <v>{id:</v>
          </cell>
          <cell r="C145">
            <v>143</v>
          </cell>
          <cell r="D145" t="str">
            <v>,</v>
          </cell>
          <cell r="E145" t="str">
            <v xml:space="preserve">title: </v>
          </cell>
          <cell r="F145" t="str">
            <v>"</v>
          </cell>
          <cell r="G145" t="str">
            <v>misericordiamiamisericordia</v>
          </cell>
          <cell r="H145" t="str">
            <v>Misericordia mía, misericordia</v>
          </cell>
          <cell r="I145" t="str">
            <v>",</v>
          </cell>
          <cell r="J145" t="str">
            <v xml:space="preserve"> subtitle: </v>
          </cell>
          <cell r="K145" t="str">
            <v>"</v>
          </cell>
          <cell r="L145" t="str">
            <v>Sal 51 (50)</v>
          </cell>
          <cell r="M145" t="str">
            <v xml:space="preserve">", </v>
          </cell>
          <cell r="N145" t="str">
            <v xml:space="preserve">category: </v>
          </cell>
          <cell r="O145" t="str">
            <v>"</v>
          </cell>
          <cell r="P145" t="str">
            <v>PRECATECUMENADO</v>
          </cell>
          <cell r="Q145" t="str">
            <v>"</v>
          </cell>
          <cell r="R145" t="str">
            <v>, moments: [</v>
          </cell>
          <cell r="S145" t="str">
            <v>"</v>
          </cell>
          <cell r="T145" t="str">
            <v>Pascua</v>
          </cell>
          <cell r="U145" t="str">
            <v>", "</v>
          </cell>
          <cell r="V145" t="str">
            <v>Comunión</v>
          </cell>
          <cell r="W145" t="str">
            <v>", "</v>
          </cell>
          <cell r="X145" t="str">
            <v>Nuevo Testamento</v>
          </cell>
          <cell r="AE145" t="str">
            <v>"], url: "</v>
          </cell>
          <cell r="AF145" t="str">
            <v>/cantos/resucito/m/misericordiamiamisericordia.html</v>
          </cell>
          <cell r="AG145" t="str">
            <v>/cantos/resucito/m/misericordiamiamisericordia.html</v>
          </cell>
          <cell r="AH145" t="str">
            <v>"},</v>
          </cell>
          <cell r="AI145" t="str">
            <v>m</v>
          </cell>
          <cell r="AJ145" t="str">
            <v>p</v>
          </cell>
          <cell r="AK145" t="str">
            <v>{id:143,title: "misericordiamiamisericordiaMisericordia mía, misericordia", subtitle: "Sal 51 (50)", category: "PRECATECUMENADO", moments: ["Pascua", "Comunión", "Nuevo Testamento"], url: "/cantos/resucito/m/misericordiamiamisericordia.html/cantos/resucito/m/misericordiamiamisericordia.html"},</v>
          </cell>
          <cell r="AL145" t="str">
            <v>MISERICORDIA MÍA, MISERICORDIA</v>
          </cell>
          <cell r="AM145" t="str">
            <v>misericordiamía,misericordia</v>
          </cell>
          <cell r="AN145" t="str">
            <v>Sal 51 (50)</v>
          </cell>
          <cell r="AP145" t="str">
            <v>CANTO</v>
          </cell>
          <cell r="AQ145" t="str">
            <v>MISERICORDIA MÍA, MISERICORDIA</v>
          </cell>
        </row>
        <row r="146">
          <cell r="A146">
            <v>117</v>
          </cell>
          <cell r="B146" t="str">
            <v>{id:</v>
          </cell>
          <cell r="C146">
            <v>144</v>
          </cell>
          <cell r="D146" t="str">
            <v>,</v>
          </cell>
          <cell r="E146" t="str">
            <v xml:space="preserve">title: </v>
          </cell>
          <cell r="F146" t="str">
            <v>"</v>
          </cell>
          <cell r="G146" t="str">
            <v>misericordiadiosmio</v>
          </cell>
          <cell r="H146" t="str">
            <v>Misericordia, Dios mío</v>
          </cell>
          <cell r="I146" t="str">
            <v>",</v>
          </cell>
          <cell r="J146" t="str">
            <v xml:space="preserve"> subtitle: </v>
          </cell>
          <cell r="K146" t="str">
            <v>"</v>
          </cell>
          <cell r="L146" t="str">
            <v>Sal 51(50)</v>
          </cell>
          <cell r="M146" t="str">
            <v xml:space="preserve">", </v>
          </cell>
          <cell r="N146" t="str">
            <v xml:space="preserve">category: </v>
          </cell>
          <cell r="O146" t="str">
            <v>"</v>
          </cell>
          <cell r="P146" t="str">
            <v>PRECATECUMENADO</v>
          </cell>
          <cell r="Q146" t="str">
            <v>"</v>
          </cell>
          <cell r="R146" t="str">
            <v>, moments: [</v>
          </cell>
          <cell r="S146" t="str">
            <v>"</v>
          </cell>
          <cell r="T146" t="str">
            <v>Nuevo Testamento</v>
          </cell>
          <cell r="AE146" t="str">
            <v>"], url: "</v>
          </cell>
          <cell r="AF146" t="str">
            <v>/cantos/resucito/m/misericordiadiosmio.html</v>
          </cell>
          <cell r="AG146" t="str">
            <v>/cantos/resucito/m/misericordiadiosmio.html</v>
          </cell>
          <cell r="AH146" t="str">
            <v>"},</v>
          </cell>
          <cell r="AI146" t="str">
            <v>m</v>
          </cell>
          <cell r="AJ146" t="str">
            <v>p</v>
          </cell>
          <cell r="AK146" t="str">
            <v>{id:144,title: "misericordiadiosmioMisericordia, Dios mío", subtitle: "Sal 51(50)", category: "PRECATECUMENADO", moments: ["Nuevo Testamento"], url: "/cantos/resucito/m/misericordiadiosmio.html/cantos/resucito/m/misericordiadiosmio.html"},</v>
          </cell>
          <cell r="AL146" t="str">
            <v>MISERICORDIA, DIOS MÍO</v>
          </cell>
          <cell r="AM146" t="str">
            <v>misericordia,diosmío</v>
          </cell>
          <cell r="AN146" t="str">
            <v>Sal 51(50)</v>
          </cell>
          <cell r="AP146" t="str">
            <v>CANTO</v>
          </cell>
          <cell r="AQ146" t="str">
            <v>MISERICORDIA, DIOS MÍO</v>
          </cell>
        </row>
        <row r="147">
          <cell r="A147">
            <v>119</v>
          </cell>
          <cell r="B147" t="str">
            <v>{id:</v>
          </cell>
          <cell r="C147">
            <v>145</v>
          </cell>
          <cell r="D147" t="str">
            <v>,</v>
          </cell>
          <cell r="E147" t="str">
            <v xml:space="preserve">title: </v>
          </cell>
          <cell r="F147" t="str">
            <v>"</v>
          </cell>
          <cell r="G147" t="str">
            <v>muchomehanperseguido</v>
          </cell>
          <cell r="H147" t="str">
            <v>Mucho me han perseguido</v>
          </cell>
          <cell r="I147" t="str">
            <v>",</v>
          </cell>
          <cell r="J147" t="str">
            <v xml:space="preserve"> subtitle: </v>
          </cell>
          <cell r="K147" t="str">
            <v>"</v>
          </cell>
          <cell r="L147" t="str">
            <v>Sal 129 (128)</v>
          </cell>
          <cell r="M147" t="str">
            <v xml:space="preserve">", </v>
          </cell>
          <cell r="N147" t="str">
            <v xml:space="preserve">category: </v>
          </cell>
          <cell r="O147" t="str">
            <v>"</v>
          </cell>
          <cell r="P147" t="str">
            <v>PRECATECUMENADO</v>
          </cell>
          <cell r="Q147" t="str">
            <v>"</v>
          </cell>
          <cell r="R147" t="str">
            <v>, moments: [</v>
          </cell>
          <cell r="S147" t="str">
            <v>"</v>
          </cell>
          <cell r="T147" t="str">
            <v>Fracción del pan</v>
          </cell>
          <cell r="U147" t="str">
            <v>", "</v>
          </cell>
          <cell r="V147" t="str">
            <v>Antiguo Testamento</v>
          </cell>
          <cell r="AE147" t="str">
            <v>"], url: "</v>
          </cell>
          <cell r="AF147" t="str">
            <v>/cantos/resucito/m/muchomehanperseguido.html</v>
          </cell>
          <cell r="AG147" t="str">
            <v>/cantos/resucito/m/muchomehanperseguido.html</v>
          </cell>
          <cell r="AH147" t="str">
            <v>"},</v>
          </cell>
          <cell r="AI147" t="str">
            <v>m</v>
          </cell>
          <cell r="AJ147" t="str">
            <v>p</v>
          </cell>
          <cell r="AK147" t="str">
            <v>{id:145,title: "muchomehanperseguidoMucho me han perseguido", subtitle: "Sal 129 (128)", category: "PRECATECUMENADO", moments: ["Fracción del pan", "Antiguo Testamento"], url: "/cantos/resucito/m/muchomehanperseguido.html/cantos/resucito/m/muchomehanperseguido.html"},</v>
          </cell>
          <cell r="AL147" t="str">
            <v>MUCHO ME HAN PERSEGUIDO</v>
          </cell>
          <cell r="AM147" t="str">
            <v>muchomehanperseguido</v>
          </cell>
          <cell r="AN147" t="str">
            <v>Sal 129 (128)</v>
          </cell>
          <cell r="AP147" t="str">
            <v>CANTO</v>
          </cell>
          <cell r="AQ147" t="str">
            <v>MUCHO ME HAN PERSEGUIDO</v>
          </cell>
        </row>
        <row r="148">
          <cell r="A148">
            <v>229</v>
          </cell>
          <cell r="B148" t="str">
            <v>{id:</v>
          </cell>
          <cell r="C148">
            <v>146</v>
          </cell>
          <cell r="D148" t="str">
            <v>,</v>
          </cell>
          <cell r="E148" t="str">
            <v xml:space="preserve">title: </v>
          </cell>
          <cell r="F148" t="str">
            <v>"</v>
          </cell>
          <cell r="G148" t="str">
            <v>ningunopuedeserviradossenores</v>
          </cell>
          <cell r="H148" t="str">
            <v>Ninguno puede servir a dos señores</v>
          </cell>
          <cell r="I148" t="str">
            <v>",</v>
          </cell>
          <cell r="J148" t="str">
            <v xml:space="preserve"> subtitle: </v>
          </cell>
          <cell r="K148" t="str">
            <v>"</v>
          </cell>
          <cell r="L148" t="str">
            <v xml:space="preserve">Mateo 6,24-33 </v>
          </cell>
          <cell r="M148" t="str">
            <v xml:space="preserve">", </v>
          </cell>
          <cell r="N148" t="str">
            <v xml:space="preserve">category: </v>
          </cell>
          <cell r="O148" t="str">
            <v>"</v>
          </cell>
          <cell r="P148" t="str">
            <v>CATECUMENADO</v>
          </cell>
          <cell r="Q148" t="str">
            <v>"</v>
          </cell>
          <cell r="R148" t="str">
            <v>, moments: [</v>
          </cell>
          <cell r="S148" t="str">
            <v>"</v>
          </cell>
          <cell r="T148" t="str">
            <v>Comunión</v>
          </cell>
          <cell r="U148" t="str">
            <v>", "</v>
          </cell>
          <cell r="V148" t="str">
            <v>Nuevo Testamento</v>
          </cell>
          <cell r="AE148" t="str">
            <v>"], url: "</v>
          </cell>
          <cell r="AF148" t="str">
            <v>/cantos/resucito/n/ningunopuedeserviradossenores.html</v>
          </cell>
          <cell r="AG148" t="str">
            <v>/cantos/resucito/n/ningunopuedeserviradossenores.html</v>
          </cell>
          <cell r="AH148" t="str">
            <v>"},</v>
          </cell>
          <cell r="AI148" t="str">
            <v>n</v>
          </cell>
          <cell r="AJ148" t="str">
            <v>c</v>
          </cell>
          <cell r="AK148" t="str">
            <v>{id:146,title: "ningunopuedeserviradossenoresNinguno puede servir a dos señores", subtitle: "Mateo 6,24-33 ", category: "CATECUMENADO", moments: ["Comunión", "Nuevo Testamento"], url: "/cantos/resucito/n/ningunopuedeserviradossenores.html/cantos/resucito/n/ningunopuedeserviradossenores.html"},</v>
          </cell>
          <cell r="AL148" t="str">
            <v>NINGUNO PUEDE SERVIR A DOS SEÑORES</v>
          </cell>
          <cell r="AM148" t="str">
            <v>ningunopuedeserviradosseñores</v>
          </cell>
          <cell r="AN148" t="str">
            <v xml:space="preserve">Mateo 6,24-33 </v>
          </cell>
          <cell r="AP148" t="str">
            <v>CANTO</v>
          </cell>
          <cell r="AQ148" t="str">
            <v>NINGUNO PUEDE SERVIR A DOS SEÑORES</v>
          </cell>
        </row>
        <row r="149">
          <cell r="A149">
            <v>120</v>
          </cell>
          <cell r="B149" t="str">
            <v>{id:</v>
          </cell>
          <cell r="C149">
            <v>147</v>
          </cell>
          <cell r="D149" t="str">
            <v>,</v>
          </cell>
          <cell r="E149" t="str">
            <v xml:space="preserve">title: </v>
          </cell>
          <cell r="F149" t="str">
            <v>"</v>
          </cell>
          <cell r="G149" t="str">
            <v>noestaaquiresucito</v>
          </cell>
          <cell r="H149" t="str">
            <v>No está aquí, resucitó</v>
          </cell>
          <cell r="I149" t="str">
            <v>",</v>
          </cell>
          <cell r="J149" t="str">
            <v xml:space="preserve"> subtitle: </v>
          </cell>
          <cell r="K149" t="str">
            <v>"</v>
          </cell>
          <cell r="L149" t="str">
            <v>Mateo 28,1-8</v>
          </cell>
          <cell r="M149" t="str">
            <v xml:space="preserve">", </v>
          </cell>
          <cell r="N149" t="str">
            <v xml:space="preserve">category: </v>
          </cell>
          <cell r="O149" t="str">
            <v>"</v>
          </cell>
          <cell r="P149" t="str">
            <v>PRECATECUMENADO</v>
          </cell>
          <cell r="Q149" t="str">
            <v>"</v>
          </cell>
          <cell r="R149" t="str">
            <v>, moments: [</v>
          </cell>
          <cell r="S149" t="str">
            <v>"</v>
          </cell>
          <cell r="T149" t="str">
            <v>Cuaresma</v>
          </cell>
          <cell r="U149" t="str">
            <v>", "</v>
          </cell>
          <cell r="V149" t="str">
            <v>Antiguo Testamento</v>
          </cell>
          <cell r="AE149" t="str">
            <v>"], url: "</v>
          </cell>
          <cell r="AF149" t="str">
            <v>/cantos/resucito/n/noestaaquiresucito.html</v>
          </cell>
          <cell r="AG149" t="str">
            <v>/cantos/resucito/n/noestaaquiresucito.html</v>
          </cell>
          <cell r="AH149" t="str">
            <v>"},</v>
          </cell>
          <cell r="AI149" t="str">
            <v>n</v>
          </cell>
          <cell r="AJ149" t="str">
            <v>p</v>
          </cell>
          <cell r="AK149" t="str">
            <v>{id:147,title: "noestaaquiresucitoNo está aquí, resucitó", subtitle: "Mateo 28,1-8", category: "PRECATECUMENADO", moments: ["Cuaresma", "Antiguo Testamento"], url: "/cantos/resucito/n/noestaaquiresucito.html/cantos/resucito/n/noestaaquiresucito.html"},</v>
          </cell>
          <cell r="AL149" t="str">
            <v>NO ESTÁ AQUÍ, RESUCITÓ</v>
          </cell>
          <cell r="AM149" t="str">
            <v>noestáaquí,resucitó</v>
          </cell>
          <cell r="AN149" t="str">
            <v>Mateo 28,1-8</v>
          </cell>
          <cell r="AP149" t="str">
            <v>CANTO</v>
          </cell>
          <cell r="AQ149" t="str">
            <v>NO ESTÁ AQUÍ, RESUCITÓ</v>
          </cell>
        </row>
        <row r="150">
          <cell r="A150">
            <v>121</v>
          </cell>
          <cell r="B150" t="str">
            <v>{id:</v>
          </cell>
          <cell r="C150">
            <v>148</v>
          </cell>
          <cell r="D150" t="str">
            <v>,</v>
          </cell>
          <cell r="E150" t="str">
            <v xml:space="preserve">title: </v>
          </cell>
          <cell r="F150" t="str">
            <v>"</v>
          </cell>
          <cell r="G150" t="str">
            <v>nohayenelparecer</v>
          </cell>
          <cell r="H150" t="str">
            <v>No hay en él parecer</v>
          </cell>
          <cell r="I150" t="str">
            <v>",</v>
          </cell>
          <cell r="J150" t="str">
            <v xml:space="preserve"> subtitle: </v>
          </cell>
          <cell r="K150" t="str">
            <v>"</v>
          </cell>
          <cell r="L150" t="str">
            <v>Isaías 53,2ss - Cuarto canto del Siervo de Yahveh</v>
          </cell>
          <cell r="M150" t="str">
            <v xml:space="preserve">", </v>
          </cell>
          <cell r="N150" t="str">
            <v xml:space="preserve">category: </v>
          </cell>
          <cell r="O150" t="str">
            <v>"</v>
          </cell>
          <cell r="P150" t="str">
            <v>PRECATECUMENADO</v>
          </cell>
          <cell r="Q150" t="str">
            <v>"</v>
          </cell>
          <cell r="R150" t="str">
            <v>, moments: [</v>
          </cell>
          <cell r="S150" t="str">
            <v>"</v>
          </cell>
          <cell r="T150" t="str">
            <v>Pascua</v>
          </cell>
          <cell r="U150" t="str">
            <v>", "</v>
          </cell>
          <cell r="V150" t="str">
            <v>Nuevo Testamento</v>
          </cell>
          <cell r="AE150" t="str">
            <v>"], url: "</v>
          </cell>
          <cell r="AF150" t="str">
            <v>/cantos/resucito/n/nohayenelparecer.html</v>
          </cell>
          <cell r="AG150" t="str">
            <v>/cantos/resucito/n/nohayenelparecer.html</v>
          </cell>
          <cell r="AH150" t="str">
            <v>"},</v>
          </cell>
          <cell r="AI150" t="str">
            <v>n</v>
          </cell>
          <cell r="AJ150" t="str">
            <v>p</v>
          </cell>
          <cell r="AK150" t="str">
            <v>{id:148,title: "nohayenelparecerNo hay en él parecer", subtitle: "Isaías 53,2ss - Cuarto canto del Siervo de Yahveh", category: "PRECATECUMENADO", moments: ["Pascua", "Nuevo Testamento"], url: "/cantos/resucito/n/nohayenelparecer.html/cantos/resucito/n/nohayenelparecer.html"},</v>
          </cell>
          <cell r="AL150" t="str">
            <v>NO HAY EN ÉL PARECER</v>
          </cell>
          <cell r="AM150" t="str">
            <v>nohayenélparecer</v>
          </cell>
          <cell r="AN150" t="str">
            <v>Isaías 53,2ss - Cuarto canto del Siervo de Yahveh</v>
          </cell>
          <cell r="AP150" t="str">
            <v>CANTO</v>
          </cell>
          <cell r="AQ150" t="str">
            <v>NO HAY EN ÉL PARECER</v>
          </cell>
        </row>
        <row r="151">
          <cell r="A151">
            <v>230</v>
          </cell>
          <cell r="B151" t="str">
            <v>{id:</v>
          </cell>
          <cell r="C151">
            <v>149</v>
          </cell>
          <cell r="D151" t="str">
            <v>,</v>
          </cell>
          <cell r="E151" t="str">
            <v xml:space="preserve">title: </v>
          </cell>
          <cell r="F151" t="str">
            <v>"</v>
          </cell>
          <cell r="G151" t="str">
            <v>noresistaisalmal</v>
          </cell>
          <cell r="H151" t="str">
            <v>No resistáis al mal</v>
          </cell>
          <cell r="I151" t="str">
            <v>",</v>
          </cell>
          <cell r="J151" t="str">
            <v xml:space="preserve"> subtitle: </v>
          </cell>
          <cell r="K151" t="str">
            <v>"</v>
          </cell>
          <cell r="L151" t="str">
            <v>Mateo 5,38ss</v>
          </cell>
          <cell r="M151" t="str">
            <v xml:space="preserve">", </v>
          </cell>
          <cell r="N151" t="str">
            <v xml:space="preserve">category: </v>
          </cell>
          <cell r="O151" t="str">
            <v>"</v>
          </cell>
          <cell r="P151" t="str">
            <v>CATECUMENADO</v>
          </cell>
          <cell r="Q151" t="str">
            <v>"</v>
          </cell>
          <cell r="R151" t="str">
            <v>, moments: [</v>
          </cell>
          <cell r="S151" t="str">
            <v>"</v>
          </cell>
          <cell r="T151" t="str">
            <v>Adviento</v>
          </cell>
          <cell r="AE151" t="str">
            <v>"], url: "</v>
          </cell>
          <cell r="AF151" t="str">
            <v>/cantos/resucito/n/noresistaisalmal.html</v>
          </cell>
          <cell r="AG151" t="str">
            <v>/cantos/resucito/n/noresistaisalmal.html</v>
          </cell>
          <cell r="AH151" t="str">
            <v>"},</v>
          </cell>
          <cell r="AI151" t="str">
            <v>n</v>
          </cell>
          <cell r="AJ151" t="str">
            <v>c</v>
          </cell>
          <cell r="AK151" t="str">
            <v>{id:149,title: "noresistaisalmalNo resistáis al mal", subtitle: "Mateo 5,38ss", category: "CATECUMENADO", moments: ["Adviento"], url: "/cantos/resucito/n/noresistaisalmal.html/cantos/resucito/n/noresistaisalmal.html"},</v>
          </cell>
          <cell r="AL151" t="str">
            <v>NO RESISTÁIS AL MAL</v>
          </cell>
          <cell r="AM151" t="str">
            <v>noresistáisalmal</v>
          </cell>
          <cell r="AN151" t="str">
            <v>Mateo 5,38ss</v>
          </cell>
          <cell r="AP151" t="str">
            <v>CANTO</v>
          </cell>
          <cell r="AQ151" t="str">
            <v>NO RESISTÁIS AL MAL</v>
          </cell>
        </row>
        <row r="152">
          <cell r="A152">
            <v>231</v>
          </cell>
          <cell r="B152" t="str">
            <v>{id:</v>
          </cell>
          <cell r="C152">
            <v>150</v>
          </cell>
          <cell r="D152" t="str">
            <v>,</v>
          </cell>
          <cell r="E152" t="str">
            <v xml:space="preserve">title: </v>
          </cell>
          <cell r="F152" t="str">
            <v>"</v>
          </cell>
          <cell r="G152" t="str">
            <v>nosufrasporlosmalvados</v>
          </cell>
          <cell r="H152" t="str">
            <v>No sufras por los malvados</v>
          </cell>
          <cell r="I152" t="str">
            <v>",</v>
          </cell>
          <cell r="J152" t="str">
            <v xml:space="preserve"> subtitle: </v>
          </cell>
          <cell r="K152" t="str">
            <v>"</v>
          </cell>
          <cell r="L152" t="str">
            <v>Sal 37 (36)</v>
          </cell>
          <cell r="M152" t="str">
            <v xml:space="preserve">", </v>
          </cell>
          <cell r="N152" t="str">
            <v xml:space="preserve">category: </v>
          </cell>
          <cell r="O152" t="str">
            <v>"</v>
          </cell>
          <cell r="P152" t="str">
            <v>CATECUMENADO</v>
          </cell>
          <cell r="Q152" t="str">
            <v>"</v>
          </cell>
          <cell r="R152" t="str">
            <v>, moments: [</v>
          </cell>
          <cell r="S152" t="str">
            <v>"</v>
          </cell>
          <cell r="T152" t="str">
            <v>Antiguo Testamento</v>
          </cell>
          <cell r="AE152" t="str">
            <v>"], url: "</v>
          </cell>
          <cell r="AF152" t="str">
            <v>/cantos/resucito/n/nosufrasporlosmalvados.html</v>
          </cell>
          <cell r="AG152" t="str">
            <v>/cantos/resucito/n/nosufrasporlosmalvados.html</v>
          </cell>
          <cell r="AH152" t="str">
            <v>"},</v>
          </cell>
          <cell r="AI152" t="str">
            <v>n</v>
          </cell>
          <cell r="AJ152" t="str">
            <v>c</v>
          </cell>
          <cell r="AK152" t="str">
            <v>{id:150,title: "nosufrasporlosmalvadosNo sufras por los malvados", subtitle: "Sal 37 (36)", category: "CATECUMENADO", moments: ["Antiguo Testamento"], url: "/cantos/resucito/n/nosufrasporlosmalvados.html/cantos/resucito/n/nosufrasporlosmalvados.html"},</v>
          </cell>
          <cell r="AL152" t="str">
            <v>NO SUFRAS POR LOS MALVADOS</v>
          </cell>
          <cell r="AM152" t="str">
            <v>nosufrasporlosmalvados</v>
          </cell>
          <cell r="AN152" t="str">
            <v>Sal 37 (36)</v>
          </cell>
          <cell r="AP152" t="str">
            <v>CANTO</v>
          </cell>
          <cell r="AQ152" t="str">
            <v>NO SUFRAS POR LOS MALVADOS</v>
          </cell>
        </row>
        <row r="153">
          <cell r="A153">
            <v>122</v>
          </cell>
          <cell r="B153" t="str">
            <v>{id:</v>
          </cell>
          <cell r="C153">
            <v>151</v>
          </cell>
          <cell r="D153" t="str">
            <v>,</v>
          </cell>
          <cell r="E153" t="str">
            <v xml:space="preserve">title: </v>
          </cell>
          <cell r="F153" t="str">
            <v>"</v>
          </cell>
          <cell r="G153" t="str">
            <v>nolimetangere</v>
          </cell>
          <cell r="H153" t="str">
            <v>Noli me tangere</v>
          </cell>
          <cell r="I153" t="str">
            <v>",</v>
          </cell>
          <cell r="J153" t="str">
            <v xml:space="preserve"> subtitle: </v>
          </cell>
          <cell r="K153" t="str">
            <v>"</v>
          </cell>
          <cell r="L153" t="str">
            <v>Juan 20,15-17</v>
          </cell>
          <cell r="M153" t="str">
            <v xml:space="preserve">", </v>
          </cell>
          <cell r="N153" t="str">
            <v xml:space="preserve">category: </v>
          </cell>
          <cell r="O153" t="str">
            <v>"</v>
          </cell>
          <cell r="P153" t="str">
            <v>PRECATECUMENADO</v>
          </cell>
          <cell r="Q153" t="str">
            <v>"</v>
          </cell>
          <cell r="R153" t="str">
            <v>, moments: [</v>
          </cell>
          <cell r="S153" t="str">
            <v>"</v>
          </cell>
          <cell r="T153" t="str">
            <v>Adviento</v>
          </cell>
          <cell r="U153" t="str">
            <v>", "</v>
          </cell>
          <cell r="V153" t="str">
            <v>Laudes/Visperas</v>
          </cell>
          <cell r="W153" t="str">
            <v>", "</v>
          </cell>
          <cell r="X153" t="str">
            <v>Antiguo Testamento</v>
          </cell>
          <cell r="AE153" t="str">
            <v>"], url: "</v>
          </cell>
          <cell r="AF153" t="str">
            <v>/cantos/resucito/n/nolimetangere.html</v>
          </cell>
          <cell r="AG153" t="str">
            <v>/cantos/resucito/n/nolimetangere.html</v>
          </cell>
          <cell r="AH153" t="str">
            <v>"},</v>
          </cell>
          <cell r="AI153" t="str">
            <v>n</v>
          </cell>
          <cell r="AJ153" t="str">
            <v>p</v>
          </cell>
          <cell r="AK153" t="str">
            <v>{id:151,title: "nolimetangereNoli me tangere", subtitle: "Juan 20,15-17", category: "PRECATECUMENADO", moments: ["Adviento", "Laudes/Visperas", "Antiguo Testamento"], url: "/cantos/resucito/n/nolimetangere.html/cantos/resucito/n/nolimetangere.html"},</v>
          </cell>
          <cell r="AL153" t="str">
            <v>NOLI ME TANGERE</v>
          </cell>
          <cell r="AM153" t="str">
            <v>nolimetangere</v>
          </cell>
          <cell r="AN153" t="str">
            <v>Juan 20,15-17</v>
          </cell>
          <cell r="AP153" t="str">
            <v>CANTO</v>
          </cell>
          <cell r="AQ153" t="str">
            <v>NOLI ME TANGERE</v>
          </cell>
        </row>
        <row r="154">
          <cell r="A154">
            <v>123</v>
          </cell>
          <cell r="B154" t="str">
            <v>{id:</v>
          </cell>
          <cell r="C154">
            <v>152</v>
          </cell>
          <cell r="D154" t="str">
            <v>,</v>
          </cell>
          <cell r="E154" t="str">
            <v xml:space="preserve">title: </v>
          </cell>
          <cell r="F154" t="str">
            <v>"</v>
          </cell>
          <cell r="G154" t="str">
            <v>ohcieloslloveddeloalto</v>
          </cell>
          <cell r="H154" t="str">
            <v>Oh cielos, lloved de lo alto</v>
          </cell>
          <cell r="I154" t="str">
            <v>",</v>
          </cell>
          <cell r="J154" t="str">
            <v xml:space="preserve"> subtitle: </v>
          </cell>
          <cell r="K154" t="str">
            <v>"</v>
          </cell>
          <cell r="L154" t="str">
            <v>Isaías 45,8</v>
          </cell>
          <cell r="M154" t="str">
            <v xml:space="preserve">", </v>
          </cell>
          <cell r="N154" t="str">
            <v xml:space="preserve">category: </v>
          </cell>
          <cell r="O154" t="str">
            <v>"</v>
          </cell>
          <cell r="P154" t="str">
            <v>PRECATECUMENADO</v>
          </cell>
          <cell r="Q154" t="str">
            <v>"</v>
          </cell>
          <cell r="R154" t="str">
            <v>, moments: [</v>
          </cell>
          <cell r="S154" t="str">
            <v>"</v>
          </cell>
          <cell r="T154" t="str">
            <v>Cuaresma</v>
          </cell>
          <cell r="U154" t="str">
            <v>", "</v>
          </cell>
          <cell r="V154" t="str">
            <v>Fracción del pan</v>
          </cell>
          <cell r="W154" t="str">
            <v>", "</v>
          </cell>
          <cell r="X154" t="str">
            <v>Comunión</v>
          </cell>
          <cell r="AE154" t="str">
            <v>"], url: "</v>
          </cell>
          <cell r="AF154" t="str">
            <v>/cantos/resucito/o/ohcieloslloveddeloalto.html</v>
          </cell>
          <cell r="AG154" t="str">
            <v>/cantos/resucito/o/ohcieloslloveddeloalto.html</v>
          </cell>
          <cell r="AH154" t="str">
            <v>"},</v>
          </cell>
          <cell r="AI154" t="str">
            <v>o</v>
          </cell>
          <cell r="AJ154" t="str">
            <v>p</v>
          </cell>
          <cell r="AK154" t="str">
            <v>{id:152,title: "ohcieloslloveddeloaltoOh cielos, lloved de lo alto", subtitle: "Isaías 45,8", category: "PRECATECUMENADO", moments: ["Cuaresma", "Fracción del pan", "Comunión"], url: "/cantos/resucito/o/ohcieloslloveddeloalto.html/cantos/resucito/o/ohcieloslloveddeloalto.html"},</v>
          </cell>
          <cell r="AL154" t="str">
            <v>OH CIELOS, LLOVED DE LO ALTO</v>
          </cell>
          <cell r="AM154" t="str">
            <v>ohcielos,lloveddeloalto</v>
          </cell>
          <cell r="AN154" t="str">
            <v>Isaías 45,8</v>
          </cell>
          <cell r="AP154" t="str">
            <v>CANTO</v>
          </cell>
          <cell r="AQ154" t="str">
            <v>OH CIELOS, LLOVED DE LO ALTO</v>
          </cell>
        </row>
        <row r="155">
          <cell r="A155">
            <v>124</v>
          </cell>
          <cell r="B155" t="str">
            <v>{id:</v>
          </cell>
          <cell r="C155">
            <v>153</v>
          </cell>
          <cell r="D155" t="str">
            <v>,</v>
          </cell>
          <cell r="E155" t="str">
            <v xml:space="preserve">title: </v>
          </cell>
          <cell r="F155" t="str">
            <v>"</v>
          </cell>
          <cell r="G155" t="str">
            <v>ohdiosportunombresalvame</v>
          </cell>
          <cell r="H155" t="str">
            <v>Oh Dios, por tu nombre sálvame</v>
          </cell>
          <cell r="I155" t="str">
            <v>",</v>
          </cell>
          <cell r="J155" t="str">
            <v xml:space="preserve"> subtitle: </v>
          </cell>
          <cell r="K155" t="str">
            <v>"</v>
          </cell>
          <cell r="L155" t="str">
            <v>Sal 54 (53)</v>
          </cell>
          <cell r="M155" t="str">
            <v xml:space="preserve">", </v>
          </cell>
          <cell r="N155" t="str">
            <v xml:space="preserve">category: </v>
          </cell>
          <cell r="O155" t="str">
            <v>"</v>
          </cell>
          <cell r="P155" t="str">
            <v>PRECATECUMENADO</v>
          </cell>
          <cell r="Q155" t="str">
            <v>"</v>
          </cell>
          <cell r="R155" t="str">
            <v>, moments: [</v>
          </cell>
          <cell r="S155" t="str">
            <v>"</v>
          </cell>
          <cell r="T155" t="str">
            <v>Pascua</v>
          </cell>
          <cell r="U155" t="str">
            <v>", "</v>
          </cell>
          <cell r="V155" t="str">
            <v>Nuevo Testamento</v>
          </cell>
          <cell r="AE155" t="str">
            <v>"], url: "</v>
          </cell>
          <cell r="AF155" t="str">
            <v>/cantos/resucito/o/ohdiosportunombresalvame.html</v>
          </cell>
          <cell r="AG155" t="str">
            <v>/cantos/resucito/o/ohdiosportunombresalvame.html</v>
          </cell>
          <cell r="AH155" t="str">
            <v>"},</v>
          </cell>
          <cell r="AI155" t="str">
            <v>o</v>
          </cell>
          <cell r="AJ155" t="str">
            <v>p</v>
          </cell>
          <cell r="AK155" t="str">
            <v>{id:153,title: "ohdiosportunombresalvameOh Dios, por tu nombre sálvame", subtitle: "Sal 54 (53)", category: "PRECATECUMENADO", moments: ["Pascua", "Nuevo Testamento"], url: "/cantos/resucito/o/ohdiosportunombresalvame.html/cantos/resucito/o/ohdiosportunombresalvame.html"},</v>
          </cell>
          <cell r="AL155" t="str">
            <v>OH DIOS, POR TU NOMBRE SÁLVAME</v>
          </cell>
          <cell r="AM155" t="str">
            <v>ohdios,portunombresálvame</v>
          </cell>
          <cell r="AN155" t="str">
            <v>Sal 54 (53)</v>
          </cell>
          <cell r="AP155" t="str">
            <v>CANTO</v>
          </cell>
          <cell r="AQ155" t="str">
            <v>OH DIOS, POR TU NOMBRE SÁLVAME</v>
          </cell>
        </row>
        <row r="156">
          <cell r="A156">
            <v>125</v>
          </cell>
          <cell r="B156" t="str">
            <v>{id:</v>
          </cell>
          <cell r="C156">
            <v>154</v>
          </cell>
          <cell r="D156" t="str">
            <v>,</v>
          </cell>
          <cell r="E156" t="str">
            <v xml:space="preserve">title: </v>
          </cell>
          <cell r="F156" t="str">
            <v>"</v>
          </cell>
          <cell r="G156" t="str">
            <v>ohdiostueresmidios</v>
          </cell>
          <cell r="H156" t="str">
            <v>Oh Dios, tú eres mi Dios</v>
          </cell>
          <cell r="I156" t="str">
            <v>",</v>
          </cell>
          <cell r="J156" t="str">
            <v xml:space="preserve"> subtitle: </v>
          </cell>
          <cell r="K156" t="str">
            <v>"</v>
          </cell>
          <cell r="L156" t="str">
            <v>Sal 63 (62)</v>
          </cell>
          <cell r="M156" t="str">
            <v xml:space="preserve">", </v>
          </cell>
          <cell r="N156" t="str">
            <v xml:space="preserve">category: </v>
          </cell>
          <cell r="O156" t="str">
            <v>"</v>
          </cell>
          <cell r="P156" t="str">
            <v>PRECATECUMENADO</v>
          </cell>
          <cell r="Q156" t="str">
            <v>"</v>
          </cell>
          <cell r="R156" t="str">
            <v>, moments: [</v>
          </cell>
          <cell r="S156" t="str">
            <v>"</v>
          </cell>
          <cell r="T156" t="str">
            <v>Antiguo Testamento</v>
          </cell>
          <cell r="AE156" t="str">
            <v>"], url: "</v>
          </cell>
          <cell r="AF156" t="str">
            <v>/cantos/resucito/o/ohdiostueresmidios.html</v>
          </cell>
          <cell r="AG156" t="str">
            <v>/cantos/resucito/o/ohdiostueresmidios.html</v>
          </cell>
          <cell r="AH156" t="str">
            <v>"},</v>
          </cell>
          <cell r="AI156" t="str">
            <v>o</v>
          </cell>
          <cell r="AJ156" t="str">
            <v>p</v>
          </cell>
          <cell r="AK156" t="str">
            <v>{id:154,title: "ohdiostueresmidiosOh Dios, tú eres mi Dios", subtitle: "Sal 63 (62)", category: "PRECATECUMENADO", moments: ["Antiguo Testamento"], url: "/cantos/resucito/o/ohdiostueresmidios.html/cantos/resucito/o/ohdiostueresmidios.html"},</v>
          </cell>
          <cell r="AL156" t="str">
            <v>OH DIOS, TÚ ERES MI DIOS</v>
          </cell>
          <cell r="AM156" t="str">
            <v>ohdios,túeresmidios</v>
          </cell>
          <cell r="AN156" t="str">
            <v>Sal 63 (62)</v>
          </cell>
          <cell r="AP156" t="str">
            <v>CANTO</v>
          </cell>
          <cell r="AQ156" t="str">
            <v>OH DIOS, TÚ ERES MI DIOS</v>
          </cell>
        </row>
        <row r="157">
          <cell r="A157">
            <v>126</v>
          </cell>
          <cell r="B157" t="str">
            <v>{id:</v>
          </cell>
          <cell r="C157">
            <v>155</v>
          </cell>
          <cell r="D157" t="str">
            <v>,</v>
          </cell>
          <cell r="E157" t="str">
            <v xml:space="preserve">title: </v>
          </cell>
          <cell r="F157" t="str">
            <v>"</v>
          </cell>
          <cell r="G157" t="str">
            <v>ohjesusamormio</v>
          </cell>
          <cell r="H157" t="str">
            <v>Oh Jesús, amor mío</v>
          </cell>
          <cell r="I157" t="str">
            <v>",</v>
          </cell>
          <cell r="J157" t="str">
            <v xml:space="preserve"> subtitle: </v>
          </cell>
          <cell r="K157" t="str">
            <v>"</v>
          </cell>
          <cell r="L157" t="str">
            <v>(Kiko Argüello)</v>
          </cell>
          <cell r="M157" t="str">
            <v xml:space="preserve">", </v>
          </cell>
          <cell r="N157" t="str">
            <v xml:space="preserve">category: </v>
          </cell>
          <cell r="O157" t="str">
            <v>"</v>
          </cell>
          <cell r="P157" t="str">
            <v>PRECATECUMENADO</v>
          </cell>
          <cell r="Q157" t="str">
            <v>"</v>
          </cell>
          <cell r="R157" t="str">
            <v>, moments: [</v>
          </cell>
          <cell r="S157" t="str">
            <v>"</v>
          </cell>
          <cell r="T157" t="str">
            <v>Laudes/Visperas</v>
          </cell>
          <cell r="U157" t="str">
            <v>", "</v>
          </cell>
          <cell r="V157" t="str">
            <v>Entrada</v>
          </cell>
          <cell r="W157" t="str">
            <v>", "</v>
          </cell>
          <cell r="X157" t="str">
            <v>Comunión</v>
          </cell>
          <cell r="Y157" t="str">
            <v>", "</v>
          </cell>
          <cell r="Z157" t="str">
            <v>Antiguo Testamento</v>
          </cell>
          <cell r="AE157" t="str">
            <v>"], url: "</v>
          </cell>
          <cell r="AF157" t="str">
            <v>/cantos/resucito/o/ohjesusamormio.html</v>
          </cell>
          <cell r="AG157" t="str">
            <v>/cantos/resucito/o/ohjesusamormio.html</v>
          </cell>
          <cell r="AH157" t="str">
            <v>"},</v>
          </cell>
          <cell r="AI157" t="str">
            <v>o</v>
          </cell>
          <cell r="AJ157" t="str">
            <v>p</v>
          </cell>
          <cell r="AK157" t="str">
            <v>{id:155,title: "ohjesusamormioOh Jesús, amor mío", subtitle: "(Kiko Argüello)", category: "PRECATECUMENADO", moments: ["Laudes/Visperas", "Entrada", "Comunión", "Antiguo Testamento"], url: "/cantos/resucito/o/ohjesusamormio.html/cantos/resucito/o/ohjesusamormio.html"},</v>
          </cell>
          <cell r="AL157" t="str">
            <v>OH JESÚS, AMOR MÍO</v>
          </cell>
          <cell r="AM157" t="str">
            <v>ohjesús,amormío</v>
          </cell>
          <cell r="AN157" t="str">
            <v>(Kiko Argüello)</v>
          </cell>
          <cell r="AP157" t="str">
            <v>CANTO</v>
          </cell>
          <cell r="AQ157" t="str">
            <v>OH JESÚS, AMOR MÍO</v>
          </cell>
        </row>
        <row r="158">
          <cell r="A158">
            <v>127</v>
          </cell>
          <cell r="B158" t="str">
            <v>{id:</v>
          </cell>
          <cell r="C158">
            <v>156</v>
          </cell>
          <cell r="D158" t="str">
            <v>,</v>
          </cell>
          <cell r="E158" t="str">
            <v xml:space="preserve">title: </v>
          </cell>
          <cell r="F158" t="str">
            <v>"</v>
          </cell>
          <cell r="G158" t="str">
            <v>ohmuerte¿dondeestatuvictoria?</v>
          </cell>
          <cell r="H158" t="str">
            <v>Oh muerte, ¿dónde está tu victoria?</v>
          </cell>
          <cell r="I158" t="str">
            <v>",</v>
          </cell>
          <cell r="J158" t="str">
            <v xml:space="preserve"> subtitle: </v>
          </cell>
          <cell r="K158" t="str">
            <v>"</v>
          </cell>
          <cell r="L158" t="str">
            <v>1 Corintios 15</v>
          </cell>
          <cell r="M158" t="str">
            <v xml:space="preserve">", </v>
          </cell>
          <cell r="N158" t="str">
            <v xml:space="preserve">category: </v>
          </cell>
          <cell r="O158" t="str">
            <v>"</v>
          </cell>
          <cell r="P158" t="str">
            <v>PRECATECUMENADO</v>
          </cell>
          <cell r="Q158" t="str">
            <v>"</v>
          </cell>
          <cell r="R158" t="str">
            <v>, moments: [</v>
          </cell>
          <cell r="S158" t="str">
            <v>"</v>
          </cell>
          <cell r="T158" t="str">
            <v>Entrada</v>
          </cell>
          <cell r="U158" t="str">
            <v>", "</v>
          </cell>
          <cell r="V158" t="str">
            <v>Antiguo Testamento</v>
          </cell>
          <cell r="AE158" t="str">
            <v>"], url: "</v>
          </cell>
          <cell r="AF158" t="str">
            <v>/cantos/resucito/o/ohmuerte¿dondeestatuvictoria?.html</v>
          </cell>
          <cell r="AG158" t="str">
            <v>/cantos/resucito/o/ohmuerte¿dondeestatuvictoria?.html</v>
          </cell>
          <cell r="AH158" t="str">
            <v>"},</v>
          </cell>
          <cell r="AI158" t="str">
            <v>o</v>
          </cell>
          <cell r="AJ158" t="str">
            <v>p</v>
          </cell>
          <cell r="AK158" t="str">
            <v>{id:156,title: "ohmuerte¿dondeestatuvictoria?Oh muerte, ¿dónde está tu victoria?", subtitle: "1 Corintios 15", category: "PRECATECUMENADO", moments: ["Entrada", "Antiguo Testamento"], url: "/cantos/resucito/o/ohmuerte¿dondeestatuvictoria?.html/cantos/resucito/o/ohmuerte¿dondeestatuvictoria?.html"},</v>
          </cell>
          <cell r="AL158" t="str">
            <v>OH MUERTE, ¿DÓNDE ESTÁ TU VICTORIA?</v>
          </cell>
          <cell r="AM158" t="str">
            <v>ohmuerte,¿dóndeestátuvictoria?</v>
          </cell>
          <cell r="AN158" t="str">
            <v>1 Corintios 15</v>
          </cell>
          <cell r="AP158" t="str">
            <v>CANTO</v>
          </cell>
          <cell r="AQ158" t="str">
            <v>OH MUERTE, ¿DÓNDE ESTÁ TU VICTORIA?</v>
          </cell>
        </row>
        <row r="159">
          <cell r="A159">
            <v>232</v>
          </cell>
          <cell r="B159" t="str">
            <v>{id:</v>
          </cell>
          <cell r="C159">
            <v>157</v>
          </cell>
          <cell r="D159" t="str">
            <v>,</v>
          </cell>
          <cell r="E159" t="str">
            <v xml:space="preserve">title: </v>
          </cell>
          <cell r="F159" t="str">
            <v>"</v>
          </cell>
          <cell r="G159" t="str">
            <v>ohsenormicorazonyanoesambicioso</v>
          </cell>
          <cell r="H159" t="str">
            <v>Oh Señor, mi corazón ya no es ambicioso</v>
          </cell>
          <cell r="I159" t="str">
            <v>",</v>
          </cell>
          <cell r="J159" t="str">
            <v xml:space="preserve"> subtitle: </v>
          </cell>
          <cell r="K159" t="str">
            <v>"</v>
          </cell>
          <cell r="L159" t="str">
            <v>Sal 131 (130)</v>
          </cell>
          <cell r="M159" t="str">
            <v xml:space="preserve">", </v>
          </cell>
          <cell r="N159" t="str">
            <v xml:space="preserve">category: </v>
          </cell>
          <cell r="O159" t="str">
            <v>"</v>
          </cell>
          <cell r="P159" t="str">
            <v>CATECUMENADO</v>
          </cell>
          <cell r="Q159" t="str">
            <v>"</v>
          </cell>
          <cell r="R159" t="str">
            <v>, moments: [</v>
          </cell>
          <cell r="S159" t="str">
            <v>"</v>
          </cell>
          <cell r="AE159" t="str">
            <v>"], url: "</v>
          </cell>
          <cell r="AF159" t="str">
            <v>/cantos/resucito/o/ohsenormicorazonyanoesambicioso.html</v>
          </cell>
          <cell r="AG159" t="str">
            <v>/cantos/resucito/o/ohsenormicorazonyanoesambicioso.html</v>
          </cell>
          <cell r="AH159" t="str">
            <v>"},</v>
          </cell>
          <cell r="AI159" t="str">
            <v>o</v>
          </cell>
          <cell r="AJ159" t="str">
            <v>c</v>
          </cell>
          <cell r="AK159" t="str">
            <v>{id:157,title: "ohsenormicorazonyanoesambiciosoOh Señor, mi corazón ya no es ambicioso", subtitle: "Sal 131 (130)", category: "CATECUMENADO", moments: [""], url: "/cantos/resucito/o/ohsenormicorazonyanoesambicioso.html/cantos/resucito/o/ohsenormicorazonyanoesambicioso.html"},</v>
          </cell>
          <cell r="AL159" t="str">
            <v>OH SEÑOR, MI CORAZÓN YA NO ES AMBICIOSO</v>
          </cell>
          <cell r="AM159" t="str">
            <v>ohseñor,micorazónyanoesambicioso</v>
          </cell>
          <cell r="AN159" t="str">
            <v>Sal 131 (130)</v>
          </cell>
          <cell r="AP159" t="str">
            <v>CANTO</v>
          </cell>
          <cell r="AQ159" t="str">
            <v>OH SEÑOR, MI CORAZÓN YA NO ES AMBICIOSO</v>
          </cell>
        </row>
        <row r="160">
          <cell r="A160">
            <v>128</v>
          </cell>
          <cell r="B160" t="str">
            <v>{id:</v>
          </cell>
          <cell r="C160">
            <v>158</v>
          </cell>
          <cell r="D160" t="str">
            <v>,</v>
          </cell>
          <cell r="E160" t="str">
            <v xml:space="preserve">title: </v>
          </cell>
          <cell r="F160" t="str">
            <v>"</v>
          </cell>
          <cell r="G160" t="str">
            <v>ohsenornuestrodios</v>
          </cell>
          <cell r="H160" t="str">
            <v>Oh Señor, nuestro Dios</v>
          </cell>
          <cell r="I160" t="str">
            <v>",</v>
          </cell>
          <cell r="J160" t="str">
            <v xml:space="preserve"> subtitle: </v>
          </cell>
          <cell r="K160" t="str">
            <v>"</v>
          </cell>
          <cell r="L160" t="str">
            <v>Salmo 8</v>
          </cell>
          <cell r="M160" t="str">
            <v xml:space="preserve">", </v>
          </cell>
          <cell r="N160" t="str">
            <v xml:space="preserve">category: </v>
          </cell>
          <cell r="O160" t="str">
            <v>"</v>
          </cell>
          <cell r="P160" t="str">
            <v>PRECATECUMENADO</v>
          </cell>
          <cell r="Q160" t="str">
            <v>"</v>
          </cell>
          <cell r="R160" t="str">
            <v>, moments: [</v>
          </cell>
          <cell r="S160" t="str">
            <v>"</v>
          </cell>
          <cell r="T160" t="str">
            <v>Virgen</v>
          </cell>
          <cell r="AE160" t="str">
            <v>"], url: "</v>
          </cell>
          <cell r="AF160" t="str">
            <v>/cantos/resucito/o/ohsenornuestrodios.html</v>
          </cell>
          <cell r="AG160" t="str">
            <v>/cantos/resucito/o/ohsenornuestrodios.html</v>
          </cell>
          <cell r="AH160" t="str">
            <v>"},</v>
          </cell>
          <cell r="AI160" t="str">
            <v>o</v>
          </cell>
          <cell r="AJ160" t="str">
            <v>p</v>
          </cell>
          <cell r="AK160" t="str">
            <v>{id:158,title: "ohsenornuestrodiosOh Señor, nuestro Dios", subtitle: "Salmo 8", category: "PRECATECUMENADO", moments: ["Virgen"], url: "/cantos/resucito/o/ohsenornuestrodios.html/cantos/resucito/o/ohsenornuestrodios.html"},</v>
          </cell>
          <cell r="AL160" t="str">
            <v>OH SEÑOR, NUESTRO DIOS</v>
          </cell>
          <cell r="AM160" t="str">
            <v>ohseñor,nuestrodios</v>
          </cell>
          <cell r="AN160" t="str">
            <v>Salmo 8</v>
          </cell>
          <cell r="AP160" t="str">
            <v>CANTO</v>
          </cell>
          <cell r="AQ160" t="str">
            <v>OH SEÑOR, NUESTRO DIOS</v>
          </cell>
        </row>
        <row r="161">
          <cell r="A161">
            <v>129</v>
          </cell>
          <cell r="B161" t="str">
            <v>{id:</v>
          </cell>
          <cell r="C161">
            <v>159</v>
          </cell>
          <cell r="D161" t="str">
            <v>,</v>
          </cell>
          <cell r="E161" t="str">
            <v xml:space="preserve">title: </v>
          </cell>
          <cell r="F161" t="str">
            <v>"</v>
          </cell>
          <cell r="G161" t="str">
            <v>ostomaredeentrelasnaciones</v>
          </cell>
          <cell r="H161" t="str">
            <v>Os tomaré de entre las naciones</v>
          </cell>
          <cell r="I161" t="str">
            <v>",</v>
          </cell>
          <cell r="J161" t="str">
            <v xml:space="preserve"> subtitle: </v>
          </cell>
          <cell r="K161" t="str">
            <v>"</v>
          </cell>
          <cell r="L161" t="str">
            <v>Ezequiel 36,24-28</v>
          </cell>
          <cell r="M161" t="str">
            <v xml:space="preserve">", </v>
          </cell>
          <cell r="N161" t="str">
            <v xml:space="preserve">category: </v>
          </cell>
          <cell r="O161" t="str">
            <v>"</v>
          </cell>
          <cell r="P161" t="str">
            <v>PRECATECUMENADO</v>
          </cell>
          <cell r="Q161" t="str">
            <v>"</v>
          </cell>
          <cell r="R161" t="str">
            <v>, moments: [</v>
          </cell>
          <cell r="S161" t="str">
            <v>"</v>
          </cell>
          <cell r="T161" t="str">
            <v>Pentecostés</v>
          </cell>
          <cell r="U161" t="str">
            <v>", "</v>
          </cell>
          <cell r="V161" t="str">
            <v>Comunión</v>
          </cell>
          <cell r="AE161" t="str">
            <v>"], url: "</v>
          </cell>
          <cell r="AF161" t="str">
            <v>/cantos/resucito/o/ostomaredeentrelasnaciones.html</v>
          </cell>
          <cell r="AG161" t="str">
            <v>/cantos/resucito/o/ostomaredeentrelasnaciones.html</v>
          </cell>
          <cell r="AH161" t="str">
            <v>"},</v>
          </cell>
          <cell r="AI161" t="str">
            <v>o</v>
          </cell>
          <cell r="AJ161" t="str">
            <v>p</v>
          </cell>
          <cell r="AK161" t="str">
            <v>{id:159,title: "ostomaredeentrelasnacionesOs tomaré de entre las naciones", subtitle: "Ezequiel 36,24-28", category: "PRECATECUMENADO", moments: ["Pentecostés", "Comunión"], url: "/cantos/resucito/o/ostomaredeentrelasnaciones.html/cantos/resucito/o/ostomaredeentrelasnaciones.html"},</v>
          </cell>
          <cell r="AL161" t="str">
            <v>OS TOMARÉ DE ENTRE LAS NACIONES</v>
          </cell>
          <cell r="AM161" t="str">
            <v>ostomarédeentrelasnaciones</v>
          </cell>
          <cell r="AN161" t="str">
            <v>Ezequiel 36,24-28</v>
          </cell>
          <cell r="AP161" t="str">
            <v>CANTO</v>
          </cell>
          <cell r="AQ161" t="str">
            <v>OS TOMARÉ DE ENTRE LAS NACIONES</v>
          </cell>
        </row>
        <row r="162">
          <cell r="A162">
            <v>193</v>
          </cell>
          <cell r="B162" t="str">
            <v>{id:</v>
          </cell>
          <cell r="C162">
            <v>160</v>
          </cell>
          <cell r="D162" t="str">
            <v>,</v>
          </cell>
          <cell r="E162" t="str">
            <v xml:space="preserve">title: </v>
          </cell>
          <cell r="F162" t="str">
            <v>"</v>
          </cell>
          <cell r="G162" t="str">
            <v>padrenuestro</v>
          </cell>
          <cell r="H162" t="str">
            <v>Padre nuestro</v>
          </cell>
          <cell r="I162" t="str">
            <v>",</v>
          </cell>
          <cell r="J162" t="str">
            <v xml:space="preserve"> subtitle: </v>
          </cell>
          <cell r="K162" t="str">
            <v>"</v>
          </cell>
          <cell r="L162" t="str">
            <v>Tiempo de la Elección</v>
          </cell>
          <cell r="M162" t="str">
            <v xml:space="preserve">", </v>
          </cell>
          <cell r="N162" t="str">
            <v xml:space="preserve">category: </v>
          </cell>
          <cell r="O162" t="str">
            <v>"</v>
          </cell>
          <cell r="P162" t="str">
            <v>LITÚRGICOS</v>
          </cell>
          <cell r="Q162" t="str">
            <v>"</v>
          </cell>
          <cell r="R162" t="str">
            <v>, moments: [</v>
          </cell>
          <cell r="S162" t="str">
            <v>"</v>
          </cell>
          <cell r="AE162" t="str">
            <v>"], url: "</v>
          </cell>
          <cell r="AF162" t="str">
            <v>/cantos/resucito/p/padrenuestro.html</v>
          </cell>
          <cell r="AG162" t="str">
            <v>/cantos/resucito/p/padrenuestro.html</v>
          </cell>
          <cell r="AH162" t="str">
            <v>"},</v>
          </cell>
          <cell r="AI162" t="str">
            <v>p</v>
          </cell>
          <cell r="AJ162" t="str">
            <v>l</v>
          </cell>
          <cell r="AK162" t="str">
            <v>{id:160,title: "padrenuestroPadre nuestro", subtitle: "Tiempo de la Elección", category: "LITÚRGICOS", moments: [""], url: "/cantos/resucito/p/padrenuestro.html/cantos/resucito/p/padrenuestro.html"},</v>
          </cell>
          <cell r="AL162" t="str">
            <v>PADRE NUESTRO</v>
          </cell>
          <cell r="AM162" t="str">
            <v>padrenuestro</v>
          </cell>
          <cell r="AN162" t="str">
            <v>Tiempo de la Elección</v>
          </cell>
          <cell r="AP162" t="str">
            <v>CANTO</v>
          </cell>
          <cell r="AQ162" t="str">
            <v>PADRE NUESTRO</v>
          </cell>
        </row>
        <row r="163">
          <cell r="A163">
            <v>130</v>
          </cell>
          <cell r="B163" t="str">
            <v>{id:</v>
          </cell>
          <cell r="C163">
            <v>161</v>
          </cell>
          <cell r="D163" t="str">
            <v>,</v>
          </cell>
          <cell r="E163" t="str">
            <v xml:space="preserve">title: </v>
          </cell>
          <cell r="F163" t="str">
            <v>"</v>
          </cell>
          <cell r="G163" t="str">
            <v>palomaincorrupta</v>
          </cell>
          <cell r="H163" t="str">
            <v>Paloma incorrupta</v>
          </cell>
          <cell r="I163" t="str">
            <v>",</v>
          </cell>
          <cell r="J163" t="str">
            <v xml:space="preserve"> subtitle: </v>
          </cell>
          <cell r="K163" t="str">
            <v>"</v>
          </cell>
          <cell r="L163" t="str">
            <v>Kontákion (Romano el Meloda)</v>
          </cell>
          <cell r="M163" t="str">
            <v xml:space="preserve">", </v>
          </cell>
          <cell r="N163" t="str">
            <v xml:space="preserve">category: </v>
          </cell>
          <cell r="O163" t="str">
            <v>"</v>
          </cell>
          <cell r="P163" t="str">
            <v>PRECATECUMENADO</v>
          </cell>
          <cell r="Q163" t="str">
            <v>"</v>
          </cell>
          <cell r="R163" t="str">
            <v>, moments: [</v>
          </cell>
          <cell r="S163" t="str">
            <v>"</v>
          </cell>
          <cell r="AE163" t="str">
            <v>"], url: "</v>
          </cell>
          <cell r="AF163" t="str">
            <v>/cantos/resucito/p/palomaincorrupta.html</v>
          </cell>
          <cell r="AG163" t="str">
            <v>/cantos/resucito/p/palomaincorrupta.html</v>
          </cell>
          <cell r="AH163" t="str">
            <v>"},</v>
          </cell>
          <cell r="AI163" t="str">
            <v>p</v>
          </cell>
          <cell r="AJ163" t="str">
            <v>p</v>
          </cell>
          <cell r="AK163" t="str">
            <v>{id:161,title: "palomaincorruptaPaloma incorrupta", subtitle: "Kontákion (Romano el Meloda)", category: "PRECATECUMENADO", moments: [""], url: "/cantos/resucito/p/palomaincorrupta.html/cantos/resucito/p/palomaincorrupta.html"},</v>
          </cell>
          <cell r="AL163" t="str">
            <v>PALOMA INCORRUPTA</v>
          </cell>
          <cell r="AM163" t="str">
            <v>palomaincorrupta</v>
          </cell>
          <cell r="AN163" t="str">
            <v>Kontákion (Romano el Meloda)</v>
          </cell>
          <cell r="AP163" t="str">
            <v>CANTO</v>
          </cell>
          <cell r="AQ163" t="str">
            <v>PALOMA INCORRUPTA</v>
          </cell>
        </row>
        <row r="164">
          <cell r="A164">
            <v>131</v>
          </cell>
          <cell r="B164" t="str">
            <v>{id:</v>
          </cell>
          <cell r="C164">
            <v>162</v>
          </cell>
          <cell r="D164" t="str">
            <v>,</v>
          </cell>
          <cell r="E164" t="str">
            <v xml:space="preserve">title: </v>
          </cell>
          <cell r="F164" t="str">
            <v>"</v>
          </cell>
          <cell r="G164" t="str">
            <v>pentecostes</v>
          </cell>
          <cell r="H164" t="str">
            <v>Pentecostés</v>
          </cell>
          <cell r="I164" t="str">
            <v>",</v>
          </cell>
          <cell r="J164" t="str">
            <v xml:space="preserve"> subtitle: </v>
          </cell>
          <cell r="K164" t="str">
            <v>"</v>
          </cell>
          <cell r="L164" t="str">
            <v xml:space="preserve">Hchos de los Apostoles 2,1-13 </v>
          </cell>
          <cell r="M164" t="str">
            <v xml:space="preserve">", </v>
          </cell>
          <cell r="N164" t="str">
            <v xml:space="preserve">category: </v>
          </cell>
          <cell r="O164" t="str">
            <v>"</v>
          </cell>
          <cell r="P164" t="str">
            <v>PRECATECUMENADO</v>
          </cell>
          <cell r="Q164" t="str">
            <v>"</v>
          </cell>
          <cell r="R164" t="str">
            <v>, moments: [</v>
          </cell>
          <cell r="S164" t="str">
            <v>"</v>
          </cell>
          <cell r="AE164" t="str">
            <v>"], url: "</v>
          </cell>
          <cell r="AF164" t="str">
            <v>/cantos/resucito/p/pentecostes.html</v>
          </cell>
          <cell r="AG164" t="str">
            <v>/cantos/resucito/p/pentecostes.html</v>
          </cell>
          <cell r="AH164" t="str">
            <v>"},</v>
          </cell>
          <cell r="AI164" t="str">
            <v>p</v>
          </cell>
          <cell r="AJ164" t="str">
            <v>p</v>
          </cell>
          <cell r="AK164" t="str">
            <v>{id:162,title: "pentecostesPentecostés", subtitle: "Hchos de los Apostoles 2,1-13 ", category: "PRECATECUMENADO", moments: [""], url: "/cantos/resucito/p/pentecostes.html/cantos/resucito/p/pentecostes.html"},</v>
          </cell>
          <cell r="AL164" t="str">
            <v>PENTECOSTÉS</v>
          </cell>
          <cell r="AM164" t="str">
            <v>pentecostés</v>
          </cell>
          <cell r="AN164" t="str">
            <v xml:space="preserve">Hchos de los Apostoles 2,1-13 </v>
          </cell>
          <cell r="AP164" t="str">
            <v>CANTO</v>
          </cell>
          <cell r="AQ164" t="str">
            <v>PENTECOSTÉS</v>
          </cell>
        </row>
        <row r="165">
          <cell r="A165">
            <v>194</v>
          </cell>
          <cell r="B165" t="str">
            <v>{id:</v>
          </cell>
          <cell r="C165">
            <v>163</v>
          </cell>
          <cell r="D165" t="str">
            <v>,</v>
          </cell>
          <cell r="E165" t="str">
            <v xml:space="preserve">title: </v>
          </cell>
          <cell r="F165" t="str">
            <v>"</v>
          </cell>
          <cell r="G165" t="str">
            <v>plegariaeucaristicaii</v>
          </cell>
          <cell r="H165" t="str">
            <v>Plegaria Eucarística II</v>
          </cell>
          <cell r="I165" t="str">
            <v>",</v>
          </cell>
          <cell r="J165" t="str">
            <v xml:space="preserve"> subtitle: </v>
          </cell>
          <cell r="K165" t="str">
            <v>"</v>
          </cell>
          <cell r="L165" t="str">
            <v>Modelo I</v>
          </cell>
          <cell r="M165" t="str">
            <v xml:space="preserve">", </v>
          </cell>
          <cell r="N165" t="str">
            <v xml:space="preserve">category: </v>
          </cell>
          <cell r="O165" t="str">
            <v>"</v>
          </cell>
          <cell r="P165" t="str">
            <v>LITÚRGICOS</v>
          </cell>
          <cell r="Q165" t="str">
            <v>"</v>
          </cell>
          <cell r="R165" t="str">
            <v>, moments: [</v>
          </cell>
          <cell r="S165" t="str">
            <v>"</v>
          </cell>
          <cell r="AE165" t="str">
            <v>"], url: "</v>
          </cell>
          <cell r="AF165" t="str">
            <v>/cantos/resucito/p/plegariaeucaristicaii.html</v>
          </cell>
          <cell r="AG165" t="str">
            <v>/cantos/resucito/p/plegariaeucaristicaii.html</v>
          </cell>
          <cell r="AH165" t="str">
            <v>"},</v>
          </cell>
          <cell r="AI165" t="str">
            <v>p</v>
          </cell>
          <cell r="AJ165" t="str">
            <v>l</v>
          </cell>
          <cell r="AK165" t="str">
            <v>{id:163,title: "plegariaeucaristicaiiPlegaria Eucarística II", subtitle: "Modelo I", category: "LITÚRGICOS", moments: [""], url: "/cantos/resucito/p/plegariaeucaristicaii.html/cantos/resucito/p/plegariaeucaristicaii.html"},</v>
          </cell>
          <cell r="AL165" t="str">
            <v>PLEGARIA EUCARÍSTICA II</v>
          </cell>
          <cell r="AM165" t="str">
            <v>plegariaeucarísticaii</v>
          </cell>
          <cell r="AN165" t="str">
            <v>Modelo I</v>
          </cell>
          <cell r="AP165" t="str">
            <v>CANTO</v>
          </cell>
          <cell r="AQ165" t="str">
            <v>PLEGARIA EUCARÍSTICA II</v>
          </cell>
        </row>
        <row r="166">
          <cell r="A166">
            <v>197</v>
          </cell>
          <cell r="B166" t="str">
            <v>{id:</v>
          </cell>
          <cell r="C166">
            <v>164</v>
          </cell>
          <cell r="D166" t="str">
            <v>,</v>
          </cell>
          <cell r="E166" t="str">
            <v xml:space="preserve">title: </v>
          </cell>
          <cell r="F166" t="str">
            <v>"</v>
          </cell>
          <cell r="G166" t="str">
            <v>plegariaeucaristicaii</v>
          </cell>
          <cell r="H166" t="str">
            <v>Plegaria Eucarística II</v>
          </cell>
          <cell r="I166" t="str">
            <v>",</v>
          </cell>
          <cell r="J166" t="str">
            <v xml:space="preserve"> subtitle: </v>
          </cell>
          <cell r="K166" t="str">
            <v>"</v>
          </cell>
          <cell r="L166" t="str">
            <v>Modelo II (1987)</v>
          </cell>
          <cell r="M166" t="str">
            <v xml:space="preserve">", </v>
          </cell>
          <cell r="N166" t="str">
            <v xml:space="preserve">category: </v>
          </cell>
          <cell r="O166" t="str">
            <v>"</v>
          </cell>
          <cell r="P166" t="str">
            <v>LITÚRGICOS</v>
          </cell>
          <cell r="Q166" t="str">
            <v>"</v>
          </cell>
          <cell r="R166" t="str">
            <v>, moments: [</v>
          </cell>
          <cell r="S166" t="str">
            <v>"</v>
          </cell>
          <cell r="AE166" t="str">
            <v>"], url: "</v>
          </cell>
          <cell r="AF166" t="str">
            <v>/cantos/resucito/p/plegariaeucaristicaii.html</v>
          </cell>
          <cell r="AG166" t="str">
            <v>/cantos/resucito/p/plegariaeucaristicaii.html</v>
          </cell>
          <cell r="AH166" t="str">
            <v>"},</v>
          </cell>
          <cell r="AI166" t="str">
            <v>p</v>
          </cell>
          <cell r="AJ166" t="str">
            <v>l</v>
          </cell>
          <cell r="AK166" t="str">
            <v>{id:164,title: "plegariaeucaristicaiiPlegaria Eucarística II", subtitle: "Modelo II (1987)", category: "LITÚRGICOS", moments: [""], url: "/cantos/resucito/p/plegariaeucaristicaii.html/cantos/resucito/p/plegariaeucaristicaii.html"},</v>
          </cell>
          <cell r="AL166" t="str">
            <v>PLEGARIA EUCARÍSTICA II</v>
          </cell>
          <cell r="AM166" t="str">
            <v>plegariaeucarísticaii</v>
          </cell>
          <cell r="AN166" t="str">
            <v>Modelo II (1987)</v>
          </cell>
          <cell r="AP166" t="str">
            <v>CANTO</v>
          </cell>
          <cell r="AQ166" t="str">
            <v>PLEGARIA EUCARÍSTICA II</v>
          </cell>
        </row>
        <row r="167">
          <cell r="A167">
            <v>200</v>
          </cell>
          <cell r="B167" t="str">
            <v>{id:</v>
          </cell>
          <cell r="C167">
            <v>165</v>
          </cell>
          <cell r="D167" t="str">
            <v>,</v>
          </cell>
          <cell r="E167" t="str">
            <v xml:space="preserve">title: </v>
          </cell>
          <cell r="F167" t="str">
            <v>"</v>
          </cell>
          <cell r="G167" t="str">
            <v>plegariaeucaristicaiv</v>
          </cell>
          <cell r="H167" t="str">
            <v xml:space="preserve">Plegaria Eucarística IV </v>
          </cell>
          <cell r="I167" t="str">
            <v>",</v>
          </cell>
          <cell r="J167" t="str">
            <v xml:space="preserve"> subtitle: </v>
          </cell>
          <cell r="K167" t="str">
            <v>"</v>
          </cell>
          <cell r="L167" t="str">
            <v>(1988)</v>
          </cell>
          <cell r="M167" t="str">
            <v xml:space="preserve">", </v>
          </cell>
          <cell r="N167" t="str">
            <v xml:space="preserve">category: </v>
          </cell>
          <cell r="O167" t="str">
            <v>"</v>
          </cell>
          <cell r="P167" t="str">
            <v>LITÚRGICOS</v>
          </cell>
          <cell r="Q167" t="str">
            <v>"</v>
          </cell>
          <cell r="R167" t="str">
            <v>, moments: [</v>
          </cell>
          <cell r="S167" t="str">
            <v>"</v>
          </cell>
          <cell r="AE167" t="str">
            <v>"], url: "</v>
          </cell>
          <cell r="AF167" t="str">
            <v>/cantos/resucito/p/plegariaeucaristicaiv.html</v>
          </cell>
          <cell r="AG167" t="str">
            <v>/cantos/resucito/p/plegariaeucaristicaiv.html</v>
          </cell>
          <cell r="AH167" t="str">
            <v>"},</v>
          </cell>
          <cell r="AI167" t="str">
            <v>p</v>
          </cell>
          <cell r="AJ167" t="str">
            <v>l</v>
          </cell>
          <cell r="AK167" t="str">
            <v>{id:165,title: "plegariaeucaristicaivPlegaria Eucarística IV ", subtitle: "(1988)", category: "LITÚRGICOS", moments: [""], url: "/cantos/resucito/p/plegariaeucaristicaiv.html/cantos/resucito/p/plegariaeucaristicaiv.html"},</v>
          </cell>
          <cell r="AL167" t="str">
            <v xml:space="preserve">PLEGARIA EUCARÍSTICA IV </v>
          </cell>
          <cell r="AM167" t="str">
            <v>plegariaeucarísticaiv</v>
          </cell>
          <cell r="AN167" t="str">
            <v>(1988)</v>
          </cell>
          <cell r="AP167" t="str">
            <v>CANTO</v>
          </cell>
          <cell r="AQ167" t="str">
            <v xml:space="preserve">PLEGARIA EUCARÍSTICA IV </v>
          </cell>
        </row>
        <row r="168">
          <cell r="A168">
            <v>132</v>
          </cell>
          <cell r="B168" t="str">
            <v>{id:</v>
          </cell>
          <cell r="C168">
            <v>166</v>
          </cell>
          <cell r="D168" t="str">
            <v>,</v>
          </cell>
          <cell r="E168" t="str">
            <v xml:space="preserve">title: </v>
          </cell>
          <cell r="F168" t="str">
            <v>"</v>
          </cell>
          <cell r="G168" t="str">
            <v>porelamordemisamigos</v>
          </cell>
          <cell r="H168" t="str">
            <v>Por el amor de mis amigos</v>
          </cell>
          <cell r="I168" t="str">
            <v>",</v>
          </cell>
          <cell r="J168" t="str">
            <v xml:space="preserve"> subtitle: </v>
          </cell>
          <cell r="K168" t="str">
            <v>"</v>
          </cell>
          <cell r="L168" t="str">
            <v xml:space="preserve">Sal 122 (121) - Melodía hebraica </v>
          </cell>
          <cell r="M168" t="str">
            <v xml:space="preserve">", </v>
          </cell>
          <cell r="N168" t="str">
            <v xml:space="preserve">category: </v>
          </cell>
          <cell r="O168" t="str">
            <v>"</v>
          </cell>
          <cell r="P168" t="str">
            <v>PRECATECUMENADO</v>
          </cell>
          <cell r="Q168" t="str">
            <v>"</v>
          </cell>
          <cell r="R168" t="str">
            <v>, moments: [</v>
          </cell>
          <cell r="S168" t="str">
            <v>"</v>
          </cell>
          <cell r="AE168" t="str">
            <v>"], url: "</v>
          </cell>
          <cell r="AF168" t="str">
            <v>/cantos/resucito/p/porelamordemisamigos.html</v>
          </cell>
          <cell r="AG168" t="str">
            <v>/cantos/resucito/p/porelamordemisamigos.html</v>
          </cell>
          <cell r="AH168" t="str">
            <v>"},</v>
          </cell>
          <cell r="AI168" t="str">
            <v>p</v>
          </cell>
          <cell r="AJ168" t="str">
            <v>p</v>
          </cell>
          <cell r="AK168" t="str">
            <v>{id:166,title: "porelamordemisamigosPor el amor de mis amigos", subtitle: "Sal 122 (121) - Melodía hebraica ", category: "PRECATECUMENADO", moments: [""], url: "/cantos/resucito/p/porelamordemisamigos.html/cantos/resucito/p/porelamordemisamigos.html"},</v>
          </cell>
          <cell r="AL168" t="str">
            <v>POR EL AMOR DE MIS AMIGOS</v>
          </cell>
          <cell r="AM168" t="str">
            <v>porelamordemisamigos</v>
          </cell>
          <cell r="AN168" t="str">
            <v xml:space="preserve">Sal 122 (121) - Melodía hebraica </v>
          </cell>
          <cell r="AP168" t="str">
            <v>CANTO</v>
          </cell>
          <cell r="AQ168" t="str">
            <v>POR EL AMOR DE MIS AMIGOS</v>
          </cell>
        </row>
        <row r="169">
          <cell r="A169">
            <v>133</v>
          </cell>
          <cell r="B169" t="str">
            <v>{id:</v>
          </cell>
          <cell r="C169">
            <v>167</v>
          </cell>
          <cell r="D169" t="str">
            <v>,</v>
          </cell>
          <cell r="E169" t="str">
            <v xml:space="preserve">title: </v>
          </cell>
          <cell r="F169" t="str">
            <v>"</v>
          </cell>
          <cell r="G169" t="str">
            <v>porqueestanocheesdiferente</v>
          </cell>
          <cell r="H169" t="str">
            <v>Por qué esta noche es diferente</v>
          </cell>
          <cell r="I169" t="str">
            <v>",</v>
          </cell>
          <cell r="J169" t="str">
            <v xml:space="preserve"> subtitle: </v>
          </cell>
          <cell r="K169" t="str">
            <v>"</v>
          </cell>
          <cell r="L169" t="str">
            <v>Haggadá de Pesaj - Melodía hebraica</v>
          </cell>
          <cell r="M169" t="str">
            <v xml:space="preserve">", </v>
          </cell>
          <cell r="N169" t="str">
            <v xml:space="preserve">category: </v>
          </cell>
          <cell r="O169" t="str">
            <v>"</v>
          </cell>
          <cell r="P169" t="str">
            <v>PRECATECUMENADO</v>
          </cell>
          <cell r="Q169" t="str">
            <v>"</v>
          </cell>
          <cell r="R169" t="str">
            <v>, moments: [</v>
          </cell>
          <cell r="S169" t="str">
            <v>"</v>
          </cell>
          <cell r="AE169" t="str">
            <v>"], url: "</v>
          </cell>
          <cell r="AF169" t="str">
            <v>/cantos/resucito/p/porqueestanocheesdiferente.html</v>
          </cell>
          <cell r="AG169" t="str">
            <v>/cantos/resucito/p/porqueestanocheesdiferente.html</v>
          </cell>
          <cell r="AH169" t="str">
            <v>"},</v>
          </cell>
          <cell r="AI169" t="str">
            <v>p</v>
          </cell>
          <cell r="AJ169" t="str">
            <v>p</v>
          </cell>
          <cell r="AK169" t="str">
            <v>{id:167,title: "porqueestanocheesdiferentePor qué esta noche es diferente", subtitle: "Haggadá de Pesaj - Melodía hebraica", category: "PRECATECUMENADO", moments: [""], url: "/cantos/resucito/p/porqueestanocheesdiferente.html/cantos/resucito/p/porqueestanocheesdiferente.html"},</v>
          </cell>
          <cell r="AL169" t="str">
            <v>POR QUÉ ESTA NOCHE ES DIFERENTE</v>
          </cell>
          <cell r="AM169" t="str">
            <v>porquéestanocheesdiferente</v>
          </cell>
          <cell r="AN169" t="str">
            <v>Haggadá de Pesaj - Melodía hebraica</v>
          </cell>
          <cell r="AP169" t="str">
            <v>CANTO</v>
          </cell>
          <cell r="AQ169" t="str">
            <v>POR QUÉ ESTA NOCHE ES DIFERENTE</v>
          </cell>
        </row>
        <row r="170">
          <cell r="A170">
            <v>134</v>
          </cell>
          <cell r="B170" t="str">
            <v>{id:</v>
          </cell>
          <cell r="C170">
            <v>168</v>
          </cell>
          <cell r="D170" t="str">
            <v>,</v>
          </cell>
          <cell r="E170" t="str">
            <v xml:space="preserve">title: </v>
          </cell>
          <cell r="F170" t="str">
            <v>"</v>
          </cell>
          <cell r="G170" t="str">
            <v>porquelasgentesconjuran</v>
          </cell>
          <cell r="H170" t="str">
            <v>Por qué las gentes conjuran</v>
          </cell>
          <cell r="I170" t="str">
            <v>",</v>
          </cell>
          <cell r="J170" t="str">
            <v xml:space="preserve"> subtitle: </v>
          </cell>
          <cell r="K170" t="str">
            <v>"</v>
          </cell>
          <cell r="L170" t="str">
            <v>Salmo 2</v>
          </cell>
          <cell r="M170" t="str">
            <v xml:space="preserve">", </v>
          </cell>
          <cell r="N170" t="str">
            <v xml:space="preserve">category: </v>
          </cell>
          <cell r="O170" t="str">
            <v>"</v>
          </cell>
          <cell r="P170" t="str">
            <v>PRECATECUMENADO</v>
          </cell>
          <cell r="Q170" t="str">
            <v>"</v>
          </cell>
          <cell r="R170" t="str">
            <v>, moments: [</v>
          </cell>
          <cell r="S170" t="str">
            <v>"</v>
          </cell>
          <cell r="AE170" t="str">
            <v>"], url: "</v>
          </cell>
          <cell r="AF170" t="str">
            <v>/cantos/resucito/p/porquelasgentesconjuran.html</v>
          </cell>
          <cell r="AG170" t="str">
            <v>/cantos/resucito/p/porquelasgentesconjuran.html</v>
          </cell>
          <cell r="AH170" t="str">
            <v>"},</v>
          </cell>
          <cell r="AI170" t="str">
            <v>p</v>
          </cell>
          <cell r="AJ170" t="str">
            <v>p</v>
          </cell>
          <cell r="AK170" t="str">
            <v>{id:168,title: "porquelasgentesconjuranPor qué las gentes conjuran", subtitle: "Salmo 2", category: "PRECATECUMENADO", moments: [""], url: "/cantos/resucito/p/porquelasgentesconjuran.html/cantos/resucito/p/porquelasgentesconjuran.html"},</v>
          </cell>
          <cell r="AL170" t="str">
            <v>POR QUÉ LAS GENTES CONJURAN</v>
          </cell>
          <cell r="AM170" t="str">
            <v>porquélasgentesconjuran</v>
          </cell>
          <cell r="AN170" t="str">
            <v>Salmo 2</v>
          </cell>
          <cell r="AP170" t="str">
            <v>CANTO</v>
          </cell>
          <cell r="AQ170" t="str">
            <v>POR QUÉ LAS GENTES CONJURAN</v>
          </cell>
        </row>
        <row r="171">
          <cell r="A171">
            <v>135</v>
          </cell>
          <cell r="B171" t="str">
            <v>{id:</v>
          </cell>
          <cell r="C171">
            <v>169</v>
          </cell>
          <cell r="D171" t="str">
            <v>,</v>
          </cell>
          <cell r="E171" t="str">
            <v xml:space="preserve">title: </v>
          </cell>
          <cell r="F171" t="str">
            <v>"</v>
          </cell>
          <cell r="G171" t="str">
            <v>porquemiyugoessuave</v>
          </cell>
          <cell r="H171" t="str">
            <v>Porque mi yugo es suave</v>
          </cell>
          <cell r="I171" t="str">
            <v>",</v>
          </cell>
          <cell r="J171" t="str">
            <v xml:space="preserve"> subtitle: </v>
          </cell>
          <cell r="K171" t="str">
            <v>"</v>
          </cell>
          <cell r="L171" t="str">
            <v>Mateo 11,28ss</v>
          </cell>
          <cell r="M171" t="str">
            <v xml:space="preserve">", </v>
          </cell>
          <cell r="N171" t="str">
            <v xml:space="preserve">category: </v>
          </cell>
          <cell r="O171" t="str">
            <v>"</v>
          </cell>
          <cell r="P171" t="str">
            <v>PRECATECUMENADO</v>
          </cell>
          <cell r="Q171" t="str">
            <v>"</v>
          </cell>
          <cell r="R171" t="str">
            <v>, moments: [</v>
          </cell>
          <cell r="S171" t="str">
            <v>"</v>
          </cell>
          <cell r="AE171" t="str">
            <v>"], url: "</v>
          </cell>
          <cell r="AF171" t="str">
            <v>/cantos/resucito/p/porquemiyugoessuave.html</v>
          </cell>
          <cell r="AG171" t="str">
            <v>/cantos/resucito/p/porquemiyugoessuave.html</v>
          </cell>
          <cell r="AH171" t="str">
            <v>"},</v>
          </cell>
          <cell r="AI171" t="str">
            <v>p</v>
          </cell>
          <cell r="AJ171" t="str">
            <v>p</v>
          </cell>
          <cell r="AK171" t="str">
            <v>{id:169,title: "porquemiyugoessuavePorque mi yugo es suave", subtitle: "Mateo 11,28ss", category: "PRECATECUMENADO", moments: [""], url: "/cantos/resucito/p/porquemiyugoessuave.html/cantos/resucito/p/porquemiyugoessuave.html"},</v>
          </cell>
          <cell r="AL171" t="str">
            <v>PORQUE MI YUGO ES SUAVE</v>
          </cell>
          <cell r="AM171" t="str">
            <v>porquemiyugoessuave</v>
          </cell>
          <cell r="AN171" t="str">
            <v>Mateo 11,28ss</v>
          </cell>
          <cell r="AP171" t="str">
            <v>CANTO</v>
          </cell>
          <cell r="AQ171" t="str">
            <v>PORQUE MI YUGO ES SUAVE</v>
          </cell>
        </row>
        <row r="172">
          <cell r="A172">
            <v>204</v>
          </cell>
          <cell r="B172" t="str">
            <v>{id:</v>
          </cell>
          <cell r="C172">
            <v>170</v>
          </cell>
          <cell r="D172" t="str">
            <v>,</v>
          </cell>
          <cell r="E172" t="str">
            <v xml:space="preserve">title: </v>
          </cell>
          <cell r="F172" t="str">
            <v>"</v>
          </cell>
          <cell r="G172" t="str">
            <v>prefacioparaadvientoynavidad</v>
          </cell>
          <cell r="H172" t="str">
            <v>Prefacio para Adviento y Navidad</v>
          </cell>
          <cell r="I172" t="str">
            <v>",</v>
          </cell>
          <cell r="J172" t="str">
            <v xml:space="preserve"> subtitle: </v>
          </cell>
          <cell r="K172" t="str">
            <v>"</v>
          </cell>
          <cell r="L172" t="str">
            <v>Prefacio IV de Adviento*</v>
          </cell>
          <cell r="M172" t="str">
            <v xml:space="preserve">", </v>
          </cell>
          <cell r="N172" t="str">
            <v xml:space="preserve">category: </v>
          </cell>
          <cell r="O172" t="str">
            <v>"</v>
          </cell>
          <cell r="P172" t="str">
            <v>LITÚRGICOS</v>
          </cell>
          <cell r="Q172" t="str">
            <v>"</v>
          </cell>
          <cell r="R172" t="str">
            <v>, moments: [</v>
          </cell>
          <cell r="S172" t="str">
            <v>"</v>
          </cell>
          <cell r="T172" t="str">
            <v>Paz</v>
          </cell>
          <cell r="U172" t="str">
            <v>", "</v>
          </cell>
          <cell r="V172" t="str">
            <v>Antiguo Testamento</v>
          </cell>
          <cell r="AE172" t="str">
            <v>"], url: "</v>
          </cell>
          <cell r="AF172" t="str">
            <v>/cantos/resucito/p/prefacioparaadvientoynavidad.html</v>
          </cell>
          <cell r="AG172" t="str">
            <v>/cantos/resucito/p/prefacioparaadvientoynavidad.html</v>
          </cell>
          <cell r="AH172" t="str">
            <v>"},</v>
          </cell>
          <cell r="AI172" t="str">
            <v>p</v>
          </cell>
          <cell r="AJ172" t="str">
            <v>l</v>
          </cell>
          <cell r="AK172" t="str">
            <v>{id:170,title: "prefacioparaadvientoynavidadPrefacio para Adviento y Navidad", subtitle: "Prefacio IV de Adviento*", category: "LITÚRGICOS", moments: ["Paz", "Antiguo Testamento"], url: "/cantos/resucito/p/prefacioparaadvientoynavidad.html/cantos/resucito/p/prefacioparaadvientoynavidad.html"},</v>
          </cell>
          <cell r="AL172" t="str">
            <v>PREFACIO PARA ADVIENTO Y NAVIDAD</v>
          </cell>
          <cell r="AM172" t="str">
            <v>prefacioparaadvientoynavidad</v>
          </cell>
          <cell r="AN172" t="str">
            <v>Prefacio IV de Adviento*</v>
          </cell>
          <cell r="AP172" t="str">
            <v>CANTO</v>
          </cell>
          <cell r="AQ172" t="str">
            <v>PREFACIO PARA ADVIENTO Y NAVIDAD</v>
          </cell>
        </row>
        <row r="173">
          <cell r="A173">
            <v>205</v>
          </cell>
          <cell r="B173" t="str">
            <v>{id:</v>
          </cell>
          <cell r="C173">
            <v>171</v>
          </cell>
          <cell r="D173" t="str">
            <v>,</v>
          </cell>
          <cell r="E173" t="str">
            <v xml:space="preserve">title: </v>
          </cell>
          <cell r="F173" t="str">
            <v>"</v>
          </cell>
          <cell r="G173" t="str">
            <v>prefacioparaeltiempopascual</v>
          </cell>
          <cell r="H173" t="str">
            <v>Prefacio para el tiempo Pascual</v>
          </cell>
          <cell r="I173" t="str">
            <v>",</v>
          </cell>
          <cell r="J173" t="str">
            <v xml:space="preserve"> subtitle: </v>
          </cell>
          <cell r="K173" t="str">
            <v>"</v>
          </cell>
          <cell r="L173" t="str">
            <v>Prefacio I de Pascua*</v>
          </cell>
          <cell r="M173" t="str">
            <v xml:space="preserve">", </v>
          </cell>
          <cell r="N173" t="str">
            <v xml:space="preserve">category: </v>
          </cell>
          <cell r="O173" t="str">
            <v>"</v>
          </cell>
          <cell r="P173" t="str">
            <v>LITÚRGICOS</v>
          </cell>
          <cell r="Q173" t="str">
            <v>"</v>
          </cell>
          <cell r="R173" t="str">
            <v>, moments: [</v>
          </cell>
          <cell r="S173" t="str">
            <v>"</v>
          </cell>
          <cell r="T173" t="str">
            <v>Pascua</v>
          </cell>
          <cell r="U173" t="str">
            <v>", "</v>
          </cell>
          <cell r="V173" t="str">
            <v>Niños</v>
          </cell>
          <cell r="W173" t="str">
            <v>", "</v>
          </cell>
          <cell r="X173" t="str">
            <v>Paz</v>
          </cell>
          <cell r="AE173" t="str">
            <v>"], url: "</v>
          </cell>
          <cell r="AF173" t="str">
            <v>/cantos/resucito/p/prefacioparaeltiempopascual.html</v>
          </cell>
          <cell r="AG173" t="str">
            <v>/cantos/resucito/p/prefacioparaeltiempopascual.html</v>
          </cell>
          <cell r="AH173" t="str">
            <v>"},</v>
          </cell>
          <cell r="AI173" t="str">
            <v>p</v>
          </cell>
          <cell r="AJ173" t="str">
            <v>l</v>
          </cell>
          <cell r="AK173" t="str">
            <v>{id:171,title: "prefacioparaeltiempopascualPrefacio para el tiempo Pascual", subtitle: "Prefacio I de Pascua*", category: "LITÚRGICOS", moments: ["Pascua", "Niños", "Paz"], url: "/cantos/resucito/p/prefacioparaeltiempopascual.html/cantos/resucito/p/prefacioparaeltiempopascual.html"},</v>
          </cell>
          <cell r="AL173" t="str">
            <v>PREFACIO PARA EL TIEMPO PASCUAL</v>
          </cell>
          <cell r="AM173" t="str">
            <v>prefacioparaeltiempopascual</v>
          </cell>
          <cell r="AN173" t="str">
            <v>Prefacio I de Pascua*</v>
          </cell>
          <cell r="AP173" t="str">
            <v>CANTO</v>
          </cell>
          <cell r="AQ173" t="str">
            <v>PREFACIO PARA EL TIEMPO PASCUAL</v>
          </cell>
        </row>
        <row r="174">
          <cell r="A174">
            <v>206</v>
          </cell>
          <cell r="B174" t="str">
            <v>{id:</v>
          </cell>
          <cell r="C174">
            <v>172</v>
          </cell>
          <cell r="D174" t="str">
            <v>,</v>
          </cell>
          <cell r="E174" t="str">
            <v xml:space="preserve">title: </v>
          </cell>
          <cell r="F174" t="str">
            <v>"</v>
          </cell>
          <cell r="G174" t="str">
            <v>pregonpascual</v>
          </cell>
          <cell r="H174" t="str">
            <v>Pregón Pascual</v>
          </cell>
          <cell r="I174" t="str">
            <v>",</v>
          </cell>
          <cell r="J174" t="str">
            <v xml:space="preserve"> subtitle: </v>
          </cell>
          <cell r="K174" t="str">
            <v>"</v>
          </cell>
          <cell r="L174" t="str">
            <v>«Exsultet»</v>
          </cell>
          <cell r="M174" t="str">
            <v xml:space="preserve">", </v>
          </cell>
          <cell r="N174" t="str">
            <v xml:space="preserve">category: </v>
          </cell>
          <cell r="O174" t="str">
            <v>"</v>
          </cell>
          <cell r="P174" t="str">
            <v>LITÚRGICOS</v>
          </cell>
          <cell r="Q174" t="str">
            <v>"</v>
          </cell>
          <cell r="R174" t="str">
            <v>, moments: [</v>
          </cell>
          <cell r="S174" t="str">
            <v>"</v>
          </cell>
          <cell r="T174" t="str">
            <v>Cuaresma</v>
          </cell>
          <cell r="U174" t="str">
            <v>", "</v>
          </cell>
          <cell r="V174" t="str">
            <v>Laudes/Visperas</v>
          </cell>
          <cell r="W174" t="str">
            <v>", "</v>
          </cell>
          <cell r="X174" t="str">
            <v>Antiguo Testamento</v>
          </cell>
          <cell r="AE174" t="str">
            <v>"], url: "</v>
          </cell>
          <cell r="AF174" t="str">
            <v>/cantos/resucito/p/pregonpascual.html</v>
          </cell>
          <cell r="AG174" t="str">
            <v>/cantos/resucito/p/pregonpascual.html</v>
          </cell>
          <cell r="AH174" t="str">
            <v>"},</v>
          </cell>
          <cell r="AI174" t="str">
            <v>p</v>
          </cell>
          <cell r="AJ174" t="str">
            <v>l</v>
          </cell>
          <cell r="AK174" t="str">
            <v>{id:172,title: "pregonpascualPregón Pascual", subtitle: "«Exsultet»", category: "LITÚRGICOS", moments: ["Cuaresma", "Laudes/Visperas", "Antiguo Testamento"], url: "/cantos/resucito/p/pregonpascual.html/cantos/resucito/p/pregonpascual.html"},</v>
          </cell>
          <cell r="AL174" t="str">
            <v>PREGÓN PASCUAL</v>
          </cell>
          <cell r="AM174" t="str">
            <v>pregónpascual</v>
          </cell>
          <cell r="AN174" t="str">
            <v>«Exsultet»</v>
          </cell>
          <cell r="AP174" t="str">
            <v>CANTO</v>
          </cell>
          <cell r="AQ174" t="str">
            <v>PREGÓN PASCUAL</v>
          </cell>
        </row>
        <row r="175">
          <cell r="A175">
            <v>136</v>
          </cell>
          <cell r="B175" t="str">
            <v>{id:</v>
          </cell>
          <cell r="C175">
            <v>174</v>
          </cell>
          <cell r="D175" t="str">
            <v>,</v>
          </cell>
          <cell r="E175" t="str">
            <v xml:space="preserve">title: </v>
          </cell>
          <cell r="F175" t="str">
            <v>"</v>
          </cell>
          <cell r="G175" t="str">
            <v>queamablessontusmoradas</v>
          </cell>
          <cell r="H175" t="str">
            <v>Qué amables son tus moradas</v>
          </cell>
          <cell r="I175" t="str">
            <v>",</v>
          </cell>
          <cell r="J175" t="str">
            <v xml:space="preserve"> subtitle: </v>
          </cell>
          <cell r="K175" t="str">
            <v>"</v>
          </cell>
          <cell r="L175" t="str">
            <v>Sal 84 (83)</v>
          </cell>
          <cell r="M175" t="str">
            <v xml:space="preserve">", </v>
          </cell>
          <cell r="N175" t="str">
            <v xml:space="preserve">category: </v>
          </cell>
          <cell r="O175" t="str">
            <v>"</v>
          </cell>
          <cell r="P175" t="str">
            <v>PRECATECUMENADO</v>
          </cell>
          <cell r="Q175" t="str">
            <v>"</v>
          </cell>
          <cell r="R175" t="str">
            <v>, moments: [</v>
          </cell>
          <cell r="S175" t="str">
            <v>"</v>
          </cell>
          <cell r="T175" t="str">
            <v>Cuaresma</v>
          </cell>
          <cell r="U175" t="str">
            <v>", "</v>
          </cell>
          <cell r="V175" t="str">
            <v>Laudes/Visperas</v>
          </cell>
          <cell r="W175" t="str">
            <v>", "</v>
          </cell>
          <cell r="X175" t="str">
            <v>Nuevo Testamento</v>
          </cell>
          <cell r="AE175" t="str">
            <v>"], url: "</v>
          </cell>
          <cell r="AF175" t="str">
            <v>/cantos/resucito/q/queamablessontusmoradas.html</v>
          </cell>
          <cell r="AG175" t="str">
            <v>/cantos/resucito/q/queamablessontusmoradas.html</v>
          </cell>
          <cell r="AH175" t="str">
            <v>"},</v>
          </cell>
          <cell r="AI175" t="str">
            <v>q</v>
          </cell>
          <cell r="AJ175" t="str">
            <v>p</v>
          </cell>
          <cell r="AK175" t="str">
            <v>{id:174,title: "queamablessontusmoradasQué amables son tus moradas", subtitle: "Sal 84 (83)", category: "PRECATECUMENADO", moments: ["Cuaresma", "Laudes/Visperas", "Nuevo Testamento"], url: "/cantos/resucito/q/queamablessontusmoradas.html/cantos/resucito/q/queamablessontusmoradas.html"},</v>
          </cell>
          <cell r="AL175" t="str">
            <v>QUÉ AMABLES SON TUS MORADAS</v>
          </cell>
          <cell r="AM175" t="str">
            <v>quéamablessontusmoradas</v>
          </cell>
          <cell r="AN175" t="str">
            <v>Sal 84 (83)</v>
          </cell>
          <cell r="AP175" t="str">
            <v>CANTO</v>
          </cell>
          <cell r="AQ175" t="str">
            <v>QUÉ AMABLES SON TUS MORADAS</v>
          </cell>
        </row>
        <row r="176">
          <cell r="A176">
            <v>137</v>
          </cell>
          <cell r="B176" t="str">
            <v>{id:</v>
          </cell>
          <cell r="C176">
            <v>175</v>
          </cell>
          <cell r="D176" t="str">
            <v>,</v>
          </cell>
          <cell r="E176" t="str">
            <v xml:space="preserve">title: </v>
          </cell>
          <cell r="F176" t="str">
            <v>"</v>
          </cell>
          <cell r="G176" t="str">
            <v>queestupendoquealegria</v>
          </cell>
          <cell r="H176" t="str">
            <v>Qué estupendo, qué alegría</v>
          </cell>
          <cell r="I176" t="str">
            <v>",</v>
          </cell>
          <cell r="J176" t="str">
            <v xml:space="preserve"> subtitle: </v>
          </cell>
          <cell r="K176" t="str">
            <v>"</v>
          </cell>
          <cell r="L176" t="str">
            <v>Sal 133 (132)</v>
          </cell>
          <cell r="M176" t="str">
            <v xml:space="preserve">", </v>
          </cell>
          <cell r="N176" t="str">
            <v xml:space="preserve">category: </v>
          </cell>
          <cell r="O176" t="str">
            <v>"</v>
          </cell>
          <cell r="P176" t="str">
            <v>PRECATECUMENADO</v>
          </cell>
          <cell r="Q176" t="str">
            <v>"</v>
          </cell>
          <cell r="R176" t="str">
            <v>, moments: [</v>
          </cell>
          <cell r="S176" t="str">
            <v>"</v>
          </cell>
          <cell r="T176" t="str">
            <v>Adviento</v>
          </cell>
          <cell r="U176" t="str">
            <v>", "</v>
          </cell>
          <cell r="V176" t="str">
            <v>Navidad</v>
          </cell>
          <cell r="AE176" t="str">
            <v>"], url: "</v>
          </cell>
          <cell r="AF176" t="str">
            <v>/cantos/resucito/q/queestupendoquealegria.html</v>
          </cell>
          <cell r="AG176" t="str">
            <v>/cantos/resucito/q/queestupendoquealegria.html</v>
          </cell>
          <cell r="AH176" t="str">
            <v>"},</v>
          </cell>
          <cell r="AI176" t="str">
            <v>q</v>
          </cell>
          <cell r="AJ176" t="str">
            <v>p</v>
          </cell>
          <cell r="AK176" t="str">
            <v>{id:175,title: "queestupendoquealegriaQué estupendo, qué alegría", subtitle: "Sal 133 (132)", category: "PRECATECUMENADO", moments: ["Adviento", "Navidad"], url: "/cantos/resucito/q/queestupendoquealegria.html/cantos/resucito/q/queestupendoquealegria.html"},</v>
          </cell>
          <cell r="AL176" t="str">
            <v>QUÉ ESTUPENDO, QUÉ ALEGRÍA</v>
          </cell>
          <cell r="AM176" t="str">
            <v>quéestupendo,quéalegría</v>
          </cell>
          <cell r="AN176" t="str">
            <v>Sal 133 (132)</v>
          </cell>
          <cell r="AP176" t="str">
            <v>CANTO</v>
          </cell>
          <cell r="AQ176" t="str">
            <v>QUÉ ESTUPENDO, QUÉ ALEGRÍA</v>
          </cell>
        </row>
        <row r="177">
          <cell r="A177">
            <v>138</v>
          </cell>
          <cell r="B177" t="str">
            <v>{id:</v>
          </cell>
          <cell r="C177">
            <v>176</v>
          </cell>
          <cell r="D177" t="str">
            <v>,</v>
          </cell>
          <cell r="E177" t="str">
            <v xml:space="preserve">title: </v>
          </cell>
          <cell r="F177" t="str">
            <v>"</v>
          </cell>
          <cell r="G177" t="str">
            <v>quienesestaquesubedeldesierto</v>
          </cell>
          <cell r="H177" t="str">
            <v>Quién es ésta que sube del desierto</v>
          </cell>
          <cell r="I177" t="str">
            <v>",</v>
          </cell>
          <cell r="J177" t="str">
            <v xml:space="preserve"> subtitle: </v>
          </cell>
          <cell r="K177" t="str">
            <v>"</v>
          </cell>
          <cell r="L177" t="str">
            <v>Cantar de los Cantares 8,5-7</v>
          </cell>
          <cell r="M177" t="str">
            <v xml:space="preserve">", </v>
          </cell>
          <cell r="N177" t="str">
            <v xml:space="preserve">category: </v>
          </cell>
          <cell r="O177" t="str">
            <v>"</v>
          </cell>
          <cell r="P177" t="str">
            <v>PRECATECUMENADO</v>
          </cell>
          <cell r="Q177" t="str">
            <v>"</v>
          </cell>
          <cell r="R177" t="str">
            <v>, moments: [</v>
          </cell>
          <cell r="S177" t="str">
            <v>"</v>
          </cell>
          <cell r="T177" t="str">
            <v>Pascua</v>
          </cell>
          <cell r="AE177" t="str">
            <v>"], url: "</v>
          </cell>
          <cell r="AF177" t="str">
            <v>/cantos/resucito/q/quienesestaquesubedeldesierto.html</v>
          </cell>
          <cell r="AG177" t="str">
            <v>/cantos/resucito/q/quienesestaquesubedeldesierto.html</v>
          </cell>
          <cell r="AH177" t="str">
            <v>"},</v>
          </cell>
          <cell r="AI177" t="str">
            <v>q</v>
          </cell>
          <cell r="AJ177" t="str">
            <v>p</v>
          </cell>
          <cell r="AK177" t="str">
            <v>{id:176,title: "quienesestaquesubedeldesiertoQuién es ésta que sube del desierto", subtitle: "Cantar de los Cantares 8,5-7", category: "PRECATECUMENADO", moments: ["Pascua"], url: "/cantos/resucito/q/quienesestaquesubedeldesierto.html/cantos/resucito/q/quienesestaquesubedeldesierto.html"},</v>
          </cell>
          <cell r="AL177" t="str">
            <v>QUIÉN ES ÉSTA QUE SUBE DEL DESIERTO</v>
          </cell>
          <cell r="AM177" t="str">
            <v>quiéneséstaquesubedeldesierto</v>
          </cell>
          <cell r="AN177" t="str">
            <v>Cantar de los Cantares 8,5-7</v>
          </cell>
          <cell r="AP177" t="str">
            <v>CANTO</v>
          </cell>
          <cell r="AQ177" t="str">
            <v>QUIÉN ES ÉSTA QUE SUBE DEL DESIERTO</v>
          </cell>
        </row>
        <row r="178">
          <cell r="A178">
            <v>139</v>
          </cell>
          <cell r="B178" t="str">
            <v>{id:</v>
          </cell>
          <cell r="C178">
            <v>177</v>
          </cell>
          <cell r="D178" t="str">
            <v>,</v>
          </cell>
          <cell r="E178" t="str">
            <v xml:space="preserve">title: </v>
          </cell>
          <cell r="F178" t="str">
            <v>"</v>
          </cell>
          <cell r="G178" t="str">
            <v>quiennosseparara</v>
          </cell>
          <cell r="H178" t="str">
            <v>Quién nos separará</v>
          </cell>
          <cell r="I178" t="str">
            <v>",</v>
          </cell>
          <cell r="J178" t="str">
            <v xml:space="preserve"> subtitle: </v>
          </cell>
          <cell r="K178" t="str">
            <v>"</v>
          </cell>
          <cell r="L178" t="str">
            <v>Romanos 8,34-39</v>
          </cell>
          <cell r="M178" t="str">
            <v xml:space="preserve">", </v>
          </cell>
          <cell r="N178" t="str">
            <v xml:space="preserve">category: </v>
          </cell>
          <cell r="O178" t="str">
            <v>"</v>
          </cell>
          <cell r="P178" t="str">
            <v>PRECATECUMENADO</v>
          </cell>
          <cell r="Q178" t="str">
            <v>"</v>
          </cell>
          <cell r="R178" t="str">
            <v>, moments: [</v>
          </cell>
          <cell r="S178" t="str">
            <v>"</v>
          </cell>
          <cell r="T178" t="str">
            <v>Pascua</v>
          </cell>
          <cell r="AE178" t="str">
            <v>"], url: "</v>
          </cell>
          <cell r="AF178" t="str">
            <v>/cantos/resucito/q/quiennosseparara.html</v>
          </cell>
          <cell r="AG178" t="str">
            <v>/cantos/resucito/q/quiennosseparara.html</v>
          </cell>
          <cell r="AH178" t="str">
            <v>"},</v>
          </cell>
          <cell r="AI178" t="str">
            <v>q</v>
          </cell>
          <cell r="AJ178" t="str">
            <v>p</v>
          </cell>
          <cell r="AK178" t="str">
            <v>{id:177,title: "quiennossepararaQuién nos separará", subtitle: "Romanos 8,34-39", category: "PRECATECUMENADO", moments: ["Pascua"], url: "/cantos/resucito/q/quiennosseparara.html/cantos/resucito/q/quiennosseparara.html"},</v>
          </cell>
          <cell r="AL178" t="str">
            <v>QUIÉN NOS SEPARARÁ</v>
          </cell>
          <cell r="AM178" t="str">
            <v>quiénnosseparará</v>
          </cell>
          <cell r="AN178" t="str">
            <v>Romanos 8,34-39</v>
          </cell>
          <cell r="AP178" t="str">
            <v>CANTO</v>
          </cell>
          <cell r="AQ178" t="str">
            <v>QUIÉN NOS SEPARARÁ</v>
          </cell>
        </row>
        <row r="179">
          <cell r="A179">
            <v>140</v>
          </cell>
          <cell r="B179" t="str">
            <v>{id:</v>
          </cell>
          <cell r="C179">
            <v>178</v>
          </cell>
          <cell r="D179" t="str">
            <v>,</v>
          </cell>
          <cell r="E179" t="str">
            <v xml:space="preserve">title: </v>
          </cell>
          <cell r="F179" t="str">
            <v>"</v>
          </cell>
          <cell r="G179" t="str">
            <v>quieroandarmadreajerusalen</v>
          </cell>
          <cell r="H179" t="str">
            <v>Quiero andar, madre, a Jerusalén</v>
          </cell>
          <cell r="I179" t="str">
            <v>",</v>
          </cell>
          <cell r="J179" t="str">
            <v xml:space="preserve"> subtitle: </v>
          </cell>
          <cell r="K179" t="str">
            <v>"</v>
          </cell>
          <cell r="L179" t="str">
            <v>Canto sefardí</v>
          </cell>
          <cell r="M179" t="str">
            <v xml:space="preserve">", </v>
          </cell>
          <cell r="N179" t="str">
            <v xml:space="preserve">category: </v>
          </cell>
          <cell r="O179" t="str">
            <v>"</v>
          </cell>
          <cell r="P179" t="str">
            <v>PRECATECUMENADO</v>
          </cell>
          <cell r="Q179" t="str">
            <v>"</v>
          </cell>
          <cell r="R179" t="str">
            <v>, moments: [</v>
          </cell>
          <cell r="S179" t="str">
            <v>"</v>
          </cell>
          <cell r="T179" t="str">
            <v>Pascua</v>
          </cell>
          <cell r="AE179" t="str">
            <v>"], url: "</v>
          </cell>
          <cell r="AF179" t="str">
            <v>/cantos/resucito/q/quieroandarmadreajerusalen.html</v>
          </cell>
          <cell r="AG179" t="str">
            <v>/cantos/resucito/q/quieroandarmadreajerusalen.html</v>
          </cell>
          <cell r="AH179" t="str">
            <v>"},</v>
          </cell>
          <cell r="AI179" t="str">
            <v>q</v>
          </cell>
          <cell r="AJ179" t="str">
            <v>p</v>
          </cell>
          <cell r="AK179" t="str">
            <v>{id:178,title: "quieroandarmadreajerusalenQuiero andar, madre, a Jerusalén", subtitle: "Canto sefardí", category: "PRECATECUMENADO", moments: ["Pascua"], url: "/cantos/resucito/q/quieroandarmadreajerusalen.html/cantos/resucito/q/quieroandarmadreajerusalen.html"},</v>
          </cell>
          <cell r="AL179" t="str">
            <v>QUIERO ANDAR, MADRE, A JERUSALÉN</v>
          </cell>
          <cell r="AM179" t="str">
            <v>quieroandar,madre,ajerusalén</v>
          </cell>
          <cell r="AN179" t="str">
            <v>Canto sefardí</v>
          </cell>
          <cell r="AP179" t="str">
            <v>CANTO</v>
          </cell>
          <cell r="AQ179" t="str">
            <v>QUIERO ANDAR, MADRE, A JERUSALÉN</v>
          </cell>
        </row>
        <row r="180">
          <cell r="A180">
            <v>141</v>
          </cell>
          <cell r="B180" t="str">
            <v>{id:</v>
          </cell>
          <cell r="C180">
            <v>179</v>
          </cell>
          <cell r="D180" t="str">
            <v>,</v>
          </cell>
          <cell r="E180" t="str">
            <v xml:space="preserve">title: </v>
          </cell>
          <cell r="F180" t="str">
            <v>"</v>
          </cell>
          <cell r="G180" t="str">
            <v>quierocantar</v>
          </cell>
          <cell r="H180" t="str">
            <v>Quiero cantar</v>
          </cell>
          <cell r="I180" t="str">
            <v>",</v>
          </cell>
          <cell r="J180" t="str">
            <v xml:space="preserve"> subtitle: </v>
          </cell>
          <cell r="K180" t="str">
            <v>"</v>
          </cell>
          <cell r="L180" t="str">
            <v>Sal 57 (56)</v>
          </cell>
          <cell r="M180" t="str">
            <v xml:space="preserve">", </v>
          </cell>
          <cell r="N180" t="str">
            <v xml:space="preserve">category: </v>
          </cell>
          <cell r="O180" t="str">
            <v>"</v>
          </cell>
          <cell r="P180" t="str">
            <v>PRECATECUMENADO</v>
          </cell>
          <cell r="Q180" t="str">
            <v>"</v>
          </cell>
          <cell r="R180" t="str">
            <v>, moments: [</v>
          </cell>
          <cell r="S180" t="str">
            <v>"</v>
          </cell>
          <cell r="T180" t="str">
            <v>Entrada</v>
          </cell>
          <cell r="U180" t="str">
            <v>", "</v>
          </cell>
          <cell r="V180" t="str">
            <v>Antiguo Testamento</v>
          </cell>
          <cell r="AE180" t="str">
            <v>"], url: "</v>
          </cell>
          <cell r="AF180" t="str">
            <v>/cantos/resucito/q/quierocantar.html</v>
          </cell>
          <cell r="AG180" t="str">
            <v>/cantos/resucito/q/quierocantar.html</v>
          </cell>
          <cell r="AH180" t="str">
            <v>"},</v>
          </cell>
          <cell r="AI180" t="str">
            <v>q</v>
          </cell>
          <cell r="AJ180" t="str">
            <v>p</v>
          </cell>
          <cell r="AK180" t="str">
            <v>{id:179,title: "quierocantarQuiero cantar", subtitle: "Sal 57 (56)", category: "PRECATECUMENADO", moments: ["Entrada", "Antiguo Testamento"], url: "/cantos/resucito/q/quierocantar.html/cantos/resucito/q/quierocantar.html"},</v>
          </cell>
          <cell r="AL180" t="str">
            <v>QUIERO CANTAR</v>
          </cell>
          <cell r="AM180" t="str">
            <v>quierocantar</v>
          </cell>
          <cell r="AN180" t="str">
            <v>Sal 57 (56)</v>
          </cell>
          <cell r="AP180" t="str">
            <v>CANTO</v>
          </cell>
          <cell r="AQ180" t="str">
            <v>QUIERO CANTAR</v>
          </cell>
        </row>
        <row r="181">
          <cell r="A181">
            <v>142</v>
          </cell>
          <cell r="B181" t="str">
            <v>{id:</v>
          </cell>
          <cell r="C181">
            <v>180</v>
          </cell>
          <cell r="D181" t="str">
            <v>,</v>
          </cell>
          <cell r="E181" t="str">
            <v xml:space="preserve">title: </v>
          </cell>
          <cell r="F181" t="str">
            <v>"</v>
          </cell>
          <cell r="G181" t="str">
            <v>resucito</v>
          </cell>
          <cell r="H181" t="str">
            <v>Resucitó</v>
          </cell>
          <cell r="I181" t="str">
            <v>",</v>
          </cell>
          <cell r="J181" t="str">
            <v xml:space="preserve"> subtitle: </v>
          </cell>
          <cell r="K181" t="str">
            <v>"</v>
          </cell>
          <cell r="L181" t="str">
            <v>(Kiko Argüello)</v>
          </cell>
          <cell r="M181" t="str">
            <v xml:space="preserve">", </v>
          </cell>
          <cell r="N181" t="str">
            <v xml:space="preserve">category: </v>
          </cell>
          <cell r="O181" t="str">
            <v>"</v>
          </cell>
          <cell r="P181" t="str">
            <v>PRECATECUMENADO</v>
          </cell>
          <cell r="Q181" t="str">
            <v>"</v>
          </cell>
          <cell r="R181" t="str">
            <v>, moments: [</v>
          </cell>
          <cell r="S181" t="str">
            <v>"</v>
          </cell>
          <cell r="T181" t="str">
            <v>Paz</v>
          </cell>
          <cell r="U181" t="str">
            <v>", "</v>
          </cell>
          <cell r="V181" t="str">
            <v>Antiguo Testamento</v>
          </cell>
          <cell r="AE181" t="str">
            <v>"], url: "</v>
          </cell>
          <cell r="AF181" t="str">
            <v>/cantos/resucito/r/resucito.html</v>
          </cell>
          <cell r="AG181" t="str">
            <v>/cantos/resucito/r/resucito.html</v>
          </cell>
          <cell r="AH181" t="str">
            <v>"},</v>
          </cell>
          <cell r="AI181" t="str">
            <v>r</v>
          </cell>
          <cell r="AJ181" t="str">
            <v>p</v>
          </cell>
          <cell r="AK181" t="str">
            <v>{id:180,title: "resucitoResucitó", subtitle: "(Kiko Argüello)", category: "PRECATECUMENADO", moments: ["Paz", "Antiguo Testamento"], url: "/cantos/resucito/r/resucito.html/cantos/resucito/r/resucito.html"},</v>
          </cell>
          <cell r="AL181" t="str">
            <v>RESUCITÓ</v>
          </cell>
          <cell r="AM181" t="str">
            <v>resucitó</v>
          </cell>
          <cell r="AN181" t="str">
            <v>(Kiko Argüello)</v>
          </cell>
          <cell r="AP181" t="str">
            <v>CANTO</v>
          </cell>
          <cell r="AQ181" t="str">
            <v>RESUCITÓ</v>
          </cell>
        </row>
        <row r="182">
          <cell r="A182">
            <v>143</v>
          </cell>
          <cell r="B182" t="str">
            <v>{id:</v>
          </cell>
          <cell r="C182">
            <v>181</v>
          </cell>
          <cell r="D182" t="str">
            <v>,</v>
          </cell>
          <cell r="E182" t="str">
            <v xml:space="preserve">title: </v>
          </cell>
          <cell r="F182" t="str">
            <v>"</v>
          </cell>
          <cell r="G182" t="str">
            <v>resurrexit</v>
          </cell>
          <cell r="H182" t="str">
            <v>Resurrexit</v>
          </cell>
          <cell r="I182" t="str">
            <v>",</v>
          </cell>
          <cell r="J182" t="str">
            <v xml:space="preserve"> subtitle: </v>
          </cell>
          <cell r="K182" t="str">
            <v>"</v>
          </cell>
          <cell r="L182" t="str">
            <v>Juan 11,25s</v>
          </cell>
          <cell r="M182" t="str">
            <v xml:space="preserve">", </v>
          </cell>
          <cell r="N182" t="str">
            <v xml:space="preserve">category: </v>
          </cell>
          <cell r="O182" t="str">
            <v>"</v>
          </cell>
          <cell r="P182" t="str">
            <v>PRECATECUMENADO</v>
          </cell>
          <cell r="Q182" t="str">
            <v>"</v>
          </cell>
          <cell r="R182" t="str">
            <v>, moments: [</v>
          </cell>
          <cell r="S182" t="str">
            <v>"</v>
          </cell>
          <cell r="T182" t="str">
            <v>Comunión</v>
          </cell>
          <cell r="U182" t="str">
            <v>", "</v>
          </cell>
          <cell r="V182" t="str">
            <v>Final</v>
          </cell>
          <cell r="W182" t="str">
            <v>", "</v>
          </cell>
          <cell r="X182" t="str">
            <v>Antiguo Testamento</v>
          </cell>
          <cell r="AE182" t="str">
            <v>"], url: "</v>
          </cell>
          <cell r="AF182" t="str">
            <v>/cantos/resucito/r/resurrexit.html</v>
          </cell>
          <cell r="AG182" t="str">
            <v>/cantos/resucito/r/resurrexit.html</v>
          </cell>
          <cell r="AH182" t="str">
            <v>"},</v>
          </cell>
          <cell r="AI182" t="str">
            <v>r</v>
          </cell>
          <cell r="AJ182" t="str">
            <v>p</v>
          </cell>
          <cell r="AK182" t="str">
            <v>{id:181,title: "resurrexitResurrexit", subtitle: "Juan 11,25s", category: "PRECATECUMENADO", moments: ["Comunión", "Final", "Antiguo Testamento"], url: "/cantos/resucito/r/resurrexit.html/cantos/resucito/r/resurrexit.html"},</v>
          </cell>
          <cell r="AL182" t="str">
            <v>RESURREXIT</v>
          </cell>
          <cell r="AM182" t="str">
            <v>resurrexit</v>
          </cell>
          <cell r="AN182" t="str">
            <v>Juan 11,25s</v>
          </cell>
          <cell r="AP182" t="str">
            <v>CANTO</v>
          </cell>
          <cell r="AQ182" t="str">
            <v>RESURREXIT</v>
          </cell>
        </row>
        <row r="183">
          <cell r="A183">
            <v>208</v>
          </cell>
          <cell r="B183" t="str">
            <v>{id:</v>
          </cell>
          <cell r="C183">
            <v>182</v>
          </cell>
          <cell r="D183" t="str">
            <v>,</v>
          </cell>
          <cell r="E183" t="str">
            <v xml:space="preserve">title: </v>
          </cell>
          <cell r="F183" t="str">
            <v>"</v>
          </cell>
          <cell r="G183" t="str">
            <v>salmodiaparaelevangelio</v>
          </cell>
          <cell r="H183" t="str">
            <v>Salmodia para el evangelio</v>
          </cell>
          <cell r="I183" t="str">
            <v>",</v>
          </cell>
          <cell r="J183" t="str">
            <v xml:space="preserve"> subtitle: </v>
          </cell>
          <cell r="K183" t="str">
            <v>"</v>
          </cell>
          <cell r="L183" t="str">
            <v xml:space="preserve">Juan 3,11-20 </v>
          </cell>
          <cell r="M183" t="str">
            <v xml:space="preserve">", </v>
          </cell>
          <cell r="N183" t="str">
            <v xml:space="preserve">category: </v>
          </cell>
          <cell r="O183" t="str">
            <v>"</v>
          </cell>
          <cell r="P183" t="str">
            <v>LITÚRGICOS</v>
          </cell>
          <cell r="Q183" t="str">
            <v>"</v>
          </cell>
          <cell r="R183" t="str">
            <v>, moments: [</v>
          </cell>
          <cell r="S183" t="str">
            <v>"</v>
          </cell>
          <cell r="T183" t="str">
            <v>Laudes/Visperas</v>
          </cell>
          <cell r="U183" t="str">
            <v>", "</v>
          </cell>
          <cell r="V183" t="str">
            <v>Comunión</v>
          </cell>
          <cell r="W183" t="str">
            <v>", "</v>
          </cell>
          <cell r="X183" t="str">
            <v>Nuevo Testamento</v>
          </cell>
          <cell r="AE183" t="str">
            <v>"], url: "</v>
          </cell>
          <cell r="AF183" t="str">
            <v>/cantos/resucito/s/salmodiaparaelevangelio.html</v>
          </cell>
          <cell r="AG183" t="str">
            <v>/cantos/resucito/s/salmodiaparaelevangelio.html</v>
          </cell>
          <cell r="AH183" t="str">
            <v>"},</v>
          </cell>
          <cell r="AI183" t="str">
            <v>s</v>
          </cell>
          <cell r="AJ183" t="str">
            <v>l</v>
          </cell>
          <cell r="AK183" t="str">
            <v>{id:182,title: "salmodiaparaelevangelioSalmodia para el evangelio", subtitle: "Juan 3,11-20 ", category: "LITÚRGICOS", moments: ["Laudes/Visperas", "Comunión", "Nuevo Testamento"], url: "/cantos/resucito/s/salmodiaparaelevangelio.html/cantos/resucito/s/salmodiaparaelevangelio.html"},</v>
          </cell>
          <cell r="AL183" t="str">
            <v>SALMODIA PARA EL EVANGELIO</v>
          </cell>
          <cell r="AM183" t="str">
            <v>salmodiaparaelevangelio</v>
          </cell>
          <cell r="AN183" t="str">
            <v xml:space="preserve">Juan 3,11-20 </v>
          </cell>
          <cell r="AP183" t="str">
            <v>CANTO</v>
          </cell>
          <cell r="AQ183" t="str">
            <v>SALMODIA PARA EL EVANGELIO</v>
          </cell>
        </row>
        <row r="184">
          <cell r="A184">
            <v>209</v>
          </cell>
          <cell r="B184" t="str">
            <v>{id:</v>
          </cell>
          <cell r="C184">
            <v>183</v>
          </cell>
          <cell r="D184" t="str">
            <v>,</v>
          </cell>
          <cell r="E184" t="str">
            <v xml:space="preserve">title: </v>
          </cell>
          <cell r="F184" t="str">
            <v>"</v>
          </cell>
          <cell r="G184" t="str">
            <v>salmodiaparaelrosario</v>
          </cell>
          <cell r="H184" t="str">
            <v>Salmodia para el rosario</v>
          </cell>
          <cell r="I184" t="str">
            <v>",</v>
          </cell>
          <cell r="J184" t="str">
            <v xml:space="preserve"> subtitle: </v>
          </cell>
          <cell r="K184" t="str">
            <v>"</v>
          </cell>
          <cell r="L184" t="str">
            <v>Santo Rosario</v>
          </cell>
          <cell r="M184" t="str">
            <v xml:space="preserve">", </v>
          </cell>
          <cell r="N184" t="str">
            <v xml:space="preserve">category: </v>
          </cell>
          <cell r="O184" t="str">
            <v>"</v>
          </cell>
          <cell r="P184" t="str">
            <v>LITÚRGICOS</v>
          </cell>
          <cell r="Q184" t="str">
            <v>"</v>
          </cell>
          <cell r="R184" t="str">
            <v>, moments: [</v>
          </cell>
          <cell r="S184" t="str">
            <v>"</v>
          </cell>
          <cell r="T184" t="str">
            <v>Final</v>
          </cell>
          <cell r="AE184" t="str">
            <v>"], url: "</v>
          </cell>
          <cell r="AF184" t="str">
            <v>/cantos/resucito/s/salmodiaparaelrosario.html</v>
          </cell>
          <cell r="AG184" t="str">
            <v>/cantos/resucito/s/salmodiaparaelrosario.html</v>
          </cell>
          <cell r="AH184" t="str">
            <v>"},</v>
          </cell>
          <cell r="AI184" t="str">
            <v>s</v>
          </cell>
          <cell r="AJ184" t="str">
            <v>l</v>
          </cell>
          <cell r="AK184" t="str">
            <v>{id:183,title: "salmodiaparaelrosarioSalmodia para el rosario", subtitle: "Santo Rosario", category: "LITÚRGICOS", moments: ["Final"], url: "/cantos/resucito/s/salmodiaparaelrosario.html/cantos/resucito/s/salmodiaparaelrosario.html"},</v>
          </cell>
          <cell r="AL184" t="str">
            <v>SALMODIA PARA EL ROSARIO</v>
          </cell>
          <cell r="AM184" t="str">
            <v>salmodiaparaelrosario</v>
          </cell>
          <cell r="AN184" t="str">
            <v>Santo Rosario</v>
          </cell>
          <cell r="AP184" t="str">
            <v>CANTO</v>
          </cell>
          <cell r="AQ184" t="str">
            <v>SALMODIA PARA EL ROSARIO</v>
          </cell>
        </row>
        <row r="185">
          <cell r="A185">
            <v>210</v>
          </cell>
          <cell r="B185" t="str">
            <v>{id:</v>
          </cell>
          <cell r="C185">
            <v>184</v>
          </cell>
          <cell r="D185" t="str">
            <v>,</v>
          </cell>
          <cell r="E185" t="str">
            <v xml:space="preserve">title: </v>
          </cell>
          <cell r="F185" t="str">
            <v>"</v>
          </cell>
          <cell r="G185" t="str">
            <v>salmodiaparaelsalmoresponsorial</v>
          </cell>
          <cell r="H185" t="str">
            <v>Salmodia para el Salmo responsorial</v>
          </cell>
          <cell r="I185" t="str">
            <v>",</v>
          </cell>
          <cell r="J185" t="str">
            <v xml:space="preserve"> subtitle: </v>
          </cell>
          <cell r="K185" t="str">
            <v>"</v>
          </cell>
          <cell r="L185" t="str">
            <v>Modelo I, II, III</v>
          </cell>
          <cell r="M185" t="str">
            <v xml:space="preserve">", </v>
          </cell>
          <cell r="N185" t="str">
            <v xml:space="preserve">category: </v>
          </cell>
          <cell r="O185" t="str">
            <v>"</v>
          </cell>
          <cell r="P185" t="str">
            <v>LITÚRGICOS</v>
          </cell>
          <cell r="Q185" t="str">
            <v>"</v>
          </cell>
          <cell r="R185" t="str">
            <v>, moments: [</v>
          </cell>
          <cell r="S185" t="str">
            <v>"</v>
          </cell>
          <cell r="T185" t="str">
            <v>Cuaresma</v>
          </cell>
          <cell r="U185" t="str">
            <v>", "</v>
          </cell>
          <cell r="V185" t="str">
            <v>Antiguo Testamento</v>
          </cell>
          <cell r="AE185" t="str">
            <v>"], url: "</v>
          </cell>
          <cell r="AF185" t="str">
            <v>/cantos/resucito/s/salmodiaparaelsalmoresponsorial.html</v>
          </cell>
          <cell r="AG185" t="str">
            <v>/cantos/resucito/s/salmodiaparaelsalmoresponsorial.html</v>
          </cell>
          <cell r="AH185" t="str">
            <v>"},</v>
          </cell>
          <cell r="AI185" t="str">
            <v>s</v>
          </cell>
          <cell r="AJ185" t="str">
            <v>l</v>
          </cell>
          <cell r="AK185" t="str">
            <v>{id:184,title: "salmodiaparaelsalmoresponsorialSalmodia para el Salmo responsorial", subtitle: "Modelo I, II, III", category: "LITÚRGICOS", moments: ["Cuaresma", "Antiguo Testamento"], url: "/cantos/resucito/s/salmodiaparaelsalmoresponsorial.html/cantos/resucito/s/salmodiaparaelsalmoresponsorial.html"},</v>
          </cell>
          <cell r="AL185" t="str">
            <v>SALMODIA PARA EL SALMO RESPONSORIAL</v>
          </cell>
          <cell r="AM185" t="str">
            <v>salmodiaparaelsalmoresponsorial</v>
          </cell>
          <cell r="AN185" t="str">
            <v>Modelo I, II, III</v>
          </cell>
          <cell r="AP185" t="str">
            <v>CANTO</v>
          </cell>
          <cell r="AQ185" t="str">
            <v>SALMODIA PARA EL SALMO RESPONSORIAL</v>
          </cell>
        </row>
        <row r="186">
          <cell r="A186">
            <v>211</v>
          </cell>
          <cell r="B186" t="str">
            <v>{id:</v>
          </cell>
          <cell r="C186">
            <v>185</v>
          </cell>
          <cell r="D186" t="str">
            <v>,</v>
          </cell>
          <cell r="E186" t="str">
            <v xml:space="preserve">title: </v>
          </cell>
          <cell r="F186" t="str">
            <v>"</v>
          </cell>
          <cell r="G186" t="str">
            <v>salmodiasparalaoraciondelosfieles</v>
          </cell>
          <cell r="H186" t="str">
            <v>Salmodias para la oración de los fieles</v>
          </cell>
          <cell r="I186" t="str">
            <v>",</v>
          </cell>
          <cell r="J186" t="str">
            <v xml:space="preserve"> subtitle: </v>
          </cell>
          <cell r="K186" t="str">
            <v>"</v>
          </cell>
          <cell r="L186" t="str">
            <v>Para las solemnidades</v>
          </cell>
          <cell r="M186" t="str">
            <v xml:space="preserve">", </v>
          </cell>
          <cell r="N186" t="str">
            <v xml:space="preserve">category: </v>
          </cell>
          <cell r="O186" t="str">
            <v>"</v>
          </cell>
          <cell r="P186" t="str">
            <v>LITÚRGICOS</v>
          </cell>
          <cell r="Q186" t="str">
            <v>"</v>
          </cell>
          <cell r="R186" t="str">
            <v>, moments: [</v>
          </cell>
          <cell r="S186" t="str">
            <v>"</v>
          </cell>
          <cell r="T186" t="str">
            <v>Pascua</v>
          </cell>
          <cell r="U186" t="str">
            <v>", "</v>
          </cell>
          <cell r="V186" t="str">
            <v>Comunión</v>
          </cell>
          <cell r="AE186" t="str">
            <v>"], url: "</v>
          </cell>
          <cell r="AF186" t="str">
            <v>/cantos/resucito/s/salmodiasparalaoraciondelosfieles.html</v>
          </cell>
          <cell r="AG186" t="str">
            <v>/cantos/resucito/s/salmodiasparalaoraciondelosfieles.html</v>
          </cell>
          <cell r="AH186" t="str">
            <v>"},</v>
          </cell>
          <cell r="AI186" t="str">
            <v>s</v>
          </cell>
          <cell r="AJ186" t="str">
            <v>l</v>
          </cell>
          <cell r="AK186" t="str">
            <v>{id:185,title: "salmodiasparalaoraciondelosfielesSalmodias para la oración de los fieles", subtitle: "Para las solemnidades", category: "LITÚRGICOS", moments: ["Pascua", "Comunión"], url: "/cantos/resucito/s/salmodiasparalaoraciondelosfieles.html/cantos/resucito/s/salmodiasparalaoraciondelosfieles.html"},</v>
          </cell>
          <cell r="AL186" t="str">
            <v>SALMODIAS PARA LA ORACIÓN DE LOS FIELES</v>
          </cell>
          <cell r="AM186" t="str">
            <v>salmodiasparalaoracióndelosfieles</v>
          </cell>
          <cell r="AN186" t="str">
            <v>Para las solemnidades</v>
          </cell>
          <cell r="AP186" t="str">
            <v>CANTO</v>
          </cell>
          <cell r="AQ186" t="str">
            <v>SALMODIAS PARA LA ORACIÓN DE LOS FIELES</v>
          </cell>
        </row>
        <row r="187">
          <cell r="A187">
            <v>212</v>
          </cell>
          <cell r="B187" t="str">
            <v>{id:</v>
          </cell>
          <cell r="C187">
            <v>186</v>
          </cell>
          <cell r="D187" t="str">
            <v>,</v>
          </cell>
          <cell r="E187" t="str">
            <v xml:space="preserve">title: </v>
          </cell>
          <cell r="F187" t="str">
            <v>"</v>
          </cell>
          <cell r="G187" t="str">
            <v>salmodiasparalaudes</v>
          </cell>
          <cell r="H187" t="str">
            <v>Salmodias para laudes</v>
          </cell>
          <cell r="I187" t="str">
            <v>",</v>
          </cell>
          <cell r="J187" t="str">
            <v xml:space="preserve"> subtitle: </v>
          </cell>
          <cell r="K187" t="str">
            <v>"</v>
          </cell>
          <cell r="L187" t="str">
            <v>Modelo I, II, III, IV, V</v>
          </cell>
          <cell r="M187" t="str">
            <v xml:space="preserve">", </v>
          </cell>
          <cell r="N187" t="str">
            <v xml:space="preserve">category: </v>
          </cell>
          <cell r="O187" t="str">
            <v>"</v>
          </cell>
          <cell r="P187" t="str">
            <v>LITÚRGICOS</v>
          </cell>
          <cell r="Q187" t="str">
            <v>"</v>
          </cell>
          <cell r="R187" t="str">
            <v>, moments: [</v>
          </cell>
          <cell r="S187" t="str">
            <v>"</v>
          </cell>
          <cell r="T187" t="str">
            <v>Pascua</v>
          </cell>
          <cell r="AE187" t="str">
            <v>"], url: "</v>
          </cell>
          <cell r="AF187" t="str">
            <v>/cantos/resucito/s/salmodiasparalaudes.html</v>
          </cell>
          <cell r="AG187" t="str">
            <v>/cantos/resucito/s/salmodiasparalaudes.html</v>
          </cell>
          <cell r="AH187" t="str">
            <v>"},</v>
          </cell>
          <cell r="AI187" t="str">
            <v>s</v>
          </cell>
          <cell r="AJ187" t="str">
            <v>l</v>
          </cell>
          <cell r="AK187" t="str">
            <v>{id:186,title: "salmodiasparalaudesSalmodias para laudes", subtitle: "Modelo I, II, III, IV, V", category: "LITÚRGICOS", moments: ["Pascua"], url: "/cantos/resucito/s/salmodiasparalaudes.html/cantos/resucito/s/salmodiasparalaudes.html"},</v>
          </cell>
          <cell r="AL187" t="str">
            <v>SALMODIAS PARA LAUDES</v>
          </cell>
          <cell r="AM187" t="str">
            <v>salmodiasparalaudes</v>
          </cell>
          <cell r="AN187" t="str">
            <v>Modelo I, II, III, IV, V</v>
          </cell>
          <cell r="AP187" t="str">
            <v>CANTO</v>
          </cell>
          <cell r="AQ187" t="str">
            <v>SALMODIAS PARA LAUDES</v>
          </cell>
        </row>
        <row r="188">
          <cell r="A188">
            <v>144</v>
          </cell>
          <cell r="B188" t="str">
            <v>{id:</v>
          </cell>
          <cell r="C188">
            <v>187</v>
          </cell>
          <cell r="D188" t="str">
            <v>,</v>
          </cell>
          <cell r="E188" t="str">
            <v xml:space="preserve">title: </v>
          </cell>
          <cell r="F188" t="str">
            <v>"</v>
          </cell>
          <cell r="G188" t="str">
            <v>salvereinadeloscielos</v>
          </cell>
          <cell r="H188" t="str">
            <v>Salve, reina de los cielos</v>
          </cell>
          <cell r="I188" t="str">
            <v>",</v>
          </cell>
          <cell r="J188" t="str">
            <v xml:space="preserve"> subtitle: </v>
          </cell>
          <cell r="K188" t="str">
            <v>"</v>
          </cell>
          <cell r="L188" t="str">
            <v>Himno lat. «Ave, Regina Caelorum»</v>
          </cell>
          <cell r="M188" t="str">
            <v xml:space="preserve">", </v>
          </cell>
          <cell r="N188" t="str">
            <v xml:space="preserve">category: </v>
          </cell>
          <cell r="O188" t="str">
            <v>"</v>
          </cell>
          <cell r="P188" t="str">
            <v>PRECATECUMENADO</v>
          </cell>
          <cell r="Q188" t="str">
            <v>"</v>
          </cell>
          <cell r="R188" t="str">
            <v>, moments: [</v>
          </cell>
          <cell r="S188" t="str">
            <v>"</v>
          </cell>
          <cell r="AE188" t="str">
            <v>"], url: "</v>
          </cell>
          <cell r="AF188" t="str">
            <v>/cantos/resucito/s/salvereinadeloscielos.html</v>
          </cell>
          <cell r="AG188" t="str">
            <v>/cantos/resucito/s/salvereinadeloscielos.html</v>
          </cell>
          <cell r="AH188" t="str">
            <v>"},</v>
          </cell>
          <cell r="AI188" t="str">
            <v>s</v>
          </cell>
          <cell r="AJ188" t="str">
            <v>p</v>
          </cell>
          <cell r="AK188" t="str">
            <v>{id:187,title: "salvereinadeloscielosSalve, reina de los cielos", subtitle: "Himno lat. «Ave, Regina Caelorum»", category: "PRECATECUMENADO", moments: [""], url: "/cantos/resucito/s/salvereinadeloscielos.html/cantos/resucito/s/salvereinadeloscielos.html"},</v>
          </cell>
          <cell r="AL188" t="str">
            <v>SALVE, REINA DE LOS CIELOS</v>
          </cell>
          <cell r="AM188" t="str">
            <v>salve,reinadeloscielos</v>
          </cell>
          <cell r="AN188" t="str">
            <v>Himno lat. «Ave, Regina Caelorum»</v>
          </cell>
          <cell r="AP188" t="str">
            <v>CANTO</v>
          </cell>
          <cell r="AQ188" t="str">
            <v>SALVE, REINA DE LOS CIELOS</v>
          </cell>
        </row>
        <row r="189">
          <cell r="A189">
            <v>214</v>
          </cell>
          <cell r="B189" t="str">
            <v>{id:</v>
          </cell>
          <cell r="C189">
            <v>188</v>
          </cell>
          <cell r="D189" t="str">
            <v>,</v>
          </cell>
          <cell r="E189" t="str">
            <v xml:space="preserve">title: </v>
          </cell>
          <cell r="F189" t="str">
            <v>"</v>
          </cell>
          <cell r="G189" t="str">
            <v>santo</v>
          </cell>
          <cell r="H189" t="str">
            <v>Santo</v>
          </cell>
          <cell r="I189" t="str">
            <v>",</v>
          </cell>
          <cell r="J189" t="str">
            <v xml:space="preserve"> subtitle: </v>
          </cell>
          <cell r="K189" t="str">
            <v>"</v>
          </cell>
          <cell r="L189" t="str">
            <v>Palomeras 65</v>
          </cell>
          <cell r="M189" t="str">
            <v xml:space="preserve">", </v>
          </cell>
          <cell r="N189" t="str">
            <v xml:space="preserve">category: </v>
          </cell>
          <cell r="O189" t="str">
            <v>"</v>
          </cell>
          <cell r="P189" t="str">
            <v>LITÚRGICOS</v>
          </cell>
          <cell r="Q189" t="str">
            <v>"</v>
          </cell>
          <cell r="R189" t="str">
            <v>, moments: [</v>
          </cell>
          <cell r="S189" t="str">
            <v>"</v>
          </cell>
          <cell r="AE189" t="str">
            <v>"], url: "</v>
          </cell>
          <cell r="AF189" t="str">
            <v>/cantos/resucito/s/santo.html</v>
          </cell>
          <cell r="AG189" t="str">
            <v>/cantos/resucito/s/santo.html</v>
          </cell>
          <cell r="AH189" t="str">
            <v>"},</v>
          </cell>
          <cell r="AI189" t="str">
            <v>s</v>
          </cell>
          <cell r="AJ189" t="str">
            <v>l</v>
          </cell>
          <cell r="AK189" t="str">
            <v>{id:188,title: "santoSanto", subtitle: "Palomeras 65", category: "LITÚRGICOS", moments: [""], url: "/cantos/resucito/s/santo.html/cantos/resucito/s/santo.html"},</v>
          </cell>
          <cell r="AL189" t="str">
            <v>SANTO</v>
          </cell>
          <cell r="AM189" t="str">
            <v>santo</v>
          </cell>
          <cell r="AN189" t="str">
            <v>Palomeras 65</v>
          </cell>
          <cell r="AP189" t="str">
            <v>CANTO</v>
          </cell>
          <cell r="AQ189" t="str">
            <v>SANTO</v>
          </cell>
        </row>
        <row r="190">
          <cell r="A190">
            <v>215</v>
          </cell>
          <cell r="B190" t="str">
            <v>{id:</v>
          </cell>
          <cell r="C190">
            <v>189</v>
          </cell>
          <cell r="D190" t="str">
            <v>,</v>
          </cell>
          <cell r="E190" t="str">
            <v xml:space="preserve">title: </v>
          </cell>
          <cell r="F190" t="str">
            <v>"</v>
          </cell>
          <cell r="G190" t="str">
            <v>santo</v>
          </cell>
          <cell r="H190" t="str">
            <v>Santo</v>
          </cell>
          <cell r="I190" t="str">
            <v>",</v>
          </cell>
          <cell r="J190" t="str">
            <v xml:space="preserve"> subtitle: </v>
          </cell>
          <cell r="K190" t="str">
            <v>"</v>
          </cell>
          <cell r="L190" t="str">
            <v xml:space="preserve">Melodía hebraica </v>
          </cell>
          <cell r="M190" t="str">
            <v xml:space="preserve">", </v>
          </cell>
          <cell r="N190" t="str">
            <v xml:space="preserve">category: </v>
          </cell>
          <cell r="O190" t="str">
            <v>"</v>
          </cell>
          <cell r="P190" t="str">
            <v>LITÚRGICOS</v>
          </cell>
          <cell r="Q190" t="str">
            <v>"</v>
          </cell>
          <cell r="R190" t="str">
            <v>, moments: [</v>
          </cell>
          <cell r="S190" t="str">
            <v>"</v>
          </cell>
          <cell r="T190" t="str">
            <v>Ordinario</v>
          </cell>
          <cell r="AE190" t="str">
            <v>"], url: "</v>
          </cell>
          <cell r="AF190" t="str">
            <v>/cantos/resucito/s/santo.html</v>
          </cell>
          <cell r="AG190" t="str">
            <v>/cantos/resucito/s/santo.html</v>
          </cell>
          <cell r="AH190" t="str">
            <v>"},</v>
          </cell>
          <cell r="AI190" t="str">
            <v>s</v>
          </cell>
          <cell r="AJ190" t="str">
            <v>l</v>
          </cell>
          <cell r="AK190" t="str">
            <v>{id:189,title: "santoSanto", subtitle: "Melodía hebraica ", category: "LITÚRGICOS", moments: ["Ordinario"], url: "/cantos/resucito/s/santo.html/cantos/resucito/s/santo.html"},</v>
          </cell>
          <cell r="AL190" t="str">
            <v>SANTO</v>
          </cell>
          <cell r="AM190" t="str">
            <v>santo</v>
          </cell>
          <cell r="AN190" t="str">
            <v xml:space="preserve">Melodía hebraica </v>
          </cell>
          <cell r="AP190" t="str">
            <v>CANTO</v>
          </cell>
          <cell r="AQ190" t="str">
            <v>SANTO</v>
          </cell>
        </row>
        <row r="191">
          <cell r="A191">
            <v>216</v>
          </cell>
          <cell r="B191" t="str">
            <v>{id:</v>
          </cell>
          <cell r="C191">
            <v>190</v>
          </cell>
          <cell r="D191" t="str">
            <v>,</v>
          </cell>
          <cell r="E191" t="str">
            <v xml:space="preserve">title: </v>
          </cell>
          <cell r="F191" t="str">
            <v>"</v>
          </cell>
          <cell r="G191" t="str">
            <v>santo</v>
          </cell>
          <cell r="H191" t="str">
            <v>Santo</v>
          </cell>
          <cell r="I191" t="str">
            <v>",</v>
          </cell>
          <cell r="J191" t="str">
            <v xml:space="preserve"> subtitle: </v>
          </cell>
          <cell r="K191" t="str">
            <v>"</v>
          </cell>
          <cell r="L191" t="str">
            <v>Palestina 74</v>
          </cell>
          <cell r="M191" t="str">
            <v xml:space="preserve">", </v>
          </cell>
          <cell r="N191" t="str">
            <v xml:space="preserve">category: </v>
          </cell>
          <cell r="O191" t="str">
            <v>"</v>
          </cell>
          <cell r="P191" t="str">
            <v>LITÚRGICOS</v>
          </cell>
          <cell r="Q191" t="str">
            <v>"</v>
          </cell>
          <cell r="R191" t="str">
            <v>, moments: [</v>
          </cell>
          <cell r="S191" t="str">
            <v>"</v>
          </cell>
          <cell r="T191" t="str">
            <v>Ordinario</v>
          </cell>
          <cell r="AE191" t="str">
            <v>"], url: "</v>
          </cell>
          <cell r="AF191" t="str">
            <v>/cantos/resucito/s/santo.html</v>
          </cell>
          <cell r="AG191" t="str">
            <v>/cantos/resucito/s/santo.html</v>
          </cell>
          <cell r="AH191" t="str">
            <v>"},</v>
          </cell>
          <cell r="AI191" t="str">
            <v>s</v>
          </cell>
          <cell r="AJ191" t="str">
            <v>l</v>
          </cell>
          <cell r="AK191" t="str">
            <v>{id:190,title: "santoSanto", subtitle: "Palestina 74", category: "LITÚRGICOS", moments: ["Ordinario"], url: "/cantos/resucito/s/santo.html/cantos/resucito/s/santo.html"},</v>
          </cell>
          <cell r="AL191" t="str">
            <v>SANTO</v>
          </cell>
          <cell r="AM191" t="str">
            <v>santo</v>
          </cell>
          <cell r="AN191" t="str">
            <v>Palestina 74</v>
          </cell>
          <cell r="AP191" t="str">
            <v>CANTO</v>
          </cell>
          <cell r="AQ191" t="str">
            <v>SANTO</v>
          </cell>
        </row>
        <row r="192">
          <cell r="A192">
            <v>217</v>
          </cell>
          <cell r="B192" t="str">
            <v>{id:</v>
          </cell>
          <cell r="C192">
            <v>191</v>
          </cell>
          <cell r="D192" t="str">
            <v>,</v>
          </cell>
          <cell r="E192" t="str">
            <v xml:space="preserve">title: </v>
          </cell>
          <cell r="F192" t="str">
            <v>"</v>
          </cell>
          <cell r="G192" t="str">
            <v>santo</v>
          </cell>
          <cell r="H192" t="str">
            <v>Santo</v>
          </cell>
          <cell r="I192" t="str">
            <v>",</v>
          </cell>
          <cell r="J192" t="str">
            <v xml:space="preserve"> subtitle: </v>
          </cell>
          <cell r="K192" t="str">
            <v>"</v>
          </cell>
          <cell r="L192" t="str">
            <v>Roma 77</v>
          </cell>
          <cell r="M192" t="str">
            <v xml:space="preserve">", </v>
          </cell>
          <cell r="N192" t="str">
            <v xml:space="preserve">category: </v>
          </cell>
          <cell r="O192" t="str">
            <v>"</v>
          </cell>
          <cell r="P192" t="str">
            <v>LITÚRGICOS</v>
          </cell>
          <cell r="Q192" t="str">
            <v>"</v>
          </cell>
          <cell r="R192" t="str">
            <v>, moments: [</v>
          </cell>
          <cell r="S192" t="str">
            <v>"</v>
          </cell>
          <cell r="AE192" t="str">
            <v>"], url: "</v>
          </cell>
          <cell r="AF192" t="str">
            <v>/cantos/resucito/s/santo.html</v>
          </cell>
          <cell r="AG192" t="str">
            <v>/cantos/resucito/s/santo.html</v>
          </cell>
          <cell r="AH192" t="str">
            <v>"},</v>
          </cell>
          <cell r="AI192" t="str">
            <v>s</v>
          </cell>
          <cell r="AJ192" t="str">
            <v>l</v>
          </cell>
          <cell r="AK192" t="str">
            <v>{id:191,title: "santoSanto", subtitle: "Roma 77", category: "LITÚRGICOS", moments: [""], url: "/cantos/resucito/s/santo.html/cantos/resucito/s/santo.html"},</v>
          </cell>
          <cell r="AL192" t="str">
            <v>SANTO</v>
          </cell>
          <cell r="AM192" t="str">
            <v>santo</v>
          </cell>
          <cell r="AN192" t="str">
            <v>Roma 77</v>
          </cell>
          <cell r="AP192" t="str">
            <v>CANTO</v>
          </cell>
          <cell r="AQ192" t="str">
            <v>SANTO</v>
          </cell>
        </row>
        <row r="193">
          <cell r="A193">
            <v>218</v>
          </cell>
          <cell r="B193" t="str">
            <v>{id:</v>
          </cell>
          <cell r="C193">
            <v>192</v>
          </cell>
          <cell r="D193" t="str">
            <v>,</v>
          </cell>
          <cell r="E193" t="str">
            <v xml:space="preserve">title: </v>
          </cell>
          <cell r="F193" t="str">
            <v>"</v>
          </cell>
          <cell r="G193" t="str">
            <v>santo</v>
          </cell>
          <cell r="H193" t="str">
            <v>Santo</v>
          </cell>
          <cell r="I193" t="str">
            <v>",</v>
          </cell>
          <cell r="J193" t="str">
            <v xml:space="preserve"> subtitle: </v>
          </cell>
          <cell r="K193" t="str">
            <v>"</v>
          </cell>
          <cell r="L193">
            <v>1982</v>
          </cell>
          <cell r="M193" t="str">
            <v xml:space="preserve">", </v>
          </cell>
          <cell r="N193" t="str">
            <v xml:space="preserve">category: </v>
          </cell>
          <cell r="O193" t="str">
            <v>"</v>
          </cell>
          <cell r="P193" t="str">
            <v>LITÚRGICOS</v>
          </cell>
          <cell r="Q193" t="str">
            <v>"</v>
          </cell>
          <cell r="R193" t="str">
            <v>, moments: [</v>
          </cell>
          <cell r="S193" t="str">
            <v>"</v>
          </cell>
          <cell r="AE193" t="str">
            <v>"], url: "</v>
          </cell>
          <cell r="AF193" t="str">
            <v>/cantos/resucito/s/santo.html</v>
          </cell>
          <cell r="AG193" t="str">
            <v>/cantos/resucito/s/santo.html</v>
          </cell>
          <cell r="AH193" t="str">
            <v>"},</v>
          </cell>
          <cell r="AI193" t="str">
            <v>s</v>
          </cell>
          <cell r="AJ193" t="str">
            <v>l</v>
          </cell>
          <cell r="AK193" t="str">
            <v>{id:192,title: "santoSanto", subtitle: "1982", category: "LITÚRGICOS", moments: [""], url: "/cantos/resucito/s/santo.html/cantos/resucito/s/santo.html"},</v>
          </cell>
          <cell r="AL193" t="str">
            <v>SANTO</v>
          </cell>
          <cell r="AM193" t="str">
            <v>santo</v>
          </cell>
          <cell r="AN193">
            <v>1982</v>
          </cell>
          <cell r="AP193" t="str">
            <v>CANTO</v>
          </cell>
          <cell r="AQ193" t="str">
            <v>SANTO</v>
          </cell>
        </row>
        <row r="194">
          <cell r="A194">
            <v>219</v>
          </cell>
          <cell r="B194" t="str">
            <v>{id:</v>
          </cell>
          <cell r="C194">
            <v>193</v>
          </cell>
          <cell r="D194" t="str">
            <v>,</v>
          </cell>
          <cell r="E194" t="str">
            <v xml:space="preserve">title: </v>
          </cell>
          <cell r="F194" t="str">
            <v>"</v>
          </cell>
          <cell r="G194" t="str">
            <v>santo</v>
          </cell>
          <cell r="H194" t="str">
            <v>Santo</v>
          </cell>
          <cell r="I194" t="str">
            <v>",</v>
          </cell>
          <cell r="J194" t="str">
            <v xml:space="preserve"> subtitle: </v>
          </cell>
          <cell r="K194" t="str">
            <v>"</v>
          </cell>
          <cell r="L194">
            <v>1988</v>
          </cell>
          <cell r="M194" t="str">
            <v xml:space="preserve">", </v>
          </cell>
          <cell r="N194" t="str">
            <v xml:space="preserve">category: </v>
          </cell>
          <cell r="O194" t="str">
            <v>"</v>
          </cell>
          <cell r="P194" t="str">
            <v>LITÚRGICOS</v>
          </cell>
          <cell r="Q194" t="str">
            <v>"</v>
          </cell>
          <cell r="R194" t="str">
            <v>, moments: [</v>
          </cell>
          <cell r="S194" t="str">
            <v>"</v>
          </cell>
          <cell r="T194" t="str">
            <v>Virgen</v>
          </cell>
          <cell r="U194" t="str">
            <v>", "</v>
          </cell>
          <cell r="V194" t="str">
            <v>Final</v>
          </cell>
          <cell r="AE194" t="str">
            <v>"], url: "</v>
          </cell>
          <cell r="AF194" t="str">
            <v>/cantos/resucito/s/santo.html</v>
          </cell>
          <cell r="AG194" t="str">
            <v>/cantos/resucito/s/santo.html</v>
          </cell>
          <cell r="AH194" t="str">
            <v>"},</v>
          </cell>
          <cell r="AI194" t="str">
            <v>s</v>
          </cell>
          <cell r="AJ194" t="str">
            <v>l</v>
          </cell>
          <cell r="AK194" t="str">
            <v>{id:193,title: "santoSanto", subtitle: "1988", category: "LITÚRGICOS", moments: ["Virgen", "Final"], url: "/cantos/resucito/s/santo.html/cantos/resucito/s/santo.html"},</v>
          </cell>
          <cell r="AL194" t="str">
            <v>SANTO</v>
          </cell>
          <cell r="AM194" t="str">
            <v>santo</v>
          </cell>
          <cell r="AN194">
            <v>1988</v>
          </cell>
          <cell r="AP194" t="str">
            <v>CANTO</v>
          </cell>
          <cell r="AQ194" t="str">
            <v>SANTO</v>
          </cell>
        </row>
        <row r="195">
          <cell r="A195">
            <v>145</v>
          </cell>
          <cell r="B195" t="str">
            <v>{id:</v>
          </cell>
          <cell r="C195">
            <v>194</v>
          </cell>
          <cell r="D195" t="str">
            <v>,</v>
          </cell>
          <cell r="E195" t="str">
            <v xml:space="preserve">title: </v>
          </cell>
          <cell r="F195" t="str">
            <v>"</v>
          </cell>
          <cell r="G195" t="str">
            <v>seencontrarondosangeles</v>
          </cell>
          <cell r="H195" t="str">
            <v>Se encontraron dos ángeles</v>
          </cell>
          <cell r="I195" t="str">
            <v>",</v>
          </cell>
          <cell r="J195" t="str">
            <v xml:space="preserve"> subtitle: </v>
          </cell>
          <cell r="K195" t="str">
            <v>"</v>
          </cell>
          <cell r="L195" t="str">
            <v>Melodía hebraica</v>
          </cell>
          <cell r="M195" t="str">
            <v xml:space="preserve">", </v>
          </cell>
          <cell r="N195" t="str">
            <v xml:space="preserve">category: </v>
          </cell>
          <cell r="O195" t="str">
            <v>"</v>
          </cell>
          <cell r="P195" t="str">
            <v>PRECATECUMENADO</v>
          </cell>
          <cell r="Q195" t="str">
            <v>"</v>
          </cell>
          <cell r="R195" t="str">
            <v>, moments: [</v>
          </cell>
          <cell r="S195" t="str">
            <v>"</v>
          </cell>
          <cell r="AE195" t="str">
            <v>"], url: "</v>
          </cell>
          <cell r="AF195" t="str">
            <v>/cantos/resucito/s/seencontrarondosangeles.html</v>
          </cell>
          <cell r="AG195" t="str">
            <v>/cantos/resucito/s/seencontrarondosangeles.html</v>
          </cell>
          <cell r="AH195" t="str">
            <v>"},</v>
          </cell>
          <cell r="AI195" t="str">
            <v>s</v>
          </cell>
          <cell r="AJ195" t="str">
            <v>p</v>
          </cell>
          <cell r="AK195" t="str">
            <v>{id:194,title: "seencontrarondosangelesSe encontraron dos ángeles", subtitle: "Melodía hebraica", category: "PRECATECUMENADO", moments: [""], url: "/cantos/resucito/s/seencontrarondosangeles.html/cantos/resucito/s/seencontrarondosangeles.html"},</v>
          </cell>
          <cell r="AL195" t="str">
            <v>SE ENCONTRARON DOS ÁNGELES</v>
          </cell>
          <cell r="AM195" t="str">
            <v>seencontrarondosángeles</v>
          </cell>
          <cell r="AN195" t="str">
            <v>Melodía hebraica</v>
          </cell>
          <cell r="AP195" t="str">
            <v>CANTO</v>
          </cell>
          <cell r="AQ195" t="str">
            <v>SE ENCONTRARON DOS ÁNGELES</v>
          </cell>
        </row>
        <row r="196">
          <cell r="A196">
            <v>146</v>
          </cell>
          <cell r="B196" t="str">
            <v>{id:</v>
          </cell>
          <cell r="C196">
            <v>195</v>
          </cell>
          <cell r="D196" t="str">
            <v>,</v>
          </cell>
          <cell r="E196" t="str">
            <v xml:space="preserve">title: </v>
          </cell>
          <cell r="F196" t="str">
            <v>"</v>
          </cell>
          <cell r="G196" t="str">
            <v>senorayudameanodudardeti</v>
          </cell>
          <cell r="H196" t="str">
            <v>Señor, ayúdame a no dudar de ti</v>
          </cell>
          <cell r="I196" t="str">
            <v>",</v>
          </cell>
          <cell r="J196" t="str">
            <v xml:space="preserve"> subtitle: </v>
          </cell>
          <cell r="K196" t="str">
            <v>"</v>
          </cell>
          <cell r="L196" t="str">
            <v>(Kiko Argüello)</v>
          </cell>
          <cell r="M196" t="str">
            <v xml:space="preserve">", </v>
          </cell>
          <cell r="N196" t="str">
            <v xml:space="preserve">category: </v>
          </cell>
          <cell r="O196" t="str">
            <v>"</v>
          </cell>
          <cell r="P196" t="str">
            <v>PRECATECUMENADO</v>
          </cell>
          <cell r="Q196" t="str">
            <v>"</v>
          </cell>
          <cell r="R196" t="str">
            <v>, moments: [</v>
          </cell>
          <cell r="S196" t="str">
            <v>"</v>
          </cell>
          <cell r="T196" t="str">
            <v>Ordinario</v>
          </cell>
          <cell r="AE196" t="str">
            <v>"], url: "</v>
          </cell>
          <cell r="AF196" t="str">
            <v>/cantos/resucito/s/senorayudameanodudardeti.html</v>
          </cell>
          <cell r="AG196" t="str">
            <v>/cantos/resucito/s/senorayudameanodudardeti.html</v>
          </cell>
          <cell r="AH196" t="str">
            <v>"},</v>
          </cell>
          <cell r="AI196" t="str">
            <v>s</v>
          </cell>
          <cell r="AJ196" t="str">
            <v>p</v>
          </cell>
          <cell r="AK196" t="str">
            <v>{id:195,title: "senorayudameanodudardetiSeñor, ayúdame a no dudar de ti", subtitle: "(Kiko Argüello)", category: "PRECATECUMENADO", moments: ["Ordinario"], url: "/cantos/resucito/s/senorayudameanodudardeti.html/cantos/resucito/s/senorayudameanodudardeti.html"},</v>
          </cell>
          <cell r="AL196" t="str">
            <v>SEÑOR, AYÚDAME A NO DUDAR DE TI</v>
          </cell>
          <cell r="AM196" t="str">
            <v>señor,ayúdameanodudardeti</v>
          </cell>
          <cell r="AN196" t="str">
            <v>(Kiko Argüello)</v>
          </cell>
          <cell r="AP196" t="str">
            <v>CANTO</v>
          </cell>
          <cell r="AQ196" t="str">
            <v>SEÑOR, AYÚDAME A NO DUDAR DE TI</v>
          </cell>
        </row>
        <row r="197">
          <cell r="A197">
            <v>147</v>
          </cell>
          <cell r="B197" t="str">
            <v>{id:</v>
          </cell>
          <cell r="C197">
            <v>196</v>
          </cell>
          <cell r="D197" t="str">
            <v>,</v>
          </cell>
          <cell r="E197" t="str">
            <v xml:space="preserve">title: </v>
          </cell>
          <cell r="F197" t="str">
            <v>"</v>
          </cell>
          <cell r="G197" t="str">
            <v>senornomecorrijasentucolera</v>
          </cell>
          <cell r="H197" t="str">
            <v>Señor, no me corrijas en tu cólera</v>
          </cell>
          <cell r="I197" t="str">
            <v>",</v>
          </cell>
          <cell r="J197" t="str">
            <v xml:space="preserve"> subtitle: </v>
          </cell>
          <cell r="K197" t="str">
            <v>"</v>
          </cell>
          <cell r="L197" t="str">
            <v>Salmo 6</v>
          </cell>
          <cell r="M197" t="str">
            <v xml:space="preserve">", </v>
          </cell>
          <cell r="N197" t="str">
            <v xml:space="preserve">category: </v>
          </cell>
          <cell r="O197" t="str">
            <v>"</v>
          </cell>
          <cell r="P197" t="str">
            <v>PRECATECUMENADO</v>
          </cell>
          <cell r="Q197" t="str">
            <v>"</v>
          </cell>
          <cell r="R197" t="str">
            <v>, moments: [</v>
          </cell>
          <cell r="S197" t="str">
            <v>"</v>
          </cell>
          <cell r="T197" t="str">
            <v>Niños</v>
          </cell>
          <cell r="U197" t="str">
            <v>", "</v>
          </cell>
          <cell r="V197" t="str">
            <v>Paz</v>
          </cell>
          <cell r="AE197" t="str">
            <v>"], url: "</v>
          </cell>
          <cell r="AF197" t="str">
            <v>/cantos/resucito/s/senornomecorrijasentucolera.html</v>
          </cell>
          <cell r="AG197" t="str">
            <v>/cantos/resucito/s/senornomecorrijasentucolera.html</v>
          </cell>
          <cell r="AH197" t="str">
            <v>"},</v>
          </cell>
          <cell r="AI197" t="str">
            <v>s</v>
          </cell>
          <cell r="AJ197" t="str">
            <v>p</v>
          </cell>
          <cell r="AK197" t="str">
            <v>{id:196,title: "senornomecorrijasentucoleraSeñor, no me corrijas en tu cólera", subtitle: "Salmo 6", category: "PRECATECUMENADO", moments: ["Niños", "Paz"], url: "/cantos/resucito/s/senornomecorrijasentucolera.html/cantos/resucito/s/senornomecorrijasentucolera.html"},</v>
          </cell>
          <cell r="AL197" t="str">
            <v>SEÑOR, NO ME CORRIJAS EN TU CÓLERA</v>
          </cell>
          <cell r="AM197" t="str">
            <v>señor,nomecorrijasentucólera</v>
          </cell>
          <cell r="AN197" t="str">
            <v>Salmo 6</v>
          </cell>
          <cell r="AP197" t="str">
            <v>CANTO</v>
          </cell>
          <cell r="AQ197" t="str">
            <v>SEÑOR, NO ME CORRIJAS EN TU CÓLERA</v>
          </cell>
        </row>
        <row r="198">
          <cell r="A198">
            <v>233</v>
          </cell>
          <cell r="B198" t="str">
            <v>{id:</v>
          </cell>
          <cell r="C198">
            <v>197</v>
          </cell>
          <cell r="D198" t="str">
            <v>,</v>
          </cell>
          <cell r="E198" t="str">
            <v xml:space="preserve">title: </v>
          </cell>
          <cell r="F198" t="str">
            <v>"</v>
          </cell>
          <cell r="G198" t="str">
            <v>senortumeescrutasyconoces</v>
          </cell>
          <cell r="H198" t="str">
            <v>Señor, tú me escrutas y conoces</v>
          </cell>
          <cell r="I198" t="str">
            <v>",</v>
          </cell>
          <cell r="J198" t="str">
            <v xml:space="preserve"> subtitle: </v>
          </cell>
          <cell r="K198" t="str">
            <v>"</v>
          </cell>
          <cell r="L198" t="str">
            <v>Sal 139 (138)</v>
          </cell>
          <cell r="M198" t="str">
            <v xml:space="preserve">", </v>
          </cell>
          <cell r="N198" t="str">
            <v xml:space="preserve">category: </v>
          </cell>
          <cell r="O198" t="str">
            <v>"</v>
          </cell>
          <cell r="P198" t="str">
            <v>CATECUMENADO</v>
          </cell>
          <cell r="Q198" t="str">
            <v>"</v>
          </cell>
          <cell r="R198" t="str">
            <v>, moments: [</v>
          </cell>
          <cell r="S198" t="str">
            <v>"</v>
          </cell>
          <cell r="T198" t="str">
            <v>Pentecostés</v>
          </cell>
          <cell r="U198" t="str">
            <v>", "</v>
          </cell>
          <cell r="V198" t="str">
            <v>Entrada</v>
          </cell>
          <cell r="AE198" t="str">
            <v>"], url: "</v>
          </cell>
          <cell r="AF198" t="str">
            <v>/cantos/resucito/s/senortumeescrutasyconoces.html</v>
          </cell>
          <cell r="AG198" t="str">
            <v>/cantos/resucito/s/senortumeescrutasyconoces.html</v>
          </cell>
          <cell r="AH198" t="str">
            <v>"},</v>
          </cell>
          <cell r="AI198" t="str">
            <v>s</v>
          </cell>
          <cell r="AJ198" t="str">
            <v>c</v>
          </cell>
          <cell r="AK198" t="str">
            <v>{id:197,title: "senortumeescrutasyconocesSeñor, tú me escrutas y conoces", subtitle: "Sal 139 (138)", category: "CATECUMENADO", moments: ["Pentecostés", "Entrada"], url: "/cantos/resucito/s/senortumeescrutasyconoces.html/cantos/resucito/s/senortumeescrutasyconoces.html"},</v>
          </cell>
          <cell r="AL198" t="str">
            <v>SEÑOR, TÚ ME ESCRUTAS Y CONOCES</v>
          </cell>
          <cell r="AM198" t="str">
            <v>señor,túmeescrutasyconoces</v>
          </cell>
          <cell r="AN198" t="str">
            <v>Sal 139 (138)</v>
          </cell>
          <cell r="AP198" t="str">
            <v>CANTO</v>
          </cell>
          <cell r="AQ198" t="str">
            <v>SEÑOR, TÚ ME ESCRUTAS Y CONOCES</v>
          </cell>
        </row>
        <row r="199">
          <cell r="A199">
            <v>148</v>
          </cell>
          <cell r="B199" t="str">
            <v>{id:</v>
          </cell>
          <cell r="C199">
            <v>198</v>
          </cell>
          <cell r="D199" t="str">
            <v>,</v>
          </cell>
          <cell r="E199" t="str">
            <v xml:space="preserve">title: </v>
          </cell>
          <cell r="F199" t="str">
            <v>"</v>
          </cell>
          <cell r="G199" t="str">
            <v>sermondelamontana</v>
          </cell>
          <cell r="H199" t="str">
            <v>Sermón de la montaña</v>
          </cell>
          <cell r="I199" t="str">
            <v>",</v>
          </cell>
          <cell r="J199" t="str">
            <v xml:space="preserve"> subtitle: </v>
          </cell>
          <cell r="K199" t="str">
            <v>"</v>
          </cell>
          <cell r="L199" t="str">
            <v>Lucas 6,20-38</v>
          </cell>
          <cell r="M199" t="str">
            <v xml:space="preserve">", </v>
          </cell>
          <cell r="N199" t="str">
            <v xml:space="preserve">category: </v>
          </cell>
          <cell r="O199" t="str">
            <v>"</v>
          </cell>
          <cell r="P199" t="str">
            <v>PRECATECUMENADO</v>
          </cell>
          <cell r="Q199" t="str">
            <v>"</v>
          </cell>
          <cell r="R199" t="str">
            <v>, moments: [</v>
          </cell>
          <cell r="S199" t="str">
            <v>"</v>
          </cell>
          <cell r="AE199" t="str">
            <v>"], url: "</v>
          </cell>
          <cell r="AF199" t="str">
            <v>/cantos/resucito/s/sermondelamontana.html</v>
          </cell>
          <cell r="AG199" t="str">
            <v>/cantos/resucito/s/sermondelamontana.html</v>
          </cell>
          <cell r="AH199" t="str">
            <v>"},</v>
          </cell>
          <cell r="AI199" t="str">
            <v>s</v>
          </cell>
          <cell r="AJ199" t="str">
            <v>p</v>
          </cell>
          <cell r="AK199" t="str">
            <v>{id:198,title: "sermondelamontanaSermón de la montaña", subtitle: "Lucas 6,20-38", category: "PRECATECUMENADO", moments: [""], url: "/cantos/resucito/s/sermondelamontana.html/cantos/resucito/s/sermondelamontana.html"},</v>
          </cell>
          <cell r="AL199" t="str">
            <v>SERMÓN DE LA MONTAÑA</v>
          </cell>
          <cell r="AM199" t="str">
            <v>sermóndelamontaña</v>
          </cell>
          <cell r="AN199" t="str">
            <v>Lucas 6,20-38</v>
          </cell>
          <cell r="AP199" t="str">
            <v>CANTO</v>
          </cell>
          <cell r="AQ199" t="str">
            <v>SERMÓN DE LA MONTAÑA</v>
          </cell>
        </row>
        <row r="200">
          <cell r="A200">
            <v>234</v>
          </cell>
          <cell r="B200" t="str">
            <v>{id:</v>
          </cell>
          <cell r="C200">
            <v>199</v>
          </cell>
          <cell r="D200" t="str">
            <v>,</v>
          </cell>
          <cell r="E200" t="str">
            <v xml:space="preserve">title: </v>
          </cell>
          <cell r="F200" t="str">
            <v>"</v>
          </cell>
          <cell r="G200" t="str">
            <v>shemaisrael</v>
          </cell>
          <cell r="H200" t="str">
            <v>Shemá Israel</v>
          </cell>
          <cell r="I200" t="str">
            <v>",</v>
          </cell>
          <cell r="J200" t="str">
            <v xml:space="preserve"> subtitle: </v>
          </cell>
          <cell r="K200" t="str">
            <v>"</v>
          </cell>
          <cell r="L200" t="str">
            <v>Dt 6,4-9</v>
          </cell>
          <cell r="M200" t="str">
            <v xml:space="preserve">", </v>
          </cell>
          <cell r="N200" t="str">
            <v xml:space="preserve">category: </v>
          </cell>
          <cell r="O200" t="str">
            <v>"</v>
          </cell>
          <cell r="P200" t="str">
            <v>CATECUMENADO</v>
          </cell>
          <cell r="Q200" t="str">
            <v>"</v>
          </cell>
          <cell r="R200" t="str">
            <v>, moments: [</v>
          </cell>
          <cell r="S200" t="str">
            <v>"</v>
          </cell>
          <cell r="T200" t="str">
            <v>Cuaresma</v>
          </cell>
          <cell r="U200" t="str">
            <v>", "</v>
          </cell>
          <cell r="V200" t="str">
            <v>Laudes/Visperas</v>
          </cell>
          <cell r="W200" t="str">
            <v>", "</v>
          </cell>
          <cell r="X200" t="str">
            <v>Comunión</v>
          </cell>
          <cell r="AE200" t="str">
            <v>"], url: "</v>
          </cell>
          <cell r="AF200" t="str">
            <v>/cantos/resucito/s/shemaisrael.html</v>
          </cell>
          <cell r="AG200" t="str">
            <v>/cantos/resucito/s/shemaisrael.html</v>
          </cell>
          <cell r="AH200" t="str">
            <v>"},</v>
          </cell>
          <cell r="AI200" t="str">
            <v>s</v>
          </cell>
          <cell r="AJ200" t="str">
            <v>c</v>
          </cell>
          <cell r="AK200" t="str">
            <v>{id:199,title: "shemaisraelShemá Israel", subtitle: "Dt 6,4-9", category: "CATECUMENADO", moments: ["Cuaresma", "Laudes/Visperas", "Comunión"], url: "/cantos/resucito/s/shemaisrael.html/cantos/resucito/s/shemaisrael.html"},</v>
          </cell>
          <cell r="AL200" t="str">
            <v>SHEMÁ ISRAEL</v>
          </cell>
          <cell r="AM200" t="str">
            <v>shemáisrael</v>
          </cell>
          <cell r="AN200" t="str">
            <v>Dt 6,4-9</v>
          </cell>
          <cell r="AP200" t="str">
            <v>CANTO</v>
          </cell>
          <cell r="AQ200" t="str">
            <v>SHEMÁ ISRAEL</v>
          </cell>
        </row>
        <row r="201">
          <cell r="A201">
            <v>149</v>
          </cell>
          <cell r="B201" t="str">
            <v>{id:</v>
          </cell>
          <cell r="C201">
            <v>200</v>
          </cell>
          <cell r="D201" t="str">
            <v>,</v>
          </cell>
          <cell r="E201" t="str">
            <v xml:space="preserve">title: </v>
          </cell>
          <cell r="F201" t="str">
            <v>"</v>
          </cell>
          <cell r="G201" t="str">
            <v>shlomlejmariam</v>
          </cell>
          <cell r="H201" t="str">
            <v>Shlom lej Mariam</v>
          </cell>
          <cell r="I201" t="str">
            <v>",</v>
          </cell>
          <cell r="J201" t="str">
            <v xml:space="preserve"> subtitle: </v>
          </cell>
          <cell r="K201" t="str">
            <v>"</v>
          </cell>
          <cell r="L201" t="str">
            <v>Ave María en arameo antiguo</v>
          </cell>
          <cell r="M201" t="str">
            <v xml:space="preserve">", </v>
          </cell>
          <cell r="N201" t="str">
            <v xml:space="preserve">category: </v>
          </cell>
          <cell r="O201" t="str">
            <v>"</v>
          </cell>
          <cell r="P201" t="str">
            <v>PRECATECUMENADO</v>
          </cell>
          <cell r="Q201" t="str">
            <v>"</v>
          </cell>
          <cell r="R201" t="str">
            <v>, moments: [</v>
          </cell>
          <cell r="S201" t="str">
            <v>"</v>
          </cell>
          <cell r="T201" t="str">
            <v>Laudes/Visperas</v>
          </cell>
          <cell r="U201" t="str">
            <v>", "</v>
          </cell>
          <cell r="V201" t="str">
            <v>Antiguo Testamento</v>
          </cell>
          <cell r="AE201" t="str">
            <v>"], url: "</v>
          </cell>
          <cell r="AF201" t="str">
            <v>/cantos/resucito/s/shlomlejmariam.html</v>
          </cell>
          <cell r="AG201" t="str">
            <v>/cantos/resucito/s/shlomlejmariam.html</v>
          </cell>
          <cell r="AH201" t="str">
            <v>"},</v>
          </cell>
          <cell r="AI201" t="str">
            <v>s</v>
          </cell>
          <cell r="AJ201" t="str">
            <v>p</v>
          </cell>
          <cell r="AK201" t="str">
            <v>{id:200,title: "shlomlejmariamShlom lej Mariam", subtitle: "Ave María en arameo antiguo", category: "PRECATECUMENADO", moments: ["Laudes/Visperas", "Antiguo Testamento"], url: "/cantos/resucito/s/shlomlejmariam.html/cantos/resucito/s/shlomlejmariam.html"},</v>
          </cell>
          <cell r="AL201" t="str">
            <v>SHLOM LEJ MARIAM</v>
          </cell>
          <cell r="AM201" t="str">
            <v>shlomlejmariam</v>
          </cell>
          <cell r="AN201" t="str">
            <v>Ave María en arameo antiguo</v>
          </cell>
          <cell r="AP201" t="str">
            <v>CANTO</v>
          </cell>
          <cell r="AQ201" t="str">
            <v>SHLOM LEJ MARIAM</v>
          </cell>
        </row>
        <row r="202">
          <cell r="A202">
            <v>150</v>
          </cell>
          <cell r="B202" t="str">
            <v>{id:</v>
          </cell>
          <cell r="C202">
            <v>201</v>
          </cell>
          <cell r="D202" t="str">
            <v>,</v>
          </cell>
          <cell r="E202" t="str">
            <v xml:space="preserve">title: </v>
          </cell>
          <cell r="F202" t="str">
            <v>"</v>
          </cell>
          <cell r="G202" t="str">
            <v>sielsenornoconstruyelacasa</v>
          </cell>
          <cell r="H202" t="str">
            <v>Si el Señor no construye la casa</v>
          </cell>
          <cell r="I202" t="str">
            <v>",</v>
          </cell>
          <cell r="J202" t="str">
            <v xml:space="preserve"> subtitle: </v>
          </cell>
          <cell r="K202" t="str">
            <v>"</v>
          </cell>
          <cell r="L202" t="str">
            <v>Sal 127 (126)</v>
          </cell>
          <cell r="M202" t="str">
            <v xml:space="preserve">", </v>
          </cell>
          <cell r="N202" t="str">
            <v xml:space="preserve">category: </v>
          </cell>
          <cell r="O202" t="str">
            <v>"</v>
          </cell>
          <cell r="P202" t="str">
            <v>PRECATECUMENADO</v>
          </cell>
          <cell r="Q202" t="str">
            <v>"</v>
          </cell>
          <cell r="R202" t="str">
            <v>, moments: [</v>
          </cell>
          <cell r="S202" t="str">
            <v>"</v>
          </cell>
          <cell r="T202" t="str">
            <v>Antiguo Testamento</v>
          </cell>
          <cell r="AE202" t="str">
            <v>"], url: "</v>
          </cell>
          <cell r="AF202" t="str">
            <v>/cantos/resucito/s/sielsenornoconstruyelacasa.html</v>
          </cell>
          <cell r="AG202" t="str">
            <v>/cantos/resucito/s/sielsenornoconstruyelacasa.html</v>
          </cell>
          <cell r="AH202" t="str">
            <v>"},</v>
          </cell>
          <cell r="AI202" t="str">
            <v>s</v>
          </cell>
          <cell r="AJ202" t="str">
            <v>p</v>
          </cell>
          <cell r="AK202" t="str">
            <v>{id:201,title: "sielsenornoconstruyelacasaSi el Señor no construye la casa", subtitle: "Sal 127 (126)", category: "PRECATECUMENADO", moments: ["Antiguo Testamento"], url: "/cantos/resucito/s/sielsenornoconstruyelacasa.html/cantos/resucito/s/sielsenornoconstruyelacasa.html"},</v>
          </cell>
          <cell r="AL202" t="str">
            <v>SI EL SEÑOR NO CONSTRUYE LA CASA</v>
          </cell>
          <cell r="AM202" t="str">
            <v>sielseñornoconstruyelacasa</v>
          </cell>
          <cell r="AN202" t="str">
            <v>Sal 127 (126)</v>
          </cell>
          <cell r="AP202" t="str">
            <v>CANTO</v>
          </cell>
          <cell r="AQ202" t="str">
            <v>SI EL SEÑOR NO CONSTRUYE LA CASA</v>
          </cell>
        </row>
        <row r="203">
          <cell r="A203">
            <v>151</v>
          </cell>
          <cell r="B203" t="str">
            <v>{id:</v>
          </cell>
          <cell r="C203">
            <v>202</v>
          </cell>
          <cell r="D203" t="str">
            <v>,</v>
          </cell>
          <cell r="E203" t="str">
            <v xml:space="preserve">title: </v>
          </cell>
          <cell r="F203" t="str">
            <v>"</v>
          </cell>
          <cell r="G203" t="str">
            <v>sihabeisresucitadoconcristo</v>
          </cell>
          <cell r="H203" t="str">
            <v>Si habéis resucitado con Cristo</v>
          </cell>
          <cell r="I203" t="str">
            <v>",</v>
          </cell>
          <cell r="J203" t="str">
            <v xml:space="preserve"> subtitle: </v>
          </cell>
          <cell r="K203" t="str">
            <v>"</v>
          </cell>
          <cell r="L203" t="str">
            <v>Colosense 3,1-4</v>
          </cell>
          <cell r="M203" t="str">
            <v xml:space="preserve">", </v>
          </cell>
          <cell r="N203" t="str">
            <v xml:space="preserve">category: </v>
          </cell>
          <cell r="O203" t="str">
            <v>"</v>
          </cell>
          <cell r="P203" t="str">
            <v>PRECATECUMENADO</v>
          </cell>
          <cell r="Q203" t="str">
            <v>"</v>
          </cell>
          <cell r="R203" t="str">
            <v>, moments: [</v>
          </cell>
          <cell r="S203" t="str">
            <v>"</v>
          </cell>
          <cell r="T203" t="str">
            <v>Comunión</v>
          </cell>
          <cell r="U203" t="str">
            <v>", "</v>
          </cell>
          <cell r="V203" t="str">
            <v>Nuevo Testamento</v>
          </cell>
          <cell r="AE203" t="str">
            <v>"], url: "</v>
          </cell>
          <cell r="AF203" t="str">
            <v>/cantos/resucito/s/sihabeisresucitadoconcristo.html</v>
          </cell>
          <cell r="AG203" t="str">
            <v>/cantos/resucito/s/sihabeisresucitadoconcristo.html</v>
          </cell>
          <cell r="AH203" t="str">
            <v>"},</v>
          </cell>
          <cell r="AI203" t="str">
            <v>s</v>
          </cell>
          <cell r="AJ203" t="str">
            <v>p</v>
          </cell>
          <cell r="AK203" t="str">
            <v>{id:202,title: "sihabeisresucitadoconcristoSi habéis resucitado con Cristo", subtitle: "Colosense 3,1-4", category: "PRECATECUMENADO", moments: ["Comunión", "Nuevo Testamento"], url: "/cantos/resucito/s/sihabeisresucitadoconcristo.html/cantos/resucito/s/sihabeisresucitadoconcristo.html"},</v>
          </cell>
          <cell r="AL203" t="str">
            <v>SI HABÉIS RESUCITADO CON CRISTO</v>
          </cell>
          <cell r="AM203" t="str">
            <v>sihabéisresucitadoconcristo</v>
          </cell>
          <cell r="AN203" t="str">
            <v>Colosense 3,1-4</v>
          </cell>
          <cell r="AP203" t="str">
            <v>CANTO</v>
          </cell>
          <cell r="AQ203" t="str">
            <v>SI HABÉIS RESUCITADO CON CRISTO</v>
          </cell>
        </row>
        <row r="204">
          <cell r="A204">
            <v>152</v>
          </cell>
          <cell r="B204" t="str">
            <v>{id:</v>
          </cell>
          <cell r="C204">
            <v>203</v>
          </cell>
          <cell r="D204" t="str">
            <v>,</v>
          </cell>
          <cell r="E204" t="str">
            <v xml:space="preserve">title: </v>
          </cell>
          <cell r="F204" t="str">
            <v>"</v>
          </cell>
          <cell r="G204" t="str">
            <v>sihoyescuchaissuvoz</v>
          </cell>
          <cell r="H204" t="str">
            <v>Si hoy escucháis su voz</v>
          </cell>
          <cell r="I204" t="str">
            <v>",</v>
          </cell>
          <cell r="J204" t="str">
            <v xml:space="preserve"> subtitle: </v>
          </cell>
          <cell r="K204" t="str">
            <v>"</v>
          </cell>
          <cell r="L204" t="str">
            <v>Sal 95 (94)</v>
          </cell>
          <cell r="M204" t="str">
            <v xml:space="preserve">", </v>
          </cell>
          <cell r="N204" t="str">
            <v xml:space="preserve">category: </v>
          </cell>
          <cell r="O204" t="str">
            <v>"</v>
          </cell>
          <cell r="P204" t="str">
            <v>PRECATECUMENADO</v>
          </cell>
          <cell r="Q204" t="str">
            <v>"</v>
          </cell>
          <cell r="R204" t="str">
            <v>, moments: [</v>
          </cell>
          <cell r="S204" t="str">
            <v>"</v>
          </cell>
          <cell r="T204" t="str">
            <v>Pentecostés</v>
          </cell>
          <cell r="U204" t="str">
            <v>", "</v>
          </cell>
          <cell r="V204" t="str">
            <v>Antiguo Testamento</v>
          </cell>
          <cell r="AE204" t="str">
            <v>"], url: "</v>
          </cell>
          <cell r="AF204" t="str">
            <v>/cantos/resucito/s/sihoyescuchaissuvoz.html</v>
          </cell>
          <cell r="AG204" t="str">
            <v>/cantos/resucito/s/sihoyescuchaissuvoz.html</v>
          </cell>
          <cell r="AH204" t="str">
            <v>"},</v>
          </cell>
          <cell r="AI204" t="str">
            <v>s</v>
          </cell>
          <cell r="AJ204" t="str">
            <v>p</v>
          </cell>
          <cell r="AK204" t="str">
            <v>{id:203,title: "sihoyescuchaissuvozSi hoy escucháis su voz", subtitle: "Sal 95 (94)", category: "PRECATECUMENADO", moments: ["Pentecostés", "Antiguo Testamento"], url: "/cantos/resucito/s/sihoyescuchaissuvoz.html/cantos/resucito/s/sihoyescuchaissuvoz.html"},</v>
          </cell>
          <cell r="AL204" t="str">
            <v>SI HOY ESCUCHÁIS SU VOZ</v>
          </cell>
          <cell r="AM204" t="str">
            <v>sihoyescucháissuvoz</v>
          </cell>
          <cell r="AN204" t="str">
            <v>Sal 95 (94)</v>
          </cell>
          <cell r="AP204" t="str">
            <v>CANTO</v>
          </cell>
          <cell r="AQ204" t="str">
            <v>SI HOY ESCUCHÁIS SU VOZ</v>
          </cell>
        </row>
        <row r="205">
          <cell r="A205">
            <v>153</v>
          </cell>
          <cell r="B205" t="str">
            <v>{id:</v>
          </cell>
          <cell r="C205">
            <v>204</v>
          </cell>
          <cell r="D205" t="str">
            <v>,</v>
          </cell>
          <cell r="E205" t="str">
            <v xml:space="preserve">title: </v>
          </cell>
          <cell r="F205" t="str">
            <v>"</v>
          </cell>
          <cell r="G205" t="str">
            <v>simeherefugiadoenelsenor</v>
          </cell>
          <cell r="H205" t="str">
            <v>Si me he refugiado en el Señor</v>
          </cell>
          <cell r="I205" t="str">
            <v>",</v>
          </cell>
          <cell r="J205" t="str">
            <v xml:space="preserve"> subtitle: </v>
          </cell>
          <cell r="K205" t="str">
            <v>"</v>
          </cell>
          <cell r="L205" t="str">
            <v>Sal 11(10)</v>
          </cell>
          <cell r="M205" t="str">
            <v xml:space="preserve">", </v>
          </cell>
          <cell r="N205" t="str">
            <v xml:space="preserve">category: </v>
          </cell>
          <cell r="O205" t="str">
            <v>"</v>
          </cell>
          <cell r="P205" t="str">
            <v>PRECATECUMENADO</v>
          </cell>
          <cell r="Q205" t="str">
            <v>"</v>
          </cell>
          <cell r="R205" t="str">
            <v>, moments: [</v>
          </cell>
          <cell r="S205" t="str">
            <v>"</v>
          </cell>
          <cell r="T205" t="str">
            <v>Virgen</v>
          </cell>
          <cell r="U205" t="str">
            <v>", "</v>
          </cell>
          <cell r="V205" t="str">
            <v>Final</v>
          </cell>
          <cell r="AE205" t="str">
            <v>"], url: "</v>
          </cell>
          <cell r="AF205" t="str">
            <v>/cantos/resucito/s/simeherefugiadoenelsenor.html</v>
          </cell>
          <cell r="AG205" t="str">
            <v>/cantos/resucito/s/simeherefugiadoenelsenor.html</v>
          </cell>
          <cell r="AH205" t="str">
            <v>"},</v>
          </cell>
          <cell r="AI205" t="str">
            <v>s</v>
          </cell>
          <cell r="AJ205" t="str">
            <v>p</v>
          </cell>
          <cell r="AK205" t="str">
            <v>{id:204,title: "simeherefugiadoenelsenorSi me he refugiado en el Señor", subtitle: "Sal 11(10)", category: "PRECATECUMENADO", moments: ["Virgen", "Final"], url: "/cantos/resucito/s/simeherefugiadoenelsenor.html/cantos/resucito/s/simeherefugiadoenelsenor.html"},</v>
          </cell>
          <cell r="AL205" t="str">
            <v>SI ME HE REFUGIADO EN EL SEÑOR</v>
          </cell>
          <cell r="AM205" t="str">
            <v>simeherefugiadoenelseñor</v>
          </cell>
          <cell r="AN205" t="str">
            <v>Sal 11(10)</v>
          </cell>
          <cell r="AP205" t="str">
            <v>CANTO</v>
          </cell>
          <cell r="AQ205" t="str">
            <v>SI ME HE REFUGIADO EN EL SEÑOR</v>
          </cell>
        </row>
        <row r="206">
          <cell r="A206">
            <v>235</v>
          </cell>
          <cell r="B206" t="str">
            <v>{id:</v>
          </cell>
          <cell r="C206">
            <v>205</v>
          </cell>
          <cell r="D206" t="str">
            <v>,</v>
          </cell>
          <cell r="E206" t="str">
            <v xml:space="preserve">title: </v>
          </cell>
          <cell r="F206" t="str">
            <v>"</v>
          </cell>
          <cell r="G206" t="str">
            <v>sientatesolitarioysilencioso</v>
          </cell>
          <cell r="H206" t="str">
            <v>Siéntate solitario y silencioso</v>
          </cell>
          <cell r="I206" t="str">
            <v>",</v>
          </cell>
          <cell r="J206" t="str">
            <v xml:space="preserve"> subtitle: </v>
          </cell>
          <cell r="K206" t="str">
            <v>"</v>
          </cell>
          <cell r="L206" t="str">
            <v>Lamentaciones 3</v>
          </cell>
          <cell r="M206" t="str">
            <v xml:space="preserve">", </v>
          </cell>
          <cell r="N206" t="str">
            <v xml:space="preserve">category: </v>
          </cell>
          <cell r="O206" t="str">
            <v>"</v>
          </cell>
          <cell r="P206" t="str">
            <v>CATECUMENADO</v>
          </cell>
          <cell r="Q206" t="str">
            <v>"</v>
          </cell>
          <cell r="R206" t="str">
            <v>, moments: [</v>
          </cell>
          <cell r="S206" t="str">
            <v>"</v>
          </cell>
          <cell r="T206" t="str">
            <v>Entrada</v>
          </cell>
          <cell r="U206" t="str">
            <v>", "</v>
          </cell>
          <cell r="V206" t="str">
            <v>Antiguo Testamento</v>
          </cell>
          <cell r="AE206" t="str">
            <v>"], url: "</v>
          </cell>
          <cell r="AF206" t="str">
            <v>/cantos/resucito/s/sientatesolitarioysilencioso.html</v>
          </cell>
          <cell r="AG206" t="str">
            <v>/cantos/resucito/s/sientatesolitarioysilencioso.html</v>
          </cell>
          <cell r="AH206" t="str">
            <v>"},</v>
          </cell>
          <cell r="AI206" t="str">
            <v>s</v>
          </cell>
          <cell r="AJ206" t="str">
            <v>c</v>
          </cell>
          <cell r="AK206" t="str">
            <v>{id:205,title: "sientatesolitarioysilenciosoSiéntate solitario y silencioso", subtitle: "Lamentaciones 3", category: "CATECUMENADO", moments: ["Entrada", "Antiguo Testamento"], url: "/cantos/resucito/s/sientatesolitarioysilencioso.html/cantos/resucito/s/sientatesolitarioysilencioso.html"},</v>
          </cell>
          <cell r="AL206" t="str">
            <v>SIÉNTATE SOLITARIO Y SILENCIOSO</v>
          </cell>
          <cell r="AM206" t="str">
            <v>siéntatesolitarioysilencioso</v>
          </cell>
          <cell r="AN206" t="str">
            <v>Lamentaciones 3</v>
          </cell>
          <cell r="AP206" t="str">
            <v>CANTO</v>
          </cell>
          <cell r="AQ206" t="str">
            <v>SIÉNTATE SOLITARIO Y SILENCIOSO</v>
          </cell>
        </row>
        <row r="207">
          <cell r="A207">
            <v>154</v>
          </cell>
          <cell r="B207" t="str">
            <v>{id:</v>
          </cell>
          <cell r="C207">
            <v>206</v>
          </cell>
          <cell r="D207" t="str">
            <v>,</v>
          </cell>
          <cell r="E207" t="str">
            <v xml:space="preserve">title: </v>
          </cell>
          <cell r="F207" t="str">
            <v>"</v>
          </cell>
          <cell r="G207" t="str">
            <v>sionmadredetodoslospueblos</v>
          </cell>
          <cell r="H207" t="str">
            <v>Sión, madre de todos los pueblos</v>
          </cell>
          <cell r="I207" t="str">
            <v>",</v>
          </cell>
          <cell r="J207" t="str">
            <v xml:space="preserve"> subtitle: </v>
          </cell>
          <cell r="K207" t="str">
            <v>"</v>
          </cell>
          <cell r="L207" t="str">
            <v>Sal 87 (86)</v>
          </cell>
          <cell r="M207" t="str">
            <v xml:space="preserve">", </v>
          </cell>
          <cell r="N207" t="str">
            <v xml:space="preserve">category: </v>
          </cell>
          <cell r="O207" t="str">
            <v>"</v>
          </cell>
          <cell r="P207" t="str">
            <v>PRECATECUMENADO</v>
          </cell>
          <cell r="Q207" t="str">
            <v>"</v>
          </cell>
          <cell r="R207" t="str">
            <v>, moments: [</v>
          </cell>
          <cell r="S207" t="str">
            <v>"</v>
          </cell>
          <cell r="T207" t="str">
            <v>Adviento</v>
          </cell>
          <cell r="U207" t="str">
            <v>", "</v>
          </cell>
          <cell r="V207" t="str">
            <v>Pascua</v>
          </cell>
          <cell r="AE207" t="str">
            <v>"], url: "</v>
          </cell>
          <cell r="AF207" t="str">
            <v>/cantos/resucito/s/sionmadredetodoslospueblos.html</v>
          </cell>
          <cell r="AG207" t="str">
            <v>/cantos/resucito/s/sionmadredetodoslospueblos.html</v>
          </cell>
          <cell r="AH207" t="str">
            <v>"},</v>
          </cell>
          <cell r="AI207" t="str">
            <v>s</v>
          </cell>
          <cell r="AJ207" t="str">
            <v>p</v>
          </cell>
          <cell r="AK207" t="str">
            <v>{id:206,title: "sionmadredetodoslospueblosSión, madre de todos los pueblos", subtitle: "Sal 87 (86)", category: "PRECATECUMENADO", moments: ["Adviento", "Pascua"], url: "/cantos/resucito/s/sionmadredetodoslospueblos.html/cantos/resucito/s/sionmadredetodoslospueblos.html"},</v>
          </cell>
          <cell r="AL207" t="str">
            <v>SIÓN, MADRE DE TODOS LOS PUEBLOS</v>
          </cell>
          <cell r="AM207" t="str">
            <v>sión,madredetodoslospueblos</v>
          </cell>
          <cell r="AN207" t="str">
            <v>Sal 87 (86)</v>
          </cell>
          <cell r="AP207" t="str">
            <v>CANTO</v>
          </cell>
          <cell r="AQ207" t="str">
            <v>SIÓN, MADRE DE TODOS LOS PUEBLOS</v>
          </cell>
        </row>
        <row r="208">
          <cell r="A208">
            <v>155</v>
          </cell>
          <cell r="B208" t="str">
            <v>{id:</v>
          </cell>
          <cell r="C208">
            <v>207</v>
          </cell>
          <cell r="D208" t="str">
            <v>,</v>
          </cell>
          <cell r="E208" t="str">
            <v xml:space="preserve">title: </v>
          </cell>
          <cell r="F208" t="str">
            <v>"</v>
          </cell>
          <cell r="G208" t="str">
            <v>solaasolo</v>
          </cell>
          <cell r="H208" t="str">
            <v>Sola a Solo</v>
          </cell>
          <cell r="I208" t="str">
            <v>",</v>
          </cell>
          <cell r="J208" t="str">
            <v xml:space="preserve"> subtitle: </v>
          </cell>
          <cell r="K208" t="str">
            <v>"</v>
          </cell>
          <cell r="L208" t="str">
            <v>(Kiko Argüello)</v>
          </cell>
          <cell r="M208" t="str">
            <v xml:space="preserve">", </v>
          </cell>
          <cell r="N208" t="str">
            <v xml:space="preserve">category: </v>
          </cell>
          <cell r="O208" t="str">
            <v>"</v>
          </cell>
          <cell r="P208" t="str">
            <v>PRECATECUMENADO</v>
          </cell>
          <cell r="Q208" t="str">
            <v>"</v>
          </cell>
          <cell r="R208" t="str">
            <v>, moments: [</v>
          </cell>
          <cell r="S208" t="str">
            <v>"</v>
          </cell>
          <cell r="T208" t="str">
            <v>Antiguo Testamento</v>
          </cell>
          <cell r="AE208" t="str">
            <v>"], url: "</v>
          </cell>
          <cell r="AF208" t="str">
            <v>/cantos/resucito/s/solaasolo.html</v>
          </cell>
          <cell r="AG208" t="str">
            <v>/cantos/resucito/s/solaasolo.html</v>
          </cell>
          <cell r="AH208" t="str">
            <v>"},</v>
          </cell>
          <cell r="AI208" t="str">
            <v>s</v>
          </cell>
          <cell r="AJ208" t="str">
            <v>p</v>
          </cell>
          <cell r="AK208" t="str">
            <v>{id:207,title: "solaasoloSola a Solo", subtitle: "(Kiko Argüello)", category: "PRECATECUMENADO", moments: ["Antiguo Testamento"], url: "/cantos/resucito/s/solaasolo.html/cantos/resucito/s/solaasolo.html"},</v>
          </cell>
          <cell r="AL208" t="str">
            <v>SOLA A SOLO</v>
          </cell>
          <cell r="AM208" t="str">
            <v>solaasolo</v>
          </cell>
          <cell r="AN208" t="str">
            <v>(Kiko Argüello)</v>
          </cell>
          <cell r="AP208" t="str">
            <v>CANTO</v>
          </cell>
          <cell r="AQ208" t="str">
            <v>SOLA A SOLO</v>
          </cell>
        </row>
        <row r="209">
          <cell r="A209">
            <v>156</v>
          </cell>
          <cell r="B209" t="str">
            <v>{id:</v>
          </cell>
          <cell r="C209">
            <v>208</v>
          </cell>
          <cell r="D209" t="str">
            <v>,</v>
          </cell>
          <cell r="E209" t="str">
            <v xml:space="preserve">title: </v>
          </cell>
          <cell r="F209" t="str">
            <v>"</v>
          </cell>
          <cell r="G209" t="str">
            <v>stabatmaterdolorosa</v>
          </cell>
          <cell r="H209" t="str">
            <v>Stabat Mater dolorosa</v>
          </cell>
          <cell r="I209" t="str">
            <v>",</v>
          </cell>
          <cell r="J209" t="str">
            <v xml:space="preserve"> subtitle: </v>
          </cell>
          <cell r="K209" t="str">
            <v>"</v>
          </cell>
          <cell r="L209" t="str">
            <v>Himno latin</v>
          </cell>
          <cell r="M209" t="str">
            <v xml:space="preserve">", </v>
          </cell>
          <cell r="N209" t="str">
            <v xml:space="preserve">category: </v>
          </cell>
          <cell r="O209" t="str">
            <v>"</v>
          </cell>
          <cell r="P209" t="str">
            <v>PRECATECUMENADO</v>
          </cell>
          <cell r="Q209" t="str">
            <v>"</v>
          </cell>
          <cell r="R209" t="str">
            <v>, moments: [</v>
          </cell>
          <cell r="S209" t="str">
            <v>"</v>
          </cell>
          <cell r="T209" t="str">
            <v>Cuaresma</v>
          </cell>
          <cell r="U209" t="str">
            <v>", "</v>
          </cell>
          <cell r="V209" t="str">
            <v>Antiguo Testamento</v>
          </cell>
          <cell r="AE209" t="str">
            <v>"], url: "</v>
          </cell>
          <cell r="AF209" t="str">
            <v>/cantos/resucito/s/stabatmaterdolorosa.html</v>
          </cell>
          <cell r="AG209" t="str">
            <v>/cantos/resucito/s/stabatmaterdolorosa.html</v>
          </cell>
          <cell r="AH209" t="str">
            <v>"},</v>
          </cell>
          <cell r="AI209" t="str">
            <v>s</v>
          </cell>
          <cell r="AJ209" t="str">
            <v>p</v>
          </cell>
          <cell r="AK209" t="str">
            <v>{id:208,title: "stabatmaterdolorosaStabat Mater dolorosa", subtitle: "Himno latin", category: "PRECATECUMENADO", moments: ["Cuaresma", "Antiguo Testamento"], url: "/cantos/resucito/s/stabatmaterdolorosa.html/cantos/resucito/s/stabatmaterdolorosa.html"},</v>
          </cell>
          <cell r="AL209" t="str">
            <v>STABAT MATER DOLOROSA</v>
          </cell>
          <cell r="AM209" t="str">
            <v>stabatmaterdolorosa</v>
          </cell>
          <cell r="AN209" t="str">
            <v>Himno latin</v>
          </cell>
          <cell r="AP209" t="str">
            <v>CANTO</v>
          </cell>
          <cell r="AQ209" t="str">
            <v>STABAT MATER DOLOROSA</v>
          </cell>
        </row>
        <row r="210">
          <cell r="A210">
            <v>244</v>
          </cell>
          <cell r="B210" t="str">
            <v>{id:</v>
          </cell>
          <cell r="C210">
            <v>209</v>
          </cell>
          <cell r="D210" t="str">
            <v>,</v>
          </cell>
          <cell r="E210" t="str">
            <v xml:space="preserve">title: </v>
          </cell>
          <cell r="F210" t="str">
            <v>"</v>
          </cell>
          <cell r="G210" t="str">
            <v>subaelesposoallenodesutalamo</v>
          </cell>
          <cell r="H210" t="str">
            <v>Suba el Esposo al leño de su tálamo</v>
          </cell>
          <cell r="I210" t="str">
            <v>",</v>
          </cell>
          <cell r="J210" t="str">
            <v xml:space="preserve"> subtitle: </v>
          </cell>
          <cell r="K210" t="str">
            <v>"</v>
          </cell>
          <cell r="L210" t="str">
            <v>Himno (San Quodvultdeus)</v>
          </cell>
          <cell r="M210" t="str">
            <v xml:space="preserve">", </v>
          </cell>
          <cell r="N210" t="str">
            <v xml:space="preserve">category: </v>
          </cell>
          <cell r="O210" t="str">
            <v>"</v>
          </cell>
          <cell r="P210" t="str">
            <v>ELECCIÓN</v>
          </cell>
          <cell r="Q210" t="str">
            <v>"</v>
          </cell>
          <cell r="R210" t="str">
            <v>, moments: [</v>
          </cell>
          <cell r="S210" t="str">
            <v>"</v>
          </cell>
          <cell r="T210" t="str">
            <v>Cuaresma</v>
          </cell>
          <cell r="U210" t="str">
            <v>", "</v>
          </cell>
          <cell r="V210" t="str">
            <v>Antiguo Testamento</v>
          </cell>
          <cell r="AE210" t="str">
            <v>"], url: "</v>
          </cell>
          <cell r="AF210" t="str">
            <v>/cantos/resucito/s/subaelesposoallenodesutalamo.html</v>
          </cell>
          <cell r="AG210" t="str">
            <v>/cantos/resucito/s/subaelesposoallenodesutalamo.html</v>
          </cell>
          <cell r="AH210" t="str">
            <v>"},</v>
          </cell>
          <cell r="AI210" t="str">
            <v>s</v>
          </cell>
          <cell r="AJ210" t="str">
            <v>e</v>
          </cell>
          <cell r="AK210" t="str">
            <v>{id:209,title: "subaelesposoallenodesutalamoSuba el Esposo al leño de su tálamo", subtitle: "Himno (San Quodvultdeus)", category: "ELECCIÓN", moments: ["Cuaresma", "Antiguo Testamento"], url: "/cantos/resucito/s/subaelesposoallenodesutalamo.html/cantos/resucito/s/subaelesposoallenodesutalamo.html"},</v>
          </cell>
          <cell r="AL210" t="str">
            <v>SUBA EL ESPOSO AL LEÑO DE SU TÁLAMO</v>
          </cell>
          <cell r="AM210" t="str">
            <v>subaelesposoalleñodesutálamo</v>
          </cell>
          <cell r="AN210" t="str">
            <v>Himno (San Quodvultdeus)</v>
          </cell>
          <cell r="AP210" t="str">
            <v>CANTO</v>
          </cell>
          <cell r="AQ210" t="str">
            <v>SUBA EL ESPOSO AL LEÑO DE SU TÁLAMO</v>
          </cell>
        </row>
        <row r="211">
          <cell r="A211">
            <v>157</v>
          </cell>
          <cell r="B211" t="str">
            <v>{id:</v>
          </cell>
          <cell r="C211">
            <v>210</v>
          </cell>
          <cell r="D211" t="str">
            <v>,</v>
          </cell>
          <cell r="E211" t="str">
            <v xml:space="preserve">title: </v>
          </cell>
          <cell r="F211" t="str">
            <v>"</v>
          </cell>
          <cell r="G211" t="str">
            <v>subediosentreaclamaciones</v>
          </cell>
          <cell r="H211" t="str">
            <v>Sube Dios entre aclamaciones</v>
          </cell>
          <cell r="I211" t="str">
            <v>",</v>
          </cell>
          <cell r="J211" t="str">
            <v xml:space="preserve"> subtitle: </v>
          </cell>
          <cell r="K211" t="str">
            <v>"</v>
          </cell>
          <cell r="L211" t="str">
            <v>Sal 47 (46)</v>
          </cell>
          <cell r="M211" t="str">
            <v xml:space="preserve">", </v>
          </cell>
          <cell r="N211" t="str">
            <v xml:space="preserve">category: </v>
          </cell>
          <cell r="O211" t="str">
            <v>"</v>
          </cell>
          <cell r="P211" t="str">
            <v>PRECATECUMENADO</v>
          </cell>
          <cell r="Q211" t="str">
            <v>"</v>
          </cell>
          <cell r="R211" t="str">
            <v>, moments: [</v>
          </cell>
          <cell r="S211" t="str">
            <v>"</v>
          </cell>
          <cell r="T211" t="str">
            <v>Final</v>
          </cell>
          <cell r="U211" t="str">
            <v>", "</v>
          </cell>
          <cell r="V211" t="str">
            <v>Antiguo Testamento</v>
          </cell>
          <cell r="AE211" t="str">
            <v>"], url: "</v>
          </cell>
          <cell r="AF211" t="str">
            <v>/cantos/resucito/s/subediosentreaclamaciones.html</v>
          </cell>
          <cell r="AG211" t="str">
            <v>/cantos/resucito/s/subediosentreaclamaciones.html</v>
          </cell>
          <cell r="AH211" t="str">
            <v>"},</v>
          </cell>
          <cell r="AI211" t="str">
            <v>s</v>
          </cell>
          <cell r="AJ211" t="str">
            <v>p</v>
          </cell>
          <cell r="AK211" t="str">
            <v>{id:210,title: "subediosentreaclamacionesSube Dios entre aclamaciones", subtitle: "Sal 47 (46)", category: "PRECATECUMENADO", moments: ["Final", "Antiguo Testamento"], url: "/cantos/resucito/s/subediosentreaclamaciones.html/cantos/resucito/s/subediosentreaclamaciones.html"},</v>
          </cell>
          <cell r="AL211" t="str">
            <v>SUBE DIOS ENTRE ACLAMACIONES</v>
          </cell>
          <cell r="AM211" t="str">
            <v>subediosentreaclamaciones</v>
          </cell>
          <cell r="AN211" t="str">
            <v>Sal 47 (46)</v>
          </cell>
          <cell r="AP211" t="str">
            <v>CANTO</v>
          </cell>
          <cell r="AQ211" t="str">
            <v>SUBE DIOS ENTRE ACLAMACIONES</v>
          </cell>
        </row>
        <row r="212">
          <cell r="A212">
            <v>220</v>
          </cell>
          <cell r="B212" t="str">
            <v>{id:</v>
          </cell>
          <cell r="C212">
            <v>211</v>
          </cell>
          <cell r="D212" t="str">
            <v>,</v>
          </cell>
          <cell r="E212" t="str">
            <v xml:space="preserve">title: </v>
          </cell>
          <cell r="F212" t="str">
            <v>"</v>
          </cell>
          <cell r="G212" t="str">
            <v>tedeum</v>
          </cell>
          <cell r="H212" t="str">
            <v>Te Deum</v>
          </cell>
          <cell r="I212" t="str">
            <v>",</v>
          </cell>
          <cell r="J212" t="str">
            <v xml:space="preserve"> subtitle: </v>
          </cell>
          <cell r="K212" t="str">
            <v>"</v>
          </cell>
          <cell r="L212" t="str">
            <v>Himno</v>
          </cell>
          <cell r="M212" t="str">
            <v xml:space="preserve">", </v>
          </cell>
          <cell r="N212" t="str">
            <v xml:space="preserve">category: </v>
          </cell>
          <cell r="O212" t="str">
            <v>"</v>
          </cell>
          <cell r="P212" t="str">
            <v>LITÚRGICOS</v>
          </cell>
          <cell r="Q212" t="str">
            <v>"</v>
          </cell>
          <cell r="R212" t="str">
            <v>, moments: [</v>
          </cell>
          <cell r="S212" t="str">
            <v>"</v>
          </cell>
          <cell r="T212" t="str">
            <v>Virgen</v>
          </cell>
          <cell r="AE212" t="str">
            <v>"], url: "</v>
          </cell>
          <cell r="AF212" t="str">
            <v>/cantos/resucito/t/tedeum.html</v>
          </cell>
          <cell r="AG212" t="str">
            <v>/cantos/resucito/t/tedeum.html</v>
          </cell>
          <cell r="AH212" t="str">
            <v>"},</v>
          </cell>
          <cell r="AI212" t="str">
            <v>t</v>
          </cell>
          <cell r="AJ212" t="str">
            <v>l</v>
          </cell>
          <cell r="AK212" t="str">
            <v>{id:211,title: "tedeumTe Deum", subtitle: "Himno", category: "LITÚRGICOS", moments: ["Virgen"], url: "/cantos/resucito/t/tedeum.html/cantos/resucito/t/tedeum.html"},</v>
          </cell>
          <cell r="AL212" t="str">
            <v>TE DEUM</v>
          </cell>
          <cell r="AM212" t="str">
            <v>tedeum</v>
          </cell>
          <cell r="AN212" t="str">
            <v>Himno</v>
          </cell>
          <cell r="AP212" t="str">
            <v>CANTO</v>
          </cell>
          <cell r="AQ212" t="str">
            <v>TE DEUM</v>
          </cell>
        </row>
        <row r="213">
          <cell r="A213">
            <v>158</v>
          </cell>
          <cell r="B213" t="str">
            <v>{id:</v>
          </cell>
          <cell r="C213">
            <v>212</v>
          </cell>
          <cell r="D213" t="str">
            <v>,</v>
          </cell>
          <cell r="E213" t="str">
            <v xml:space="preserve">title: </v>
          </cell>
          <cell r="F213" t="str">
            <v>"</v>
          </cell>
          <cell r="G213" t="str">
            <v>teestoyllamandosenor</v>
          </cell>
          <cell r="H213" t="str">
            <v>Te estoy llamando, Señor</v>
          </cell>
          <cell r="I213" t="str">
            <v>",</v>
          </cell>
          <cell r="J213" t="str">
            <v xml:space="preserve"> subtitle: </v>
          </cell>
          <cell r="K213" t="str">
            <v>"</v>
          </cell>
          <cell r="L213" t="str">
            <v>Sal 141 (140)</v>
          </cell>
          <cell r="M213" t="str">
            <v xml:space="preserve">", </v>
          </cell>
          <cell r="N213" t="str">
            <v xml:space="preserve">category: </v>
          </cell>
          <cell r="O213" t="str">
            <v>"</v>
          </cell>
          <cell r="P213" t="str">
            <v>PRECATECUMENADO</v>
          </cell>
          <cell r="Q213" t="str">
            <v>"</v>
          </cell>
          <cell r="R213" t="str">
            <v>, moments: [</v>
          </cell>
          <cell r="S213" t="str">
            <v>"</v>
          </cell>
          <cell r="T213" t="str">
            <v>Cuaresma</v>
          </cell>
          <cell r="U213" t="str">
            <v>", "</v>
          </cell>
          <cell r="V213" t="str">
            <v>Virgen</v>
          </cell>
          <cell r="AE213" t="str">
            <v>"], url: "</v>
          </cell>
          <cell r="AF213" t="str">
            <v>/cantos/resucito/t/teestoyllamandosenor.html</v>
          </cell>
          <cell r="AG213" t="str">
            <v>/cantos/resucito/t/teestoyllamandosenor.html</v>
          </cell>
          <cell r="AH213" t="str">
            <v>"},</v>
          </cell>
          <cell r="AI213" t="str">
            <v>t</v>
          </cell>
          <cell r="AJ213" t="str">
            <v>p</v>
          </cell>
          <cell r="AK213" t="str">
            <v>{id:212,title: "teestoyllamandosenorTe estoy llamando, Señor", subtitle: "Sal 141 (140)", category: "PRECATECUMENADO", moments: ["Cuaresma", "Virgen"], url: "/cantos/resucito/t/teestoyllamandosenor.html/cantos/resucito/t/teestoyllamandosenor.html"},</v>
          </cell>
          <cell r="AL213" t="str">
            <v>TE ESTOY LLAMANDO, SEÑOR</v>
          </cell>
          <cell r="AM213" t="str">
            <v>teestoyllamando,señor</v>
          </cell>
          <cell r="AN213" t="str">
            <v>Sal 141 (140)</v>
          </cell>
          <cell r="AP213" t="str">
            <v>CANTO</v>
          </cell>
          <cell r="AQ213" t="str">
            <v>TE ESTOY LLAMANDO, SEÑOR</v>
          </cell>
        </row>
        <row r="214">
          <cell r="A214">
            <v>159</v>
          </cell>
          <cell r="B214" t="str">
            <v>{id:</v>
          </cell>
          <cell r="C214">
            <v>213</v>
          </cell>
          <cell r="D214" t="str">
            <v>,</v>
          </cell>
          <cell r="E214" t="str">
            <v xml:space="preserve">title: </v>
          </cell>
          <cell r="F214" t="str">
            <v>"</v>
          </cell>
          <cell r="G214" t="str">
            <v>tehemanifestadomipecado</v>
          </cell>
          <cell r="H214" t="str">
            <v>Te he manifestado mi pecado</v>
          </cell>
          <cell r="I214" t="str">
            <v>",</v>
          </cell>
          <cell r="J214" t="str">
            <v xml:space="preserve"> subtitle: </v>
          </cell>
          <cell r="K214" t="str">
            <v>"</v>
          </cell>
          <cell r="L214" t="str">
            <v>Sal 32 (31)</v>
          </cell>
          <cell r="M214" t="str">
            <v xml:space="preserve">", </v>
          </cell>
          <cell r="N214" t="str">
            <v xml:space="preserve">category: </v>
          </cell>
          <cell r="O214" t="str">
            <v>"</v>
          </cell>
          <cell r="P214" t="str">
            <v>PRECATECUMENADO</v>
          </cell>
          <cell r="Q214" t="str">
            <v>"</v>
          </cell>
          <cell r="R214" t="str">
            <v>, moments: [</v>
          </cell>
          <cell r="S214" t="str">
            <v>"</v>
          </cell>
          <cell r="T214" t="str">
            <v>Pascua</v>
          </cell>
          <cell r="AE214" t="str">
            <v>"], url: "</v>
          </cell>
          <cell r="AF214" t="str">
            <v>/cantos/resucito/t/tehemanifestadomipecado.html</v>
          </cell>
          <cell r="AG214" t="str">
            <v>/cantos/resucito/t/tehemanifestadomipecado.html</v>
          </cell>
          <cell r="AH214" t="str">
            <v>"},</v>
          </cell>
          <cell r="AI214" t="str">
            <v>t</v>
          </cell>
          <cell r="AJ214" t="str">
            <v>p</v>
          </cell>
          <cell r="AK214" t="str">
            <v>{id:213,title: "tehemanifestadomipecadoTe he manifestado mi pecado", subtitle: "Sal 32 (31)", category: "PRECATECUMENADO", moments: ["Pascua"], url: "/cantos/resucito/t/tehemanifestadomipecado.html/cantos/resucito/t/tehemanifestadomipecado.html"},</v>
          </cell>
          <cell r="AL214" t="str">
            <v>TE HE MANIFESTADO MI PECADO</v>
          </cell>
          <cell r="AM214" t="str">
            <v>tehemanifestadomipecado</v>
          </cell>
          <cell r="AN214" t="str">
            <v>Sal 32 (31)</v>
          </cell>
          <cell r="AP214" t="str">
            <v>CANTO</v>
          </cell>
          <cell r="AQ214" t="str">
            <v>TE HE MANIFESTADO MI PECADO</v>
          </cell>
        </row>
        <row r="215">
          <cell r="A215">
            <v>236</v>
          </cell>
          <cell r="B215" t="str">
            <v>{id:</v>
          </cell>
          <cell r="C215">
            <v>214</v>
          </cell>
          <cell r="D215" t="str">
            <v>,</v>
          </cell>
          <cell r="E215" t="str">
            <v xml:space="preserve">title: </v>
          </cell>
          <cell r="F215" t="str">
            <v>"</v>
          </cell>
          <cell r="G215" t="str">
            <v>tueresmiesperanzasenor</v>
          </cell>
          <cell r="H215" t="str">
            <v>Tú eres mi esperanza, Señor</v>
          </cell>
          <cell r="I215" t="str">
            <v>",</v>
          </cell>
          <cell r="J215" t="str">
            <v xml:space="preserve"> subtitle: </v>
          </cell>
          <cell r="K215" t="str">
            <v>"</v>
          </cell>
          <cell r="L215" t="str">
            <v>Oda XXIX de Salomón</v>
          </cell>
          <cell r="M215" t="str">
            <v xml:space="preserve">", </v>
          </cell>
          <cell r="N215" t="str">
            <v xml:space="preserve">category: </v>
          </cell>
          <cell r="O215" t="str">
            <v>"</v>
          </cell>
          <cell r="P215" t="str">
            <v>CATECUMENADO</v>
          </cell>
          <cell r="Q215" t="str">
            <v>"</v>
          </cell>
          <cell r="R215" t="str">
            <v>, moments: [</v>
          </cell>
          <cell r="S215" t="str">
            <v>"</v>
          </cell>
          <cell r="T215" t="str">
            <v>Pascua</v>
          </cell>
          <cell r="U215" t="str">
            <v>", "</v>
          </cell>
          <cell r="V215" t="str">
            <v>Pentecostés</v>
          </cell>
          <cell r="W215" t="str">
            <v>", "</v>
          </cell>
          <cell r="X215" t="str">
            <v>Paz</v>
          </cell>
          <cell r="AE215" t="str">
            <v>"], url: "</v>
          </cell>
          <cell r="AF215" t="str">
            <v>/cantos/resucito/t/tueresmiesperanzasenor.html</v>
          </cell>
          <cell r="AG215" t="str">
            <v>/cantos/resucito/t/tueresmiesperanzasenor.html</v>
          </cell>
          <cell r="AH215" t="str">
            <v>"},</v>
          </cell>
          <cell r="AI215" t="str">
            <v>t</v>
          </cell>
          <cell r="AJ215" t="str">
            <v>c</v>
          </cell>
          <cell r="AK215" t="str">
            <v>{id:214,title: "tueresmiesperanzasenorTú eres mi esperanza, Señor", subtitle: "Oda XXIX de Salomón", category: "CATECUMENADO", moments: ["Pascua", "Pentecostés", "Paz"], url: "/cantos/resucito/t/tueresmiesperanzasenor.html/cantos/resucito/t/tueresmiesperanzasenor.html"},</v>
          </cell>
          <cell r="AL215" t="str">
            <v>TÚ ERES MI ESPERANZA, SEÑOR</v>
          </cell>
          <cell r="AM215" t="str">
            <v>túeresmiesperanza,señor</v>
          </cell>
          <cell r="AN215" t="str">
            <v>Oda XXIX de Salomón</v>
          </cell>
          <cell r="AP215" t="str">
            <v>CANTO</v>
          </cell>
          <cell r="AQ215" t="str">
            <v>TÚ ERES MI ESPERANZA, SEÑOR</v>
          </cell>
        </row>
        <row r="216">
          <cell r="A216">
            <v>160</v>
          </cell>
          <cell r="B216" t="str">
            <v>{id:</v>
          </cell>
          <cell r="C216">
            <v>215</v>
          </cell>
          <cell r="D216" t="str">
            <v>,</v>
          </cell>
          <cell r="E216" t="str">
            <v xml:space="preserve">title: </v>
          </cell>
          <cell r="F216" t="str">
            <v>"</v>
          </cell>
          <cell r="G216" t="str">
            <v>tuhascubiertodevergüenzalamuerte</v>
          </cell>
          <cell r="H216" t="str">
            <v>Tú has cubierto de vergüenza la muerte</v>
          </cell>
          <cell r="I216" t="str">
            <v>",</v>
          </cell>
          <cell r="J216" t="str">
            <v xml:space="preserve"> subtitle: </v>
          </cell>
          <cell r="K216" t="str">
            <v>"</v>
          </cell>
          <cell r="L216" t="str">
            <v>Homilía Pascual (Melltón de Sardes)</v>
          </cell>
          <cell r="M216" t="str">
            <v xml:space="preserve">", </v>
          </cell>
          <cell r="N216" t="str">
            <v xml:space="preserve">category: </v>
          </cell>
          <cell r="O216" t="str">
            <v>"</v>
          </cell>
          <cell r="P216" t="str">
            <v>PRECATECUMENADO</v>
          </cell>
          <cell r="Q216" t="str">
            <v>"</v>
          </cell>
          <cell r="R216" t="str">
            <v>, moments: [</v>
          </cell>
          <cell r="S216" t="str">
            <v>"</v>
          </cell>
          <cell r="T216" t="str">
            <v>Laudes/Visperas</v>
          </cell>
          <cell r="AE216" t="str">
            <v>"], url: "</v>
          </cell>
          <cell r="AF216" t="str">
            <v>/cantos/resucito/t/tuhascubiertodevergüenzalamuerte.html</v>
          </cell>
          <cell r="AG216" t="str">
            <v>/cantos/resucito/t/tuhascubiertodevergüenzalamuerte.html</v>
          </cell>
          <cell r="AH216" t="str">
            <v>"},</v>
          </cell>
          <cell r="AI216" t="str">
            <v>t</v>
          </cell>
          <cell r="AJ216" t="str">
            <v>p</v>
          </cell>
          <cell r="AK216" t="str">
            <v>{id:215,title: "tuhascubiertodevergüenzalamuerteTú has cubierto de vergüenza la muerte", subtitle: "Homilía Pascual (Melltón de Sardes)", category: "PRECATECUMENADO", moments: ["Laudes/Visperas"], url: "/cantos/resucito/t/tuhascubiertodevergüenzalamuerte.html/cantos/resucito/t/tuhascubiertodevergüenzalamuerte.html"},</v>
          </cell>
          <cell r="AL216" t="str">
            <v>TÚ HAS CUBIERTO DE VERGÜENZA LA MUERTE</v>
          </cell>
          <cell r="AM216" t="str">
            <v>túhascubiertodevergüenzalamuerte</v>
          </cell>
          <cell r="AN216" t="str">
            <v>Homilía Pascual (Melltón de Sardes)</v>
          </cell>
          <cell r="AP216" t="str">
            <v>CANTO</v>
          </cell>
          <cell r="AQ216" t="str">
            <v>TÚ HAS CUBIERTO DE VERGÜENZA LA MUERTE</v>
          </cell>
        </row>
        <row r="217">
          <cell r="A217">
            <v>161</v>
          </cell>
          <cell r="B217" t="str">
            <v>{id:</v>
          </cell>
          <cell r="C217">
            <v>216</v>
          </cell>
          <cell r="D217" t="str">
            <v>,</v>
          </cell>
          <cell r="E217" t="str">
            <v xml:space="preserve">title: </v>
          </cell>
          <cell r="F217" t="str">
            <v>"</v>
          </cell>
          <cell r="G217" t="str">
            <v>tuqueeresfiel</v>
          </cell>
          <cell r="H217" t="str">
            <v>Tú que eres fiel</v>
          </cell>
          <cell r="I217" t="str">
            <v>",</v>
          </cell>
          <cell r="J217" t="str">
            <v xml:space="preserve"> subtitle: </v>
          </cell>
          <cell r="K217" t="str">
            <v>"</v>
          </cell>
          <cell r="L217" t="str">
            <v>Sal 143 (142)</v>
          </cell>
          <cell r="M217" t="str">
            <v xml:space="preserve">", </v>
          </cell>
          <cell r="N217" t="str">
            <v xml:space="preserve">category: </v>
          </cell>
          <cell r="O217" t="str">
            <v>"</v>
          </cell>
          <cell r="P217" t="str">
            <v>PRECATECUMENADO</v>
          </cell>
          <cell r="Q217" t="str">
            <v>"</v>
          </cell>
          <cell r="R217" t="str">
            <v>, moments: [</v>
          </cell>
          <cell r="S217" t="str">
            <v>"</v>
          </cell>
          <cell r="T217" t="str">
            <v>Antiguo Testamento</v>
          </cell>
          <cell r="AE217" t="str">
            <v>"], url: "</v>
          </cell>
          <cell r="AF217" t="str">
            <v>/cantos/resucito/t/tuqueeresfiel.html</v>
          </cell>
          <cell r="AG217" t="str">
            <v>/cantos/resucito/t/tuqueeresfiel.html</v>
          </cell>
          <cell r="AH217" t="str">
            <v>"},</v>
          </cell>
          <cell r="AI217" t="str">
            <v>t</v>
          </cell>
          <cell r="AJ217" t="str">
            <v>p</v>
          </cell>
          <cell r="AK217" t="str">
            <v>{id:216,title: "tuqueeresfielTú que eres fiel", subtitle: "Sal 143 (142)", category: "PRECATECUMENADO", moments: ["Antiguo Testamento"], url: "/cantos/resucito/t/tuqueeresfiel.html/cantos/resucito/t/tuqueeresfiel.html"},</v>
          </cell>
          <cell r="AL217" t="str">
            <v>TÚ QUE ERES FIEL</v>
          </cell>
          <cell r="AM217" t="str">
            <v>túqueeresfiel</v>
          </cell>
          <cell r="AN217" t="str">
            <v>Sal 143 (142)</v>
          </cell>
          <cell r="AP217" t="str">
            <v>CANTO</v>
          </cell>
          <cell r="AQ217" t="str">
            <v>TÚ QUE ERES FIEL</v>
          </cell>
        </row>
        <row r="218">
          <cell r="A218">
            <v>162</v>
          </cell>
          <cell r="B218" t="str">
            <v>{id:</v>
          </cell>
          <cell r="C218">
            <v>217</v>
          </cell>
          <cell r="D218" t="str">
            <v>,</v>
          </cell>
          <cell r="E218" t="str">
            <v xml:space="preserve">title: </v>
          </cell>
          <cell r="F218" t="str">
            <v>"</v>
          </cell>
          <cell r="G218" t="str">
            <v>unretonobrotadeltroncodejese</v>
          </cell>
          <cell r="H218" t="str">
            <v>Un retoño brota del tronco de Jesé</v>
          </cell>
          <cell r="I218" t="str">
            <v>",</v>
          </cell>
          <cell r="J218" t="str">
            <v xml:space="preserve"> subtitle: </v>
          </cell>
          <cell r="K218" t="str">
            <v>"</v>
          </cell>
          <cell r="L218" t="str">
            <v>Isaías 11,1-11</v>
          </cell>
          <cell r="M218" t="str">
            <v xml:space="preserve">", </v>
          </cell>
          <cell r="N218" t="str">
            <v xml:space="preserve">category: </v>
          </cell>
          <cell r="O218" t="str">
            <v>"</v>
          </cell>
          <cell r="P218" t="str">
            <v>PRECATECUMENADO</v>
          </cell>
          <cell r="Q218" t="str">
            <v>"</v>
          </cell>
          <cell r="R218" t="str">
            <v>, moments: [</v>
          </cell>
          <cell r="S218" t="str">
            <v>"</v>
          </cell>
          <cell r="T218" t="str">
            <v>Cuaresma</v>
          </cell>
          <cell r="U218" t="str">
            <v>", "</v>
          </cell>
          <cell r="V218" t="str">
            <v>Antiguo Testamento</v>
          </cell>
          <cell r="AE218" t="str">
            <v>"], url: "</v>
          </cell>
          <cell r="AF218" t="str">
            <v>/cantos/resucito/u/unretonobrotadeltroncodejese.html</v>
          </cell>
          <cell r="AG218" t="str">
            <v>/cantos/resucito/u/unretonobrotadeltroncodejese.html</v>
          </cell>
          <cell r="AH218" t="str">
            <v>"},</v>
          </cell>
          <cell r="AI218" t="str">
            <v>u</v>
          </cell>
          <cell r="AJ218" t="str">
            <v>p</v>
          </cell>
          <cell r="AK218" t="str">
            <v>{id:217,title: "unretonobrotadeltroncodejeseUn retoño brota del tronco de Jesé", subtitle: "Isaías 11,1-11", category: "PRECATECUMENADO", moments: ["Cuaresma", "Antiguo Testamento"], url: "/cantos/resucito/u/unretonobrotadeltroncodejese.html/cantos/resucito/u/unretonobrotadeltroncodejese.html"},</v>
          </cell>
          <cell r="AL218" t="str">
            <v>UN RETOÑO BROTA DEL TRONCO DE JESÉ</v>
          </cell>
          <cell r="AM218" t="str">
            <v>unretoñobrotadeltroncodejesé</v>
          </cell>
          <cell r="AN218" t="str">
            <v>Isaías 11,1-11</v>
          </cell>
          <cell r="AP218" t="str">
            <v>CANTO</v>
          </cell>
          <cell r="AQ218" t="str">
            <v>UN RETOÑO BROTA DEL TRONCO DE JESÉ</v>
          </cell>
        </row>
        <row r="219">
          <cell r="A219">
            <v>163</v>
          </cell>
          <cell r="B219" t="str">
            <v>{id:</v>
          </cell>
          <cell r="C219">
            <v>218</v>
          </cell>
          <cell r="D219" t="str">
            <v>,</v>
          </cell>
          <cell r="E219" t="str">
            <v xml:space="preserve">title: </v>
          </cell>
          <cell r="F219" t="str">
            <v>"</v>
          </cell>
          <cell r="G219" t="str">
            <v>unagransenal</v>
          </cell>
          <cell r="H219" t="str">
            <v>Una gran señal</v>
          </cell>
          <cell r="I219" t="str">
            <v>",</v>
          </cell>
          <cell r="J219" t="str">
            <v xml:space="preserve"> subtitle: </v>
          </cell>
          <cell r="K219" t="str">
            <v>"</v>
          </cell>
          <cell r="L219" t="str">
            <v>Apocalipsis 12</v>
          </cell>
          <cell r="M219" t="str">
            <v xml:space="preserve">", </v>
          </cell>
          <cell r="N219" t="str">
            <v xml:space="preserve">category: </v>
          </cell>
          <cell r="O219" t="str">
            <v>"</v>
          </cell>
          <cell r="P219" t="str">
            <v>PRECATECUMENADO</v>
          </cell>
          <cell r="Q219" t="str">
            <v>"</v>
          </cell>
          <cell r="R219" t="str">
            <v>, moments: [</v>
          </cell>
          <cell r="S219" t="str">
            <v>"</v>
          </cell>
          <cell r="T219" t="str">
            <v>Adviento</v>
          </cell>
          <cell r="U219" t="str">
            <v>", "</v>
          </cell>
          <cell r="V219" t="str">
            <v>Cuaresma</v>
          </cell>
          <cell r="AE219" t="str">
            <v>"], url: "</v>
          </cell>
          <cell r="AF219" t="str">
            <v>/cantos/resucito/u/unagransenal.html</v>
          </cell>
          <cell r="AG219" t="str">
            <v>/cantos/resucito/u/unagransenal.html</v>
          </cell>
          <cell r="AH219" t="str">
            <v>"},</v>
          </cell>
          <cell r="AI219" t="str">
            <v>u</v>
          </cell>
          <cell r="AJ219" t="str">
            <v>p</v>
          </cell>
          <cell r="AK219" t="str">
            <v>{id:218,title: "unagransenalUna gran señal", subtitle: "Apocalipsis 12", category: "PRECATECUMENADO", moments: ["Adviento", "Cuaresma"], url: "/cantos/resucito/u/unagransenal.html/cantos/resucito/u/unagransenal.html"},</v>
          </cell>
          <cell r="AL219" t="str">
            <v>UNA GRAN SEÑAL</v>
          </cell>
          <cell r="AM219" t="str">
            <v>unagranseñal</v>
          </cell>
          <cell r="AN219" t="str">
            <v>Apocalipsis 12</v>
          </cell>
          <cell r="AP219" t="str">
            <v>CANTO</v>
          </cell>
          <cell r="AQ219" t="str">
            <v>UNA GRAN SEÑAL</v>
          </cell>
        </row>
        <row r="220">
          <cell r="A220">
            <v>164</v>
          </cell>
          <cell r="B220" t="str">
            <v>{id:</v>
          </cell>
          <cell r="C220">
            <v>219</v>
          </cell>
          <cell r="D220" t="str">
            <v>,</v>
          </cell>
          <cell r="E220" t="str">
            <v xml:space="preserve">title: </v>
          </cell>
          <cell r="F220" t="str">
            <v>"</v>
          </cell>
          <cell r="G220" t="str">
            <v>uriuriura</v>
          </cell>
          <cell r="H220" t="str">
            <v>Urí, urí, urá</v>
          </cell>
          <cell r="I220" t="str">
            <v>",</v>
          </cell>
          <cell r="J220" t="str">
            <v xml:space="preserve"> subtitle: </v>
          </cell>
          <cell r="K220" t="str">
            <v>"</v>
          </cell>
          <cell r="L220" t="str">
            <v>Villancico (Kiko Argüello)</v>
          </cell>
          <cell r="M220" t="str">
            <v xml:space="preserve">", </v>
          </cell>
          <cell r="N220" t="str">
            <v xml:space="preserve">category: </v>
          </cell>
          <cell r="O220" t="str">
            <v>"</v>
          </cell>
          <cell r="P220" t="str">
            <v>PRECATECUMENADO</v>
          </cell>
          <cell r="Q220" t="str">
            <v>"</v>
          </cell>
          <cell r="R220" t="str">
            <v>, moments: [</v>
          </cell>
          <cell r="S220" t="str">
            <v>"</v>
          </cell>
          <cell r="T220" t="str">
            <v>Pascua</v>
          </cell>
          <cell r="U220" t="str">
            <v>", "</v>
          </cell>
          <cell r="V220" t="str">
            <v>Virgen</v>
          </cell>
          <cell r="W220" t="str">
            <v>", "</v>
          </cell>
          <cell r="X220" t="str">
            <v>Fracción del pan</v>
          </cell>
          <cell r="AE220" t="str">
            <v>"], url: "</v>
          </cell>
          <cell r="AF220" t="str">
            <v>/cantos/resucito/u/uriuriura.html</v>
          </cell>
          <cell r="AG220" t="str">
            <v>/cantos/resucito/u/uriuriura.html</v>
          </cell>
          <cell r="AH220" t="str">
            <v>"},</v>
          </cell>
          <cell r="AI220" t="str">
            <v>u</v>
          </cell>
          <cell r="AJ220" t="str">
            <v>p</v>
          </cell>
          <cell r="AK220" t="str">
            <v>{id:219,title: "uriuriuraUrí, urí, urá", subtitle: "Villancico (Kiko Argüello)", category: "PRECATECUMENADO", moments: ["Pascua", "Virgen", "Fracción del pan"], url: "/cantos/resucito/u/uriuriura.html/cantos/resucito/u/uriuriura.html"},</v>
          </cell>
          <cell r="AL220" t="str">
            <v>URÍ, URÍ, URÁ</v>
          </cell>
          <cell r="AM220" t="str">
            <v>urí,urí,urá</v>
          </cell>
          <cell r="AN220" t="str">
            <v>Villancico (Kiko Argüello)</v>
          </cell>
          <cell r="AP220" t="str">
            <v>CANTO</v>
          </cell>
          <cell r="AQ220" t="str">
            <v>URÍ, URÍ, URÁ</v>
          </cell>
        </row>
        <row r="221">
          <cell r="A221">
            <v>165</v>
          </cell>
          <cell r="B221" t="str">
            <v>{id:</v>
          </cell>
          <cell r="C221">
            <v>220</v>
          </cell>
          <cell r="D221" t="str">
            <v>,</v>
          </cell>
          <cell r="E221" t="str">
            <v xml:space="preserve">title: </v>
          </cell>
          <cell r="F221" t="str">
            <v>"</v>
          </cell>
          <cell r="G221" t="str">
            <v>vamosyapastores</v>
          </cell>
          <cell r="H221" t="str">
            <v>Vamos ya, pastores</v>
          </cell>
          <cell r="I221" t="str">
            <v>",</v>
          </cell>
          <cell r="J221" t="str">
            <v xml:space="preserve"> subtitle: </v>
          </cell>
          <cell r="K221" t="str">
            <v>"</v>
          </cell>
          <cell r="L221" t="str">
            <v>Villancico (Kiko Argüello)</v>
          </cell>
          <cell r="M221" t="str">
            <v xml:space="preserve">", </v>
          </cell>
          <cell r="N221" t="str">
            <v xml:space="preserve">category: </v>
          </cell>
          <cell r="O221" t="str">
            <v>"</v>
          </cell>
          <cell r="P221" t="str">
            <v>PRECATECUMENADO</v>
          </cell>
          <cell r="Q221" t="str">
            <v>"</v>
          </cell>
          <cell r="R221" t="str">
            <v>, moments: [</v>
          </cell>
          <cell r="S221" t="str">
            <v>"</v>
          </cell>
          <cell r="T221" t="str">
            <v>Cuaresma</v>
          </cell>
          <cell r="U221" t="str">
            <v>", "</v>
          </cell>
          <cell r="V221" t="str">
            <v>Entrada</v>
          </cell>
          <cell r="W221" t="str">
            <v>", "</v>
          </cell>
          <cell r="X221" t="str">
            <v>Antiguo Testamento</v>
          </cell>
          <cell r="AE221" t="str">
            <v>"], url: "</v>
          </cell>
          <cell r="AF221" t="str">
            <v>/cantos/resucito/v/vamosyapastores.html</v>
          </cell>
          <cell r="AG221" t="str">
            <v>/cantos/resucito/v/vamosyapastores.html</v>
          </cell>
          <cell r="AH221" t="str">
            <v>"},</v>
          </cell>
          <cell r="AI221" t="str">
            <v>v</v>
          </cell>
          <cell r="AJ221" t="str">
            <v>p</v>
          </cell>
          <cell r="AK221" t="str">
            <v>{id:220,title: "vamosyapastoresVamos ya, pastores", subtitle: "Villancico (Kiko Argüello)", category: "PRECATECUMENADO", moments: ["Cuaresma", "Entrada", "Antiguo Testamento"], url: "/cantos/resucito/v/vamosyapastores.html/cantos/resucito/v/vamosyapastores.html"},</v>
          </cell>
          <cell r="AL221" t="str">
            <v>VAMOS YA, PASTORES</v>
          </cell>
          <cell r="AM221" t="str">
            <v>vamosya,pastores</v>
          </cell>
          <cell r="AN221" t="str">
            <v>Villancico (Kiko Argüello)</v>
          </cell>
          <cell r="AP221" t="str">
            <v>CANTO</v>
          </cell>
          <cell r="AQ221" t="str">
            <v>VAMOS YA, PASTORES</v>
          </cell>
        </row>
        <row r="222">
          <cell r="A222">
            <v>166</v>
          </cell>
          <cell r="B222" t="str">
            <v>{id:</v>
          </cell>
          <cell r="C222">
            <v>221</v>
          </cell>
          <cell r="D222" t="str">
            <v>,</v>
          </cell>
          <cell r="E222" t="str">
            <v xml:space="preserve">title: </v>
          </cell>
          <cell r="F222" t="str">
            <v>"</v>
          </cell>
          <cell r="G222" t="str">
            <v>vendellibano</v>
          </cell>
          <cell r="H222" t="str">
            <v>Ven del Líbano</v>
          </cell>
          <cell r="I222" t="str">
            <v>",</v>
          </cell>
          <cell r="J222" t="str">
            <v xml:space="preserve"> subtitle: </v>
          </cell>
          <cell r="K222" t="str">
            <v>"</v>
          </cell>
          <cell r="L222" t="str">
            <v>Cantar de los cantares 4,8ss</v>
          </cell>
          <cell r="M222" t="str">
            <v xml:space="preserve">", </v>
          </cell>
          <cell r="N222" t="str">
            <v xml:space="preserve">category: </v>
          </cell>
          <cell r="O222" t="str">
            <v>"</v>
          </cell>
          <cell r="P222" t="str">
            <v>PRECATECUMENADO</v>
          </cell>
          <cell r="Q222" t="str">
            <v>"</v>
          </cell>
          <cell r="R222" t="str">
            <v>, moments: [</v>
          </cell>
          <cell r="S222" t="str">
            <v>"</v>
          </cell>
          <cell r="T222" t="str">
            <v>Navidad</v>
          </cell>
          <cell r="U222" t="str">
            <v>", "</v>
          </cell>
          <cell r="V222" t="str">
            <v>Pentecostés</v>
          </cell>
          <cell r="W222" t="str">
            <v>", "</v>
          </cell>
          <cell r="X222" t="str">
            <v>Comunión</v>
          </cell>
          <cell r="Y222" t="str">
            <v>", "</v>
          </cell>
          <cell r="Z222" t="str">
            <v>Antiguo Testamento</v>
          </cell>
          <cell r="AE222" t="str">
            <v>"], url: "</v>
          </cell>
          <cell r="AF222" t="str">
            <v>/cantos/resucito/v/vendellibano.html</v>
          </cell>
          <cell r="AG222" t="str">
            <v>/cantos/resucito/v/vendellibano.html</v>
          </cell>
          <cell r="AH222" t="str">
            <v>"},</v>
          </cell>
          <cell r="AI222" t="str">
            <v>v</v>
          </cell>
          <cell r="AJ222" t="str">
            <v>p</v>
          </cell>
          <cell r="AK222" t="str">
            <v>{id:221,title: "vendellibanoVen del Líbano", subtitle: "Cantar de los cantares 4,8ss", category: "PRECATECUMENADO", moments: ["Navidad", "Pentecostés", "Comunión", "Antiguo Testamento"], url: "/cantos/resucito/v/vendellibano.html/cantos/resucito/v/vendellibano.html"},</v>
          </cell>
          <cell r="AL222" t="str">
            <v>VEN DEL LÍBANO</v>
          </cell>
          <cell r="AM222" t="str">
            <v>vendellíbano</v>
          </cell>
          <cell r="AN222" t="str">
            <v>Cantar de los cantares 4,8ss</v>
          </cell>
          <cell r="AP222" t="str">
            <v>CANTO</v>
          </cell>
          <cell r="AQ222" t="str">
            <v>VEN DEL LÍBANO</v>
          </cell>
        </row>
        <row r="223">
          <cell r="A223">
            <v>167</v>
          </cell>
          <cell r="B223" t="str">
            <v>{id:</v>
          </cell>
          <cell r="C223">
            <v>222</v>
          </cell>
          <cell r="D223" t="str">
            <v>,</v>
          </cell>
          <cell r="E223" t="str">
            <v xml:space="preserve">title: </v>
          </cell>
          <cell r="F223" t="str">
            <v>"</v>
          </cell>
          <cell r="G223" t="str">
            <v>venespiritusanto</v>
          </cell>
          <cell r="H223" t="str">
            <v>Ven, Espíritu Santo</v>
          </cell>
          <cell r="I223" t="str">
            <v>",</v>
          </cell>
          <cell r="J223" t="str">
            <v xml:space="preserve"> subtitle: </v>
          </cell>
          <cell r="K223" t="str">
            <v>"</v>
          </cell>
          <cell r="L223" t="str">
            <v>Secuencia de Pentecostés - Himno latin. «Veni, Sancte Spiritus»</v>
          </cell>
          <cell r="M223" t="str">
            <v xml:space="preserve">", </v>
          </cell>
          <cell r="N223" t="str">
            <v xml:space="preserve">category: </v>
          </cell>
          <cell r="O223" t="str">
            <v>"</v>
          </cell>
          <cell r="P223" t="str">
            <v>PRECATECUMENADO</v>
          </cell>
          <cell r="Q223" t="str">
            <v>"</v>
          </cell>
          <cell r="R223" t="str">
            <v>, moments: [</v>
          </cell>
          <cell r="S223" t="str">
            <v>"</v>
          </cell>
          <cell r="T223" t="str">
            <v>Adviento</v>
          </cell>
          <cell r="U223" t="str">
            <v>", "</v>
          </cell>
          <cell r="V223" t="str">
            <v>Pentecostés</v>
          </cell>
          <cell r="W223" t="str">
            <v>", "</v>
          </cell>
          <cell r="X223" t="str">
            <v>Virgen</v>
          </cell>
          <cell r="Y223" t="str">
            <v>", "</v>
          </cell>
          <cell r="Z223" t="str">
            <v>Nuevo Testamento</v>
          </cell>
          <cell r="AE223" t="str">
            <v>"], url: "</v>
          </cell>
          <cell r="AF223" t="str">
            <v>/cantos/resucito/v/venespiritusanto.html</v>
          </cell>
          <cell r="AG223" t="str">
            <v>/cantos/resucito/v/venespiritusanto.html</v>
          </cell>
          <cell r="AH223" t="str">
            <v>"},</v>
          </cell>
          <cell r="AI223" t="str">
            <v>v</v>
          </cell>
          <cell r="AJ223" t="str">
            <v>p</v>
          </cell>
          <cell r="AK223" t="str">
            <v>{id:222,title: "venespiritusantoVen, Espíritu Santo", subtitle: "Secuencia de Pentecostés - Himno latin. «Veni, Sancte Spiritus»", category: "PRECATECUMENADO", moments: ["Adviento", "Pentecostés", "Virgen", "Nuevo Testamento"], url: "/cantos/resucito/v/venespiritusanto.html/cantos/resucito/v/venespiritusanto.html"},</v>
          </cell>
          <cell r="AL223" t="str">
            <v>VEN, ESPÍRITU SANTO</v>
          </cell>
          <cell r="AM223" t="str">
            <v>ven,espíritusanto</v>
          </cell>
          <cell r="AN223" t="str">
            <v>Secuencia de Pentecostés - Himno latin. «Veni, Sancte Spiritus»</v>
          </cell>
          <cell r="AP223" t="str">
            <v>CANTO</v>
          </cell>
          <cell r="AQ223" t="str">
            <v>VEN, ESPÍRITU SANTO</v>
          </cell>
        </row>
        <row r="224">
          <cell r="A224">
            <v>168</v>
          </cell>
          <cell r="B224" t="str">
            <v>{id:</v>
          </cell>
          <cell r="C224">
            <v>223</v>
          </cell>
          <cell r="D224" t="str">
            <v>,</v>
          </cell>
          <cell r="E224" t="str">
            <v xml:space="preserve">title: </v>
          </cell>
          <cell r="F224" t="str">
            <v>"</v>
          </cell>
          <cell r="G224" t="str">
            <v>venhijodelhombre</v>
          </cell>
          <cell r="H224" t="str">
            <v>Ven, Hijo del Hombre</v>
          </cell>
          <cell r="I224" t="str">
            <v>",</v>
          </cell>
          <cell r="J224" t="str">
            <v xml:space="preserve"> subtitle: </v>
          </cell>
          <cell r="K224" t="str">
            <v>"</v>
          </cell>
          <cell r="L224" t="str">
            <v>Apocalipsis 21,17ss</v>
          </cell>
          <cell r="M224" t="str">
            <v xml:space="preserve">", </v>
          </cell>
          <cell r="N224" t="str">
            <v xml:space="preserve">category: </v>
          </cell>
          <cell r="O224" t="str">
            <v>"</v>
          </cell>
          <cell r="P224" t="str">
            <v>PRECATECUMENADO</v>
          </cell>
          <cell r="Q224" t="str">
            <v>"</v>
          </cell>
          <cell r="R224" t="str">
            <v>, moments: [</v>
          </cell>
          <cell r="S224" t="str">
            <v>"</v>
          </cell>
          <cell r="T224" t="str">
            <v>Navidad</v>
          </cell>
          <cell r="U224" t="str">
            <v>", "</v>
          </cell>
          <cell r="V224" t="str">
            <v>Niños</v>
          </cell>
          <cell r="AE224" t="str">
            <v>"], url: "</v>
          </cell>
          <cell r="AF224" t="str">
            <v>/cantos/resucito/v/venhijodelhombre.html</v>
          </cell>
          <cell r="AG224" t="str">
            <v>/cantos/resucito/v/venhijodelhombre.html</v>
          </cell>
          <cell r="AH224" t="str">
            <v>"},</v>
          </cell>
          <cell r="AI224" t="str">
            <v>v</v>
          </cell>
          <cell r="AJ224" t="str">
            <v>p</v>
          </cell>
          <cell r="AK224" t="str">
            <v>{id:223,title: "venhijodelhombreVen, Hijo del Hombre", subtitle: "Apocalipsis 21,17ss", category: "PRECATECUMENADO", moments: ["Navidad", "Niños"], url: "/cantos/resucito/v/venhijodelhombre.html/cantos/resucito/v/venhijodelhombre.html"},</v>
          </cell>
          <cell r="AL224" t="str">
            <v>VEN, HIJO DEL HOMBRE</v>
          </cell>
          <cell r="AM224" t="str">
            <v>ven,hijodelhombre</v>
          </cell>
          <cell r="AN224" t="str">
            <v>Apocalipsis 21,17ss</v>
          </cell>
          <cell r="AP224" t="str">
            <v>CANTO</v>
          </cell>
          <cell r="AQ224" t="str">
            <v>VEN, HIJO DEL HOMBRE</v>
          </cell>
        </row>
        <row r="225">
          <cell r="A225">
            <v>169</v>
          </cell>
          <cell r="B225" t="str">
            <v>{id:</v>
          </cell>
          <cell r="C225">
            <v>224</v>
          </cell>
          <cell r="D225" t="str">
            <v>,</v>
          </cell>
          <cell r="E225" t="str">
            <v xml:space="preserve">title: </v>
          </cell>
          <cell r="F225" t="str">
            <v>"</v>
          </cell>
          <cell r="G225" t="str">
            <v>venicreator</v>
          </cell>
          <cell r="H225" t="str">
            <v>Veni Creator</v>
          </cell>
          <cell r="I225" t="str">
            <v>",</v>
          </cell>
          <cell r="J225" t="str">
            <v xml:space="preserve"> subtitle: </v>
          </cell>
          <cell r="K225" t="str">
            <v>"</v>
          </cell>
          <cell r="L225" t="str">
            <v>Himno latin</v>
          </cell>
          <cell r="M225" t="str">
            <v xml:space="preserve">", </v>
          </cell>
          <cell r="N225" t="str">
            <v xml:space="preserve">category: </v>
          </cell>
          <cell r="O225" t="str">
            <v>"</v>
          </cell>
          <cell r="P225" t="str">
            <v>PRECATECUMENADO</v>
          </cell>
          <cell r="Q225" t="str">
            <v>"</v>
          </cell>
          <cell r="R225" t="str">
            <v>, moments: [</v>
          </cell>
          <cell r="S225" t="str">
            <v>"</v>
          </cell>
          <cell r="T225" t="str">
            <v>Navidad</v>
          </cell>
          <cell r="U225" t="str">
            <v>", "</v>
          </cell>
          <cell r="V225" t="str">
            <v>Niños</v>
          </cell>
          <cell r="AE225" t="str">
            <v>"], url: "</v>
          </cell>
          <cell r="AF225" t="str">
            <v>/cantos/resucito/v/venicreator.html</v>
          </cell>
          <cell r="AG225" t="str">
            <v>/cantos/resucito/v/venicreator.html</v>
          </cell>
          <cell r="AH225" t="str">
            <v>"},</v>
          </cell>
          <cell r="AI225" t="str">
            <v>v</v>
          </cell>
          <cell r="AJ225" t="str">
            <v>p</v>
          </cell>
          <cell r="AK225" t="str">
            <v>{id:224,title: "venicreatorVeni Creator", subtitle: "Himno latin", category: "PRECATECUMENADO", moments: ["Navidad", "Niños"], url: "/cantos/resucito/v/venicreator.html/cantos/resucito/v/venicreator.html"},</v>
          </cell>
          <cell r="AL225" t="str">
            <v>VENI CREATOR</v>
          </cell>
          <cell r="AM225" t="str">
            <v>venicreator</v>
          </cell>
          <cell r="AN225" t="str">
            <v>Himno latin</v>
          </cell>
          <cell r="AP225" t="str">
            <v>CANTO</v>
          </cell>
          <cell r="AQ225" t="str">
            <v>VENI CREATOR</v>
          </cell>
        </row>
        <row r="226">
          <cell r="A226">
            <v>170</v>
          </cell>
          <cell r="B226" t="str">
            <v>{id:</v>
          </cell>
          <cell r="C226">
            <v>225</v>
          </cell>
          <cell r="D226" t="str">
            <v>,</v>
          </cell>
          <cell r="E226" t="str">
            <v xml:space="preserve">title: </v>
          </cell>
          <cell r="F226" t="str">
            <v>"</v>
          </cell>
          <cell r="G226" t="str">
            <v>vieneelsenor</v>
          </cell>
          <cell r="H226" t="str">
            <v>Viene el Señor</v>
          </cell>
          <cell r="I226" t="str">
            <v>",</v>
          </cell>
          <cell r="J226" t="str">
            <v xml:space="preserve"> subtitle: </v>
          </cell>
          <cell r="K226" t="str">
            <v>"</v>
          </cell>
          <cell r="L226" t="str">
            <v>Salmo 93 (92) - Apocalipsis 1,5-7</v>
          </cell>
          <cell r="M226" t="str">
            <v xml:space="preserve">", </v>
          </cell>
          <cell r="N226" t="str">
            <v xml:space="preserve">category: </v>
          </cell>
          <cell r="O226" t="str">
            <v>"</v>
          </cell>
          <cell r="P226" t="str">
            <v>PRECATECUMENADO</v>
          </cell>
          <cell r="Q226" t="str">
            <v>"</v>
          </cell>
          <cell r="R226" t="str">
            <v>, moments: [</v>
          </cell>
          <cell r="S226" t="str">
            <v>"</v>
          </cell>
          <cell r="T226" t="str">
            <v>Entrada</v>
          </cell>
          <cell r="U226" t="str">
            <v>", "</v>
          </cell>
          <cell r="V226" t="str">
            <v>Antiguo Testamento</v>
          </cell>
          <cell r="AE226" t="str">
            <v>"], url: "</v>
          </cell>
          <cell r="AF226" t="str">
            <v>/cantos/resucito/v/vieneelsenor.html</v>
          </cell>
          <cell r="AG226" t="str">
            <v>/cantos/resucito/v/vieneelsenor.html</v>
          </cell>
          <cell r="AH226" t="str">
            <v>"},</v>
          </cell>
          <cell r="AI226" t="str">
            <v>v</v>
          </cell>
          <cell r="AJ226" t="str">
            <v>p</v>
          </cell>
          <cell r="AK226" t="str">
            <v>{id:225,title: "vieneelsenorViene el Señor", subtitle: "Salmo 93 (92) - Apocalipsis 1,5-7", category: "PRECATECUMENADO", moments: ["Entrada", "Antiguo Testamento"], url: "/cantos/resucito/v/vieneelsenor.html/cantos/resucito/v/vieneelsenor.html"},</v>
          </cell>
          <cell r="AL226" t="str">
            <v>VIENE EL SEÑOR</v>
          </cell>
          <cell r="AM226" t="str">
            <v>vieneelseñor</v>
          </cell>
          <cell r="AN226" t="str">
            <v>Salmo 93 (92) - Apocalipsis 1,5-7</v>
          </cell>
          <cell r="AP226" t="str">
            <v>CANTO</v>
          </cell>
          <cell r="AQ226" t="str">
            <v>VIENE EL SEÑOR</v>
          </cell>
        </row>
        <row r="227">
          <cell r="A227">
            <v>171</v>
          </cell>
          <cell r="B227" t="str">
            <v>{id:</v>
          </cell>
          <cell r="C227">
            <v>226</v>
          </cell>
          <cell r="D227" t="str">
            <v>,</v>
          </cell>
          <cell r="E227" t="str">
            <v xml:space="preserve">title: </v>
          </cell>
          <cell r="F227" t="str">
            <v>"</v>
          </cell>
          <cell r="G227" t="str">
            <v>virgendelamaravilla</v>
          </cell>
          <cell r="H227" t="str">
            <v>Virgen de la maravilla</v>
          </cell>
          <cell r="I227" t="str">
            <v>",</v>
          </cell>
          <cell r="J227" t="str">
            <v xml:space="preserve"> subtitle: </v>
          </cell>
          <cell r="K227" t="str">
            <v>"</v>
          </cell>
          <cell r="L227" t="str">
            <v>(Dante Allghlerl)</v>
          </cell>
          <cell r="M227" t="str">
            <v xml:space="preserve">", </v>
          </cell>
          <cell r="N227" t="str">
            <v xml:space="preserve">category: </v>
          </cell>
          <cell r="O227" t="str">
            <v>"</v>
          </cell>
          <cell r="P227" t="str">
            <v>PRECATECUMENADO</v>
          </cell>
          <cell r="Q227" t="str">
            <v>"</v>
          </cell>
          <cell r="R227" t="str">
            <v>, moments: [</v>
          </cell>
          <cell r="S227" t="str">
            <v>"</v>
          </cell>
          <cell r="T227" t="str">
            <v>Pentecostés</v>
          </cell>
          <cell r="AE227" t="str">
            <v>"], url: "</v>
          </cell>
          <cell r="AF227" t="str">
            <v>/cantos/resucito/v/virgendelamaravilla.html</v>
          </cell>
          <cell r="AG227" t="str">
            <v>/cantos/resucito/v/virgendelamaravilla.html</v>
          </cell>
          <cell r="AH227" t="str">
            <v>"},</v>
          </cell>
          <cell r="AI227" t="str">
            <v>v</v>
          </cell>
          <cell r="AJ227" t="str">
            <v>p</v>
          </cell>
          <cell r="AK227" t="str">
            <v>{id:226,title: "virgendelamaravillaVirgen de la maravilla", subtitle: "(Dante Allghlerl)", category: "PRECATECUMENADO", moments: ["Pentecostés"], url: "/cantos/resucito/v/virgendelamaravilla.html/cantos/resucito/v/virgendelamaravilla.html"},</v>
          </cell>
          <cell r="AL227" t="str">
            <v>VIRGEN DE LA MARAVILLA</v>
          </cell>
          <cell r="AM227" t="str">
            <v>virgendelamaravilla</v>
          </cell>
          <cell r="AN227" t="str">
            <v>(Dante Allghlerl)</v>
          </cell>
          <cell r="AP227" t="str">
            <v>CANTO</v>
          </cell>
          <cell r="AQ227" t="str">
            <v>VIRGEN DE LA MARAVILLA</v>
          </cell>
        </row>
        <row r="228">
          <cell r="A228">
            <v>172</v>
          </cell>
          <cell r="B228" t="str">
            <v>{id:</v>
          </cell>
          <cell r="C228">
            <v>227</v>
          </cell>
          <cell r="D228" t="str">
            <v>,</v>
          </cell>
          <cell r="E228" t="str">
            <v xml:space="preserve">title: </v>
          </cell>
          <cell r="F228" t="str">
            <v>"</v>
          </cell>
          <cell r="G228" t="str">
            <v>vividalegres</v>
          </cell>
          <cell r="H228" t="str">
            <v>Vivid alegres</v>
          </cell>
          <cell r="I228" t="str">
            <v>",</v>
          </cell>
          <cell r="J228" t="str">
            <v xml:space="preserve"> subtitle: </v>
          </cell>
          <cell r="K228" t="str">
            <v>"</v>
          </cell>
          <cell r="L228" t="str">
            <v>Filipenses 4,4ss</v>
          </cell>
          <cell r="M228" t="str">
            <v xml:space="preserve">", </v>
          </cell>
          <cell r="N228" t="str">
            <v xml:space="preserve">category: </v>
          </cell>
          <cell r="O228" t="str">
            <v>"</v>
          </cell>
          <cell r="P228" t="str">
            <v>PRECATECUMENADO</v>
          </cell>
          <cell r="Q228" t="str">
            <v>"</v>
          </cell>
          <cell r="R228" t="str">
            <v>, moments: [</v>
          </cell>
          <cell r="S228" t="str">
            <v>"</v>
          </cell>
          <cell r="T228" t="str">
            <v>Adviento</v>
          </cell>
          <cell r="U228" t="str">
            <v>", "</v>
          </cell>
          <cell r="V228" t="str">
            <v>Final</v>
          </cell>
          <cell r="W228" t="str">
            <v>", "</v>
          </cell>
          <cell r="X228" t="str">
            <v>Nuevo Testamento</v>
          </cell>
          <cell r="AE228" t="str">
            <v>"], url: "</v>
          </cell>
          <cell r="AF228" t="str">
            <v>/cantos/resucito/v/vividalegres.html</v>
          </cell>
          <cell r="AG228" t="str">
            <v>/cantos/resucito/v/vividalegres.html</v>
          </cell>
          <cell r="AH228" t="str">
            <v>"},</v>
          </cell>
          <cell r="AI228" t="str">
            <v>v</v>
          </cell>
          <cell r="AJ228" t="str">
            <v>p</v>
          </cell>
          <cell r="AK228" t="str">
            <v>{id:227,title: "vividalegresVivid alegres", subtitle: "Filipenses 4,4ss", category: "PRECATECUMENADO", moments: ["Adviento", "Final", "Nuevo Testamento"], url: "/cantos/resucito/v/vividalegres.html/cantos/resucito/v/vividalegres.html"},</v>
          </cell>
          <cell r="AL228" t="str">
            <v>VIVID ALEGRES</v>
          </cell>
          <cell r="AM228" t="str">
            <v>vividalegres</v>
          </cell>
          <cell r="AN228" t="str">
            <v>Filipenses 4,4ss</v>
          </cell>
          <cell r="AP228" t="str">
            <v>CANTO</v>
          </cell>
          <cell r="AQ228" t="str">
            <v>VIVID ALEGRES</v>
          </cell>
        </row>
        <row r="229">
          <cell r="A229">
            <v>173</v>
          </cell>
          <cell r="B229" t="str">
            <v>{id:</v>
          </cell>
          <cell r="C229">
            <v>228</v>
          </cell>
          <cell r="D229" t="str">
            <v>,</v>
          </cell>
          <cell r="E229" t="str">
            <v xml:space="preserve">title: </v>
          </cell>
          <cell r="F229" t="str">
            <v>"</v>
          </cell>
          <cell r="G229" t="str">
            <v>vosotrossoislaluzdelmundo</v>
          </cell>
          <cell r="H229" t="str">
            <v>Vosotros sois la luz del mundo</v>
          </cell>
          <cell r="I229" t="str">
            <v>",</v>
          </cell>
          <cell r="J229" t="str">
            <v xml:space="preserve"> subtitle: </v>
          </cell>
          <cell r="K229" t="str">
            <v>"</v>
          </cell>
          <cell r="L229" t="str">
            <v xml:space="preserve">Mateo 5,14ss </v>
          </cell>
          <cell r="M229" t="str">
            <v xml:space="preserve">", </v>
          </cell>
          <cell r="N229" t="str">
            <v xml:space="preserve">category: </v>
          </cell>
          <cell r="O229" t="str">
            <v>"</v>
          </cell>
          <cell r="P229" t="str">
            <v>PRECATECUMENADO</v>
          </cell>
          <cell r="Q229" t="str">
            <v>"</v>
          </cell>
          <cell r="R229" t="str">
            <v>, moments: [</v>
          </cell>
          <cell r="S229" t="str">
            <v>"</v>
          </cell>
          <cell r="T229" t="str">
            <v>Pentecostés</v>
          </cell>
          <cell r="AE229" t="str">
            <v>"], url: "</v>
          </cell>
          <cell r="AF229" t="str">
            <v>/cantos/resucito/v/vosotrossoislaluzdelmundo.html</v>
          </cell>
          <cell r="AG229" t="str">
            <v>/cantos/resucito/v/vosotrossoislaluzdelmundo.html</v>
          </cell>
          <cell r="AH229" t="str">
            <v>"},</v>
          </cell>
          <cell r="AI229" t="str">
            <v>v</v>
          </cell>
          <cell r="AJ229" t="str">
            <v>p</v>
          </cell>
          <cell r="AK229" t="str">
            <v>{id:228,title: "vosotrossoislaluzdelmundoVosotros sois la luz del mundo", subtitle: "Mateo 5,14ss ", category: "PRECATECUMENADO", moments: ["Pentecostés"], url: "/cantos/resucito/v/vosotrossoislaluzdelmundo.html/cantos/resucito/v/vosotrossoislaluzdelmundo.html"},</v>
          </cell>
          <cell r="AL229" t="str">
            <v>VOSOTROS SOIS LA LUZ DEL MUNDO</v>
          </cell>
          <cell r="AM229" t="str">
            <v>vosotrossoislaluzdelmundo</v>
          </cell>
          <cell r="AN229" t="str">
            <v xml:space="preserve">Mateo 5,14ss </v>
          </cell>
          <cell r="AP229" t="str">
            <v>CANTO</v>
          </cell>
          <cell r="AQ229" t="str">
            <v>VOSOTROS SOIS LA LUZ DEL MUNDO</v>
          </cell>
        </row>
        <row r="230">
          <cell r="A230">
            <v>174</v>
          </cell>
          <cell r="B230" t="str">
            <v>{id:</v>
          </cell>
          <cell r="C230">
            <v>229</v>
          </cell>
          <cell r="D230" t="str">
            <v>,</v>
          </cell>
          <cell r="E230" t="str">
            <v xml:space="preserve">title: </v>
          </cell>
          <cell r="F230" t="str">
            <v>"</v>
          </cell>
          <cell r="G230" t="str">
            <v>yavienemidios</v>
          </cell>
          <cell r="H230" t="str">
            <v>Ya viene mi Dios</v>
          </cell>
          <cell r="I230" t="str">
            <v>",</v>
          </cell>
          <cell r="J230" t="str">
            <v xml:space="preserve"> subtitle: </v>
          </cell>
          <cell r="K230" t="str">
            <v>"</v>
          </cell>
          <cell r="L230" t="str">
            <v>Villancico (Kiko Argüello)</v>
          </cell>
          <cell r="M230" t="str">
            <v xml:space="preserve">", </v>
          </cell>
          <cell r="N230" t="str">
            <v xml:space="preserve">category: </v>
          </cell>
          <cell r="O230" t="str">
            <v>"</v>
          </cell>
          <cell r="P230" t="str">
            <v>PRECATECUMENADO</v>
          </cell>
          <cell r="Q230" t="str">
            <v>"</v>
          </cell>
          <cell r="R230" t="str">
            <v>, moments: [</v>
          </cell>
          <cell r="S230" t="str">
            <v>"</v>
          </cell>
          <cell r="T230" t="str">
            <v>Adviento</v>
          </cell>
          <cell r="U230" t="str">
            <v>", "</v>
          </cell>
          <cell r="V230" t="str">
            <v>Pentecostés</v>
          </cell>
          <cell r="W230" t="str">
            <v>", "</v>
          </cell>
          <cell r="X230" t="str">
            <v>Antiguo Testamento</v>
          </cell>
          <cell r="Y230" t="str">
            <v>", "</v>
          </cell>
          <cell r="Z230" t="str">
            <v>Nuevo Testamento</v>
          </cell>
          <cell r="AE230" t="str">
            <v>"], url: "</v>
          </cell>
          <cell r="AF230" t="str">
            <v>/cantos/resucito/y/yavienemidios.html</v>
          </cell>
          <cell r="AG230" t="str">
            <v>/cantos/resucito/y/yavienemidios.html</v>
          </cell>
          <cell r="AH230" t="str">
            <v>"},</v>
          </cell>
          <cell r="AI230" t="str">
            <v>y</v>
          </cell>
          <cell r="AJ230" t="str">
            <v>p</v>
          </cell>
          <cell r="AK230" t="str">
            <v>{id:229,title: "yavienemidiosYa viene mi Dios", subtitle: "Villancico (Kiko Argüello)", category: "PRECATECUMENADO", moments: ["Adviento", "Pentecostés", "Antiguo Testamento", "Nuevo Testamento"], url: "/cantos/resucito/y/yavienemidios.html/cantos/resucito/y/yavienemidios.html"},</v>
          </cell>
          <cell r="AL230" t="str">
            <v>YA VIENE MI DIOS</v>
          </cell>
          <cell r="AM230" t="str">
            <v>yavienemidios</v>
          </cell>
          <cell r="AN230" t="str">
            <v>Villancico (Kiko Argüello)</v>
          </cell>
          <cell r="AP230" t="str">
            <v>CANTO</v>
          </cell>
          <cell r="AQ230" t="str">
            <v>YA VIENE MI DIOS</v>
          </cell>
        </row>
        <row r="231">
          <cell r="A231">
            <v>175</v>
          </cell>
          <cell r="B231" t="str">
            <v>{id:</v>
          </cell>
          <cell r="C231">
            <v>230</v>
          </cell>
          <cell r="D231" t="str">
            <v>,</v>
          </cell>
          <cell r="E231" t="str">
            <v xml:space="preserve">title: </v>
          </cell>
          <cell r="F231" t="str">
            <v>"</v>
          </cell>
          <cell r="G231" t="str">
            <v>yahvehtueresmidios</v>
          </cell>
          <cell r="H231" t="str">
            <v>Yahveh, tú eres mi Dios</v>
          </cell>
          <cell r="I231" t="str">
            <v>",</v>
          </cell>
          <cell r="J231" t="str">
            <v xml:space="preserve"> subtitle: </v>
          </cell>
          <cell r="K231" t="str">
            <v>"</v>
          </cell>
          <cell r="L231" t="str">
            <v>Isaías 25,1-8</v>
          </cell>
          <cell r="M231" t="str">
            <v xml:space="preserve">", </v>
          </cell>
          <cell r="N231" t="str">
            <v xml:space="preserve">category: </v>
          </cell>
          <cell r="O231" t="str">
            <v>"</v>
          </cell>
          <cell r="P231" t="str">
            <v>PRECATECUMENADO</v>
          </cell>
          <cell r="Q231" t="str">
            <v>"</v>
          </cell>
          <cell r="R231" t="str">
            <v>, moments: [</v>
          </cell>
          <cell r="S231" t="str">
            <v>"</v>
          </cell>
          <cell r="T231" t="str">
            <v>Virgen</v>
          </cell>
          <cell r="AE231" t="str">
            <v>"], url: "</v>
          </cell>
          <cell r="AF231" t="str">
            <v>/cantos/resucito/y/yahvehtueresmidios.html</v>
          </cell>
          <cell r="AG231" t="str">
            <v>/cantos/resucito/y/yahvehtueresmidios.html</v>
          </cell>
          <cell r="AH231" t="str">
            <v>"},</v>
          </cell>
          <cell r="AI231" t="str">
            <v>y</v>
          </cell>
          <cell r="AJ231" t="str">
            <v>p</v>
          </cell>
          <cell r="AK231" t="str">
            <v>{id:230,title: "yahvehtueresmidiosYahveh, tú eres mi Dios", subtitle: "Isaías 25,1-8", category: "PRECATECUMENADO", moments: ["Virgen"], url: "/cantos/resucito/y/yahvehtueresmidios.html/cantos/resucito/y/yahvehtueresmidios.html"},</v>
          </cell>
          <cell r="AL231" t="str">
            <v>YAHVEH, TÚ ERES MI DIOS</v>
          </cell>
          <cell r="AM231" t="str">
            <v>yahveh,túeresmidios</v>
          </cell>
          <cell r="AN231" t="str">
            <v>Isaías 25,1-8</v>
          </cell>
          <cell r="AP231" t="str">
            <v>CANTO</v>
          </cell>
          <cell r="AQ231" t="str">
            <v>YAHVEH, TÚ ERES MI DIOS</v>
          </cell>
        </row>
        <row r="232">
          <cell r="A232">
            <v>176</v>
          </cell>
          <cell r="B232" t="str">
            <v>{id:</v>
          </cell>
          <cell r="C232">
            <v>231</v>
          </cell>
          <cell r="D232" t="str">
            <v>,</v>
          </cell>
          <cell r="E232" t="str">
            <v xml:space="preserve">title: </v>
          </cell>
          <cell r="F232" t="str">
            <v>"</v>
          </cell>
          <cell r="G232" t="str">
            <v>yoteamosenor</v>
          </cell>
          <cell r="H232" t="str">
            <v>Yo te amo, Señor</v>
          </cell>
          <cell r="I232" t="str">
            <v>",</v>
          </cell>
          <cell r="J232" t="str">
            <v xml:space="preserve"> subtitle: </v>
          </cell>
          <cell r="K232" t="str">
            <v>"</v>
          </cell>
          <cell r="L232" t="str">
            <v>Sal 18 (17)</v>
          </cell>
          <cell r="M232" t="str">
            <v xml:space="preserve">", </v>
          </cell>
          <cell r="N232" t="str">
            <v xml:space="preserve">category: </v>
          </cell>
          <cell r="O232" t="str">
            <v>"</v>
          </cell>
          <cell r="P232" t="str">
            <v>PRECATECUMENADO</v>
          </cell>
          <cell r="Q232" t="str">
            <v>"</v>
          </cell>
          <cell r="R232" t="str">
            <v>, moments: [</v>
          </cell>
          <cell r="S232" t="str">
            <v>"</v>
          </cell>
          <cell r="T232" t="str">
            <v>Adviento</v>
          </cell>
          <cell r="U232" t="str">
            <v>", "</v>
          </cell>
          <cell r="V232" t="str">
            <v>Niños</v>
          </cell>
          <cell r="W232" t="str">
            <v>", "</v>
          </cell>
          <cell r="X232" t="str">
            <v>Nuevo Testamento</v>
          </cell>
          <cell r="AE232" t="str">
            <v>"], url: "</v>
          </cell>
          <cell r="AF232" t="str">
            <v>/cantos/resucito/y/yoteamosenor.html</v>
          </cell>
          <cell r="AG232" t="str">
            <v>/cantos/resucito/y/yoteamosenor.html</v>
          </cell>
          <cell r="AH232" t="str">
            <v>"},</v>
          </cell>
          <cell r="AI232" t="str">
            <v>y</v>
          </cell>
          <cell r="AJ232" t="str">
            <v>p</v>
          </cell>
          <cell r="AK232" t="str">
            <v>{id:231,title: "yoteamosenorYo te amo, Señor", subtitle: "Sal 18 (17)", category: "PRECATECUMENADO", moments: ["Adviento", "Niños", "Nuevo Testamento"], url: "/cantos/resucito/y/yoteamosenor.html/cantos/resucito/y/yoteamosenor.html"},</v>
          </cell>
          <cell r="AL232" t="str">
            <v>YO TE AMO, SEÑOR</v>
          </cell>
          <cell r="AM232" t="str">
            <v>yoteamo,señor</v>
          </cell>
          <cell r="AN232" t="str">
            <v>Sal 18 (17)</v>
          </cell>
          <cell r="AP232" t="str">
            <v>CANTO</v>
          </cell>
          <cell r="AQ232" t="str">
            <v>YO TE AMO, SEÑOR</v>
          </cell>
        </row>
        <row r="233">
          <cell r="A233">
            <v>177</v>
          </cell>
          <cell r="B233" t="str">
            <v>{id:</v>
          </cell>
          <cell r="C233">
            <v>232</v>
          </cell>
          <cell r="D233" t="str">
            <v>,</v>
          </cell>
          <cell r="E233" t="str">
            <v xml:space="preserve">title: </v>
          </cell>
          <cell r="F233" t="str">
            <v>"</v>
          </cell>
          <cell r="G233" t="str">
            <v>yovengoareunir</v>
          </cell>
          <cell r="H233" t="str">
            <v>Yo vengo a reunir</v>
          </cell>
          <cell r="I233" t="str">
            <v>",</v>
          </cell>
          <cell r="J233" t="str">
            <v xml:space="preserve"> subtitle: </v>
          </cell>
          <cell r="K233" t="str">
            <v>"</v>
          </cell>
          <cell r="L233" t="str">
            <v>Isaías 66,18-21</v>
          </cell>
          <cell r="M233" t="str">
            <v xml:space="preserve">", </v>
          </cell>
          <cell r="N233" t="str">
            <v xml:space="preserve">category: </v>
          </cell>
          <cell r="O233" t="str">
            <v>"</v>
          </cell>
          <cell r="P233" t="str">
            <v>PRECATECUMENADO</v>
          </cell>
          <cell r="Q233" t="str">
            <v>"</v>
          </cell>
          <cell r="R233" t="str">
            <v>, moments: [</v>
          </cell>
          <cell r="S233" t="str">
            <v>"</v>
          </cell>
          <cell r="T233" t="str">
            <v>Nuevo Testamento</v>
          </cell>
          <cell r="AE233" t="str">
            <v>"], url: "</v>
          </cell>
          <cell r="AF233" t="str">
            <v>/cantos/resucito/y/yovengoareunir.html</v>
          </cell>
          <cell r="AG233" t="str">
            <v>/cantos/resucito/y/yovengoareunir.html</v>
          </cell>
          <cell r="AH233" t="str">
            <v>"},</v>
          </cell>
          <cell r="AI233" t="str">
            <v>y</v>
          </cell>
          <cell r="AJ233" t="str">
            <v>p</v>
          </cell>
          <cell r="AK233" t="str">
            <v>{id:232,title: "yovengoareunirYo vengo a reunir", subtitle: "Isaías 66,18-21", category: "PRECATECUMENADO", moments: ["Nuevo Testamento"], url: "/cantos/resucito/y/yovengoareunir.html/cantos/resucito/y/yovengoareunir.html"},</v>
          </cell>
          <cell r="AL233" t="str">
            <v>YO VENGO A REUNIR</v>
          </cell>
          <cell r="AM233" t="str">
            <v>yovengoareunir</v>
          </cell>
          <cell r="AN233" t="str">
            <v>Isaías 66,18-21</v>
          </cell>
          <cell r="AP233" t="str">
            <v>CANTO</v>
          </cell>
          <cell r="AQ233" t="str">
            <v>YO VENGO A REUNIR</v>
          </cell>
        </row>
        <row r="234">
          <cell r="A234">
            <v>178</v>
          </cell>
          <cell r="B234" t="str">
            <v>{id:</v>
          </cell>
          <cell r="C234">
            <v>233</v>
          </cell>
          <cell r="D234" t="str">
            <v>,</v>
          </cell>
          <cell r="E234" t="str">
            <v xml:space="preserve">title: </v>
          </cell>
          <cell r="F234" t="str">
            <v>"</v>
          </cell>
          <cell r="G234" t="str">
            <v>zaqueo</v>
          </cell>
          <cell r="H234" t="str">
            <v>Zaqueo</v>
          </cell>
          <cell r="I234" t="str">
            <v>",</v>
          </cell>
          <cell r="J234" t="str">
            <v xml:space="preserve"> subtitle: </v>
          </cell>
          <cell r="K234" t="str">
            <v>"</v>
          </cell>
          <cell r="L234" t="str">
            <v>Lucas 19,1-10</v>
          </cell>
          <cell r="M234" t="str">
            <v xml:space="preserve">", </v>
          </cell>
          <cell r="N234" t="str">
            <v xml:space="preserve">category: </v>
          </cell>
          <cell r="O234" t="str">
            <v>"</v>
          </cell>
          <cell r="P234" t="str">
            <v>PRECATECUMENADO</v>
          </cell>
          <cell r="Q234" t="str">
            <v>"</v>
          </cell>
          <cell r="R234" t="str">
            <v>, moments: [</v>
          </cell>
          <cell r="S234" t="str">
            <v>"</v>
          </cell>
          <cell r="T234" t="str">
            <v>Navidad</v>
          </cell>
          <cell r="U234" t="str">
            <v>", "</v>
          </cell>
          <cell r="V234" t="str">
            <v>Niños</v>
          </cell>
          <cell r="AE234" t="str">
            <v>"], url: "</v>
          </cell>
          <cell r="AF234" t="str">
            <v>/cantos/resucito/z/zaqueo.html</v>
          </cell>
          <cell r="AG234" t="str">
            <v>/cantos/resucito/z/zaqueo.html</v>
          </cell>
          <cell r="AH234" t="str">
            <v>"},</v>
          </cell>
          <cell r="AI234" t="str">
            <v>z</v>
          </cell>
          <cell r="AJ234" t="str">
            <v>p</v>
          </cell>
          <cell r="AK234" t="str">
            <v>{id:233,title: "zaqueoZaqueo", subtitle: "Lucas 19,1-10", category: "PRECATECUMENADO", moments: ["Navidad", "Niños"], url: "/cantos/resucito/z/zaqueo.html/cantos/resucito/z/zaqueo.html"},</v>
          </cell>
          <cell r="AL234" t="str">
            <v>ZAQUEO</v>
          </cell>
          <cell r="AM234" t="str">
            <v>zaqueo</v>
          </cell>
          <cell r="AN234" t="str">
            <v>Lucas 19,1-10</v>
          </cell>
          <cell r="AP234" t="str">
            <v>CANTO</v>
          </cell>
          <cell r="AQ234" t="str">
            <v>ZAQUEO</v>
          </cell>
        </row>
        <row r="235">
          <cell r="A235">
            <v>245</v>
          </cell>
          <cell r="B235" t="str">
            <v>{id:</v>
          </cell>
          <cell r="C235">
            <v>234</v>
          </cell>
          <cell r="D235" t="str">
            <v>,</v>
          </cell>
          <cell r="E235" t="str">
            <v xml:space="preserve">title: </v>
          </cell>
          <cell r="F235" t="str">
            <v>"</v>
          </cell>
          <cell r="G235" t="str">
            <v>prountuariodeacordes</v>
          </cell>
          <cell r="H235" t="str">
            <v>Prountuario de Acordes</v>
          </cell>
          <cell r="I235" t="str">
            <v>",</v>
          </cell>
          <cell r="J235" t="str">
            <v xml:space="preserve"> subtitle: </v>
          </cell>
          <cell r="K235" t="str">
            <v>"</v>
          </cell>
          <cell r="L235" t="str">
            <v>Notas</v>
          </cell>
          <cell r="M235" t="str">
            <v xml:space="preserve">", </v>
          </cell>
          <cell r="N235" t="str">
            <v xml:space="preserve">category: </v>
          </cell>
          <cell r="O235" t="str">
            <v>"</v>
          </cell>
          <cell r="P235" t="str">
            <v>PRECATECUMENADO</v>
          </cell>
          <cell r="Q235" t="str">
            <v>"</v>
          </cell>
          <cell r="R235" t="str">
            <v>, moments: [</v>
          </cell>
          <cell r="S235" t="str">
            <v>"</v>
          </cell>
          <cell r="T235" t="str">
            <v>Cuaresma</v>
          </cell>
          <cell r="U235" t="str">
            <v>", "</v>
          </cell>
          <cell r="V235" t="str">
            <v>Laudes/Visperas</v>
          </cell>
          <cell r="W235" t="str">
            <v>", "</v>
          </cell>
          <cell r="X235" t="str">
            <v>Antiguo Testamento</v>
          </cell>
          <cell r="AE235" t="str">
            <v>"], url: "</v>
          </cell>
          <cell r="AF235" t="str">
            <v>/cantos/resucito/p/prountuariodeacordes.html</v>
          </cell>
          <cell r="AG235" t="str">
            <v>/cantos/resucito/p/prountuariodeacordes.html</v>
          </cell>
          <cell r="AH235" t="str">
            <v>"},</v>
          </cell>
          <cell r="AI235" t="str">
            <v>p</v>
          </cell>
          <cell r="AJ235" t="str">
            <v>p</v>
          </cell>
          <cell r="AK235" t="str">
            <v>{id:234,title: "prountuariodeacordesPrountuario de Acordes", subtitle: "Notas", category: "PRECATECUMENADO", moments: ["Cuaresma", "Laudes/Visperas", "Antiguo Testamento"], url: "/cantos/resucito/p/prountuariodeacordes.html/cantos/resucito/p/prountuariodeacordes.html"},</v>
          </cell>
          <cell r="AL235" t="str">
            <v>PROUNTUARIO DE ACORDES</v>
          </cell>
          <cell r="AM235" t="str">
            <v>prountuariodeacordes</v>
          </cell>
          <cell r="AN235" t="str">
            <v>Notas</v>
          </cell>
          <cell r="AP235" t="str">
            <v>CANTO</v>
          </cell>
          <cell r="AQ235" t="str">
            <v>PROUNTUARIO DE ACORDES</v>
          </cell>
        </row>
        <row r="236">
          <cell r="A236">
            <v>246</v>
          </cell>
          <cell r="B236" t="str">
            <v>{id:</v>
          </cell>
          <cell r="C236">
            <v>235</v>
          </cell>
          <cell r="D236" t="str">
            <v>,</v>
          </cell>
          <cell r="E236" t="str">
            <v xml:space="preserve">title: </v>
          </cell>
          <cell r="F236" t="str">
            <v>"</v>
          </cell>
          <cell r="G236" t="str">
            <v>librodecantoenpdf</v>
          </cell>
          <cell r="H236" t="str">
            <v>Libro de Canto en PDF</v>
          </cell>
          <cell r="I236" t="str">
            <v>",</v>
          </cell>
          <cell r="J236" t="str">
            <v xml:space="preserve"> subtitle: </v>
          </cell>
          <cell r="K236" t="str">
            <v>"</v>
          </cell>
          <cell r="L236" t="str">
            <v xml:space="preserve">Cantos del Camino Neo Catecumenal </v>
          </cell>
          <cell r="M236" t="str">
            <v xml:space="preserve">", </v>
          </cell>
          <cell r="N236" t="str">
            <v xml:space="preserve">category: </v>
          </cell>
          <cell r="O236" t="str">
            <v>"</v>
          </cell>
          <cell r="P236" t="str">
            <v>CATECUMENADO</v>
          </cell>
          <cell r="Q236" t="str">
            <v>"</v>
          </cell>
          <cell r="R236" t="str">
            <v>, moments: [</v>
          </cell>
          <cell r="S236" t="str">
            <v>"</v>
          </cell>
          <cell r="T236" t="str">
            <v>Antiguo Testamento</v>
          </cell>
          <cell r="AE236" t="str">
            <v>"], url: "</v>
          </cell>
          <cell r="AF236" t="str">
            <v>/cantos/resucito/l/librodecantoenpdf.html</v>
          </cell>
          <cell r="AG236" t="str">
            <v>/cantos/resucito/l/librodecantoenpdf.html</v>
          </cell>
          <cell r="AH236" t="str">
            <v>"},</v>
          </cell>
          <cell r="AI236" t="str">
            <v>l</v>
          </cell>
          <cell r="AJ236" t="str">
            <v>c</v>
          </cell>
          <cell r="AK236" t="str">
            <v>{id:235,title: "librodecantoenpdfLibro de Canto en PDF", subtitle: "Cantos del Camino Neo Catecumenal ", category: "CATECUMENADO", moments: ["Antiguo Testamento"], url: "/cantos/resucito/l/librodecantoenpdf.html/cantos/resucito/l/librodecantoenpdf.html"},</v>
          </cell>
          <cell r="AL236" t="str">
            <v>LIBRO DE CANTO EN PDF</v>
          </cell>
          <cell r="AM236" t="str">
            <v>librodecantoenpdf</v>
          </cell>
          <cell r="AN236" t="str">
            <v xml:space="preserve">Cantos del Camino Neo Catecumenal </v>
          </cell>
          <cell r="AP236" t="str">
            <v>CANTO</v>
          </cell>
          <cell r="AQ236" t="str">
            <v>LIBRO DE CANTO EN PDF</v>
          </cell>
        </row>
        <row r="237">
          <cell r="B237" t="str">
            <v>{id:</v>
          </cell>
          <cell r="D237" t="str">
            <v>,</v>
          </cell>
          <cell r="E237" t="str">
            <v xml:space="preserve">title: </v>
          </cell>
          <cell r="F237" t="str">
            <v>"</v>
          </cell>
          <cell r="G237" t="str">
            <v/>
          </cell>
          <cell r="I237" t="str">
            <v>",</v>
          </cell>
          <cell r="J237" t="str">
            <v xml:space="preserve"> subtitle: </v>
          </cell>
          <cell r="K237" t="str">
            <v>"</v>
          </cell>
          <cell r="M237" t="str">
            <v xml:space="preserve">", </v>
          </cell>
          <cell r="N237" t="str">
            <v xml:space="preserve">category: </v>
          </cell>
          <cell r="O237" t="str">
            <v>"</v>
          </cell>
          <cell r="Q237" t="str">
            <v>"</v>
          </cell>
          <cell r="R237" t="str">
            <v>, moments: [</v>
          </cell>
          <cell r="S237" t="str">
            <v>"</v>
          </cell>
          <cell r="T237" t="str">
            <v>Entrada</v>
          </cell>
          <cell r="U237" t="str">
            <v>", "</v>
          </cell>
          <cell r="V237" t="str">
            <v>Final</v>
          </cell>
          <cell r="W237" t="str">
            <v>", "</v>
          </cell>
          <cell r="X237" t="str">
            <v>Antiguo Testamento</v>
          </cell>
          <cell r="AE237" t="str">
            <v>"], url: "</v>
          </cell>
          <cell r="AF237" t="str">
            <v>/cantos/resucito//.html</v>
          </cell>
          <cell r="AG237" t="str">
            <v>/cantos/resucito//.html</v>
          </cell>
          <cell r="AH237" t="str">
            <v>"},</v>
          </cell>
          <cell r="AI237" t="str">
            <v/>
          </cell>
          <cell r="AJ237" t="str">
            <v/>
          </cell>
          <cell r="AK237" t="str">
            <v>{id:,title: "", subtitle: "", category: "", moments: ["Entrada", "Final", "Antiguo Testamento"], url: "/cantos/resucito//.html/cantos/resucito//.html"},</v>
          </cell>
          <cell r="AL237" t="str">
            <v/>
          </cell>
          <cell r="AM237" t="str">
            <v/>
          </cell>
          <cell r="AN237">
            <v>0</v>
          </cell>
          <cell r="AP237" t="str">
            <v>CANTO</v>
          </cell>
        </row>
        <row r="238">
          <cell r="B238" t="str">
            <v>{id:</v>
          </cell>
          <cell r="D238" t="str">
            <v>,</v>
          </cell>
          <cell r="E238" t="str">
            <v xml:space="preserve">title: </v>
          </cell>
          <cell r="F238" t="str">
            <v>"</v>
          </cell>
          <cell r="G238" t="str">
            <v/>
          </cell>
          <cell r="I238" t="str">
            <v>",</v>
          </cell>
          <cell r="J238" t="str">
            <v xml:space="preserve"> subtitle: </v>
          </cell>
          <cell r="K238" t="str">
            <v>"</v>
          </cell>
          <cell r="M238" t="str">
            <v xml:space="preserve">", </v>
          </cell>
          <cell r="N238" t="str">
            <v xml:space="preserve">category: </v>
          </cell>
          <cell r="O238" t="str">
            <v>"</v>
          </cell>
          <cell r="Q238" t="str">
            <v>"</v>
          </cell>
          <cell r="R238" t="str">
            <v>, moments: [</v>
          </cell>
          <cell r="S238" t="str">
            <v>"</v>
          </cell>
          <cell r="T238" t="str">
            <v>Cuaresma</v>
          </cell>
          <cell r="U238" t="str">
            <v>", "</v>
          </cell>
          <cell r="V238" t="str">
            <v>Laudes/Visperas</v>
          </cell>
          <cell r="W238" t="str">
            <v>", "</v>
          </cell>
          <cell r="X238" t="str">
            <v>Entrada</v>
          </cell>
          <cell r="Y238" t="str">
            <v>", "</v>
          </cell>
          <cell r="Z238" t="str">
            <v>Comunión</v>
          </cell>
          <cell r="AA238" t="str">
            <v>", "</v>
          </cell>
          <cell r="AB238" t="str">
            <v>Nuevo Testamento</v>
          </cell>
          <cell r="AE238" t="str">
            <v>"], url: "</v>
          </cell>
          <cell r="AF238" t="str">
            <v>/cantos/resucito//.html</v>
          </cell>
          <cell r="AG238" t="str">
            <v>/cantos/resucito//.html</v>
          </cell>
          <cell r="AH238" t="str">
            <v>"},</v>
          </cell>
          <cell r="AI238" t="str">
            <v/>
          </cell>
          <cell r="AJ238" t="str">
            <v/>
          </cell>
          <cell r="AK238" t="str">
            <v>{id:,title: "", subtitle: "", category: "", moments: ["Cuaresma", "Laudes/Visperas", "Entrada", "Comunión", "Nuevo Testamento"], url: "/cantos/resucito//.html/cantos/resucito//.html"},</v>
          </cell>
          <cell r="AL238" t="str">
            <v/>
          </cell>
          <cell r="AM238" t="str">
            <v/>
          </cell>
          <cell r="AN238">
            <v>0</v>
          </cell>
          <cell r="AP238" t="str">
            <v>CANTO</v>
          </cell>
        </row>
        <row r="239">
          <cell r="B239" t="str">
            <v>{id:</v>
          </cell>
          <cell r="D239" t="str">
            <v>,</v>
          </cell>
          <cell r="E239" t="str">
            <v xml:space="preserve">title: </v>
          </cell>
          <cell r="F239" t="str">
            <v>"</v>
          </cell>
          <cell r="G239" t="str">
            <v/>
          </cell>
          <cell r="I239" t="str">
            <v>",</v>
          </cell>
          <cell r="J239" t="str">
            <v xml:space="preserve"> subtitle: </v>
          </cell>
          <cell r="K239" t="str">
            <v>"</v>
          </cell>
          <cell r="M239" t="str">
            <v xml:space="preserve">", </v>
          </cell>
          <cell r="N239" t="str">
            <v xml:space="preserve">category: </v>
          </cell>
          <cell r="O239" t="str">
            <v>"</v>
          </cell>
          <cell r="P239"/>
          <cell r="Q239" t="str">
            <v>"</v>
          </cell>
          <cell r="R239" t="str">
            <v>, moments: [</v>
          </cell>
          <cell r="S239" t="str">
            <v>"</v>
          </cell>
          <cell r="T239" t="str">
            <v>Notas</v>
          </cell>
          <cell r="U239" t="str">
            <v>", "</v>
          </cell>
          <cell r="AE239" t="str">
            <v>"], url: "</v>
          </cell>
          <cell r="AF239" t="str">
            <v>/cantos/resucito//.html</v>
          </cell>
          <cell r="AG239" t="str">
            <v>/cantos/resucito//.html</v>
          </cell>
          <cell r="AH239" t="str">
            <v>"},</v>
          </cell>
          <cell r="AI239" t="str">
            <v/>
          </cell>
          <cell r="AJ239" t="str">
            <v/>
          </cell>
          <cell r="AK239" t="str">
            <v>{id:,title: "", subtitle: "", category: "", moments: ["Notas", ""], url: "/cantos/resucito//.html/cantos/resucito//.html"},</v>
          </cell>
          <cell r="AL239" t="str">
            <v/>
          </cell>
          <cell r="AM239" t="str">
            <v/>
          </cell>
          <cell r="AN239">
            <v>0</v>
          </cell>
          <cell r="AP239" t="str">
            <v>CANTO</v>
          </cell>
        </row>
        <row r="240">
          <cell r="B240" t="str">
            <v>{id:</v>
          </cell>
          <cell r="D240" t="str">
            <v>,</v>
          </cell>
          <cell r="E240" t="str">
            <v xml:space="preserve">title: </v>
          </cell>
          <cell r="F240" t="str">
            <v>"</v>
          </cell>
          <cell r="G240" t="str">
            <v/>
          </cell>
          <cell r="I240" t="str">
            <v>",</v>
          </cell>
          <cell r="J240" t="str">
            <v xml:space="preserve"> subtitle: </v>
          </cell>
          <cell r="K240" t="str">
            <v>"</v>
          </cell>
          <cell r="M240" t="str">
            <v xml:space="preserve">", </v>
          </cell>
          <cell r="N240" t="str">
            <v xml:space="preserve">category: </v>
          </cell>
          <cell r="O240" t="str">
            <v>"</v>
          </cell>
          <cell r="P240"/>
          <cell r="Q240" t="str">
            <v>"</v>
          </cell>
          <cell r="R240" t="str">
            <v>, moments: [</v>
          </cell>
          <cell r="S240" t="str">
            <v>"</v>
          </cell>
          <cell r="T240" t="str">
            <v>Autor: Kiko Argüelo</v>
          </cell>
          <cell r="AE240" t="str">
            <v>"], url: "</v>
          </cell>
          <cell r="AF240" t="str">
            <v>/cantos/resucito//.html</v>
          </cell>
          <cell r="AG240" t="str">
            <v>/cantos/src/doc/resucito.pdf</v>
          </cell>
          <cell r="AH240" t="str">
            <v>"},</v>
          </cell>
          <cell r="AI240" t="str">
            <v/>
          </cell>
          <cell r="AJ240" t="str">
            <v/>
          </cell>
          <cell r="AK240" t="str">
            <v>{id:,title: "", subtitle: "", category: "", moments: ["Autor: Kiko Argüelo"], url: "/cantos/resucito//.html/cantos/src/doc/resucito.pdf"},</v>
          </cell>
          <cell r="AL240" t="str">
            <v/>
          </cell>
          <cell r="AM240" t="str">
            <v/>
          </cell>
          <cell r="AN240">
            <v>0</v>
          </cell>
          <cell r="AP240" t="str">
            <v>CANTO</v>
          </cell>
        </row>
      </sheetData>
      <sheetData sheetId="9"/>
      <sheetData sheetId="10"/>
      <sheetData sheetId="11"/>
      <sheetData sheetId="12"/>
      <sheetData sheetId="13">
        <row r="3">
          <cell r="A3" t="str">
            <v>#Pg</v>
          </cell>
          <cell r="B3" t="str">
            <v>ID</v>
          </cell>
          <cell r="C3" t="str">
            <v>Or#</v>
          </cell>
          <cell r="D3" t="str">
            <v>c</v>
          </cell>
          <cell r="E3" t="str">
            <v>Title</v>
          </cell>
          <cell r="F3" t="str">
            <v>c2</v>
          </cell>
          <cell r="G3" t="str">
            <v>Titulo</v>
          </cell>
          <cell r="H3" t="str">
            <v>c0</v>
          </cell>
          <cell r="I3" t="str">
            <v>Subtitle</v>
          </cell>
          <cell r="J3" t="str">
            <v>c01</v>
          </cell>
          <cell r="K3" t="str">
            <v>Subtitle5</v>
          </cell>
          <cell r="L3" t="str">
            <v>c02</v>
          </cell>
          <cell r="M3" t="str">
            <v>Category</v>
          </cell>
          <cell r="N3" t="str">
            <v>c03</v>
          </cell>
          <cell r="O3" t="str">
            <v>Categoria</v>
          </cell>
          <cell r="P3" t="str">
            <v>c04</v>
          </cell>
          <cell r="Q3" t="str">
            <v>moments</v>
          </cell>
          <cell r="R3" t="str">
            <v>c05</v>
          </cell>
          <cell r="S3" t="str">
            <v>Pascua</v>
          </cell>
          <cell r="T3" t="str">
            <v>c09</v>
          </cell>
          <cell r="U3" t="str">
            <v>Pentecostés</v>
          </cell>
          <cell r="V3" t="str">
            <v>c010</v>
          </cell>
          <cell r="W3" t="str">
            <v>Virgen</v>
          </cell>
          <cell r="X3" t="str">
            <v>c011</v>
          </cell>
          <cell r="Y3" t="str">
            <v>Niños</v>
          </cell>
          <cell r="Z3" t="str">
            <v>c012</v>
          </cell>
          <cell r="AA3" t="str">
            <v>Laudes/Vispera</v>
          </cell>
          <cell r="AB3" t="str">
            <v>c013</v>
          </cell>
          <cell r="AC3" t="str">
            <v>Entrada</v>
          </cell>
          <cell r="AD3" t="str">
            <v>c020</v>
          </cell>
          <cell r="AE3" t="str">
            <v>URL Por categoria</v>
          </cell>
          <cell r="AF3" t="str">
            <v>Content</v>
          </cell>
          <cell r="AG3" t="str">
            <v>contenido</v>
          </cell>
          <cell r="AH3" t="str">
            <v>c021</v>
          </cell>
          <cell r="AI3" t="str">
            <v>c022</v>
          </cell>
          <cell r="AJ3" t="str">
            <v>c023</v>
          </cell>
          <cell r="AK3" t="str">
            <v>Codigo</v>
          </cell>
          <cell r="AL3" t="str">
            <v>CANTO</v>
          </cell>
          <cell r="AM3" t="str">
            <v>canto2</v>
          </cell>
          <cell r="AN3" t="str">
            <v>citas</v>
          </cell>
          <cell r="AO3" t="str">
            <v>letra</v>
          </cell>
          <cell r="AP3" t="str">
            <v>Column1</v>
          </cell>
        </row>
        <row r="4">
          <cell r="A4">
            <v>237</v>
          </cell>
          <cell r="B4" t="str">
            <v>{id:</v>
          </cell>
          <cell r="C4">
            <v>1</v>
          </cell>
          <cell r="D4" t="str">
            <v>,</v>
          </cell>
          <cell r="E4" t="str">
            <v xml:space="preserve">title: </v>
          </cell>
          <cell r="F4" t="str">
            <v>"</v>
          </cell>
          <cell r="G4" t="str">
            <v>A la cena del Cordero</v>
          </cell>
          <cell r="H4" t="str">
            <v>",</v>
          </cell>
          <cell r="I4" t="str">
            <v xml:space="preserve"> subtitle: </v>
          </cell>
          <cell r="J4" t="str">
            <v>"</v>
          </cell>
          <cell r="K4" t="str">
            <v>Himno lat. «Ad cenam Agni providi»</v>
          </cell>
          <cell r="L4" t="str">
            <v xml:space="preserve">", </v>
          </cell>
          <cell r="M4" t="str">
            <v xml:space="preserve">category: </v>
          </cell>
          <cell r="N4" t="str">
            <v>"</v>
          </cell>
          <cell r="O4" t="str">
            <v>Eleccion</v>
          </cell>
          <cell r="P4" t="str">
            <v>"</v>
          </cell>
          <cell r="Q4" t="str">
            <v>, moments: [</v>
          </cell>
          <cell r="R4" t="str">
            <v>"</v>
          </cell>
          <cell r="S4" t="str">
            <v>Pascua</v>
          </cell>
          <cell r="T4" t="str">
            <v>", "</v>
          </cell>
          <cell r="U4" t="str">
            <v>Laudes/Visperas</v>
          </cell>
          <cell r="V4" t="str">
            <v>", "</v>
          </cell>
          <cell r="W4" t="str">
            <v>Entrada</v>
          </cell>
          <cell r="AD4" t="str">
            <v>"], url: "</v>
          </cell>
          <cell r="AE4" t="str">
            <v>/resucito/src/index.html?canto=alacenadelcordero</v>
          </cell>
          <cell r="AF4" t="str">
            <v>", content: "</v>
          </cell>
          <cell r="AG4" t="str">
            <v>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ell>
          <cell r="AH4" t="str">
            <v>"},</v>
          </cell>
          <cell r="AI4" t="str">
            <v>a</v>
          </cell>
          <cell r="AJ4" t="str">
            <v>e</v>
          </cell>
          <cell r="AK4" t="str">
            <v>{id:1,title: "A la cena del Cordero", subtitle: "Himno lat. «Ad cenam Agni providi»", category: "Eleccion", moments: ["Pascua", "Laudes/Visperas", "Entrada"], url: "/resucito/src/index.html?canto=alacenadelcordero", content: "a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ell>
          <cell r="AL4" t="str">
            <v>A LA CENA DEL CORDERO</v>
          </cell>
          <cell r="AM4" t="str">
            <v>alacenadelcordero</v>
          </cell>
          <cell r="AN4" t="str">
            <v>Himno lat. «Ad cenam Agni providi»</v>
          </cell>
          <cell r="AP4" t="str">
            <v>CANTO</v>
          </cell>
        </row>
        <row r="5">
          <cell r="A5">
            <v>1</v>
          </cell>
          <cell r="B5" t="str">
            <v>{id:</v>
          </cell>
          <cell r="C5">
            <v>2</v>
          </cell>
          <cell r="D5" t="str">
            <v>,</v>
          </cell>
          <cell r="E5" t="str">
            <v xml:space="preserve">title: </v>
          </cell>
          <cell r="F5" t="str">
            <v>"</v>
          </cell>
          <cell r="G5" t="str">
            <v>A la víctima Pascual</v>
          </cell>
          <cell r="H5" t="str">
            <v>",</v>
          </cell>
          <cell r="I5" t="str">
            <v xml:space="preserve"> subtitle: </v>
          </cell>
          <cell r="J5" t="str">
            <v>"</v>
          </cell>
          <cell r="K5" t="str">
            <v xml:space="preserve">Secuencia de Pascua - Himno lat. «Victimae paschall laudes» </v>
          </cell>
          <cell r="L5" t="str">
            <v xml:space="preserve">", </v>
          </cell>
          <cell r="M5" t="str">
            <v xml:space="preserve">category: </v>
          </cell>
          <cell r="N5" t="str">
            <v>"</v>
          </cell>
          <cell r="O5" t="str">
            <v>Precatecumenado</v>
          </cell>
          <cell r="P5" t="str">
            <v>"</v>
          </cell>
          <cell r="Q5" t="str">
            <v>, moments: [</v>
          </cell>
          <cell r="R5" t="str">
            <v>"</v>
          </cell>
          <cell r="S5" t="str">
            <v>Pascua</v>
          </cell>
          <cell r="T5" t="str">
            <v>", "</v>
          </cell>
          <cell r="U5" t="str">
            <v>Pentecostés</v>
          </cell>
          <cell r="V5" t="str">
            <v>", "</v>
          </cell>
          <cell r="W5" t="str">
            <v>Entrada</v>
          </cell>
          <cell r="X5" t="str">
            <v>", "</v>
          </cell>
          <cell r="Y5" t="str">
            <v>Comunión</v>
          </cell>
          <cell r="Z5" t="str">
            <v>", "</v>
          </cell>
          <cell r="AA5" t="str">
            <v>Final</v>
          </cell>
          <cell r="AB5" t="str">
            <v>", "</v>
          </cell>
          <cell r="AC5" t="str">
            <v>Nuevo Testamento</v>
          </cell>
          <cell r="AD5" t="str">
            <v>"], url: "</v>
          </cell>
          <cell r="AE5" t="str">
            <v>/resucito/src/index.html?canto=alavictimapascual</v>
          </cell>
          <cell r="AF5" t="str">
            <v>", content: "</v>
          </cell>
          <cell r="AG5" t="str">
            <v>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ell>
          <cell r="AH5" t="str">
            <v>"},</v>
          </cell>
          <cell r="AI5" t="str">
            <v>a</v>
          </cell>
          <cell r="AJ5" t="str">
            <v>p</v>
          </cell>
          <cell r="AK5" t="str">
            <v>{id:2,title: "A la víctima Pascual", subtitle: "Secuencia de Pascua - Himno lat. «Victimae paschall laudes» ", category: "Precatecumenado", moments: ["Pascua", "Pentecostés", "Entrada", "Comunión", "Final", "Nuevo Testamento"], url: "/resucito/src/index.html?canto=alavictimapascual", content: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ell>
          <cell r="AL5" t="str">
            <v>A LA VÍCTIMA PASCUAL</v>
          </cell>
          <cell r="AM5" t="str">
            <v>alavíctimapascual</v>
          </cell>
          <cell r="AN5" t="str">
            <v xml:space="preserve">Secuencia de Pascua - Himno lat. «Victimae paschall laudes» </v>
          </cell>
          <cell r="AP5" t="str">
            <v>CANTO</v>
          </cell>
        </row>
        <row r="6">
          <cell r="A6">
            <v>2</v>
          </cell>
          <cell r="B6" t="str">
            <v>{id:</v>
          </cell>
          <cell r="C6">
            <v>3</v>
          </cell>
          <cell r="D6" t="str">
            <v>,</v>
          </cell>
          <cell r="E6" t="str">
            <v xml:space="preserve">title: </v>
          </cell>
          <cell r="F6" t="str">
            <v>"</v>
          </cell>
          <cell r="G6" t="str">
            <v>A nadie demos ocasión de tropiezo</v>
          </cell>
          <cell r="H6" t="str">
            <v>",</v>
          </cell>
          <cell r="I6" t="str">
            <v xml:space="preserve"> subtitle: </v>
          </cell>
          <cell r="J6" t="str">
            <v>"</v>
          </cell>
          <cell r="K6" t="str">
            <v>2ª Corintios 6,3ss</v>
          </cell>
          <cell r="L6" t="str">
            <v xml:space="preserve">", </v>
          </cell>
          <cell r="M6" t="str">
            <v xml:space="preserve">category: </v>
          </cell>
          <cell r="N6" t="str">
            <v>"</v>
          </cell>
          <cell r="O6" t="str">
            <v>Precatecumenado</v>
          </cell>
          <cell r="P6" t="str">
            <v>"</v>
          </cell>
          <cell r="Q6" t="str">
            <v>, moments: [</v>
          </cell>
          <cell r="R6" t="str">
            <v>"</v>
          </cell>
          <cell r="S6" t="str">
            <v>Nuevo Testamento</v>
          </cell>
          <cell r="AD6" t="str">
            <v>"], url: "</v>
          </cell>
          <cell r="AE6" t="str">
            <v>/resucito/src/index.html?canto=anadiedemosocasiondetropiezo</v>
          </cell>
          <cell r="AF6" t="str">
            <v>", content: "</v>
          </cell>
          <cell r="AG6" t="str">
            <v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ell>
          <cell r="AH6" t="str">
            <v>"},</v>
          </cell>
          <cell r="AI6" t="str">
            <v>a</v>
          </cell>
          <cell r="AJ6" t="str">
            <v>p</v>
          </cell>
          <cell r="AK6" t="str">
            <v>{id:3,title: "A nadie demos ocasión de tropiezo", subtitle: "2ª Corintios 6,3ss", category: "Precatecumenado", moments: ["Nuevo Testamento"], url: "/resucito/src/index.html?canto=anadiedemosocasiondetropiezo", content: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ell>
          <cell r="AL6" t="str">
            <v>A NADIE DEMOS OCASIÓN DE TROPIEZO</v>
          </cell>
          <cell r="AM6" t="str">
            <v>anadiedemosocasióndetropiezo</v>
          </cell>
          <cell r="AN6" t="str">
            <v>2ª Corintios 6,3ss</v>
          </cell>
          <cell r="AP6" t="str">
            <v>CANTO</v>
          </cell>
        </row>
        <row r="7">
          <cell r="A7">
            <v>3</v>
          </cell>
          <cell r="B7" t="str">
            <v>{id:</v>
          </cell>
          <cell r="C7">
            <v>4</v>
          </cell>
          <cell r="D7" t="str">
            <v>,</v>
          </cell>
          <cell r="E7" t="str">
            <v xml:space="preserve">title: </v>
          </cell>
          <cell r="F7" t="str">
            <v>"</v>
          </cell>
          <cell r="G7" t="str">
            <v>A ti levanto mis ojos</v>
          </cell>
          <cell r="H7" t="str">
            <v>",</v>
          </cell>
          <cell r="I7" t="str">
            <v xml:space="preserve"> subtitle: </v>
          </cell>
          <cell r="J7" t="str">
            <v>"</v>
          </cell>
          <cell r="K7" t="str">
            <v>Salmo 123 (122)</v>
          </cell>
          <cell r="L7" t="str">
            <v xml:space="preserve">", </v>
          </cell>
          <cell r="M7" t="str">
            <v xml:space="preserve">category: </v>
          </cell>
          <cell r="N7" t="str">
            <v>"</v>
          </cell>
          <cell r="O7" t="str">
            <v>Precatecumenado</v>
          </cell>
          <cell r="P7" t="str">
            <v>"</v>
          </cell>
          <cell r="Q7" t="str">
            <v>, moments: [</v>
          </cell>
          <cell r="R7" t="str">
            <v>"</v>
          </cell>
          <cell r="S7" t="str">
            <v>Cuaresma</v>
          </cell>
          <cell r="T7" t="str">
            <v>", "</v>
          </cell>
          <cell r="U7" t="str">
            <v>Antiguo Testamento</v>
          </cell>
          <cell r="AD7" t="str">
            <v>"], url: "</v>
          </cell>
          <cell r="AE7" t="str">
            <v>/resucito/src/index.html?canto=atilevantomisojos</v>
          </cell>
          <cell r="AF7" t="str">
            <v>", content: "</v>
          </cell>
          <cell r="AG7" t="str">
            <v xml:space="preserve">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ell>
          <cell r="AH7" t="str">
            <v>"},</v>
          </cell>
          <cell r="AI7" t="str">
            <v>a</v>
          </cell>
          <cell r="AJ7" t="str">
            <v>p</v>
          </cell>
          <cell r="AK7" t="str">
            <v>{id:4,title: "A ti levanto mis ojos", subtitle: "Salmo 123 (122)", category: "Precatecumenado", moments: ["Cuaresma", "Antiguo Testamento"], url: "/resucito/src/index.html?canto=atilevantomisojos", content: "a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ell>
          <cell r="AL7" t="str">
            <v>A TI LEVANTO MIS OJOS</v>
          </cell>
          <cell r="AM7" t="str">
            <v>atilevantomisojos</v>
          </cell>
          <cell r="AN7" t="str">
            <v>Salmo 123 (122)</v>
          </cell>
          <cell r="AP7" t="str">
            <v>CANTO</v>
          </cell>
        </row>
        <row r="8">
          <cell r="A8">
            <v>4</v>
          </cell>
          <cell r="B8" t="str">
            <v>{id:</v>
          </cell>
          <cell r="C8">
            <v>5</v>
          </cell>
          <cell r="D8" t="str">
            <v>,</v>
          </cell>
          <cell r="E8" t="str">
            <v xml:space="preserve">title: </v>
          </cell>
          <cell r="F8" t="str">
            <v>"</v>
          </cell>
          <cell r="G8" t="str">
            <v>A ti, Señor, en mi clamor imploro</v>
          </cell>
          <cell r="H8" t="str">
            <v>",</v>
          </cell>
          <cell r="I8" t="str">
            <v xml:space="preserve"> subtitle: </v>
          </cell>
          <cell r="J8" t="str">
            <v>"</v>
          </cell>
          <cell r="K8" t="str">
            <v>Salmo 142 (141)</v>
          </cell>
          <cell r="L8" t="str">
            <v xml:space="preserve">", </v>
          </cell>
          <cell r="M8" t="str">
            <v xml:space="preserve">category: </v>
          </cell>
          <cell r="N8" t="str">
            <v>"</v>
          </cell>
          <cell r="O8" t="str">
            <v>Precatecumenado</v>
          </cell>
          <cell r="P8" t="str">
            <v>"</v>
          </cell>
          <cell r="Q8" t="str">
            <v>, moments: [</v>
          </cell>
          <cell r="R8" t="str">
            <v>"</v>
          </cell>
          <cell r="S8" t="str">
            <v>Cuaresma</v>
          </cell>
          <cell r="T8" t="str">
            <v>", "</v>
          </cell>
          <cell r="U8" t="str">
            <v>Antiguo Testamento</v>
          </cell>
          <cell r="AD8" t="str">
            <v>"], url: "</v>
          </cell>
          <cell r="AE8" t="str">
            <v>/resucito/src/index.html?canto=atisenorenmiclamorimploro</v>
          </cell>
          <cell r="AF8" t="str">
            <v>", content: "</v>
          </cell>
          <cell r="AG8" t="str">
            <v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ell>
          <cell r="AH8" t="str">
            <v>"},</v>
          </cell>
          <cell r="AI8" t="str">
            <v>a</v>
          </cell>
          <cell r="AJ8" t="str">
            <v>p</v>
          </cell>
          <cell r="AK8" t="str">
            <v>{id:5,title: "A ti, Señor, en mi clamor imploro", subtitle: "Salmo 142 (141)", category: "Precatecumenado", moments: ["Cuaresma", "Antiguo Testamento"], url: "/resucito/src/index.html?canto=atisenorenmiclamorimploro", content: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ell>
          <cell r="AL8" t="str">
            <v>A TI, SEÑOR, EN MI CLAMOR IMPLORO</v>
          </cell>
          <cell r="AM8" t="str">
            <v>ati,señor,enmiclamorimploro</v>
          </cell>
          <cell r="AN8" t="str">
            <v>Salmo 142 (141)</v>
          </cell>
          <cell r="AP8" t="str">
            <v>CANTO</v>
          </cell>
        </row>
        <row r="9">
          <cell r="A9">
            <v>5</v>
          </cell>
          <cell r="B9" t="str">
            <v>{id:</v>
          </cell>
          <cell r="C9">
            <v>6</v>
          </cell>
          <cell r="D9" t="str">
            <v>,</v>
          </cell>
          <cell r="E9" t="str">
            <v xml:space="preserve">title: </v>
          </cell>
          <cell r="F9" t="str">
            <v>"</v>
          </cell>
          <cell r="G9" t="str">
            <v>A ti, Señor, levanto mi alma</v>
          </cell>
          <cell r="H9" t="str">
            <v>",</v>
          </cell>
          <cell r="I9" t="str">
            <v xml:space="preserve"> subtitle: </v>
          </cell>
          <cell r="J9" t="str">
            <v>"</v>
          </cell>
          <cell r="K9" t="str">
            <v>Salmo 25 (24)</v>
          </cell>
          <cell r="L9" t="str">
            <v xml:space="preserve">", </v>
          </cell>
          <cell r="M9" t="str">
            <v xml:space="preserve">category: </v>
          </cell>
          <cell r="N9" t="str">
            <v>"</v>
          </cell>
          <cell r="O9" t="str">
            <v>Precatecumenado</v>
          </cell>
          <cell r="P9" t="str">
            <v>"</v>
          </cell>
          <cell r="Q9" t="str">
            <v>, moments: [</v>
          </cell>
          <cell r="R9" t="str">
            <v>"</v>
          </cell>
          <cell r="S9" t="str">
            <v>Cuaresma</v>
          </cell>
          <cell r="T9" t="str">
            <v>", "</v>
          </cell>
          <cell r="U9" t="str">
            <v>Antiguo Testamento</v>
          </cell>
          <cell r="AD9" t="str">
            <v>"], url: "</v>
          </cell>
          <cell r="AE9" t="str">
            <v>/resucito/src/index.html?canto=atisenorlevantomialma</v>
          </cell>
          <cell r="AF9" t="str">
            <v>", content: "</v>
          </cell>
          <cell r="AG9" t="str">
            <v xml:space="preserve">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ell>
          <cell r="AH9" t="str">
            <v>"},</v>
          </cell>
          <cell r="AI9" t="str">
            <v>a</v>
          </cell>
          <cell r="AJ9" t="str">
            <v>p</v>
          </cell>
          <cell r="AK9" t="str">
            <v>{id:6,title: "A ti, Señor, levanto mi alma", subtitle: "Salmo 25 (24)", category: "Precatecumenado", moments: ["Cuaresma", "Antiguo Testamento"], url: "/resucito/src/index.html?canto=atisenorlevantomialma", content: "a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ell>
          <cell r="AL9" t="str">
            <v>A TI, SEÑOR, LEVANTO MI ALMA</v>
          </cell>
          <cell r="AM9" t="str">
            <v>ati,señor,levantomialma</v>
          </cell>
          <cell r="AN9" t="str">
            <v>Salmo 25 (24)</v>
          </cell>
          <cell r="AP9" t="str">
            <v>CANTO</v>
          </cell>
        </row>
        <row r="10">
          <cell r="A10">
            <v>6</v>
          </cell>
          <cell r="B10" t="str">
            <v>{id:</v>
          </cell>
          <cell r="C10">
            <v>7</v>
          </cell>
          <cell r="D10" t="str">
            <v>,</v>
          </cell>
          <cell r="E10" t="str">
            <v xml:space="preserve">title: </v>
          </cell>
          <cell r="F10" t="str">
            <v>"</v>
          </cell>
          <cell r="G10" t="str">
            <v>A ti, Señor, se debe la alabanza en Sión</v>
          </cell>
          <cell r="H10" t="str">
            <v>",</v>
          </cell>
          <cell r="I10" t="str">
            <v xml:space="preserve"> subtitle: </v>
          </cell>
          <cell r="J10" t="str">
            <v>"</v>
          </cell>
          <cell r="K10" t="str">
            <v>Salmo 65 (64)</v>
          </cell>
          <cell r="L10" t="str">
            <v xml:space="preserve">", </v>
          </cell>
          <cell r="M10" t="str">
            <v xml:space="preserve">category: </v>
          </cell>
          <cell r="N10" t="str">
            <v>"</v>
          </cell>
          <cell r="O10" t="str">
            <v>Precatecumenado</v>
          </cell>
          <cell r="P10" t="str">
            <v>"</v>
          </cell>
          <cell r="Q10" t="str">
            <v>, moments: [</v>
          </cell>
          <cell r="R10" t="str">
            <v>"</v>
          </cell>
          <cell r="S10" t="str">
            <v>Cuaresma</v>
          </cell>
          <cell r="T10" t="str">
            <v>", "</v>
          </cell>
          <cell r="U10" t="str">
            <v>Laudes/Visperas</v>
          </cell>
          <cell r="V10" t="str">
            <v>", "</v>
          </cell>
          <cell r="W10" t="str">
            <v>Antiguo Testamento</v>
          </cell>
          <cell r="AD10" t="str">
            <v>"], url: "</v>
          </cell>
          <cell r="AE10" t="str">
            <v>/resucito/src/index.html?canto=atisenorsedebelaalabanzaension</v>
          </cell>
          <cell r="AF10" t="str">
            <v>", content: "</v>
          </cell>
          <cell r="AG10" t="str">
            <v>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ell>
          <cell r="AH10" t="str">
            <v>"},</v>
          </cell>
          <cell r="AI10" t="str">
            <v>a</v>
          </cell>
          <cell r="AJ10" t="str">
            <v>p</v>
          </cell>
          <cell r="AK10" t="str">
            <v>{id:7,title: "A ti, Señor, se debe la alabanza en Sión", subtitle: "Salmo 65 (64)", category: "Precatecumenado", moments: ["Cuaresma", "Laudes/Visperas", "Antiguo Testamento"], url: "/resucito/src/index.html?canto=atisenorsedebelaalabanzaension", content: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ell>
          <cell r="AL10" t="str">
            <v>A TI, SEÑOR, SE DEBE LA ALABANZA EN SIÓN</v>
          </cell>
          <cell r="AM10" t="str">
            <v>ati,señor,sedebelaalabanzaensión</v>
          </cell>
          <cell r="AN10" t="str">
            <v>Salmo 65 (64)</v>
          </cell>
          <cell r="AP10" t="str">
            <v>CANTO</v>
          </cell>
        </row>
        <row r="11">
          <cell r="A11">
            <v>7</v>
          </cell>
          <cell r="B11" t="str">
            <v>{id:</v>
          </cell>
          <cell r="C11">
            <v>8</v>
          </cell>
          <cell r="D11" t="str">
            <v>,</v>
          </cell>
          <cell r="E11" t="str">
            <v xml:space="preserve">title: </v>
          </cell>
          <cell r="F11" t="str">
            <v>"</v>
          </cell>
          <cell r="G11" t="str">
            <v>Abbá, Padre</v>
          </cell>
          <cell r="H11" t="str">
            <v>",</v>
          </cell>
          <cell r="I11" t="str">
            <v xml:space="preserve"> subtitle: </v>
          </cell>
          <cell r="J11" t="str">
            <v>"</v>
          </cell>
          <cell r="K11" t="str">
            <v>Romanos 8,15–17</v>
          </cell>
          <cell r="L11" t="str">
            <v xml:space="preserve">", </v>
          </cell>
          <cell r="M11" t="str">
            <v xml:space="preserve">category: </v>
          </cell>
          <cell r="N11" t="str">
            <v>"</v>
          </cell>
          <cell r="O11" t="str">
            <v>Precatecumenado</v>
          </cell>
          <cell r="P11" t="str">
            <v>"</v>
          </cell>
          <cell r="Q11" t="str">
            <v>, moments: [</v>
          </cell>
          <cell r="R11" t="str">
            <v>"</v>
          </cell>
          <cell r="S11" t="str">
            <v>Laudes/Visperas</v>
          </cell>
          <cell r="T11" t="str">
            <v>", "</v>
          </cell>
          <cell r="U11" t="str">
            <v>Comunión</v>
          </cell>
          <cell r="V11" t="str">
            <v>", "</v>
          </cell>
          <cell r="W11" t="str">
            <v>Nuevo Testamento</v>
          </cell>
          <cell r="AD11" t="str">
            <v>"], url: "</v>
          </cell>
          <cell r="AE11" t="str">
            <v>/resucito/src/index.html?canto=abbapadre</v>
          </cell>
          <cell r="AF11" t="str">
            <v>", content: "</v>
          </cell>
          <cell r="AG11" t="str">
            <v xml:space="preserve">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ell>
          <cell r="AH11" t="str">
            <v>"},</v>
          </cell>
          <cell r="AI11" t="str">
            <v>a</v>
          </cell>
          <cell r="AJ11" t="str">
            <v>p</v>
          </cell>
          <cell r="AK11" t="str">
            <v>{id:8,title: "Abbá, Padre", subtitle: "Romanos 8,15–17", category: "Precatecumenado", moments: ["Laudes/Visperas", "Comunión", "Nuevo Testamento"], url: "/resucito/src/index.html?canto=abbapadre", content: "abbá,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ell>
          <cell r="AL11" t="str">
            <v>ABBÁ, PADRE</v>
          </cell>
          <cell r="AM11" t="str">
            <v>abbá,padre</v>
          </cell>
          <cell r="AN11" t="str">
            <v>Romanos 8,15–17</v>
          </cell>
          <cell r="AP11" t="str">
            <v>CANTO</v>
          </cell>
        </row>
        <row r="12">
          <cell r="A12">
            <v>8</v>
          </cell>
          <cell r="B12" t="str">
            <v>{id:</v>
          </cell>
          <cell r="C12">
            <v>9</v>
          </cell>
          <cell r="D12" t="str">
            <v>,</v>
          </cell>
          <cell r="E12" t="str">
            <v xml:space="preserve">title: </v>
          </cell>
          <cell r="F12" t="str">
            <v>"</v>
          </cell>
          <cell r="G12" t="str">
            <v>Abraham</v>
          </cell>
          <cell r="H12" t="str">
            <v>",</v>
          </cell>
          <cell r="I12" t="str">
            <v xml:space="preserve"> subtitle: </v>
          </cell>
          <cell r="J12" t="str">
            <v>"</v>
          </cell>
          <cell r="K12" t="str">
            <v>Génesis 18,1–5 – Teofanía de Mambré</v>
          </cell>
          <cell r="L12" t="str">
            <v xml:space="preserve">", </v>
          </cell>
          <cell r="M12" t="str">
            <v xml:space="preserve">category: </v>
          </cell>
          <cell r="N12" t="str">
            <v>"</v>
          </cell>
          <cell r="O12" t="str">
            <v>Precatecumenado</v>
          </cell>
          <cell r="P12" t="str">
            <v>"</v>
          </cell>
          <cell r="Q12" t="str">
            <v>, moments: [</v>
          </cell>
          <cell r="R12" t="str">
            <v>"</v>
          </cell>
          <cell r="S12" t="str">
            <v>Laudes/Visperas</v>
          </cell>
          <cell r="T12" t="str">
            <v>", "</v>
          </cell>
          <cell r="U12" t="str">
            <v>Entrada</v>
          </cell>
          <cell r="V12" t="str">
            <v>", "</v>
          </cell>
          <cell r="W12" t="str">
            <v>Antiguo Testamento</v>
          </cell>
          <cell r="AD12" t="str">
            <v>"], url: "</v>
          </cell>
          <cell r="AE12" t="str">
            <v>/resucito/src/index.html?canto=abraham</v>
          </cell>
          <cell r="AF12" t="str">
            <v>", content: "</v>
          </cell>
          <cell r="AG12" t="str">
            <v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ell>
          <cell r="AH12" t="str">
            <v>"},</v>
          </cell>
          <cell r="AI12" t="str">
            <v>a</v>
          </cell>
          <cell r="AJ12" t="str">
            <v>p</v>
          </cell>
          <cell r="AK12" t="str">
            <v>{id:9,title: "Abraham", subtitle: "Génesis 18,1–5 – Teofanía de Mambré", category: "Precatecumenado", moments: ["Laudes/Visperas", "Entrada", "Antiguo Testamento"], url: "/resucito/src/index.html?canto=abraham", content: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ell>
          <cell r="AL12" t="str">
            <v>ABRAHAM</v>
          </cell>
          <cell r="AM12" t="str">
            <v>abraham</v>
          </cell>
          <cell r="AN12" t="str">
            <v>Génesis 18,1–5 – Teofanía de Mambré</v>
          </cell>
          <cell r="AP12" t="str">
            <v>CANTO</v>
          </cell>
        </row>
        <row r="13">
          <cell r="A13">
            <v>179</v>
          </cell>
          <cell r="B13" t="str">
            <v>{id:</v>
          </cell>
          <cell r="C13">
            <v>10</v>
          </cell>
          <cell r="D13" t="str">
            <v>,</v>
          </cell>
          <cell r="E13" t="str">
            <v xml:space="preserve">title: </v>
          </cell>
          <cell r="F13" t="str">
            <v>"</v>
          </cell>
          <cell r="G13" t="str">
            <v>Aclamaciones a la oración de los fieles</v>
          </cell>
          <cell r="H13" t="str">
            <v>",</v>
          </cell>
          <cell r="I13" t="str">
            <v xml:space="preserve"> subtitle: </v>
          </cell>
          <cell r="J13" t="str">
            <v>"</v>
          </cell>
          <cell r="K13" t="str">
            <v>Respuestas a las oraciones de los fieles, Modelo I, II, III, IV</v>
          </cell>
          <cell r="L13" t="str">
            <v xml:space="preserve">", </v>
          </cell>
          <cell r="M13" t="str">
            <v xml:space="preserve">category: </v>
          </cell>
          <cell r="N13" t="str">
            <v>"</v>
          </cell>
          <cell r="O13" t="str">
            <v>Liturgia</v>
          </cell>
          <cell r="P13" t="str">
            <v>"</v>
          </cell>
          <cell r="Q13" t="str">
            <v>, moments: [</v>
          </cell>
          <cell r="R13" t="str">
            <v>"</v>
          </cell>
          <cell r="S13" t="str">
            <v>Laudes/Visperas</v>
          </cell>
          <cell r="T13" t="str">
            <v>", "</v>
          </cell>
          <cell r="U13" t="str">
            <v>Final</v>
          </cell>
          <cell r="V13" t="str">
            <v>", "</v>
          </cell>
          <cell r="W13" t="str">
            <v>Antiguo Testamento</v>
          </cell>
          <cell r="AD13" t="str">
            <v>"], url: "</v>
          </cell>
          <cell r="AE13" t="str">
            <v>/resucito/src/index.html?canto=aclamacionesalaoraciondelosfieles</v>
          </cell>
          <cell r="AF13" t="str">
            <v>", content: "</v>
          </cell>
          <cell r="AG13" t="str">
            <v>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ell>
          <cell r="AH13" t="str">
            <v>"},</v>
          </cell>
          <cell r="AI13" t="str">
            <v>a</v>
          </cell>
          <cell r="AJ13" t="str">
            <v>l</v>
          </cell>
          <cell r="AK13" t="str">
            <v>{id:10,title: "Aclamaciones a la oración de los fieles", subtitle: "Respuestas a las oraciones de los fieles, Modelo I, II, III, IV", category: "Liturgia", moments: ["Laudes/Visperas", "Final", "Antiguo Testamento"], url: "/resucito/src/index.html?canto=aclamacionesalaoraciondelosfieles", content: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ell>
          <cell r="AL13" t="str">
            <v>ACLAMACIONES A LA ORACIÓN DE LOS FIELES</v>
          </cell>
          <cell r="AM13" t="str">
            <v>aclamacionesalaoracióndelosfieles</v>
          </cell>
          <cell r="AN13" t="str">
            <v>Respuestas a las oraciones de los fieles, Modelo I, II, III, IV</v>
          </cell>
          <cell r="AP13" t="str">
            <v>CANTO</v>
          </cell>
        </row>
        <row r="14">
          <cell r="A14">
            <v>9</v>
          </cell>
          <cell r="B14" t="str">
            <v>{id:</v>
          </cell>
          <cell r="C14">
            <v>11</v>
          </cell>
          <cell r="D14" t="str">
            <v>,</v>
          </cell>
          <cell r="E14" t="str">
            <v xml:space="preserve">title: </v>
          </cell>
          <cell r="F14" t="str">
            <v>"</v>
          </cell>
          <cell r="G14" t="str">
            <v>Aclamad al Señor</v>
          </cell>
          <cell r="H14" t="str">
            <v>",</v>
          </cell>
          <cell r="I14" t="str">
            <v xml:space="preserve"> subtitle: </v>
          </cell>
          <cell r="J14" t="str">
            <v>"</v>
          </cell>
          <cell r="K14" t="str">
            <v>Salmo 100 (99)</v>
          </cell>
          <cell r="L14" t="str">
            <v xml:space="preserve">", </v>
          </cell>
          <cell r="M14" t="str">
            <v xml:space="preserve">category: </v>
          </cell>
          <cell r="N14" t="str">
            <v>"</v>
          </cell>
          <cell r="O14" t="str">
            <v>Precatecumenado</v>
          </cell>
          <cell r="P14" t="str">
            <v>"</v>
          </cell>
          <cell r="Q14" t="str">
            <v>, moments: [</v>
          </cell>
          <cell r="R14" t="str">
            <v>"</v>
          </cell>
          <cell r="S14" t="str">
            <v>Pascua</v>
          </cell>
          <cell r="AD14" t="str">
            <v>"], url: "</v>
          </cell>
          <cell r="AE14" t="str">
            <v>/resucito/src/index.html?canto=aclamadalsenor</v>
          </cell>
          <cell r="AF14" t="str">
            <v>", content: "</v>
          </cell>
          <cell r="AG14" t="str">
            <v>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ell>
          <cell r="AH14" t="str">
            <v>"},</v>
          </cell>
          <cell r="AI14" t="str">
            <v>a</v>
          </cell>
          <cell r="AJ14" t="str">
            <v>p</v>
          </cell>
          <cell r="AK14" t="str">
            <v>{id:11,title: "Aclamad al Señor", subtitle: "Salmo 100 (99)", category: "Precatecumenado", moments: ["Pascua"], url: "/resucito/src/index.html?canto=aclamadalsenor", content: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ell>
          <cell r="AL14" t="str">
            <v>ACLAMAD AL SEÑOR</v>
          </cell>
          <cell r="AM14" t="str">
            <v>aclamadalseñor</v>
          </cell>
          <cell r="AN14" t="str">
            <v>Salmo 100 (99)</v>
          </cell>
          <cell r="AP14" t="str">
            <v>CANTO</v>
          </cell>
        </row>
        <row r="15">
          <cell r="A15">
            <v>238</v>
          </cell>
          <cell r="B15" t="str">
            <v>{id:</v>
          </cell>
          <cell r="C15">
            <v>12</v>
          </cell>
          <cell r="D15" t="str">
            <v>,</v>
          </cell>
          <cell r="E15" t="str">
            <v xml:space="preserve">title: </v>
          </cell>
          <cell r="F15" t="str">
            <v>"</v>
          </cell>
          <cell r="G15" t="str">
            <v>Adónde te escondiste, Amado</v>
          </cell>
          <cell r="H15" t="str">
            <v>",</v>
          </cell>
          <cell r="I15" t="str">
            <v xml:space="preserve"> subtitle: </v>
          </cell>
          <cell r="J15" t="str">
            <v>"</v>
          </cell>
          <cell r="K15" t="str">
            <v xml:space="preserve">Cántico espiritual (San Juan de la Cruz) </v>
          </cell>
          <cell r="L15" t="str">
            <v xml:space="preserve">", </v>
          </cell>
          <cell r="M15" t="str">
            <v xml:space="preserve">category: </v>
          </cell>
          <cell r="N15" t="str">
            <v>"</v>
          </cell>
          <cell r="O15" t="str">
            <v>Eleccion</v>
          </cell>
          <cell r="P15" t="str">
            <v>"</v>
          </cell>
          <cell r="Q15" t="str">
            <v>, moments: [</v>
          </cell>
          <cell r="R15" t="str">
            <v>"</v>
          </cell>
          <cell r="S15" t="str">
            <v>Cuaresma</v>
          </cell>
          <cell r="T15" t="str">
            <v>", "</v>
          </cell>
          <cell r="U15" t="str">
            <v>Laudes/Visperas</v>
          </cell>
          <cell r="V15" t="str">
            <v>", "</v>
          </cell>
          <cell r="W15" t="str">
            <v>Antiguo Testamento</v>
          </cell>
          <cell r="AD15" t="str">
            <v>"], url: "</v>
          </cell>
          <cell r="AE15" t="str">
            <v>/resucito/src/index.html?canto=adondeteescondisteamado</v>
          </cell>
          <cell r="AF15" t="str">
            <v>", content: "</v>
          </cell>
          <cell r="AG15" t="str">
            <v>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ell>
          <cell r="AH15" t="str">
            <v>"},</v>
          </cell>
          <cell r="AI15" t="str">
            <v>a</v>
          </cell>
          <cell r="AJ15" t="str">
            <v>e</v>
          </cell>
          <cell r="AK15" t="str">
            <v>{id:12,title: "Adónde te escondiste, Amado", subtitle: "Cántico espiritual (San Juan de la Cruz) ", category: "Eleccion", moments: ["Cuaresma", "Laudes/Visperas", "Antiguo Testamento"], url: "/resucito/src/index.html?canto=adondeteescondisteamado", content: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ell>
          <cell r="AL15" t="str">
            <v>ADÓNDE TE ESCONDISTE, AMADO</v>
          </cell>
          <cell r="AM15" t="str">
            <v>adóndeteescondiste,amado</v>
          </cell>
          <cell r="AN15" t="str">
            <v xml:space="preserve">Cántico espiritual (San Juan de la Cruz) </v>
          </cell>
          <cell r="AP15" t="str">
            <v>CANTO</v>
          </cell>
        </row>
        <row r="16">
          <cell r="A16">
            <v>10</v>
          </cell>
          <cell r="B16" t="str">
            <v>{id:</v>
          </cell>
          <cell r="C16">
            <v>13</v>
          </cell>
          <cell r="D16" t="str">
            <v>,</v>
          </cell>
          <cell r="E16" t="str">
            <v xml:space="preserve">title: </v>
          </cell>
          <cell r="F16" t="str">
            <v>"</v>
          </cell>
          <cell r="G16" t="str">
            <v>Al despertar</v>
          </cell>
          <cell r="H16" t="str">
            <v>",</v>
          </cell>
          <cell r="I16" t="str">
            <v xml:space="preserve"> subtitle: </v>
          </cell>
          <cell r="J16" t="str">
            <v>"</v>
          </cell>
          <cell r="K16" t="str">
            <v xml:space="preserve">Salmo 17 (16) </v>
          </cell>
          <cell r="L16" t="str">
            <v xml:space="preserve">", </v>
          </cell>
          <cell r="M16" t="str">
            <v xml:space="preserve">category: </v>
          </cell>
          <cell r="N16" t="str">
            <v>"</v>
          </cell>
          <cell r="O16" t="str">
            <v>Precatecumenado</v>
          </cell>
          <cell r="P16" t="str">
            <v>"</v>
          </cell>
          <cell r="Q16" t="str">
            <v>, moments: [</v>
          </cell>
          <cell r="R16" t="str">
            <v>"</v>
          </cell>
          <cell r="S16" t="str">
            <v>Laudes/Visperas</v>
          </cell>
          <cell r="T16" t="str">
            <v>", "</v>
          </cell>
          <cell r="U16" t="str">
            <v>Antiguo Testamento</v>
          </cell>
          <cell r="AD16" t="str">
            <v>"], url: "</v>
          </cell>
          <cell r="AE16" t="str">
            <v>/resucito/src/index.html?canto=aldespertar</v>
          </cell>
          <cell r="AF16" t="str">
            <v>", content: "</v>
          </cell>
          <cell r="AG16" t="str">
            <v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ell>
          <cell r="AH16" t="str">
            <v>"},</v>
          </cell>
          <cell r="AI16" t="str">
            <v>a</v>
          </cell>
          <cell r="AJ16" t="str">
            <v>p</v>
          </cell>
          <cell r="AK16" t="str">
            <v>{id:13,title: "Al despertar", subtitle: "Salmo 17 (16) ", category: "Precatecumenado", moments: ["Laudes/Visperas", "Antiguo Testamento"], url: "/resucito/src/index.html?canto=aldespertar", content: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ell>
          <cell r="AL16" t="str">
            <v>AL DESPERTAR</v>
          </cell>
          <cell r="AM16" t="str">
            <v>aldespertar</v>
          </cell>
          <cell r="AN16" t="str">
            <v xml:space="preserve">Salmo 17 (16) </v>
          </cell>
          <cell r="AP16" t="str">
            <v>CANTO</v>
          </cell>
        </row>
        <row r="17">
          <cell r="A17">
            <v>11</v>
          </cell>
          <cell r="B17" t="str">
            <v>{id:</v>
          </cell>
          <cell r="C17">
            <v>14</v>
          </cell>
          <cell r="D17" t="str">
            <v>,</v>
          </cell>
          <cell r="E17" t="str">
            <v xml:space="preserve">title: </v>
          </cell>
          <cell r="F17" t="str">
            <v>"</v>
          </cell>
          <cell r="G17" t="str">
            <v>Alabad al Señor en el cielo</v>
          </cell>
          <cell r="H17" t="str">
            <v>",</v>
          </cell>
          <cell r="I17" t="str">
            <v xml:space="preserve"> subtitle: </v>
          </cell>
          <cell r="J17" t="str">
            <v>"</v>
          </cell>
          <cell r="K17" t="str">
            <v xml:space="preserve">Salmo 148 </v>
          </cell>
          <cell r="L17" t="str">
            <v xml:space="preserve">", </v>
          </cell>
          <cell r="M17" t="str">
            <v xml:space="preserve">category: </v>
          </cell>
          <cell r="N17" t="str">
            <v>"</v>
          </cell>
          <cell r="O17" t="str">
            <v>Precatecumenado</v>
          </cell>
          <cell r="P17" t="str">
            <v>"</v>
          </cell>
          <cell r="Q17" t="str">
            <v>, moments: [</v>
          </cell>
          <cell r="R17" t="str">
            <v>"</v>
          </cell>
          <cell r="S17" t="str">
            <v>Navidad</v>
          </cell>
          <cell r="T17" t="str">
            <v>", "</v>
          </cell>
          <cell r="U17" t="str">
            <v>Niños</v>
          </cell>
          <cell r="AD17" t="str">
            <v>"], url: "</v>
          </cell>
          <cell r="AE17" t="str">
            <v>/resucito/src/index.html?canto=alabadalsenorenelcielo</v>
          </cell>
          <cell r="AF17" t="str">
            <v>", content: "</v>
          </cell>
          <cell r="AG17" t="str">
            <v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ell>
          <cell r="AH17" t="str">
            <v>"},</v>
          </cell>
          <cell r="AI17" t="str">
            <v>a</v>
          </cell>
          <cell r="AJ17" t="str">
            <v>p</v>
          </cell>
          <cell r="AK17" t="str">
            <v>{id:14,title: "Alabad al Señor en el cielo", subtitle: "Salmo 148 ", category: "Precatecumenado", moments: ["Navidad", "Niños"], url: "/resucito/src/index.html?canto=alabadalsenorenelcielo", content: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ell>
          <cell r="AL17" t="str">
            <v>ALABAD AL SEÑOR EN EL CIELO</v>
          </cell>
          <cell r="AM17" t="str">
            <v>alabadalseñorenelcielo</v>
          </cell>
          <cell r="AN17" t="str">
            <v xml:space="preserve">Salmo 148 </v>
          </cell>
          <cell r="AP17" t="str">
            <v>CANTO</v>
          </cell>
        </row>
        <row r="18">
          <cell r="A18">
            <v>12</v>
          </cell>
          <cell r="B18" t="str">
            <v>{id:</v>
          </cell>
          <cell r="C18">
            <v>15</v>
          </cell>
          <cell r="D18" t="str">
            <v>,</v>
          </cell>
          <cell r="E18" t="str">
            <v xml:space="preserve">title: </v>
          </cell>
          <cell r="F18" t="str">
            <v>"</v>
          </cell>
          <cell r="G18" t="str">
            <v>Alegría, ha nacido el salvador</v>
          </cell>
          <cell r="H18" t="str">
            <v>",</v>
          </cell>
          <cell r="I18" t="str">
            <v xml:space="preserve"> subtitle: </v>
          </cell>
          <cell r="J18" t="str">
            <v>"</v>
          </cell>
          <cell r="K18" t="str">
            <v>Villancico (Kiko Argüello)</v>
          </cell>
          <cell r="L18" t="str">
            <v xml:space="preserve">", </v>
          </cell>
          <cell r="M18" t="str">
            <v xml:space="preserve">category: </v>
          </cell>
          <cell r="N18" t="str">
            <v>"</v>
          </cell>
          <cell r="O18" t="str">
            <v>Precatecumenado</v>
          </cell>
          <cell r="P18" t="str">
            <v>"</v>
          </cell>
          <cell r="Q18" t="str">
            <v>, moments: [</v>
          </cell>
          <cell r="R18" t="str">
            <v>"</v>
          </cell>
          <cell r="S18" t="str">
            <v>Adviento</v>
          </cell>
          <cell r="T18" t="str">
            <v>", "</v>
          </cell>
          <cell r="U18" t="str">
            <v>Navidad</v>
          </cell>
          <cell r="V18" t="str">
            <v>", "</v>
          </cell>
          <cell r="W18" t="str">
            <v>Ordinario</v>
          </cell>
          <cell r="AD18" t="str">
            <v>"], url: "</v>
          </cell>
          <cell r="AE18" t="str">
            <v>/resucito/src/index.html?canto=alegriahanacidoelsalvador</v>
          </cell>
          <cell r="AF18" t="str">
            <v>", content: "</v>
          </cell>
          <cell r="AG18" t="str">
            <v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ell>
          <cell r="AH18" t="str">
            <v>"},</v>
          </cell>
          <cell r="AI18" t="str">
            <v>a</v>
          </cell>
          <cell r="AJ18" t="str">
            <v>p</v>
          </cell>
          <cell r="AK18" t="str">
            <v>{id:15,title: "Alegría, ha nacido el salvador", subtitle: "Villancico (Kiko Argüello)", category: "Precatecumenado", moments: ["Adviento", "Navidad", "Ordinario"], url: "/resucito/src/index.html?canto=alegriahanacidoelsalvador", content: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ell>
          <cell r="AL18" t="str">
            <v>ALEGRÍA, HA NACIDO EL SALVADOR</v>
          </cell>
          <cell r="AM18" t="str">
            <v>alegría,hanacidoelsalvador</v>
          </cell>
          <cell r="AN18" t="str">
            <v>Villancico (Kiko Argüello)</v>
          </cell>
          <cell r="AP18" t="str">
            <v>CANTO</v>
          </cell>
        </row>
        <row r="19">
          <cell r="A19">
            <v>180</v>
          </cell>
          <cell r="B19" t="str">
            <v>{id:</v>
          </cell>
          <cell r="C19">
            <v>16</v>
          </cell>
          <cell r="D19" t="str">
            <v>,</v>
          </cell>
          <cell r="E19" t="str">
            <v xml:space="preserve">title: </v>
          </cell>
          <cell r="F19" t="str">
            <v>"</v>
          </cell>
          <cell r="G19" t="str">
            <v>Aleluya interleccional</v>
          </cell>
          <cell r="H19" t="str">
            <v>",</v>
          </cell>
          <cell r="I19" t="str">
            <v xml:space="preserve"> subtitle: </v>
          </cell>
          <cell r="J19" t="str">
            <v>"</v>
          </cell>
          <cell r="K19" t="str">
            <v>Modelo I, II, III</v>
          </cell>
          <cell r="L19" t="str">
            <v xml:space="preserve">", </v>
          </cell>
          <cell r="M19" t="str">
            <v xml:space="preserve">category: </v>
          </cell>
          <cell r="N19" t="str">
            <v>"</v>
          </cell>
          <cell r="O19" t="str">
            <v>Liturgia</v>
          </cell>
          <cell r="P19" t="str">
            <v>"</v>
          </cell>
          <cell r="Q19" t="str">
            <v>, moments: [</v>
          </cell>
          <cell r="R19" t="str">
            <v>"</v>
          </cell>
          <cell r="S19" t="str">
            <v>Pascua</v>
          </cell>
          <cell r="AD19" t="str">
            <v>"], url: "</v>
          </cell>
          <cell r="AE19" t="str">
            <v>/resucito/src/index.html?canto=aleluyainterleccional</v>
          </cell>
          <cell r="AF19" t="str">
            <v>", content: "</v>
          </cell>
          <cell r="AG19" t="str">
            <v>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ell>
          <cell r="AH19" t="str">
            <v>"},</v>
          </cell>
          <cell r="AI19" t="str">
            <v>a</v>
          </cell>
          <cell r="AJ19" t="str">
            <v>l</v>
          </cell>
          <cell r="AK19" t="str">
            <v>{id:16,title: "Aleluya interleccional", subtitle: "Modelo I, II, III", category: "Liturgia", moments: ["Pascua"], url: "/resucito/src/index.html?canto=aleluyainterleccional", content: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ell>
          <cell r="AL19" t="str">
            <v>ALELUYA INTERLECCIONAL</v>
          </cell>
          <cell r="AM19" t="str">
            <v>aleluyainterleccional</v>
          </cell>
          <cell r="AN19" t="str">
            <v>Modelo I, II, III</v>
          </cell>
          <cell r="AP19" t="str">
            <v>CANTO</v>
          </cell>
        </row>
        <row r="20">
          <cell r="A20">
            <v>181</v>
          </cell>
          <cell r="B20" t="str">
            <v>{id:</v>
          </cell>
          <cell r="C20">
            <v>17</v>
          </cell>
          <cell r="D20" t="str">
            <v>,</v>
          </cell>
          <cell r="E20" t="str">
            <v xml:space="preserve">title: </v>
          </cell>
          <cell r="F20" t="str">
            <v>"</v>
          </cell>
          <cell r="G20" t="str">
            <v>Aleluya Pascual</v>
          </cell>
          <cell r="H20" t="str">
            <v>",</v>
          </cell>
          <cell r="I20" t="str">
            <v xml:space="preserve"> subtitle: </v>
          </cell>
          <cell r="J20" t="str">
            <v>"</v>
          </cell>
          <cell r="K20" t="str">
            <v>Apropiado para el tiempo Pascual</v>
          </cell>
          <cell r="L20" t="str">
            <v xml:space="preserve">", </v>
          </cell>
          <cell r="M20" t="str">
            <v xml:space="preserve">category: </v>
          </cell>
          <cell r="N20" t="str">
            <v>"</v>
          </cell>
          <cell r="O20" t="str">
            <v>Liturgia</v>
          </cell>
          <cell r="P20" t="str">
            <v>"</v>
          </cell>
          <cell r="Q20" t="str">
            <v>, moments: [</v>
          </cell>
          <cell r="R20" t="str">
            <v>"</v>
          </cell>
          <cell r="S20" t="str">
            <v>Pascua</v>
          </cell>
          <cell r="T20" t="str">
            <v>", "</v>
          </cell>
          <cell r="U20" t="str">
            <v>Laudes/Visperas</v>
          </cell>
          <cell r="V20" t="str">
            <v>", "</v>
          </cell>
          <cell r="W20" t="str">
            <v>Final</v>
          </cell>
          <cell r="X20" t="str">
            <v>", "</v>
          </cell>
          <cell r="Y20" t="str">
            <v>Antiguo Testamento</v>
          </cell>
          <cell r="AD20" t="str">
            <v>"], url: "</v>
          </cell>
          <cell r="AE20" t="str">
            <v>/resucito/src/index.html?canto=aleluyapascual</v>
          </cell>
          <cell r="AF20" t="str">
            <v>", content: "</v>
          </cell>
          <cell r="AG20" t="str">
            <v>aleluya Pascual cristo jesús ha resucitado. aleluya.</v>
          </cell>
          <cell r="AH20" t="str">
            <v>"},</v>
          </cell>
          <cell r="AI20" t="str">
            <v>a</v>
          </cell>
          <cell r="AJ20" t="str">
            <v>l</v>
          </cell>
          <cell r="AK20" t="str">
            <v>{id:17,title: "Aleluya Pascual", subtitle: "Apropiado para el tiempo Pascual", category: "Liturgia", moments: ["Pascua", "Laudes/Visperas", "Final", "Antiguo Testamento"], url: "/resucito/src/index.html?canto=aleluyapascual", content: "aleluya Pascual cristo jesús ha resucitado. aleluya."},</v>
          </cell>
          <cell r="AL20" t="str">
            <v>ALELUYA PASCUAL</v>
          </cell>
          <cell r="AM20" t="str">
            <v>aleluyapascual</v>
          </cell>
          <cell r="AN20" t="str">
            <v>Apropiado para el tiempo Pascual</v>
          </cell>
          <cell r="AP20" t="str">
            <v>CANTO</v>
          </cell>
        </row>
        <row r="21">
          <cell r="A21">
            <v>13</v>
          </cell>
          <cell r="B21" t="str">
            <v>{id:</v>
          </cell>
          <cell r="C21">
            <v>18</v>
          </cell>
          <cell r="D21" t="str">
            <v>,</v>
          </cell>
          <cell r="E21" t="str">
            <v xml:space="preserve">title: </v>
          </cell>
          <cell r="F21" t="str">
            <v>"</v>
          </cell>
          <cell r="G21" t="str">
            <v>Aleluya, alabad al Señor</v>
          </cell>
          <cell r="H21" t="str">
            <v>",</v>
          </cell>
          <cell r="I21" t="str">
            <v xml:space="preserve"> subtitle: </v>
          </cell>
          <cell r="J21" t="str">
            <v>"</v>
          </cell>
          <cell r="K21" t="str">
            <v>Salmo 150</v>
          </cell>
          <cell r="L21" t="str">
            <v xml:space="preserve">", </v>
          </cell>
          <cell r="M21" t="str">
            <v xml:space="preserve">category: </v>
          </cell>
          <cell r="N21" t="str">
            <v>"</v>
          </cell>
          <cell r="O21" t="str">
            <v>Precatecumenado</v>
          </cell>
          <cell r="P21" t="str">
            <v>"</v>
          </cell>
          <cell r="Q21" t="str">
            <v>, moments: [</v>
          </cell>
          <cell r="R21" t="str">
            <v>"</v>
          </cell>
          <cell r="S21" t="str">
            <v>Pascua</v>
          </cell>
          <cell r="T21" t="str">
            <v>", "</v>
          </cell>
          <cell r="U21" t="str">
            <v>Niños</v>
          </cell>
          <cell r="V21" t="str">
            <v>", "</v>
          </cell>
          <cell r="W21" t="str">
            <v>Paz</v>
          </cell>
          <cell r="X21" t="str">
            <v>", "</v>
          </cell>
          <cell r="Y21" t="str">
            <v>Antiguo Testamento</v>
          </cell>
          <cell r="AD21" t="str">
            <v>"], url: "</v>
          </cell>
          <cell r="AE21" t="str">
            <v>/resucito/src/index.html?canto=aleluyaalabadalsenor</v>
          </cell>
          <cell r="AF21" t="str">
            <v>", content: "</v>
          </cell>
          <cell r="AG21" t="str">
            <v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ell>
          <cell r="AH21" t="str">
            <v>"},</v>
          </cell>
          <cell r="AI21" t="str">
            <v>a</v>
          </cell>
          <cell r="AJ21" t="str">
            <v>p</v>
          </cell>
          <cell r="AK21" t="str">
            <v>{id:18,title: "Aleluya, alabad al Señor", subtitle: "Salmo 150", category: "Precatecumenado", moments: ["Pascua", "Niños", "Paz", "Antiguo Testamento"], url: "/resucito/src/index.html?canto=aleluyaalabadalsenor", content: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ell>
          <cell r="AL21" t="str">
            <v>ALELUYA, ALABAD AL SEÑOR</v>
          </cell>
          <cell r="AM21" t="str">
            <v>aleluya,alabadalseñor</v>
          </cell>
          <cell r="AN21" t="str">
            <v>Salmo 150</v>
          </cell>
          <cell r="AP21" t="str">
            <v>CANTO</v>
          </cell>
        </row>
        <row r="22">
          <cell r="A22">
            <v>14</v>
          </cell>
          <cell r="B22" t="str">
            <v>{id:</v>
          </cell>
          <cell r="C22">
            <v>19</v>
          </cell>
          <cell r="D22" t="str">
            <v>,</v>
          </cell>
          <cell r="E22" t="str">
            <v xml:space="preserve">title: </v>
          </cell>
          <cell r="F22" t="str">
            <v>"</v>
          </cell>
          <cell r="G22" t="str">
            <v>Aleluya, bendecid al Señor</v>
          </cell>
          <cell r="H22" t="str">
            <v>",</v>
          </cell>
          <cell r="I22" t="str">
            <v xml:space="preserve"> subtitle: </v>
          </cell>
          <cell r="J22" t="str">
            <v>"</v>
          </cell>
          <cell r="K22" t="str">
            <v>Salmo 1.34 (1.33) - Melodía hebraica</v>
          </cell>
          <cell r="L22" t="str">
            <v xml:space="preserve">", </v>
          </cell>
          <cell r="M22" t="str">
            <v xml:space="preserve">category: </v>
          </cell>
          <cell r="N22" t="str">
            <v>"</v>
          </cell>
          <cell r="O22" t="str">
            <v>Precatecumenado</v>
          </cell>
          <cell r="P22" t="str">
            <v>"</v>
          </cell>
          <cell r="Q22" t="str">
            <v>, moments: [</v>
          </cell>
          <cell r="R22" t="str">
            <v>"</v>
          </cell>
          <cell r="S22" t="str">
            <v>Laudes/Visperas</v>
          </cell>
          <cell r="T22" t="str">
            <v>", "</v>
          </cell>
          <cell r="U22" t="str">
            <v>Comunión</v>
          </cell>
          <cell r="V22" t="str">
            <v>", "</v>
          </cell>
          <cell r="W22" t="str">
            <v>Nuevo Testamento</v>
          </cell>
          <cell r="AD22" t="str">
            <v>"], url: "</v>
          </cell>
          <cell r="AE22" t="str">
            <v>/resucito/src/index.html?canto=aleluyabendecidalsenor</v>
          </cell>
          <cell r="AF22" t="str">
            <v>", content: "</v>
          </cell>
          <cell r="AG22" t="str">
            <v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ell>
          <cell r="AH22" t="str">
            <v>"},</v>
          </cell>
          <cell r="AI22" t="str">
            <v>a</v>
          </cell>
          <cell r="AJ22" t="str">
            <v>p</v>
          </cell>
          <cell r="AK22" t="str">
            <v>{id:19,title: "Aleluya, bendecid al Señor", subtitle: "Salmo 1.34 (1.33) - Melodía hebraica", category: "Precatecumenado", moments: ["Laudes/Visperas", "Comunión", "Nuevo Testamento"], url: "/resucito/src/index.html?canto=aleluyabendecidalsenor", content: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ell>
          <cell r="AL22" t="str">
            <v>ALELUYA, BENDECID AL SEÑOR</v>
          </cell>
          <cell r="AM22" t="str">
            <v>aleluya,bendecidalseñor</v>
          </cell>
          <cell r="AN22" t="str">
            <v>Salmo 1.34 (1.33) - Melodía hebraica</v>
          </cell>
          <cell r="AP22" t="str">
            <v>CANTO</v>
          </cell>
        </row>
        <row r="23">
          <cell r="A23">
            <v>15</v>
          </cell>
          <cell r="B23" t="str">
            <v>{id:</v>
          </cell>
          <cell r="C23">
            <v>20</v>
          </cell>
          <cell r="D23" t="str">
            <v>,</v>
          </cell>
          <cell r="E23" t="str">
            <v xml:space="preserve">title: </v>
          </cell>
          <cell r="F23" t="str">
            <v>"</v>
          </cell>
          <cell r="G23" t="str">
            <v>Aleluya, ya llegó el reino</v>
          </cell>
          <cell r="H23" t="str">
            <v>",</v>
          </cell>
          <cell r="I23" t="str">
            <v xml:space="preserve"> subtitle: </v>
          </cell>
          <cell r="J23" t="str">
            <v>"</v>
          </cell>
          <cell r="K23" t="str">
            <v>Apocalipsis 19,6-9</v>
          </cell>
          <cell r="L23" t="str">
            <v xml:space="preserve">", </v>
          </cell>
          <cell r="M23" t="str">
            <v xml:space="preserve">category: </v>
          </cell>
          <cell r="N23" t="str">
            <v>"</v>
          </cell>
          <cell r="O23" t="str">
            <v>Precatecumenado</v>
          </cell>
          <cell r="P23" t="str">
            <v>"</v>
          </cell>
          <cell r="Q23" t="str">
            <v>, moments: [</v>
          </cell>
          <cell r="R23" t="str">
            <v>"</v>
          </cell>
          <cell r="S23" t="str">
            <v>Entrada</v>
          </cell>
          <cell r="T23" t="str">
            <v>", "</v>
          </cell>
          <cell r="U23" t="str">
            <v>Antiguo Testamento</v>
          </cell>
          <cell r="AD23" t="str">
            <v>"], url: "</v>
          </cell>
          <cell r="AE23" t="str">
            <v>/resucito/src/index.html?canto=aleluyayallegoelreino</v>
          </cell>
          <cell r="AF23" t="str">
            <v>", content: "</v>
          </cell>
          <cell r="AG23" t="str">
            <v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ell>
          <cell r="AH23" t="str">
            <v>"},</v>
          </cell>
          <cell r="AI23" t="str">
            <v>a</v>
          </cell>
          <cell r="AJ23" t="str">
            <v>p</v>
          </cell>
          <cell r="AK23" t="str">
            <v>{id:20,title: "Aleluya, ya llegó el reino", subtitle: "Apocalipsis 19,6-9", category: "Precatecumenado", moments: ["Entrada", "Antiguo Testamento"], url: "/resucito/src/index.html?canto=aleluyayallegoelreino", content: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ell>
          <cell r="AL23" t="str">
            <v>ALELUYA, YA LLEGÓ EL REINO</v>
          </cell>
          <cell r="AM23" t="str">
            <v>aleluya,yallegóelreino</v>
          </cell>
          <cell r="AN23" t="str">
            <v>Apocalipsis 19,6-9</v>
          </cell>
          <cell r="AP23" t="str">
            <v>CANTO</v>
          </cell>
        </row>
        <row r="24">
          <cell r="A24">
            <v>16</v>
          </cell>
          <cell r="B24" t="str">
            <v>{id:</v>
          </cell>
          <cell r="C24">
            <v>21</v>
          </cell>
          <cell r="D24" t="str">
            <v>,</v>
          </cell>
          <cell r="E24" t="str">
            <v xml:space="preserve">title: </v>
          </cell>
          <cell r="F24" t="str">
            <v>"</v>
          </cell>
          <cell r="G24" t="str">
            <v>Alzaos, puertas</v>
          </cell>
          <cell r="H24" t="str">
            <v>",</v>
          </cell>
          <cell r="I24" t="str">
            <v xml:space="preserve"> subtitle: </v>
          </cell>
          <cell r="J24" t="str">
            <v>"</v>
          </cell>
          <cell r="K24" t="str">
            <v>Salmo 24 (23)</v>
          </cell>
          <cell r="L24" t="str">
            <v xml:space="preserve">", </v>
          </cell>
          <cell r="M24" t="str">
            <v xml:space="preserve">category: </v>
          </cell>
          <cell r="N24" t="str">
            <v>"</v>
          </cell>
          <cell r="O24" t="str">
            <v>Precatecumenado</v>
          </cell>
          <cell r="P24" t="str">
            <v>"</v>
          </cell>
          <cell r="Q24" t="str">
            <v>, moments: [</v>
          </cell>
          <cell r="R24" t="str">
            <v>"</v>
          </cell>
          <cell r="S24" t="str">
            <v>Entrada</v>
          </cell>
          <cell r="T24" t="str">
            <v>", "</v>
          </cell>
          <cell r="U24" t="str">
            <v>Nuevo Testamento</v>
          </cell>
          <cell r="AD24" t="str">
            <v>"], url: "</v>
          </cell>
          <cell r="AE24" t="str">
            <v>/resucito/src/index.html?canto=alzaospuertas</v>
          </cell>
          <cell r="AF24" t="str">
            <v>", content: "</v>
          </cell>
          <cell r="AG24" t="str">
            <v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ell>
          <cell r="AH24" t="str">
            <v>"},</v>
          </cell>
          <cell r="AI24" t="str">
            <v>a</v>
          </cell>
          <cell r="AJ24" t="str">
            <v>p</v>
          </cell>
          <cell r="AK24" t="str">
            <v>{id:21,title: "Alzaos, puertas", subtitle: "Salmo 24 (23)", category: "Precatecumenado", moments: ["Entrada", "Nuevo Testamento"], url: "/resucito/src/index.html?canto=alzaospuertas", content: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ell>
          <cell r="AL24" t="str">
            <v>ALZAOS, PUERTAS</v>
          </cell>
          <cell r="AM24" t="str">
            <v>alzaos,puertas</v>
          </cell>
          <cell r="AN24" t="str">
            <v>Salmo 24 (23)</v>
          </cell>
          <cell r="AP24" t="str">
            <v>CANTO</v>
          </cell>
        </row>
        <row r="25">
          <cell r="A25">
            <v>17</v>
          </cell>
          <cell r="B25" t="str">
            <v>{id:</v>
          </cell>
          <cell r="C25">
            <v>22</v>
          </cell>
          <cell r="D25" t="str">
            <v>,</v>
          </cell>
          <cell r="E25" t="str">
            <v xml:space="preserve">title: </v>
          </cell>
          <cell r="F25" t="str">
            <v>"</v>
          </cell>
          <cell r="G25" t="str">
            <v>Amén, amén, amén</v>
          </cell>
          <cell r="H25" t="str">
            <v>",</v>
          </cell>
          <cell r="I25" t="str">
            <v xml:space="preserve"> subtitle: </v>
          </cell>
          <cell r="J25" t="str">
            <v>"</v>
          </cell>
          <cell r="K25" t="str">
            <v xml:space="preserve">Apocalipsis 7,12-14 </v>
          </cell>
          <cell r="L25" t="str">
            <v xml:space="preserve">", </v>
          </cell>
          <cell r="M25" t="str">
            <v xml:space="preserve">category: </v>
          </cell>
          <cell r="N25" t="str">
            <v>"</v>
          </cell>
          <cell r="O25" t="str">
            <v>Precatecumenado</v>
          </cell>
          <cell r="P25" t="str">
            <v>"</v>
          </cell>
          <cell r="Q25" t="str">
            <v>, moments: [</v>
          </cell>
          <cell r="R25" t="str">
            <v>"</v>
          </cell>
          <cell r="S25" t="str">
            <v>Cuaresma</v>
          </cell>
          <cell r="T25" t="str">
            <v>", "</v>
          </cell>
          <cell r="U25" t="str">
            <v>Laudes/Visperas</v>
          </cell>
          <cell r="V25" t="str">
            <v>", "</v>
          </cell>
          <cell r="W25" t="str">
            <v>Antiguo Testamento</v>
          </cell>
          <cell r="X25" t="str">
            <v>", "</v>
          </cell>
          <cell r="AD25" t="str">
            <v>"], url: "</v>
          </cell>
          <cell r="AE25" t="str">
            <v>/resucito/src/index.html?canto=amenamenamen</v>
          </cell>
          <cell r="AF25" t="str">
            <v>", content: "</v>
          </cell>
          <cell r="AG25" t="str">
            <v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ell>
          <cell r="AH25" t="str">
            <v>"},</v>
          </cell>
          <cell r="AI25" t="str">
            <v>a</v>
          </cell>
          <cell r="AJ25" t="str">
            <v>p</v>
          </cell>
          <cell r="AK25" t="str">
            <v>{id:22,title: "Amén, amén, amén", subtitle: "Apocalipsis 7,12-14 ", category: "Precatecumenado", moments: ["Cuaresma", "Laudes/Visperas", "Antiguo Testamento", ""], url: "/resucito/src/index.html?canto=amenamenamen", content: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ell>
          <cell r="AL25" t="str">
            <v>AMÉN, AMÉN, AMÉN</v>
          </cell>
          <cell r="AM25" t="str">
            <v>amén,amén,amén</v>
          </cell>
          <cell r="AN25" t="str">
            <v xml:space="preserve">Apocalipsis 7,12-14 </v>
          </cell>
          <cell r="AP25" t="str">
            <v>CANTO</v>
          </cell>
        </row>
        <row r="26">
          <cell r="A26">
            <v>18</v>
          </cell>
          <cell r="B26" t="str">
            <v>{id:</v>
          </cell>
          <cell r="C26">
            <v>23</v>
          </cell>
          <cell r="D26" t="str">
            <v>,</v>
          </cell>
          <cell r="E26" t="str">
            <v xml:space="preserve">title: </v>
          </cell>
          <cell r="F26" t="str">
            <v>"</v>
          </cell>
          <cell r="G26" t="str">
            <v>Amo al Señor</v>
          </cell>
          <cell r="H26" t="str">
            <v>",</v>
          </cell>
          <cell r="I26" t="str">
            <v xml:space="preserve"> subtitle: </v>
          </cell>
          <cell r="J26" t="str">
            <v>"</v>
          </cell>
          <cell r="K26" t="str">
            <v>Salmo 116 (114-115)</v>
          </cell>
          <cell r="L26" t="str">
            <v xml:space="preserve">", </v>
          </cell>
          <cell r="M26" t="str">
            <v xml:space="preserve">category: </v>
          </cell>
          <cell r="N26" t="str">
            <v>"</v>
          </cell>
          <cell r="O26" t="str">
            <v>Precatecumenado</v>
          </cell>
          <cell r="P26" t="str">
            <v>"</v>
          </cell>
          <cell r="Q26" t="str">
            <v>, moments: [</v>
          </cell>
          <cell r="R26" t="str">
            <v>"</v>
          </cell>
          <cell r="S26" t="str">
            <v>Cuaresma</v>
          </cell>
          <cell r="AD26" t="str">
            <v>"], url: "</v>
          </cell>
          <cell r="AE26" t="str">
            <v>/resucito/src/index.html?canto=amoalsenor</v>
          </cell>
          <cell r="AF26" t="str">
            <v>", content: "</v>
          </cell>
          <cell r="AG26" t="str">
            <v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ell>
          <cell r="AH26" t="str">
            <v>"},</v>
          </cell>
          <cell r="AI26" t="str">
            <v>a</v>
          </cell>
          <cell r="AJ26" t="str">
            <v>p</v>
          </cell>
          <cell r="AK26" t="str">
            <v>{id:23,title: "Amo al Señor", subtitle: "Salmo 116 (114-115)", category: "Precatecumenado", moments: ["Cuaresma"], url: "/resucito/src/index.html?canto=amoalsenor", content: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ell>
          <cell r="AL26" t="str">
            <v>AMO AL SEÑOR</v>
          </cell>
          <cell r="AM26" t="str">
            <v>amoalseñor</v>
          </cell>
          <cell r="AN26" t="str">
            <v>Salmo 116 (114-115)</v>
          </cell>
          <cell r="AP26" t="str">
            <v>CANTO</v>
          </cell>
        </row>
        <row r="27">
          <cell r="A27">
            <v>182</v>
          </cell>
          <cell r="B27" t="str">
            <v>{id:</v>
          </cell>
          <cell r="C27">
            <v>24</v>
          </cell>
          <cell r="D27" t="str">
            <v>,</v>
          </cell>
          <cell r="E27" t="str">
            <v xml:space="preserve">title: </v>
          </cell>
          <cell r="F27" t="str">
            <v>"</v>
          </cell>
          <cell r="G27" t="str">
            <v>Antífona para el Evangelio</v>
          </cell>
          <cell r="H27" t="str">
            <v>",</v>
          </cell>
          <cell r="I27" t="str">
            <v xml:space="preserve"> subtitle: </v>
          </cell>
          <cell r="J27" t="str">
            <v>"</v>
          </cell>
          <cell r="K27" t="str">
            <v>Tiempo de Cuaresma</v>
          </cell>
          <cell r="L27" t="str">
            <v xml:space="preserve">", </v>
          </cell>
          <cell r="M27" t="str">
            <v xml:space="preserve">category: </v>
          </cell>
          <cell r="N27" t="str">
            <v>"</v>
          </cell>
          <cell r="O27" t="str">
            <v>Liturgia</v>
          </cell>
          <cell r="P27" t="str">
            <v>"</v>
          </cell>
          <cell r="Q27" t="str">
            <v>, moments: [</v>
          </cell>
          <cell r="R27" t="str">
            <v>"</v>
          </cell>
          <cell r="S27" t="str">
            <v>Pascua</v>
          </cell>
          <cell r="T27" t="str">
            <v>", "</v>
          </cell>
          <cell r="U27" t="str">
            <v>Niños</v>
          </cell>
          <cell r="V27" t="str">
            <v>", "</v>
          </cell>
          <cell r="W27" t="str">
            <v>Fracción del Fracción del pan</v>
          </cell>
          <cell r="X27" t="str">
            <v>", "</v>
          </cell>
          <cell r="Y27" t="str">
            <v>Antiguo Testamento</v>
          </cell>
          <cell r="AD27" t="str">
            <v>"], url: "</v>
          </cell>
          <cell r="AE27" t="str">
            <v>/resucito/src/index.html?canto=antifonaparaelevangelio</v>
          </cell>
          <cell r="AF27" t="str">
            <v>", content: "</v>
          </cell>
          <cell r="AG27" t="str">
            <v>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ell>
          <cell r="AH27" t="str">
            <v>"},</v>
          </cell>
          <cell r="AI27" t="str">
            <v>a</v>
          </cell>
          <cell r="AJ27" t="str">
            <v>l</v>
          </cell>
          <cell r="AK27" t="str">
            <v>{id:24,title: "Antífona para el Evangelio", subtitle: "Tiempo de Cuaresma", category: "Liturgia", moments: ["Pascua", "Niños", "Fracción del Fracción del pan", "Antiguo Testamento"], url: "/resucito/src/index.html?canto=antifonaparaelevangelio", content: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ell>
          <cell r="AL27" t="str">
            <v>ANTÍFONA PARA EL EVANGELIO</v>
          </cell>
          <cell r="AM27" t="str">
            <v>antífonaparaelevangelio</v>
          </cell>
          <cell r="AN27" t="str">
            <v>Tiempo de Cuaresma</v>
          </cell>
          <cell r="AP27" t="str">
            <v>CANTO</v>
          </cell>
        </row>
        <row r="28">
          <cell r="A28">
            <v>19</v>
          </cell>
          <cell r="B28" t="str">
            <v>{id:</v>
          </cell>
          <cell r="C28">
            <v>25</v>
          </cell>
          <cell r="D28" t="str">
            <v>,</v>
          </cell>
          <cell r="E28" t="str">
            <v xml:space="preserve">title: </v>
          </cell>
          <cell r="F28" t="str">
            <v>"</v>
          </cell>
          <cell r="G28" t="str">
            <v>Aquedah</v>
          </cell>
          <cell r="H28" t="str">
            <v>",</v>
          </cell>
          <cell r="I28" t="str">
            <v xml:space="preserve"> subtitle: </v>
          </cell>
          <cell r="J28" t="str">
            <v>"</v>
          </cell>
          <cell r="K28" t="str">
            <v>Gn 22,1-19 - Del Targum Neofiti sobre el sacrificio de Isaac</v>
          </cell>
          <cell r="L28" t="str">
            <v xml:space="preserve">", </v>
          </cell>
          <cell r="M28" t="str">
            <v xml:space="preserve">category: </v>
          </cell>
          <cell r="N28" t="str">
            <v>"</v>
          </cell>
          <cell r="O28" t="str">
            <v>Precatecumenado</v>
          </cell>
          <cell r="P28" t="str">
            <v>"</v>
          </cell>
          <cell r="Q28" t="str">
            <v>, moments: [</v>
          </cell>
          <cell r="R28" t="str">
            <v>"</v>
          </cell>
          <cell r="S28" t="str">
            <v>Cuaresma</v>
          </cell>
          <cell r="AD28" t="str">
            <v>"], url: "</v>
          </cell>
          <cell r="AE28" t="str">
            <v>/resucito/src/index.html?canto=aquedah</v>
          </cell>
          <cell r="AF28" t="str">
            <v>", content: "</v>
          </cell>
          <cell r="AG28" t="str">
            <v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ell>
          <cell r="AH28" t="str">
            <v>"},</v>
          </cell>
          <cell r="AI28" t="str">
            <v>a</v>
          </cell>
          <cell r="AJ28" t="str">
            <v>p</v>
          </cell>
          <cell r="AK28" t="str">
            <v>{id:25,title: "Aquedah", subtitle: "Gn 22,1-19 - Del Targum Neofiti sobre el sacrificio de Isaac", category: "Precatecumenado", moments: ["Cuaresma"], url: "/resucito/src/index.html?canto=aquedah", content: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ell>
          <cell r="AL28" t="str">
            <v>AQUEDAH</v>
          </cell>
          <cell r="AM28" t="str">
            <v>aquedah</v>
          </cell>
          <cell r="AN28" t="str">
            <v>Gn 22,1-19 - Del Targum Neofiti sobre el sacrificio de Isaac</v>
          </cell>
          <cell r="AP28" t="str">
            <v>CANTO</v>
          </cell>
        </row>
        <row r="29">
          <cell r="A29">
            <v>20</v>
          </cell>
          <cell r="B29" t="str">
            <v>{id:</v>
          </cell>
          <cell r="C29">
            <v>26</v>
          </cell>
          <cell r="D29" t="str">
            <v>,</v>
          </cell>
          <cell r="E29" t="str">
            <v xml:space="preserve">title: </v>
          </cell>
          <cell r="F29" t="str">
            <v>"</v>
          </cell>
          <cell r="G29" t="str">
            <v>Así habla el amén</v>
          </cell>
          <cell r="H29" t="str">
            <v>",</v>
          </cell>
          <cell r="I29" t="str">
            <v xml:space="preserve"> subtitle: </v>
          </cell>
          <cell r="J29" t="str">
            <v>"</v>
          </cell>
          <cell r="K29" t="str">
            <v>Ap 3,14-20</v>
          </cell>
          <cell r="L29" t="str">
            <v xml:space="preserve">", </v>
          </cell>
          <cell r="M29" t="str">
            <v xml:space="preserve">category: </v>
          </cell>
          <cell r="N29" t="str">
            <v>"</v>
          </cell>
          <cell r="O29" t="str">
            <v>Precatecumenado</v>
          </cell>
          <cell r="P29" t="str">
            <v>"</v>
          </cell>
          <cell r="Q29" t="str">
            <v>, moments: [</v>
          </cell>
          <cell r="R29" t="str">
            <v>"</v>
          </cell>
          <cell r="S29" t="str">
            <v>Virgen</v>
          </cell>
          <cell r="T29" t="str">
            <v>", "</v>
          </cell>
          <cell r="U29" t="str">
            <v>Nuevo Testamento</v>
          </cell>
          <cell r="AD29" t="str">
            <v>"], url: "</v>
          </cell>
          <cell r="AE29" t="str">
            <v>/resucito/src/index.html?canto=asihablaelamen</v>
          </cell>
          <cell r="AF29" t="str">
            <v>", content: "</v>
          </cell>
          <cell r="AG29" t="str">
            <v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ell>
          <cell r="AH29" t="str">
            <v>"},</v>
          </cell>
          <cell r="AI29" t="str">
            <v>a</v>
          </cell>
          <cell r="AJ29" t="str">
            <v>p</v>
          </cell>
          <cell r="AK29" t="str">
            <v>{id:26,title: "Así habla el amén", subtitle: "Ap 3,14-20", category: "Precatecumenado", moments: ["Virgen", "Nuevo Testamento"], url: "/resucito/src/index.html?canto=asihablaelamen", content: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ell>
          <cell r="AL29" t="str">
            <v>ASÍ HABLA EL AMÉN</v>
          </cell>
          <cell r="AM29" t="str">
            <v>asíhablaelamén</v>
          </cell>
          <cell r="AN29" t="str">
            <v>Ap 3,14-20</v>
          </cell>
          <cell r="AP29" t="str">
            <v>CANTO</v>
          </cell>
        </row>
        <row r="30">
          <cell r="A30">
            <v>21</v>
          </cell>
          <cell r="B30" t="str">
            <v>{id:</v>
          </cell>
          <cell r="C30">
            <v>27</v>
          </cell>
          <cell r="D30" t="str">
            <v>,</v>
          </cell>
          <cell r="E30" t="str">
            <v xml:space="preserve">title: </v>
          </cell>
          <cell r="F30" t="str">
            <v>"</v>
          </cell>
          <cell r="G30" t="str">
            <v>Ave María I</v>
          </cell>
          <cell r="H30" t="str">
            <v>",</v>
          </cell>
          <cell r="I30" t="str">
            <v xml:space="preserve"> subtitle: </v>
          </cell>
          <cell r="J30" t="str">
            <v>"</v>
          </cell>
          <cell r="K30" t="str">
            <v>Lc 1,28ss</v>
          </cell>
          <cell r="L30" t="str">
            <v xml:space="preserve">", </v>
          </cell>
          <cell r="M30" t="str">
            <v xml:space="preserve">category: </v>
          </cell>
          <cell r="N30" t="str">
            <v>"</v>
          </cell>
          <cell r="O30" t="str">
            <v>Precatecumenado</v>
          </cell>
          <cell r="P30" t="str">
            <v>"</v>
          </cell>
          <cell r="Q30" t="str">
            <v>, moments: [</v>
          </cell>
          <cell r="R30" t="str">
            <v>"</v>
          </cell>
          <cell r="S30" t="str">
            <v>Virgen</v>
          </cell>
          <cell r="T30" t="str">
            <v>", "</v>
          </cell>
          <cell r="U30" t="str">
            <v>Final</v>
          </cell>
          <cell r="V30" t="str">
            <v>", "</v>
          </cell>
          <cell r="W30" t="str">
            <v>Nuevo Testamento</v>
          </cell>
          <cell r="AD30" t="str">
            <v>"], url: "</v>
          </cell>
          <cell r="AE30" t="str">
            <v>/resucito/src/index.html?canto=avemariai</v>
          </cell>
          <cell r="AF30" t="str">
            <v>", content: "</v>
          </cell>
          <cell r="AG30" t="str">
            <v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v>
          </cell>
          <cell r="AH30" t="str">
            <v>"},</v>
          </cell>
          <cell r="AI30" t="str">
            <v>a</v>
          </cell>
          <cell r="AJ30" t="str">
            <v>p</v>
          </cell>
          <cell r="AK30" t="str">
            <v>{id:27,title: "Ave María I", subtitle: "Lc 1,28ss", category: "Precatecumenado", moments: ["Virgen", "Final", "Nuevo Testamento"], url: "/resucito/src/index.html?canto=avemariai", content: "ave maría i lucas 1,28ss ave maría, llena de gracia, el señor es contigo, bendita tú eres entre todas las mujeres, y bendito es el fruto de tu vientre, jesús. a santa maría, madre de Dios, ruega por nosotros que somos pecadores, ruega ahora y en la hora de nuestra muerte. amén. "},</v>
          </cell>
          <cell r="AL30" t="str">
            <v>AVE MARÍA I</v>
          </cell>
          <cell r="AM30" t="str">
            <v>avemaríai</v>
          </cell>
          <cell r="AN30" t="str">
            <v>Lc 1,28ss</v>
          </cell>
          <cell r="AP30" t="str">
            <v>CANTO</v>
          </cell>
        </row>
        <row r="31">
          <cell r="A31">
            <v>22</v>
          </cell>
          <cell r="B31" t="str">
            <v>{id:</v>
          </cell>
          <cell r="C31">
            <v>28</v>
          </cell>
          <cell r="D31" t="str">
            <v>,</v>
          </cell>
          <cell r="E31" t="str">
            <v xml:space="preserve">title: </v>
          </cell>
          <cell r="F31" t="str">
            <v>"</v>
          </cell>
          <cell r="G31" t="str">
            <v>Ave María II (1984)</v>
          </cell>
          <cell r="H31" t="str">
            <v>",</v>
          </cell>
          <cell r="I31" t="str">
            <v xml:space="preserve"> subtitle: </v>
          </cell>
          <cell r="J31" t="str">
            <v>"</v>
          </cell>
          <cell r="K31" t="str">
            <v xml:space="preserve">Lc 1,28ss - 1984 </v>
          </cell>
          <cell r="L31" t="str">
            <v xml:space="preserve">", </v>
          </cell>
          <cell r="M31" t="str">
            <v xml:space="preserve">category: </v>
          </cell>
          <cell r="N31" t="str">
            <v>"</v>
          </cell>
          <cell r="O31" t="str">
            <v>Precatecumenado</v>
          </cell>
          <cell r="P31" t="str">
            <v>"</v>
          </cell>
          <cell r="Q31" t="str">
            <v>, moments: [</v>
          </cell>
          <cell r="R31" t="str">
            <v>"</v>
          </cell>
          <cell r="S31" t="str">
            <v>Cuaresma</v>
          </cell>
          <cell r="T31" t="str">
            <v>", "</v>
          </cell>
          <cell r="U31" t="str">
            <v>Laudes/Visperas</v>
          </cell>
          <cell r="V31" t="str">
            <v>", "</v>
          </cell>
          <cell r="W31" t="str">
            <v>Antiguo Testamento</v>
          </cell>
          <cell r="AD31" t="str">
            <v>"], url: "</v>
          </cell>
          <cell r="AE31" t="str">
            <v>/resucito/src/index.html?canto=avemariaii(1984)</v>
          </cell>
          <cell r="AF31" t="str">
            <v>", content: "</v>
          </cell>
          <cell r="AG31" t="str">
            <v>ave maría ii le 1,28ss – 1984 ave maría, llena de gracia, el señor es contigo, bendita tú eres entre todas las mujeres, y bendito es el fruto de tu vientre, jesús. santa maría, madre de Dios, ruega por nosotros que somos pecadores, ruega ahora y en la hora de nuestra muerte.</v>
          </cell>
          <cell r="AH31" t="str">
            <v>"},</v>
          </cell>
          <cell r="AI31" t="str">
            <v>a</v>
          </cell>
          <cell r="AJ31" t="str">
            <v>p</v>
          </cell>
          <cell r="AK31" t="str">
            <v>{id:28,title: "Ave María II (1984)", subtitle: "Lc 1,28ss - 1984 ", category: "Precatecumenado", moments: ["Cuaresma", "Laudes/Visperas", "Antiguo Testamento"], url: "/resucito/src/index.html?canto=avemariaii(1984)", content: "ave maría ii le 1,28ss – 1984 ave maría, llena de gracia, el señor es contigo, bendita tú eres entre todas las mujeres, y bendito es el fruto de tu vientre, jesús. santa maría, madre de Dios, ruega por nosotros que somos pecadores, ruega ahora y en la hora de nuestra muerte."},</v>
          </cell>
          <cell r="AL31" t="str">
            <v>AVE MARÍA II (1984)</v>
          </cell>
          <cell r="AM31" t="str">
            <v>avemaríaii(1984)</v>
          </cell>
          <cell r="AN31" t="str">
            <v xml:space="preserve">Lc 1,28ss - 1984 </v>
          </cell>
          <cell r="AP31" t="str">
            <v>CANTO</v>
          </cell>
        </row>
        <row r="32">
          <cell r="A32">
            <v>23</v>
          </cell>
          <cell r="B32" t="str">
            <v>{id:</v>
          </cell>
          <cell r="C32">
            <v>29</v>
          </cell>
          <cell r="D32" t="str">
            <v>,</v>
          </cell>
          <cell r="E32" t="str">
            <v xml:space="preserve">title: </v>
          </cell>
          <cell r="F32" t="str">
            <v>"</v>
          </cell>
          <cell r="G32" t="str">
            <v>Babilonia criminal</v>
          </cell>
          <cell r="H32" t="str">
            <v>",</v>
          </cell>
          <cell r="I32" t="str">
            <v xml:space="preserve"> subtitle: </v>
          </cell>
          <cell r="J32" t="str">
            <v>"</v>
          </cell>
          <cell r="K32" t="str">
            <v>Sal 137 (136)</v>
          </cell>
          <cell r="L32" t="str">
            <v xml:space="preserve">", </v>
          </cell>
          <cell r="M32" t="str">
            <v xml:space="preserve">category: </v>
          </cell>
          <cell r="N32" t="str">
            <v>"</v>
          </cell>
          <cell r="O32" t="str">
            <v>Precatecumenado</v>
          </cell>
          <cell r="P32" t="str">
            <v>"</v>
          </cell>
          <cell r="Q32" t="str">
            <v>, moments: [</v>
          </cell>
          <cell r="R32" t="str">
            <v>"</v>
          </cell>
          <cell r="S32" t="str">
            <v>Paz</v>
          </cell>
          <cell r="T32" t="str">
            <v>", "</v>
          </cell>
          <cell r="U32" t="str">
            <v>Comunión</v>
          </cell>
          <cell r="V32" t="str">
            <v>", "</v>
          </cell>
          <cell r="W32" t="str">
            <v>Final</v>
          </cell>
          <cell r="X32" t="str">
            <v>", "</v>
          </cell>
          <cell r="Y32" t="str">
            <v>Antiguo Testamento</v>
          </cell>
          <cell r="AD32" t="str">
            <v>"], url: "</v>
          </cell>
          <cell r="AE32" t="str">
            <v>/resucito/src/index.html?canto=babiloniacriminal</v>
          </cell>
          <cell r="AF32" t="str">
            <v>", content: "</v>
          </cell>
          <cell r="AG32" t="str">
            <v>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ell>
          <cell r="AH32" t="str">
            <v>"},</v>
          </cell>
          <cell r="AI32" t="str">
            <v>b</v>
          </cell>
          <cell r="AJ32" t="str">
            <v>p</v>
          </cell>
          <cell r="AK32" t="str">
            <v>{id:29,title: "Babilonia criminal", subtitle: "Sal 137 (136)", category: "Precatecumenado", moments: ["Paz", "Comunión", "Final", "Antiguo Testamento"], url: "/resucito/src/index.html?canto=babiloniacriminal", content: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ell>
          <cell r="AL32" t="str">
            <v>BABILONIA CRIMINAL</v>
          </cell>
          <cell r="AM32" t="str">
            <v>babiloniacriminal</v>
          </cell>
          <cell r="AN32" t="str">
            <v>Sal 137 (136)</v>
          </cell>
          <cell r="AP32" t="str">
            <v>CANTO</v>
          </cell>
        </row>
        <row r="33">
          <cell r="A33">
            <v>24</v>
          </cell>
          <cell r="B33" t="str">
            <v>{id:</v>
          </cell>
          <cell r="C33">
            <v>30</v>
          </cell>
          <cell r="D33" t="str">
            <v>,</v>
          </cell>
          <cell r="E33" t="str">
            <v xml:space="preserve">title: </v>
          </cell>
          <cell r="F33" t="str">
            <v>"</v>
          </cell>
          <cell r="G33" t="str">
            <v>Balaam</v>
          </cell>
          <cell r="H33" t="str">
            <v>",</v>
          </cell>
          <cell r="I33" t="str">
            <v xml:space="preserve"> subtitle: </v>
          </cell>
          <cell r="J33" t="str">
            <v>"</v>
          </cell>
          <cell r="K33" t="str">
            <v>Nm 23,7-24</v>
          </cell>
          <cell r="L33" t="str">
            <v xml:space="preserve">", </v>
          </cell>
          <cell r="M33" t="str">
            <v xml:space="preserve">category: </v>
          </cell>
          <cell r="N33" t="str">
            <v>"</v>
          </cell>
          <cell r="O33" t="str">
            <v>Precatecumenado</v>
          </cell>
          <cell r="P33" t="str">
            <v>"</v>
          </cell>
          <cell r="Q33" t="str">
            <v>, moments: [</v>
          </cell>
          <cell r="R33" t="str">
            <v>"</v>
          </cell>
          <cell r="S33" t="str">
            <v>Cuaresma</v>
          </cell>
          <cell r="T33" t="str">
            <v>", "</v>
          </cell>
          <cell r="U33" t="str">
            <v>Laudes/Visperas</v>
          </cell>
          <cell r="V33" t="str">
            <v>", "</v>
          </cell>
          <cell r="W33" t="str">
            <v>Antiguo Testamento</v>
          </cell>
          <cell r="AD33" t="str">
            <v>"], url: "</v>
          </cell>
          <cell r="AE33" t="str">
            <v>/resucito/src/index.html?canto=balaam</v>
          </cell>
          <cell r="AF33" t="str">
            <v>", content: "</v>
          </cell>
          <cell r="AG33" t="str">
            <v>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ell>
          <cell r="AH33" t="str">
            <v>"},</v>
          </cell>
          <cell r="AI33" t="str">
            <v>b</v>
          </cell>
          <cell r="AJ33" t="str">
            <v>p</v>
          </cell>
          <cell r="AK33" t="str">
            <v>{id:30,title: "Balaam", subtitle: "Nm 23,7-24", category: "Precatecumenado", moments: ["Cuaresma", "Laudes/Visperas", "Antiguo Testamento"], url: "/resucito/src/index.html?canto=balaam", content: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ell>
          <cell r="AL33" t="str">
            <v>BALAAM</v>
          </cell>
          <cell r="AM33" t="str">
            <v>balaam</v>
          </cell>
          <cell r="AN33" t="str">
            <v>Nm 23,7-24</v>
          </cell>
          <cell r="AP33" t="str">
            <v>CANTO</v>
          </cell>
        </row>
        <row r="34">
          <cell r="A34">
            <v>25</v>
          </cell>
          <cell r="B34" t="str">
            <v>{id:</v>
          </cell>
          <cell r="C34">
            <v>31</v>
          </cell>
          <cell r="D34" t="str">
            <v>,</v>
          </cell>
          <cell r="E34" t="str">
            <v xml:space="preserve">title: </v>
          </cell>
          <cell r="F34" t="str">
            <v>"</v>
          </cell>
          <cell r="G34" t="str">
            <v>Bendeciré al Señor en todo tiempo</v>
          </cell>
          <cell r="H34" t="str">
            <v>",</v>
          </cell>
          <cell r="I34" t="str">
            <v xml:space="preserve"> subtitle: </v>
          </cell>
          <cell r="J34" t="str">
            <v>"</v>
          </cell>
          <cell r="K34" t="str">
            <v>Sal 34 (33)</v>
          </cell>
          <cell r="L34" t="str">
            <v xml:space="preserve">", </v>
          </cell>
          <cell r="M34" t="str">
            <v xml:space="preserve">category: </v>
          </cell>
          <cell r="N34" t="str">
            <v>"</v>
          </cell>
          <cell r="O34" t="str">
            <v>Precatecumenado</v>
          </cell>
          <cell r="P34" t="str">
            <v>"</v>
          </cell>
          <cell r="Q34" t="str">
            <v>, moments: [</v>
          </cell>
          <cell r="R34" t="str">
            <v>"</v>
          </cell>
          <cell r="S34" t="str">
            <v>Cuaresma</v>
          </cell>
          <cell r="T34" t="str">
            <v>", "</v>
          </cell>
          <cell r="U34" t="str">
            <v>Laudes/Visperas</v>
          </cell>
          <cell r="V34" t="str">
            <v>", "</v>
          </cell>
          <cell r="W34" t="str">
            <v>Antiguo Testamento</v>
          </cell>
          <cell r="AD34" t="str">
            <v>"], url: "</v>
          </cell>
          <cell r="AE34" t="str">
            <v>/resucito/src/index.html?canto=bendecirealsenorentodotiempo</v>
          </cell>
          <cell r="AF34" t="str">
            <v>", content: "</v>
          </cell>
          <cell r="AG34" t="str">
            <v>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ell>
          <cell r="AH34" t="str">
            <v>"},</v>
          </cell>
          <cell r="AI34" t="str">
            <v>b</v>
          </cell>
          <cell r="AJ34" t="str">
            <v>p</v>
          </cell>
          <cell r="AK34" t="str">
            <v>{id:31,title: "Bendeciré al Señor en todo tiempo", subtitle: "Sal 34 (33)", category: "Precatecumenado", moments: ["Cuaresma", "Laudes/Visperas", "Antiguo Testamento"], url: "/resucito/src/index.html?canto=bendecirealsenorentodotiempo", content: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ell>
          <cell r="AL34" t="str">
            <v>BENDECIRÉ AL SEÑOR EN TODO TIEMPO</v>
          </cell>
          <cell r="AM34" t="str">
            <v>bendeciréalseñorentodotiempo</v>
          </cell>
          <cell r="AN34" t="str">
            <v>Sal 34 (33)</v>
          </cell>
          <cell r="AP34" t="str">
            <v>CANTO</v>
          </cell>
        </row>
        <row r="35">
          <cell r="A35">
            <v>26</v>
          </cell>
          <cell r="B35" t="str">
            <v>{id:</v>
          </cell>
          <cell r="C35">
            <v>32</v>
          </cell>
          <cell r="D35" t="str">
            <v>,</v>
          </cell>
          <cell r="E35" t="str">
            <v xml:space="preserve">title: </v>
          </cell>
          <cell r="F35" t="str">
            <v>"</v>
          </cell>
          <cell r="G35" t="str">
            <v>Bendice, alma mía, a Yahveh</v>
          </cell>
          <cell r="H35" t="str">
            <v>",</v>
          </cell>
          <cell r="I35" t="str">
            <v xml:space="preserve"> subtitle: </v>
          </cell>
          <cell r="J35" t="str">
            <v>"</v>
          </cell>
          <cell r="K35" t="str">
            <v>Sal 103 (102)</v>
          </cell>
          <cell r="L35" t="str">
            <v xml:space="preserve">", </v>
          </cell>
          <cell r="M35" t="str">
            <v xml:space="preserve">category: </v>
          </cell>
          <cell r="N35" t="str">
            <v>"</v>
          </cell>
          <cell r="O35" t="str">
            <v>Precatecumenado</v>
          </cell>
          <cell r="P35" t="str">
            <v>"</v>
          </cell>
          <cell r="Q35" t="str">
            <v>, moments: [</v>
          </cell>
          <cell r="R35" t="str">
            <v>"</v>
          </cell>
          <cell r="S35" t="str">
            <v>Pascua</v>
          </cell>
          <cell r="AD35" t="str">
            <v>"], url: "</v>
          </cell>
          <cell r="AE35" t="str">
            <v>/resucito/src/index.html?canto=bendicealmamiaayahveh</v>
          </cell>
          <cell r="AF35" t="str">
            <v>", content: "</v>
          </cell>
          <cell r="AG35" t="str">
            <v>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ell>
          <cell r="AH35" t="str">
            <v>"},</v>
          </cell>
          <cell r="AI35" t="str">
            <v>b</v>
          </cell>
          <cell r="AJ35" t="str">
            <v>p</v>
          </cell>
          <cell r="AK35" t="str">
            <v>{id:32,title: "Bendice, alma mía, a Yahveh", subtitle: "Sal 103 (102)", category: "Precatecumenado", moments: ["Pascua"], url: "/resucito/src/index.html?canto=bendicealmamiaayahveh", content: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ell>
          <cell r="AL35" t="str">
            <v>BENDICE, ALMA MÍA, A YAHVEH</v>
          </cell>
          <cell r="AM35" t="str">
            <v>bendice,almamía,ayahveh</v>
          </cell>
          <cell r="AN35" t="str">
            <v>Sal 103 (102)</v>
          </cell>
          <cell r="AP35" t="str">
            <v>CANTO</v>
          </cell>
        </row>
        <row r="36">
          <cell r="A36">
            <v>183</v>
          </cell>
          <cell r="B36" t="str">
            <v>{id:</v>
          </cell>
          <cell r="C36">
            <v>33</v>
          </cell>
          <cell r="D36" t="str">
            <v>,</v>
          </cell>
          <cell r="E36" t="str">
            <v xml:space="preserve">title: </v>
          </cell>
          <cell r="F36" t="str">
            <v>"</v>
          </cell>
          <cell r="G36" t="str">
            <v>Bendición del agua</v>
          </cell>
          <cell r="H36" t="str">
            <v>",</v>
          </cell>
          <cell r="I36" t="str">
            <v xml:space="preserve"> subtitle: </v>
          </cell>
          <cell r="J36" t="str">
            <v>"</v>
          </cell>
          <cell r="K36" t="str">
            <v>De la liturgia bautismal de la Vigilia Pascual</v>
          </cell>
          <cell r="L36" t="str">
            <v xml:space="preserve">", </v>
          </cell>
          <cell r="M36" t="str">
            <v xml:space="preserve">category: </v>
          </cell>
          <cell r="N36" t="str">
            <v>"</v>
          </cell>
          <cell r="O36" t="str">
            <v>Liturgia</v>
          </cell>
          <cell r="P36" t="str">
            <v>"</v>
          </cell>
          <cell r="Q36" t="str">
            <v>, moments: [</v>
          </cell>
          <cell r="R36" t="str">
            <v>"</v>
          </cell>
          <cell r="AD36" t="str">
            <v>"], url: "</v>
          </cell>
          <cell r="AE36" t="str">
            <v>/resucito/src/index.html?canto=bendiciondelagua</v>
          </cell>
          <cell r="AF36" t="str">
            <v>", content: "</v>
          </cell>
          <cell r="AG36" t="str">
            <v>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ell>
          <cell r="AH36" t="str">
            <v>"},</v>
          </cell>
          <cell r="AI36" t="str">
            <v>b</v>
          </cell>
          <cell r="AJ36" t="str">
            <v>l</v>
          </cell>
          <cell r="AK36" t="str">
            <v>{id:33,title: "Bendición del agua", subtitle: "De la liturgia bautismal de la Vigilia Pascual", category: "Liturgia", moments: [""], url: "/resucito/src/index.html?canto=bendiciondelagua", content: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ell>
          <cell r="AL36" t="str">
            <v>BENDICIÓN DEL AGUA</v>
          </cell>
          <cell r="AM36" t="str">
            <v>bendicióndelagua</v>
          </cell>
          <cell r="AN36" t="str">
            <v>De la liturgia bautismal de la Vigilia Pascual</v>
          </cell>
          <cell r="AP36" t="str">
            <v>CANTO</v>
          </cell>
        </row>
        <row r="37">
          <cell r="A37">
            <v>27</v>
          </cell>
          <cell r="B37" t="str">
            <v>{id:</v>
          </cell>
          <cell r="C37">
            <v>34</v>
          </cell>
          <cell r="D37" t="str">
            <v>,</v>
          </cell>
          <cell r="E37" t="str">
            <v xml:space="preserve">title: </v>
          </cell>
          <cell r="F37" t="str">
            <v>"</v>
          </cell>
          <cell r="G37" t="str">
            <v>Bendita eres tú, María</v>
          </cell>
          <cell r="H37" t="str">
            <v>",</v>
          </cell>
          <cell r="I37" t="str">
            <v xml:space="preserve"> subtitle: </v>
          </cell>
          <cell r="J37" t="str">
            <v>"</v>
          </cell>
          <cell r="K37" t="str">
            <v>Lucas 1,42-45</v>
          </cell>
          <cell r="L37" t="str">
            <v xml:space="preserve">", </v>
          </cell>
          <cell r="M37" t="str">
            <v xml:space="preserve">category: </v>
          </cell>
          <cell r="N37" t="str">
            <v>"</v>
          </cell>
          <cell r="O37" t="str">
            <v>Precatecumenado</v>
          </cell>
          <cell r="P37" t="str">
            <v>"</v>
          </cell>
          <cell r="Q37" t="str">
            <v>, moments: [</v>
          </cell>
          <cell r="R37" t="str">
            <v>"</v>
          </cell>
          <cell r="S37" t="str">
            <v>Penitencial</v>
          </cell>
          <cell r="AD37" t="str">
            <v>"], url: "</v>
          </cell>
          <cell r="AE37" t="str">
            <v>/resucito/src/index.html?canto=benditaerestumaria</v>
          </cell>
          <cell r="AF37" t="str">
            <v>", content: "</v>
          </cell>
          <cell r="AG37" t="str">
            <v>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ell>
          <cell r="AH37" t="str">
            <v>"},</v>
          </cell>
          <cell r="AI37" t="str">
            <v>b</v>
          </cell>
          <cell r="AJ37" t="str">
            <v>p</v>
          </cell>
          <cell r="AK37" t="str">
            <v>{id:34,title: "Bendita eres tú, María", subtitle: "Lucas 1,42-45", category: "Precatecumenado", moments: ["Penitencial"], url: "/resucito/src/index.html?canto=benditaerestumaria", content: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ell>
          <cell r="AL37" t="str">
            <v>BENDITA ERES TÚ, MARÍA</v>
          </cell>
          <cell r="AM37" t="str">
            <v>benditaerestú,maría</v>
          </cell>
          <cell r="AN37" t="str">
            <v>Lucas 1,42-45</v>
          </cell>
          <cell r="AP37" t="str">
            <v>CANTO</v>
          </cell>
        </row>
        <row r="38">
          <cell r="A38">
            <v>28</v>
          </cell>
          <cell r="B38" t="str">
            <v>{id:</v>
          </cell>
          <cell r="C38">
            <v>35</v>
          </cell>
          <cell r="D38" t="str">
            <v>,</v>
          </cell>
          <cell r="E38" t="str">
            <v xml:space="preserve">title: </v>
          </cell>
          <cell r="F38" t="str">
            <v>"</v>
          </cell>
          <cell r="G38" t="str">
            <v>Bendito eres, Señor</v>
          </cell>
          <cell r="H38" t="str">
            <v>",</v>
          </cell>
          <cell r="I38" t="str">
            <v xml:space="preserve"> subtitle: </v>
          </cell>
          <cell r="J38" t="str">
            <v>"</v>
          </cell>
          <cell r="K38" t="str">
            <v>Daniel 3,52-57</v>
          </cell>
          <cell r="L38" t="str">
            <v xml:space="preserve">", </v>
          </cell>
          <cell r="M38" t="str">
            <v xml:space="preserve">category: </v>
          </cell>
          <cell r="N38" t="str">
            <v>"</v>
          </cell>
          <cell r="O38" t="str">
            <v>Precatecumenado</v>
          </cell>
          <cell r="P38" t="str">
            <v>"</v>
          </cell>
          <cell r="Q38" t="str">
            <v>, moments: [</v>
          </cell>
          <cell r="R38" t="str">
            <v>"</v>
          </cell>
          <cell r="S38" t="str">
            <v>Virgen</v>
          </cell>
          <cell r="T38" t="str">
            <v>", "</v>
          </cell>
          <cell r="U38" t="str">
            <v>Entrada</v>
          </cell>
          <cell r="V38" t="str">
            <v>", "</v>
          </cell>
          <cell r="W38" t="str">
            <v>Final</v>
          </cell>
          <cell r="X38" t="str">
            <v>", "</v>
          </cell>
          <cell r="Y38" t="str">
            <v>Nuevo Testamento</v>
          </cell>
          <cell r="AD38" t="str">
            <v>"], url: "</v>
          </cell>
          <cell r="AE38" t="str">
            <v>/resucito/src/index.html?canto=benditoeressenor</v>
          </cell>
          <cell r="AF38" t="str">
            <v>", content: "</v>
          </cell>
          <cell r="AG38" t="str">
            <v>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ell>
          <cell r="AH38" t="str">
            <v>"},</v>
          </cell>
          <cell r="AI38" t="str">
            <v>b</v>
          </cell>
          <cell r="AJ38" t="str">
            <v>p</v>
          </cell>
          <cell r="AK38" t="str">
            <v>{id:35,title: "Bendito eres, Señor", subtitle: "Daniel 3,52-57", category: "Precatecumenado", moments: ["Virgen", "Entrada", "Final", "Nuevo Testamento"], url: "/resucito/src/index.html?canto=benditoeressenor", content: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ell>
          <cell r="AL38" t="str">
            <v>BENDITO ERES, SEÑOR</v>
          </cell>
          <cell r="AM38" t="str">
            <v>benditoeres,señor</v>
          </cell>
          <cell r="AN38" t="str">
            <v>Daniel 3,52-57</v>
          </cell>
          <cell r="AP38" t="str">
            <v>CANTO</v>
          </cell>
        </row>
        <row r="39">
          <cell r="A39">
            <v>29</v>
          </cell>
          <cell r="B39" t="str">
            <v>{id:</v>
          </cell>
          <cell r="C39">
            <v>36</v>
          </cell>
          <cell r="D39" t="str">
            <v>,</v>
          </cell>
          <cell r="E39" t="str">
            <v xml:space="preserve">title: </v>
          </cell>
          <cell r="F39" t="str">
            <v>"</v>
          </cell>
          <cell r="G39" t="str">
            <v>Bendito sea Dios</v>
          </cell>
          <cell r="H39" t="str">
            <v>",</v>
          </cell>
          <cell r="I39" t="str">
            <v xml:space="preserve"> subtitle: </v>
          </cell>
          <cell r="J39" t="str">
            <v>"</v>
          </cell>
          <cell r="K39" t="str">
            <v>Efesios 1,3-13</v>
          </cell>
          <cell r="L39" t="str">
            <v xml:space="preserve">", </v>
          </cell>
          <cell r="M39" t="str">
            <v xml:space="preserve">category: </v>
          </cell>
          <cell r="N39" t="str">
            <v>"</v>
          </cell>
          <cell r="O39" t="str">
            <v>Precatecumenado</v>
          </cell>
          <cell r="P39" t="str">
            <v>"</v>
          </cell>
          <cell r="Q39" t="str">
            <v>, moments: [</v>
          </cell>
          <cell r="R39" t="str">
            <v>"</v>
          </cell>
          <cell r="S39" t="str">
            <v>Laudes/Visperas</v>
          </cell>
          <cell r="T39" t="str">
            <v>", "</v>
          </cell>
          <cell r="U39" t="str">
            <v>Antiguo Testamento</v>
          </cell>
          <cell r="AD39" t="str">
            <v>"], url: "</v>
          </cell>
          <cell r="AE39" t="str">
            <v>/resucito/src/index.html?canto=benditoseadios</v>
          </cell>
          <cell r="AF39" t="str">
            <v>", content: "</v>
          </cell>
          <cell r="AG39" t="str">
            <v>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ell>
          <cell r="AH39" t="str">
            <v>"},</v>
          </cell>
          <cell r="AI39" t="str">
            <v>b</v>
          </cell>
          <cell r="AJ39" t="str">
            <v>p</v>
          </cell>
          <cell r="AK39" t="str">
            <v>{id:36,title: "Bendito sea Dios", subtitle: "Efesios 1,3-13", category: "Precatecumenado", moments: ["Laudes/Visperas", "Antiguo Testamento"], url: "/resucito/src/index.html?canto=benditoseadios", content: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ell>
          <cell r="AL39" t="str">
            <v>BENDITO SEA DIOS</v>
          </cell>
          <cell r="AM39" t="str">
            <v>benditoseadios</v>
          </cell>
          <cell r="AN39" t="str">
            <v>Efesios 1,3-13</v>
          </cell>
          <cell r="AP39" t="str">
            <v>CANTO</v>
          </cell>
        </row>
        <row r="40">
          <cell r="A40">
            <v>30</v>
          </cell>
          <cell r="B40" t="str">
            <v>{id:</v>
          </cell>
          <cell r="C40">
            <v>37</v>
          </cell>
          <cell r="D40" t="str">
            <v>,</v>
          </cell>
          <cell r="E40" t="str">
            <v xml:space="preserve">title: </v>
          </cell>
          <cell r="F40" t="str">
            <v>"</v>
          </cell>
          <cell r="G40" t="str">
            <v>Benedictus</v>
          </cell>
          <cell r="H40" t="str">
            <v>",</v>
          </cell>
          <cell r="I40" t="str">
            <v xml:space="preserve"> subtitle: </v>
          </cell>
          <cell r="J40" t="str">
            <v>"</v>
          </cell>
          <cell r="K40" t="str">
            <v>Lucas 1,67-80</v>
          </cell>
          <cell r="L40" t="str">
            <v xml:space="preserve">", </v>
          </cell>
          <cell r="M40" t="str">
            <v xml:space="preserve">category: </v>
          </cell>
          <cell r="N40" t="str">
            <v>"</v>
          </cell>
          <cell r="O40" t="str">
            <v>Precatecumenado</v>
          </cell>
          <cell r="P40" t="str">
            <v>"</v>
          </cell>
          <cell r="Q40" t="str">
            <v>, moments: [</v>
          </cell>
          <cell r="R40" t="str">
            <v>"</v>
          </cell>
          <cell r="AD40" t="str">
            <v>"], url: "</v>
          </cell>
          <cell r="AE40" t="str">
            <v>/resucito/src/index.html?canto=benedictus</v>
          </cell>
          <cell r="AF40" t="str">
            <v>", content: "</v>
          </cell>
          <cell r="AG40" t="str">
            <v>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ell>
          <cell r="AH40" t="str">
            <v>"},</v>
          </cell>
          <cell r="AI40" t="str">
            <v>b</v>
          </cell>
          <cell r="AJ40" t="str">
            <v>p</v>
          </cell>
          <cell r="AK40" t="str">
            <v>{id:37,title: "Benedictus", subtitle: "Lucas 1,67-80", category: "Precatecumenado", moments: [""], url: "/resucito/src/index.html?canto=benedictus", content: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ell>
          <cell r="AL40" t="str">
            <v>BENEDICTUS</v>
          </cell>
          <cell r="AM40" t="str">
            <v>benedictus</v>
          </cell>
          <cell r="AN40" t="str">
            <v>Lucas 1,67-80</v>
          </cell>
          <cell r="AP40" t="str">
            <v>CANTO</v>
          </cell>
        </row>
        <row r="41">
          <cell r="A41">
            <v>31</v>
          </cell>
          <cell r="B41" t="str">
            <v>{id:</v>
          </cell>
          <cell r="C41">
            <v>38</v>
          </cell>
          <cell r="D41" t="str">
            <v>,</v>
          </cell>
          <cell r="E41" t="str">
            <v xml:space="preserve">title: </v>
          </cell>
          <cell r="F41" t="str">
            <v>"</v>
          </cell>
          <cell r="G41" t="str">
            <v>Cantad a Dios</v>
          </cell>
          <cell r="H41" t="str">
            <v>",</v>
          </cell>
          <cell r="I41" t="str">
            <v xml:space="preserve"> subtitle: </v>
          </cell>
          <cell r="J41" t="str">
            <v>"</v>
          </cell>
          <cell r="K41" t="str">
            <v>Salmo 67 (68) 2.4-7</v>
          </cell>
          <cell r="L41" t="str">
            <v xml:space="preserve">", </v>
          </cell>
          <cell r="M41" t="str">
            <v xml:space="preserve">category: </v>
          </cell>
          <cell r="N41" t="str">
            <v>"</v>
          </cell>
          <cell r="O41" t="str">
            <v>Precatecumenado</v>
          </cell>
          <cell r="P41" t="str">
            <v>"</v>
          </cell>
          <cell r="Q41" t="str">
            <v>, moments: [</v>
          </cell>
          <cell r="R41" t="str">
            <v>"</v>
          </cell>
          <cell r="S41" t="str">
            <v>Laudes/Visperas</v>
          </cell>
          <cell r="T41" t="str">
            <v>", "</v>
          </cell>
          <cell r="U41" t="str">
            <v>Nuevo Testamento</v>
          </cell>
          <cell r="AD41" t="str">
            <v>"], url: "</v>
          </cell>
          <cell r="AE41" t="str">
            <v>/resucito/src/index.html?canto=cantadadios</v>
          </cell>
          <cell r="AF41" t="str">
            <v>", content: "</v>
          </cell>
          <cell r="AG41" t="str">
            <v>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ell>
          <cell r="AH41" t="str">
            <v>"},</v>
          </cell>
          <cell r="AI41" t="str">
            <v>c</v>
          </cell>
          <cell r="AJ41" t="str">
            <v>p</v>
          </cell>
          <cell r="AK41" t="str">
            <v>{id:38,title: "Cantad a Dios", subtitle: "Salmo 67 (68) 2.4-7", category: "Precatecumenado", moments: ["Laudes/Visperas", "Nuevo Testamento"], url: "/resucito/src/index.html?canto=cantadadios", content: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ell>
          <cell r="AL41" t="str">
            <v>CANTAD A DIOS</v>
          </cell>
          <cell r="AM41" t="str">
            <v>cantadadios</v>
          </cell>
          <cell r="AN41" t="str">
            <v>Salmo 67 (68) 2.4-7</v>
          </cell>
          <cell r="AP41" t="str">
            <v>CANTO</v>
          </cell>
        </row>
        <row r="42">
          <cell r="A42">
            <v>32</v>
          </cell>
          <cell r="B42" t="str">
            <v>{id:</v>
          </cell>
          <cell r="C42">
            <v>39</v>
          </cell>
          <cell r="D42" t="str">
            <v>,</v>
          </cell>
          <cell r="E42" t="str">
            <v xml:space="preserve">title: </v>
          </cell>
          <cell r="F42" t="str">
            <v>"</v>
          </cell>
          <cell r="G42" t="str">
            <v>Cantad al Señor</v>
          </cell>
          <cell r="H42" t="str">
            <v>",</v>
          </cell>
          <cell r="I42" t="str">
            <v xml:space="preserve"> subtitle: </v>
          </cell>
          <cell r="J42" t="str">
            <v>"</v>
          </cell>
          <cell r="K42" t="str">
            <v>Salmo 117 (116)</v>
          </cell>
          <cell r="L42" t="str">
            <v xml:space="preserve">", </v>
          </cell>
          <cell r="M42" t="str">
            <v xml:space="preserve">category: </v>
          </cell>
          <cell r="N42" t="str">
            <v>"</v>
          </cell>
          <cell r="O42" t="str">
            <v>Precatecumenado</v>
          </cell>
          <cell r="P42" t="str">
            <v>"</v>
          </cell>
          <cell r="Q42" t="str">
            <v>, moments: [</v>
          </cell>
          <cell r="R42" t="str">
            <v>"</v>
          </cell>
          <cell r="S42" t="str">
            <v>Cuaresma</v>
          </cell>
          <cell r="T42" t="str">
            <v>", "</v>
          </cell>
          <cell r="U42" t="str">
            <v>Laudes/Visperas</v>
          </cell>
          <cell r="V42" t="str">
            <v>", "</v>
          </cell>
          <cell r="W42" t="str">
            <v>Antiguo Testamento</v>
          </cell>
          <cell r="AD42" t="str">
            <v>"], url: "</v>
          </cell>
          <cell r="AE42" t="str">
            <v>/resucito/src/index.html?canto=cantadalsenor</v>
          </cell>
          <cell r="AF42" t="str">
            <v>", content: "</v>
          </cell>
          <cell r="AG42" t="str">
            <v>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ell>
          <cell r="AH42" t="str">
            <v>"},</v>
          </cell>
          <cell r="AI42" t="str">
            <v>c</v>
          </cell>
          <cell r="AJ42" t="str">
            <v>p</v>
          </cell>
          <cell r="AK42" t="str">
            <v>{id:39,title: "Cantad al Señor", subtitle: "Salmo 117 (116)", category: "Precatecumenado", moments: ["Cuaresma", "Laudes/Visperas", "Antiguo Testamento"], url: "/resucito/src/index.html?canto=cantadalsenor", content: "cantad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ell>
          <cell r="AL42" t="str">
            <v>CANTAD AL SEÑOR</v>
          </cell>
          <cell r="AM42" t="str">
            <v>cantadalseñor</v>
          </cell>
          <cell r="AN42" t="str">
            <v>Salmo 117 (116)</v>
          </cell>
          <cell r="AP42" t="str">
            <v>CANTO</v>
          </cell>
        </row>
        <row r="43">
          <cell r="A43">
            <v>33</v>
          </cell>
          <cell r="B43" t="str">
            <v>{id:</v>
          </cell>
          <cell r="C43">
            <v>40</v>
          </cell>
          <cell r="D43" t="str">
            <v>,</v>
          </cell>
          <cell r="E43" t="str">
            <v xml:space="preserve">title: </v>
          </cell>
          <cell r="F43" t="str">
            <v>"</v>
          </cell>
          <cell r="G43" t="str">
            <v>Cántico de los tres jóvenes</v>
          </cell>
          <cell r="H43" t="str">
            <v>",</v>
          </cell>
          <cell r="I43" t="str">
            <v xml:space="preserve"> subtitle: </v>
          </cell>
          <cell r="J43" t="str">
            <v>"</v>
          </cell>
          <cell r="K43" t="str">
            <v>Daniel 3,57-58</v>
          </cell>
          <cell r="L43" t="str">
            <v xml:space="preserve">", </v>
          </cell>
          <cell r="M43" t="str">
            <v xml:space="preserve">category: </v>
          </cell>
          <cell r="N43" t="str">
            <v>"</v>
          </cell>
          <cell r="O43" t="str">
            <v>Precatecumenado</v>
          </cell>
          <cell r="P43" t="str">
            <v>"</v>
          </cell>
          <cell r="Q43" t="str">
            <v>, moments: [</v>
          </cell>
          <cell r="R43" t="str">
            <v>"</v>
          </cell>
          <cell r="S43" t="str">
            <v>Laudes/Visperas</v>
          </cell>
          <cell r="T43" t="str">
            <v>", "</v>
          </cell>
          <cell r="U43" t="str">
            <v>Entrada</v>
          </cell>
          <cell r="V43" t="str">
            <v>", "</v>
          </cell>
          <cell r="W43" t="str">
            <v>Final</v>
          </cell>
          <cell r="X43" t="str">
            <v>", "</v>
          </cell>
          <cell r="Y43" t="str">
            <v>Antiguo Testamento</v>
          </cell>
          <cell r="AD43" t="str">
            <v>"], url: "</v>
          </cell>
          <cell r="AE43" t="str">
            <v>/resucito/src/index.html?canto=canticodelostresjovenes</v>
          </cell>
          <cell r="AF43" t="str">
            <v>", content: "</v>
          </cell>
          <cell r="AG43" t="str">
            <v>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ell>
          <cell r="AH43" t="str">
            <v>"},</v>
          </cell>
          <cell r="AI43" t="str">
            <v>c</v>
          </cell>
          <cell r="AJ43" t="str">
            <v>p</v>
          </cell>
          <cell r="AK43" t="str">
            <v>{id:40,title: "Cántico de los tres jóvenes", subtitle: "Daniel 3,57-58", category: "Precatecumenado", moments: ["Laudes/Visperas", "Entrada", "Final", "Antiguo Testamento"], url: "/resucito/src/index.html?canto=canticodelostresjovenes", content: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ell>
          <cell r="AL43" t="str">
            <v>CÁNTICO DE LOS TRES JÓVENES</v>
          </cell>
          <cell r="AM43" t="str">
            <v>cánticodelostresjóvenes</v>
          </cell>
          <cell r="AN43" t="str">
            <v>Daniel 3,57-58</v>
          </cell>
          <cell r="AP43" t="str">
            <v>CANTO</v>
          </cell>
        </row>
        <row r="44">
          <cell r="A44">
            <v>34</v>
          </cell>
          <cell r="B44" t="str">
            <v>{id:</v>
          </cell>
          <cell r="C44">
            <v>41</v>
          </cell>
          <cell r="D44" t="str">
            <v>,</v>
          </cell>
          <cell r="E44" t="str">
            <v xml:space="preserve">title: </v>
          </cell>
          <cell r="F44" t="str">
            <v>"</v>
          </cell>
          <cell r="G44" t="str">
            <v>Canto de Moisés</v>
          </cell>
          <cell r="H44" t="str">
            <v>",</v>
          </cell>
          <cell r="I44" t="str">
            <v xml:space="preserve"> subtitle: </v>
          </cell>
          <cell r="J44" t="str">
            <v>"</v>
          </cell>
          <cell r="K44" t="str">
            <v>Éxodo 15,1-18</v>
          </cell>
          <cell r="L44" t="str">
            <v xml:space="preserve">", </v>
          </cell>
          <cell r="M44" t="str">
            <v xml:space="preserve">category: </v>
          </cell>
          <cell r="N44" t="str">
            <v>"</v>
          </cell>
          <cell r="O44" t="str">
            <v>Precatecumenado</v>
          </cell>
          <cell r="P44" t="str">
            <v>"</v>
          </cell>
          <cell r="Q44" t="str">
            <v>, moments: [</v>
          </cell>
          <cell r="R44" t="str">
            <v>"</v>
          </cell>
          <cell r="S44" t="str">
            <v>Laudes/Visperas</v>
          </cell>
          <cell r="T44" t="str">
            <v>", "</v>
          </cell>
          <cell r="U44" t="str">
            <v>Antiguo Testamento</v>
          </cell>
          <cell r="AD44" t="str">
            <v>"], url: "</v>
          </cell>
          <cell r="AE44" t="str">
            <v>/resucito/src/index.html?canto=cantodemoises</v>
          </cell>
          <cell r="AF44" t="str">
            <v>", content: "</v>
          </cell>
          <cell r="AG44" t="str">
            <v>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ell>
          <cell r="AH44" t="str">
            <v>"},</v>
          </cell>
          <cell r="AI44" t="str">
            <v>c</v>
          </cell>
          <cell r="AJ44" t="str">
            <v>p</v>
          </cell>
          <cell r="AK44" t="str">
            <v>{id:41,title: "Canto de Moisés", subtitle: "Éxodo 15,1-18", category: "Precatecumenado", moments: ["Laudes/Visperas", "Antiguo Testamento"], url: "/resucito/src/index.html?canto=cantodemoises", content: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ell>
          <cell r="AL44" t="str">
            <v>CANTO DE MOISÉS</v>
          </cell>
          <cell r="AM44" t="str">
            <v>cantodemoisés</v>
          </cell>
          <cell r="AN44" t="str">
            <v>Éxodo 15,1-18</v>
          </cell>
          <cell r="AP44" t="str">
            <v>CANTO</v>
          </cell>
        </row>
        <row r="45">
          <cell r="A45">
            <v>35</v>
          </cell>
          <cell r="B45" t="str">
            <v>{id:</v>
          </cell>
          <cell r="C45">
            <v>42</v>
          </cell>
          <cell r="D45" t="str">
            <v>,</v>
          </cell>
          <cell r="E45" t="str">
            <v xml:space="preserve">title: </v>
          </cell>
          <cell r="F45" t="str">
            <v>"</v>
          </cell>
          <cell r="G45" t="str">
            <v>Caritas Christi urget nos</v>
          </cell>
          <cell r="H45" t="str">
            <v>",</v>
          </cell>
          <cell r="I45" t="str">
            <v xml:space="preserve"> subtitle: </v>
          </cell>
          <cell r="J45" t="str">
            <v>"</v>
          </cell>
          <cell r="K45" t="str">
            <v>2ª Corintios 5,14.15.17.21</v>
          </cell>
          <cell r="L45" t="str">
            <v xml:space="preserve">", </v>
          </cell>
          <cell r="M45" t="str">
            <v xml:space="preserve">category: </v>
          </cell>
          <cell r="N45" t="str">
            <v>"</v>
          </cell>
          <cell r="O45" t="str">
            <v>Precatecumenado</v>
          </cell>
          <cell r="P45" t="str">
            <v>"</v>
          </cell>
          <cell r="Q45" t="str">
            <v>, moments: [</v>
          </cell>
          <cell r="R45" t="str">
            <v>"</v>
          </cell>
          <cell r="S45" t="str">
            <v>Pascua</v>
          </cell>
          <cell r="T45" t="str">
            <v>", "</v>
          </cell>
          <cell r="U45" t="str">
            <v>Antiguo Testamento</v>
          </cell>
          <cell r="AD45" t="str">
            <v>"], url: "</v>
          </cell>
          <cell r="AE45" t="str">
            <v>/resucito/src/index.html?canto=caritaschristiurgetnos</v>
          </cell>
          <cell r="AF45" t="str">
            <v>", content: "</v>
          </cell>
          <cell r="AG45" t="str">
            <v>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ell>
          <cell r="AH45" t="str">
            <v>"},</v>
          </cell>
          <cell r="AI45" t="str">
            <v>c</v>
          </cell>
          <cell r="AJ45" t="str">
            <v>p</v>
          </cell>
          <cell r="AK45" t="str">
            <v>{id:42,title: "Caritas Christi urget nos", subtitle: "2ª Corintios 5,14.15.17.21", category: "Precatecumenado", moments: ["Pascua", "Antiguo Testamento"], url: "/resucito/src/index.html?canto=caritaschristiurgetnos", content: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ell>
          <cell r="AL45" t="str">
            <v>CARITAS CHRISTI URGET NOS</v>
          </cell>
          <cell r="AM45" t="str">
            <v>caritaschristiurgetnos</v>
          </cell>
          <cell r="AN45" t="str">
            <v>2ª Corintios 5,14.15.17.21</v>
          </cell>
          <cell r="AP45" t="str">
            <v>CANTO</v>
          </cell>
        </row>
        <row r="46">
          <cell r="A46">
            <v>36</v>
          </cell>
          <cell r="B46" t="str">
            <v>{id:</v>
          </cell>
          <cell r="C46">
            <v>43</v>
          </cell>
          <cell r="D46" t="str">
            <v>,</v>
          </cell>
          <cell r="E46" t="str">
            <v xml:space="preserve">title: </v>
          </cell>
          <cell r="F46" t="str">
            <v>"</v>
          </cell>
          <cell r="G46" t="str">
            <v>Carmen 63 - (ESTÁN ROTAS MIS ATADURAS )</v>
          </cell>
          <cell r="H46" t="str">
            <v>",</v>
          </cell>
          <cell r="I46" t="str">
            <v xml:space="preserve"> subtitle: </v>
          </cell>
          <cell r="J46" t="str">
            <v>"</v>
          </cell>
          <cell r="K46" t="str">
            <v>(Rabindranath Tagore)*</v>
          </cell>
          <cell r="L46" t="str">
            <v xml:space="preserve">", </v>
          </cell>
          <cell r="M46" t="str">
            <v xml:space="preserve">category: </v>
          </cell>
          <cell r="N46" t="str">
            <v>"</v>
          </cell>
          <cell r="O46" t="str">
            <v>Precatecumenado</v>
          </cell>
          <cell r="P46" t="str">
            <v>"</v>
          </cell>
          <cell r="Q46" t="str">
            <v>, moments: [</v>
          </cell>
          <cell r="R46" t="str">
            <v>"</v>
          </cell>
          <cell r="S46" t="str">
            <v>Nuevo Testamento</v>
          </cell>
          <cell r="AD46" t="str">
            <v>"], url: "</v>
          </cell>
          <cell r="AE46" t="str">
            <v>/resucito/src/index.html?canto=carmen63-(estanrotasmisataduras)</v>
          </cell>
          <cell r="AF46" t="str">
            <v>", content: "</v>
          </cell>
          <cell r="AG46" t="str">
            <v>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ell>
          <cell r="AH46" t="str">
            <v>"},</v>
          </cell>
          <cell r="AI46" t="str">
            <v>c</v>
          </cell>
          <cell r="AJ46" t="str">
            <v>p</v>
          </cell>
          <cell r="AK46" t="str">
            <v>{id:43,title: "Carmen 63 - (ESTÁN ROTAS MIS ATADURAS )", subtitle: "(Rabindranath Tagore)*", category: "Precatecumenado", moments: ["Nuevo Testamento"], url: "/resucito/src/index.html?canto=carmen63-(estanrotasmisataduras)", content: "están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ell>
          <cell r="AL46" t="str">
            <v>CARMEN 63 - (ESTÁN ROTAS MIS ATADURAS )</v>
          </cell>
          <cell r="AM46" t="str">
            <v>carmen63-(estánrotasmisataduras)</v>
          </cell>
          <cell r="AN46" t="str">
            <v>(Rabindranath Tagore)*</v>
          </cell>
          <cell r="AP46" t="str">
            <v>CANTO</v>
          </cell>
        </row>
        <row r="47">
          <cell r="A47">
            <v>185</v>
          </cell>
          <cell r="B47" t="str">
            <v>{id:</v>
          </cell>
          <cell r="C47">
            <v>44</v>
          </cell>
          <cell r="D47" t="str">
            <v>,</v>
          </cell>
          <cell r="E47" t="str">
            <v xml:space="preserve">title: </v>
          </cell>
          <cell r="F47" t="str">
            <v>"</v>
          </cell>
          <cell r="G47" t="str">
            <v>Celebración penitencial (Bendición penitencial )</v>
          </cell>
          <cell r="H47" t="str">
            <v>",</v>
          </cell>
          <cell r="I47" t="str">
            <v xml:space="preserve"> subtitle: </v>
          </cell>
          <cell r="J47" t="str">
            <v>"</v>
          </cell>
          <cell r="K47" t="str">
            <v>Acción de gracias</v>
          </cell>
          <cell r="L47" t="str">
            <v xml:space="preserve">", </v>
          </cell>
          <cell r="M47" t="str">
            <v xml:space="preserve">category: </v>
          </cell>
          <cell r="N47" t="str">
            <v>"</v>
          </cell>
          <cell r="O47" t="str">
            <v>Liturgia</v>
          </cell>
          <cell r="P47" t="str">
            <v>"</v>
          </cell>
          <cell r="Q47" t="str">
            <v>, moments: [</v>
          </cell>
          <cell r="R47" t="str">
            <v>"</v>
          </cell>
          <cell r="S47" t="str">
            <v>Nuevo Testamento</v>
          </cell>
          <cell r="AD47" t="str">
            <v>"], url: "</v>
          </cell>
          <cell r="AE47" t="str">
            <v>/resucito/src/index.html?canto=celebracionpenitencial(bendicionpenitencial)</v>
          </cell>
          <cell r="AF47" t="str">
            <v>", content: "</v>
          </cell>
          <cell r="AG47" t="str">
            <v>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ell>
          <cell r="AH47" t="str">
            <v>"},</v>
          </cell>
          <cell r="AI47" t="str">
            <v>c</v>
          </cell>
          <cell r="AJ47" t="str">
            <v>l</v>
          </cell>
          <cell r="AK47" t="str">
            <v>{id:44,title: "Celebración penitencial (Bendición penitencial )", subtitle: "Acción de gracias", category: "Liturgia", moments: ["Nuevo Testamento"], url: "/resucito/src/index.html?canto=celebracionpenitencial(bendicionpenitencial)", content: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ell>
          <cell r="AL47" t="str">
            <v>CELEBRACIÓN PENITENCIAL (BENDICIÓN PENITENCIAL )</v>
          </cell>
          <cell r="AM47" t="str">
            <v>celebraciónpenitencial(bendiciónpenitencial)</v>
          </cell>
          <cell r="AN47" t="str">
            <v>Acción de gracias</v>
          </cell>
          <cell r="AP47" t="str">
            <v>CANTO</v>
          </cell>
        </row>
        <row r="48">
          <cell r="A48">
            <v>37</v>
          </cell>
          <cell r="B48" t="str">
            <v>{id:</v>
          </cell>
          <cell r="C48">
            <v>45</v>
          </cell>
          <cell r="D48" t="str">
            <v>,</v>
          </cell>
          <cell r="E48" t="str">
            <v xml:space="preserve">title: </v>
          </cell>
          <cell r="F48" t="str">
            <v>"</v>
          </cell>
          <cell r="G48" t="str">
            <v>Como condenados a muerte</v>
          </cell>
          <cell r="H48" t="str">
            <v>",</v>
          </cell>
          <cell r="I48" t="str">
            <v xml:space="preserve"> subtitle: </v>
          </cell>
          <cell r="J48" t="str">
            <v>"</v>
          </cell>
          <cell r="K48" t="str">
            <v>1ª Corintios 4,9-13</v>
          </cell>
          <cell r="L48" t="str">
            <v xml:space="preserve">", </v>
          </cell>
          <cell r="M48" t="str">
            <v xml:space="preserve">category: </v>
          </cell>
          <cell r="N48" t="str">
            <v>"</v>
          </cell>
          <cell r="O48" t="str">
            <v>Precatecumenado</v>
          </cell>
          <cell r="P48" t="str">
            <v>"</v>
          </cell>
          <cell r="Q48" t="str">
            <v>, moments: [</v>
          </cell>
          <cell r="R48" t="str">
            <v>"</v>
          </cell>
          <cell r="S48" t="str">
            <v>Pascua</v>
          </cell>
          <cell r="T48" t="str">
            <v>", "</v>
          </cell>
          <cell r="U48" t="str">
            <v>Comunión</v>
          </cell>
          <cell r="AD48" t="str">
            <v>"], url: "</v>
          </cell>
          <cell r="AE48" t="str">
            <v>/resucito/src/index.html?canto=comocondenadosamuerte</v>
          </cell>
          <cell r="AF48" t="str">
            <v>", content: "</v>
          </cell>
          <cell r="AG48" t="str">
            <v>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ell>
          <cell r="AH48" t="str">
            <v>"},</v>
          </cell>
          <cell r="AI48" t="str">
            <v>c</v>
          </cell>
          <cell r="AJ48" t="str">
            <v>p</v>
          </cell>
          <cell r="AK48" t="str">
            <v>{id:45,title: "Como condenados a muerte", subtitle: "1ª Corintios 4,9-13", category: "Precatecumenado", moments: ["Pascua", "Comunión"], url: "/resucito/src/index.html?canto=comocondenadosamuerte", content: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ell>
          <cell r="AL48" t="str">
            <v>COMO CONDENADOS A MUERTE</v>
          </cell>
          <cell r="AM48" t="str">
            <v>comocondenadosamuerte</v>
          </cell>
          <cell r="AN48" t="str">
            <v>1ª Corintios 4,9-13</v>
          </cell>
          <cell r="AP48" t="str">
            <v>CANTO</v>
          </cell>
        </row>
        <row r="49">
          <cell r="A49">
            <v>239</v>
          </cell>
          <cell r="B49" t="str">
            <v>{id:</v>
          </cell>
          <cell r="C49">
            <v>46</v>
          </cell>
          <cell r="D49" t="str">
            <v>,</v>
          </cell>
          <cell r="E49" t="str">
            <v xml:space="preserve">title: </v>
          </cell>
          <cell r="F49" t="str">
            <v>"</v>
          </cell>
          <cell r="G49" t="str">
            <v>Como destila la miel</v>
          </cell>
          <cell r="H49" t="str">
            <v>",</v>
          </cell>
          <cell r="I49" t="str">
            <v xml:space="preserve"> subtitle: </v>
          </cell>
          <cell r="J49" t="str">
            <v>"</v>
          </cell>
          <cell r="K49" t="str">
            <v>Oda XL de Salomón</v>
          </cell>
          <cell r="L49" t="str">
            <v xml:space="preserve">", </v>
          </cell>
          <cell r="M49" t="str">
            <v xml:space="preserve">category: </v>
          </cell>
          <cell r="N49" t="str">
            <v>"</v>
          </cell>
          <cell r="O49" t="str">
            <v>Eleccion</v>
          </cell>
          <cell r="P49" t="str">
            <v>"</v>
          </cell>
          <cell r="Q49" t="str">
            <v>, moments: [</v>
          </cell>
          <cell r="R49" t="str">
            <v>"</v>
          </cell>
          <cell r="S49" t="str">
            <v>Laudes/Visperas</v>
          </cell>
          <cell r="T49" t="str">
            <v>", "</v>
          </cell>
          <cell r="U49" t="str">
            <v>Entrada</v>
          </cell>
          <cell r="V49" t="str">
            <v>", "</v>
          </cell>
          <cell r="W49" t="str">
            <v>Comunión</v>
          </cell>
          <cell r="AD49" t="str">
            <v>"], url: "</v>
          </cell>
          <cell r="AE49" t="str">
            <v>/resucito/src/index.html?canto=comodestilalamiel</v>
          </cell>
          <cell r="AF49" t="str">
            <v>", content: "</v>
          </cell>
          <cell r="AG49" t="str">
            <v>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ell>
          <cell r="AH49" t="str">
            <v>"},</v>
          </cell>
          <cell r="AI49" t="str">
            <v>c</v>
          </cell>
          <cell r="AJ49" t="str">
            <v>e</v>
          </cell>
          <cell r="AK49" t="str">
            <v>{id:46,title: "Como destila la miel", subtitle: "Oda XL de Salomón", category: "Eleccion", moments: ["Laudes/Visperas", "Entrada", "Comunión"], url: "/resucito/src/index.html?canto=comodestilalamiel", content: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ell>
          <cell r="AL49" t="str">
            <v>COMO DESTILA LA MIEL</v>
          </cell>
          <cell r="AM49" t="str">
            <v>comodestilalamiel</v>
          </cell>
          <cell r="AN49" t="str">
            <v>Oda XL de Salomón</v>
          </cell>
          <cell r="AP49" t="str">
            <v>CANTO</v>
          </cell>
        </row>
        <row r="50">
          <cell r="A50">
            <v>221</v>
          </cell>
          <cell r="B50" t="str">
            <v>{id:</v>
          </cell>
          <cell r="C50">
            <v>47</v>
          </cell>
          <cell r="D50" t="str">
            <v>,</v>
          </cell>
          <cell r="E50" t="str">
            <v xml:space="preserve">title: </v>
          </cell>
          <cell r="F50" t="str">
            <v>"</v>
          </cell>
          <cell r="G50" t="str">
            <v>Como el impulso que siente la ira</v>
          </cell>
          <cell r="H50" t="str">
            <v>",</v>
          </cell>
          <cell r="I50" t="str">
            <v xml:space="preserve"> subtitle: </v>
          </cell>
          <cell r="J50" t="str">
            <v>"</v>
          </cell>
          <cell r="K50" t="str">
            <v>Oda VII de Salomón</v>
          </cell>
          <cell r="L50" t="str">
            <v xml:space="preserve">", </v>
          </cell>
          <cell r="M50" t="str">
            <v xml:space="preserve">category: </v>
          </cell>
          <cell r="N50" t="str">
            <v>"</v>
          </cell>
          <cell r="O50" t="str">
            <v>Catecumenado</v>
          </cell>
          <cell r="P50" t="str">
            <v>"</v>
          </cell>
          <cell r="Q50" t="str">
            <v>, moments: [</v>
          </cell>
          <cell r="R50" t="str">
            <v>"</v>
          </cell>
          <cell r="S50" t="str">
            <v>Paz</v>
          </cell>
          <cell r="T50" t="str">
            <v>", "</v>
          </cell>
          <cell r="U50" t="str">
            <v>Antiguo Testamento</v>
          </cell>
          <cell r="AD50" t="str">
            <v>"], url: "</v>
          </cell>
          <cell r="AE50" t="str">
            <v>/resucito/src/index.html?canto=comoelimpulsoquesientelaira</v>
          </cell>
          <cell r="AF50" t="str">
            <v>", content: "</v>
          </cell>
          <cell r="AG50" t="str">
            <v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ell>
          <cell r="AH50" t="str">
            <v>"},</v>
          </cell>
          <cell r="AI50" t="str">
            <v>c</v>
          </cell>
          <cell r="AJ50" t="str">
            <v>c</v>
          </cell>
          <cell r="AK50" t="str">
            <v>{id:47,title: "Como el impulso que siente la ira", subtitle: "Oda VII de Salomón", category: "Catecumenado", moments: ["Paz", "Antiguo Testamento"], url: "/resucito/src/index.html?canto=comoelimpulsoquesientelaira", content: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ell>
          <cell r="AL50" t="str">
            <v>COMO EL IMPULSO QUE SIENTE LA IRA</v>
          </cell>
          <cell r="AM50" t="str">
            <v>comoelimpulsoquesientelaira</v>
          </cell>
          <cell r="AN50" t="str">
            <v>Oda VII de Salomón</v>
          </cell>
          <cell r="AP50" t="str">
            <v>CANTO</v>
          </cell>
        </row>
        <row r="51">
          <cell r="A51">
            <v>38</v>
          </cell>
          <cell r="B51" t="str">
            <v>{id:</v>
          </cell>
          <cell r="C51">
            <v>48</v>
          </cell>
          <cell r="D51" t="str">
            <v>,</v>
          </cell>
          <cell r="E51" t="str">
            <v xml:space="preserve">title: </v>
          </cell>
          <cell r="F51" t="str">
            <v>"</v>
          </cell>
          <cell r="G51" t="str">
            <v>Cómo es maravilloso</v>
          </cell>
          <cell r="H51" t="str">
            <v>",</v>
          </cell>
          <cell r="I51" t="str">
            <v xml:space="preserve"> subtitle: </v>
          </cell>
          <cell r="J51" t="str">
            <v>"</v>
          </cell>
          <cell r="K51" t="str">
            <v>Salmo 133 (132)</v>
          </cell>
          <cell r="L51" t="str">
            <v xml:space="preserve">", </v>
          </cell>
          <cell r="M51" t="str">
            <v xml:space="preserve">category: </v>
          </cell>
          <cell r="N51" t="str">
            <v>"</v>
          </cell>
          <cell r="O51" t="str">
            <v>Precatecumenado</v>
          </cell>
          <cell r="P51" t="str">
            <v>"</v>
          </cell>
          <cell r="Q51" t="str">
            <v>, moments: [</v>
          </cell>
          <cell r="R51" t="str">
            <v>"</v>
          </cell>
          <cell r="S51" t="str">
            <v>Cuaresma</v>
          </cell>
          <cell r="T51" t="str">
            <v>", "</v>
          </cell>
          <cell r="U51" t="str">
            <v>Laudes/Visperas</v>
          </cell>
          <cell r="V51" t="str">
            <v>", "</v>
          </cell>
          <cell r="W51" t="str">
            <v>Antiguo Testamento</v>
          </cell>
          <cell r="AD51" t="str">
            <v>"], url: "</v>
          </cell>
          <cell r="AE51" t="str">
            <v>/resucito/src/index.html?canto=comoesmaravilloso</v>
          </cell>
          <cell r="AF51" t="str">
            <v>", content: "</v>
          </cell>
          <cell r="AG51" t="str">
            <v>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ell>
          <cell r="AH51" t="str">
            <v>"},</v>
          </cell>
          <cell r="AI51" t="str">
            <v>c</v>
          </cell>
          <cell r="AJ51" t="str">
            <v>p</v>
          </cell>
          <cell r="AK51" t="str">
            <v>{id:48,title: "Cómo es maravilloso", subtitle: "Salmo 133 (132)", category: "Precatecumenado", moments: ["Cuaresma", "Laudes/Visperas", "Antiguo Testamento"], url: "/resucito/src/index.html?canto=comoesmaravilloso", content: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ell>
          <cell r="AL51" t="str">
            <v>CÓMO ES MARAVILLOSO</v>
          </cell>
          <cell r="AM51" t="str">
            <v>cómoesmaravilloso</v>
          </cell>
          <cell r="AN51" t="str">
            <v>Salmo 133 (132)</v>
          </cell>
          <cell r="AP51" t="str">
            <v>CANTO</v>
          </cell>
        </row>
        <row r="52">
          <cell r="A52">
            <v>39</v>
          </cell>
          <cell r="B52" t="str">
            <v>{id:</v>
          </cell>
          <cell r="C52">
            <v>49</v>
          </cell>
          <cell r="D52" t="str">
            <v>,</v>
          </cell>
          <cell r="E52" t="str">
            <v xml:space="preserve">title: </v>
          </cell>
          <cell r="F52" t="str">
            <v>"</v>
          </cell>
          <cell r="G52" t="str">
            <v>Como la cierva</v>
          </cell>
          <cell r="H52" t="str">
            <v>",</v>
          </cell>
          <cell r="I52" t="str">
            <v xml:space="preserve"> subtitle: </v>
          </cell>
          <cell r="J52" t="str">
            <v>"</v>
          </cell>
          <cell r="K52" t="str">
            <v>Salmo 42-43 (41-42)</v>
          </cell>
          <cell r="L52" t="str">
            <v xml:space="preserve">", </v>
          </cell>
          <cell r="M52" t="str">
            <v xml:space="preserve">category: </v>
          </cell>
          <cell r="N52" t="str">
            <v>"</v>
          </cell>
          <cell r="O52" t="str">
            <v>Precatecumenado</v>
          </cell>
          <cell r="P52" t="str">
            <v>"</v>
          </cell>
          <cell r="Q52" t="str">
            <v>, moments: [</v>
          </cell>
          <cell r="R52" t="str">
            <v>"</v>
          </cell>
          <cell r="S52" t="str">
            <v>Pascua</v>
          </cell>
          <cell r="T52" t="str">
            <v>", "</v>
          </cell>
          <cell r="U52" t="str">
            <v>Comunión</v>
          </cell>
          <cell r="V52" t="str">
            <v>", "</v>
          </cell>
          <cell r="W52" t="str">
            <v>Antiguo Testamento</v>
          </cell>
          <cell r="AD52" t="str">
            <v>"], url: "</v>
          </cell>
          <cell r="AE52" t="str">
            <v>/resucito/src/index.html?canto=comolacierva</v>
          </cell>
          <cell r="AF52" t="str">
            <v>", content: "</v>
          </cell>
          <cell r="AG52" t="str">
            <v>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ell>
          <cell r="AH52" t="str">
            <v>"},</v>
          </cell>
          <cell r="AI52" t="str">
            <v>c</v>
          </cell>
          <cell r="AJ52" t="str">
            <v>p</v>
          </cell>
          <cell r="AK52" t="str">
            <v>{id:49,title: "Como la cierva", subtitle: "Salmo 42-43 (41-42)", category: "Precatecumenado", moments: ["Pascua", "Comunión", "Antiguo Testamento"], url: "/resucito/src/index.html?canto=comolacierva", content: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ell>
          <cell r="AL52" t="str">
            <v>COMO LA CIERVA</v>
          </cell>
          <cell r="AM52" t="str">
            <v>comolacierva</v>
          </cell>
          <cell r="AN52" t="str">
            <v>Salmo 42-43 (41-42)</v>
          </cell>
          <cell r="AP52" t="str">
            <v>CANTO</v>
          </cell>
        </row>
        <row r="53">
          <cell r="A53">
            <v>240</v>
          </cell>
          <cell r="B53" t="str">
            <v>{id:</v>
          </cell>
          <cell r="C53">
            <v>50</v>
          </cell>
          <cell r="D53" t="str">
            <v>,</v>
          </cell>
          <cell r="E53" t="str">
            <v xml:space="preserve">title: </v>
          </cell>
          <cell r="F53" t="str">
            <v>"</v>
          </cell>
          <cell r="G53" t="str">
            <v>Como lirio entre los cardos</v>
          </cell>
          <cell r="H53" t="str">
            <v>",</v>
          </cell>
          <cell r="I53" t="str">
            <v xml:space="preserve"> subtitle: </v>
          </cell>
          <cell r="J53" t="str">
            <v>"</v>
          </cell>
          <cell r="K53" t="str">
            <v xml:space="preserve">Cantar de los cantares 1,13ss </v>
          </cell>
          <cell r="L53" t="str">
            <v xml:space="preserve">", </v>
          </cell>
          <cell r="M53" t="str">
            <v xml:space="preserve">category: </v>
          </cell>
          <cell r="N53" t="str">
            <v>"</v>
          </cell>
          <cell r="O53" t="str">
            <v>Eleccion</v>
          </cell>
          <cell r="P53" t="str">
            <v>"</v>
          </cell>
          <cell r="Q53" t="str">
            <v>, moments: [</v>
          </cell>
          <cell r="R53" t="str">
            <v>"</v>
          </cell>
          <cell r="S53" t="str">
            <v>Adviento</v>
          </cell>
          <cell r="T53" t="str">
            <v>", "</v>
          </cell>
          <cell r="U53" t="str">
            <v>Entrada</v>
          </cell>
          <cell r="V53" t="str">
            <v>", "</v>
          </cell>
          <cell r="W53" t="str">
            <v>Paz</v>
          </cell>
          <cell r="X53" t="str">
            <v>", "</v>
          </cell>
          <cell r="Y53" t="str">
            <v>Final</v>
          </cell>
          <cell r="Z53" t="str">
            <v>", "</v>
          </cell>
          <cell r="AA53" t="str">
            <v>Antiguo Testamento</v>
          </cell>
          <cell r="AD53" t="str">
            <v>"], url: "</v>
          </cell>
          <cell r="AE53" t="str">
            <v>/resucito/src/index.html?canto=comolirioentreloscardos</v>
          </cell>
          <cell r="AF53" t="str">
            <v>", content: "</v>
          </cell>
          <cell r="AG53" t="str">
            <v>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ell>
          <cell r="AH53" t="str">
            <v>"},</v>
          </cell>
          <cell r="AI53" t="str">
            <v>c</v>
          </cell>
          <cell r="AJ53" t="str">
            <v>e</v>
          </cell>
          <cell r="AK53" t="str">
            <v>{id:50,title: "Como lirio entre los cardos", subtitle: "Cantar de los cantares 1,13ss ", category: "Eleccion", moments: ["Adviento", "Entrada", "Paz", "Final", "Antiguo Testamento"], url: "/resucito/src/index.html?canto=comolirioentreloscardos", content: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ell>
          <cell r="AL53" t="str">
            <v>COMO LIRIO ENTRE LOS CARDOS</v>
          </cell>
          <cell r="AM53" t="str">
            <v>comolirioentreloscardos</v>
          </cell>
          <cell r="AN53" t="str">
            <v xml:space="preserve">Cantar de los cantares 1,13ss </v>
          </cell>
          <cell r="AP53" t="str">
            <v>CANTO</v>
          </cell>
        </row>
        <row r="54">
          <cell r="A54">
            <v>40</v>
          </cell>
          <cell r="B54" t="str">
            <v>{id:</v>
          </cell>
          <cell r="C54">
            <v>51</v>
          </cell>
          <cell r="D54" t="str">
            <v>,</v>
          </cell>
          <cell r="E54" t="str">
            <v xml:space="preserve">title: </v>
          </cell>
          <cell r="F54" t="str">
            <v>"</v>
          </cell>
          <cell r="G54" t="str">
            <v>Como oveja que ve</v>
          </cell>
          <cell r="H54" t="str">
            <v>",</v>
          </cell>
          <cell r="I54" t="str">
            <v xml:space="preserve"> subtitle: </v>
          </cell>
          <cell r="J54" t="str">
            <v>"</v>
          </cell>
          <cell r="K54" t="str">
            <v>Kontáklon (Romano el Meloda)</v>
          </cell>
          <cell r="L54" t="str">
            <v xml:space="preserve">", </v>
          </cell>
          <cell r="M54" t="str">
            <v xml:space="preserve">category: </v>
          </cell>
          <cell r="N54" t="str">
            <v>"</v>
          </cell>
          <cell r="O54" t="str">
            <v>Precatecumenado</v>
          </cell>
          <cell r="P54" t="str">
            <v>"</v>
          </cell>
          <cell r="Q54" t="str">
            <v>, moments: [</v>
          </cell>
          <cell r="R54" t="str">
            <v>"</v>
          </cell>
          <cell r="S54" t="str">
            <v>Fracción del pan</v>
          </cell>
          <cell r="AD54" t="str">
            <v>"], url: "</v>
          </cell>
          <cell r="AE54" t="str">
            <v>/resucito/src/index.html?canto=comoovejaqueve</v>
          </cell>
          <cell r="AF54" t="str">
            <v>", content: "</v>
          </cell>
          <cell r="AG54" t="str">
            <v>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ell>
          <cell r="AH54" t="str">
            <v>"},</v>
          </cell>
          <cell r="AI54" t="str">
            <v>c</v>
          </cell>
          <cell r="AJ54" t="str">
            <v>p</v>
          </cell>
          <cell r="AK54" t="str">
            <v>{id:51,title: "Como oveja que ve", subtitle: "Kontáklon (Romano el Meloda)", category: "Precatecumenado", moments: ["Fracción del pan"], url: "/resucito/src/index.html?canto=comoovejaqueve", content: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ell>
          <cell r="AL54" t="str">
            <v>COMO OVEJA QUE VE</v>
          </cell>
          <cell r="AM54" t="str">
            <v>comoovejaqueve</v>
          </cell>
          <cell r="AN54" t="str">
            <v>Kontáklon (Romano el Meloda)</v>
          </cell>
          <cell r="AP54" t="str">
            <v>CANTO</v>
          </cell>
        </row>
        <row r="55">
          <cell r="A55">
            <v>41</v>
          </cell>
          <cell r="B55" t="str">
            <v>{id:</v>
          </cell>
          <cell r="C55">
            <v>52</v>
          </cell>
          <cell r="D55" t="str">
            <v>,</v>
          </cell>
          <cell r="E55" t="str">
            <v xml:space="preserve">title: </v>
          </cell>
          <cell r="F55" t="str">
            <v>"</v>
          </cell>
          <cell r="G55" t="str">
            <v>Consolad a mi pueblo</v>
          </cell>
          <cell r="H55" t="str">
            <v>",</v>
          </cell>
          <cell r="I55" t="str">
            <v xml:space="preserve"> subtitle: </v>
          </cell>
          <cell r="J55" t="str">
            <v>"</v>
          </cell>
          <cell r="K55" t="str">
            <v xml:space="preserve">Isaías 40,1-11 - Melodía hebraica </v>
          </cell>
          <cell r="L55" t="str">
            <v xml:space="preserve">", </v>
          </cell>
          <cell r="M55" t="str">
            <v xml:space="preserve">category: </v>
          </cell>
          <cell r="N55" t="str">
            <v>"</v>
          </cell>
          <cell r="O55" t="str">
            <v>Precatecumenado</v>
          </cell>
          <cell r="P55" t="str">
            <v>"</v>
          </cell>
          <cell r="Q55" t="str">
            <v>, moments: [</v>
          </cell>
          <cell r="R55" t="str">
            <v>"</v>
          </cell>
          <cell r="AD55" t="str">
            <v>"], url: "</v>
          </cell>
          <cell r="AE55" t="str">
            <v>/resucito/src/index.html?canto=consoladamipueblo</v>
          </cell>
          <cell r="AF55" t="str">
            <v>", content: "</v>
          </cell>
          <cell r="AG55" t="str">
            <v>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ell>
          <cell r="AH55" t="str">
            <v>"},</v>
          </cell>
          <cell r="AI55" t="str">
            <v>c</v>
          </cell>
          <cell r="AJ55" t="str">
            <v>p</v>
          </cell>
          <cell r="AK55" t="str">
            <v>{id:52,title: "Consolad a mi pueblo", subtitle: "Isaías 40,1-11 - Melodía hebraica ", category: "Precatecumenado", moments: [""], url: "/resucito/src/index.html?canto=consoladamipueblo", content: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ell>
          <cell r="AL55" t="str">
            <v>CONSOLAD A MI PUEBLO</v>
          </cell>
          <cell r="AM55" t="str">
            <v>consoladamipueblo</v>
          </cell>
          <cell r="AN55" t="str">
            <v xml:space="preserve">Isaías 40,1-11 - Melodía hebraica </v>
          </cell>
          <cell r="AP55" t="str">
            <v>CANTO</v>
          </cell>
        </row>
        <row r="56">
          <cell r="A56">
            <v>186</v>
          </cell>
          <cell r="B56" t="str">
            <v>{id:</v>
          </cell>
          <cell r="C56">
            <v>53</v>
          </cell>
          <cell r="D56" t="str">
            <v>,</v>
          </cell>
          <cell r="E56" t="str">
            <v xml:space="preserve">title: </v>
          </cell>
          <cell r="F56" t="str">
            <v>"</v>
          </cell>
          <cell r="G56" t="str">
            <v>Cordero de Dios</v>
          </cell>
          <cell r="H56" t="str">
            <v>",</v>
          </cell>
          <cell r="I56" t="str">
            <v xml:space="preserve"> subtitle: </v>
          </cell>
          <cell r="J56" t="str">
            <v>"</v>
          </cell>
          <cell r="K56" t="str">
            <v>Después de la consagración</v>
          </cell>
          <cell r="L56" t="str">
            <v xml:space="preserve">", </v>
          </cell>
          <cell r="M56" t="str">
            <v xml:space="preserve">category: </v>
          </cell>
          <cell r="N56" t="str">
            <v>"</v>
          </cell>
          <cell r="O56" t="str">
            <v>Liturgia</v>
          </cell>
          <cell r="P56" t="str">
            <v>"</v>
          </cell>
          <cell r="Q56" t="str">
            <v>, moments: [</v>
          </cell>
          <cell r="R56" t="str">
            <v>"</v>
          </cell>
          <cell r="S56" t="str">
            <v>Entrada</v>
          </cell>
          <cell r="AD56" t="str">
            <v>"], url: "</v>
          </cell>
          <cell r="AE56" t="str">
            <v>/resucito/src/index.html?canto=corderodedios</v>
          </cell>
          <cell r="AF56" t="str">
            <v>", content: "</v>
          </cell>
          <cell r="AG56" t="str">
            <v>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ell>
          <cell r="AH56" t="str">
            <v>"},</v>
          </cell>
          <cell r="AI56" t="str">
            <v>c</v>
          </cell>
          <cell r="AJ56" t="str">
            <v>l</v>
          </cell>
          <cell r="AK56" t="str">
            <v>{id:53,title: "Cordero de Dios", subtitle: "Después de la consagración", category: "Liturgia", moments: ["Entrada"], url: "/resucito/src/index.html?canto=corderodedios", content: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ell>
          <cell r="AL56" t="str">
            <v>CORDERO DE DIOS</v>
          </cell>
          <cell r="AM56" t="str">
            <v>corderodedios</v>
          </cell>
          <cell r="AN56" t="str">
            <v>Después de la consagración</v>
          </cell>
          <cell r="AP56" t="str">
            <v>CANTO</v>
          </cell>
        </row>
        <row r="57">
          <cell r="A57">
            <v>187</v>
          </cell>
          <cell r="B57" t="str">
            <v>{id:</v>
          </cell>
          <cell r="C57">
            <v>54</v>
          </cell>
          <cell r="D57" t="str">
            <v>,</v>
          </cell>
          <cell r="E57" t="str">
            <v xml:space="preserve">title: </v>
          </cell>
          <cell r="F57" t="str">
            <v>"</v>
          </cell>
          <cell r="G57" t="str">
            <v>Credo</v>
          </cell>
          <cell r="H57" t="str">
            <v>",</v>
          </cell>
          <cell r="I57" t="str">
            <v xml:space="preserve"> subtitle: </v>
          </cell>
          <cell r="J57" t="str">
            <v>"</v>
          </cell>
          <cell r="K57" t="str">
            <v>Símbolo Apostólico</v>
          </cell>
          <cell r="L57" t="str">
            <v xml:space="preserve">", </v>
          </cell>
          <cell r="M57" t="str">
            <v xml:space="preserve">category: </v>
          </cell>
          <cell r="N57" t="str">
            <v>"</v>
          </cell>
          <cell r="O57" t="str">
            <v>Liturgia</v>
          </cell>
          <cell r="P57" t="str">
            <v>"</v>
          </cell>
          <cell r="Q57" t="str">
            <v>, moments: [</v>
          </cell>
          <cell r="R57" t="str">
            <v>"</v>
          </cell>
          <cell r="S57" t="str">
            <v>Pascua</v>
          </cell>
          <cell r="T57" t="str">
            <v>", "</v>
          </cell>
          <cell r="U57" t="str">
            <v>Laudes/Visperas</v>
          </cell>
          <cell r="V57" t="str">
            <v>", "</v>
          </cell>
          <cell r="W57" t="str">
            <v>Comunión</v>
          </cell>
          <cell r="X57" t="str">
            <v>", "</v>
          </cell>
          <cell r="Y57" t="str">
            <v>Antiguo Testamento</v>
          </cell>
          <cell r="AD57" t="str">
            <v>"], url: "</v>
          </cell>
          <cell r="AE57" t="str">
            <v>/resucito/src/index.html?canto=credo</v>
          </cell>
          <cell r="AF57" t="str">
            <v>", content: "</v>
          </cell>
          <cell r="AG57" t="str">
            <v>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ell>
          <cell r="AH57" t="str">
            <v>"},</v>
          </cell>
          <cell r="AI57" t="str">
            <v>c</v>
          </cell>
          <cell r="AJ57" t="str">
            <v>l</v>
          </cell>
          <cell r="AK57" t="str">
            <v>{id:54,title: "Credo", subtitle: "Símbolo Apostólico", category: "Liturgia", moments: ["Pascua", "Laudes/Visperas", "Comunión", "Antiguo Testamento"], url: "/resucito/src/index.html?canto=credo", content: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ell>
          <cell r="AL57" t="str">
            <v>CREDO</v>
          </cell>
          <cell r="AM57" t="str">
            <v>credo</v>
          </cell>
          <cell r="AN57" t="str">
            <v>Símbolo Apostólico</v>
          </cell>
          <cell r="AP57" t="str">
            <v>CANTO</v>
          </cell>
        </row>
        <row r="58">
          <cell r="A58">
            <v>42</v>
          </cell>
          <cell r="B58" t="str">
            <v>{id:</v>
          </cell>
          <cell r="C58">
            <v>55</v>
          </cell>
          <cell r="D58" t="str">
            <v>,</v>
          </cell>
          <cell r="E58" t="str">
            <v xml:space="preserve">title: </v>
          </cell>
          <cell r="F58" t="str">
            <v>"</v>
          </cell>
          <cell r="G58" t="str">
            <v>Cristo es la luz</v>
          </cell>
          <cell r="H58" t="str">
            <v>",</v>
          </cell>
          <cell r="I58" t="str">
            <v xml:space="preserve"> subtitle: </v>
          </cell>
          <cell r="J58" t="str">
            <v>"</v>
          </cell>
          <cell r="K58" t="str">
            <v>Himno - Juan 8,12; 14,6</v>
          </cell>
          <cell r="L58" t="str">
            <v xml:space="preserve">", </v>
          </cell>
          <cell r="M58" t="str">
            <v xml:space="preserve">category: </v>
          </cell>
          <cell r="N58" t="str">
            <v>"</v>
          </cell>
          <cell r="O58" t="str">
            <v>Precatecumenado</v>
          </cell>
          <cell r="P58" t="str">
            <v>"</v>
          </cell>
          <cell r="Q58" t="str">
            <v>, moments: [</v>
          </cell>
          <cell r="R58" t="str">
            <v>"</v>
          </cell>
          <cell r="S58" t="str">
            <v>Cuaresma</v>
          </cell>
          <cell r="T58" t="str">
            <v>", "</v>
          </cell>
          <cell r="U58" t="str">
            <v>Entrada</v>
          </cell>
          <cell r="V58" t="str">
            <v>", "</v>
          </cell>
          <cell r="W58" t="str">
            <v>Final</v>
          </cell>
          <cell r="X58" t="str">
            <v>", "</v>
          </cell>
          <cell r="Y58" t="str">
            <v>Antiguo Testamento</v>
          </cell>
          <cell r="AD58" t="str">
            <v>"], url: "</v>
          </cell>
          <cell r="AE58" t="str">
            <v>/resucito/src/index.html?canto=cristoeslaluz</v>
          </cell>
          <cell r="AF58" t="str">
            <v>", content: "</v>
          </cell>
          <cell r="AG58" t="str">
            <v>cristo es la luz juan 8,12; 14,6 cristo es la luz. él es la salvación cristo es el camino. cristo es la verdad. cristo es la vida.</v>
          </cell>
          <cell r="AH58" t="str">
            <v>"},</v>
          </cell>
          <cell r="AI58" t="str">
            <v>c</v>
          </cell>
          <cell r="AJ58" t="str">
            <v>p</v>
          </cell>
          <cell r="AK58" t="str">
            <v>{id:55,title: "Cristo es la luz", subtitle: "Himno - Juan 8,12; 14,6", category: "Precatecumenado", moments: ["Cuaresma", "Entrada", "Final", "Antiguo Testamento"], url: "/resucito/src/index.html?canto=cristoeslaluz", content: "cristo es la luz juan 8,12; 14,6 cristo es la luz. él es la salvación cristo es el camino. cristo es la verdad. cristo es la vida."},</v>
          </cell>
          <cell r="AL58" t="str">
            <v>CRISTO ES LA LUZ</v>
          </cell>
          <cell r="AM58" t="str">
            <v>cristoeslaluz</v>
          </cell>
          <cell r="AN58" t="str">
            <v>Himno - Juan 8,12; 14,6</v>
          </cell>
          <cell r="AP58" t="str">
            <v>CANTO</v>
          </cell>
        </row>
        <row r="59">
          <cell r="A59">
            <v>222</v>
          </cell>
          <cell r="B59" t="str">
            <v>{id:</v>
          </cell>
          <cell r="C59">
            <v>56</v>
          </cell>
          <cell r="D59" t="str">
            <v>,</v>
          </cell>
          <cell r="E59" t="str">
            <v xml:space="preserve">title: </v>
          </cell>
          <cell r="F59" t="str">
            <v>"</v>
          </cell>
          <cell r="G59" t="str">
            <v>Cuando dormía</v>
          </cell>
          <cell r="H59" t="str">
            <v>",</v>
          </cell>
          <cell r="I59" t="str">
            <v xml:space="preserve"> subtitle: </v>
          </cell>
          <cell r="J59" t="str">
            <v>"</v>
          </cell>
          <cell r="K59" t="str">
            <v xml:space="preserve">Cantar de los Cantares 5,2ss </v>
          </cell>
          <cell r="L59" t="str">
            <v xml:space="preserve">", </v>
          </cell>
          <cell r="M59" t="str">
            <v xml:space="preserve">category: </v>
          </cell>
          <cell r="N59" t="str">
            <v>"</v>
          </cell>
          <cell r="O59" t="str">
            <v>Catecumenado</v>
          </cell>
          <cell r="P59" t="str">
            <v>"</v>
          </cell>
          <cell r="Q59" t="str">
            <v>, moments: [</v>
          </cell>
          <cell r="R59" t="str">
            <v>"</v>
          </cell>
          <cell r="S59" t="str">
            <v>Pascua</v>
          </cell>
          <cell r="T59" t="str">
            <v>", "</v>
          </cell>
          <cell r="U59" t="str">
            <v>Laudes/Visperas</v>
          </cell>
          <cell r="V59" t="str">
            <v>", "</v>
          </cell>
          <cell r="W59" t="str">
            <v>Antiguo Testamento</v>
          </cell>
          <cell r="AD59" t="str">
            <v>"], url: "</v>
          </cell>
          <cell r="AE59" t="str">
            <v>/resucito/src/index.html?canto=cuandodormia</v>
          </cell>
          <cell r="AF59" t="str">
            <v>", content: "</v>
          </cell>
          <cell r="AG59" t="str">
            <v>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ell>
          <cell r="AH59" t="str">
            <v>"},</v>
          </cell>
          <cell r="AI59" t="str">
            <v>c</v>
          </cell>
          <cell r="AJ59" t="str">
            <v>c</v>
          </cell>
          <cell r="AK59" t="str">
            <v>{id:56,title: "Cuando dormía", subtitle: "Cantar de los Cantares 5,2ss ", category: "Catecumenado", moments: ["Pascua", "Laudes/Visperas", "Antiguo Testamento"], url: "/resucito/src/index.html?canto=cuandodormia", content: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ell>
          <cell r="AL59" t="str">
            <v>CUANDO DORMÍA</v>
          </cell>
          <cell r="AM59" t="str">
            <v>cuandodormía</v>
          </cell>
          <cell r="AN59" t="str">
            <v xml:space="preserve">Cantar de los Cantares 5,2ss </v>
          </cell>
          <cell r="AP59" t="str">
            <v>CANTO</v>
          </cell>
        </row>
        <row r="60">
          <cell r="A60">
            <v>43</v>
          </cell>
          <cell r="B60" t="str">
            <v>{id:</v>
          </cell>
          <cell r="C60">
            <v>57</v>
          </cell>
          <cell r="D60" t="str">
            <v>,</v>
          </cell>
          <cell r="E60" t="str">
            <v xml:space="preserve">title: </v>
          </cell>
          <cell r="F60" t="str">
            <v>"</v>
          </cell>
          <cell r="G60" t="str">
            <v>Cuando el Señor</v>
          </cell>
          <cell r="H60" t="str">
            <v>",</v>
          </cell>
          <cell r="I60" t="str">
            <v xml:space="preserve"> subtitle: </v>
          </cell>
          <cell r="J60" t="str">
            <v>"</v>
          </cell>
          <cell r="K60" t="str">
            <v>Salmo 126 (125)</v>
          </cell>
          <cell r="L60" t="str">
            <v xml:space="preserve">", </v>
          </cell>
          <cell r="M60" t="str">
            <v xml:space="preserve">category: </v>
          </cell>
          <cell r="N60" t="str">
            <v>"</v>
          </cell>
          <cell r="O60" t="str">
            <v>Precatecumenado</v>
          </cell>
          <cell r="P60" t="str">
            <v>"</v>
          </cell>
          <cell r="Q60" t="str">
            <v>, moments: [</v>
          </cell>
          <cell r="R60" t="str">
            <v>"</v>
          </cell>
          <cell r="S60" t="str">
            <v>Pascua</v>
          </cell>
          <cell r="T60" t="str">
            <v>", "</v>
          </cell>
          <cell r="U60" t="str">
            <v>Paz</v>
          </cell>
          <cell r="V60" t="str">
            <v>", "</v>
          </cell>
          <cell r="W60" t="str">
            <v>Final</v>
          </cell>
          <cell r="AD60" t="str">
            <v>"], url: "</v>
          </cell>
          <cell r="AE60" t="str">
            <v>/resucito/src/index.html?canto=cuandoelsenor</v>
          </cell>
          <cell r="AF60" t="str">
            <v>", content: "</v>
          </cell>
          <cell r="AG60" t="str">
            <v>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ell>
          <cell r="AH60" t="str">
            <v>"},</v>
          </cell>
          <cell r="AI60" t="str">
            <v>c</v>
          </cell>
          <cell r="AJ60" t="str">
            <v>p</v>
          </cell>
          <cell r="AK60" t="str">
            <v>{id:57,title: "Cuando el Señor", subtitle: "Salmo 126 (125)", category: "Precatecumenado", moments: ["Pascua", "Paz", "Final"], url: "/resucito/src/index.html?canto=cuandoelsenor", content: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ell>
          <cell r="AL60" t="str">
            <v>CUANDO EL SEÑOR</v>
          </cell>
          <cell r="AM60" t="str">
            <v>cuandoelseñor</v>
          </cell>
          <cell r="AN60" t="str">
            <v>Salmo 126 (125)</v>
          </cell>
          <cell r="AP60" t="str">
            <v>CANTO</v>
          </cell>
        </row>
        <row r="61">
          <cell r="A61">
            <v>44</v>
          </cell>
          <cell r="B61" t="str">
            <v>{id:</v>
          </cell>
          <cell r="C61">
            <v>58</v>
          </cell>
          <cell r="D61" t="str">
            <v>,</v>
          </cell>
          <cell r="E61" t="str">
            <v xml:space="preserve">title: </v>
          </cell>
          <cell r="F61" t="str">
            <v>"</v>
          </cell>
          <cell r="G61" t="str">
            <v>Cuando Israel salió de Egipto</v>
          </cell>
          <cell r="H61" t="str">
            <v>",</v>
          </cell>
          <cell r="I61" t="str">
            <v xml:space="preserve"> subtitle: </v>
          </cell>
          <cell r="J61" t="str">
            <v>"</v>
          </cell>
          <cell r="K61" t="str">
            <v>Salmo 114 (113)</v>
          </cell>
          <cell r="L61" t="str">
            <v xml:space="preserve">", </v>
          </cell>
          <cell r="M61" t="str">
            <v xml:space="preserve">category: </v>
          </cell>
          <cell r="N61" t="str">
            <v>"</v>
          </cell>
          <cell r="O61" t="str">
            <v>Precatecumenado</v>
          </cell>
          <cell r="P61" t="str">
            <v>"</v>
          </cell>
          <cell r="Q61" t="str">
            <v>, moments: [</v>
          </cell>
          <cell r="R61" t="str">
            <v>"</v>
          </cell>
          <cell r="S61" t="str">
            <v>Pascua</v>
          </cell>
          <cell r="T61" t="str">
            <v>", "</v>
          </cell>
          <cell r="U61" t="str">
            <v>Paz</v>
          </cell>
          <cell r="AD61" t="str">
            <v>"], url: "</v>
          </cell>
          <cell r="AE61" t="str">
            <v>/resucito/src/index.html?canto=cuandoisraelsaliodeegipto</v>
          </cell>
          <cell r="AF61" t="str">
            <v>", content: "</v>
          </cell>
          <cell r="AG61" t="str">
            <v>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ell>
          <cell r="AH61" t="str">
            <v>"},</v>
          </cell>
          <cell r="AI61" t="str">
            <v>c</v>
          </cell>
          <cell r="AJ61" t="str">
            <v>p</v>
          </cell>
          <cell r="AK61" t="str">
            <v>{id:58,title: "Cuando Israel salió de Egipto", subtitle: "Salmo 114 (113)", category: "Precatecumenado", moments: ["Pascua", "Paz"], url: "/resucito/src/index.html?canto=cuandoisraelsaliodeegipto", content: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ell>
          <cell r="AL61" t="str">
            <v>CUANDO ISRAEL SALIÓ DE EGIPTO</v>
          </cell>
          <cell r="AM61" t="str">
            <v>cuandoisraelsaliódeegipto</v>
          </cell>
          <cell r="AN61" t="str">
            <v>Salmo 114 (113)</v>
          </cell>
          <cell r="AP61" t="str">
            <v>CANTO</v>
          </cell>
        </row>
        <row r="62">
          <cell r="A62">
            <v>45</v>
          </cell>
          <cell r="B62" t="str">
            <v>{id:</v>
          </cell>
          <cell r="C62">
            <v>59</v>
          </cell>
          <cell r="D62" t="str">
            <v>,</v>
          </cell>
          <cell r="E62" t="str">
            <v xml:space="preserve">title: </v>
          </cell>
          <cell r="F62" t="str">
            <v>"</v>
          </cell>
          <cell r="G62" t="str">
            <v>Dayenú</v>
          </cell>
          <cell r="H62" t="str">
            <v>",</v>
          </cell>
          <cell r="I62" t="str">
            <v xml:space="preserve"> subtitle: </v>
          </cell>
          <cell r="J62" t="str">
            <v>"</v>
          </cell>
          <cell r="K62" t="str">
            <v>De la Hagadá de Pésaj hebrea</v>
          </cell>
          <cell r="L62" t="str">
            <v xml:space="preserve">", </v>
          </cell>
          <cell r="M62" t="str">
            <v xml:space="preserve">category: </v>
          </cell>
          <cell r="N62" t="str">
            <v>"</v>
          </cell>
          <cell r="O62" t="str">
            <v>Precatecumenado</v>
          </cell>
          <cell r="P62" t="str">
            <v>"</v>
          </cell>
          <cell r="Q62" t="str">
            <v>, moments: [</v>
          </cell>
          <cell r="R62" t="str">
            <v>"</v>
          </cell>
          <cell r="S62" t="str">
            <v>Cuaresma</v>
          </cell>
          <cell r="T62" t="str">
            <v>", "</v>
          </cell>
          <cell r="U62" t="str">
            <v>Antiguo Testamento</v>
          </cell>
          <cell r="AD62" t="str">
            <v>"], url: "</v>
          </cell>
          <cell r="AE62" t="str">
            <v>/resucito/src/index.html?canto=dayenu</v>
          </cell>
          <cell r="AF62" t="str">
            <v>", content: "</v>
          </cell>
          <cell r="AG62" t="str">
            <v>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ell>
          <cell r="AH62" t="str">
            <v>"},</v>
          </cell>
          <cell r="AI62" t="str">
            <v>d</v>
          </cell>
          <cell r="AJ62" t="str">
            <v>p</v>
          </cell>
          <cell r="AK62" t="str">
            <v>{id:59,title: "Dayenú", subtitle: "De la Hagadá de Pésaj hebrea", category: "Precatecumenado", moments: ["Cuaresma", "Antiguo Testamento"], url: "/resucito/src/index.html?canto=dayenu", content: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ell>
          <cell r="AL62" t="str">
            <v>DAYENÚ</v>
          </cell>
          <cell r="AM62" t="str">
            <v>dayenú</v>
          </cell>
          <cell r="AN62" t="str">
            <v>De la Hagadá de Pésaj hebrea</v>
          </cell>
          <cell r="AP62" t="str">
            <v>CANTO</v>
          </cell>
        </row>
        <row r="63">
          <cell r="A63">
            <v>47</v>
          </cell>
          <cell r="B63" t="str">
            <v>{id:</v>
          </cell>
          <cell r="C63">
            <v>60</v>
          </cell>
          <cell r="D63" t="str">
            <v>,</v>
          </cell>
          <cell r="E63" t="str">
            <v xml:space="preserve">title: </v>
          </cell>
          <cell r="F63" t="str">
            <v>"</v>
          </cell>
          <cell r="G63" t="str">
            <v>De Profundis</v>
          </cell>
          <cell r="H63" t="str">
            <v>",</v>
          </cell>
          <cell r="I63" t="str">
            <v xml:space="preserve"> subtitle: </v>
          </cell>
          <cell r="J63" t="str">
            <v>"</v>
          </cell>
          <cell r="K63" t="str">
            <v>Salmo 130 (129)</v>
          </cell>
          <cell r="L63" t="str">
            <v xml:space="preserve">", </v>
          </cell>
          <cell r="M63" t="str">
            <v xml:space="preserve">category: </v>
          </cell>
          <cell r="N63" t="str">
            <v>"</v>
          </cell>
          <cell r="O63" t="str">
            <v>Precatecumenado</v>
          </cell>
          <cell r="P63" t="str">
            <v>"</v>
          </cell>
          <cell r="Q63" t="str">
            <v>, moments: [</v>
          </cell>
          <cell r="R63" t="str">
            <v>"</v>
          </cell>
          <cell r="S63" t="str">
            <v>Adviento</v>
          </cell>
          <cell r="T63" t="str">
            <v>", "</v>
          </cell>
          <cell r="U63" t="str">
            <v>Virgen</v>
          </cell>
          <cell r="V63" t="str">
            <v>", "</v>
          </cell>
          <cell r="W63" t="str">
            <v>Antiguo Testamento</v>
          </cell>
          <cell r="AD63" t="str">
            <v>"], url: "</v>
          </cell>
          <cell r="AE63" t="str">
            <v>/resucito/src/index.html?canto=deprofundis</v>
          </cell>
          <cell r="AF63" t="str">
            <v>", content: "</v>
          </cell>
          <cell r="AG63" t="str">
            <v>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ell>
          <cell r="AH63" t="str">
            <v>"},</v>
          </cell>
          <cell r="AI63" t="str">
            <v>d</v>
          </cell>
          <cell r="AJ63" t="str">
            <v>p</v>
          </cell>
          <cell r="AK63" t="str">
            <v>{id:60,title: "De Profundis", subtitle: "Salmo 130 (129)", category: "Precatecumenado", moments: ["Adviento", "Virgen", "Antiguo Testamento"], url: "/resucito/src/index.html?canto=deprofundis", content: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ell>
          <cell r="AL63" t="str">
            <v>DE PROFUNDIS</v>
          </cell>
          <cell r="AM63" t="str">
            <v>deprofundis</v>
          </cell>
          <cell r="AN63" t="str">
            <v>Salmo 130 (129)</v>
          </cell>
          <cell r="AP63" t="str">
            <v>CANTO</v>
          </cell>
        </row>
        <row r="64">
          <cell r="A64">
            <v>223</v>
          </cell>
          <cell r="B64" t="str">
            <v>{id:</v>
          </cell>
          <cell r="C64">
            <v>61</v>
          </cell>
          <cell r="D64" t="str">
            <v>,</v>
          </cell>
          <cell r="E64" t="str">
            <v xml:space="preserve">title: </v>
          </cell>
          <cell r="F64" t="str">
            <v>"</v>
          </cell>
          <cell r="G64" t="str">
            <v>Débora</v>
          </cell>
          <cell r="H64" t="str">
            <v>",</v>
          </cell>
          <cell r="I64" t="str">
            <v xml:space="preserve"> subtitle: </v>
          </cell>
          <cell r="J64" t="str">
            <v>"</v>
          </cell>
          <cell r="K64" t="str">
            <v>Jueces 5</v>
          </cell>
          <cell r="L64" t="str">
            <v xml:space="preserve">", </v>
          </cell>
          <cell r="M64" t="str">
            <v xml:space="preserve">category: </v>
          </cell>
          <cell r="N64" t="str">
            <v>"</v>
          </cell>
          <cell r="O64" t="str">
            <v>Catecumenado</v>
          </cell>
          <cell r="P64" t="str">
            <v>"</v>
          </cell>
          <cell r="Q64" t="str">
            <v>, moments: [</v>
          </cell>
          <cell r="R64" t="str">
            <v>"</v>
          </cell>
          <cell r="S64" t="str">
            <v>Cuaresma</v>
          </cell>
          <cell r="T64" t="str">
            <v>", "</v>
          </cell>
          <cell r="U64" t="str">
            <v>Entrada</v>
          </cell>
          <cell r="V64" t="str">
            <v>", "</v>
          </cell>
          <cell r="W64" t="str">
            <v>Antiguo Testamento</v>
          </cell>
          <cell r="AD64" t="str">
            <v>"], url: "</v>
          </cell>
          <cell r="AE64" t="str">
            <v>/resucito/src/index.html?canto=debora</v>
          </cell>
          <cell r="AF64" t="str">
            <v>", content: "</v>
          </cell>
          <cell r="AG64" t="str">
            <v>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ell>
          <cell r="AH64" t="str">
            <v>"},</v>
          </cell>
          <cell r="AI64" t="str">
            <v>d</v>
          </cell>
          <cell r="AJ64" t="str">
            <v>c</v>
          </cell>
          <cell r="AK64" t="str">
            <v>{id:61,title: "Débora", subtitle: "Jueces 5", category: "Catecumenado", moments: ["Cuaresma", "Entrada", "Antiguo Testamento"], url: "/resucito/src/index.html?canto=debora", content: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ell>
          <cell r="AL64" t="str">
            <v>DÉBORA</v>
          </cell>
          <cell r="AM64" t="str">
            <v>débora</v>
          </cell>
          <cell r="AN64" t="str">
            <v>Jueces 5</v>
          </cell>
          <cell r="AP64" t="str">
            <v>CANTO</v>
          </cell>
        </row>
        <row r="65">
          <cell r="A65">
            <v>48</v>
          </cell>
          <cell r="B65" t="str">
            <v>{id:</v>
          </cell>
          <cell r="C65">
            <v>62</v>
          </cell>
          <cell r="D65" t="str">
            <v>,</v>
          </cell>
          <cell r="E65" t="str">
            <v xml:space="preserve">title: </v>
          </cell>
          <cell r="F65" t="str">
            <v>"</v>
          </cell>
          <cell r="G65" t="str">
            <v>Decidle a los de corazón cansado</v>
          </cell>
          <cell r="H65" t="str">
            <v>",</v>
          </cell>
          <cell r="I65" t="str">
            <v xml:space="preserve"> subtitle: </v>
          </cell>
          <cell r="J65" t="str">
            <v>"</v>
          </cell>
          <cell r="K65" t="str">
            <v>Isaías 35,4ss</v>
          </cell>
          <cell r="L65" t="str">
            <v xml:space="preserve">", </v>
          </cell>
          <cell r="M65" t="str">
            <v xml:space="preserve">category: </v>
          </cell>
          <cell r="N65" t="str">
            <v>"</v>
          </cell>
          <cell r="O65" t="str">
            <v>Precatecumenado</v>
          </cell>
          <cell r="P65" t="str">
            <v>"</v>
          </cell>
          <cell r="Q65" t="str">
            <v>, moments: [</v>
          </cell>
          <cell r="R65" t="str">
            <v>"</v>
          </cell>
          <cell r="S65" t="str">
            <v>Laudes/Visperas</v>
          </cell>
          <cell r="T65" t="str">
            <v>", "</v>
          </cell>
          <cell r="U65" t="str">
            <v>Antiguo Testamento</v>
          </cell>
          <cell r="AD65" t="str">
            <v>"], url: "</v>
          </cell>
          <cell r="AE65" t="str">
            <v>/resucito/src/index.html?canto=decidlealosdecorazoncansado</v>
          </cell>
          <cell r="AF65" t="str">
            <v>", content: "</v>
          </cell>
          <cell r="AG65" t="str">
            <v>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ell>
          <cell r="AH65" t="str">
            <v>"},</v>
          </cell>
          <cell r="AI65" t="str">
            <v>d</v>
          </cell>
          <cell r="AJ65" t="str">
            <v>p</v>
          </cell>
          <cell r="AK65" t="str">
            <v>{id:62,title: "Decidle a los de corazón cansado", subtitle: "Isaías 35,4ss", category: "Precatecumenado", moments: ["Laudes/Visperas", "Antiguo Testamento"], url: "/resucito/src/index.html?canto=decidlealosdecorazoncansado", content: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ell>
          <cell r="AL65" t="str">
            <v>DECIDLE A LOS DE CORAZÓN CANSADO</v>
          </cell>
          <cell r="AM65" t="str">
            <v>decidlealosdecorazóncansado</v>
          </cell>
          <cell r="AN65" t="str">
            <v>Isaías 35,4ss</v>
          </cell>
          <cell r="AP65" t="str">
            <v>CANTO</v>
          </cell>
        </row>
        <row r="66">
          <cell r="A66">
            <v>49</v>
          </cell>
          <cell r="B66" t="str">
            <v>{id:</v>
          </cell>
          <cell r="C66">
            <v>63</v>
          </cell>
          <cell r="D66" t="str">
            <v>,</v>
          </cell>
          <cell r="E66" t="str">
            <v xml:space="preserve">title: </v>
          </cell>
          <cell r="F66" t="str">
            <v>"</v>
          </cell>
          <cell r="G66" t="str">
            <v>Delante de los ángeles</v>
          </cell>
          <cell r="H66" t="str">
            <v>",</v>
          </cell>
          <cell r="I66" t="str">
            <v xml:space="preserve"> subtitle: </v>
          </cell>
          <cell r="J66" t="str">
            <v>"</v>
          </cell>
          <cell r="K66" t="str">
            <v>Salmo 138 (137)</v>
          </cell>
          <cell r="L66" t="str">
            <v xml:space="preserve">", </v>
          </cell>
          <cell r="M66" t="str">
            <v xml:space="preserve">category: </v>
          </cell>
          <cell r="N66" t="str">
            <v>"</v>
          </cell>
          <cell r="O66" t="str">
            <v>Precatecumenado</v>
          </cell>
          <cell r="P66" t="str">
            <v>"</v>
          </cell>
          <cell r="Q66" t="str">
            <v>, moments: [</v>
          </cell>
          <cell r="R66" t="str">
            <v>"</v>
          </cell>
          <cell r="S66" t="str">
            <v>Final</v>
          </cell>
          <cell r="T66" t="str">
            <v>", "</v>
          </cell>
          <cell r="U66" t="str">
            <v>Nuevo Testamento</v>
          </cell>
          <cell r="AD66" t="str">
            <v>"], url: "</v>
          </cell>
          <cell r="AE66" t="str">
            <v>/resucito/src/index.html?canto=delantedelosangeles</v>
          </cell>
          <cell r="AF66" t="str">
            <v>", content: "</v>
          </cell>
          <cell r="AG66" t="str">
            <v>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ell>
          <cell r="AH66" t="str">
            <v>"},</v>
          </cell>
          <cell r="AI66" t="str">
            <v>d</v>
          </cell>
          <cell r="AJ66" t="str">
            <v>p</v>
          </cell>
          <cell r="AK66" t="str">
            <v>{id:63,title: "Delante de los ángeles", subtitle: "Salmo 138 (137)", category: "Precatecumenado", moments: ["Final", "Nuevo Testamento"], url: "/resucito/src/index.html?canto=delantedelosangeles", content: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ell>
          <cell r="AL66" t="str">
            <v>DELANTE DE LOS ÁNGELES</v>
          </cell>
          <cell r="AM66" t="str">
            <v>delantedelosángeles</v>
          </cell>
          <cell r="AN66" t="str">
            <v>Salmo 138 (137)</v>
          </cell>
          <cell r="AP66" t="str">
            <v>CANTO</v>
          </cell>
        </row>
        <row r="67">
          <cell r="A67">
            <v>50</v>
          </cell>
          <cell r="B67" t="str">
            <v>{id:</v>
          </cell>
          <cell r="C67">
            <v>64</v>
          </cell>
          <cell r="D67" t="str">
            <v>,</v>
          </cell>
          <cell r="E67" t="str">
            <v xml:space="preserve">title: </v>
          </cell>
          <cell r="F67" t="str">
            <v>"</v>
          </cell>
          <cell r="G67" t="str">
            <v>Día de reposo</v>
          </cell>
          <cell r="H67" t="str">
            <v>",</v>
          </cell>
          <cell r="I67" t="str">
            <v xml:space="preserve"> subtitle: </v>
          </cell>
          <cell r="J67" t="str">
            <v>"</v>
          </cell>
          <cell r="K67" t="str">
            <v>Juan 8,52</v>
          </cell>
          <cell r="L67" t="str">
            <v xml:space="preserve">", </v>
          </cell>
          <cell r="M67" t="str">
            <v xml:space="preserve">category: </v>
          </cell>
          <cell r="N67" t="str">
            <v>"</v>
          </cell>
          <cell r="O67" t="str">
            <v>Precatecumenado</v>
          </cell>
          <cell r="P67" t="str">
            <v>"</v>
          </cell>
          <cell r="Q67" t="str">
            <v>, moments: [</v>
          </cell>
          <cell r="R67" t="str">
            <v>"</v>
          </cell>
          <cell r="S67" t="str">
            <v>Laudes/Visperas</v>
          </cell>
          <cell r="T67" t="str">
            <v>", "</v>
          </cell>
          <cell r="U67" t="str">
            <v>Antiguo Testamento</v>
          </cell>
          <cell r="AD67" t="str">
            <v>"], url: "</v>
          </cell>
          <cell r="AE67" t="str">
            <v>/resucito/src/index.html?canto=diadereposo</v>
          </cell>
          <cell r="AF67" t="str">
            <v>", content: "</v>
          </cell>
          <cell r="AG67" t="str">
            <v>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ell>
          <cell r="AH67" t="str">
            <v>"},</v>
          </cell>
          <cell r="AI67" t="str">
            <v>d</v>
          </cell>
          <cell r="AJ67" t="str">
            <v>p</v>
          </cell>
          <cell r="AK67" t="str">
            <v>{id:64,title: "Día de reposo", subtitle: "Juan 8,52", category: "Precatecumenado", moments: ["Laudes/Visperas", "Antiguo Testamento"], url: "/resucito/src/index.html?canto=diadereposo", content: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ell>
          <cell r="AL67" t="str">
            <v>DÍA DE REPOSO</v>
          </cell>
          <cell r="AM67" t="str">
            <v>díadereposo</v>
          </cell>
          <cell r="AN67" t="str">
            <v>Juan 8,52</v>
          </cell>
          <cell r="AP67" t="str">
            <v>CANTO</v>
          </cell>
        </row>
        <row r="68">
          <cell r="A68">
            <v>51</v>
          </cell>
          <cell r="B68" t="str">
            <v>{id:</v>
          </cell>
          <cell r="C68">
            <v>65</v>
          </cell>
          <cell r="D68" t="str">
            <v>,</v>
          </cell>
          <cell r="E68" t="str">
            <v xml:space="preserve">title: </v>
          </cell>
          <cell r="F68" t="str">
            <v>"</v>
          </cell>
          <cell r="G68" t="str">
            <v>Dice el Señor a mi Señor</v>
          </cell>
          <cell r="H68" t="str">
            <v>",</v>
          </cell>
          <cell r="I68" t="str">
            <v xml:space="preserve"> subtitle: </v>
          </cell>
          <cell r="J68" t="str">
            <v>"</v>
          </cell>
          <cell r="K68" t="str">
            <v>Salmo 110 (109)</v>
          </cell>
          <cell r="L68" t="str">
            <v xml:space="preserve">", </v>
          </cell>
          <cell r="M68" t="str">
            <v xml:space="preserve">category: </v>
          </cell>
          <cell r="N68" t="str">
            <v>"</v>
          </cell>
          <cell r="O68" t="str">
            <v>Precatecumenado</v>
          </cell>
          <cell r="P68" t="str">
            <v>"</v>
          </cell>
          <cell r="Q68" t="str">
            <v>, moments: [</v>
          </cell>
          <cell r="R68" t="str">
            <v>"</v>
          </cell>
          <cell r="S68" t="str">
            <v>Antiguo Testamento</v>
          </cell>
          <cell r="AD68" t="str">
            <v>"], url: "</v>
          </cell>
          <cell r="AE68" t="str">
            <v>/resucito/src/index.html?canto=diceelsenoramisenor</v>
          </cell>
          <cell r="AF68" t="str">
            <v>", content: "</v>
          </cell>
          <cell r="AG68" t="str">
            <v>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ell>
          <cell r="AH68" t="str">
            <v>"},</v>
          </cell>
          <cell r="AI68" t="str">
            <v>d</v>
          </cell>
          <cell r="AJ68" t="str">
            <v>p</v>
          </cell>
          <cell r="AK68" t="str">
            <v>{id:65,title: "Dice el Señor a mi Señor", subtitle: "Salmo 110 (109)", category: "Precatecumenado", moments: ["Antiguo Testamento"], url: "/resucito/src/index.html?canto=diceelsenoramisenor", content: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ell>
          <cell r="AL68" t="str">
            <v>DICE EL SEÑOR A MI SEÑOR</v>
          </cell>
          <cell r="AM68" t="str">
            <v>diceelseñoramiseñor</v>
          </cell>
          <cell r="AN68" t="str">
            <v>Salmo 110 (109)</v>
          </cell>
          <cell r="AP68" t="str">
            <v>CANTO</v>
          </cell>
        </row>
        <row r="69">
          <cell r="A69">
            <v>52</v>
          </cell>
          <cell r="B69" t="str">
            <v>{id:</v>
          </cell>
          <cell r="C69">
            <v>66</v>
          </cell>
          <cell r="D69" t="str">
            <v>,</v>
          </cell>
          <cell r="E69" t="str">
            <v xml:space="preserve">title: </v>
          </cell>
          <cell r="F69" t="str">
            <v>"</v>
          </cell>
          <cell r="G69" t="str">
            <v>Dichoso el hombre</v>
          </cell>
          <cell r="H69" t="str">
            <v>",</v>
          </cell>
          <cell r="I69" t="str">
            <v xml:space="preserve"> subtitle: </v>
          </cell>
          <cell r="J69" t="str">
            <v>"</v>
          </cell>
          <cell r="K69" t="str">
            <v>Salmo 1</v>
          </cell>
          <cell r="L69" t="str">
            <v xml:space="preserve">", </v>
          </cell>
          <cell r="M69" t="str">
            <v xml:space="preserve">category: </v>
          </cell>
          <cell r="N69" t="str">
            <v>"</v>
          </cell>
          <cell r="O69" t="str">
            <v>Precatecumenado</v>
          </cell>
          <cell r="P69" t="str">
            <v>"</v>
          </cell>
          <cell r="Q69" t="str">
            <v>, moments: [</v>
          </cell>
          <cell r="R69" t="str">
            <v>"</v>
          </cell>
          <cell r="S69" t="str">
            <v>Pascua</v>
          </cell>
          <cell r="T69" t="str">
            <v>", "</v>
          </cell>
          <cell r="U69" t="str">
            <v>Entrada</v>
          </cell>
          <cell r="V69" t="str">
            <v>", "</v>
          </cell>
          <cell r="W69" t="str">
            <v>Nuevo Testamento</v>
          </cell>
          <cell r="AD69" t="str">
            <v>"], url: "</v>
          </cell>
          <cell r="AE69" t="str">
            <v>/resucito/src/index.html?canto=dichosoelhombre</v>
          </cell>
          <cell r="AF69" t="str">
            <v>", content: "</v>
          </cell>
          <cell r="AG69" t="str">
            <v>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ell>
          <cell r="AH69" t="str">
            <v>"},</v>
          </cell>
          <cell r="AI69" t="str">
            <v>d</v>
          </cell>
          <cell r="AJ69" t="str">
            <v>p</v>
          </cell>
          <cell r="AK69" t="str">
            <v>{id:66,title: "Dichoso el hombre", subtitle: "Salmo 1", category: "Precatecumenado", moments: ["Pascua", "Entrada", "Nuevo Testamento"], url: "/resucito/src/index.html?canto=dichosoelhombre", content: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ell>
          <cell r="AL69" t="str">
            <v>DICHOSO EL HOMBRE</v>
          </cell>
          <cell r="AM69" t="str">
            <v>dichosoelhombre</v>
          </cell>
          <cell r="AN69" t="str">
            <v>Salmo 1</v>
          </cell>
          <cell r="AP69" t="str">
            <v>CANTO</v>
          </cell>
        </row>
        <row r="70">
          <cell r="A70">
            <v>53</v>
          </cell>
          <cell r="B70" t="str">
            <v>{id:</v>
          </cell>
          <cell r="C70">
            <v>67</v>
          </cell>
          <cell r="D70" t="str">
            <v>,</v>
          </cell>
          <cell r="E70" t="str">
            <v xml:space="preserve">title: </v>
          </cell>
          <cell r="F70" t="str">
            <v>"</v>
          </cell>
          <cell r="G70" t="str">
            <v>El combate escatológico</v>
          </cell>
          <cell r="H70" t="str">
            <v>",</v>
          </cell>
          <cell r="I70" t="str">
            <v xml:space="preserve"> subtitle: </v>
          </cell>
          <cell r="J70" t="str">
            <v>"</v>
          </cell>
          <cell r="K70" t="str">
            <v>Apocalipsis 19,11-20</v>
          </cell>
          <cell r="L70" t="str">
            <v xml:space="preserve">", </v>
          </cell>
          <cell r="M70" t="str">
            <v xml:space="preserve">category: </v>
          </cell>
          <cell r="N70" t="str">
            <v>"</v>
          </cell>
          <cell r="O70" t="str">
            <v>Precatecumenado</v>
          </cell>
          <cell r="P70" t="str">
            <v>"</v>
          </cell>
          <cell r="Q70" t="str">
            <v>, moments: [</v>
          </cell>
          <cell r="R70" t="str">
            <v>"</v>
          </cell>
          <cell r="S70" t="str">
            <v>Laudes/Visperas</v>
          </cell>
          <cell r="T70" t="str">
            <v>", "</v>
          </cell>
          <cell r="U70" t="str">
            <v>Final</v>
          </cell>
          <cell r="V70" t="str">
            <v>", "</v>
          </cell>
          <cell r="W70" t="str">
            <v>Antiguo Testamento</v>
          </cell>
          <cell r="X70" t="str">
            <v>", "</v>
          </cell>
          <cell r="Y70" t="str">
            <v>Nuevo Testamento</v>
          </cell>
          <cell r="AD70" t="str">
            <v>"], url: "</v>
          </cell>
          <cell r="AE70" t="str">
            <v>/resucito/src/index.html?canto=elcombateescatologico</v>
          </cell>
          <cell r="AF70" t="str">
            <v>", content: "</v>
          </cell>
          <cell r="AG70" t="str">
            <v>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ell>
          <cell r="AH70" t="str">
            <v>"},</v>
          </cell>
          <cell r="AI70" t="str">
            <v>e</v>
          </cell>
          <cell r="AJ70" t="str">
            <v>p</v>
          </cell>
          <cell r="AK70" t="str">
            <v>{id:67,title: "El combate escatológico", subtitle: "Apocalipsis 19,11-20", category: "Precatecumenado", moments: ["Laudes/Visperas", "Final", "Antiguo Testamento", "Nuevo Testamento"], url: "/resucito/src/index.html?canto=elcombateescatologico", content: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ell>
          <cell r="AL70" t="str">
            <v>EL COMBATE ESCATOLÓGICO</v>
          </cell>
          <cell r="AM70" t="str">
            <v>elcombateescatológico</v>
          </cell>
          <cell r="AN70" t="str">
            <v>Apocalipsis 19,11-20</v>
          </cell>
          <cell r="AP70" t="str">
            <v>CANTO</v>
          </cell>
        </row>
        <row r="71">
          <cell r="A71">
            <v>54</v>
          </cell>
          <cell r="B71" t="str">
            <v>{id:</v>
          </cell>
          <cell r="C71">
            <v>68</v>
          </cell>
          <cell r="D71" t="str">
            <v>,</v>
          </cell>
          <cell r="E71" t="str">
            <v xml:space="preserve">title: </v>
          </cell>
          <cell r="F71" t="str">
            <v>"</v>
          </cell>
          <cell r="G71" t="str">
            <v>El Espíritu del Señor está sobre mí</v>
          </cell>
          <cell r="H71" t="str">
            <v>",</v>
          </cell>
          <cell r="I71" t="str">
            <v xml:space="preserve"> subtitle: </v>
          </cell>
          <cell r="J71" t="str">
            <v>"</v>
          </cell>
          <cell r="K71" t="str">
            <v>Lucas 4,18 – Isaías 61,1-3</v>
          </cell>
          <cell r="L71" t="str">
            <v xml:space="preserve">", </v>
          </cell>
          <cell r="M71" t="str">
            <v xml:space="preserve">category: </v>
          </cell>
          <cell r="N71" t="str">
            <v>"</v>
          </cell>
          <cell r="O71" t="str">
            <v>Precatecumenado</v>
          </cell>
          <cell r="P71" t="str">
            <v>"</v>
          </cell>
          <cell r="Q71" t="str">
            <v>, moments: [</v>
          </cell>
          <cell r="R71" t="str">
            <v>"</v>
          </cell>
          <cell r="S71" t="str">
            <v>Pascua</v>
          </cell>
          <cell r="T71" t="str">
            <v>", "</v>
          </cell>
          <cell r="U71" t="str">
            <v>Comunión</v>
          </cell>
          <cell r="V71" t="str">
            <v>", "</v>
          </cell>
          <cell r="W71" t="str">
            <v>Antiguo Testamento</v>
          </cell>
          <cell r="AD71" t="str">
            <v>"], url: "</v>
          </cell>
          <cell r="AE71" t="str">
            <v>/resucito/src/index.html?canto=elespiritudelsenorestasobremi</v>
          </cell>
          <cell r="AF71" t="str">
            <v>", content: "</v>
          </cell>
          <cell r="AG71" t="str">
            <v>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ell>
          <cell r="AH71" t="str">
            <v>"},</v>
          </cell>
          <cell r="AI71" t="str">
            <v>e</v>
          </cell>
          <cell r="AJ71" t="str">
            <v>p</v>
          </cell>
          <cell r="AK71" t="str">
            <v>{id:68,title: "El Espíritu del Señor está sobre mí", subtitle: "Lucas 4,18 – Isaías 61,1-3", category: "Precatecumenado", moments: ["Pascua", "Comunión", "Antiguo Testamento"], url: "/resucito/src/index.html?canto=elespiritudelsenorestasobremi", content: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ell>
          <cell r="AL71" t="str">
            <v>EL ESPÍRITU DEL SEÑOR ESTÁ SOBRE MÍ</v>
          </cell>
          <cell r="AM71" t="str">
            <v>elespíritudelseñorestásobremí</v>
          </cell>
          <cell r="AN71" t="str">
            <v>Lucas 4,18 – Isaías 61,1-3</v>
          </cell>
          <cell r="AP71" t="str">
            <v>CANTO</v>
          </cell>
        </row>
        <row r="72">
          <cell r="A72">
            <v>55</v>
          </cell>
          <cell r="B72" t="str">
            <v>{id:</v>
          </cell>
          <cell r="C72">
            <v>69</v>
          </cell>
          <cell r="D72" t="str">
            <v>,</v>
          </cell>
          <cell r="E72" t="str">
            <v xml:space="preserve">title: </v>
          </cell>
          <cell r="F72" t="str">
            <v>"</v>
          </cell>
          <cell r="G72" t="str">
            <v>El jacal de los pastores</v>
          </cell>
          <cell r="H72" t="str">
            <v>",</v>
          </cell>
          <cell r="I72" t="str">
            <v xml:space="preserve"> subtitle: </v>
          </cell>
          <cell r="J72" t="str">
            <v>"</v>
          </cell>
          <cell r="K72" t="str">
            <v>Cantar de los Cantares 1,2-8</v>
          </cell>
          <cell r="L72" t="str">
            <v xml:space="preserve">", </v>
          </cell>
          <cell r="M72" t="str">
            <v xml:space="preserve">category: </v>
          </cell>
          <cell r="N72" t="str">
            <v>"</v>
          </cell>
          <cell r="O72" t="str">
            <v>Precatecumenado</v>
          </cell>
          <cell r="P72" t="str">
            <v>"</v>
          </cell>
          <cell r="Q72" t="str">
            <v>, moments: [</v>
          </cell>
          <cell r="R72" t="str">
            <v>"</v>
          </cell>
          <cell r="S72" t="str">
            <v>Fracción del pan</v>
          </cell>
          <cell r="T72" t="str">
            <v>", "</v>
          </cell>
          <cell r="U72" t="str">
            <v>Antiguo Testamento</v>
          </cell>
          <cell r="AD72" t="str">
            <v>"], url: "</v>
          </cell>
          <cell r="AE72" t="str">
            <v>/resucito/src/index.html?canto=eljacaldelospastores</v>
          </cell>
          <cell r="AF72" t="str">
            <v>", content: "</v>
          </cell>
          <cell r="AG72" t="str">
            <v>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ell>
          <cell r="AH72" t="str">
            <v>"},</v>
          </cell>
          <cell r="AI72" t="str">
            <v>e</v>
          </cell>
          <cell r="AJ72" t="str">
            <v>p</v>
          </cell>
          <cell r="AK72" t="str">
            <v>{id:69,title: "El jacal de los pastores", subtitle: "Cantar de los Cantares 1,2-8", category: "Precatecumenado", moments: ["Fracción del pan", "Antiguo Testamento"], url: "/resucito/src/index.html?canto=eljacaldelospastores", content: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ell>
          <cell r="AL72" t="str">
            <v>EL JACAL DE LOS PASTORES</v>
          </cell>
          <cell r="AM72" t="str">
            <v>eljacaldelospastores</v>
          </cell>
          <cell r="AN72" t="str">
            <v>Cantar de los Cantares 1,2-8</v>
          </cell>
          <cell r="AP72" t="str">
            <v>CANTO</v>
          </cell>
        </row>
        <row r="73">
          <cell r="A73">
            <v>56</v>
          </cell>
          <cell r="B73" t="str">
            <v>{id:</v>
          </cell>
          <cell r="C73">
            <v>70</v>
          </cell>
          <cell r="D73" t="str">
            <v>,</v>
          </cell>
          <cell r="E73" t="str">
            <v xml:space="preserve">title: </v>
          </cell>
          <cell r="F73" t="str">
            <v>"</v>
          </cell>
          <cell r="G73" t="str">
            <v>El lagarero</v>
          </cell>
          <cell r="H73" t="str">
            <v>",</v>
          </cell>
          <cell r="I73" t="str">
            <v xml:space="preserve"> subtitle: </v>
          </cell>
          <cell r="J73" t="str">
            <v>"</v>
          </cell>
          <cell r="K73" t="str">
            <v>Isaías 63,1-6</v>
          </cell>
          <cell r="L73" t="str">
            <v xml:space="preserve">", </v>
          </cell>
          <cell r="M73" t="str">
            <v xml:space="preserve">category: </v>
          </cell>
          <cell r="N73" t="str">
            <v>"</v>
          </cell>
          <cell r="O73" t="str">
            <v>Precatecumenado</v>
          </cell>
          <cell r="P73" t="str">
            <v>"</v>
          </cell>
          <cell r="Q73" t="str">
            <v>, moments: [</v>
          </cell>
          <cell r="R73" t="str">
            <v>"</v>
          </cell>
          <cell r="S73" t="str">
            <v>Comunión</v>
          </cell>
          <cell r="T73" t="str">
            <v>", "</v>
          </cell>
          <cell r="U73" t="str">
            <v>Nuevo Testamento</v>
          </cell>
          <cell r="AD73" t="str">
            <v>"], url: "</v>
          </cell>
          <cell r="AE73" t="str">
            <v>/resucito/src/index.html?canto=ellagarero</v>
          </cell>
          <cell r="AF73" t="str">
            <v>", content: "</v>
          </cell>
          <cell r="AG73" t="str">
            <v>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ell>
          <cell r="AH73" t="str">
            <v>"},</v>
          </cell>
          <cell r="AI73" t="str">
            <v>e</v>
          </cell>
          <cell r="AJ73" t="str">
            <v>p</v>
          </cell>
          <cell r="AK73" t="str">
            <v>{id:70,title: "El lagarero", subtitle: "Isaías 63,1-6", category: "Precatecumenado", moments: ["Comunión", "Nuevo Testamento"], url: "/resucito/src/index.html?canto=ellagarero", content: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ell>
          <cell r="AL73" t="str">
            <v>EL LAGARERO</v>
          </cell>
          <cell r="AM73" t="str">
            <v>ellagarero</v>
          </cell>
          <cell r="AN73" t="str">
            <v>Isaías 63,1-6</v>
          </cell>
          <cell r="AP73" t="str">
            <v>CANTO</v>
          </cell>
        </row>
        <row r="74">
          <cell r="A74">
            <v>57</v>
          </cell>
          <cell r="B74" t="str">
            <v>{id:</v>
          </cell>
          <cell r="C74">
            <v>71</v>
          </cell>
          <cell r="D74" t="str">
            <v>,</v>
          </cell>
          <cell r="E74" t="str">
            <v xml:space="preserve">title: </v>
          </cell>
          <cell r="F74" t="str">
            <v>"</v>
          </cell>
          <cell r="G74" t="str">
            <v>El Mesías león</v>
          </cell>
          <cell r="H74" t="str">
            <v>",</v>
          </cell>
          <cell r="I74" t="str">
            <v xml:space="preserve"> subtitle: </v>
          </cell>
          <cell r="J74" t="str">
            <v>"</v>
          </cell>
          <cell r="K74" t="str">
            <v>Comentario al Apocalipsis (Victorino de Pettau)</v>
          </cell>
          <cell r="L74" t="str">
            <v xml:space="preserve">", </v>
          </cell>
          <cell r="M74" t="str">
            <v xml:space="preserve">category: </v>
          </cell>
          <cell r="N74" t="str">
            <v>"</v>
          </cell>
          <cell r="O74" t="str">
            <v>Precatecumenado</v>
          </cell>
          <cell r="P74" t="str">
            <v>"</v>
          </cell>
          <cell r="Q74" t="str">
            <v>, moments: [</v>
          </cell>
          <cell r="R74" t="str">
            <v>"</v>
          </cell>
          <cell r="S74" t="str">
            <v>Antiguo Testamento</v>
          </cell>
          <cell r="AD74" t="str">
            <v>"], url: "</v>
          </cell>
          <cell r="AE74" t="str">
            <v>/resucito/src/index.html?canto=elmesiasleon</v>
          </cell>
          <cell r="AF74" t="str">
            <v>", content: "</v>
          </cell>
          <cell r="AG74" t="str">
            <v>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ell>
          <cell r="AH74" t="str">
            <v>"},</v>
          </cell>
          <cell r="AI74" t="str">
            <v>e</v>
          </cell>
          <cell r="AJ74" t="str">
            <v>p</v>
          </cell>
          <cell r="AK74" t="str">
            <v>{id:71,title: "El Mesías león", subtitle: "Comentario al Apocalipsis (Victorino de Pettau)", category: "Precatecumenado", moments: ["Antiguo Testamento"], url: "/resucito/src/index.html?canto=elmesiasleon", content: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ell>
          <cell r="AL74" t="str">
            <v>EL MESÍAS LEÓN</v>
          </cell>
          <cell r="AM74" t="str">
            <v>elmesíasleón</v>
          </cell>
          <cell r="AN74" t="str">
            <v>Comentario al Apocalipsis (Victorino de Pettau)</v>
          </cell>
          <cell r="AP74" t="str">
            <v>CANTO</v>
          </cell>
        </row>
        <row r="75">
          <cell r="A75">
            <v>224</v>
          </cell>
          <cell r="B75" t="str">
            <v>{id:</v>
          </cell>
          <cell r="C75">
            <v>72</v>
          </cell>
          <cell r="D75" t="str">
            <v>,</v>
          </cell>
          <cell r="E75" t="str">
            <v xml:space="preserve">title: </v>
          </cell>
          <cell r="F75" t="str">
            <v>"</v>
          </cell>
          <cell r="G75" t="str">
            <v>El mismo Dios</v>
          </cell>
          <cell r="H75" t="str">
            <v>",</v>
          </cell>
          <cell r="I75" t="str">
            <v xml:space="preserve"> subtitle: </v>
          </cell>
          <cell r="J75" t="str">
            <v>"</v>
          </cell>
          <cell r="K75" t="str">
            <v>2 Corintios 4,6-12</v>
          </cell>
          <cell r="L75" t="str">
            <v xml:space="preserve">", </v>
          </cell>
          <cell r="M75" t="str">
            <v xml:space="preserve">category: </v>
          </cell>
          <cell r="N75" t="str">
            <v>"</v>
          </cell>
          <cell r="O75" t="str">
            <v>Catecumenado</v>
          </cell>
          <cell r="P75" t="str">
            <v>"</v>
          </cell>
          <cell r="Q75" t="str">
            <v>, moments: [</v>
          </cell>
          <cell r="R75" t="str">
            <v>"</v>
          </cell>
          <cell r="S75" t="str">
            <v>Navidad</v>
          </cell>
          <cell r="T75" t="str">
            <v>", "</v>
          </cell>
          <cell r="U75" t="str">
            <v>Antiguo Testamento</v>
          </cell>
          <cell r="AD75" t="str">
            <v>"], url: "</v>
          </cell>
          <cell r="AE75" t="str">
            <v>/resucito/src/index.html?canto=elmismodios</v>
          </cell>
          <cell r="AF75" t="str">
            <v>", content: "</v>
          </cell>
          <cell r="AG75" t="str">
            <v>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ell>
          <cell r="AH75" t="str">
            <v>"},</v>
          </cell>
          <cell r="AI75" t="str">
            <v>e</v>
          </cell>
          <cell r="AJ75" t="str">
            <v>c</v>
          </cell>
          <cell r="AK75" t="str">
            <v>{id:72,title: "El mismo Dios", subtitle: "2 Corintios 4,6-12", category: "Catecumenado", moments: ["Navidad", "Antiguo Testamento"], url: "/resucito/src/index.html?canto=elmismodios", content: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ell>
          <cell r="AL75" t="str">
            <v>EL MISMO DIOS</v>
          </cell>
          <cell r="AM75" t="str">
            <v>elmismodios</v>
          </cell>
          <cell r="AN75" t="str">
            <v>2 Corintios 4,6-12</v>
          </cell>
          <cell r="AP75" t="str">
            <v>CANTO</v>
          </cell>
        </row>
        <row r="76">
          <cell r="A76">
            <v>58</v>
          </cell>
          <cell r="B76" t="str">
            <v>{id:</v>
          </cell>
          <cell r="C76">
            <v>73</v>
          </cell>
          <cell r="D76" t="str">
            <v>,</v>
          </cell>
          <cell r="E76" t="str">
            <v xml:space="preserve">title: </v>
          </cell>
          <cell r="F76" t="str">
            <v>"</v>
          </cell>
          <cell r="G76" t="str">
            <v>El necio piensa que Dios no existe</v>
          </cell>
          <cell r="H76" t="str">
            <v>",</v>
          </cell>
          <cell r="I76" t="str">
            <v xml:space="preserve"> subtitle: </v>
          </cell>
          <cell r="J76" t="str">
            <v>"</v>
          </cell>
          <cell r="K76" t="str">
            <v>Salmo 14 (13)</v>
          </cell>
          <cell r="L76" t="str">
            <v xml:space="preserve">", </v>
          </cell>
          <cell r="M76" t="str">
            <v xml:space="preserve">category: </v>
          </cell>
          <cell r="N76" t="str">
            <v>"</v>
          </cell>
          <cell r="O76" t="str">
            <v>Precatecumenado</v>
          </cell>
          <cell r="P76" t="str">
            <v>"</v>
          </cell>
          <cell r="Q76" t="str">
            <v>, moments: [</v>
          </cell>
          <cell r="R76" t="str">
            <v>"</v>
          </cell>
          <cell r="S76" t="str">
            <v>Entrada</v>
          </cell>
          <cell r="T76" t="str">
            <v>", "</v>
          </cell>
          <cell r="U76" t="str">
            <v>Nuevo Testamento</v>
          </cell>
          <cell r="AD76" t="str">
            <v>"], url: "</v>
          </cell>
          <cell r="AE76" t="str">
            <v>/resucito/src/index.html?canto=elneciopiensaquediosnoexiste</v>
          </cell>
          <cell r="AF76" t="str">
            <v>", content: "</v>
          </cell>
          <cell r="AG76" t="str">
            <v>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ell>
          <cell r="AH76" t="str">
            <v>"},</v>
          </cell>
          <cell r="AI76" t="str">
            <v>e</v>
          </cell>
          <cell r="AJ76" t="str">
            <v>p</v>
          </cell>
          <cell r="AK76" t="str">
            <v>{id:73,title: "El necio piensa que Dios no existe", subtitle: "Salmo 14 (13)", category: "Precatecumenado", moments: ["Entrada", "Nuevo Testamento"], url: "/resucito/src/index.html?canto=elneciopiensaquediosnoexiste", content: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ell>
          <cell r="AL76" t="str">
            <v>EL NECIO PIENSA QUE DIOS NO EXISTE</v>
          </cell>
          <cell r="AM76" t="str">
            <v>elneciopiensaquediosnoexiste</v>
          </cell>
          <cell r="AN76" t="str">
            <v>Salmo 14 (13)</v>
          </cell>
          <cell r="AP76" t="str">
            <v>CANTO</v>
          </cell>
        </row>
        <row r="77">
          <cell r="A77">
            <v>59</v>
          </cell>
          <cell r="B77" t="str">
            <v>{id:</v>
          </cell>
          <cell r="C77">
            <v>74</v>
          </cell>
          <cell r="D77" t="str">
            <v>,</v>
          </cell>
          <cell r="E77" t="str">
            <v xml:space="preserve">title: </v>
          </cell>
          <cell r="F77" t="str">
            <v>"</v>
          </cell>
          <cell r="G77" t="str">
            <v>El pueblo que caminaba en las tinieblas</v>
          </cell>
          <cell r="H77" t="str">
            <v>",</v>
          </cell>
          <cell r="I77" t="str">
            <v xml:space="preserve"> subtitle: </v>
          </cell>
          <cell r="J77" t="str">
            <v>"</v>
          </cell>
          <cell r="K77" t="str">
            <v>Isaías 9,1-5</v>
          </cell>
          <cell r="L77" t="str">
            <v xml:space="preserve">", </v>
          </cell>
          <cell r="M77" t="str">
            <v xml:space="preserve">category: </v>
          </cell>
          <cell r="N77" t="str">
            <v>"</v>
          </cell>
          <cell r="O77" t="str">
            <v>Precatecumenado</v>
          </cell>
          <cell r="P77" t="str">
            <v>"</v>
          </cell>
          <cell r="Q77" t="str">
            <v>, moments: [</v>
          </cell>
          <cell r="R77" t="str">
            <v>"</v>
          </cell>
          <cell r="S77" t="str">
            <v>Adviento</v>
          </cell>
          <cell r="T77" t="str">
            <v>", "</v>
          </cell>
          <cell r="U77" t="str">
            <v>Entrada</v>
          </cell>
          <cell r="V77" t="str">
            <v>", "</v>
          </cell>
          <cell r="W77" t="str">
            <v>Antiguo Testamento</v>
          </cell>
          <cell r="AD77" t="str">
            <v>"], url: "</v>
          </cell>
          <cell r="AE77" t="str">
            <v>/resucito/src/index.html?canto=elpuebloquecaminabaenlastinieblas</v>
          </cell>
          <cell r="AF77" t="str">
            <v>", content: "</v>
          </cell>
          <cell r="AG77" t="str">
            <v>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ell>
          <cell r="AH77" t="str">
            <v>"},</v>
          </cell>
          <cell r="AI77" t="str">
            <v>e</v>
          </cell>
          <cell r="AJ77" t="str">
            <v>p</v>
          </cell>
          <cell r="AK77" t="str">
            <v>{id:74,title: "El pueblo que caminaba en las tinieblas", subtitle: "Isaías 9,1-5", category: "Precatecumenado", moments: ["Adviento", "Entrada", "Antiguo Testamento"], url: "/resucito/src/index.html?canto=elpuebloquecaminabaenlastinieblas", content: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ell>
          <cell r="AL77" t="str">
            <v>EL PUEBLO QUE CAMINABA EN LAS TINIEBLAS</v>
          </cell>
          <cell r="AM77" t="str">
            <v>elpuebloquecaminabaenlastinieblas</v>
          </cell>
          <cell r="AN77" t="str">
            <v>Isaías 9,1-5</v>
          </cell>
          <cell r="AP77" t="str">
            <v>CANTO</v>
          </cell>
        </row>
        <row r="78">
          <cell r="A78">
            <v>225</v>
          </cell>
          <cell r="B78" t="str">
            <v>{id:</v>
          </cell>
          <cell r="C78">
            <v>75</v>
          </cell>
          <cell r="D78" t="str">
            <v>,</v>
          </cell>
          <cell r="E78" t="str">
            <v xml:space="preserve">title: </v>
          </cell>
          <cell r="F78" t="str">
            <v>"</v>
          </cell>
          <cell r="G78" t="str">
            <v>El sembrador</v>
          </cell>
          <cell r="H78" t="str">
            <v>",</v>
          </cell>
          <cell r="I78" t="str">
            <v xml:space="preserve"> subtitle: </v>
          </cell>
          <cell r="J78" t="str">
            <v>"</v>
          </cell>
          <cell r="K78" t="str">
            <v>Marcos 4,3ss</v>
          </cell>
          <cell r="L78" t="str">
            <v xml:space="preserve">", </v>
          </cell>
          <cell r="M78" t="str">
            <v xml:space="preserve">category: </v>
          </cell>
          <cell r="N78" t="str">
            <v>"</v>
          </cell>
          <cell r="O78" t="str">
            <v>Catecumenado</v>
          </cell>
          <cell r="P78" t="str">
            <v>"</v>
          </cell>
          <cell r="Q78" t="str">
            <v>, moments: [</v>
          </cell>
          <cell r="R78" t="str">
            <v>"</v>
          </cell>
          <cell r="S78" t="str">
            <v>Comunión</v>
          </cell>
          <cell r="T78" t="str">
            <v>", "</v>
          </cell>
          <cell r="U78" t="str">
            <v>Antiguo Testamento</v>
          </cell>
          <cell r="AD78" t="str">
            <v>"], url: "</v>
          </cell>
          <cell r="AE78" t="str">
            <v>/resucito/src/index.html?canto=elsembrador</v>
          </cell>
          <cell r="AF78" t="str">
            <v>", content: "</v>
          </cell>
          <cell r="AG78" t="str">
            <v>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ell>
          <cell r="AH78" t="str">
            <v>"},</v>
          </cell>
          <cell r="AI78" t="str">
            <v>e</v>
          </cell>
          <cell r="AJ78" t="str">
            <v>c</v>
          </cell>
          <cell r="AK78" t="str">
            <v>{id:75,title: "El sembrador", subtitle: "Marcos 4,3ss", category: "Catecumenado", moments: ["Comunión", "Antiguo Testamento"], url: "/resucito/src/index.html?canto=elsembrador", content: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ell>
          <cell r="AL78" t="str">
            <v>EL SEMBRADOR</v>
          </cell>
          <cell r="AM78" t="str">
            <v>elsembrador</v>
          </cell>
          <cell r="AN78" t="str">
            <v>Marcos 4,3ss</v>
          </cell>
          <cell r="AP78" t="str">
            <v>CANTO</v>
          </cell>
        </row>
        <row r="79">
          <cell r="A79">
            <v>60</v>
          </cell>
          <cell r="B79" t="str">
            <v>{id:</v>
          </cell>
          <cell r="C79">
            <v>76</v>
          </cell>
          <cell r="D79" t="str">
            <v>,</v>
          </cell>
          <cell r="E79" t="str">
            <v xml:space="preserve">title: </v>
          </cell>
          <cell r="F79" t="str">
            <v>"</v>
          </cell>
          <cell r="G79" t="str">
            <v>El Señor anuncia una noticia</v>
          </cell>
          <cell r="H79" t="str">
            <v>",</v>
          </cell>
          <cell r="I79" t="str">
            <v xml:space="preserve"> subtitle: </v>
          </cell>
          <cell r="J79" t="str">
            <v>"</v>
          </cell>
          <cell r="K79" t="str">
            <v>Salmo 68 (67)</v>
          </cell>
          <cell r="L79" t="str">
            <v xml:space="preserve">", </v>
          </cell>
          <cell r="M79" t="str">
            <v xml:space="preserve">category: </v>
          </cell>
          <cell r="N79" t="str">
            <v>"</v>
          </cell>
          <cell r="O79" t="str">
            <v>Precatecumenado</v>
          </cell>
          <cell r="P79" t="str">
            <v>"</v>
          </cell>
          <cell r="Q79" t="str">
            <v>, moments: [</v>
          </cell>
          <cell r="R79" t="str">
            <v>"</v>
          </cell>
          <cell r="S79" t="str">
            <v>Fracción del pan</v>
          </cell>
          <cell r="T79" t="str">
            <v>", "</v>
          </cell>
          <cell r="U79" t="str">
            <v>Antiguo Testamento</v>
          </cell>
          <cell r="AD79" t="str">
            <v>"], url: "</v>
          </cell>
          <cell r="AE79" t="str">
            <v>/resucito/src/index.html?canto=elsenoranunciaunanoticia</v>
          </cell>
          <cell r="AF79" t="str">
            <v>", content: "</v>
          </cell>
          <cell r="AG79" t="str">
            <v>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ell>
          <cell r="AH79" t="str">
            <v>"},</v>
          </cell>
          <cell r="AI79" t="str">
            <v>e</v>
          </cell>
          <cell r="AJ79" t="str">
            <v>p</v>
          </cell>
          <cell r="AK79" t="str">
            <v>{id:76,title: "El Señor anuncia una noticia", subtitle: "Salmo 68 (67)", category: "Precatecumenado", moments: ["Fracción del pan", "Antiguo Testamento"], url: "/resucito/src/index.html?canto=elsenoranunciaunanoticia", content: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ell>
          <cell r="AL79" t="str">
            <v>EL SEÑOR ANUNCIA UNA NOTICIA</v>
          </cell>
          <cell r="AM79" t="str">
            <v>elseñoranunciaunanoticia</v>
          </cell>
          <cell r="AN79" t="str">
            <v>Salmo 68 (67)</v>
          </cell>
          <cell r="AP79" t="str">
            <v>CANTO</v>
          </cell>
        </row>
        <row r="80">
          <cell r="A80">
            <v>61</v>
          </cell>
          <cell r="B80" t="str">
            <v>{id:</v>
          </cell>
          <cell r="C80">
            <v>77</v>
          </cell>
          <cell r="D80" t="str">
            <v>,</v>
          </cell>
          <cell r="E80" t="str">
            <v xml:space="preserve">title: </v>
          </cell>
          <cell r="F80" t="str">
            <v>"</v>
          </cell>
          <cell r="G80" t="str">
            <v>El Señor es mi pastor</v>
          </cell>
          <cell r="H80" t="str">
            <v>",</v>
          </cell>
          <cell r="I80" t="str">
            <v xml:space="preserve"> subtitle: </v>
          </cell>
          <cell r="J80" t="str">
            <v>"</v>
          </cell>
          <cell r="K80" t="str">
            <v>Salmo 23 (22)</v>
          </cell>
          <cell r="L80" t="str">
            <v xml:space="preserve">", </v>
          </cell>
          <cell r="M80" t="str">
            <v xml:space="preserve">category: </v>
          </cell>
          <cell r="N80" t="str">
            <v>"</v>
          </cell>
          <cell r="O80" t="str">
            <v>Precatecumenado</v>
          </cell>
          <cell r="P80" t="str">
            <v>"</v>
          </cell>
          <cell r="Q80" t="str">
            <v>, moments: [</v>
          </cell>
          <cell r="R80" t="str">
            <v>"</v>
          </cell>
          <cell r="S80" t="str">
            <v>Cuaresma</v>
          </cell>
          <cell r="T80" t="str">
            <v>", "</v>
          </cell>
          <cell r="U80" t="str">
            <v>Antiguo Testamento</v>
          </cell>
          <cell r="AD80" t="str">
            <v>"], url: "</v>
          </cell>
          <cell r="AE80" t="str">
            <v>/resucito/src/index.html?canto=elsenoresmipastor</v>
          </cell>
          <cell r="AF80" t="str">
            <v>", content: "</v>
          </cell>
          <cell r="AG80" t="str">
            <v>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ell>
          <cell r="AH80" t="str">
            <v>"},</v>
          </cell>
          <cell r="AI80" t="str">
            <v>e</v>
          </cell>
          <cell r="AJ80" t="str">
            <v>p</v>
          </cell>
          <cell r="AK80" t="str">
            <v>{id:77,title: "El Señor es mi pastor", subtitle: "Salmo 23 (22)", category: "Precatecumenado", moments: ["Cuaresma", "Antiguo Testamento"], url: "/resucito/src/index.html?canto=elsenoresmipastor", content: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ell>
          <cell r="AL80" t="str">
            <v>EL SEÑOR ES MI PASTOR</v>
          </cell>
          <cell r="AM80" t="str">
            <v>elseñoresmipastor</v>
          </cell>
          <cell r="AN80" t="str">
            <v>Salmo 23 (22)</v>
          </cell>
          <cell r="AP80" t="str">
            <v>CANTO</v>
          </cell>
        </row>
        <row r="81">
          <cell r="A81">
            <v>62</v>
          </cell>
          <cell r="B81" t="str">
            <v>{id:</v>
          </cell>
          <cell r="C81">
            <v>78</v>
          </cell>
          <cell r="D81" t="str">
            <v>,</v>
          </cell>
          <cell r="E81" t="str">
            <v xml:space="preserve">title: </v>
          </cell>
          <cell r="F81" t="str">
            <v>"</v>
          </cell>
          <cell r="G81" t="str">
            <v>El Señor me ha dado</v>
          </cell>
          <cell r="H81" t="str">
            <v>",</v>
          </cell>
          <cell r="I81" t="str">
            <v xml:space="preserve"> subtitle: </v>
          </cell>
          <cell r="J81" t="str">
            <v>"</v>
          </cell>
          <cell r="K81" t="str">
            <v>Isaías 50,4-10  - Tercer canto del Siervo de Yahveh</v>
          </cell>
          <cell r="L81" t="str">
            <v xml:space="preserve">", </v>
          </cell>
          <cell r="M81" t="str">
            <v xml:space="preserve">category: </v>
          </cell>
          <cell r="N81" t="str">
            <v>"</v>
          </cell>
          <cell r="O81" t="str">
            <v>Precatecumenado</v>
          </cell>
          <cell r="P81" t="str">
            <v>"</v>
          </cell>
          <cell r="Q81" t="str">
            <v>, moments: [</v>
          </cell>
          <cell r="R81" t="str">
            <v>"</v>
          </cell>
          <cell r="S81" t="str">
            <v>Entrada</v>
          </cell>
          <cell r="T81" t="str">
            <v>", "</v>
          </cell>
          <cell r="U81" t="str">
            <v>Comunión</v>
          </cell>
          <cell r="V81" t="str">
            <v>", "</v>
          </cell>
          <cell r="W81" t="str">
            <v>Nuevo Testamento</v>
          </cell>
          <cell r="AD81" t="str">
            <v>"], url: "</v>
          </cell>
          <cell r="AE81" t="str">
            <v>/resucito/src/index.html?canto=elsenormehadado</v>
          </cell>
          <cell r="AF81" t="str">
            <v>", content: "</v>
          </cell>
          <cell r="AG81" t="str">
            <v>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ell>
          <cell r="AH81" t="str">
            <v>"},</v>
          </cell>
          <cell r="AI81" t="str">
            <v>e</v>
          </cell>
          <cell r="AJ81" t="str">
            <v>p</v>
          </cell>
          <cell r="AK81" t="str">
            <v>{id:78,title: "El Señor me ha dado", subtitle: "Isaías 50,4-10  - Tercer canto del Siervo de Yahveh", category: "Precatecumenado", moments: ["Entrada", "Comunión", "Nuevo Testamento"], url: "/resucito/src/index.html?canto=elsenormehadado", content: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ell>
          <cell r="AL81" t="str">
            <v>EL SEÑOR ME HA DADO</v>
          </cell>
          <cell r="AM81" t="str">
            <v>elseñormehadado</v>
          </cell>
          <cell r="AN81" t="str">
            <v>Isaías 50,4-10  - Tercer canto del Siervo de Yahveh</v>
          </cell>
          <cell r="AP81" t="str">
            <v>CANTO</v>
          </cell>
        </row>
        <row r="82">
          <cell r="A82">
            <v>63</v>
          </cell>
          <cell r="B82" t="str">
            <v>{id:</v>
          </cell>
          <cell r="C82">
            <v>79</v>
          </cell>
          <cell r="D82" t="str">
            <v>,</v>
          </cell>
          <cell r="E82" t="str">
            <v xml:space="preserve">title: </v>
          </cell>
          <cell r="F82" t="str">
            <v>"</v>
          </cell>
          <cell r="G82" t="str">
            <v>Elí, Elí, lamá sabactaní</v>
          </cell>
          <cell r="H82" t="str">
            <v>",</v>
          </cell>
          <cell r="I82" t="str">
            <v xml:space="preserve"> subtitle: </v>
          </cell>
          <cell r="J82" t="str">
            <v>"</v>
          </cell>
          <cell r="K82" t="str">
            <v>Salmo 22 (21)</v>
          </cell>
          <cell r="L82" t="str">
            <v xml:space="preserve">", </v>
          </cell>
          <cell r="M82" t="str">
            <v xml:space="preserve">category: </v>
          </cell>
          <cell r="N82" t="str">
            <v>"</v>
          </cell>
          <cell r="O82" t="str">
            <v>Precatecumenado</v>
          </cell>
          <cell r="P82" t="str">
            <v>"</v>
          </cell>
          <cell r="Q82" t="str">
            <v>, moments: [</v>
          </cell>
          <cell r="R82" t="str">
            <v>"</v>
          </cell>
          <cell r="S82" t="str">
            <v>Fracción del pan</v>
          </cell>
          <cell r="AD82" t="str">
            <v>"], url: "</v>
          </cell>
          <cell r="AE82" t="str">
            <v>/resucito/src/index.html?canto=elielilamasabactani</v>
          </cell>
          <cell r="AF82" t="str">
            <v>", content: "</v>
          </cell>
          <cell r="AG82" t="str">
            <v>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ell>
          <cell r="AH82" t="str">
            <v>"},</v>
          </cell>
          <cell r="AI82" t="str">
            <v>e</v>
          </cell>
          <cell r="AJ82" t="str">
            <v>p</v>
          </cell>
          <cell r="AK82" t="str">
            <v>{id:79,title: "Elí, Elí, lamá sabactaní", subtitle: "Salmo 22 (21)", category: "Precatecumenado", moments: ["Fracción del pan"], url: "/resucito/src/index.html?canto=elielilamasabactani", content: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ell>
          <cell r="AL82" t="str">
            <v>ELÍ, ELÍ, LAMÁ SABACTANÍ</v>
          </cell>
          <cell r="AM82" t="str">
            <v>elí,elí,lamásabactaní</v>
          </cell>
          <cell r="AN82" t="str">
            <v>Salmo 22 (21)</v>
          </cell>
          <cell r="AP82" t="str">
            <v>CANTO</v>
          </cell>
        </row>
        <row r="83">
          <cell r="A83">
            <v>64</v>
          </cell>
          <cell r="B83" t="str">
            <v>{id:</v>
          </cell>
          <cell r="C83">
            <v>80</v>
          </cell>
          <cell r="D83" t="str">
            <v>,</v>
          </cell>
          <cell r="E83" t="str">
            <v xml:space="preserve">title: </v>
          </cell>
          <cell r="F83" t="str">
            <v>"</v>
          </cell>
          <cell r="G83" t="str">
            <v>En medio de aquel gentío</v>
          </cell>
          <cell r="H83" t="str">
            <v>",</v>
          </cell>
          <cell r="I83" t="str">
            <v xml:space="preserve"> subtitle: </v>
          </cell>
          <cell r="J83" t="str">
            <v>"</v>
          </cell>
          <cell r="K83" t="str">
            <v>Lucas 8,42b-48</v>
          </cell>
          <cell r="L83" t="str">
            <v xml:space="preserve">", </v>
          </cell>
          <cell r="M83" t="str">
            <v xml:space="preserve">category: </v>
          </cell>
          <cell r="N83" t="str">
            <v>"</v>
          </cell>
          <cell r="O83" t="str">
            <v>Precatecumenado</v>
          </cell>
          <cell r="P83" t="str">
            <v>"</v>
          </cell>
          <cell r="Q83" t="str">
            <v>, moments: [</v>
          </cell>
          <cell r="R83" t="str">
            <v>"</v>
          </cell>
          <cell r="S83" t="str">
            <v>Laudes/Visperas</v>
          </cell>
          <cell r="T83" t="str">
            <v>", "</v>
          </cell>
          <cell r="U83" t="str">
            <v>Fracción del pan</v>
          </cell>
          <cell r="V83" t="str">
            <v>", "</v>
          </cell>
          <cell r="W83" t="str">
            <v>Nuevo Testamento</v>
          </cell>
          <cell r="AD83" t="str">
            <v>"], url: "</v>
          </cell>
          <cell r="AE83" t="str">
            <v>/resucito/src/index.html?canto=enmediodeaquelgentio</v>
          </cell>
          <cell r="AF83" t="str">
            <v>", content: "</v>
          </cell>
          <cell r="AG83" t="str">
            <v>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ell>
          <cell r="AH83" t="str">
            <v>"},</v>
          </cell>
          <cell r="AI83" t="str">
            <v>e</v>
          </cell>
          <cell r="AJ83" t="str">
            <v>p</v>
          </cell>
          <cell r="AK83" t="str">
            <v>{id:80,title: "En medio de aquel gentío", subtitle: "Lucas 8,42b-48", category: "Precatecumenado", moments: ["Laudes/Visperas", "Fracción del pan", "Nuevo Testamento"], url: "/resucito/src/index.html?canto=enmediodeaquelgentio", content: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ell>
          <cell r="AL83" t="str">
            <v>EN MEDIO DE AQUEL GENTÍO</v>
          </cell>
          <cell r="AM83" t="str">
            <v>enmediodeaquelgentío</v>
          </cell>
          <cell r="AN83" t="str">
            <v>Lucas 8,42b-48</v>
          </cell>
          <cell r="AP83" t="str">
            <v>CANTO</v>
          </cell>
        </row>
        <row r="84">
          <cell r="A84">
            <v>65</v>
          </cell>
          <cell r="B84" t="str">
            <v>{id:</v>
          </cell>
          <cell r="C84">
            <v>81</v>
          </cell>
          <cell r="D84" t="str">
            <v>,</v>
          </cell>
          <cell r="E84" t="str">
            <v xml:space="preserve">title: </v>
          </cell>
          <cell r="F84" t="str">
            <v>"</v>
          </cell>
          <cell r="G84" t="str">
            <v>En una noche oscura</v>
          </cell>
          <cell r="H84" t="str">
            <v>",</v>
          </cell>
          <cell r="I84" t="str">
            <v xml:space="preserve"> subtitle: </v>
          </cell>
          <cell r="J84" t="str">
            <v>"</v>
          </cell>
          <cell r="K84" t="str">
            <v>Subida al Monte Carmelo – San Juan de la Cruz</v>
          </cell>
          <cell r="L84" t="str">
            <v xml:space="preserve">", </v>
          </cell>
          <cell r="M84" t="str">
            <v xml:space="preserve">category: </v>
          </cell>
          <cell r="N84" t="str">
            <v>"</v>
          </cell>
          <cell r="O84" t="str">
            <v>Precatecumenado</v>
          </cell>
          <cell r="P84" t="str">
            <v>"</v>
          </cell>
          <cell r="Q84" t="str">
            <v>, moments: [</v>
          </cell>
          <cell r="R84" t="str">
            <v>"</v>
          </cell>
          <cell r="S84" t="str">
            <v>Entrada</v>
          </cell>
          <cell r="T84" t="str">
            <v>", "</v>
          </cell>
          <cell r="U84" t="str">
            <v>Final</v>
          </cell>
          <cell r="V84" t="str">
            <v>", "</v>
          </cell>
          <cell r="W84" t="str">
            <v>Antiguo Testamento</v>
          </cell>
          <cell r="AD84" t="str">
            <v>"], url: "</v>
          </cell>
          <cell r="AE84" t="str">
            <v>/resucito/src/index.html?canto=enunanocheoscura</v>
          </cell>
          <cell r="AF84" t="str">
            <v>", content: "</v>
          </cell>
          <cell r="AG84" t="str">
            <v>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ell>
          <cell r="AH84" t="str">
            <v>"},</v>
          </cell>
          <cell r="AI84" t="str">
            <v>e</v>
          </cell>
          <cell r="AJ84" t="str">
            <v>p</v>
          </cell>
          <cell r="AK84" t="str">
            <v>{id:81,title: "En una noche oscura", subtitle: "Subida al Monte Carmelo – San Juan de la Cruz", category: "Precatecumenado", moments: ["Entrada", "Final", "Antiguo Testamento"], url: "/resucito/src/index.html?canto=enunanocheoscura", content: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ell>
          <cell r="AL84" t="str">
            <v>EN UNA NOCHE OSCURA</v>
          </cell>
          <cell r="AM84" t="str">
            <v>enunanocheoscura</v>
          </cell>
          <cell r="AN84" t="str">
            <v>Subida al Monte Carmelo – San Juan de la Cruz</v>
          </cell>
          <cell r="AP84" t="str">
            <v>CANTO</v>
          </cell>
        </row>
        <row r="85">
          <cell r="A85">
            <v>66</v>
          </cell>
          <cell r="B85" t="str">
            <v>{id:</v>
          </cell>
          <cell r="C85">
            <v>82</v>
          </cell>
          <cell r="D85" t="str">
            <v>,</v>
          </cell>
          <cell r="E85" t="str">
            <v xml:space="preserve">title: </v>
          </cell>
          <cell r="F85" t="str">
            <v>"</v>
          </cell>
          <cell r="G85" t="str">
            <v>Eres digno de tomar el libro</v>
          </cell>
          <cell r="H85" t="str">
            <v>",</v>
          </cell>
          <cell r="I85" t="str">
            <v xml:space="preserve"> subtitle: </v>
          </cell>
          <cell r="J85" t="str">
            <v>"</v>
          </cell>
          <cell r="K85" t="str">
            <v>Apocalipsis 5,9ss</v>
          </cell>
          <cell r="L85" t="str">
            <v xml:space="preserve">", </v>
          </cell>
          <cell r="M85" t="str">
            <v xml:space="preserve">category: </v>
          </cell>
          <cell r="N85" t="str">
            <v>"</v>
          </cell>
          <cell r="O85" t="str">
            <v>Precatecumenado</v>
          </cell>
          <cell r="P85" t="str">
            <v>"</v>
          </cell>
          <cell r="Q85" t="str">
            <v>, moments: [</v>
          </cell>
          <cell r="R85" t="str">
            <v>"</v>
          </cell>
          <cell r="S85" t="str">
            <v>Laudes/Visperas</v>
          </cell>
          <cell r="T85" t="str">
            <v>", "</v>
          </cell>
          <cell r="U85" t="str">
            <v>Antiguo Testamento</v>
          </cell>
          <cell r="AD85" t="str">
            <v>"], url: "</v>
          </cell>
          <cell r="AE85" t="str">
            <v>/resucito/src/index.html?canto=eresdignodetomarellibro</v>
          </cell>
          <cell r="AF85" t="str">
            <v>", content: "</v>
          </cell>
          <cell r="AG85" t="str">
            <v>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ell>
          <cell r="AH85" t="str">
            <v>"},</v>
          </cell>
          <cell r="AI85" t="str">
            <v>e</v>
          </cell>
          <cell r="AJ85" t="str">
            <v>p</v>
          </cell>
          <cell r="AK85" t="str">
            <v>{id:82,title: "Eres digno de tomar el libro", subtitle: "Apocalipsis 5,9ss", category: "Precatecumenado", moments: ["Laudes/Visperas", "Antiguo Testamento"], url: "/resucito/src/index.html?canto=eresdignodetomarellibro", content: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ell>
          <cell r="AL85" t="str">
            <v>ERES DIGNO DE TOMAR EL LIBRO</v>
          </cell>
          <cell r="AM85" t="str">
            <v>eresdignodetomarellibro</v>
          </cell>
          <cell r="AN85" t="str">
            <v>Apocalipsis 5,9ss</v>
          </cell>
          <cell r="AP85" t="str">
            <v>CANTO</v>
          </cell>
        </row>
        <row r="86">
          <cell r="A86">
            <v>67</v>
          </cell>
          <cell r="B86" t="str">
            <v>{id:</v>
          </cell>
          <cell r="C86">
            <v>83</v>
          </cell>
          <cell r="D86" t="str">
            <v>,</v>
          </cell>
          <cell r="E86" t="str">
            <v xml:space="preserve">title: </v>
          </cell>
          <cell r="F86" t="str">
            <v>"</v>
          </cell>
          <cell r="G86" t="str">
            <v>Eres hermoso</v>
          </cell>
          <cell r="H86" t="str">
            <v>",</v>
          </cell>
          <cell r="I86" t="str">
            <v xml:space="preserve"> subtitle: </v>
          </cell>
          <cell r="J86" t="str">
            <v>"</v>
          </cell>
          <cell r="K86" t="str">
            <v xml:space="preserve">Salmo 45 (44) </v>
          </cell>
          <cell r="L86" t="str">
            <v xml:space="preserve">", </v>
          </cell>
          <cell r="M86" t="str">
            <v xml:space="preserve">category: </v>
          </cell>
          <cell r="N86" t="str">
            <v>"</v>
          </cell>
          <cell r="O86" t="str">
            <v>Precatecumenado</v>
          </cell>
          <cell r="P86" t="str">
            <v>"</v>
          </cell>
          <cell r="Q86" t="str">
            <v>, moments: [</v>
          </cell>
          <cell r="R86" t="str">
            <v>"</v>
          </cell>
          <cell r="S86" t="str">
            <v>Entrada</v>
          </cell>
          <cell r="T86" t="str">
            <v>", "</v>
          </cell>
          <cell r="U86" t="str">
            <v>Fracción del pan</v>
          </cell>
          <cell r="V86" t="str">
            <v>", "</v>
          </cell>
          <cell r="W86" t="str">
            <v>Antiguo Testamento</v>
          </cell>
          <cell r="AD86" t="str">
            <v>"], url: "</v>
          </cell>
          <cell r="AE86" t="str">
            <v>/resucito/src/index.html?canto=ereshermoso</v>
          </cell>
          <cell r="AF86" t="str">
            <v>", content: "</v>
          </cell>
          <cell r="AG86" t="str">
            <v>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ell>
          <cell r="AH86" t="str">
            <v>"},</v>
          </cell>
          <cell r="AI86" t="str">
            <v>e</v>
          </cell>
          <cell r="AJ86" t="str">
            <v>p</v>
          </cell>
          <cell r="AK86" t="str">
            <v>{id:83,title: "Eres hermoso", subtitle: "Salmo 45 (44) ", category: "Precatecumenado", moments: ["Entrada", "Fracción del pan", "Antiguo Testamento"], url: "/resucito/src/index.html?canto=ereshermoso", content: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ell>
          <cell r="AL86" t="str">
            <v>ERES HERMOSO</v>
          </cell>
          <cell r="AM86" t="str">
            <v>ereshermoso</v>
          </cell>
          <cell r="AN86" t="str">
            <v xml:space="preserve">Salmo 45 (44) </v>
          </cell>
          <cell r="AP86" t="str">
            <v>CANTO</v>
          </cell>
        </row>
        <row r="87">
          <cell r="A87">
            <v>68</v>
          </cell>
          <cell r="B87" t="str">
            <v>{id:</v>
          </cell>
          <cell r="C87">
            <v>84</v>
          </cell>
          <cell r="D87" t="str">
            <v>,</v>
          </cell>
          <cell r="E87" t="str">
            <v xml:space="preserve">title: </v>
          </cell>
          <cell r="F87" t="str">
            <v>"</v>
          </cell>
          <cell r="G87" t="str">
            <v>Es paciente</v>
          </cell>
          <cell r="H87" t="str">
            <v>",</v>
          </cell>
          <cell r="I87" t="str">
            <v xml:space="preserve"> subtitle: </v>
          </cell>
          <cell r="J87" t="str">
            <v>"</v>
          </cell>
          <cell r="K87" t="str">
            <v xml:space="preserve">Himno al Espíritu Santo (Kiko Argüello) </v>
          </cell>
          <cell r="L87" t="str">
            <v xml:space="preserve">", </v>
          </cell>
          <cell r="M87" t="str">
            <v xml:space="preserve">category: </v>
          </cell>
          <cell r="N87" t="str">
            <v>"</v>
          </cell>
          <cell r="O87" t="str">
            <v>Precatecumenado</v>
          </cell>
          <cell r="P87" t="str">
            <v>"</v>
          </cell>
          <cell r="Q87" t="str">
            <v>, moments: [</v>
          </cell>
          <cell r="R87" t="str">
            <v>"</v>
          </cell>
          <cell r="AD87" t="str">
            <v>"], url: "</v>
          </cell>
          <cell r="AE87" t="str">
            <v>/resucito/src/index.html?canto=espaciente</v>
          </cell>
          <cell r="AF87" t="str">
            <v>", content: "</v>
          </cell>
          <cell r="AG87" t="str">
            <v>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ell>
          <cell r="AH87" t="str">
            <v>"},</v>
          </cell>
          <cell r="AI87" t="str">
            <v>e</v>
          </cell>
          <cell r="AJ87" t="str">
            <v>p</v>
          </cell>
          <cell r="AK87" t="str">
            <v>{id:84,title: "Es paciente", subtitle: "Himno al Espíritu Santo (Kiko Argüello) ", category: "Precatecumenado", moments: [""], url: "/resucito/src/index.html?canto=espaciente", content: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ell>
          <cell r="AL87" t="str">
            <v>ES PACIENTE</v>
          </cell>
          <cell r="AM87" t="str">
            <v>espaciente</v>
          </cell>
          <cell r="AN87" t="str">
            <v xml:space="preserve">Himno al Espíritu Santo (Kiko Argüello) </v>
          </cell>
          <cell r="AP87" t="str">
            <v>CANTO</v>
          </cell>
        </row>
        <row r="88">
          <cell r="A88">
            <v>69</v>
          </cell>
          <cell r="B88" t="str">
            <v>{id:</v>
          </cell>
          <cell r="C88">
            <v>85</v>
          </cell>
          <cell r="D88" t="str">
            <v>,</v>
          </cell>
          <cell r="E88" t="str">
            <v xml:space="preserve">title: </v>
          </cell>
          <cell r="F88" t="str">
            <v>"</v>
          </cell>
          <cell r="G88" t="str">
            <v>Escóndeme en lo oculto de tu tienda</v>
          </cell>
          <cell r="H88" t="str">
            <v>",</v>
          </cell>
          <cell r="I88" t="str">
            <v xml:space="preserve"> subtitle: </v>
          </cell>
          <cell r="J88" t="str">
            <v>"</v>
          </cell>
          <cell r="K88" t="str">
            <v>Salmo 27 (26)</v>
          </cell>
          <cell r="L88" t="str">
            <v xml:space="preserve">", </v>
          </cell>
          <cell r="M88" t="str">
            <v xml:space="preserve">category: </v>
          </cell>
          <cell r="N88" t="str">
            <v>"</v>
          </cell>
          <cell r="O88" t="str">
            <v>Precatecumenado</v>
          </cell>
          <cell r="P88" t="str">
            <v>"</v>
          </cell>
          <cell r="Q88" t="str">
            <v>, moments: [</v>
          </cell>
          <cell r="R88" t="str">
            <v>"</v>
          </cell>
          <cell r="S88" t="str">
            <v>Antiguo Testamento</v>
          </cell>
          <cell r="AD88" t="str">
            <v>"], url: "</v>
          </cell>
          <cell r="AE88" t="str">
            <v>/resucito/src/index.html?canto=escondemeenloocultodetutienda</v>
          </cell>
          <cell r="AF88" t="str">
            <v>", content: "</v>
          </cell>
          <cell r="AG88" t="str">
            <v>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ell>
          <cell r="AH88" t="str">
            <v>"},</v>
          </cell>
          <cell r="AI88" t="str">
            <v>e</v>
          </cell>
          <cell r="AJ88" t="str">
            <v>p</v>
          </cell>
          <cell r="AK88" t="str">
            <v>{id:85,title: "Escóndeme en lo oculto de tu tienda", subtitle: "Salmo 27 (26)", category: "Precatecumenado", moments: ["Antiguo Testamento"], url: "/resucito/src/index.html?canto=escondemeenloocultodetutienda", content: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ell>
          <cell r="AL88" t="str">
            <v>ESCÓNDEME EN LO OCULTO DE TU TIENDA</v>
          </cell>
          <cell r="AM88" t="str">
            <v>escóndemeenloocultodetutienda</v>
          </cell>
          <cell r="AN88" t="str">
            <v>Salmo 27 (26)</v>
          </cell>
          <cell r="AP88" t="str">
            <v>CANTO</v>
          </cell>
        </row>
        <row r="89">
          <cell r="A89">
            <v>70</v>
          </cell>
          <cell r="B89" t="str">
            <v>{id:</v>
          </cell>
          <cell r="C89">
            <v>86</v>
          </cell>
          <cell r="D89" t="str">
            <v>,</v>
          </cell>
          <cell r="E89" t="str">
            <v xml:space="preserve">title: </v>
          </cell>
          <cell r="F89" t="str">
            <v>"</v>
          </cell>
          <cell r="G89" t="str">
            <v>Escuchad, islas lejanas</v>
          </cell>
          <cell r="H89" t="str">
            <v>",</v>
          </cell>
          <cell r="I89" t="str">
            <v xml:space="preserve"> subtitle: </v>
          </cell>
          <cell r="J89" t="str">
            <v>"</v>
          </cell>
          <cell r="K89" t="str">
            <v>Isaias 49,1-16 - Segundo canto de Siervo de Yahveh</v>
          </cell>
          <cell r="L89" t="str">
            <v xml:space="preserve">", </v>
          </cell>
          <cell r="M89" t="str">
            <v xml:space="preserve">category: </v>
          </cell>
          <cell r="N89" t="str">
            <v>"</v>
          </cell>
          <cell r="O89" t="str">
            <v>Precatecumenado</v>
          </cell>
          <cell r="P89" t="str">
            <v>"</v>
          </cell>
          <cell r="Q89" t="str">
            <v>, moments: [</v>
          </cell>
          <cell r="R89" t="str">
            <v>"</v>
          </cell>
          <cell r="S89" t="str">
            <v>Pascua</v>
          </cell>
          <cell r="T89" t="str">
            <v>", "</v>
          </cell>
          <cell r="U89" t="str">
            <v>Fracción del Fracción del pan</v>
          </cell>
          <cell r="V89" t="str">
            <v>", "</v>
          </cell>
          <cell r="W89" t="str">
            <v>Comunión</v>
          </cell>
          <cell r="X89" t="str">
            <v>", "</v>
          </cell>
          <cell r="Y89" t="str">
            <v>Nuevo Testamento</v>
          </cell>
          <cell r="AD89" t="str">
            <v>"], url: "</v>
          </cell>
          <cell r="AE89" t="str">
            <v>/resucito/src/index.html?canto=escuchadislaslejanas</v>
          </cell>
          <cell r="AF89" t="str">
            <v>", content: "</v>
          </cell>
          <cell r="AG89" t="str">
            <v>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ell>
          <cell r="AH89" t="str">
            <v>"},</v>
          </cell>
          <cell r="AI89" t="str">
            <v>e</v>
          </cell>
          <cell r="AJ89" t="str">
            <v>p</v>
          </cell>
          <cell r="AK89" t="str">
            <v>{id:86,title: "Escuchad, islas lejanas", subtitle: "Isaias 49,1-16 - Segundo canto de Siervo de Yahveh", category: "Precatecumenado", moments: ["Pascua", "Fracción del Fracción del pan", "Comunión", "Nuevo Testamento"], url: "/resucito/src/index.html?canto=escuchadislaslejanas", content: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ell>
          <cell r="AL89" t="str">
            <v>ESCUCHAD, ISLAS LEJANAS</v>
          </cell>
          <cell r="AM89" t="str">
            <v>escuchad,islaslejanas</v>
          </cell>
          <cell r="AN89" t="str">
            <v>Isaias 49,1-16 - Segundo canto de Siervo de Yahveh</v>
          </cell>
          <cell r="AP89" t="str">
            <v>CANTO</v>
          </cell>
        </row>
        <row r="90">
          <cell r="A90">
            <v>71</v>
          </cell>
          <cell r="B90" t="str">
            <v>{id:</v>
          </cell>
          <cell r="C90">
            <v>87</v>
          </cell>
          <cell r="D90" t="str">
            <v>,</v>
          </cell>
          <cell r="E90" t="str">
            <v xml:space="preserve">title: </v>
          </cell>
          <cell r="F90" t="str">
            <v>"</v>
          </cell>
          <cell r="G90" t="str">
            <v>Éste es el día en que actuó el Señor</v>
          </cell>
          <cell r="H90" t="str">
            <v>",</v>
          </cell>
          <cell r="I90" t="str">
            <v xml:space="preserve"> subtitle: </v>
          </cell>
          <cell r="J90" t="str">
            <v>"</v>
          </cell>
          <cell r="K90" t="str">
            <v>Sal 118 (117)</v>
          </cell>
          <cell r="L90" t="str">
            <v xml:space="preserve">", </v>
          </cell>
          <cell r="M90" t="str">
            <v xml:space="preserve">category: </v>
          </cell>
          <cell r="N90" t="str">
            <v>"</v>
          </cell>
          <cell r="O90" t="str">
            <v>Precatecumenado</v>
          </cell>
          <cell r="P90" t="str">
            <v>"</v>
          </cell>
          <cell r="Q90" t="str">
            <v>, moments: [</v>
          </cell>
          <cell r="R90" t="str">
            <v>"</v>
          </cell>
          <cell r="S90" t="str">
            <v>Paz</v>
          </cell>
          <cell r="AD90" t="str">
            <v>"], url: "</v>
          </cell>
          <cell r="AE90" t="str">
            <v>/resucito/src/index.html?canto=esteeseldiaenqueactuoelsenor</v>
          </cell>
          <cell r="AF90" t="str">
            <v>", content: "</v>
          </cell>
          <cell r="AG90" t="str">
            <v>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ell>
          <cell r="AH90" t="str">
            <v>"},</v>
          </cell>
          <cell r="AI90" t="str">
            <v>é</v>
          </cell>
          <cell r="AJ90" t="str">
            <v>p</v>
          </cell>
          <cell r="AK90" t="str">
            <v>{id:87,title: "Éste es el día en que actuó el Señor", subtitle: "Sal 118 (117)", category: "Precatecumenado", moments: ["Paz"], url: "/resucito/src/index.html?canto=esteeseldiaenqueactuoelsenor", content: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ell>
          <cell r="AL90" t="str">
            <v>ÉSTE ES EL DÍA EN QUE ACTUÓ EL SEÑOR</v>
          </cell>
          <cell r="AM90" t="str">
            <v>ésteeseldíaenqueactuóelseñor</v>
          </cell>
          <cell r="AN90" t="str">
            <v>Sal 118 (117)</v>
          </cell>
          <cell r="AP90" t="str">
            <v>CANTO</v>
          </cell>
        </row>
        <row r="91">
          <cell r="A91">
            <v>72</v>
          </cell>
          <cell r="B91" t="str">
            <v>{id:</v>
          </cell>
          <cell r="C91">
            <v>88</v>
          </cell>
          <cell r="D91" t="str">
            <v>,</v>
          </cell>
          <cell r="E91" t="str">
            <v xml:space="preserve">title: </v>
          </cell>
          <cell r="F91" t="str">
            <v>"</v>
          </cell>
          <cell r="G91" t="str">
            <v>Este es el mandamiento mío</v>
          </cell>
          <cell r="H91" t="str">
            <v>",</v>
          </cell>
          <cell r="I91" t="str">
            <v xml:space="preserve"> subtitle: </v>
          </cell>
          <cell r="J91" t="str">
            <v>"</v>
          </cell>
          <cell r="K91" t="str">
            <v>Jn 15,12ss</v>
          </cell>
          <cell r="L91" t="str">
            <v xml:space="preserve">", </v>
          </cell>
          <cell r="M91" t="str">
            <v xml:space="preserve">category: </v>
          </cell>
          <cell r="N91" t="str">
            <v>"</v>
          </cell>
          <cell r="O91" t="str">
            <v>Precatecumenado</v>
          </cell>
          <cell r="P91" t="str">
            <v>"</v>
          </cell>
          <cell r="Q91" t="str">
            <v>, moments: [</v>
          </cell>
          <cell r="R91" t="str">
            <v>"</v>
          </cell>
          <cell r="S91" t="str">
            <v>Cuaresma</v>
          </cell>
          <cell r="T91" t="str">
            <v>", "</v>
          </cell>
          <cell r="U91" t="str">
            <v>Fracción del pan</v>
          </cell>
          <cell r="AD91" t="str">
            <v>"], url: "</v>
          </cell>
          <cell r="AE91" t="str">
            <v>/resucito/src/index.html?canto=esteeselmandamientomio</v>
          </cell>
          <cell r="AF91" t="str">
            <v>", content: "</v>
          </cell>
          <cell r="AG91" t="str">
            <v>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ell>
          <cell r="AH91" t="str">
            <v>"},</v>
          </cell>
          <cell r="AI91" t="str">
            <v>e</v>
          </cell>
          <cell r="AJ91" t="str">
            <v>p</v>
          </cell>
          <cell r="AK91" t="str">
            <v>{id:88,title: "Este es el mandamiento mío", subtitle: "Jn 15,12ss", category: "Precatecumenado", moments: ["Cuaresma", "Fracción del pan"], url: "/resucito/src/index.html?canto=esteeselmandamientomio", content: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ell>
          <cell r="AL91" t="str">
            <v>ESTE ES EL MANDAMIENTO MÍO</v>
          </cell>
          <cell r="AM91" t="str">
            <v>esteeselmandamientomío</v>
          </cell>
          <cell r="AN91" t="str">
            <v>Jn 15,12ss</v>
          </cell>
          <cell r="AP91" t="str">
            <v>CANTO</v>
          </cell>
        </row>
        <row r="92">
          <cell r="A92">
            <v>73</v>
          </cell>
          <cell r="B92" t="str">
            <v>{id:</v>
          </cell>
          <cell r="C92">
            <v>89</v>
          </cell>
          <cell r="D92" t="str">
            <v>,</v>
          </cell>
          <cell r="E92" t="str">
            <v xml:space="preserve">title: </v>
          </cell>
          <cell r="F92" t="str">
            <v>"</v>
          </cell>
          <cell r="G92" t="str">
            <v>Evenu shalom alejem</v>
          </cell>
          <cell r="H92" t="str">
            <v>",</v>
          </cell>
          <cell r="I92" t="str">
            <v xml:space="preserve"> subtitle: </v>
          </cell>
          <cell r="J92" t="str">
            <v>"</v>
          </cell>
          <cell r="K92" t="str">
            <v>Melodía hebraica</v>
          </cell>
          <cell r="L92" t="str">
            <v xml:space="preserve">", </v>
          </cell>
          <cell r="M92" t="str">
            <v xml:space="preserve">category: </v>
          </cell>
          <cell r="N92" t="str">
            <v>"</v>
          </cell>
          <cell r="O92" t="str">
            <v>Precatecumenado</v>
          </cell>
          <cell r="P92" t="str">
            <v>"</v>
          </cell>
          <cell r="Q92" t="str">
            <v>, moments: [</v>
          </cell>
          <cell r="R92" t="str">
            <v>"</v>
          </cell>
          <cell r="S92" t="str">
            <v>Antiguo Testamento</v>
          </cell>
          <cell r="AD92" t="str">
            <v>"], url: "</v>
          </cell>
          <cell r="AE92" t="str">
            <v>/resucito/src/index.html?canto=evenushalomalejem</v>
          </cell>
          <cell r="AF92" t="str">
            <v>", content: "</v>
          </cell>
          <cell r="AG92" t="str">
            <v>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ell>
          <cell r="AH92" t="str">
            <v>"},</v>
          </cell>
          <cell r="AI92" t="str">
            <v>e</v>
          </cell>
          <cell r="AJ92" t="str">
            <v>p</v>
          </cell>
          <cell r="AK92" t="str">
            <v>{id:89,title: "Evenu shalom alejem", subtitle: "Melodía hebraica", category: "Precatecumenado", moments: ["Antiguo Testamento"], url: "/resucito/src/index.html?canto=evenushalomalejem", content: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ell>
          <cell r="AL92" t="str">
            <v>EVENU SHALOM ALEJEM</v>
          </cell>
          <cell r="AM92" t="str">
            <v>evenushalomalejem</v>
          </cell>
          <cell r="AN92" t="str">
            <v>Melodía hebraica</v>
          </cell>
          <cell r="AP92" t="str">
            <v>CANTO</v>
          </cell>
        </row>
        <row r="93">
          <cell r="A93">
            <v>74</v>
          </cell>
          <cell r="B93" t="str">
            <v>{id:</v>
          </cell>
          <cell r="C93">
            <v>90</v>
          </cell>
          <cell r="D93" t="str">
            <v>,</v>
          </cell>
          <cell r="E93" t="str">
            <v xml:space="preserve">title: </v>
          </cell>
          <cell r="F93" t="str">
            <v>"</v>
          </cell>
          <cell r="G93" t="str">
            <v>Extiendo mis manos</v>
          </cell>
          <cell r="H93" t="str">
            <v>",</v>
          </cell>
          <cell r="I93" t="str">
            <v xml:space="preserve"> subtitle: </v>
          </cell>
          <cell r="J93" t="str">
            <v>"</v>
          </cell>
          <cell r="K93" t="str">
            <v>Oda XXVII de Salomón</v>
          </cell>
          <cell r="L93" t="str">
            <v xml:space="preserve">", </v>
          </cell>
          <cell r="M93" t="str">
            <v xml:space="preserve">category: </v>
          </cell>
          <cell r="N93" t="str">
            <v>"</v>
          </cell>
          <cell r="O93" t="str">
            <v>Precatecumenado</v>
          </cell>
          <cell r="P93" t="str">
            <v>"</v>
          </cell>
          <cell r="Q93" t="str">
            <v>, moments: [</v>
          </cell>
          <cell r="R93" t="str">
            <v>"</v>
          </cell>
          <cell r="S93" t="str">
            <v>Antiguo Testamento</v>
          </cell>
          <cell r="AD93" t="str">
            <v>"], url: "</v>
          </cell>
          <cell r="AE93" t="str">
            <v>/resucito/src/index.html?canto=extiendomismanos</v>
          </cell>
          <cell r="AF93" t="str">
            <v>", content: "</v>
          </cell>
          <cell r="AG93" t="str">
            <v>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ell>
          <cell r="AH93" t="str">
            <v>"},</v>
          </cell>
          <cell r="AI93" t="str">
            <v>e</v>
          </cell>
          <cell r="AJ93" t="str">
            <v>p</v>
          </cell>
          <cell r="AK93" t="str">
            <v>{id:90,title: "Extiendo mis manos", subtitle: "Oda XXVII de Salomón", category: "Precatecumenado", moments: ["Antiguo Testamento"], url: "/resucito/src/index.html?canto=extiendomismanos", content: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ell>
          <cell r="AL93" t="str">
            <v>EXTIENDO MIS MANOS</v>
          </cell>
          <cell r="AM93" t="str">
            <v>extiendomismanos</v>
          </cell>
          <cell r="AN93" t="str">
            <v>Oda XXVII de Salomón</v>
          </cell>
          <cell r="AP93" t="str">
            <v>CANTO</v>
          </cell>
        </row>
        <row r="94">
          <cell r="A94">
            <v>75</v>
          </cell>
          <cell r="B94" t="str">
            <v>{id:</v>
          </cell>
          <cell r="C94">
            <v>91</v>
          </cell>
          <cell r="D94" t="str">
            <v>,</v>
          </cell>
          <cell r="E94" t="str">
            <v xml:space="preserve">title: </v>
          </cell>
          <cell r="F94" t="str">
            <v>"</v>
          </cell>
          <cell r="G94" t="str">
            <v>Exultad, justos, en el Señor</v>
          </cell>
          <cell r="H94" t="str">
            <v>",</v>
          </cell>
          <cell r="I94" t="str">
            <v xml:space="preserve"> subtitle: </v>
          </cell>
          <cell r="J94" t="str">
            <v>"</v>
          </cell>
          <cell r="K94" t="str">
            <v>Sal 33 (32)</v>
          </cell>
          <cell r="L94" t="str">
            <v xml:space="preserve">", </v>
          </cell>
          <cell r="M94" t="str">
            <v xml:space="preserve">category: </v>
          </cell>
          <cell r="N94" t="str">
            <v>"</v>
          </cell>
          <cell r="O94" t="str">
            <v>Precatecumenado</v>
          </cell>
          <cell r="P94" t="str">
            <v>"</v>
          </cell>
          <cell r="Q94" t="str">
            <v>, moments: [</v>
          </cell>
          <cell r="R94" t="str">
            <v>"</v>
          </cell>
          <cell r="S94" t="str">
            <v>Pascua</v>
          </cell>
          <cell r="AD94" t="str">
            <v>"], url: "</v>
          </cell>
          <cell r="AE94" t="str">
            <v>/resucito/src/index.html?canto=exultadjustosenelsenor</v>
          </cell>
          <cell r="AF94" t="str">
            <v>", content: "</v>
          </cell>
          <cell r="AG94" t="str">
            <v>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ell>
          <cell r="AH94" t="str">
            <v>"},</v>
          </cell>
          <cell r="AI94" t="str">
            <v>e</v>
          </cell>
          <cell r="AJ94" t="str">
            <v>p</v>
          </cell>
          <cell r="AK94" t="str">
            <v>{id:91,title: "Exultad, justos, en el Señor", subtitle: "Sal 33 (32)", category: "Precatecumenado", moments: ["Pascua"], url: "/resucito/src/index.html?canto=exultadjustosenelsenor", content: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ell>
          <cell r="AL94" t="str">
            <v>EXULTAD, JUSTOS, EN EL SEÑOR</v>
          </cell>
          <cell r="AM94" t="str">
            <v>exultad,justos,enelseñor</v>
          </cell>
          <cell r="AN94" t="str">
            <v>Sal 33 (32)</v>
          </cell>
          <cell r="AP94" t="str">
            <v>CANTO</v>
          </cell>
        </row>
        <row r="95">
          <cell r="A95">
            <v>76</v>
          </cell>
          <cell r="B95" t="str">
            <v>{id:</v>
          </cell>
          <cell r="C95">
            <v>92</v>
          </cell>
          <cell r="D95" t="str">
            <v>,</v>
          </cell>
          <cell r="E95" t="str">
            <v xml:space="preserve">title: </v>
          </cell>
          <cell r="F95" t="str">
            <v>"</v>
          </cell>
          <cell r="G95" t="str">
            <v>Felicidad para el hombre</v>
          </cell>
          <cell r="H95" t="str">
            <v>",</v>
          </cell>
          <cell r="I95" t="str">
            <v xml:space="preserve"> subtitle: </v>
          </cell>
          <cell r="J95" t="str">
            <v>"</v>
          </cell>
          <cell r="K95" t="str">
            <v>Sal 128 (127)</v>
          </cell>
          <cell r="L95" t="str">
            <v xml:space="preserve">", </v>
          </cell>
          <cell r="M95" t="str">
            <v xml:space="preserve">category: </v>
          </cell>
          <cell r="N95" t="str">
            <v>"</v>
          </cell>
          <cell r="O95" t="str">
            <v>Precatecumenado</v>
          </cell>
          <cell r="P95" t="str">
            <v>"</v>
          </cell>
          <cell r="Q95" t="str">
            <v>, moments: [</v>
          </cell>
          <cell r="R95" t="str">
            <v>"</v>
          </cell>
          <cell r="S95" t="str">
            <v>Paz</v>
          </cell>
          <cell r="T95" t="str">
            <v>", "</v>
          </cell>
          <cell r="U95" t="str">
            <v>Comunión</v>
          </cell>
          <cell r="V95" t="str">
            <v>", "</v>
          </cell>
          <cell r="W95" t="str">
            <v>Final</v>
          </cell>
          <cell r="X95" t="str">
            <v>", "</v>
          </cell>
          <cell r="Y95" t="str">
            <v>Antiguo Testamento</v>
          </cell>
          <cell r="AD95" t="str">
            <v>"], url: "</v>
          </cell>
          <cell r="AE95" t="str">
            <v>/resucito/src/index.html?canto=felicidadparaelhombre</v>
          </cell>
          <cell r="AF95" t="str">
            <v>", content: "</v>
          </cell>
          <cell r="AG95" t="str">
            <v>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ell>
          <cell r="AH95" t="str">
            <v>"},</v>
          </cell>
          <cell r="AI95" t="str">
            <v>f</v>
          </cell>
          <cell r="AJ95" t="str">
            <v>p</v>
          </cell>
          <cell r="AK95" t="str">
            <v>{id:92,title: "Felicidad para el hombre", subtitle: "Sal 128 (127)", category: "Precatecumenado", moments: ["Paz", "Comunión", "Final", "Antiguo Testamento"], url: "/resucito/src/index.html?canto=felicidadparaelhombre", content: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ell>
          <cell r="AL95" t="str">
            <v>FELICIDAD PARA EL HOMBRE</v>
          </cell>
          <cell r="AM95" t="str">
            <v>felicidadparaelhombre</v>
          </cell>
          <cell r="AN95" t="str">
            <v>Sal 128 (127)</v>
          </cell>
          <cell r="AP95" t="str">
            <v>CANTO</v>
          </cell>
        </row>
        <row r="96">
          <cell r="A96">
            <v>188</v>
          </cell>
          <cell r="B96" t="str">
            <v>{id:</v>
          </cell>
          <cell r="C96">
            <v>93</v>
          </cell>
          <cell r="D96" t="str">
            <v>,</v>
          </cell>
          <cell r="E96" t="str">
            <v xml:space="preserve">title: </v>
          </cell>
          <cell r="F96" t="str">
            <v>"</v>
          </cell>
          <cell r="G96" t="str">
            <v>Gloria a Dios en lo alto del cielo</v>
          </cell>
          <cell r="H96" t="str">
            <v>",</v>
          </cell>
          <cell r="I96" t="str">
            <v xml:space="preserve"> subtitle: </v>
          </cell>
          <cell r="J96" t="str">
            <v>"</v>
          </cell>
          <cell r="K96" t="str">
            <v>Himno Litúrgico</v>
          </cell>
          <cell r="L96" t="str">
            <v xml:space="preserve">", </v>
          </cell>
          <cell r="M96" t="str">
            <v xml:space="preserve">category: </v>
          </cell>
          <cell r="N96" t="str">
            <v>"</v>
          </cell>
          <cell r="O96" t="str">
            <v>Liturgia</v>
          </cell>
          <cell r="P96" t="str">
            <v>"</v>
          </cell>
          <cell r="Q96" t="str">
            <v>, moments: [</v>
          </cell>
          <cell r="R96" t="str">
            <v>"</v>
          </cell>
          <cell r="S96" t="str">
            <v>Entrada</v>
          </cell>
          <cell r="T96" t="str">
            <v>", "</v>
          </cell>
          <cell r="U96" t="str">
            <v>Antiguo Testamento</v>
          </cell>
          <cell r="AD96" t="str">
            <v>"], url: "</v>
          </cell>
          <cell r="AE96" t="str">
            <v>/resucito/src/index.html?canto=gloriaadiosenloaltodelcielo</v>
          </cell>
          <cell r="AF96" t="str">
            <v>", content: "</v>
          </cell>
          <cell r="AG96" t="str">
            <v>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ell>
          <cell r="AH96" t="str">
            <v>"},</v>
          </cell>
          <cell r="AI96" t="str">
            <v>g</v>
          </cell>
          <cell r="AJ96" t="str">
            <v>l</v>
          </cell>
          <cell r="AK96" t="str">
            <v>{id:93,title: "Gloria a Dios en lo alto del cielo", subtitle: "Himno Litúrgico", category: "Liturgia", moments: ["Entrada", "Antiguo Testamento"], url: "/resucito/src/index.html?canto=gloriaadiosenloaltodelcielo", content: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ell>
          <cell r="AL96" t="str">
            <v>GLORIA A DIOS EN LO ALTO DEL CIELO</v>
          </cell>
          <cell r="AM96" t="str">
            <v>gloriaadiosenloaltodelcielo</v>
          </cell>
          <cell r="AN96" t="str">
            <v>Himno Litúrgico</v>
          </cell>
          <cell r="AP96" t="str">
            <v>CANTO</v>
          </cell>
        </row>
        <row r="97">
          <cell r="A97">
            <v>77</v>
          </cell>
          <cell r="B97" t="str">
            <v>{id:</v>
          </cell>
          <cell r="C97">
            <v>94</v>
          </cell>
          <cell r="D97" t="str">
            <v>,</v>
          </cell>
          <cell r="E97" t="str">
            <v xml:space="preserve">title: </v>
          </cell>
          <cell r="F97" t="str">
            <v>"</v>
          </cell>
          <cell r="G97" t="str">
            <v>Gracias a Yahveh</v>
          </cell>
          <cell r="H97" t="str">
            <v>",</v>
          </cell>
          <cell r="I97" t="str">
            <v xml:space="preserve"> subtitle: </v>
          </cell>
          <cell r="J97" t="str">
            <v>"</v>
          </cell>
          <cell r="K97" t="str">
            <v>Sal 136 (135) - Melodía hebraica</v>
          </cell>
          <cell r="L97" t="str">
            <v xml:space="preserve">", </v>
          </cell>
          <cell r="M97" t="str">
            <v xml:space="preserve">category: </v>
          </cell>
          <cell r="N97" t="str">
            <v>"</v>
          </cell>
          <cell r="O97" t="str">
            <v>Precatecumenado</v>
          </cell>
          <cell r="P97" t="str">
            <v>"</v>
          </cell>
          <cell r="Q97" t="str">
            <v>, moments: [</v>
          </cell>
          <cell r="R97" t="str">
            <v>"</v>
          </cell>
          <cell r="S97" t="str">
            <v>Entrada</v>
          </cell>
          <cell r="AD97" t="str">
            <v>"], url: "</v>
          </cell>
          <cell r="AE97" t="str">
            <v>/resucito/src/index.html?canto=graciasayahveh</v>
          </cell>
          <cell r="AF97" t="str">
            <v>", content: "</v>
          </cell>
          <cell r="AG97" t="str">
            <v>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ell>
          <cell r="AH97" t="str">
            <v>"},</v>
          </cell>
          <cell r="AI97" t="str">
            <v>g</v>
          </cell>
          <cell r="AJ97" t="str">
            <v>p</v>
          </cell>
          <cell r="AK97" t="str">
            <v>{id:94,title: "Gracias a Yahveh", subtitle: "Sal 136 (135) - Melodía hebraica", category: "Precatecumenado", moments: ["Entrada"], url: "/resucito/src/index.html?canto=graciasayahveh", content: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ell>
          <cell r="AL97" t="str">
            <v>GRACIAS A YAHVEH</v>
          </cell>
          <cell r="AM97" t="str">
            <v>graciasayahveh</v>
          </cell>
          <cell r="AN97" t="str">
            <v>Sal 136 (135) - Melodía hebraica</v>
          </cell>
          <cell r="AP97" t="str">
            <v>CANTO</v>
          </cell>
        </row>
        <row r="98">
          <cell r="A98">
            <v>78</v>
          </cell>
          <cell r="B98" t="str">
            <v>{id:</v>
          </cell>
          <cell r="C98">
            <v>95</v>
          </cell>
          <cell r="D98" t="str">
            <v>,</v>
          </cell>
          <cell r="E98" t="str">
            <v xml:space="preserve">title: </v>
          </cell>
          <cell r="F98" t="str">
            <v>"</v>
          </cell>
          <cell r="G98" t="str">
            <v>Gritad jubilosos</v>
          </cell>
          <cell r="H98" t="str">
            <v>",</v>
          </cell>
          <cell r="I98" t="str">
            <v xml:space="preserve"> subtitle: </v>
          </cell>
          <cell r="J98" t="str">
            <v>"</v>
          </cell>
          <cell r="K98" t="str">
            <v>Isaías 12,1ss</v>
          </cell>
          <cell r="L98" t="str">
            <v xml:space="preserve">", </v>
          </cell>
          <cell r="M98" t="str">
            <v xml:space="preserve">category: </v>
          </cell>
          <cell r="N98" t="str">
            <v>"</v>
          </cell>
          <cell r="O98" t="str">
            <v>Precatecumenado</v>
          </cell>
          <cell r="P98" t="str">
            <v>"</v>
          </cell>
          <cell r="Q98" t="str">
            <v>, moments: [</v>
          </cell>
          <cell r="R98" t="str">
            <v>"</v>
          </cell>
          <cell r="S98" t="str">
            <v>Cuaresma</v>
          </cell>
          <cell r="T98" t="str">
            <v>", "</v>
          </cell>
          <cell r="U98" t="str">
            <v>Antiguo Testamento</v>
          </cell>
          <cell r="AD98" t="str">
            <v>"], url: "</v>
          </cell>
          <cell r="AE98" t="str">
            <v>/resucito/src/index.html?canto=gritadjubilosos</v>
          </cell>
          <cell r="AF98" t="str">
            <v>", content: "</v>
          </cell>
          <cell r="AG98" t="str">
            <v>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ell>
          <cell r="AH98" t="str">
            <v>"},</v>
          </cell>
          <cell r="AI98" t="str">
            <v>g</v>
          </cell>
          <cell r="AJ98" t="str">
            <v>p</v>
          </cell>
          <cell r="AK98" t="str">
            <v>{id:95,title: "Gritad jubilosos", subtitle: "Isaías 12,1ss", category: "Precatecumenado", moments: ["Cuaresma", "Antiguo Testamento"], url: "/resucito/src/index.html?canto=gritadjubilosos", content: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ell>
          <cell r="AL98" t="str">
            <v>GRITAD JUBILOSOS</v>
          </cell>
          <cell r="AM98" t="str">
            <v>gritadjubilosos</v>
          </cell>
          <cell r="AN98" t="str">
            <v>Isaías 12,1ss</v>
          </cell>
          <cell r="AP98" t="str">
            <v>CANTO</v>
          </cell>
        </row>
        <row r="99">
          <cell r="A99">
            <v>79</v>
          </cell>
          <cell r="B99" t="str">
            <v>{id:</v>
          </cell>
          <cell r="C99">
            <v>96</v>
          </cell>
          <cell r="D99" t="str">
            <v>,</v>
          </cell>
          <cell r="E99" t="str">
            <v xml:space="preserve">title: </v>
          </cell>
          <cell r="F99" t="str">
            <v>"</v>
          </cell>
          <cell r="G99" t="str">
            <v>Hacia ti, morada santa</v>
          </cell>
          <cell r="H99" t="str">
            <v>",</v>
          </cell>
          <cell r="I99" t="str">
            <v xml:space="preserve"> subtitle: </v>
          </cell>
          <cell r="J99" t="str">
            <v>"</v>
          </cell>
          <cell r="K99" t="str">
            <v>Himno procesional eucarístico (Kiko Argüello)</v>
          </cell>
          <cell r="L99" t="str">
            <v xml:space="preserve">", </v>
          </cell>
          <cell r="M99" t="str">
            <v xml:space="preserve">category: </v>
          </cell>
          <cell r="N99" t="str">
            <v>"</v>
          </cell>
          <cell r="O99" t="str">
            <v>Precatecumenado</v>
          </cell>
          <cell r="P99" t="str">
            <v>"</v>
          </cell>
          <cell r="Q99" t="str">
            <v>, moments: [</v>
          </cell>
          <cell r="R99" t="str">
            <v>"</v>
          </cell>
          <cell r="S99" t="str">
            <v>Fracción del pan</v>
          </cell>
          <cell r="T99" t="str">
            <v>", "</v>
          </cell>
          <cell r="U99" t="str">
            <v>Antiguo Testamento</v>
          </cell>
          <cell r="AD99" t="str">
            <v>"], url: "</v>
          </cell>
          <cell r="AE99" t="str">
            <v>/resucito/src/index.html?canto=haciatimoradasanta</v>
          </cell>
          <cell r="AF99" t="str">
            <v>", content: "</v>
          </cell>
          <cell r="AG99" t="str">
            <v>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ell>
          <cell r="AH99" t="str">
            <v>"},</v>
          </cell>
          <cell r="AI99" t="str">
            <v>h</v>
          </cell>
          <cell r="AJ99" t="str">
            <v>p</v>
          </cell>
          <cell r="AK99" t="str">
            <v>{id:96,title: "Hacia ti, morada santa", subtitle: "Himno procesional eucarístico (Kiko Argüello)", category: "Precatecumenado", moments: ["Fracción del pan", "Antiguo Testamento"], url: "/resucito/src/index.html?canto=haciatimoradasanta", content: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ell>
          <cell r="AL99" t="str">
            <v>HACIA TI, MORADA SANTA</v>
          </cell>
          <cell r="AM99" t="str">
            <v>haciati,moradasanta</v>
          </cell>
          <cell r="AN99" t="str">
            <v>Himno procesional eucarístico (Kiko Argüello)</v>
          </cell>
          <cell r="AP99" t="str">
            <v>CANTO</v>
          </cell>
        </row>
        <row r="100">
          <cell r="A100">
            <v>80</v>
          </cell>
          <cell r="B100" t="str">
            <v>{id:</v>
          </cell>
          <cell r="C100">
            <v>97</v>
          </cell>
          <cell r="D100" t="str">
            <v>,</v>
          </cell>
          <cell r="E100" t="str">
            <v xml:space="preserve">title: </v>
          </cell>
          <cell r="F100" t="str">
            <v>"</v>
          </cell>
          <cell r="G100" t="str">
            <v>Hasta cuándo</v>
          </cell>
          <cell r="H100" t="str">
            <v>",</v>
          </cell>
          <cell r="I100" t="str">
            <v xml:space="preserve"> subtitle: </v>
          </cell>
          <cell r="J100" t="str">
            <v>"</v>
          </cell>
          <cell r="K100" t="str">
            <v>Sal 13 (12)</v>
          </cell>
          <cell r="L100" t="str">
            <v xml:space="preserve">", </v>
          </cell>
          <cell r="M100" t="str">
            <v xml:space="preserve">category: </v>
          </cell>
          <cell r="N100" t="str">
            <v>"</v>
          </cell>
          <cell r="O100" t="str">
            <v>Precatecumenado</v>
          </cell>
          <cell r="P100" t="str">
            <v>"</v>
          </cell>
          <cell r="Q100" t="str">
            <v>, moments: [</v>
          </cell>
          <cell r="R100" t="str">
            <v>"</v>
          </cell>
          <cell r="S100" t="str">
            <v>Cuaresma</v>
          </cell>
          <cell r="T100" t="str">
            <v>", "</v>
          </cell>
          <cell r="U100" t="str">
            <v>Pascua</v>
          </cell>
          <cell r="V100" t="str">
            <v>", "</v>
          </cell>
          <cell r="W100" t="str">
            <v>Laudes/Visperas</v>
          </cell>
          <cell r="AD100" t="str">
            <v>"], url: "</v>
          </cell>
          <cell r="AE100" t="str">
            <v>/resucito/src/index.html?canto=hastacuando</v>
          </cell>
          <cell r="AF100" t="str">
            <v>", content: "</v>
          </cell>
          <cell r="AG100" t="str">
            <v>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ell>
          <cell r="AH100" t="str">
            <v>"},</v>
          </cell>
          <cell r="AI100" t="str">
            <v>h</v>
          </cell>
          <cell r="AJ100" t="str">
            <v>p</v>
          </cell>
          <cell r="AK100" t="str">
            <v>{id:97,title: "Hasta cuándo", subtitle: "Sal 13 (12)", category: "Precatecumenado", moments: ["Cuaresma", "Pascua", "Laudes/Visperas"], url: "/resucito/src/index.html?canto=hastacuando", content: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ell>
          <cell r="AL100" t="str">
            <v>HASTA CUÁNDO</v>
          </cell>
          <cell r="AM100" t="str">
            <v>hastacuándo</v>
          </cell>
          <cell r="AN100" t="str">
            <v>Sal 13 (12)</v>
          </cell>
          <cell r="AP100" t="str">
            <v>CANTO</v>
          </cell>
        </row>
        <row r="101">
          <cell r="A101">
            <v>81</v>
          </cell>
          <cell r="B101" t="str">
            <v>{id:</v>
          </cell>
          <cell r="C101">
            <v>98</v>
          </cell>
          <cell r="D101" t="str">
            <v>,</v>
          </cell>
          <cell r="E101" t="str">
            <v xml:space="preserve">title: </v>
          </cell>
          <cell r="F101" t="str">
            <v>"</v>
          </cell>
          <cell r="G101" t="str">
            <v>He aquí mi siervo</v>
          </cell>
          <cell r="H101" t="str">
            <v>",</v>
          </cell>
          <cell r="I101" t="str">
            <v xml:space="preserve"> subtitle: </v>
          </cell>
          <cell r="J101" t="str">
            <v>"</v>
          </cell>
          <cell r="K101" t="str">
            <v>Isaías 42,1-4; Mateo 12,18-21 - Primer canto de Siervo de Yahveh</v>
          </cell>
          <cell r="L101" t="str">
            <v xml:space="preserve">", </v>
          </cell>
          <cell r="M101" t="str">
            <v xml:space="preserve">category: </v>
          </cell>
          <cell r="N101" t="str">
            <v>"</v>
          </cell>
          <cell r="O101" t="str">
            <v>Precatecumenado</v>
          </cell>
          <cell r="P101" t="str">
            <v>"</v>
          </cell>
          <cell r="Q101" t="str">
            <v>, moments: [</v>
          </cell>
          <cell r="R101" t="str">
            <v>"</v>
          </cell>
          <cell r="S101" t="str">
            <v>Adviento</v>
          </cell>
          <cell r="T101" t="str">
            <v>", "</v>
          </cell>
          <cell r="U101" t="str">
            <v>Nuevo Testamento</v>
          </cell>
          <cell r="AD101" t="str">
            <v>"], url: "</v>
          </cell>
          <cell r="AE101" t="str">
            <v>/resucito/src/index.html?canto=heaquimisiervo</v>
          </cell>
          <cell r="AF101" t="str">
            <v>", content: "</v>
          </cell>
          <cell r="AG101" t="str">
            <v>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ell>
          <cell r="AH101" t="str">
            <v>"},</v>
          </cell>
          <cell r="AI101" t="str">
            <v>h</v>
          </cell>
          <cell r="AJ101" t="str">
            <v>p</v>
          </cell>
          <cell r="AK101" t="str">
            <v>{id:98,title: "He aquí mi siervo", subtitle: "Isaías 42,1-4; Mateo 12,18-21 - Primer canto de Siervo de Yahveh", category: "Precatecumenado", moments: ["Adviento", "Nuevo Testamento"], url: "/resucito/src/index.html?canto=heaquimisiervo", content: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ell>
          <cell r="AL101" t="str">
            <v>HE AQUÍ MI SIERVO</v>
          </cell>
          <cell r="AM101" t="str">
            <v>heaquímisiervo</v>
          </cell>
          <cell r="AN101" t="str">
            <v>Isaías 42,1-4; Mateo 12,18-21 - Primer canto de Siervo de Yahveh</v>
          </cell>
          <cell r="AP101" t="str">
            <v>CANTO</v>
          </cell>
        </row>
        <row r="102">
          <cell r="A102">
            <v>226</v>
          </cell>
          <cell r="B102" t="str">
            <v>{id:</v>
          </cell>
          <cell r="C102">
            <v>99</v>
          </cell>
          <cell r="D102" t="str">
            <v>,</v>
          </cell>
          <cell r="E102" t="str">
            <v xml:space="preserve">title: </v>
          </cell>
          <cell r="F102" t="str">
            <v>"</v>
          </cell>
          <cell r="G102" t="str">
            <v>He aquí que nuestro espejo es el Señor</v>
          </cell>
          <cell r="H102" t="str">
            <v>",</v>
          </cell>
          <cell r="I102" t="str">
            <v xml:space="preserve"> subtitle: </v>
          </cell>
          <cell r="J102" t="str">
            <v>"</v>
          </cell>
          <cell r="K102" t="str">
            <v>Oda XIII de Salomón</v>
          </cell>
          <cell r="L102" t="str">
            <v xml:space="preserve">", </v>
          </cell>
          <cell r="M102" t="str">
            <v xml:space="preserve">category: </v>
          </cell>
          <cell r="N102" t="str">
            <v>"</v>
          </cell>
          <cell r="O102" t="str">
            <v>Catecumenado</v>
          </cell>
          <cell r="P102" t="str">
            <v>"</v>
          </cell>
          <cell r="Q102" t="str">
            <v>, moments: [</v>
          </cell>
          <cell r="R102" t="str">
            <v>"</v>
          </cell>
          <cell r="S102" t="str">
            <v>Adviento</v>
          </cell>
          <cell r="T102" t="str">
            <v>", "</v>
          </cell>
          <cell r="U102" t="str">
            <v>Cuaresma</v>
          </cell>
          <cell r="V102" t="str">
            <v>", "</v>
          </cell>
          <cell r="W102" t="str">
            <v>Antiguo Testamento</v>
          </cell>
          <cell r="AD102" t="str">
            <v>"], url: "</v>
          </cell>
          <cell r="AE102" t="str">
            <v>/resucito/src/index.html?canto=heaquiquenuestroespejoeselsenor</v>
          </cell>
          <cell r="AF102" t="str">
            <v>", content: "</v>
          </cell>
          <cell r="AG102" t="str">
            <v>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ell>
          <cell r="AH102" t="str">
            <v>"},</v>
          </cell>
          <cell r="AI102" t="str">
            <v>h</v>
          </cell>
          <cell r="AJ102" t="str">
            <v>c</v>
          </cell>
          <cell r="AK102" t="str">
            <v>{id:99,title: "He aquí que nuestro espejo es el Señor", subtitle: "Oda XIII de Salomón", category: "Catecumenado", moments: ["Adviento", "Cuaresma", "Antiguo Testamento"], url: "/resucito/src/index.html?canto=heaquiquenuestroespejoeselsenor", content: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ell>
          <cell r="AL102" t="str">
            <v>HE AQUÍ QUE NUESTRO ESPEJO ES EL SEÑOR</v>
          </cell>
          <cell r="AM102" t="str">
            <v>heaquíquenuestroespejoeselseñor</v>
          </cell>
          <cell r="AN102" t="str">
            <v>Oda XIII de Salomón</v>
          </cell>
          <cell r="AP102" t="str">
            <v>CANTO</v>
          </cell>
        </row>
        <row r="103">
          <cell r="A103">
            <v>82</v>
          </cell>
          <cell r="B103" t="str">
            <v>{id:</v>
          </cell>
          <cell r="C103">
            <v>100</v>
          </cell>
          <cell r="D103" t="str">
            <v>,</v>
          </cell>
          <cell r="E103" t="str">
            <v xml:space="preserve">title: </v>
          </cell>
          <cell r="F103" t="str">
            <v>"</v>
          </cell>
          <cell r="G103" t="str">
            <v>He aquí que vengo presto</v>
          </cell>
          <cell r="H103" t="str">
            <v>",</v>
          </cell>
          <cell r="I103" t="str">
            <v xml:space="preserve"> subtitle: </v>
          </cell>
          <cell r="J103" t="str">
            <v>"</v>
          </cell>
          <cell r="K103" t="str">
            <v>Apocalipsis 22,12-16</v>
          </cell>
          <cell r="L103" t="str">
            <v xml:space="preserve">", </v>
          </cell>
          <cell r="M103" t="str">
            <v xml:space="preserve">category: </v>
          </cell>
          <cell r="N103" t="str">
            <v>"</v>
          </cell>
          <cell r="O103" t="str">
            <v>Precatecumenado</v>
          </cell>
          <cell r="P103" t="str">
            <v>"</v>
          </cell>
          <cell r="Q103" t="str">
            <v>, moments: [</v>
          </cell>
          <cell r="R103" t="str">
            <v>"</v>
          </cell>
          <cell r="S103" t="str">
            <v>Pascua</v>
          </cell>
          <cell r="T103" t="str">
            <v>", "</v>
          </cell>
          <cell r="U103" t="str">
            <v>Comunión</v>
          </cell>
          <cell r="V103" t="str">
            <v>", "</v>
          </cell>
          <cell r="W103" t="str">
            <v>Antiguo Testamento</v>
          </cell>
          <cell r="AD103" t="str">
            <v>"], url: "</v>
          </cell>
          <cell r="AE103" t="str">
            <v>/resucito/src/index.html?canto=heaquiquevengopresto</v>
          </cell>
          <cell r="AF103" t="str">
            <v>", content: "</v>
          </cell>
          <cell r="AG103" t="str">
            <v>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ell>
          <cell r="AH103" t="str">
            <v>"},</v>
          </cell>
          <cell r="AI103" t="str">
            <v>h</v>
          </cell>
          <cell r="AJ103" t="str">
            <v>p</v>
          </cell>
          <cell r="AK103" t="str">
            <v>{id:100,title: "He aquí que vengo presto", subtitle: "Apocalipsis 22,12-16", category: "Precatecumenado", moments: ["Pascua", "Comunión", "Antiguo Testamento"], url: "/resucito/src/index.html?canto=heaquiquevengopresto", content: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ell>
          <cell r="AL103" t="str">
            <v>HE AQUÍ QUE VENGO PRESTO</v>
          </cell>
          <cell r="AM103" t="str">
            <v>heaquíquevengopresto</v>
          </cell>
          <cell r="AN103" t="str">
            <v>Apocalipsis 22,12-16</v>
          </cell>
          <cell r="AP103" t="str">
            <v>CANTO</v>
          </cell>
        </row>
        <row r="104">
          <cell r="A104">
            <v>83</v>
          </cell>
          <cell r="B104" t="str">
            <v>{id:</v>
          </cell>
          <cell r="C104">
            <v>101</v>
          </cell>
          <cell r="D104" t="str">
            <v>,</v>
          </cell>
          <cell r="E104" t="str">
            <v xml:space="preserve">title: </v>
          </cell>
          <cell r="F104" t="str">
            <v>"</v>
          </cell>
          <cell r="G104" t="str">
            <v>He esperado en el Señor</v>
          </cell>
          <cell r="H104" t="str">
            <v>",</v>
          </cell>
          <cell r="I104" t="str">
            <v xml:space="preserve"> subtitle: </v>
          </cell>
          <cell r="J104" t="str">
            <v>"</v>
          </cell>
          <cell r="K104" t="str">
            <v>Salmo 40 (39)</v>
          </cell>
          <cell r="L104" t="str">
            <v xml:space="preserve">", </v>
          </cell>
          <cell r="M104" t="str">
            <v xml:space="preserve">category: </v>
          </cell>
          <cell r="N104" t="str">
            <v>"</v>
          </cell>
          <cell r="O104" t="str">
            <v>Precatecumenado</v>
          </cell>
          <cell r="P104" t="str">
            <v>"</v>
          </cell>
          <cell r="Q104" t="str">
            <v>, moments: [</v>
          </cell>
          <cell r="R104" t="str">
            <v>"</v>
          </cell>
          <cell r="S104" t="str">
            <v>Cuaresma</v>
          </cell>
          <cell r="T104" t="str">
            <v>", "</v>
          </cell>
          <cell r="U104" t="str">
            <v>Nuevo Testamento</v>
          </cell>
          <cell r="AD104" t="str">
            <v>"], url: "</v>
          </cell>
          <cell r="AE104" t="str">
            <v>/resucito/src/index.html?canto=heesperadoenelsenor</v>
          </cell>
          <cell r="AF104" t="str">
            <v>", content: "</v>
          </cell>
          <cell r="AG104" t="str">
            <v>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ell>
          <cell r="AH104" t="str">
            <v>"},</v>
          </cell>
          <cell r="AI104" t="str">
            <v>h</v>
          </cell>
          <cell r="AJ104" t="str">
            <v>p</v>
          </cell>
          <cell r="AK104" t="str">
            <v>{id:101,title: "He esperado en el Señor", subtitle: "Salmo 40 (39)", category: "Precatecumenado", moments: ["Cuaresma", "Nuevo Testamento"], url: "/resucito/src/index.html?canto=heesperadoenelsenor", content: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ell>
          <cell r="AL104" t="str">
            <v>HE ESPERADO EN EL SEÑOR</v>
          </cell>
          <cell r="AM104" t="str">
            <v>heesperadoenelseñor</v>
          </cell>
          <cell r="AN104" t="str">
            <v>Salmo 40 (39)</v>
          </cell>
          <cell r="AP104" t="str">
            <v>CANTO</v>
          </cell>
        </row>
        <row r="105">
          <cell r="A105">
            <v>241</v>
          </cell>
          <cell r="B105" t="str">
            <v>{id:</v>
          </cell>
          <cell r="C105">
            <v>102</v>
          </cell>
          <cell r="D105" t="str">
            <v>,</v>
          </cell>
          <cell r="E105" t="str">
            <v xml:space="preserve">title: </v>
          </cell>
          <cell r="F105" t="str">
            <v>"</v>
          </cell>
          <cell r="G105" t="str">
            <v>Hermosa eres, amiga mía</v>
          </cell>
          <cell r="H105" t="str">
            <v>",</v>
          </cell>
          <cell r="I105" t="str">
            <v xml:space="preserve"> subtitle: </v>
          </cell>
          <cell r="J105" t="str">
            <v>"</v>
          </cell>
          <cell r="K105" t="str">
            <v>Cantar de los cantares 6-7</v>
          </cell>
          <cell r="L105" t="str">
            <v xml:space="preserve">", </v>
          </cell>
          <cell r="M105" t="str">
            <v xml:space="preserve">category: </v>
          </cell>
          <cell r="N105" t="str">
            <v>"</v>
          </cell>
          <cell r="O105" t="str">
            <v>Eleccion</v>
          </cell>
          <cell r="P105" t="str">
            <v>"</v>
          </cell>
          <cell r="Q105" t="str">
            <v>, moments: [</v>
          </cell>
          <cell r="R105" t="str">
            <v>"</v>
          </cell>
          <cell r="S105" t="str">
            <v>Pascua</v>
          </cell>
          <cell r="AD105" t="str">
            <v>"], url: "</v>
          </cell>
          <cell r="AE105" t="str">
            <v>/resucito/src/index.html?canto=hermosaeresamigamia</v>
          </cell>
          <cell r="AF105" t="str">
            <v>", content: "</v>
          </cell>
          <cell r="AG105" t="str">
            <v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ell>
          <cell r="AH105" t="str">
            <v>"},</v>
          </cell>
          <cell r="AI105" t="str">
            <v>h</v>
          </cell>
          <cell r="AJ105" t="str">
            <v>e</v>
          </cell>
          <cell r="AK105" t="str">
            <v>{id:102,title: "Hermosa eres, amiga mía", subtitle: "Cantar de los cantares 6-7", category: "Eleccion", moments: ["Pascua"], url: "/resucito/src/index.html?canto=hermosaeresamigamia", content: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ell>
          <cell r="AL105" t="str">
            <v>HERMOSA ERES, AMIGA MÍA</v>
          </cell>
          <cell r="AM105" t="str">
            <v>hermosaeres,amigamía</v>
          </cell>
          <cell r="AN105" t="str">
            <v>Cantar de los cantares 6-7</v>
          </cell>
          <cell r="AP105" t="str">
            <v>CANTO</v>
          </cell>
        </row>
        <row r="106">
          <cell r="A106">
            <v>84</v>
          </cell>
          <cell r="B106" t="str">
            <v>{id:</v>
          </cell>
          <cell r="C106">
            <v>103</v>
          </cell>
          <cell r="D106" t="str">
            <v>,</v>
          </cell>
          <cell r="E106" t="str">
            <v xml:space="preserve">title: </v>
          </cell>
          <cell r="F106" t="str">
            <v>"</v>
          </cell>
          <cell r="G106" t="str">
            <v>Hijas de Jerusalén</v>
          </cell>
          <cell r="H106" t="str">
            <v>",</v>
          </cell>
          <cell r="I106" t="str">
            <v xml:space="preserve"> subtitle: </v>
          </cell>
          <cell r="J106" t="str">
            <v>"</v>
          </cell>
          <cell r="K106" t="str">
            <v>Lucas 23,28-46</v>
          </cell>
          <cell r="L106" t="str">
            <v xml:space="preserve">", </v>
          </cell>
          <cell r="M106" t="str">
            <v xml:space="preserve">category: </v>
          </cell>
          <cell r="N106" t="str">
            <v>"</v>
          </cell>
          <cell r="O106" t="str">
            <v>Precatecumenado</v>
          </cell>
          <cell r="P106" t="str">
            <v>"</v>
          </cell>
          <cell r="Q106" t="str">
            <v>, moments: [</v>
          </cell>
          <cell r="R106" t="str">
            <v>"</v>
          </cell>
          <cell r="S106" t="str">
            <v>Pentecostés</v>
          </cell>
          <cell r="T106" t="str">
            <v>", "</v>
          </cell>
          <cell r="U106" t="str">
            <v>Comunión</v>
          </cell>
          <cell r="V106" t="str">
            <v>", "</v>
          </cell>
          <cell r="W106" t="str">
            <v>Nuevo Testamento</v>
          </cell>
          <cell r="AD106" t="str">
            <v>"], url: "</v>
          </cell>
          <cell r="AE106" t="str">
            <v>/resucito/src/index.html?canto=hijasdejerusalen</v>
          </cell>
          <cell r="AF106" t="str">
            <v>", content: "</v>
          </cell>
          <cell r="AG106" t="str">
            <v>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ell>
          <cell r="AH106" t="str">
            <v>"},</v>
          </cell>
          <cell r="AI106" t="str">
            <v>h</v>
          </cell>
          <cell r="AJ106" t="str">
            <v>p</v>
          </cell>
          <cell r="AK106" t="str">
            <v>{id:103,title: "Hijas de Jerusalén", subtitle: "Lucas 23,28-46", category: "Precatecumenado", moments: ["Pentecostés", "Comunión", "Nuevo Testamento"], url: "/resucito/src/index.html?canto=hijasdejerusalen", content: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ell>
          <cell r="AL106" t="str">
            <v>HIJAS DE JERUSALÉN</v>
          </cell>
          <cell r="AM106" t="str">
            <v>hijasdejerusalén</v>
          </cell>
          <cell r="AN106" t="str">
            <v>Lucas 23,28-46</v>
          </cell>
          <cell r="AP106" t="str">
            <v>CANTO</v>
          </cell>
        </row>
        <row r="107">
          <cell r="A107">
            <v>85</v>
          </cell>
          <cell r="B107" t="str">
            <v>{id:</v>
          </cell>
          <cell r="C107">
            <v>104</v>
          </cell>
          <cell r="D107" t="str">
            <v>,</v>
          </cell>
          <cell r="E107" t="str">
            <v xml:space="preserve">title: </v>
          </cell>
          <cell r="F107" t="str">
            <v>"</v>
          </cell>
          <cell r="G107" t="str">
            <v>Himno a Cristo luz</v>
          </cell>
          <cell r="H107" t="str">
            <v>",</v>
          </cell>
          <cell r="I107" t="str">
            <v xml:space="preserve"> subtitle: </v>
          </cell>
          <cell r="J107" t="str">
            <v>"</v>
          </cell>
          <cell r="K107" t="str">
            <v>Himno vespertino (San Gregorio Nacianceno)</v>
          </cell>
          <cell r="L107" t="str">
            <v xml:space="preserve">", </v>
          </cell>
          <cell r="M107" t="str">
            <v xml:space="preserve">category: </v>
          </cell>
          <cell r="N107" t="str">
            <v>"</v>
          </cell>
          <cell r="O107" t="str">
            <v>Precatecumenado</v>
          </cell>
          <cell r="P107" t="str">
            <v>"</v>
          </cell>
          <cell r="Q107" t="str">
            <v>, moments: [</v>
          </cell>
          <cell r="R107" t="str">
            <v>"</v>
          </cell>
          <cell r="S107" t="str">
            <v>Laudes/Visperas</v>
          </cell>
          <cell r="T107" t="str">
            <v>", "</v>
          </cell>
          <cell r="U107" t="str">
            <v>Entrada</v>
          </cell>
          <cell r="AD107" t="str">
            <v>"], url: "</v>
          </cell>
          <cell r="AE107" t="str">
            <v>/resucito/src/index.html?canto=himnoacristoluz</v>
          </cell>
          <cell r="AF107" t="str">
            <v>", content: "</v>
          </cell>
          <cell r="AG107" t="str">
            <v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ell>
          <cell r="AH107" t="str">
            <v>"},</v>
          </cell>
          <cell r="AI107" t="str">
            <v>h</v>
          </cell>
          <cell r="AJ107" t="str">
            <v>p</v>
          </cell>
          <cell r="AK107" t="str">
            <v>{id:104,title: "Himno a Cristo luz", subtitle: "Himno vespertino (San Gregorio Nacianceno)", category: "Precatecumenado", moments: ["Laudes/Visperas", "Entrada"], url: "/resucito/src/index.html?canto=himnoacristoluz", content: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ell>
          <cell r="AL107" t="str">
            <v>HIMNO A CRISTO LUZ</v>
          </cell>
          <cell r="AM107" t="str">
            <v>himnoacristoluz</v>
          </cell>
          <cell r="AN107" t="str">
            <v>Himno vespertino (San Gregorio Nacianceno)</v>
          </cell>
          <cell r="AP107" t="str">
            <v>CANTO</v>
          </cell>
        </row>
        <row r="108">
          <cell r="A108">
            <v>86</v>
          </cell>
          <cell r="B108" t="str">
            <v>{id:</v>
          </cell>
          <cell r="C108">
            <v>105</v>
          </cell>
          <cell r="D108" t="str">
            <v>,</v>
          </cell>
          <cell r="E108" t="str">
            <v xml:space="preserve">title: </v>
          </cell>
          <cell r="F108" t="str">
            <v>"</v>
          </cell>
          <cell r="G108" t="str">
            <v>Himno a la caridad</v>
          </cell>
          <cell r="H108" t="str">
            <v>",</v>
          </cell>
          <cell r="I108" t="str">
            <v xml:space="preserve"> subtitle: </v>
          </cell>
          <cell r="J108" t="str">
            <v>"</v>
          </cell>
          <cell r="K108" t="str">
            <v>1 Corintios 13,1-7</v>
          </cell>
          <cell r="L108" t="str">
            <v xml:space="preserve">", </v>
          </cell>
          <cell r="M108" t="str">
            <v xml:space="preserve">category: </v>
          </cell>
          <cell r="N108" t="str">
            <v>"</v>
          </cell>
          <cell r="O108" t="str">
            <v>Precatecumenado</v>
          </cell>
          <cell r="P108" t="str">
            <v>"</v>
          </cell>
          <cell r="Q108" t="str">
            <v>, moments: [</v>
          </cell>
          <cell r="R108" t="str">
            <v>"</v>
          </cell>
          <cell r="S108" t="str">
            <v>Cuaresma</v>
          </cell>
          <cell r="T108" t="str">
            <v>", "</v>
          </cell>
          <cell r="U108" t="str">
            <v>Fracción del Fracción del pan</v>
          </cell>
          <cell r="V108" t="str">
            <v>", "</v>
          </cell>
          <cell r="W108" t="str">
            <v>Nuevo Testamento</v>
          </cell>
          <cell r="AD108" t="str">
            <v>"], url: "</v>
          </cell>
          <cell r="AE108" t="str">
            <v>/resucito/src/index.html?canto=himnoalacaridad</v>
          </cell>
          <cell r="AF108" t="str">
            <v>", content: "</v>
          </cell>
          <cell r="AG108" t="str">
            <v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ell>
          <cell r="AH108" t="str">
            <v>"},</v>
          </cell>
          <cell r="AI108" t="str">
            <v>h</v>
          </cell>
          <cell r="AJ108" t="str">
            <v>p</v>
          </cell>
          <cell r="AK108" t="str">
            <v>{id:105,title: "Himno a la caridad", subtitle: "1 Corintios 13,1-7", category: "Precatecumenado", moments: ["Cuaresma", "Fracción del Fracción del pan", "Nuevo Testamento"], url: "/resucito/src/index.html?canto=himnoalacaridad", content: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ell>
          <cell r="AL108" t="str">
            <v>HIMNO A LA CARIDAD</v>
          </cell>
          <cell r="AM108" t="str">
            <v>himnoalacaridad</v>
          </cell>
          <cell r="AN108" t="str">
            <v>1 Corintios 13,1-7</v>
          </cell>
          <cell r="AP108" t="str">
            <v>CANTO</v>
          </cell>
        </row>
        <row r="109">
          <cell r="A109">
            <v>227</v>
          </cell>
          <cell r="B109" t="str">
            <v>{id:</v>
          </cell>
          <cell r="C109">
            <v>106</v>
          </cell>
          <cell r="D109" t="str">
            <v>,</v>
          </cell>
          <cell r="E109" t="str">
            <v xml:space="preserve">title: </v>
          </cell>
          <cell r="F109" t="str">
            <v>"</v>
          </cell>
          <cell r="G109" t="str">
            <v>Himno a la cruz gloriosa</v>
          </cell>
          <cell r="H109" t="str">
            <v>",</v>
          </cell>
          <cell r="I109" t="str">
            <v xml:space="preserve"> subtitle: </v>
          </cell>
          <cell r="J109" t="str">
            <v>"</v>
          </cell>
          <cell r="K109" t="str">
            <v>Homilía La Santa Pascua (Anónimo s. II)</v>
          </cell>
          <cell r="L109" t="str">
            <v xml:space="preserve">", </v>
          </cell>
          <cell r="M109" t="str">
            <v xml:space="preserve">category: </v>
          </cell>
          <cell r="N109" t="str">
            <v>"</v>
          </cell>
          <cell r="O109" t="str">
            <v>Catecumenado</v>
          </cell>
          <cell r="P109" t="str">
            <v>"</v>
          </cell>
          <cell r="Q109" t="str">
            <v>, moments: [</v>
          </cell>
          <cell r="R109" t="str">
            <v>"</v>
          </cell>
          <cell r="S109" t="str">
            <v>Adviento</v>
          </cell>
          <cell r="AD109" t="str">
            <v>"], url: "</v>
          </cell>
          <cell r="AE109" t="str">
            <v>/resucito/src/index.html?canto=himnoalacruzgloriosa</v>
          </cell>
          <cell r="AF109" t="str">
            <v>", content: "</v>
          </cell>
          <cell r="AG109" t="str">
            <v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ell>
          <cell r="AH109" t="str">
            <v>"},</v>
          </cell>
          <cell r="AI109" t="str">
            <v>h</v>
          </cell>
          <cell r="AJ109" t="str">
            <v>c</v>
          </cell>
          <cell r="AK109" t="str">
            <v>{id:106,title: "Himno a la cruz gloriosa", subtitle: "Homilía La Santa Pascua (Anónimo s. II)", category: "Catecumenado", moments: ["Adviento"], url: "/resucito/src/index.html?canto=himnoalacruzgloriosa", content: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ell>
          <cell r="AL109" t="str">
            <v>HIMNO A LA CRUZ GLORIOSA</v>
          </cell>
          <cell r="AM109" t="str">
            <v>himnoalacruzgloriosa</v>
          </cell>
          <cell r="AN109" t="str">
            <v>Homilía La Santa Pascua (Anónimo s. II)</v>
          </cell>
          <cell r="AP109" t="str">
            <v>CANTO</v>
          </cell>
        </row>
        <row r="110">
          <cell r="A110">
            <v>87</v>
          </cell>
          <cell r="B110" t="str">
            <v>{id:</v>
          </cell>
          <cell r="C110">
            <v>107</v>
          </cell>
          <cell r="D110" t="str">
            <v>,</v>
          </cell>
          <cell r="E110" t="str">
            <v xml:space="preserve">title: </v>
          </cell>
          <cell r="F110" t="str">
            <v>"</v>
          </cell>
          <cell r="G110" t="str">
            <v>Himno a la kenosis</v>
          </cell>
          <cell r="H110" t="str">
            <v>",</v>
          </cell>
          <cell r="I110" t="str">
            <v xml:space="preserve"> subtitle: </v>
          </cell>
          <cell r="J110" t="str">
            <v>"</v>
          </cell>
          <cell r="K110" t="str">
            <v>Filipenses 2,1-11</v>
          </cell>
          <cell r="L110" t="str">
            <v xml:space="preserve">", </v>
          </cell>
          <cell r="M110" t="str">
            <v xml:space="preserve">category: </v>
          </cell>
          <cell r="N110" t="str">
            <v>"</v>
          </cell>
          <cell r="O110" t="str">
            <v>Precatecumenado</v>
          </cell>
          <cell r="P110" t="str">
            <v>"</v>
          </cell>
          <cell r="Q110" t="str">
            <v>, moments: [</v>
          </cell>
          <cell r="R110" t="str">
            <v>"</v>
          </cell>
          <cell r="S110" t="str">
            <v>Laudes/Visperas</v>
          </cell>
          <cell r="AD110" t="str">
            <v>"], url: "</v>
          </cell>
          <cell r="AE110" t="str">
            <v>/resucito/src/index.html?canto=himnoalakenosis</v>
          </cell>
          <cell r="AF110" t="str">
            <v>", content: "</v>
          </cell>
          <cell r="AG110" t="str">
            <v>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ell>
          <cell r="AH110" t="str">
            <v>"},</v>
          </cell>
          <cell r="AI110" t="str">
            <v>h</v>
          </cell>
          <cell r="AJ110" t="str">
            <v>p</v>
          </cell>
          <cell r="AK110" t="str">
            <v>{id:107,title: "Himno a la kenosis", subtitle: "Filipenses 2,1-11", category: "Precatecumenado", moments: ["Laudes/Visperas"], url: "/resucito/src/index.html?canto=himnoalakenosis", content: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ell>
          <cell r="AL110" t="str">
            <v>HIMNO A LA KENOSIS</v>
          </cell>
          <cell r="AM110" t="str">
            <v>himnoalakenosis</v>
          </cell>
          <cell r="AN110" t="str">
            <v>Filipenses 2,1-11</v>
          </cell>
          <cell r="AP110" t="str">
            <v>CANTO</v>
          </cell>
        </row>
        <row r="111">
          <cell r="A111">
            <v>88</v>
          </cell>
          <cell r="B111" t="str">
            <v>{id:</v>
          </cell>
          <cell r="C111">
            <v>108</v>
          </cell>
          <cell r="D111" t="str">
            <v>,</v>
          </cell>
          <cell r="E111" t="str">
            <v xml:space="preserve">title: </v>
          </cell>
          <cell r="F111" t="str">
            <v>"</v>
          </cell>
          <cell r="G111" t="str">
            <v>Himno de Adviento</v>
          </cell>
          <cell r="H111" t="str">
            <v>",</v>
          </cell>
          <cell r="I111" t="str">
            <v xml:space="preserve"> subtitle: </v>
          </cell>
          <cell r="J111" t="str">
            <v>"</v>
          </cell>
          <cell r="K111" t="str">
            <v>Himno lat. «Vox clara ecce Intonat»</v>
          </cell>
          <cell r="L111" t="str">
            <v xml:space="preserve">", </v>
          </cell>
          <cell r="M111" t="str">
            <v xml:space="preserve">category: </v>
          </cell>
          <cell r="N111" t="str">
            <v>"</v>
          </cell>
          <cell r="O111" t="str">
            <v>Precatecumenado</v>
          </cell>
          <cell r="P111" t="str">
            <v>"</v>
          </cell>
          <cell r="Q111" t="str">
            <v>, moments: [</v>
          </cell>
          <cell r="R111" t="str">
            <v>"</v>
          </cell>
          <cell r="S111" t="str">
            <v>Pascua</v>
          </cell>
          <cell r="T111" t="str">
            <v>", "</v>
          </cell>
          <cell r="U111" t="str">
            <v>Laudes/Visperas</v>
          </cell>
          <cell r="AD111" t="str">
            <v>"], url: "</v>
          </cell>
          <cell r="AE111" t="str">
            <v>/resucito/src/index.html?canto=himnodeadviento</v>
          </cell>
          <cell r="AF111" t="str">
            <v>", content: "</v>
          </cell>
          <cell r="AG111" t="str">
            <v>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ell>
          <cell r="AH111" t="str">
            <v>"},</v>
          </cell>
          <cell r="AI111" t="str">
            <v>h</v>
          </cell>
          <cell r="AJ111" t="str">
            <v>p</v>
          </cell>
          <cell r="AK111" t="str">
            <v>{id:108,title: "Himno de Adviento", subtitle: "Himno lat. «Vox clara ecce Intonat»", category: "Precatecumenado", moments: ["Pascua", "Laudes/Visperas"], url: "/resucito/src/index.html?canto=himnodeadviento", content: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ell>
          <cell r="AL111" t="str">
            <v>HIMNO DE ADVIENTO</v>
          </cell>
          <cell r="AM111" t="str">
            <v>himnodeadviento</v>
          </cell>
          <cell r="AN111" t="str">
            <v>Himno lat. «Vox clara ecce Intonat»</v>
          </cell>
          <cell r="AP111" t="str">
            <v>CANTO</v>
          </cell>
        </row>
        <row r="112">
          <cell r="A112">
            <v>89</v>
          </cell>
          <cell r="B112" t="str">
            <v>{id:</v>
          </cell>
          <cell r="C112">
            <v>109</v>
          </cell>
          <cell r="D112" t="str">
            <v>,</v>
          </cell>
          <cell r="E112" t="str">
            <v xml:space="preserve">title: </v>
          </cell>
          <cell r="F112" t="str">
            <v>"</v>
          </cell>
          <cell r="G112" t="str">
            <v>Himno de la Ascensión</v>
          </cell>
          <cell r="H112" t="str">
            <v>",</v>
          </cell>
          <cell r="I112" t="str">
            <v xml:space="preserve"> subtitle: </v>
          </cell>
          <cell r="J112" t="str">
            <v>"</v>
          </cell>
          <cell r="K112" t="str">
            <v xml:space="preserve">Himno de Laudes del tiempo Pascual, de la Ascensión a Pentecostés  / Himno de la liturgia de las horas </v>
          </cell>
          <cell r="L112" t="str">
            <v xml:space="preserve">", </v>
          </cell>
          <cell r="M112" t="str">
            <v xml:space="preserve">category: </v>
          </cell>
          <cell r="N112" t="str">
            <v>"</v>
          </cell>
          <cell r="O112" t="str">
            <v>Precatecumenado</v>
          </cell>
          <cell r="P112" t="str">
            <v>"</v>
          </cell>
          <cell r="Q112" t="str">
            <v>, moments: [</v>
          </cell>
          <cell r="R112" t="str">
            <v>"</v>
          </cell>
          <cell r="S112" t="str">
            <v>Pascua</v>
          </cell>
          <cell r="T112" t="str">
            <v>", "</v>
          </cell>
          <cell r="U112" t="str">
            <v>Comunión</v>
          </cell>
          <cell r="V112" t="str">
            <v>", "</v>
          </cell>
          <cell r="W112" t="str">
            <v>Final</v>
          </cell>
          <cell r="X112" t="str">
            <v>", "</v>
          </cell>
          <cell r="Y112" t="str">
            <v>Antiguo Testamento</v>
          </cell>
          <cell r="AD112" t="str">
            <v>"], url: "</v>
          </cell>
          <cell r="AE112" t="str">
            <v>/resucito/src/index.html?canto=himnodelaascension</v>
          </cell>
          <cell r="AF112" t="str">
            <v>", content: "</v>
          </cell>
          <cell r="AG112" t="str">
            <v>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ell>
          <cell r="AH112" t="str">
            <v>"},</v>
          </cell>
          <cell r="AI112" t="str">
            <v>h</v>
          </cell>
          <cell r="AJ112" t="str">
            <v>p</v>
          </cell>
          <cell r="AK112" t="str">
            <v>{id:109,title: "Himno de la Ascensión", subtitle: "Himno de Laudes del tiempo Pascual, de la Ascensión a Pentecostés  / Himno de la liturgia de las horas ", category: "Precatecumenado", moments: ["Pascua", "Comunión", "Final", "Antiguo Testamento"], url: "/resucito/src/index.html?canto=himnodelaascension", content: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ell>
          <cell r="AL112" t="str">
            <v>HIMNO DE LA ASCENSIÓN</v>
          </cell>
          <cell r="AM112" t="str">
            <v>himnodelaascensión</v>
          </cell>
          <cell r="AN112" t="str">
            <v xml:space="preserve">Himno de Laudes del tiempo Pascual, de la Ascensión a Pentecostés  / Himno de la liturgia de las horas </v>
          </cell>
          <cell r="AP112" t="str">
            <v>CANTO</v>
          </cell>
        </row>
        <row r="113">
          <cell r="A113">
            <v>90</v>
          </cell>
          <cell r="B113" t="str">
            <v>{id:</v>
          </cell>
          <cell r="C113">
            <v>110</v>
          </cell>
          <cell r="D113" t="str">
            <v>,</v>
          </cell>
          <cell r="E113" t="str">
            <v xml:space="preserve">title: </v>
          </cell>
          <cell r="F113" t="str">
            <v>"</v>
          </cell>
          <cell r="G113" t="str">
            <v>Himno de Pascua</v>
          </cell>
          <cell r="H113" t="str">
            <v>",</v>
          </cell>
          <cell r="I113" t="str">
            <v xml:space="preserve"> subtitle: </v>
          </cell>
          <cell r="J113" t="str">
            <v>"</v>
          </cell>
          <cell r="K113" t="str">
            <v>Himno lat. «Aurora lucis rutiiat»</v>
          </cell>
          <cell r="L113" t="str">
            <v xml:space="preserve">", </v>
          </cell>
          <cell r="M113" t="str">
            <v xml:space="preserve">category: </v>
          </cell>
          <cell r="N113" t="str">
            <v>"</v>
          </cell>
          <cell r="O113" t="str">
            <v>Precatecumenado</v>
          </cell>
          <cell r="P113" t="str">
            <v>"</v>
          </cell>
          <cell r="Q113" t="str">
            <v>, moments: [</v>
          </cell>
          <cell r="R113" t="str">
            <v>"</v>
          </cell>
          <cell r="S113" t="str">
            <v>Final</v>
          </cell>
          <cell r="T113" t="str">
            <v>", "</v>
          </cell>
          <cell r="U113" t="str">
            <v>Nuevo Testamento</v>
          </cell>
          <cell r="AD113" t="str">
            <v>"], url: "</v>
          </cell>
          <cell r="AE113" t="str">
            <v>/resucito/src/index.html?canto=himnodepascua</v>
          </cell>
          <cell r="AF113" t="str">
            <v>", content: "</v>
          </cell>
          <cell r="AG113" t="str">
            <v>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ell>
          <cell r="AH113" t="str">
            <v>"},</v>
          </cell>
          <cell r="AI113" t="str">
            <v>h</v>
          </cell>
          <cell r="AJ113" t="str">
            <v>p</v>
          </cell>
          <cell r="AK113" t="str">
            <v>{id:110,title: "Himno de Pascua", subtitle: "Himno lat. «Aurora lucis rutiiat»", category: "Precatecumenado", moments: ["Final", "Nuevo Testamento"], url: "/resucito/src/index.html?canto=himnodepascua", content: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ell>
          <cell r="AL113" t="str">
            <v>HIMNO DE PASCUA</v>
          </cell>
          <cell r="AM113" t="str">
            <v>himnodepascua</v>
          </cell>
          <cell r="AN113" t="str">
            <v>Himno lat. «Aurora lucis rutiiat»</v>
          </cell>
          <cell r="AP113" t="str">
            <v>CANTO</v>
          </cell>
        </row>
        <row r="114">
          <cell r="A114">
            <v>91</v>
          </cell>
          <cell r="B114" t="str">
            <v>{id:</v>
          </cell>
          <cell r="C114">
            <v>111</v>
          </cell>
          <cell r="D114" t="str">
            <v>,</v>
          </cell>
          <cell r="E114" t="str">
            <v xml:space="preserve">title: </v>
          </cell>
          <cell r="F114" t="str">
            <v>"</v>
          </cell>
          <cell r="G114" t="str">
            <v>Huye, amado mío</v>
          </cell>
          <cell r="H114" t="str">
            <v>",</v>
          </cell>
          <cell r="I114" t="str">
            <v xml:space="preserve"> subtitle: </v>
          </cell>
          <cell r="J114" t="str">
            <v>"</v>
          </cell>
          <cell r="K114" t="str">
            <v>Cantar de los Cantares 8,10-14</v>
          </cell>
          <cell r="L114" t="str">
            <v xml:space="preserve">", </v>
          </cell>
          <cell r="M114" t="str">
            <v xml:space="preserve">category: </v>
          </cell>
          <cell r="N114" t="str">
            <v>"</v>
          </cell>
          <cell r="O114" t="str">
            <v>Precatecumenado</v>
          </cell>
          <cell r="P114" t="str">
            <v>"</v>
          </cell>
          <cell r="Q114" t="str">
            <v>, moments: [</v>
          </cell>
          <cell r="R114" t="str">
            <v>"</v>
          </cell>
          <cell r="S114" t="str">
            <v>Cuaresma</v>
          </cell>
          <cell r="AD114" t="str">
            <v>"], url: "</v>
          </cell>
          <cell r="AE114" t="str">
            <v>/resucito/src/index.html?canto=huyeamadomio</v>
          </cell>
          <cell r="AF114" t="str">
            <v>", content: "</v>
          </cell>
          <cell r="AG114" t="str">
            <v>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ell>
          <cell r="AH114" t="str">
            <v>"},</v>
          </cell>
          <cell r="AI114" t="str">
            <v>h</v>
          </cell>
          <cell r="AJ114" t="str">
            <v>p</v>
          </cell>
          <cell r="AK114" t="str">
            <v>{id:111,title: "Huye, amado mío", subtitle: "Cantar de los Cantares 8,10-14", category: "Precatecumenado", moments: ["Cuaresma"], url: "/resucito/src/index.html?canto=huyeamadomio", content: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ell>
          <cell r="AL114" t="str">
            <v>HUYE, AMADO MÍO</v>
          </cell>
          <cell r="AM114" t="str">
            <v>huye,amadomío</v>
          </cell>
          <cell r="AN114" t="str">
            <v>Cantar de los Cantares 8,10-14</v>
          </cell>
          <cell r="AP114" t="str">
            <v>CANTO</v>
          </cell>
        </row>
        <row r="115">
          <cell r="A115">
            <v>92</v>
          </cell>
          <cell r="B115" t="str">
            <v>{id:</v>
          </cell>
          <cell r="C115">
            <v>112</v>
          </cell>
          <cell r="D115" t="str">
            <v>,</v>
          </cell>
          <cell r="E115" t="str">
            <v xml:space="preserve">title: </v>
          </cell>
          <cell r="F115" t="str">
            <v>"</v>
          </cell>
          <cell r="G115" t="str">
            <v>Id y anunciad a mis hermanos</v>
          </cell>
          <cell r="H115" t="str">
            <v>",</v>
          </cell>
          <cell r="I115" t="str">
            <v xml:space="preserve"> subtitle: </v>
          </cell>
          <cell r="J115" t="str">
            <v>"</v>
          </cell>
          <cell r="K115" t="str">
            <v>Mateo 28,10.16-20</v>
          </cell>
          <cell r="L115" t="str">
            <v xml:space="preserve">", </v>
          </cell>
          <cell r="M115" t="str">
            <v xml:space="preserve">category: </v>
          </cell>
          <cell r="N115" t="str">
            <v>"</v>
          </cell>
          <cell r="O115" t="str">
            <v>Precatecumenado</v>
          </cell>
          <cell r="P115" t="str">
            <v>"</v>
          </cell>
          <cell r="Q115" t="str">
            <v>, moments: [</v>
          </cell>
          <cell r="R115" t="str">
            <v>"</v>
          </cell>
          <cell r="S115" t="str">
            <v>Antiguo Testamento</v>
          </cell>
          <cell r="AD115" t="str">
            <v>"], url: "</v>
          </cell>
          <cell r="AE115" t="str">
            <v>/resucito/src/index.html?canto=idyanunciadamishermanos</v>
          </cell>
          <cell r="AF115" t="str">
            <v>", content: "</v>
          </cell>
          <cell r="AG115" t="str">
            <v>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ell>
          <cell r="AH115" t="str">
            <v>"},</v>
          </cell>
          <cell r="AI115" t="str">
            <v>i</v>
          </cell>
          <cell r="AJ115" t="str">
            <v>p</v>
          </cell>
          <cell r="AK115" t="str">
            <v>{id:112,title: "Id y anunciad a mis hermanos", subtitle: "Mateo 28,10.16-20", category: "Precatecumenado", moments: ["Antiguo Testamento"], url: "/resucito/src/index.html?canto=idyanunciadamishermanos", content: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ell>
          <cell r="AL115" t="str">
            <v>ID Y ANUNCIAD A MIS HERMANOS</v>
          </cell>
          <cell r="AM115" t="str">
            <v>idyanunciadamishermanos</v>
          </cell>
          <cell r="AN115" t="str">
            <v>Mateo 28,10.16-20</v>
          </cell>
          <cell r="AP115" t="str">
            <v>CANTO</v>
          </cell>
        </row>
        <row r="116">
          <cell r="A116">
            <v>93</v>
          </cell>
          <cell r="B116" t="str">
            <v>{id:</v>
          </cell>
          <cell r="C116">
            <v>113</v>
          </cell>
          <cell r="D116" t="str">
            <v>,</v>
          </cell>
          <cell r="E116" t="str">
            <v xml:space="preserve">title: </v>
          </cell>
          <cell r="F116" t="str">
            <v>"</v>
          </cell>
          <cell r="G116" t="str">
            <v>Improperios</v>
          </cell>
          <cell r="H116" t="str">
            <v>",</v>
          </cell>
          <cell r="I116" t="str">
            <v xml:space="preserve"> subtitle: </v>
          </cell>
          <cell r="J116" t="str">
            <v>"</v>
          </cell>
          <cell r="K116" t="str">
            <v>Adoración de la santa Cruz el Viernes santo</v>
          </cell>
          <cell r="L116" t="str">
            <v xml:space="preserve">", </v>
          </cell>
          <cell r="M116" t="str">
            <v xml:space="preserve">category: </v>
          </cell>
          <cell r="N116" t="str">
            <v>"</v>
          </cell>
          <cell r="O116" t="str">
            <v>Precatecumenado</v>
          </cell>
          <cell r="P116" t="str">
            <v>"</v>
          </cell>
          <cell r="Q116" t="str">
            <v>, moments: [</v>
          </cell>
          <cell r="R116" t="str">
            <v>"</v>
          </cell>
          <cell r="S116" t="str">
            <v>Cuaresma</v>
          </cell>
          <cell r="T116" t="str">
            <v>", "</v>
          </cell>
          <cell r="U116" t="str">
            <v>Paz</v>
          </cell>
          <cell r="V116" t="str">
            <v>", "</v>
          </cell>
          <cell r="W116" t="str">
            <v>Antiguo Testamento</v>
          </cell>
          <cell r="AD116" t="str">
            <v>"], url: "</v>
          </cell>
          <cell r="AE116" t="str">
            <v>/resucito/src/index.html?canto=improperios</v>
          </cell>
          <cell r="AF116" t="str">
            <v>", content: "</v>
          </cell>
          <cell r="AG116" t="str">
            <v>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ell>
          <cell r="AH116" t="str">
            <v>"},</v>
          </cell>
          <cell r="AI116" t="str">
            <v>i</v>
          </cell>
          <cell r="AJ116" t="str">
            <v>p</v>
          </cell>
          <cell r="AK116" t="str">
            <v>{id:113,title: "Improperios", subtitle: "Adoración de la santa Cruz el Viernes santo", category: "Precatecumenado", moments: ["Cuaresma", "Paz", "Antiguo Testamento"], url: "/resucito/src/index.html?canto=improperios", content: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ell>
          <cell r="AL116" t="str">
            <v>IMPROPERIOS</v>
          </cell>
          <cell r="AM116" t="str">
            <v>improperios</v>
          </cell>
          <cell r="AN116" t="str">
            <v>Adoración de la santa Cruz el Viernes santo</v>
          </cell>
          <cell r="AP116" t="str">
            <v>CANTO</v>
          </cell>
        </row>
        <row r="117">
          <cell r="A117">
            <v>228</v>
          </cell>
          <cell r="B117" t="str">
            <v>{id:</v>
          </cell>
          <cell r="C117">
            <v>114</v>
          </cell>
          <cell r="D117" t="str">
            <v>,</v>
          </cell>
          <cell r="E117" t="str">
            <v xml:space="preserve">title: </v>
          </cell>
          <cell r="F117" t="str">
            <v>"</v>
          </cell>
          <cell r="G117" t="str">
            <v>Jacob</v>
          </cell>
          <cell r="H117" t="str">
            <v>",</v>
          </cell>
          <cell r="I117" t="str">
            <v xml:space="preserve"> subtitle: </v>
          </cell>
          <cell r="J117" t="str">
            <v>"</v>
          </cell>
          <cell r="K117" t="str">
            <v xml:space="preserve">Genesis 32,23-29 </v>
          </cell>
          <cell r="L117" t="str">
            <v xml:space="preserve">", </v>
          </cell>
          <cell r="M117" t="str">
            <v xml:space="preserve">category: </v>
          </cell>
          <cell r="N117" t="str">
            <v>"</v>
          </cell>
          <cell r="O117" t="str">
            <v>Catecumenado</v>
          </cell>
          <cell r="P117" t="str">
            <v>"</v>
          </cell>
          <cell r="Q117" t="str">
            <v>, moments: [</v>
          </cell>
          <cell r="R117" t="str">
            <v>"</v>
          </cell>
          <cell r="S117" t="str">
            <v>Nuevo Testamento</v>
          </cell>
          <cell r="AD117" t="str">
            <v>"], url: "</v>
          </cell>
          <cell r="AE117" t="str">
            <v>/resucito/src/index.html?canto=jacob</v>
          </cell>
          <cell r="AF117" t="str">
            <v>", content: "</v>
          </cell>
          <cell r="AG117" t="str">
            <v>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ell>
          <cell r="AH117" t="str">
            <v>"},</v>
          </cell>
          <cell r="AI117" t="str">
            <v>j</v>
          </cell>
          <cell r="AJ117" t="str">
            <v>c</v>
          </cell>
          <cell r="AK117" t="str">
            <v>{id:114,title: "Jacob", subtitle: "Genesis 32,23-29 ", category: "Catecumenado", moments: ["Nuevo Testamento"], url: "/resucito/src/index.html?canto=jacob", content: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ell>
          <cell r="AL117" t="str">
            <v>JACOB</v>
          </cell>
          <cell r="AM117" t="str">
            <v>jacob</v>
          </cell>
          <cell r="AN117" t="str">
            <v xml:space="preserve">Genesis 32,23-29 </v>
          </cell>
          <cell r="AP117" t="str">
            <v>CANTO</v>
          </cell>
        </row>
        <row r="118">
          <cell r="A118">
            <v>94</v>
          </cell>
          <cell r="B118" t="str">
            <v>{id:</v>
          </cell>
          <cell r="C118">
            <v>115</v>
          </cell>
          <cell r="D118" t="str">
            <v>,</v>
          </cell>
          <cell r="E118" t="str">
            <v xml:space="preserve">title: </v>
          </cell>
          <cell r="F118" t="str">
            <v>"</v>
          </cell>
          <cell r="G118" t="str">
            <v>Jerusalén reconstruida</v>
          </cell>
          <cell r="H118" t="str">
            <v>",</v>
          </cell>
          <cell r="I118" t="str">
            <v xml:space="preserve"> subtitle: </v>
          </cell>
          <cell r="J118" t="str">
            <v>"</v>
          </cell>
          <cell r="K118" t="str">
            <v>Tobias 13,11-17</v>
          </cell>
          <cell r="L118" t="str">
            <v xml:space="preserve">", </v>
          </cell>
          <cell r="M118" t="str">
            <v xml:space="preserve">category: </v>
          </cell>
          <cell r="N118" t="str">
            <v>"</v>
          </cell>
          <cell r="O118" t="str">
            <v>Precatecumenado</v>
          </cell>
          <cell r="P118" t="str">
            <v>"</v>
          </cell>
          <cell r="Q118" t="str">
            <v>, moments: [</v>
          </cell>
          <cell r="R118" t="str">
            <v>"</v>
          </cell>
          <cell r="S118" t="str">
            <v>Navidad</v>
          </cell>
          <cell r="T118" t="str">
            <v>", "</v>
          </cell>
          <cell r="U118" t="str">
            <v>Virgen</v>
          </cell>
          <cell r="V118" t="str">
            <v>", "</v>
          </cell>
          <cell r="W118" t="str">
            <v>Nuevo Testamento</v>
          </cell>
          <cell r="AD118" t="str">
            <v>"], url: "</v>
          </cell>
          <cell r="AE118" t="str">
            <v>/resucito/src/index.html?canto=jerusalenreconstruida</v>
          </cell>
          <cell r="AF118" t="str">
            <v>", content: "</v>
          </cell>
          <cell r="AG118" t="str">
            <v>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ell>
          <cell r="AH118" t="str">
            <v>"},</v>
          </cell>
          <cell r="AI118" t="str">
            <v>j</v>
          </cell>
          <cell r="AJ118" t="str">
            <v>p</v>
          </cell>
          <cell r="AK118" t="str">
            <v>{id:115,title: "Jerusalén reconstruida", subtitle: "Tobias 13,11-17", category: "Precatecumenado", moments: ["Navidad", "Virgen", "Nuevo Testamento"], url: "/resucito/src/index.html?canto=jerusalenreconstruida", content: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ell>
          <cell r="AL118" t="str">
            <v>JERUSALÉN RECONSTRUIDA</v>
          </cell>
          <cell r="AM118" t="str">
            <v>jerusalénreconstruida</v>
          </cell>
          <cell r="AN118" t="str">
            <v>Tobias 13,11-17</v>
          </cell>
          <cell r="AP118" t="str">
            <v>CANTO</v>
          </cell>
        </row>
        <row r="119">
          <cell r="A119">
            <v>95</v>
          </cell>
          <cell r="B119" t="str">
            <v>{id:</v>
          </cell>
          <cell r="C119">
            <v>116</v>
          </cell>
          <cell r="D119" t="str">
            <v>,</v>
          </cell>
          <cell r="E119" t="str">
            <v xml:space="preserve">title: </v>
          </cell>
          <cell r="F119" t="str">
            <v>"</v>
          </cell>
          <cell r="G119" t="str">
            <v>Jesús recorría todas las ciudades</v>
          </cell>
          <cell r="H119" t="str">
            <v>",</v>
          </cell>
          <cell r="I119" t="str">
            <v xml:space="preserve"> subtitle: </v>
          </cell>
          <cell r="J119" t="str">
            <v>"</v>
          </cell>
          <cell r="K119" t="str">
            <v xml:space="preserve">Mateo 9,35ss; 10 </v>
          </cell>
          <cell r="L119" t="str">
            <v xml:space="preserve">", </v>
          </cell>
          <cell r="M119" t="str">
            <v xml:space="preserve">category: </v>
          </cell>
          <cell r="N119" t="str">
            <v>"</v>
          </cell>
          <cell r="O119" t="str">
            <v>Precatecumenado</v>
          </cell>
          <cell r="P119" t="str">
            <v>"</v>
          </cell>
          <cell r="Q119" t="str">
            <v>, moments: [</v>
          </cell>
          <cell r="R119" t="str">
            <v>"</v>
          </cell>
          <cell r="S119" t="str">
            <v>Cuaresma</v>
          </cell>
          <cell r="AD119" t="str">
            <v>"], url: "</v>
          </cell>
          <cell r="AE119" t="str">
            <v>/resucito/src/index.html?canto=jesusrecorriatodaslasciudades</v>
          </cell>
          <cell r="AF119" t="str">
            <v>", content: "</v>
          </cell>
          <cell r="AG119" t="str">
            <v>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ell>
          <cell r="AH119" t="str">
            <v>"},</v>
          </cell>
          <cell r="AI119" t="str">
            <v>j</v>
          </cell>
          <cell r="AJ119" t="str">
            <v>p</v>
          </cell>
          <cell r="AK119" t="str">
            <v>{id:116,title: "Jesús recorría todas las ciudades", subtitle: "Mateo 9,35ss; 10 ", category: "Precatecumenado", moments: ["Cuaresma"], url: "/resucito/src/index.html?canto=jesusrecorriatodaslasciudades", content: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ell>
          <cell r="AL119" t="str">
            <v>JESÚS RECORRÍA TODAS LAS CIUDADES</v>
          </cell>
          <cell r="AM119" t="str">
            <v>jesúsrecorríatodaslasciudades</v>
          </cell>
          <cell r="AN119" t="str">
            <v xml:space="preserve">Mateo 9,35ss; 10 </v>
          </cell>
          <cell r="AP119" t="str">
            <v>CANTO</v>
          </cell>
        </row>
        <row r="120">
          <cell r="A120">
            <v>96</v>
          </cell>
          <cell r="B120" t="str">
            <v>{id:</v>
          </cell>
          <cell r="C120">
            <v>117</v>
          </cell>
          <cell r="D120" t="str">
            <v>,</v>
          </cell>
          <cell r="E120" t="str">
            <v xml:space="preserve">title: </v>
          </cell>
          <cell r="F120" t="str">
            <v>"</v>
          </cell>
          <cell r="G120" t="str">
            <v>La cordera de Dios</v>
          </cell>
          <cell r="H120" t="str">
            <v>",</v>
          </cell>
          <cell r="I120" t="str">
            <v xml:space="preserve"> subtitle: </v>
          </cell>
          <cell r="J120" t="str">
            <v>"</v>
          </cell>
          <cell r="K120" t="str">
            <v>Mateo 1,18s; 2,13s.18</v>
          </cell>
          <cell r="L120" t="str">
            <v xml:space="preserve">", </v>
          </cell>
          <cell r="M120" t="str">
            <v xml:space="preserve">category: </v>
          </cell>
          <cell r="N120" t="str">
            <v>"</v>
          </cell>
          <cell r="O120" t="str">
            <v>Precatecumenado</v>
          </cell>
          <cell r="P120" t="str">
            <v>"</v>
          </cell>
          <cell r="Q120" t="str">
            <v>, moments: [</v>
          </cell>
          <cell r="R120" t="str">
            <v>"</v>
          </cell>
          <cell r="S120" t="str">
            <v>Laudes/Visperas</v>
          </cell>
          <cell r="T120" t="str">
            <v>", "</v>
          </cell>
          <cell r="U120" t="str">
            <v>Comunión</v>
          </cell>
          <cell r="AD120" t="str">
            <v>"], url: "</v>
          </cell>
          <cell r="AE120" t="str">
            <v>/resucito/src/index.html?canto=lacorderadedios</v>
          </cell>
          <cell r="AF120" t="str">
            <v>", content: "</v>
          </cell>
          <cell r="AG120" t="str">
            <v>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ell>
          <cell r="AH120" t="str">
            <v>"},</v>
          </cell>
          <cell r="AI120" t="str">
            <v>l</v>
          </cell>
          <cell r="AJ120" t="str">
            <v>p</v>
          </cell>
          <cell r="AK120" t="str">
            <v>{id:117,title: "La cordera de Dios", subtitle: "Mateo 1,18s; 2,13s.18", category: "Precatecumenado", moments: ["Laudes/Visperas", "Comunión"], url: "/resucito/src/index.html?canto=lacorderadedios", content: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ell>
          <cell r="AL120" t="str">
            <v>LA CORDERA DE DIOS</v>
          </cell>
          <cell r="AM120" t="str">
            <v>lacorderadedios</v>
          </cell>
          <cell r="AN120" t="str">
            <v>Mateo 1,18s; 2,13s.18</v>
          </cell>
          <cell r="AP120" t="str">
            <v>CANTO</v>
          </cell>
        </row>
        <row r="121">
          <cell r="A121">
            <v>97</v>
          </cell>
          <cell r="B121" t="str">
            <v>{id:</v>
          </cell>
          <cell r="C121">
            <v>118</v>
          </cell>
          <cell r="D121" t="str">
            <v>,</v>
          </cell>
          <cell r="E121" t="str">
            <v xml:space="preserve">title: </v>
          </cell>
          <cell r="F121" t="str">
            <v>"</v>
          </cell>
          <cell r="G121" t="str">
            <v>La espada</v>
          </cell>
          <cell r="H121" t="str">
            <v>",</v>
          </cell>
          <cell r="I121" t="str">
            <v xml:space="preserve"> subtitle: </v>
          </cell>
          <cell r="J121" t="str">
            <v>"</v>
          </cell>
          <cell r="K121" t="str">
            <v>Ezequiel 21,14-22</v>
          </cell>
          <cell r="L121" t="str">
            <v xml:space="preserve">", </v>
          </cell>
          <cell r="M121" t="str">
            <v xml:space="preserve">category: </v>
          </cell>
          <cell r="N121" t="str">
            <v>"</v>
          </cell>
          <cell r="O121" t="str">
            <v>Precatecumenado</v>
          </cell>
          <cell r="P121" t="str">
            <v>"</v>
          </cell>
          <cell r="Q121" t="str">
            <v>, moments: [</v>
          </cell>
          <cell r="R121" t="str">
            <v>"</v>
          </cell>
          <cell r="S121" t="str">
            <v>Virgen</v>
          </cell>
          <cell r="AD121" t="str">
            <v>"], url: "</v>
          </cell>
          <cell r="AE121" t="str">
            <v>/resucito/src/index.html?canto=laespada</v>
          </cell>
          <cell r="AF121" t="str">
            <v>", content: "</v>
          </cell>
          <cell r="AG121" t="str">
            <v>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ell>
          <cell r="AH121" t="str">
            <v>"},</v>
          </cell>
          <cell r="AI121" t="str">
            <v>l</v>
          </cell>
          <cell r="AJ121" t="str">
            <v>p</v>
          </cell>
          <cell r="AK121" t="str">
            <v>{id:118,title: "La espada", subtitle: "Ezequiel 21,14-22", category: "Precatecumenado", moments: ["Virgen"], url: "/resucito/src/index.html?canto=laespada", content: "la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ell>
          <cell r="AL121" t="str">
            <v>LA ESPADA</v>
          </cell>
          <cell r="AM121" t="str">
            <v>laespada</v>
          </cell>
          <cell r="AN121" t="str">
            <v>Ezequiel 21,14-22</v>
          </cell>
          <cell r="AP121" t="str">
            <v>CANTO</v>
          </cell>
        </row>
        <row r="122">
          <cell r="A122">
            <v>98</v>
          </cell>
          <cell r="B122" t="str">
            <v>{id:</v>
          </cell>
          <cell r="C122">
            <v>119</v>
          </cell>
          <cell r="D122" t="str">
            <v>,</v>
          </cell>
          <cell r="E122" t="str">
            <v xml:space="preserve">title: </v>
          </cell>
          <cell r="F122" t="str">
            <v>"</v>
          </cell>
          <cell r="G122" t="str">
            <v>La marcha es dura</v>
          </cell>
          <cell r="H122" t="str">
            <v>",</v>
          </cell>
          <cell r="I122" t="str">
            <v xml:space="preserve"> subtitle: </v>
          </cell>
          <cell r="J122" t="str">
            <v>"</v>
          </cell>
          <cell r="K122" t="str">
            <v>Espiritual negro «Go down, Moses»</v>
          </cell>
          <cell r="L122" t="str">
            <v xml:space="preserve">", </v>
          </cell>
          <cell r="M122" t="str">
            <v xml:space="preserve">category: </v>
          </cell>
          <cell r="N122" t="str">
            <v>"</v>
          </cell>
          <cell r="O122" t="str">
            <v>Precatecumenado</v>
          </cell>
          <cell r="P122" t="str">
            <v>"</v>
          </cell>
          <cell r="Q122" t="str">
            <v>, moments: [</v>
          </cell>
          <cell r="R122" t="str">
            <v>"</v>
          </cell>
          <cell r="S122" t="str">
            <v>Final</v>
          </cell>
          <cell r="T122" t="str">
            <v>", "</v>
          </cell>
          <cell r="U122" t="str">
            <v>Nuevo Testamento</v>
          </cell>
          <cell r="AD122" t="str">
            <v>"], url: "</v>
          </cell>
          <cell r="AE122" t="str">
            <v>/resucito/src/index.html?canto=lamarchaesdura</v>
          </cell>
          <cell r="AF122" t="str">
            <v>", content: "</v>
          </cell>
          <cell r="AG122" t="str">
            <v>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ell>
          <cell r="AH122" t="str">
            <v>"},</v>
          </cell>
          <cell r="AI122" t="str">
            <v>l</v>
          </cell>
          <cell r="AJ122" t="str">
            <v>p</v>
          </cell>
          <cell r="AK122" t="str">
            <v>{id:119,title: "La marcha es dura", subtitle: "Espiritual negro «Go down, Moses»", category: "Precatecumenado", moments: ["Final", "Nuevo Testamento"], url: "/resucito/src/index.html?canto=lamarchaesdura", content: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ell>
          <cell r="AL122" t="str">
            <v>LA MARCHA ES DURA</v>
          </cell>
          <cell r="AM122" t="str">
            <v>lamarchaesdura</v>
          </cell>
          <cell r="AN122" t="str">
            <v>Espiritual negro «Go down, Moses»</v>
          </cell>
          <cell r="AP122" t="str">
            <v>CANTO</v>
          </cell>
        </row>
        <row r="123">
          <cell r="A123">
            <v>242</v>
          </cell>
          <cell r="B123" t="str">
            <v>{id:</v>
          </cell>
          <cell r="C123">
            <v>120</v>
          </cell>
          <cell r="D123" t="str">
            <v>,</v>
          </cell>
          <cell r="E123" t="str">
            <v xml:space="preserve">title: </v>
          </cell>
          <cell r="F123" t="str">
            <v>"</v>
          </cell>
          <cell r="G123" t="str">
            <v>La paloma voló</v>
          </cell>
          <cell r="H123" t="str">
            <v>",</v>
          </cell>
          <cell r="I123" t="str">
            <v xml:space="preserve"> subtitle: </v>
          </cell>
          <cell r="J123" t="str">
            <v>"</v>
          </cell>
          <cell r="K123" t="str">
            <v>Oda XXIV de Salomón</v>
          </cell>
          <cell r="L123" t="str">
            <v xml:space="preserve">", </v>
          </cell>
          <cell r="M123" t="str">
            <v xml:space="preserve">category: </v>
          </cell>
          <cell r="N123" t="str">
            <v>"</v>
          </cell>
          <cell r="O123" t="str">
            <v>Eleccion</v>
          </cell>
          <cell r="P123" t="str">
            <v>"</v>
          </cell>
          <cell r="Q123" t="str">
            <v>, moments: [</v>
          </cell>
          <cell r="R123" t="str">
            <v>"</v>
          </cell>
          <cell r="S123" t="str">
            <v>Comunión</v>
          </cell>
          <cell r="T123" t="str">
            <v>", "</v>
          </cell>
          <cell r="U123" t="str">
            <v>Antiguo Testamento</v>
          </cell>
          <cell r="AD123" t="str">
            <v>"], url: "</v>
          </cell>
          <cell r="AE123" t="str">
            <v>/resucito/src/index.html?canto=lapalomavolo</v>
          </cell>
          <cell r="AF123" t="str">
            <v>", content: "</v>
          </cell>
          <cell r="AG123" t="str">
            <v>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ell>
          <cell r="AH123" t="str">
            <v>"},</v>
          </cell>
          <cell r="AI123" t="str">
            <v>l</v>
          </cell>
          <cell r="AJ123" t="str">
            <v>e</v>
          </cell>
          <cell r="AK123" t="str">
            <v>{id:120,title: "La paloma voló", subtitle: "Oda XXIV de Salomón", category: "Eleccion", moments: ["Comunión", "Antiguo Testamento"], url: "/resucito/src/index.html?canto=lapalomavolo", content: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ell>
          <cell r="AL123" t="str">
            <v>LA PALOMA VOLÓ</v>
          </cell>
          <cell r="AM123" t="str">
            <v>lapalomavoló</v>
          </cell>
          <cell r="AN123" t="str">
            <v>Oda XXIV de Salomón</v>
          </cell>
          <cell r="AP123" t="str">
            <v>CANTO</v>
          </cell>
        </row>
        <row r="124">
          <cell r="A124">
            <v>99</v>
          </cell>
          <cell r="B124" t="str">
            <v>{id:</v>
          </cell>
          <cell r="C124">
            <v>121</v>
          </cell>
          <cell r="D124" t="str">
            <v>,</v>
          </cell>
          <cell r="E124" t="str">
            <v xml:space="preserve">title: </v>
          </cell>
          <cell r="F124" t="str">
            <v>"</v>
          </cell>
          <cell r="G124" t="str">
            <v>La Salve</v>
          </cell>
          <cell r="H124" t="str">
            <v>",</v>
          </cell>
          <cell r="I124" t="str">
            <v xml:space="preserve"> subtitle: </v>
          </cell>
          <cell r="J124" t="str">
            <v>"</v>
          </cell>
          <cell r="K124" t="str">
            <v>Himno lat. «Salve Regina»</v>
          </cell>
          <cell r="L124" t="str">
            <v xml:space="preserve">", </v>
          </cell>
          <cell r="M124" t="str">
            <v xml:space="preserve">category: </v>
          </cell>
          <cell r="N124" t="str">
            <v>"</v>
          </cell>
          <cell r="O124" t="str">
            <v>Precatecumenado</v>
          </cell>
          <cell r="P124" t="str">
            <v>"</v>
          </cell>
          <cell r="Q124" t="str">
            <v>, moments: [</v>
          </cell>
          <cell r="R124" t="str">
            <v>"</v>
          </cell>
          <cell r="S124" t="str">
            <v>Cuaresma</v>
          </cell>
          <cell r="T124" t="str">
            <v>", "</v>
          </cell>
          <cell r="U124" t="str">
            <v>Laudes/Visperas</v>
          </cell>
          <cell r="V124" t="str">
            <v>", "</v>
          </cell>
          <cell r="W124" t="str">
            <v>Nuevo Testamento</v>
          </cell>
          <cell r="AD124" t="str">
            <v>"], url: "</v>
          </cell>
          <cell r="AE124" t="str">
            <v>/resucito/src/index.html?canto=lasalve</v>
          </cell>
          <cell r="AF124" t="str">
            <v>", content: "</v>
          </cell>
          <cell r="AG124" t="str">
            <v>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ell>
          <cell r="AH124" t="str">
            <v>"},</v>
          </cell>
          <cell r="AI124" t="str">
            <v>l</v>
          </cell>
          <cell r="AJ124" t="str">
            <v>p</v>
          </cell>
          <cell r="AK124" t="str">
            <v>{id:121,title: "La Salve", subtitle: "Himno lat. «Salve Regina»", category: "Precatecumenado", moments: ["Cuaresma", "Laudes/Visperas", "Nuevo Testamento"], url: "/resucito/src/index.html?canto=lasalve", content: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ell>
          <cell r="AL124" t="str">
            <v>LA SALVE</v>
          </cell>
          <cell r="AM124" t="str">
            <v>lasalve</v>
          </cell>
          <cell r="AN124" t="str">
            <v>Himno lat. «Salve Regina»</v>
          </cell>
          <cell r="AP124" t="str">
            <v>CANTO</v>
          </cell>
        </row>
        <row r="125">
          <cell r="A125">
            <v>100</v>
          </cell>
          <cell r="B125" t="str">
            <v>{id:</v>
          </cell>
          <cell r="C125">
            <v>122</v>
          </cell>
          <cell r="D125" t="str">
            <v>,</v>
          </cell>
          <cell r="E125" t="str">
            <v xml:space="preserve">title: </v>
          </cell>
          <cell r="F125" t="str">
            <v>"</v>
          </cell>
          <cell r="G125" t="str">
            <v>La siega de las naciones</v>
          </cell>
          <cell r="H125" t="str">
            <v>",</v>
          </cell>
          <cell r="I125" t="str">
            <v xml:space="preserve"> subtitle: </v>
          </cell>
          <cell r="J125" t="str">
            <v>"</v>
          </cell>
          <cell r="K125" t="str">
            <v>Juan 4,31-38</v>
          </cell>
          <cell r="L125" t="str">
            <v xml:space="preserve">", </v>
          </cell>
          <cell r="M125" t="str">
            <v xml:space="preserve">category: </v>
          </cell>
          <cell r="N125" t="str">
            <v>"</v>
          </cell>
          <cell r="O125" t="str">
            <v>Precatecumenado</v>
          </cell>
          <cell r="P125" t="str">
            <v>"</v>
          </cell>
          <cell r="Q125" t="str">
            <v>, moments: [</v>
          </cell>
          <cell r="R125" t="str">
            <v>"</v>
          </cell>
          <cell r="AD125" t="str">
            <v>"], url: "</v>
          </cell>
          <cell r="AE125" t="str">
            <v>/resucito/src/index.html?canto=lasiegadelasnaciones</v>
          </cell>
          <cell r="AF125" t="str">
            <v>", content: "</v>
          </cell>
          <cell r="AG125" t="str">
            <v>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ell>
          <cell r="AH125" t="str">
            <v>"},</v>
          </cell>
          <cell r="AI125" t="str">
            <v>l</v>
          </cell>
          <cell r="AJ125" t="str">
            <v>p</v>
          </cell>
          <cell r="AK125" t="str">
            <v>{id:122,title: "La siega de las naciones", subtitle: "Juan 4,31-38", category: "Precatecumenado", moments: [""], url: "/resucito/src/index.html?canto=lasiegadelasnaciones", content: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ell>
          <cell r="AL125" t="str">
            <v>LA SIEGA DE LAS NACIONES</v>
          </cell>
          <cell r="AM125" t="str">
            <v>lasiegadelasnaciones</v>
          </cell>
          <cell r="AN125" t="str">
            <v>Juan 4,31-38</v>
          </cell>
          <cell r="AP125" t="str">
            <v>CANTO</v>
          </cell>
        </row>
        <row r="126">
          <cell r="A126">
            <v>101</v>
          </cell>
          <cell r="B126" t="str">
            <v>{id:</v>
          </cell>
          <cell r="C126">
            <v>123</v>
          </cell>
          <cell r="D126" t="str">
            <v>,</v>
          </cell>
          <cell r="E126" t="str">
            <v xml:space="preserve">title: </v>
          </cell>
          <cell r="F126" t="str">
            <v>"</v>
          </cell>
          <cell r="G126" t="str">
            <v>La voz de mi amado</v>
          </cell>
          <cell r="H126" t="str">
            <v>",</v>
          </cell>
          <cell r="I126" t="str">
            <v xml:space="preserve"> subtitle: </v>
          </cell>
          <cell r="J126" t="str">
            <v>"</v>
          </cell>
          <cell r="K126" t="str">
            <v>Cantar de los Cantares 2,8-17</v>
          </cell>
          <cell r="L126" t="str">
            <v xml:space="preserve">", </v>
          </cell>
          <cell r="M126" t="str">
            <v xml:space="preserve">category: </v>
          </cell>
          <cell r="N126" t="str">
            <v>"</v>
          </cell>
          <cell r="O126" t="str">
            <v>Precatecumenado</v>
          </cell>
          <cell r="P126" t="str">
            <v>"</v>
          </cell>
          <cell r="Q126" t="str">
            <v>, moments: [</v>
          </cell>
          <cell r="R126" t="str">
            <v>"</v>
          </cell>
          <cell r="AD126" t="str">
            <v>"], url: "</v>
          </cell>
          <cell r="AE126" t="str">
            <v>/resucito/src/index.html?canto=lavozdemiamado</v>
          </cell>
          <cell r="AF126" t="str">
            <v>", content: "</v>
          </cell>
          <cell r="AG126" t="str">
            <v>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ell>
          <cell r="AH126" t="str">
            <v>"},</v>
          </cell>
          <cell r="AI126" t="str">
            <v>l</v>
          </cell>
          <cell r="AJ126" t="str">
            <v>p</v>
          </cell>
          <cell r="AK126" t="str">
            <v>{id:123,title: "La voz de mi amado", subtitle: "Cantar de los Cantares 2,8-17", category: "Precatecumenado", moments: [""], url: "/resucito/src/index.html?canto=lavozdemiamado", content: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ell>
          <cell r="AL126" t="str">
            <v>LA VOZ DE MI AMADO</v>
          </cell>
          <cell r="AM126" t="str">
            <v>lavozdemiamado</v>
          </cell>
          <cell r="AN126" t="str">
            <v>Cantar de los Cantares 2,8-17</v>
          </cell>
          <cell r="AP126" t="str">
            <v>CANTO</v>
          </cell>
        </row>
        <row r="127">
          <cell r="A127">
            <v>102</v>
          </cell>
          <cell r="B127" t="str">
            <v>{id:</v>
          </cell>
          <cell r="C127">
            <v>124</v>
          </cell>
          <cell r="D127" t="str">
            <v>,</v>
          </cell>
          <cell r="E127" t="str">
            <v xml:space="preserve">title: </v>
          </cell>
          <cell r="F127" t="str">
            <v>"</v>
          </cell>
          <cell r="G127" t="str">
            <v>Las armas de la luz</v>
          </cell>
          <cell r="H127" t="str">
            <v>",</v>
          </cell>
          <cell r="I127" t="str">
            <v xml:space="preserve"> subtitle: </v>
          </cell>
          <cell r="J127" t="str">
            <v>"</v>
          </cell>
          <cell r="K127" t="str">
            <v>cf Efesios 6,11.ss</v>
          </cell>
          <cell r="L127" t="str">
            <v xml:space="preserve">", </v>
          </cell>
          <cell r="M127" t="str">
            <v xml:space="preserve">category: </v>
          </cell>
          <cell r="N127" t="str">
            <v>"</v>
          </cell>
          <cell r="O127" t="str">
            <v>Precatecumenado</v>
          </cell>
          <cell r="P127" t="str">
            <v>"</v>
          </cell>
          <cell r="Q127" t="str">
            <v>, moments: [</v>
          </cell>
          <cell r="R127" t="str">
            <v>"</v>
          </cell>
          <cell r="AD127" t="str">
            <v>"], url: "</v>
          </cell>
          <cell r="AE127" t="str">
            <v>/resucito/src/index.html?canto=lasarmasdelaluz</v>
          </cell>
          <cell r="AF127" t="str">
            <v>", content: "</v>
          </cell>
          <cell r="AG127" t="str">
            <v>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ell>
          <cell r="AH127" t="str">
            <v>"},</v>
          </cell>
          <cell r="AI127" t="str">
            <v>l</v>
          </cell>
          <cell r="AJ127" t="str">
            <v>p</v>
          </cell>
          <cell r="AK127" t="str">
            <v>{id:124,title: "Las armas de la luz", subtitle: "cf Efesios 6,11.ss", category: "Precatecumenado", moments: [""], url: "/resucito/src/index.html?canto=lasarmasdelaluz", content: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ell>
          <cell r="AL127" t="str">
            <v>LAS ARMAS DE LA LUZ</v>
          </cell>
          <cell r="AM127" t="str">
            <v>lasarmasdelaluz</v>
          </cell>
          <cell r="AN127" t="str">
            <v>cf Efesios 6,11.ss</v>
          </cell>
          <cell r="AP127" t="str">
            <v>CANTO</v>
          </cell>
        </row>
        <row r="128">
          <cell r="A128">
            <v>103</v>
          </cell>
          <cell r="B128" t="str">
            <v>{id:</v>
          </cell>
          <cell r="C128">
            <v>125</v>
          </cell>
          <cell r="D128" t="str">
            <v>,</v>
          </cell>
          <cell r="E128" t="str">
            <v xml:space="preserve">title: </v>
          </cell>
          <cell r="F128" t="str">
            <v>"</v>
          </cell>
          <cell r="G128" t="str">
            <v>Lauda Sión</v>
          </cell>
          <cell r="H128" t="str">
            <v>",</v>
          </cell>
          <cell r="I128" t="str">
            <v xml:space="preserve"> subtitle: </v>
          </cell>
          <cell r="J128" t="str">
            <v>"</v>
          </cell>
          <cell r="K128" t="str">
            <v xml:space="preserve">Secuencia del Corpus Christi (Santo Tomas de Aquino) </v>
          </cell>
          <cell r="L128" t="str">
            <v xml:space="preserve">", </v>
          </cell>
          <cell r="M128" t="str">
            <v xml:space="preserve">category: </v>
          </cell>
          <cell r="N128" t="str">
            <v>"</v>
          </cell>
          <cell r="O128" t="str">
            <v>Precatecumenado</v>
          </cell>
          <cell r="P128" t="str">
            <v>"</v>
          </cell>
          <cell r="Q128" t="str">
            <v>, moments: [</v>
          </cell>
          <cell r="R128" t="str">
            <v>"</v>
          </cell>
          <cell r="AD128" t="str">
            <v>"], url: "</v>
          </cell>
          <cell r="AE128" t="str">
            <v>/resucito/src/index.html?canto=laudasion</v>
          </cell>
          <cell r="AF128" t="str">
            <v>", content: "</v>
          </cell>
          <cell r="AG128" t="str">
            <v>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ell>
          <cell r="AH128" t="str">
            <v>"},</v>
          </cell>
          <cell r="AI128" t="str">
            <v>l</v>
          </cell>
          <cell r="AJ128" t="str">
            <v>p</v>
          </cell>
          <cell r="AK128" t="str">
            <v>{id:125,title: "Lauda Sión", subtitle: "Secuencia del Corpus Christi (Santo Tomas de Aquino) ", category: "Precatecumenado", moments: [""], url: "/resucito/src/index.html?canto=laudasion", content: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ell>
          <cell r="AL128" t="str">
            <v>LAUDA SIÓN</v>
          </cell>
          <cell r="AM128" t="str">
            <v>laudasión</v>
          </cell>
          <cell r="AN128" t="str">
            <v xml:space="preserve">Secuencia del Corpus Christi (Santo Tomas de Aquino) </v>
          </cell>
          <cell r="AP128" t="str">
            <v>CANTO</v>
          </cell>
        </row>
        <row r="129">
          <cell r="A129">
            <v>189</v>
          </cell>
          <cell r="B129" t="str">
            <v>{id:</v>
          </cell>
          <cell r="C129">
            <v>126</v>
          </cell>
          <cell r="D129" t="str">
            <v>,</v>
          </cell>
          <cell r="E129" t="str">
            <v xml:space="preserve">title: </v>
          </cell>
          <cell r="F129" t="str">
            <v>"</v>
          </cell>
          <cell r="G129" t="str">
            <v>Letanías de los santos</v>
          </cell>
          <cell r="H129" t="str">
            <v>",</v>
          </cell>
          <cell r="I129" t="str">
            <v xml:space="preserve"> subtitle: </v>
          </cell>
          <cell r="J129" t="str">
            <v>"</v>
          </cell>
          <cell r="K129" t="str">
            <v>De la liturgia bautismal de la Vigilia Pascual</v>
          </cell>
          <cell r="L129" t="str">
            <v xml:space="preserve">", </v>
          </cell>
          <cell r="M129" t="str">
            <v xml:space="preserve">category: </v>
          </cell>
          <cell r="N129" t="str">
            <v>"</v>
          </cell>
          <cell r="O129" t="str">
            <v>Liturgia</v>
          </cell>
          <cell r="P129" t="str">
            <v>"</v>
          </cell>
          <cell r="Q129" t="str">
            <v>, moments: [</v>
          </cell>
          <cell r="R129" t="str">
            <v>"</v>
          </cell>
          <cell r="AD129" t="str">
            <v>"], url: "</v>
          </cell>
          <cell r="AE129" t="str">
            <v>/resucito/src/index.html?canto=letaniasdelossantos</v>
          </cell>
          <cell r="AF129" t="str">
            <v>", content: "</v>
          </cell>
          <cell r="AG129" t="str">
            <v>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ell>
          <cell r="AH129" t="str">
            <v>"},</v>
          </cell>
          <cell r="AI129" t="str">
            <v>l</v>
          </cell>
          <cell r="AJ129" t="str">
            <v>l</v>
          </cell>
          <cell r="AK129" t="str">
            <v>{id:126,title: "Letanías de los santos", subtitle: "De la liturgia bautismal de la Vigilia Pascual", category: "Liturgia", moments: [""], url: "/resucito/src/index.html?canto=letaniasdelossantos", content: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ell>
          <cell r="AL129" t="str">
            <v>LETANÍAS DE LOS SANTOS</v>
          </cell>
          <cell r="AM129" t="str">
            <v>letaníasdelossantos</v>
          </cell>
          <cell r="AN129" t="str">
            <v>De la liturgia bautismal de la Vigilia Pascual</v>
          </cell>
          <cell r="AP129" t="str">
            <v>CANTO</v>
          </cell>
        </row>
        <row r="130">
          <cell r="A130">
            <v>191</v>
          </cell>
          <cell r="B130" t="str">
            <v>{id:</v>
          </cell>
          <cell r="C130">
            <v>127</v>
          </cell>
          <cell r="D130" t="str">
            <v>,</v>
          </cell>
          <cell r="E130" t="str">
            <v xml:space="preserve">title: </v>
          </cell>
          <cell r="F130" t="str">
            <v>"</v>
          </cell>
          <cell r="G130" t="str">
            <v>Letanías penitenciales I</v>
          </cell>
          <cell r="H130" t="str">
            <v>",</v>
          </cell>
          <cell r="I130" t="str">
            <v xml:space="preserve"> subtitle: </v>
          </cell>
          <cell r="J130" t="str">
            <v>"</v>
          </cell>
          <cell r="K130" t="str">
            <v>Letanía para la Celebración Penitencial – modelo abreviado</v>
          </cell>
          <cell r="L130" t="str">
            <v xml:space="preserve">", </v>
          </cell>
          <cell r="M130" t="str">
            <v xml:space="preserve">category: </v>
          </cell>
          <cell r="N130" t="str">
            <v>"</v>
          </cell>
          <cell r="O130" t="str">
            <v>Liturgia</v>
          </cell>
          <cell r="P130" t="str">
            <v>"</v>
          </cell>
          <cell r="Q130" t="str">
            <v>, moments: [</v>
          </cell>
          <cell r="R130" t="str">
            <v>"</v>
          </cell>
          <cell r="S130" t="str">
            <v>Cuaresma</v>
          </cell>
          <cell r="T130" t="str">
            <v>", "</v>
          </cell>
          <cell r="U130" t="str">
            <v>Laudes/Visperas</v>
          </cell>
          <cell r="V130" t="str">
            <v>", "</v>
          </cell>
          <cell r="W130" t="str">
            <v>Entrada</v>
          </cell>
          <cell r="X130" t="str">
            <v>", "</v>
          </cell>
          <cell r="Y130" t="str">
            <v>Antiguo Testamento</v>
          </cell>
          <cell r="AD130" t="str">
            <v>"], url: "</v>
          </cell>
          <cell r="AE130" t="str">
            <v>/resucito/src/index.html?canto=letaniaspenitencialesi</v>
          </cell>
          <cell r="AF130" t="str">
            <v>", content: "</v>
          </cell>
          <cell r="AG130" t="str">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H130" t="str">
            <v>"},</v>
          </cell>
          <cell r="AI130" t="str">
            <v>l</v>
          </cell>
          <cell r="AJ130" t="str">
            <v>l</v>
          </cell>
          <cell r="AK130" t="str">
            <v>{id:127,title: "Letanías penitenciales I", subtitle: "Letanía para la Celebración Penitencial – modelo abreviado", category: "Liturgia", moments: ["Cuaresma", "Laudes/Visperas", "Entrada", "Antiguo Testamento"], url: "/resucito/src/index.html?canto=letaniaspenitencialesi",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L130" t="str">
            <v>LETANÍAS PENITENCIALES I</v>
          </cell>
          <cell r="AM130" t="str">
            <v>letaníaspenitencialesi</v>
          </cell>
          <cell r="AN130" t="str">
            <v>Letanía para la Celebración Penitencial – modelo abreviado</v>
          </cell>
          <cell r="AP130" t="str">
            <v>CANTO</v>
          </cell>
        </row>
        <row r="131">
          <cell r="A131">
            <v>192</v>
          </cell>
          <cell r="B131" t="str">
            <v>{id:</v>
          </cell>
          <cell r="C131">
            <v>128</v>
          </cell>
          <cell r="D131" t="str">
            <v>,</v>
          </cell>
          <cell r="E131" t="str">
            <v xml:space="preserve">title: </v>
          </cell>
          <cell r="F131" t="str">
            <v>"</v>
          </cell>
          <cell r="G131" t="str">
            <v>Letanías penitenciales II</v>
          </cell>
          <cell r="H131" t="str">
            <v>",</v>
          </cell>
          <cell r="I131" t="str">
            <v xml:space="preserve"> subtitle: </v>
          </cell>
          <cell r="J131" t="str">
            <v>"</v>
          </cell>
          <cell r="K131" t="str">
            <v>Letanía para la Celebración Penitencial</v>
          </cell>
          <cell r="L131" t="str">
            <v xml:space="preserve">", </v>
          </cell>
          <cell r="M131" t="str">
            <v xml:space="preserve">category: </v>
          </cell>
          <cell r="N131" t="str">
            <v>"</v>
          </cell>
          <cell r="O131" t="str">
            <v>Liturgia</v>
          </cell>
          <cell r="P131" t="str">
            <v>"</v>
          </cell>
          <cell r="Q131" t="str">
            <v>, moments: [</v>
          </cell>
          <cell r="R131" t="str">
            <v>"</v>
          </cell>
          <cell r="S131" t="str">
            <v>Cuaresma</v>
          </cell>
          <cell r="T131" t="str">
            <v>", "</v>
          </cell>
          <cell r="U131" t="str">
            <v>Laudes/Visperas</v>
          </cell>
          <cell r="V131" t="str">
            <v>", "</v>
          </cell>
          <cell r="W131" t="str">
            <v>Entrada</v>
          </cell>
          <cell r="AD131" t="str">
            <v>"], url: "</v>
          </cell>
          <cell r="AE131" t="str">
            <v>/resucito/src/index.html?canto=letaniaspenitencialesii</v>
          </cell>
          <cell r="AF131" t="str">
            <v>", content: "</v>
          </cell>
          <cell r="AG131" t="str">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H131" t="str">
            <v>"},</v>
          </cell>
          <cell r="AI131" t="str">
            <v>l</v>
          </cell>
          <cell r="AJ131" t="str">
            <v>l</v>
          </cell>
          <cell r="AK131" t="str">
            <v>{id:128,title: "Letanías penitenciales II", subtitle: "Letanía para la Celebración Penitencial", category: "Liturgia", moments: ["Cuaresma", "Laudes/Visperas", "Entrada"], url: "/resucito/src/index.html?canto=letaniaspenitencialesii",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L131" t="str">
            <v>LETANÍAS PENITENCIALES II</v>
          </cell>
          <cell r="AM131" t="str">
            <v>letaníaspenitencialesii</v>
          </cell>
          <cell r="AN131" t="str">
            <v>Letanía para la Celebración Penitencial</v>
          </cell>
          <cell r="AP131" t="str">
            <v>CANTO</v>
          </cell>
        </row>
        <row r="132">
          <cell r="A132">
            <v>105</v>
          </cell>
          <cell r="B132" t="str">
            <v>{id:</v>
          </cell>
          <cell r="C132">
            <v>129</v>
          </cell>
          <cell r="D132" t="str">
            <v>,</v>
          </cell>
          <cell r="E132" t="str">
            <v xml:space="preserve">title: </v>
          </cell>
          <cell r="F132" t="str">
            <v>"</v>
          </cell>
          <cell r="G132" t="str">
            <v>Levanto mis ojos a los montes</v>
          </cell>
          <cell r="H132" t="str">
            <v>",</v>
          </cell>
          <cell r="I132" t="str">
            <v xml:space="preserve"> subtitle: </v>
          </cell>
          <cell r="J132" t="str">
            <v>"</v>
          </cell>
          <cell r="K132" t="str">
            <v>Sal 121 (120)</v>
          </cell>
          <cell r="L132" t="str">
            <v xml:space="preserve">", </v>
          </cell>
          <cell r="M132" t="str">
            <v xml:space="preserve">category: </v>
          </cell>
          <cell r="N132" t="str">
            <v>"</v>
          </cell>
          <cell r="O132" t="str">
            <v>Precatecumenado</v>
          </cell>
          <cell r="P132" t="str">
            <v>"</v>
          </cell>
          <cell r="Q132" t="str">
            <v>, moments: [</v>
          </cell>
          <cell r="R132" t="str">
            <v>"</v>
          </cell>
          <cell r="S132" t="str">
            <v>Adviento</v>
          </cell>
          <cell r="T132" t="str">
            <v>", "</v>
          </cell>
          <cell r="U132" t="str">
            <v>Pentecostés</v>
          </cell>
          <cell r="V132" t="str">
            <v>", "</v>
          </cell>
          <cell r="W132" t="str">
            <v>Final</v>
          </cell>
          <cell r="X132" t="str">
            <v>", "</v>
          </cell>
          <cell r="Y132" t="str">
            <v>Nuevo Testamento</v>
          </cell>
          <cell r="AD132" t="str">
            <v>"], url: "</v>
          </cell>
          <cell r="AE132" t="str">
            <v>/resucito/src/index.html?canto=levantomisojosalosmontes</v>
          </cell>
          <cell r="AF132" t="str">
            <v>", content: "</v>
          </cell>
          <cell r="AG132" t="str">
            <v>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ell>
          <cell r="AH132" t="str">
            <v>"},</v>
          </cell>
          <cell r="AI132" t="str">
            <v>l</v>
          </cell>
          <cell r="AJ132" t="str">
            <v>p</v>
          </cell>
          <cell r="AK132" t="str">
            <v>{id:129,title: "Levanto mis ojos a los montes", subtitle: "Sal 121 (120)", category: "Precatecumenado", moments: ["Adviento", "Pentecostés", "Final", "Nuevo Testamento"], url: "/resucito/src/index.html?canto=levantomisojosalosmontes", content: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ell>
          <cell r="AL132" t="str">
            <v>LEVANTO MIS OJOS A LOS MONTES</v>
          </cell>
          <cell r="AM132" t="str">
            <v>levantomisojosalosmontes</v>
          </cell>
          <cell r="AN132" t="str">
            <v>Sal 121 (120)</v>
          </cell>
          <cell r="AP132" t="str">
            <v>CANTO</v>
          </cell>
        </row>
        <row r="133">
          <cell r="A133">
            <v>106</v>
          </cell>
          <cell r="B133" t="str">
            <v>{id:</v>
          </cell>
          <cell r="C133">
            <v>131</v>
          </cell>
          <cell r="D133" t="str">
            <v>,</v>
          </cell>
          <cell r="E133" t="str">
            <v xml:space="preserve">title: </v>
          </cell>
          <cell r="F133" t="str">
            <v>"</v>
          </cell>
          <cell r="G133" t="str">
            <v>Llegue hasta tu presencia mi clamor</v>
          </cell>
          <cell r="H133" t="str">
            <v>",</v>
          </cell>
          <cell r="I133" t="str">
            <v xml:space="preserve"> subtitle: </v>
          </cell>
          <cell r="J133" t="str">
            <v>"</v>
          </cell>
          <cell r="K133" t="str">
            <v>Sal 119 (118)</v>
          </cell>
          <cell r="L133" t="str">
            <v xml:space="preserve">", </v>
          </cell>
          <cell r="M133" t="str">
            <v xml:space="preserve">category: </v>
          </cell>
          <cell r="N133" t="str">
            <v>"</v>
          </cell>
          <cell r="O133" t="str">
            <v>Precatecumenado</v>
          </cell>
          <cell r="P133" t="str">
            <v>"</v>
          </cell>
          <cell r="Q133" t="str">
            <v>, moments: [</v>
          </cell>
          <cell r="R133" t="str">
            <v>"</v>
          </cell>
          <cell r="S133" t="str">
            <v>Virgen</v>
          </cell>
          <cell r="T133" t="str">
            <v>", "</v>
          </cell>
          <cell r="U133" t="str">
            <v>Laudes/Visperas</v>
          </cell>
          <cell r="V133" t="str">
            <v>", "</v>
          </cell>
          <cell r="W133" t="str">
            <v>Nuevo Testamento</v>
          </cell>
          <cell r="AD133" t="str">
            <v>"], url: "</v>
          </cell>
          <cell r="AE133" t="str">
            <v>/resucito/src/index.html?canto=lleguehastatupresenciamiclamor</v>
          </cell>
          <cell r="AF133" t="str">
            <v>", content: "</v>
          </cell>
          <cell r="AG133" t="str">
            <v>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ell>
          <cell r="AH133" t="str">
            <v>"},</v>
          </cell>
          <cell r="AI133" t="str">
            <v>l</v>
          </cell>
          <cell r="AJ133" t="str">
            <v>p</v>
          </cell>
          <cell r="AK133" t="str">
            <v>{id:131,title: "Llegue hasta tu presencia mi clamor", subtitle: "Sal 119 (118)", category: "Precatecumenado", moments: ["Virgen", "Laudes/Visperas", "Nuevo Testamento"], url: "/resucito/src/index.html?canto=lleguehastatupresenciamiclamor", content: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ell>
          <cell r="AL133" t="str">
            <v>LLEGUE HASTA TU PRESENCIA MI CLAMOR</v>
          </cell>
          <cell r="AM133" t="str">
            <v>lleguehastatupresenciamiclamor</v>
          </cell>
          <cell r="AN133" t="str">
            <v>Sal 119 (118)</v>
          </cell>
          <cell r="AP133" t="str">
            <v>CANTO</v>
          </cell>
        </row>
        <row r="134">
          <cell r="A134">
            <v>107</v>
          </cell>
          <cell r="B134" t="str">
            <v>{id:</v>
          </cell>
          <cell r="C134">
            <v>132</v>
          </cell>
          <cell r="D134" t="str">
            <v>,</v>
          </cell>
          <cell r="E134" t="str">
            <v xml:space="preserve">title: </v>
          </cell>
          <cell r="F134" t="str">
            <v>"</v>
          </cell>
          <cell r="G134" t="str">
            <v>Llévame al cielo</v>
          </cell>
          <cell r="H134" t="str">
            <v>",</v>
          </cell>
          <cell r="I134" t="str">
            <v xml:space="preserve"> subtitle: </v>
          </cell>
          <cell r="J134" t="str">
            <v>"</v>
          </cell>
          <cell r="K134" t="str">
            <v>Filipenses 1,23</v>
          </cell>
          <cell r="L134" t="str">
            <v xml:space="preserve">", </v>
          </cell>
          <cell r="M134" t="str">
            <v xml:space="preserve">category: </v>
          </cell>
          <cell r="N134" t="str">
            <v>"</v>
          </cell>
          <cell r="O134" t="str">
            <v>Precatecumenado</v>
          </cell>
          <cell r="P134" t="str">
            <v>"</v>
          </cell>
          <cell r="Q134" t="str">
            <v>, moments: [</v>
          </cell>
          <cell r="R134" t="str">
            <v>"</v>
          </cell>
          <cell r="S134" t="str">
            <v>Virgen</v>
          </cell>
          <cell r="AD134" t="str">
            <v>"], url: "</v>
          </cell>
          <cell r="AE134" t="str">
            <v>/resucito/src/index.html?canto=llevamealcielo</v>
          </cell>
          <cell r="AF134" t="str">
            <v>", content: "</v>
          </cell>
          <cell r="AG134" t="str">
            <v>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ell>
          <cell r="AH134" t="str">
            <v>"},</v>
          </cell>
          <cell r="AI134" t="str">
            <v>l</v>
          </cell>
          <cell r="AJ134" t="str">
            <v>p</v>
          </cell>
          <cell r="AK134" t="str">
            <v>{id:132,title: "Llévame al cielo", subtitle: "Filipenses 1,23", category: "Precatecumenado", moments: ["Virgen"], url: "/resucito/src/index.html?canto=llevamealcielo", content: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ell>
          <cell r="AL134" t="str">
            <v>LLÉVAME AL CIELO</v>
          </cell>
          <cell r="AM134" t="str">
            <v>llévamealcielo</v>
          </cell>
          <cell r="AN134" t="str">
            <v>Filipenses 1,23</v>
          </cell>
          <cell r="AP134" t="str">
            <v>CANTO</v>
          </cell>
        </row>
        <row r="135">
          <cell r="A135">
            <v>108</v>
          </cell>
          <cell r="B135" t="str">
            <v>{id:</v>
          </cell>
          <cell r="C135">
            <v>133</v>
          </cell>
          <cell r="D135" t="str">
            <v>,</v>
          </cell>
          <cell r="E135" t="str">
            <v xml:space="preserve">title: </v>
          </cell>
          <cell r="F135" t="str">
            <v>"</v>
          </cell>
          <cell r="G135" t="str">
            <v>Magníficat</v>
          </cell>
          <cell r="H135" t="str">
            <v>",</v>
          </cell>
          <cell r="I135" t="str">
            <v xml:space="preserve"> subtitle: </v>
          </cell>
          <cell r="J135" t="str">
            <v>"</v>
          </cell>
          <cell r="K135" t="str">
            <v>Lucas 1,46-55</v>
          </cell>
          <cell r="L135" t="str">
            <v xml:space="preserve">", </v>
          </cell>
          <cell r="M135" t="str">
            <v xml:space="preserve">category: </v>
          </cell>
          <cell r="N135" t="str">
            <v>"</v>
          </cell>
          <cell r="O135" t="str">
            <v>Precatecumenado</v>
          </cell>
          <cell r="P135" t="str">
            <v>"</v>
          </cell>
          <cell r="Q135" t="str">
            <v>, moments: [</v>
          </cell>
          <cell r="R135" t="str">
            <v>"</v>
          </cell>
          <cell r="S135" t="str">
            <v>Virgen</v>
          </cell>
          <cell r="T135" t="str">
            <v>", "</v>
          </cell>
          <cell r="U135" t="str">
            <v>Entrada</v>
          </cell>
          <cell r="V135" t="str">
            <v>", "</v>
          </cell>
          <cell r="W135" t="str">
            <v>Nuevo Testamento</v>
          </cell>
          <cell r="AD135" t="str">
            <v>"], url: "</v>
          </cell>
          <cell r="AE135" t="str">
            <v>/resucito/src/index.html?canto=magnificat</v>
          </cell>
          <cell r="AF135" t="str">
            <v>", content: "</v>
          </cell>
          <cell r="AG135" t="str">
            <v>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ell>
          <cell r="AH135" t="str">
            <v>"},</v>
          </cell>
          <cell r="AI135" t="str">
            <v>m</v>
          </cell>
          <cell r="AJ135" t="str">
            <v>p</v>
          </cell>
          <cell r="AK135" t="str">
            <v>{id:133,title: "Magníficat", subtitle: "Lucas 1,46-55", category: "Precatecumenado", moments: ["Virgen", "Entrada", "Nuevo Testamento"], url: "/resucito/src/index.html?canto=magnificat", content: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ell>
          <cell r="AL135" t="str">
            <v>MAGNÍFICAT</v>
          </cell>
          <cell r="AM135" t="str">
            <v>magníficat</v>
          </cell>
          <cell r="AN135" t="str">
            <v>Lucas 1,46-55</v>
          </cell>
          <cell r="AP135" t="str">
            <v>CANTO</v>
          </cell>
        </row>
        <row r="136">
          <cell r="A136">
            <v>110</v>
          </cell>
          <cell r="B136" t="str">
            <v>{id:</v>
          </cell>
          <cell r="C136">
            <v>134</v>
          </cell>
          <cell r="D136" t="str">
            <v>,</v>
          </cell>
          <cell r="E136" t="str">
            <v xml:space="preserve">title: </v>
          </cell>
          <cell r="F136" t="str">
            <v>"</v>
          </cell>
          <cell r="G136" t="str">
            <v>María de Jasna Göra</v>
          </cell>
          <cell r="H136" t="str">
            <v>",</v>
          </cell>
          <cell r="I136" t="str">
            <v xml:space="preserve"> subtitle: </v>
          </cell>
          <cell r="J136" t="str">
            <v>"</v>
          </cell>
          <cell r="K136" t="str">
            <v xml:space="preserve">Himno a la Virgen de Jasna Göra, Częstochowa Polonia (Kiko Argüello) </v>
          </cell>
          <cell r="L136" t="str">
            <v xml:space="preserve">", </v>
          </cell>
          <cell r="M136" t="str">
            <v xml:space="preserve">category: </v>
          </cell>
          <cell r="N136" t="str">
            <v>"</v>
          </cell>
          <cell r="O136" t="str">
            <v>Precatecumenado</v>
          </cell>
          <cell r="P136" t="str">
            <v>"</v>
          </cell>
          <cell r="Q136" t="str">
            <v>, moments: [</v>
          </cell>
          <cell r="R136" t="str">
            <v>"</v>
          </cell>
          <cell r="S136" t="str">
            <v>Virgen</v>
          </cell>
          <cell r="AD136" t="str">
            <v>"], url: "</v>
          </cell>
          <cell r="AE136" t="str">
            <v>/resucito/src/index.html?canto=mariadejasnagöra</v>
          </cell>
          <cell r="AF136" t="str">
            <v>", content: "</v>
          </cell>
          <cell r="AG136" t="str">
            <v>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ell>
          <cell r="AH136" t="str">
            <v>"},</v>
          </cell>
          <cell r="AI136" t="str">
            <v>m</v>
          </cell>
          <cell r="AJ136" t="str">
            <v>p</v>
          </cell>
          <cell r="AK136" t="str">
            <v>{id:134,title: "María de Jasna Göra", subtitle: "Himno a la Virgen de Jasna Göra, Częstochowa Polonia (Kiko Argüello) ", category: "Precatecumenado", moments: ["Virgen"], url: "/resucito/src/index.html?canto=mariadejasnagöra", content: "maría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ell>
          <cell r="AL136" t="str">
            <v>MARÍA DE JASNA GÖRA</v>
          </cell>
          <cell r="AM136" t="str">
            <v>maríadejasnagöra</v>
          </cell>
          <cell r="AN136" t="str">
            <v xml:space="preserve">Himno a la Virgen de Jasna Göra, Częstochowa Polonia (Kiko Argüello) </v>
          </cell>
          <cell r="AP136" t="str">
            <v>CANTO</v>
          </cell>
        </row>
        <row r="137">
          <cell r="A137">
            <v>109</v>
          </cell>
          <cell r="B137" t="str">
            <v>{id:</v>
          </cell>
          <cell r="C137">
            <v>135</v>
          </cell>
          <cell r="D137" t="str">
            <v>,</v>
          </cell>
          <cell r="E137" t="str">
            <v xml:space="preserve">title: </v>
          </cell>
          <cell r="F137" t="str">
            <v>"</v>
          </cell>
          <cell r="G137" t="str">
            <v>María, casa de bendición</v>
          </cell>
          <cell r="H137" t="str">
            <v>",</v>
          </cell>
          <cell r="I137" t="str">
            <v xml:space="preserve"> subtitle: </v>
          </cell>
          <cell r="J137" t="str">
            <v>"</v>
          </cell>
          <cell r="K137" t="str">
            <v>Juan 2,1–11 – Las Bodas de Caná</v>
          </cell>
          <cell r="L137" t="str">
            <v xml:space="preserve">", </v>
          </cell>
          <cell r="M137" t="str">
            <v xml:space="preserve">category: </v>
          </cell>
          <cell r="N137" t="str">
            <v>"</v>
          </cell>
          <cell r="O137" t="str">
            <v>Precatecumenado</v>
          </cell>
          <cell r="P137" t="str">
            <v>"</v>
          </cell>
          <cell r="Q137" t="str">
            <v>, moments: [</v>
          </cell>
          <cell r="R137" t="str">
            <v>"</v>
          </cell>
          <cell r="S137" t="str">
            <v>Cuaresma</v>
          </cell>
          <cell r="T137" t="str">
            <v>", "</v>
          </cell>
          <cell r="U137" t="str">
            <v>Virgen</v>
          </cell>
          <cell r="V137" t="str">
            <v>", "</v>
          </cell>
          <cell r="W137" t="str">
            <v>Nuevo Testamento</v>
          </cell>
          <cell r="AD137" t="str">
            <v>"], url: "</v>
          </cell>
          <cell r="AE137" t="str">
            <v>/resucito/src/index.html?canto=mariacasadebendicion</v>
          </cell>
          <cell r="AF137" t="str">
            <v>", content: "</v>
          </cell>
          <cell r="AG137" t="str">
            <v>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ell>
          <cell r="AH137" t="str">
            <v>"},</v>
          </cell>
          <cell r="AI137" t="str">
            <v>m</v>
          </cell>
          <cell r="AJ137" t="str">
            <v>p</v>
          </cell>
          <cell r="AK137" t="str">
            <v>{id:135,title: "María, casa de bendición", subtitle: "Juan 2,1–11 – Las Bodas de Caná", category: "Precatecumenado", moments: ["Cuaresma", "Virgen", "Nuevo Testamento"], url: "/resucito/src/index.html?canto=mariacasadebendicion", content: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ell>
          <cell r="AL137" t="str">
            <v>MARÍA, CASA DE BENDICIÓN</v>
          </cell>
          <cell r="AM137" t="str">
            <v>maría,casadebendición</v>
          </cell>
          <cell r="AN137" t="str">
            <v>Juan 2,1–11 – Las Bodas de Caná</v>
          </cell>
          <cell r="AP137" t="str">
            <v>CANTO</v>
          </cell>
        </row>
        <row r="138">
          <cell r="A138">
            <v>111</v>
          </cell>
          <cell r="B138" t="str">
            <v>{id:</v>
          </cell>
          <cell r="C138">
            <v>136</v>
          </cell>
          <cell r="D138" t="str">
            <v>,</v>
          </cell>
          <cell r="E138" t="str">
            <v xml:space="preserve">title: </v>
          </cell>
          <cell r="F138" t="str">
            <v>"</v>
          </cell>
          <cell r="G138" t="str">
            <v>María, madre de la Iglesia</v>
          </cell>
          <cell r="H138" t="str">
            <v>",</v>
          </cell>
          <cell r="I138" t="str">
            <v xml:space="preserve"> subtitle: </v>
          </cell>
          <cell r="J138" t="str">
            <v>"</v>
          </cell>
          <cell r="K138" t="str">
            <v>Juan 19,26-34</v>
          </cell>
          <cell r="L138" t="str">
            <v xml:space="preserve">", </v>
          </cell>
          <cell r="M138" t="str">
            <v xml:space="preserve">category: </v>
          </cell>
          <cell r="N138" t="str">
            <v>"</v>
          </cell>
          <cell r="O138" t="str">
            <v>Precatecumenado</v>
          </cell>
          <cell r="P138" t="str">
            <v>"</v>
          </cell>
          <cell r="Q138" t="str">
            <v>, moments: [</v>
          </cell>
          <cell r="R138" t="str">
            <v>"</v>
          </cell>
          <cell r="S138" t="str">
            <v>Cuaresma</v>
          </cell>
          <cell r="T138" t="str">
            <v>", "</v>
          </cell>
          <cell r="U138" t="str">
            <v>Virgen</v>
          </cell>
          <cell r="AD138" t="str">
            <v>"], url: "</v>
          </cell>
          <cell r="AE138" t="str">
            <v>/resucito/src/index.html?canto=mariamadredelaiglesia</v>
          </cell>
          <cell r="AF138" t="str">
            <v>", content: "</v>
          </cell>
          <cell r="AG138" t="str">
            <v>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ell>
          <cell r="AH138" t="str">
            <v>"},</v>
          </cell>
          <cell r="AI138" t="str">
            <v>m</v>
          </cell>
          <cell r="AJ138" t="str">
            <v>p</v>
          </cell>
          <cell r="AK138" t="str">
            <v>{id:136,title: "María, madre de la Iglesia", subtitle: "Juan 19,26-34", category: "Precatecumenado", moments: ["Cuaresma", "Virgen"], url: "/resucito/src/index.html?canto=mariamadredelaiglesia", content: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ell>
          <cell r="AL138" t="str">
            <v>MARÍA, MADRE DE LA IGLESIA</v>
          </cell>
          <cell r="AM138" t="str">
            <v>maría,madredelaiglesia</v>
          </cell>
          <cell r="AN138" t="str">
            <v>Juan 19,26-34</v>
          </cell>
          <cell r="AP138" t="str">
            <v>CANTO</v>
          </cell>
        </row>
        <row r="139">
          <cell r="A139">
            <v>112</v>
          </cell>
          <cell r="B139" t="str">
            <v>{id:</v>
          </cell>
          <cell r="C139">
            <v>137</v>
          </cell>
          <cell r="D139" t="str">
            <v>,</v>
          </cell>
          <cell r="E139" t="str">
            <v xml:space="preserve">title: </v>
          </cell>
          <cell r="F139" t="str">
            <v>"</v>
          </cell>
          <cell r="G139" t="str">
            <v>María, madre del camino ardiente</v>
          </cell>
          <cell r="H139" t="str">
            <v>",</v>
          </cell>
          <cell r="I139" t="str">
            <v xml:space="preserve"> subtitle: </v>
          </cell>
          <cell r="J139" t="str">
            <v>"</v>
          </cell>
          <cell r="K139" t="str">
            <v>Himno a la Virgen del Tercer Milenio (Kiko Argüello)</v>
          </cell>
          <cell r="L139" t="str">
            <v xml:space="preserve">", </v>
          </cell>
          <cell r="M139" t="str">
            <v xml:space="preserve">category: </v>
          </cell>
          <cell r="N139" t="str">
            <v>"</v>
          </cell>
          <cell r="O139" t="str">
            <v>Precatecumenado</v>
          </cell>
          <cell r="P139" t="str">
            <v>"</v>
          </cell>
          <cell r="Q139" t="str">
            <v>, moments: [</v>
          </cell>
          <cell r="R139" t="str">
            <v>"</v>
          </cell>
          <cell r="S139" t="str">
            <v>Adviento</v>
          </cell>
          <cell r="T139" t="str">
            <v>", "</v>
          </cell>
          <cell r="U139" t="str">
            <v>Entrada</v>
          </cell>
          <cell r="V139" t="str">
            <v>", "</v>
          </cell>
          <cell r="W139" t="str">
            <v>Antiguo Testamento</v>
          </cell>
          <cell r="AD139" t="str">
            <v>"], url: "</v>
          </cell>
          <cell r="AE139" t="str">
            <v>/resucito/src/index.html?canto=mariamadredelcaminoardiente</v>
          </cell>
          <cell r="AF139" t="str">
            <v>", content: "</v>
          </cell>
          <cell r="AG139" t="str">
            <v>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ell>
          <cell r="AH139" t="str">
            <v>"},</v>
          </cell>
          <cell r="AI139" t="str">
            <v>m</v>
          </cell>
          <cell r="AJ139" t="str">
            <v>p</v>
          </cell>
          <cell r="AK139" t="str">
            <v>{id:137,title: "María, madre del camino ardiente", subtitle: "Himno a la Virgen del Tercer Milenio (Kiko Argüello)", category: "Precatecumenado", moments: ["Adviento", "Entrada", "Antiguo Testamento"], url: "/resucito/src/index.html?canto=mariamadredelcaminoardiente", content: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ell>
          <cell r="AL139" t="str">
            <v>MARÍA, MADRE DEL CAMINO ARDIENTE</v>
          </cell>
          <cell r="AM139" t="str">
            <v>maría,madredelcaminoardiente</v>
          </cell>
          <cell r="AN139" t="str">
            <v>Himno a la Virgen del Tercer Milenio (Kiko Argüello)</v>
          </cell>
          <cell r="AP139" t="str">
            <v>CANTO</v>
          </cell>
        </row>
        <row r="140">
          <cell r="A140">
            <v>113</v>
          </cell>
          <cell r="B140" t="str">
            <v>{id:</v>
          </cell>
          <cell r="C140">
            <v>138</v>
          </cell>
          <cell r="D140" t="str">
            <v>,</v>
          </cell>
          <cell r="E140" t="str">
            <v xml:space="preserve">title: </v>
          </cell>
          <cell r="F140" t="str">
            <v>"</v>
          </cell>
          <cell r="G140" t="str">
            <v>María, pequeña María</v>
          </cell>
          <cell r="H140" t="str">
            <v>",</v>
          </cell>
          <cell r="I140" t="str">
            <v xml:space="preserve"> subtitle: </v>
          </cell>
          <cell r="J140" t="str">
            <v>"</v>
          </cell>
          <cell r="K140" t="str">
            <v>Himno a la Virgen María (Kiko Argüello)</v>
          </cell>
          <cell r="L140" t="str">
            <v xml:space="preserve">", </v>
          </cell>
          <cell r="M140" t="str">
            <v xml:space="preserve">category: </v>
          </cell>
          <cell r="N140" t="str">
            <v>"</v>
          </cell>
          <cell r="O140" t="str">
            <v>Precatecumenado</v>
          </cell>
          <cell r="P140" t="str">
            <v>"</v>
          </cell>
          <cell r="Q140" t="str">
            <v>, moments: [</v>
          </cell>
          <cell r="R140" t="str">
            <v>"</v>
          </cell>
          <cell r="S140" t="str">
            <v>Antiguo Testamento</v>
          </cell>
          <cell r="AD140" t="str">
            <v>"], url: "</v>
          </cell>
          <cell r="AE140" t="str">
            <v>/resucito/src/index.html?canto=mariapequenamaria</v>
          </cell>
          <cell r="AF140" t="str">
            <v>", content: "</v>
          </cell>
          <cell r="AG140" t="str">
            <v>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ell>
          <cell r="AH140" t="str">
            <v>"},</v>
          </cell>
          <cell r="AI140" t="str">
            <v>m</v>
          </cell>
          <cell r="AJ140" t="str">
            <v>p</v>
          </cell>
          <cell r="AK140" t="str">
            <v>{id:138,title: "María, pequeña María", subtitle: "Himno a la Virgen María (Kiko Argüello)", category: "Precatecumenado", moments: ["Antiguo Testamento"], url: "/resucito/src/index.html?canto=mariapequenamaria", content: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ell>
          <cell r="AL140" t="str">
            <v>MARÍA, PEQUEÑA MARÍA</v>
          </cell>
          <cell r="AM140" t="str">
            <v>maría,pequeñamaría</v>
          </cell>
          <cell r="AN140" t="str">
            <v>Himno a la Virgen María (Kiko Argüello)</v>
          </cell>
          <cell r="AP140" t="str">
            <v>CANTO</v>
          </cell>
        </row>
        <row r="141">
          <cell r="A141">
            <v>114</v>
          </cell>
          <cell r="B141" t="str">
            <v>{id:</v>
          </cell>
          <cell r="C141">
            <v>139</v>
          </cell>
          <cell r="D141" t="str">
            <v>,</v>
          </cell>
          <cell r="E141" t="str">
            <v xml:space="preserve">title: </v>
          </cell>
          <cell r="F141" t="str">
            <v>"</v>
          </cell>
          <cell r="G141" t="str">
            <v>Me enseñarás el camino de la vida</v>
          </cell>
          <cell r="H141" t="str">
            <v>",</v>
          </cell>
          <cell r="I141" t="str">
            <v xml:space="preserve"> subtitle: </v>
          </cell>
          <cell r="J141" t="str">
            <v>"</v>
          </cell>
          <cell r="K141" t="str">
            <v>Sal 16 (15)</v>
          </cell>
          <cell r="L141" t="str">
            <v xml:space="preserve">", </v>
          </cell>
          <cell r="M141" t="str">
            <v xml:space="preserve">category: </v>
          </cell>
          <cell r="N141" t="str">
            <v>"</v>
          </cell>
          <cell r="O141" t="str">
            <v>Precatecumenado</v>
          </cell>
          <cell r="P141" t="str">
            <v>"</v>
          </cell>
          <cell r="Q141" t="str">
            <v>, moments: [</v>
          </cell>
          <cell r="R141" t="str">
            <v>"</v>
          </cell>
          <cell r="S141" t="str">
            <v>Pascua</v>
          </cell>
          <cell r="T141" t="str">
            <v>", "</v>
          </cell>
          <cell r="U141" t="str">
            <v>Comunión</v>
          </cell>
          <cell r="V141" t="str">
            <v>", "</v>
          </cell>
          <cell r="W141" t="str">
            <v>Antiguo Testamento</v>
          </cell>
          <cell r="AD141" t="str">
            <v>"], url: "</v>
          </cell>
          <cell r="AE141" t="str">
            <v>/resucito/src/index.html?canto=meensenaraselcaminodelavida</v>
          </cell>
          <cell r="AF141" t="str">
            <v>", content: "</v>
          </cell>
          <cell r="AG141" t="str">
            <v>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ell>
          <cell r="AH141" t="str">
            <v>"},</v>
          </cell>
          <cell r="AI141" t="str">
            <v>m</v>
          </cell>
          <cell r="AJ141" t="str">
            <v>p</v>
          </cell>
          <cell r="AK141" t="str">
            <v>{id:139,title: "Me enseñarás el camino de la vida", subtitle: "Sal 16 (15)", category: "Precatecumenado", moments: ["Pascua", "Comunión", "Antiguo Testamento"], url: "/resucito/src/index.html?canto=meensenaraselcaminodelavida", content: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ell>
          <cell r="AL141" t="str">
            <v>ME ENSEÑARÁS EL CAMINO DE LA VIDA</v>
          </cell>
          <cell r="AM141" t="str">
            <v>meenseñaráselcaminodelavida</v>
          </cell>
          <cell r="AN141" t="str">
            <v>Sal 16 (15)</v>
          </cell>
          <cell r="AP141" t="str">
            <v>CANTO</v>
          </cell>
        </row>
        <row r="142">
          <cell r="A142">
            <v>115</v>
          </cell>
          <cell r="B142" t="str">
            <v>{id:</v>
          </cell>
          <cell r="C142">
            <v>140</v>
          </cell>
          <cell r="D142" t="str">
            <v>,</v>
          </cell>
          <cell r="E142" t="str">
            <v xml:space="preserve">title: </v>
          </cell>
          <cell r="F142" t="str">
            <v>"</v>
          </cell>
          <cell r="G142" t="str">
            <v>Me has seducido, Señor</v>
          </cell>
          <cell r="H142" t="str">
            <v>",</v>
          </cell>
          <cell r="I142" t="str">
            <v xml:space="preserve"> subtitle: </v>
          </cell>
          <cell r="J142" t="str">
            <v>"</v>
          </cell>
          <cell r="K142" t="str">
            <v>Jeremias 20,7-18</v>
          </cell>
          <cell r="L142" t="str">
            <v xml:space="preserve">", </v>
          </cell>
          <cell r="M142" t="str">
            <v xml:space="preserve">category: </v>
          </cell>
          <cell r="N142" t="str">
            <v>"</v>
          </cell>
          <cell r="O142" t="str">
            <v>Precatecumenado</v>
          </cell>
          <cell r="P142" t="str">
            <v>"</v>
          </cell>
          <cell r="Q142" t="str">
            <v>, moments: [</v>
          </cell>
          <cell r="R142" t="str">
            <v>"</v>
          </cell>
          <cell r="S142" t="str">
            <v>Paz</v>
          </cell>
          <cell r="T142" t="str">
            <v>", "</v>
          </cell>
          <cell r="U142" t="str">
            <v>Antiguo Testamento</v>
          </cell>
          <cell r="AD142" t="str">
            <v>"], url: "</v>
          </cell>
          <cell r="AE142" t="str">
            <v>/resucito/src/index.html?canto=mehasseducidosenor</v>
          </cell>
          <cell r="AF142" t="str">
            <v>", content: "</v>
          </cell>
          <cell r="AG142" t="str">
            <v>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ell>
          <cell r="AH142" t="str">
            <v>"},</v>
          </cell>
          <cell r="AI142" t="str">
            <v>m</v>
          </cell>
          <cell r="AJ142" t="str">
            <v>p</v>
          </cell>
          <cell r="AK142" t="str">
            <v>{id:140,title: "Me has seducido, Señor", subtitle: "Jeremias 20,7-18", category: "Precatecumenado", moments: ["Paz", "Antiguo Testamento"], url: "/resucito/src/index.html?canto=mehasseducidosenor", content: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ell>
          <cell r="AL142" t="str">
            <v>ME HAS SEDUCIDO, SEÑOR</v>
          </cell>
          <cell r="AM142" t="str">
            <v>mehasseducido,señor</v>
          </cell>
          <cell r="AN142" t="str">
            <v>Jeremias 20,7-18</v>
          </cell>
          <cell r="AP142" t="str">
            <v>CANTO</v>
          </cell>
        </row>
        <row r="143">
          <cell r="A143">
            <v>243</v>
          </cell>
          <cell r="B143" t="str">
            <v>{id:</v>
          </cell>
          <cell r="C143">
            <v>141</v>
          </cell>
          <cell r="D143" t="str">
            <v>,</v>
          </cell>
          <cell r="E143" t="str">
            <v xml:space="preserve">title: </v>
          </cell>
          <cell r="F143" t="str">
            <v>"</v>
          </cell>
          <cell r="G143" t="str">
            <v>Me robaste el corazón</v>
          </cell>
          <cell r="H143" t="str">
            <v>",</v>
          </cell>
          <cell r="I143" t="str">
            <v xml:space="preserve"> subtitle: </v>
          </cell>
          <cell r="J143" t="str">
            <v>"</v>
          </cell>
          <cell r="K143" t="str">
            <v>Cantar de los cantares 4,9 - 5,1</v>
          </cell>
          <cell r="L143" t="str">
            <v xml:space="preserve">", </v>
          </cell>
          <cell r="M143" t="str">
            <v xml:space="preserve">category: </v>
          </cell>
          <cell r="N143" t="str">
            <v>"</v>
          </cell>
          <cell r="O143" t="str">
            <v>Eleccion</v>
          </cell>
          <cell r="P143" t="str">
            <v>"</v>
          </cell>
          <cell r="Q143" t="str">
            <v>, moments: [</v>
          </cell>
          <cell r="R143" t="str">
            <v>"</v>
          </cell>
          <cell r="S143" t="str">
            <v>Cuaresma</v>
          </cell>
          <cell r="T143" t="str">
            <v>", "</v>
          </cell>
          <cell r="U143" t="str">
            <v>Laudes/Visperas</v>
          </cell>
          <cell r="V143" t="str">
            <v>", "</v>
          </cell>
          <cell r="W143" t="str">
            <v>Antiguo Testamento</v>
          </cell>
          <cell r="AD143" t="str">
            <v>"], url: "</v>
          </cell>
          <cell r="AE143" t="str">
            <v>/resucito/src/index.html?canto=merobasteelcorazon</v>
          </cell>
          <cell r="AF143" t="str">
            <v>", content: "</v>
          </cell>
          <cell r="AG143" t="str">
            <v>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ell>
          <cell r="AH143" t="str">
            <v>"},</v>
          </cell>
          <cell r="AI143" t="str">
            <v>m</v>
          </cell>
          <cell r="AJ143" t="str">
            <v>e</v>
          </cell>
          <cell r="AK143" t="str">
            <v>{id:141,title: "Me robaste el corazón", subtitle: "Cantar de los cantares 4,9 - 5,1", category: "Eleccion", moments: ["Cuaresma", "Laudes/Visperas", "Antiguo Testamento"], url: "/resucito/src/index.html?canto=merobasteelcorazon", content: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ell>
          <cell r="AL143" t="str">
            <v>ME ROBASTE EL CORAZÓN</v>
          </cell>
          <cell r="AM143" t="str">
            <v>merobasteelcorazón</v>
          </cell>
          <cell r="AN143" t="str">
            <v>Cantar de los cantares 4,9 - 5,1</v>
          </cell>
          <cell r="AP143" t="str">
            <v>CANTO</v>
          </cell>
        </row>
        <row r="144">
          <cell r="A144">
            <v>116</v>
          </cell>
          <cell r="B144" t="str">
            <v>{id:</v>
          </cell>
          <cell r="C144">
            <v>142</v>
          </cell>
          <cell r="D144" t="str">
            <v>,</v>
          </cell>
          <cell r="E144" t="str">
            <v xml:space="preserve">title: </v>
          </cell>
          <cell r="F144" t="str">
            <v>"</v>
          </cell>
          <cell r="G144" t="str">
            <v>Mirad qué estupendo</v>
          </cell>
          <cell r="H144" t="str">
            <v>",</v>
          </cell>
          <cell r="I144" t="str">
            <v xml:space="preserve"> subtitle: </v>
          </cell>
          <cell r="J144" t="str">
            <v>"</v>
          </cell>
          <cell r="K144" t="str">
            <v>Sal 133 (132)</v>
          </cell>
          <cell r="L144" t="str">
            <v xml:space="preserve">", </v>
          </cell>
          <cell r="M144" t="str">
            <v xml:space="preserve">category: </v>
          </cell>
          <cell r="N144" t="str">
            <v>"</v>
          </cell>
          <cell r="O144" t="str">
            <v>Precatecumenado</v>
          </cell>
          <cell r="P144" t="str">
            <v>"</v>
          </cell>
          <cell r="Q144" t="str">
            <v>, moments: [</v>
          </cell>
          <cell r="R144" t="str">
            <v>"</v>
          </cell>
          <cell r="S144" t="str">
            <v>Antiguo Testamento</v>
          </cell>
          <cell r="AD144" t="str">
            <v>"], url: "</v>
          </cell>
          <cell r="AE144" t="str">
            <v>/resucito/src/index.html?canto=miradqueestupendo</v>
          </cell>
          <cell r="AF144" t="str">
            <v>", content: "</v>
          </cell>
          <cell r="AG144" t="str">
            <v>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ell>
          <cell r="AH144" t="str">
            <v>"},</v>
          </cell>
          <cell r="AI144" t="str">
            <v>m</v>
          </cell>
          <cell r="AJ144" t="str">
            <v>p</v>
          </cell>
          <cell r="AK144" t="str">
            <v>{id:142,title: "Mirad qué estupendo", subtitle: "Sal 133 (132)", category: "Precatecumenado", moments: ["Antiguo Testamento"], url: "/resucito/src/index.html?canto=miradqueestupendo", content: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ell>
          <cell r="AL144" t="str">
            <v>MIRAD QUÉ ESTUPENDO</v>
          </cell>
          <cell r="AM144" t="str">
            <v>miradquéestupendo</v>
          </cell>
          <cell r="AN144" t="str">
            <v>Sal 133 (132)</v>
          </cell>
          <cell r="AP144" t="str">
            <v>CANTO</v>
          </cell>
        </row>
        <row r="145">
          <cell r="A145">
            <v>118</v>
          </cell>
          <cell r="B145" t="str">
            <v>{id:</v>
          </cell>
          <cell r="C145">
            <v>143</v>
          </cell>
          <cell r="D145" t="str">
            <v>,</v>
          </cell>
          <cell r="E145" t="str">
            <v xml:space="preserve">title: </v>
          </cell>
          <cell r="F145" t="str">
            <v>"</v>
          </cell>
          <cell r="G145" t="str">
            <v>Misericordia mía, misericordia</v>
          </cell>
          <cell r="H145" t="str">
            <v>",</v>
          </cell>
          <cell r="I145" t="str">
            <v xml:space="preserve"> subtitle: </v>
          </cell>
          <cell r="J145" t="str">
            <v>"</v>
          </cell>
          <cell r="K145" t="str">
            <v>Sal 51 (50)</v>
          </cell>
          <cell r="L145" t="str">
            <v xml:space="preserve">", </v>
          </cell>
          <cell r="M145" t="str">
            <v xml:space="preserve">category: </v>
          </cell>
          <cell r="N145" t="str">
            <v>"</v>
          </cell>
          <cell r="O145" t="str">
            <v>Precatecumenado</v>
          </cell>
          <cell r="P145" t="str">
            <v>"</v>
          </cell>
          <cell r="Q145" t="str">
            <v>, moments: [</v>
          </cell>
          <cell r="R145" t="str">
            <v>"</v>
          </cell>
          <cell r="S145" t="str">
            <v>Pascua</v>
          </cell>
          <cell r="T145" t="str">
            <v>", "</v>
          </cell>
          <cell r="U145" t="str">
            <v>Comunión</v>
          </cell>
          <cell r="V145" t="str">
            <v>", "</v>
          </cell>
          <cell r="W145" t="str">
            <v>Nuevo Testamento</v>
          </cell>
          <cell r="AD145" t="str">
            <v>"], url: "</v>
          </cell>
          <cell r="AE145" t="str">
            <v>/resucito/src/index.html?canto=misericordiamiamisericordia</v>
          </cell>
          <cell r="AF145" t="str">
            <v>", content: "</v>
          </cell>
          <cell r="AG145" t="str">
            <v xml:space="preserve">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ell>
          <cell r="AH145" t="str">
            <v>"},</v>
          </cell>
          <cell r="AI145" t="str">
            <v>m</v>
          </cell>
          <cell r="AJ145" t="str">
            <v>p</v>
          </cell>
          <cell r="AK145" t="str">
            <v>{id:143,title: "Misericordia mía, misericordia", subtitle: "Sal 51 (50)", category: "Precatecumenado", moments: ["Pascua", "Comunión", "Nuevo Testamento"], url: "/resucito/src/index.html?canto=misericordiamiamisericordia", content: "misericordia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ell>
          <cell r="AL145" t="str">
            <v>MISERICORDIA MÍA, MISERICORDIA</v>
          </cell>
          <cell r="AM145" t="str">
            <v>misericordiamía,misericordia</v>
          </cell>
          <cell r="AN145" t="str">
            <v>Sal 51 (50)</v>
          </cell>
          <cell r="AP145" t="str">
            <v>CANTO</v>
          </cell>
        </row>
        <row r="146">
          <cell r="A146">
            <v>117</v>
          </cell>
          <cell r="B146" t="str">
            <v>{id:</v>
          </cell>
          <cell r="C146">
            <v>144</v>
          </cell>
          <cell r="D146" t="str">
            <v>,</v>
          </cell>
          <cell r="E146" t="str">
            <v xml:space="preserve">title: </v>
          </cell>
          <cell r="F146" t="str">
            <v>"</v>
          </cell>
          <cell r="G146" t="str">
            <v>Misericordia, Dios mío</v>
          </cell>
          <cell r="H146" t="str">
            <v>",</v>
          </cell>
          <cell r="I146" t="str">
            <v xml:space="preserve"> subtitle: </v>
          </cell>
          <cell r="J146" t="str">
            <v>"</v>
          </cell>
          <cell r="K146" t="str">
            <v>Sal 51(50)</v>
          </cell>
          <cell r="L146" t="str">
            <v xml:space="preserve">", </v>
          </cell>
          <cell r="M146" t="str">
            <v xml:space="preserve">category: </v>
          </cell>
          <cell r="N146" t="str">
            <v>"</v>
          </cell>
          <cell r="O146" t="str">
            <v>Precatecumenado</v>
          </cell>
          <cell r="P146" t="str">
            <v>"</v>
          </cell>
          <cell r="Q146" t="str">
            <v>, moments: [</v>
          </cell>
          <cell r="R146" t="str">
            <v>"</v>
          </cell>
          <cell r="S146" t="str">
            <v>Nuevo Testamento</v>
          </cell>
          <cell r="AD146" t="str">
            <v>"], url: "</v>
          </cell>
          <cell r="AE146" t="str">
            <v>/resucito/src/index.html?canto=misericordiadiosmio</v>
          </cell>
          <cell r="AF146" t="str">
            <v>", content: "</v>
          </cell>
          <cell r="AG146" t="str">
            <v>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ell>
          <cell r="AH146" t="str">
            <v>"},</v>
          </cell>
          <cell r="AI146" t="str">
            <v>m</v>
          </cell>
          <cell r="AJ146" t="str">
            <v>p</v>
          </cell>
          <cell r="AK146" t="str">
            <v>{id:144,title: "Misericordia, Dios mío", subtitle: "Sal 51(50)", category: "Precatecumenado", moments: ["Nuevo Testamento"], url: "/resucito/src/index.html?canto=misericordiadiosmio", content: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ell>
          <cell r="AL146" t="str">
            <v>MISERICORDIA, DIOS MÍO</v>
          </cell>
          <cell r="AM146" t="str">
            <v>misericordia,diosmío</v>
          </cell>
          <cell r="AN146" t="str">
            <v>Sal 51(50)</v>
          </cell>
          <cell r="AP146" t="str">
            <v>CANTO</v>
          </cell>
        </row>
        <row r="147">
          <cell r="A147">
            <v>119</v>
          </cell>
          <cell r="B147" t="str">
            <v>{id:</v>
          </cell>
          <cell r="C147">
            <v>145</v>
          </cell>
          <cell r="D147" t="str">
            <v>,</v>
          </cell>
          <cell r="E147" t="str">
            <v xml:space="preserve">title: </v>
          </cell>
          <cell r="F147" t="str">
            <v>"</v>
          </cell>
          <cell r="G147" t="str">
            <v>Mucho me han perseguido</v>
          </cell>
          <cell r="H147" t="str">
            <v>",</v>
          </cell>
          <cell r="I147" t="str">
            <v xml:space="preserve"> subtitle: </v>
          </cell>
          <cell r="J147" t="str">
            <v>"</v>
          </cell>
          <cell r="K147" t="str">
            <v>Sal 129 (128)</v>
          </cell>
          <cell r="L147" t="str">
            <v xml:space="preserve">", </v>
          </cell>
          <cell r="M147" t="str">
            <v xml:space="preserve">category: </v>
          </cell>
          <cell r="N147" t="str">
            <v>"</v>
          </cell>
          <cell r="O147" t="str">
            <v>Precatecumenado</v>
          </cell>
          <cell r="P147" t="str">
            <v>"</v>
          </cell>
          <cell r="Q147" t="str">
            <v>, moments: [</v>
          </cell>
          <cell r="R147" t="str">
            <v>"</v>
          </cell>
          <cell r="S147" t="str">
            <v>Fracción del pan</v>
          </cell>
          <cell r="T147" t="str">
            <v>", "</v>
          </cell>
          <cell r="U147" t="str">
            <v>Antiguo Testamento</v>
          </cell>
          <cell r="AD147" t="str">
            <v>"], url: "</v>
          </cell>
          <cell r="AE147" t="str">
            <v>/resucito/src/index.html?canto=muchomehanperseguido</v>
          </cell>
          <cell r="AF147" t="str">
            <v>", content: "</v>
          </cell>
          <cell r="AG147" t="str">
            <v>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ell>
          <cell r="AH147" t="str">
            <v>"},</v>
          </cell>
          <cell r="AI147" t="str">
            <v>m</v>
          </cell>
          <cell r="AJ147" t="str">
            <v>p</v>
          </cell>
          <cell r="AK147" t="str">
            <v>{id:145,title: "Mucho me han perseguido", subtitle: "Sal 129 (128)", category: "Precatecumenado", moments: ["Fracción del pan", "Antiguo Testamento"], url: "/resucito/src/index.html?canto=muchomehanperseguido", content: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ell>
          <cell r="AL147" t="str">
            <v>MUCHO ME HAN PERSEGUIDO</v>
          </cell>
          <cell r="AM147" t="str">
            <v>muchomehanperseguido</v>
          </cell>
          <cell r="AN147" t="str">
            <v>Sal 129 (128)</v>
          </cell>
          <cell r="AP147" t="str">
            <v>CANTO</v>
          </cell>
        </row>
        <row r="148">
          <cell r="A148">
            <v>229</v>
          </cell>
          <cell r="B148" t="str">
            <v>{id:</v>
          </cell>
          <cell r="C148">
            <v>146</v>
          </cell>
          <cell r="D148" t="str">
            <v>,</v>
          </cell>
          <cell r="E148" t="str">
            <v xml:space="preserve">title: </v>
          </cell>
          <cell r="F148" t="str">
            <v>"</v>
          </cell>
          <cell r="G148" t="str">
            <v>Ninguno puede servir a dos señores</v>
          </cell>
          <cell r="H148" t="str">
            <v>",</v>
          </cell>
          <cell r="I148" t="str">
            <v xml:space="preserve"> subtitle: </v>
          </cell>
          <cell r="J148" t="str">
            <v>"</v>
          </cell>
          <cell r="K148" t="str">
            <v xml:space="preserve">Mateo 6,24-33 </v>
          </cell>
          <cell r="L148" t="str">
            <v xml:space="preserve">", </v>
          </cell>
          <cell r="M148" t="str">
            <v xml:space="preserve">category: </v>
          </cell>
          <cell r="N148" t="str">
            <v>"</v>
          </cell>
          <cell r="O148" t="str">
            <v>Catecumenado</v>
          </cell>
          <cell r="P148" t="str">
            <v>"</v>
          </cell>
          <cell r="Q148" t="str">
            <v>, moments: [</v>
          </cell>
          <cell r="R148" t="str">
            <v>"</v>
          </cell>
          <cell r="S148" t="str">
            <v>Comunión</v>
          </cell>
          <cell r="T148" t="str">
            <v>", "</v>
          </cell>
          <cell r="U148" t="str">
            <v>Nuevo Testamento</v>
          </cell>
          <cell r="AD148" t="str">
            <v>"], url: "</v>
          </cell>
          <cell r="AE148" t="str">
            <v>/resucito/src/index.html?canto=ningunopuedeserviradossenores</v>
          </cell>
          <cell r="AF148" t="str">
            <v>", content: "</v>
          </cell>
          <cell r="AG148" t="str">
            <v>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ell>
          <cell r="AH148" t="str">
            <v>"},</v>
          </cell>
          <cell r="AI148" t="str">
            <v>n</v>
          </cell>
          <cell r="AJ148" t="str">
            <v>c</v>
          </cell>
          <cell r="AK148" t="str">
            <v>{id:146,title: "Ninguno puede servir a dos señores", subtitle: "Mateo 6,24-33 ", category: "Catecumenado", moments: ["Comunión", "Nuevo Testamento"], url: "/resucito/src/index.html?canto=ningunopuedeserviradossenores", content: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ell>
          <cell r="AL148" t="str">
            <v>NINGUNO PUEDE SERVIR A DOS SEÑORES</v>
          </cell>
          <cell r="AM148" t="str">
            <v>ningunopuedeserviradosseñores</v>
          </cell>
          <cell r="AN148" t="str">
            <v xml:space="preserve">Mateo 6,24-33 </v>
          </cell>
          <cell r="AP148" t="str">
            <v>CANTO</v>
          </cell>
        </row>
        <row r="149">
          <cell r="A149">
            <v>120</v>
          </cell>
          <cell r="B149" t="str">
            <v>{id:</v>
          </cell>
          <cell r="C149">
            <v>147</v>
          </cell>
          <cell r="D149" t="str">
            <v>,</v>
          </cell>
          <cell r="E149" t="str">
            <v xml:space="preserve">title: </v>
          </cell>
          <cell r="F149" t="str">
            <v>"</v>
          </cell>
          <cell r="G149" t="str">
            <v>No está aquí, resucitó</v>
          </cell>
          <cell r="H149" t="str">
            <v>",</v>
          </cell>
          <cell r="I149" t="str">
            <v xml:space="preserve"> subtitle: </v>
          </cell>
          <cell r="J149" t="str">
            <v>"</v>
          </cell>
          <cell r="K149" t="str">
            <v>Mateo 28,1-8</v>
          </cell>
          <cell r="L149" t="str">
            <v xml:space="preserve">", </v>
          </cell>
          <cell r="M149" t="str">
            <v xml:space="preserve">category: </v>
          </cell>
          <cell r="N149" t="str">
            <v>"</v>
          </cell>
          <cell r="O149" t="str">
            <v>Precatecumenado</v>
          </cell>
          <cell r="P149" t="str">
            <v>"</v>
          </cell>
          <cell r="Q149" t="str">
            <v>, moments: [</v>
          </cell>
          <cell r="R149" t="str">
            <v>"</v>
          </cell>
          <cell r="S149" t="str">
            <v>Cuaresma</v>
          </cell>
          <cell r="T149" t="str">
            <v>", "</v>
          </cell>
          <cell r="U149" t="str">
            <v>Antiguo Testamento</v>
          </cell>
          <cell r="AD149" t="str">
            <v>"], url: "</v>
          </cell>
          <cell r="AE149" t="str">
            <v>/resucito/src/index.html?canto=noestaaquiresucito</v>
          </cell>
          <cell r="AF149" t="str">
            <v>", content: "</v>
          </cell>
          <cell r="AG149" t="str">
            <v>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ell>
          <cell r="AH149" t="str">
            <v>"},</v>
          </cell>
          <cell r="AI149" t="str">
            <v>n</v>
          </cell>
          <cell r="AJ149" t="str">
            <v>p</v>
          </cell>
          <cell r="AK149" t="str">
            <v>{id:147,title: "No está aquí, resucitó", subtitle: "Mateo 28,1-8", category: "Precatecumenado", moments: ["Cuaresma", "Antiguo Testamento"], url: "/resucito/src/index.html?canto=noestaaquiresucito", content: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ell>
          <cell r="AL149" t="str">
            <v>NO ESTÁ AQUÍ, RESUCITÓ</v>
          </cell>
          <cell r="AM149" t="str">
            <v>noestáaquí,resucitó</v>
          </cell>
          <cell r="AN149" t="str">
            <v>Mateo 28,1-8</v>
          </cell>
          <cell r="AP149" t="str">
            <v>CANTO</v>
          </cell>
        </row>
        <row r="150">
          <cell r="A150">
            <v>121</v>
          </cell>
          <cell r="B150" t="str">
            <v>{id:</v>
          </cell>
          <cell r="C150">
            <v>148</v>
          </cell>
          <cell r="D150" t="str">
            <v>,</v>
          </cell>
          <cell r="E150" t="str">
            <v xml:space="preserve">title: </v>
          </cell>
          <cell r="F150" t="str">
            <v>"</v>
          </cell>
          <cell r="G150" t="str">
            <v>No hay en él parecer</v>
          </cell>
          <cell r="H150" t="str">
            <v>",</v>
          </cell>
          <cell r="I150" t="str">
            <v xml:space="preserve"> subtitle: </v>
          </cell>
          <cell r="J150" t="str">
            <v>"</v>
          </cell>
          <cell r="K150" t="str">
            <v>Isaías 53,2ss - Cuarto canto del Siervo de Yahveh</v>
          </cell>
          <cell r="L150" t="str">
            <v xml:space="preserve">", </v>
          </cell>
          <cell r="M150" t="str">
            <v xml:space="preserve">category: </v>
          </cell>
          <cell r="N150" t="str">
            <v>"</v>
          </cell>
          <cell r="O150" t="str">
            <v>Precatecumenado</v>
          </cell>
          <cell r="P150" t="str">
            <v>"</v>
          </cell>
          <cell r="Q150" t="str">
            <v>, moments: [</v>
          </cell>
          <cell r="R150" t="str">
            <v>"</v>
          </cell>
          <cell r="S150" t="str">
            <v>Pascua</v>
          </cell>
          <cell r="T150" t="str">
            <v>", "</v>
          </cell>
          <cell r="U150" t="str">
            <v>Nuevo Testamento</v>
          </cell>
          <cell r="AD150" t="str">
            <v>"], url: "</v>
          </cell>
          <cell r="AE150" t="str">
            <v>/resucito/src/index.html?canto=nohayenelparecer</v>
          </cell>
          <cell r="AF150" t="str">
            <v>", content: "</v>
          </cell>
          <cell r="AG150" t="str">
            <v>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ell>
          <cell r="AH150" t="str">
            <v>"},</v>
          </cell>
          <cell r="AI150" t="str">
            <v>n</v>
          </cell>
          <cell r="AJ150" t="str">
            <v>p</v>
          </cell>
          <cell r="AK150" t="str">
            <v>{id:148,title: "No hay en él parecer", subtitle: "Isaías 53,2ss - Cuarto canto del Siervo de Yahveh", category: "Precatecumenado", moments: ["Pascua", "Nuevo Testamento"], url: "/resucito/src/index.html?canto=nohayenelparecer", content: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ell>
          <cell r="AL150" t="str">
            <v>NO HAY EN ÉL PARECER</v>
          </cell>
          <cell r="AM150" t="str">
            <v>nohayenélparecer</v>
          </cell>
          <cell r="AN150" t="str">
            <v>Isaías 53,2ss - Cuarto canto del Siervo de Yahveh</v>
          </cell>
          <cell r="AP150" t="str">
            <v>CANTO</v>
          </cell>
        </row>
        <row r="151">
          <cell r="A151">
            <v>230</v>
          </cell>
          <cell r="B151" t="str">
            <v>{id:</v>
          </cell>
          <cell r="C151">
            <v>149</v>
          </cell>
          <cell r="D151" t="str">
            <v>,</v>
          </cell>
          <cell r="E151" t="str">
            <v xml:space="preserve">title: </v>
          </cell>
          <cell r="F151" t="str">
            <v>"</v>
          </cell>
          <cell r="G151" t="str">
            <v>No resistáis al mal</v>
          </cell>
          <cell r="H151" t="str">
            <v>",</v>
          </cell>
          <cell r="I151" t="str">
            <v xml:space="preserve"> subtitle: </v>
          </cell>
          <cell r="J151" t="str">
            <v>"</v>
          </cell>
          <cell r="K151" t="str">
            <v>Mateo 5,38ss</v>
          </cell>
          <cell r="L151" t="str">
            <v xml:space="preserve">", </v>
          </cell>
          <cell r="M151" t="str">
            <v xml:space="preserve">category: </v>
          </cell>
          <cell r="N151" t="str">
            <v>"</v>
          </cell>
          <cell r="O151" t="str">
            <v>Catecumenado</v>
          </cell>
          <cell r="P151" t="str">
            <v>"</v>
          </cell>
          <cell r="Q151" t="str">
            <v>, moments: [</v>
          </cell>
          <cell r="R151" t="str">
            <v>"</v>
          </cell>
          <cell r="S151" t="str">
            <v>Adviento</v>
          </cell>
          <cell r="AD151" t="str">
            <v>"], url: "</v>
          </cell>
          <cell r="AE151" t="str">
            <v>/resucito/src/index.html?canto=noresistaisalmal</v>
          </cell>
          <cell r="AF151" t="str">
            <v>", content: "</v>
          </cell>
          <cell r="AG151" t="str">
            <v>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ell>
          <cell r="AH151" t="str">
            <v>"},</v>
          </cell>
          <cell r="AI151" t="str">
            <v>n</v>
          </cell>
          <cell r="AJ151" t="str">
            <v>c</v>
          </cell>
          <cell r="AK151" t="str">
            <v>{id:149,title: "No resistáis al mal", subtitle: "Mateo 5,38ss", category: "Catecumenado", moments: ["Adviento"], url: "/resucito/src/index.html?canto=noresistaisalmal", content: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ell>
          <cell r="AL151" t="str">
            <v>NO RESISTÁIS AL MAL</v>
          </cell>
          <cell r="AM151" t="str">
            <v>noresistáisalmal</v>
          </cell>
          <cell r="AN151" t="str">
            <v>Mateo 5,38ss</v>
          </cell>
          <cell r="AP151" t="str">
            <v>CANTO</v>
          </cell>
        </row>
        <row r="152">
          <cell r="A152">
            <v>231</v>
          </cell>
          <cell r="B152" t="str">
            <v>{id:</v>
          </cell>
          <cell r="C152">
            <v>150</v>
          </cell>
          <cell r="D152" t="str">
            <v>,</v>
          </cell>
          <cell r="E152" t="str">
            <v xml:space="preserve">title: </v>
          </cell>
          <cell r="F152" t="str">
            <v>"</v>
          </cell>
          <cell r="G152" t="str">
            <v>No sufras por los malvados</v>
          </cell>
          <cell r="H152" t="str">
            <v>",</v>
          </cell>
          <cell r="I152" t="str">
            <v xml:space="preserve"> subtitle: </v>
          </cell>
          <cell r="J152" t="str">
            <v>"</v>
          </cell>
          <cell r="K152" t="str">
            <v>Sal 37 (36)</v>
          </cell>
          <cell r="L152" t="str">
            <v xml:space="preserve">", </v>
          </cell>
          <cell r="M152" t="str">
            <v xml:space="preserve">category: </v>
          </cell>
          <cell r="N152" t="str">
            <v>"</v>
          </cell>
          <cell r="O152" t="str">
            <v>Catecumenado</v>
          </cell>
          <cell r="P152" t="str">
            <v>"</v>
          </cell>
          <cell r="Q152" t="str">
            <v>, moments: [</v>
          </cell>
          <cell r="R152" t="str">
            <v>"</v>
          </cell>
          <cell r="S152" t="str">
            <v>Antiguo Testamento</v>
          </cell>
          <cell r="AD152" t="str">
            <v>"], url: "</v>
          </cell>
          <cell r="AE152" t="str">
            <v>/resucito/src/index.html?canto=nosufrasporlosmalvados</v>
          </cell>
          <cell r="AF152" t="str">
            <v>", content: "</v>
          </cell>
          <cell r="AG152" t="str">
            <v>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ell>
          <cell r="AH152" t="str">
            <v>"},</v>
          </cell>
          <cell r="AI152" t="str">
            <v>n</v>
          </cell>
          <cell r="AJ152" t="str">
            <v>c</v>
          </cell>
          <cell r="AK152" t="str">
            <v>{id:150,title: "No sufras por los malvados", subtitle: "Sal 37 (36)", category: "Catecumenado", moments: ["Antiguo Testamento"], url: "/resucito/src/index.html?canto=nosufrasporlosmalvados", content: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ell>
          <cell r="AL152" t="str">
            <v>NO SUFRAS POR LOS MALVADOS</v>
          </cell>
          <cell r="AM152" t="str">
            <v>nosufrasporlosmalvados</v>
          </cell>
          <cell r="AN152" t="str">
            <v>Sal 37 (36)</v>
          </cell>
          <cell r="AP152" t="str">
            <v>CANTO</v>
          </cell>
        </row>
        <row r="153">
          <cell r="A153">
            <v>122</v>
          </cell>
          <cell r="B153" t="str">
            <v>{id:</v>
          </cell>
          <cell r="C153">
            <v>151</v>
          </cell>
          <cell r="D153" t="str">
            <v>,</v>
          </cell>
          <cell r="E153" t="str">
            <v xml:space="preserve">title: </v>
          </cell>
          <cell r="F153" t="str">
            <v>"</v>
          </cell>
          <cell r="G153" t="str">
            <v>Noli me tangere</v>
          </cell>
          <cell r="H153" t="str">
            <v>",</v>
          </cell>
          <cell r="I153" t="str">
            <v xml:space="preserve"> subtitle: </v>
          </cell>
          <cell r="J153" t="str">
            <v>"</v>
          </cell>
          <cell r="K153" t="str">
            <v>Juan 20,15-17</v>
          </cell>
          <cell r="L153" t="str">
            <v xml:space="preserve">", </v>
          </cell>
          <cell r="M153" t="str">
            <v xml:space="preserve">category: </v>
          </cell>
          <cell r="N153" t="str">
            <v>"</v>
          </cell>
          <cell r="O153" t="str">
            <v>Precatecumenado</v>
          </cell>
          <cell r="P153" t="str">
            <v>"</v>
          </cell>
          <cell r="Q153" t="str">
            <v>, moments: [</v>
          </cell>
          <cell r="R153" t="str">
            <v>"</v>
          </cell>
          <cell r="S153" t="str">
            <v>Adviento</v>
          </cell>
          <cell r="T153" t="str">
            <v>", "</v>
          </cell>
          <cell r="U153" t="str">
            <v>Laudes/Visperas</v>
          </cell>
          <cell r="V153" t="str">
            <v>", "</v>
          </cell>
          <cell r="W153" t="str">
            <v>Antiguo Testamento</v>
          </cell>
          <cell r="AD153" t="str">
            <v>"], url: "</v>
          </cell>
          <cell r="AE153" t="str">
            <v>/resucito/src/index.html?canto=nolimetangere</v>
          </cell>
          <cell r="AF153" t="str">
            <v>", content: "</v>
          </cell>
          <cell r="AG153" t="str">
            <v>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ell>
          <cell r="AH153" t="str">
            <v>"},</v>
          </cell>
          <cell r="AI153" t="str">
            <v>n</v>
          </cell>
          <cell r="AJ153" t="str">
            <v>p</v>
          </cell>
          <cell r="AK153" t="str">
            <v>{id:151,title: "Noli me tangere", subtitle: "Juan 20,15-17", category: "Precatecumenado", moments: ["Adviento", "Laudes/Visperas", "Antiguo Testamento"], url: "/resucito/src/index.html?canto=nolimetangere", content: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ell>
          <cell r="AL153" t="str">
            <v>NOLI ME TANGERE</v>
          </cell>
          <cell r="AM153" t="str">
            <v>nolimetangere</v>
          </cell>
          <cell r="AN153" t="str">
            <v>Juan 20,15-17</v>
          </cell>
          <cell r="AP153" t="str">
            <v>CANTO</v>
          </cell>
        </row>
        <row r="154">
          <cell r="A154">
            <v>123</v>
          </cell>
          <cell r="B154" t="str">
            <v>{id:</v>
          </cell>
          <cell r="C154">
            <v>152</v>
          </cell>
          <cell r="D154" t="str">
            <v>,</v>
          </cell>
          <cell r="E154" t="str">
            <v xml:space="preserve">title: </v>
          </cell>
          <cell r="F154" t="str">
            <v>"</v>
          </cell>
          <cell r="G154" t="str">
            <v>Oh cielos, lloved de lo alto</v>
          </cell>
          <cell r="H154" t="str">
            <v>",</v>
          </cell>
          <cell r="I154" t="str">
            <v xml:space="preserve"> subtitle: </v>
          </cell>
          <cell r="J154" t="str">
            <v>"</v>
          </cell>
          <cell r="K154" t="str">
            <v>Isaías 45,8</v>
          </cell>
          <cell r="L154" t="str">
            <v xml:space="preserve">", </v>
          </cell>
          <cell r="M154" t="str">
            <v xml:space="preserve">category: </v>
          </cell>
          <cell r="N154" t="str">
            <v>"</v>
          </cell>
          <cell r="O154" t="str">
            <v>Precatecumenado</v>
          </cell>
          <cell r="P154" t="str">
            <v>"</v>
          </cell>
          <cell r="Q154" t="str">
            <v>, moments: [</v>
          </cell>
          <cell r="R154" t="str">
            <v>"</v>
          </cell>
          <cell r="S154" t="str">
            <v>Cuaresma</v>
          </cell>
          <cell r="T154" t="str">
            <v>", "</v>
          </cell>
          <cell r="U154" t="str">
            <v>Fracción del pan</v>
          </cell>
          <cell r="V154" t="str">
            <v>", "</v>
          </cell>
          <cell r="W154" t="str">
            <v>Comunión</v>
          </cell>
          <cell r="AD154" t="str">
            <v>"], url: "</v>
          </cell>
          <cell r="AE154" t="str">
            <v>/resucito/src/index.html?canto=ohcieloslloveddeloalto</v>
          </cell>
          <cell r="AF154" t="str">
            <v>", content: "</v>
          </cell>
          <cell r="AG154" t="str">
            <v>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ell>
          <cell r="AH154" t="str">
            <v>"},</v>
          </cell>
          <cell r="AI154" t="str">
            <v>o</v>
          </cell>
          <cell r="AJ154" t="str">
            <v>p</v>
          </cell>
          <cell r="AK154" t="str">
            <v>{id:152,title: "Oh cielos, lloved de lo alto", subtitle: "Isaías 45,8", category: "Precatecumenado", moments: ["Cuaresma", "Fracción del pan", "Comunión"], url: "/resucito/src/index.html?canto=ohcieloslloveddeloalto", content: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ell>
          <cell r="AL154" t="str">
            <v>OH CIELOS, LLOVED DE LO ALTO</v>
          </cell>
          <cell r="AM154" t="str">
            <v>ohcielos,lloveddeloalto</v>
          </cell>
          <cell r="AN154" t="str">
            <v>Isaías 45,8</v>
          </cell>
          <cell r="AP154" t="str">
            <v>CANTO</v>
          </cell>
        </row>
        <row r="155">
          <cell r="A155">
            <v>124</v>
          </cell>
          <cell r="B155" t="str">
            <v>{id:</v>
          </cell>
          <cell r="C155">
            <v>153</v>
          </cell>
          <cell r="D155" t="str">
            <v>,</v>
          </cell>
          <cell r="E155" t="str">
            <v xml:space="preserve">title: </v>
          </cell>
          <cell r="F155" t="str">
            <v>"</v>
          </cell>
          <cell r="G155" t="str">
            <v>Oh Dios, por tu nombre sálvame</v>
          </cell>
          <cell r="H155" t="str">
            <v>",</v>
          </cell>
          <cell r="I155" t="str">
            <v xml:space="preserve"> subtitle: </v>
          </cell>
          <cell r="J155" t="str">
            <v>"</v>
          </cell>
          <cell r="K155" t="str">
            <v>Sal 54 (53)</v>
          </cell>
          <cell r="L155" t="str">
            <v xml:space="preserve">", </v>
          </cell>
          <cell r="M155" t="str">
            <v xml:space="preserve">category: </v>
          </cell>
          <cell r="N155" t="str">
            <v>"</v>
          </cell>
          <cell r="O155" t="str">
            <v>Precatecumenado</v>
          </cell>
          <cell r="P155" t="str">
            <v>"</v>
          </cell>
          <cell r="Q155" t="str">
            <v>, moments: [</v>
          </cell>
          <cell r="R155" t="str">
            <v>"</v>
          </cell>
          <cell r="S155" t="str">
            <v>Pascua</v>
          </cell>
          <cell r="T155" t="str">
            <v>", "</v>
          </cell>
          <cell r="U155" t="str">
            <v>Nuevo Testamento</v>
          </cell>
          <cell r="AD155" t="str">
            <v>"], url: "</v>
          </cell>
          <cell r="AE155" t="str">
            <v>/resucito/src/index.html?canto=ohdiosportunombresalvame</v>
          </cell>
          <cell r="AF155" t="str">
            <v>", content: "</v>
          </cell>
          <cell r="AG155" t="str">
            <v>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ell>
          <cell r="AH155" t="str">
            <v>"},</v>
          </cell>
          <cell r="AI155" t="str">
            <v>o</v>
          </cell>
          <cell r="AJ155" t="str">
            <v>p</v>
          </cell>
          <cell r="AK155" t="str">
            <v>{id:153,title: "Oh Dios, por tu nombre sálvame", subtitle: "Sal 54 (53)", category: "Precatecumenado", moments: ["Pascua", "Nuevo Testamento"], url: "/resucito/src/index.html?canto=ohdiosportunombresalvame", content: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ell>
          <cell r="AL155" t="str">
            <v>OH DIOS, POR TU NOMBRE SÁLVAME</v>
          </cell>
          <cell r="AM155" t="str">
            <v>ohdios,portunombresálvame</v>
          </cell>
          <cell r="AN155" t="str">
            <v>Sal 54 (53)</v>
          </cell>
          <cell r="AP155" t="str">
            <v>CANTO</v>
          </cell>
        </row>
        <row r="156">
          <cell r="A156">
            <v>125</v>
          </cell>
          <cell r="B156" t="str">
            <v>{id:</v>
          </cell>
          <cell r="C156">
            <v>154</v>
          </cell>
          <cell r="D156" t="str">
            <v>,</v>
          </cell>
          <cell r="E156" t="str">
            <v xml:space="preserve">title: </v>
          </cell>
          <cell r="F156" t="str">
            <v>"</v>
          </cell>
          <cell r="G156" t="str">
            <v>Oh Dios, tú eres mi Dios</v>
          </cell>
          <cell r="H156" t="str">
            <v>",</v>
          </cell>
          <cell r="I156" t="str">
            <v xml:space="preserve"> subtitle: </v>
          </cell>
          <cell r="J156" t="str">
            <v>"</v>
          </cell>
          <cell r="K156" t="str">
            <v>Sal 63 (62)</v>
          </cell>
          <cell r="L156" t="str">
            <v xml:space="preserve">", </v>
          </cell>
          <cell r="M156" t="str">
            <v xml:space="preserve">category: </v>
          </cell>
          <cell r="N156" t="str">
            <v>"</v>
          </cell>
          <cell r="O156" t="str">
            <v>Precatecumenado</v>
          </cell>
          <cell r="P156" t="str">
            <v>"</v>
          </cell>
          <cell r="Q156" t="str">
            <v>, moments: [</v>
          </cell>
          <cell r="R156" t="str">
            <v>"</v>
          </cell>
          <cell r="S156" t="str">
            <v>Antiguo Testamento</v>
          </cell>
          <cell r="AD156" t="str">
            <v>"], url: "</v>
          </cell>
          <cell r="AE156" t="str">
            <v>/resucito/src/index.html?canto=ohdiostueresmidios</v>
          </cell>
          <cell r="AF156" t="str">
            <v>", content: "</v>
          </cell>
          <cell r="AG156" t="str">
            <v>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ell>
          <cell r="AH156" t="str">
            <v>"},</v>
          </cell>
          <cell r="AI156" t="str">
            <v>o</v>
          </cell>
          <cell r="AJ156" t="str">
            <v>p</v>
          </cell>
          <cell r="AK156" t="str">
            <v>{id:154,title: "Oh Dios, tú eres mi Dios", subtitle: "Sal 63 (62)", category: "Precatecumenado", moments: ["Antiguo Testamento"], url: "/resucito/src/index.html?canto=ohdiostueresmidios", content: "oh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ell>
          <cell r="AL156" t="str">
            <v>OH DIOS, TÚ ERES MI DIOS</v>
          </cell>
          <cell r="AM156" t="str">
            <v>ohdios,túeresmidios</v>
          </cell>
          <cell r="AN156" t="str">
            <v>Sal 63 (62)</v>
          </cell>
          <cell r="AP156" t="str">
            <v>CANTO</v>
          </cell>
        </row>
        <row r="157">
          <cell r="A157">
            <v>126</v>
          </cell>
          <cell r="B157" t="str">
            <v>{id:</v>
          </cell>
          <cell r="C157">
            <v>155</v>
          </cell>
          <cell r="D157" t="str">
            <v>,</v>
          </cell>
          <cell r="E157" t="str">
            <v xml:space="preserve">title: </v>
          </cell>
          <cell r="F157" t="str">
            <v>"</v>
          </cell>
          <cell r="G157" t="str">
            <v>Oh Jesús, amor mío</v>
          </cell>
          <cell r="H157" t="str">
            <v>",</v>
          </cell>
          <cell r="I157" t="str">
            <v xml:space="preserve"> subtitle: </v>
          </cell>
          <cell r="J157" t="str">
            <v>"</v>
          </cell>
          <cell r="K157" t="str">
            <v>(Kiko Argüello)</v>
          </cell>
          <cell r="L157" t="str">
            <v xml:space="preserve">", </v>
          </cell>
          <cell r="M157" t="str">
            <v xml:space="preserve">category: </v>
          </cell>
          <cell r="N157" t="str">
            <v>"</v>
          </cell>
          <cell r="O157" t="str">
            <v>Precatecumenado</v>
          </cell>
          <cell r="P157" t="str">
            <v>"</v>
          </cell>
          <cell r="Q157" t="str">
            <v>, moments: [</v>
          </cell>
          <cell r="R157" t="str">
            <v>"</v>
          </cell>
          <cell r="S157" t="str">
            <v>Laudes/Visperas</v>
          </cell>
          <cell r="T157" t="str">
            <v>", "</v>
          </cell>
          <cell r="U157" t="str">
            <v>Entrada</v>
          </cell>
          <cell r="V157" t="str">
            <v>", "</v>
          </cell>
          <cell r="W157" t="str">
            <v>Comunión</v>
          </cell>
          <cell r="X157" t="str">
            <v>", "</v>
          </cell>
          <cell r="Y157" t="str">
            <v>Antiguo Testamento</v>
          </cell>
          <cell r="AD157" t="str">
            <v>"], url: "</v>
          </cell>
          <cell r="AE157" t="str">
            <v>/resucito/src/index.html?canto=ohjesusamormio</v>
          </cell>
          <cell r="AF157" t="str">
            <v>", content: "</v>
          </cell>
          <cell r="AG157" t="str">
            <v>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ell>
          <cell r="AH157" t="str">
            <v>"},</v>
          </cell>
          <cell r="AI157" t="str">
            <v>o</v>
          </cell>
          <cell r="AJ157" t="str">
            <v>p</v>
          </cell>
          <cell r="AK157" t="str">
            <v>{id:155,title: "Oh Jesús, amor mío", subtitle: "(Kiko Argüello)", category: "Precatecumenado", moments: ["Laudes/Visperas", "Entrada", "Comunión", "Antiguo Testamento"], url: "/resucito/src/index.html?canto=ohjesusamormio", content: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ell>
          <cell r="AL157" t="str">
            <v>OH JESÚS, AMOR MÍO</v>
          </cell>
          <cell r="AM157" t="str">
            <v>ohjesús,amormío</v>
          </cell>
          <cell r="AN157" t="str">
            <v>(Kiko Argüello)</v>
          </cell>
          <cell r="AP157" t="str">
            <v>CANTO</v>
          </cell>
        </row>
        <row r="158">
          <cell r="A158">
            <v>127</v>
          </cell>
          <cell r="B158" t="str">
            <v>{id:</v>
          </cell>
          <cell r="C158">
            <v>156</v>
          </cell>
          <cell r="D158" t="str">
            <v>,</v>
          </cell>
          <cell r="E158" t="str">
            <v xml:space="preserve">title: </v>
          </cell>
          <cell r="F158" t="str">
            <v>"</v>
          </cell>
          <cell r="G158" t="str">
            <v>Oh muerte, ¿dónde está tu victoria?</v>
          </cell>
          <cell r="H158" t="str">
            <v>",</v>
          </cell>
          <cell r="I158" t="str">
            <v xml:space="preserve"> subtitle: </v>
          </cell>
          <cell r="J158" t="str">
            <v>"</v>
          </cell>
          <cell r="K158" t="str">
            <v>1 Corintios 15</v>
          </cell>
          <cell r="L158" t="str">
            <v xml:space="preserve">", </v>
          </cell>
          <cell r="M158" t="str">
            <v xml:space="preserve">category: </v>
          </cell>
          <cell r="N158" t="str">
            <v>"</v>
          </cell>
          <cell r="O158" t="str">
            <v>Precatecumenado</v>
          </cell>
          <cell r="P158" t="str">
            <v>"</v>
          </cell>
          <cell r="Q158" t="str">
            <v>, moments: [</v>
          </cell>
          <cell r="R158" t="str">
            <v>"</v>
          </cell>
          <cell r="S158" t="str">
            <v>Entrada</v>
          </cell>
          <cell r="T158" t="str">
            <v>", "</v>
          </cell>
          <cell r="U158" t="str">
            <v>Antiguo Testamento</v>
          </cell>
          <cell r="AD158" t="str">
            <v>"], url: "</v>
          </cell>
          <cell r="AE158" t="str">
            <v>/resucito/src/index.html?canto=ohmuerte¿dondeestatuvictoria?</v>
          </cell>
          <cell r="AF158" t="str">
            <v>", content: "</v>
          </cell>
          <cell r="AG158" t="str">
            <v>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ell>
          <cell r="AH158" t="str">
            <v>"},</v>
          </cell>
          <cell r="AI158" t="str">
            <v>o</v>
          </cell>
          <cell r="AJ158" t="str">
            <v>p</v>
          </cell>
          <cell r="AK158" t="str">
            <v>{id:156,title: "Oh muerte, ¿dónde está tu victoria?", subtitle: "1 Corintios 15", category: "Precatecumenado", moments: ["Entrada", "Antiguo Testamento"], url: "/resucito/src/index.html?canto=ohmuerte¿dondeestatuvictoria?", content: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ell>
          <cell r="AL158" t="str">
            <v>OH MUERTE, ¿DÓNDE ESTÁ TU VICTORIA?</v>
          </cell>
          <cell r="AM158" t="str">
            <v>ohmuerte,¿dóndeestátuvictoria?</v>
          </cell>
          <cell r="AN158" t="str">
            <v>1 Corintios 15</v>
          </cell>
          <cell r="AP158" t="str">
            <v>CANTO</v>
          </cell>
        </row>
        <row r="159">
          <cell r="A159">
            <v>232</v>
          </cell>
          <cell r="B159" t="str">
            <v>{id:</v>
          </cell>
          <cell r="C159">
            <v>157</v>
          </cell>
          <cell r="D159" t="str">
            <v>,</v>
          </cell>
          <cell r="E159" t="str">
            <v xml:space="preserve">title: </v>
          </cell>
          <cell r="F159" t="str">
            <v>"</v>
          </cell>
          <cell r="G159" t="str">
            <v>Oh Señor, mi corazón ya no es ambicioso</v>
          </cell>
          <cell r="H159" t="str">
            <v>",</v>
          </cell>
          <cell r="I159" t="str">
            <v xml:space="preserve"> subtitle: </v>
          </cell>
          <cell r="J159" t="str">
            <v>"</v>
          </cell>
          <cell r="K159" t="str">
            <v>Sal 131 (130)</v>
          </cell>
          <cell r="L159" t="str">
            <v xml:space="preserve">", </v>
          </cell>
          <cell r="M159" t="str">
            <v xml:space="preserve">category: </v>
          </cell>
          <cell r="N159" t="str">
            <v>"</v>
          </cell>
          <cell r="O159" t="str">
            <v>Catecumenado</v>
          </cell>
          <cell r="P159" t="str">
            <v>"</v>
          </cell>
          <cell r="Q159" t="str">
            <v>, moments: [</v>
          </cell>
          <cell r="R159" t="str">
            <v>"</v>
          </cell>
          <cell r="AD159" t="str">
            <v>"], url: "</v>
          </cell>
          <cell r="AE159" t="str">
            <v>/resucito/src/index.html?canto=ohsenormicorazonyanoesambicioso</v>
          </cell>
          <cell r="AF159" t="str">
            <v>", content: "</v>
          </cell>
          <cell r="AG159" t="str">
            <v>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ell>
          <cell r="AH159" t="str">
            <v>"},</v>
          </cell>
          <cell r="AI159" t="str">
            <v>o</v>
          </cell>
          <cell r="AJ159" t="str">
            <v>c</v>
          </cell>
          <cell r="AK159" t="str">
            <v>{id:157,title: "Oh Señor, mi corazón ya no es ambicioso", subtitle: "Sal 131 (130)", category: "Catecumenado", moments: [""], url: "/resucito/src/index.html?canto=ohsenormicorazonyanoesambicioso", content: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ell>
          <cell r="AL159" t="str">
            <v>OH SEÑOR, MI CORAZÓN YA NO ES AMBICIOSO</v>
          </cell>
          <cell r="AM159" t="str">
            <v>ohseñor,micorazónyanoesambicioso</v>
          </cell>
          <cell r="AN159" t="str">
            <v>Sal 131 (130)</v>
          </cell>
          <cell r="AP159" t="str">
            <v>CANTO</v>
          </cell>
        </row>
        <row r="160">
          <cell r="A160">
            <v>128</v>
          </cell>
          <cell r="B160" t="str">
            <v>{id:</v>
          </cell>
          <cell r="C160">
            <v>158</v>
          </cell>
          <cell r="D160" t="str">
            <v>,</v>
          </cell>
          <cell r="E160" t="str">
            <v xml:space="preserve">title: </v>
          </cell>
          <cell r="F160" t="str">
            <v>"</v>
          </cell>
          <cell r="G160" t="str">
            <v>Oh Señor, nuestro Dios</v>
          </cell>
          <cell r="H160" t="str">
            <v>",</v>
          </cell>
          <cell r="I160" t="str">
            <v xml:space="preserve"> subtitle: </v>
          </cell>
          <cell r="J160" t="str">
            <v>"</v>
          </cell>
          <cell r="K160" t="str">
            <v>Salmo 8</v>
          </cell>
          <cell r="L160" t="str">
            <v xml:space="preserve">", </v>
          </cell>
          <cell r="M160" t="str">
            <v xml:space="preserve">category: </v>
          </cell>
          <cell r="N160" t="str">
            <v>"</v>
          </cell>
          <cell r="O160" t="str">
            <v>Precatecumenado</v>
          </cell>
          <cell r="P160" t="str">
            <v>"</v>
          </cell>
          <cell r="Q160" t="str">
            <v>, moments: [</v>
          </cell>
          <cell r="R160" t="str">
            <v>"</v>
          </cell>
          <cell r="S160" t="str">
            <v>Virgen</v>
          </cell>
          <cell r="AD160" t="str">
            <v>"], url: "</v>
          </cell>
          <cell r="AE160" t="str">
            <v>/resucito/src/index.html?canto=ohsenornuestrodios</v>
          </cell>
          <cell r="AF160" t="str">
            <v>", content: "</v>
          </cell>
          <cell r="AG160" t="str">
            <v>¡oh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ell>
          <cell r="AH160" t="str">
            <v>"},</v>
          </cell>
          <cell r="AI160" t="str">
            <v>o</v>
          </cell>
          <cell r="AJ160" t="str">
            <v>p</v>
          </cell>
          <cell r="AK160" t="str">
            <v>{id:158,title: "Oh Señor, nuestro Dios", subtitle: "Salmo 8", category: "Precatecumenado", moments: ["Virgen"], url: "/resucito/src/index.html?canto=ohsenornuestrodios", content: "¡oh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ell>
          <cell r="AL160" t="str">
            <v>OH SEÑOR, NUESTRO DIOS</v>
          </cell>
          <cell r="AM160" t="str">
            <v>ohseñor,nuestrodios</v>
          </cell>
          <cell r="AN160" t="str">
            <v>Salmo 8</v>
          </cell>
          <cell r="AP160" t="str">
            <v>CANTO</v>
          </cell>
        </row>
        <row r="161">
          <cell r="A161">
            <v>129</v>
          </cell>
          <cell r="B161" t="str">
            <v>{id:</v>
          </cell>
          <cell r="C161">
            <v>159</v>
          </cell>
          <cell r="D161" t="str">
            <v>,</v>
          </cell>
          <cell r="E161" t="str">
            <v xml:space="preserve">title: </v>
          </cell>
          <cell r="F161" t="str">
            <v>"</v>
          </cell>
          <cell r="G161" t="str">
            <v>Os tomaré de entre las naciones</v>
          </cell>
          <cell r="H161" t="str">
            <v>",</v>
          </cell>
          <cell r="I161" t="str">
            <v xml:space="preserve"> subtitle: </v>
          </cell>
          <cell r="J161" t="str">
            <v>"</v>
          </cell>
          <cell r="K161" t="str">
            <v>Ezequiel 36,24-28</v>
          </cell>
          <cell r="L161" t="str">
            <v xml:space="preserve">", </v>
          </cell>
          <cell r="M161" t="str">
            <v xml:space="preserve">category: </v>
          </cell>
          <cell r="N161" t="str">
            <v>"</v>
          </cell>
          <cell r="O161" t="str">
            <v>Precatecumenado</v>
          </cell>
          <cell r="P161" t="str">
            <v>"</v>
          </cell>
          <cell r="Q161" t="str">
            <v>, moments: [</v>
          </cell>
          <cell r="R161" t="str">
            <v>"</v>
          </cell>
          <cell r="S161" t="str">
            <v>Pentecostés</v>
          </cell>
          <cell r="T161" t="str">
            <v>", "</v>
          </cell>
          <cell r="U161" t="str">
            <v>Comunión</v>
          </cell>
          <cell r="AD161" t="str">
            <v>"], url: "</v>
          </cell>
          <cell r="AE161" t="str">
            <v>/resucito/src/index.html?canto=ostomaredeentrelasnaciones</v>
          </cell>
          <cell r="AF161" t="str">
            <v>", content: "</v>
          </cell>
          <cell r="AG161" t="str">
            <v>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ell>
          <cell r="AH161" t="str">
            <v>"},</v>
          </cell>
          <cell r="AI161" t="str">
            <v>o</v>
          </cell>
          <cell r="AJ161" t="str">
            <v>p</v>
          </cell>
          <cell r="AK161" t="str">
            <v>{id:159,title: "Os tomaré de entre las naciones", subtitle: "Ezequiel 36,24-28", category: "Precatecumenado", moments: ["Pentecostés", "Comunión"], url: "/resucito/src/index.html?canto=ostomaredeentrelasnaciones", content: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ell>
          <cell r="AL161" t="str">
            <v>OS TOMARÉ DE ENTRE LAS NACIONES</v>
          </cell>
          <cell r="AM161" t="str">
            <v>ostomarédeentrelasnaciones</v>
          </cell>
          <cell r="AN161" t="str">
            <v>Ezequiel 36,24-28</v>
          </cell>
          <cell r="AP161" t="str">
            <v>CANTO</v>
          </cell>
        </row>
        <row r="162">
          <cell r="A162">
            <v>193</v>
          </cell>
          <cell r="B162" t="str">
            <v>{id:</v>
          </cell>
          <cell r="C162">
            <v>160</v>
          </cell>
          <cell r="D162" t="str">
            <v>,</v>
          </cell>
          <cell r="E162" t="str">
            <v xml:space="preserve">title: </v>
          </cell>
          <cell r="F162" t="str">
            <v>"</v>
          </cell>
          <cell r="G162" t="str">
            <v>Padre nuestro</v>
          </cell>
          <cell r="H162" t="str">
            <v>",</v>
          </cell>
          <cell r="I162" t="str">
            <v xml:space="preserve"> subtitle: </v>
          </cell>
          <cell r="J162" t="str">
            <v>"</v>
          </cell>
          <cell r="K162" t="str">
            <v>Tiempo de la Elección</v>
          </cell>
          <cell r="L162" t="str">
            <v xml:space="preserve">", </v>
          </cell>
          <cell r="M162" t="str">
            <v xml:space="preserve">category: </v>
          </cell>
          <cell r="N162" t="str">
            <v>"</v>
          </cell>
          <cell r="O162" t="str">
            <v>Liturgia</v>
          </cell>
          <cell r="P162" t="str">
            <v>"</v>
          </cell>
          <cell r="Q162" t="str">
            <v>, moments: [</v>
          </cell>
          <cell r="R162" t="str">
            <v>"</v>
          </cell>
          <cell r="AD162" t="str">
            <v>"], url: "</v>
          </cell>
          <cell r="AE162" t="str">
            <v>/resucito/src/index.html?canto=padrenuestro</v>
          </cell>
          <cell r="AF162" t="str">
            <v>", content: "</v>
          </cell>
          <cell r="AG162" t="str">
            <v>¡abbá,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ell>
          <cell r="AH162" t="str">
            <v>"},</v>
          </cell>
          <cell r="AI162" t="str">
            <v>p</v>
          </cell>
          <cell r="AJ162" t="str">
            <v>l</v>
          </cell>
          <cell r="AK162" t="str">
            <v>{id:160,title: "Padre nuestro", subtitle: "Tiempo de la Elección", category: "Liturgia", moments: [""], url: "/resucito/src/index.html?canto=padrenuestro", content: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ell>
          <cell r="AL162" t="str">
            <v>PADRE NUESTRO</v>
          </cell>
          <cell r="AM162" t="str">
            <v>padrenuestro</v>
          </cell>
          <cell r="AN162" t="str">
            <v>Tiempo de la Elección</v>
          </cell>
          <cell r="AP162" t="str">
            <v>CANTO</v>
          </cell>
        </row>
        <row r="163">
          <cell r="A163">
            <v>130</v>
          </cell>
          <cell r="B163" t="str">
            <v>{id:</v>
          </cell>
          <cell r="C163">
            <v>161</v>
          </cell>
          <cell r="D163" t="str">
            <v>,</v>
          </cell>
          <cell r="E163" t="str">
            <v xml:space="preserve">title: </v>
          </cell>
          <cell r="F163" t="str">
            <v>"</v>
          </cell>
          <cell r="G163" t="str">
            <v>Paloma incorrupta</v>
          </cell>
          <cell r="H163" t="str">
            <v>",</v>
          </cell>
          <cell r="I163" t="str">
            <v xml:space="preserve"> subtitle: </v>
          </cell>
          <cell r="J163" t="str">
            <v>"</v>
          </cell>
          <cell r="K163" t="str">
            <v>Kontákion (Romano el Meloda)</v>
          </cell>
          <cell r="L163" t="str">
            <v xml:space="preserve">", </v>
          </cell>
          <cell r="M163" t="str">
            <v xml:space="preserve">category: </v>
          </cell>
          <cell r="N163" t="str">
            <v>"</v>
          </cell>
          <cell r="O163" t="str">
            <v>Precatecumenado</v>
          </cell>
          <cell r="P163" t="str">
            <v>"</v>
          </cell>
          <cell r="Q163" t="str">
            <v>, moments: [</v>
          </cell>
          <cell r="R163" t="str">
            <v>"</v>
          </cell>
          <cell r="AD163" t="str">
            <v>"], url: "</v>
          </cell>
          <cell r="AE163" t="str">
            <v>/resucito/src/index.html?canto=palomaincorrupta</v>
          </cell>
          <cell r="AF163" t="str">
            <v>", content: "</v>
          </cell>
          <cell r="AG163" t="str">
            <v>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ell>
          <cell r="AH163" t="str">
            <v>"},</v>
          </cell>
          <cell r="AI163" t="str">
            <v>p</v>
          </cell>
          <cell r="AJ163" t="str">
            <v>p</v>
          </cell>
          <cell r="AK163" t="str">
            <v>{id:161,title: "Paloma incorrupta", subtitle: "Kontákion (Romano el Meloda)", category: "Precatecumenado", moments: [""], url: "/resucito/src/index.html?canto=palomaincorrupta", content: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ell>
          <cell r="AL163" t="str">
            <v>PALOMA INCORRUPTA</v>
          </cell>
          <cell r="AM163" t="str">
            <v>palomaincorrupta</v>
          </cell>
          <cell r="AN163" t="str">
            <v>Kontákion (Romano el Meloda)</v>
          </cell>
          <cell r="AP163" t="str">
            <v>CANTO</v>
          </cell>
        </row>
        <row r="164">
          <cell r="A164">
            <v>131</v>
          </cell>
          <cell r="B164" t="str">
            <v>{id:</v>
          </cell>
          <cell r="C164">
            <v>162</v>
          </cell>
          <cell r="D164" t="str">
            <v>,</v>
          </cell>
          <cell r="E164" t="str">
            <v xml:space="preserve">title: </v>
          </cell>
          <cell r="F164" t="str">
            <v>"</v>
          </cell>
          <cell r="G164" t="str">
            <v>Pentecostés</v>
          </cell>
          <cell r="H164" t="str">
            <v>",</v>
          </cell>
          <cell r="I164" t="str">
            <v xml:space="preserve"> subtitle: </v>
          </cell>
          <cell r="J164" t="str">
            <v>"</v>
          </cell>
          <cell r="K164" t="str">
            <v xml:space="preserve">Hchos de los Apostoles 2,1-13 </v>
          </cell>
          <cell r="L164" t="str">
            <v xml:space="preserve">", </v>
          </cell>
          <cell r="M164" t="str">
            <v xml:space="preserve">category: </v>
          </cell>
          <cell r="N164" t="str">
            <v>"</v>
          </cell>
          <cell r="O164" t="str">
            <v>Precatecumenado</v>
          </cell>
          <cell r="P164" t="str">
            <v>"</v>
          </cell>
          <cell r="Q164" t="str">
            <v>, moments: [</v>
          </cell>
          <cell r="R164" t="str">
            <v>"</v>
          </cell>
          <cell r="AD164" t="str">
            <v>"], url: "</v>
          </cell>
          <cell r="AE164" t="str">
            <v>/resucito/src/index.html?canto=pentecostes</v>
          </cell>
          <cell r="AF164" t="str">
            <v>", content: "</v>
          </cell>
          <cell r="AG164" t="str">
            <v>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ell>
          <cell r="AH164" t="str">
            <v>"},</v>
          </cell>
          <cell r="AI164" t="str">
            <v>p</v>
          </cell>
          <cell r="AJ164" t="str">
            <v>p</v>
          </cell>
          <cell r="AK164" t="str">
            <v>{id:162,title: "Pentecostés", subtitle: "Hchos de los Apostoles 2,1-13 ", category: "Precatecumenado", moments: [""], url: "/resucito/src/index.html?canto=pentecostes", content: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ell>
          <cell r="AL164" t="str">
            <v>PENTECOSTÉS</v>
          </cell>
          <cell r="AM164" t="str">
            <v>pentecostés</v>
          </cell>
          <cell r="AN164" t="str">
            <v xml:space="preserve">Hchos de los Apostoles 2,1-13 </v>
          </cell>
          <cell r="AP164" t="str">
            <v>CANTO</v>
          </cell>
        </row>
        <row r="165">
          <cell r="A165">
            <v>194</v>
          </cell>
          <cell r="B165" t="str">
            <v>{id:</v>
          </cell>
          <cell r="C165">
            <v>163</v>
          </cell>
          <cell r="D165" t="str">
            <v>,</v>
          </cell>
          <cell r="E165" t="str">
            <v xml:space="preserve">title: </v>
          </cell>
          <cell r="F165" t="str">
            <v>"</v>
          </cell>
          <cell r="G165" t="str">
            <v>Plegaria Eucarística II</v>
          </cell>
          <cell r="H165" t="str">
            <v>",</v>
          </cell>
          <cell r="I165" t="str">
            <v xml:space="preserve"> subtitle: </v>
          </cell>
          <cell r="J165" t="str">
            <v>"</v>
          </cell>
          <cell r="K165" t="str">
            <v>Modelo I</v>
          </cell>
          <cell r="L165" t="str">
            <v xml:space="preserve">", </v>
          </cell>
          <cell r="M165" t="str">
            <v xml:space="preserve">category: </v>
          </cell>
          <cell r="N165" t="str">
            <v>"</v>
          </cell>
          <cell r="O165" t="str">
            <v>Liturgia</v>
          </cell>
          <cell r="P165" t="str">
            <v>"</v>
          </cell>
          <cell r="Q165" t="str">
            <v>, moments: [</v>
          </cell>
          <cell r="R165" t="str">
            <v>"</v>
          </cell>
          <cell r="AD165" t="str">
            <v>"], url: "</v>
          </cell>
          <cell r="AE165" t="str">
            <v>/resucito/src/index.html?canto=plegariaeucaristicaii</v>
          </cell>
          <cell r="AF165" t="str">
            <v>", content: "</v>
          </cell>
          <cell r="AG165" t="str">
            <v>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ell>
          <cell r="AH165" t="str">
            <v>"},</v>
          </cell>
          <cell r="AI165" t="str">
            <v>p</v>
          </cell>
          <cell r="AJ165" t="str">
            <v>l</v>
          </cell>
          <cell r="AK165" t="str">
            <v>{id:163,title: "Plegaria Eucarística II", subtitle: "Modelo I", category: "Liturgia", moments: [""], url: "/resucito/src/index.html?canto=plegariaeucaristicaii", content: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ell>
          <cell r="AL165" t="str">
            <v>PLEGARIA EUCARÍSTICA II</v>
          </cell>
          <cell r="AM165" t="str">
            <v>plegariaeucarísticaii</v>
          </cell>
          <cell r="AN165" t="str">
            <v>Modelo I</v>
          </cell>
          <cell r="AP165" t="str">
            <v>CANTO</v>
          </cell>
        </row>
        <row r="166">
          <cell r="A166">
            <v>197</v>
          </cell>
          <cell r="B166" t="str">
            <v>{id:</v>
          </cell>
          <cell r="C166">
            <v>164</v>
          </cell>
          <cell r="D166" t="str">
            <v>,</v>
          </cell>
          <cell r="E166" t="str">
            <v xml:space="preserve">title: </v>
          </cell>
          <cell r="F166" t="str">
            <v>"</v>
          </cell>
          <cell r="G166" t="str">
            <v>Plegaria Eucarística II</v>
          </cell>
          <cell r="H166" t="str">
            <v>",</v>
          </cell>
          <cell r="I166" t="str">
            <v xml:space="preserve"> subtitle: </v>
          </cell>
          <cell r="J166" t="str">
            <v>"</v>
          </cell>
          <cell r="K166" t="str">
            <v>Modelo II (1987)</v>
          </cell>
          <cell r="L166" t="str">
            <v xml:space="preserve">", </v>
          </cell>
          <cell r="M166" t="str">
            <v xml:space="preserve">category: </v>
          </cell>
          <cell r="N166" t="str">
            <v>"</v>
          </cell>
          <cell r="O166" t="str">
            <v>Liturgia</v>
          </cell>
          <cell r="P166" t="str">
            <v>"</v>
          </cell>
          <cell r="Q166" t="str">
            <v>, moments: [</v>
          </cell>
          <cell r="R166" t="str">
            <v>"</v>
          </cell>
          <cell r="AD166" t="str">
            <v>"], url: "</v>
          </cell>
          <cell r="AE166" t="str">
            <v>/resucito/src/index.html?canto=plegariaeucaristicaii</v>
          </cell>
          <cell r="AF166" t="str">
            <v>", content: "</v>
          </cell>
          <cell r="AG166" t="str">
            <v>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ell>
          <cell r="AH166" t="str">
            <v>"},</v>
          </cell>
          <cell r="AI166" t="str">
            <v>p</v>
          </cell>
          <cell r="AJ166" t="str">
            <v>l</v>
          </cell>
          <cell r="AK166" t="str">
            <v>{id:164,title: "Plegaria Eucarística II", subtitle: "Modelo II (1987)", category: "Liturgia", moments: [""], url: "/resucito/src/index.html?canto=plegariaeucaristicaii", content: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ell>
          <cell r="AL166" t="str">
            <v>PLEGARIA EUCARÍSTICA II</v>
          </cell>
          <cell r="AM166" t="str">
            <v>plegariaeucarísticaii</v>
          </cell>
          <cell r="AN166" t="str">
            <v>Modelo II (1987)</v>
          </cell>
          <cell r="AP166" t="str">
            <v>CANTO</v>
          </cell>
        </row>
        <row r="167">
          <cell r="A167">
            <v>200</v>
          </cell>
          <cell r="B167" t="str">
            <v>{id:</v>
          </cell>
          <cell r="C167">
            <v>165</v>
          </cell>
          <cell r="D167" t="str">
            <v>,</v>
          </cell>
          <cell r="E167" t="str">
            <v xml:space="preserve">title: </v>
          </cell>
          <cell r="F167" t="str">
            <v>"</v>
          </cell>
          <cell r="G167" t="str">
            <v xml:space="preserve">Plegaria Eucarística IV </v>
          </cell>
          <cell r="H167" t="str">
            <v>",</v>
          </cell>
          <cell r="I167" t="str">
            <v xml:space="preserve"> subtitle: </v>
          </cell>
          <cell r="J167" t="str">
            <v>"</v>
          </cell>
          <cell r="K167" t="str">
            <v>(1988)</v>
          </cell>
          <cell r="L167" t="str">
            <v xml:space="preserve">", </v>
          </cell>
          <cell r="M167" t="str">
            <v xml:space="preserve">category: </v>
          </cell>
          <cell r="N167" t="str">
            <v>"</v>
          </cell>
          <cell r="O167" t="str">
            <v>Liturgia</v>
          </cell>
          <cell r="P167" t="str">
            <v>"</v>
          </cell>
          <cell r="Q167" t="str">
            <v>, moments: [</v>
          </cell>
          <cell r="R167" t="str">
            <v>"</v>
          </cell>
          <cell r="AD167" t="str">
            <v>"], url: "</v>
          </cell>
          <cell r="AE167" t="str">
            <v>/resucito/src/index.html?canto=plegariaeucaristicaiv</v>
          </cell>
          <cell r="AF167" t="str">
            <v>", content: "</v>
          </cell>
          <cell r="AG167" t="str">
            <v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ell>
          <cell r="AH167" t="str">
            <v>"},</v>
          </cell>
          <cell r="AI167" t="str">
            <v>p</v>
          </cell>
          <cell r="AJ167" t="str">
            <v>l</v>
          </cell>
          <cell r="AK167" t="str">
            <v>{id:165,title: "Plegaria Eucarística IV ", subtitle: "(1988)", category: "Liturgia", moments: [""], url: "/resucito/src/index.html?canto=plegariaeucaristicaiv", content: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ell>
          <cell r="AL167" t="str">
            <v xml:space="preserve">PLEGARIA EUCARÍSTICA IV </v>
          </cell>
          <cell r="AM167" t="str">
            <v>plegariaeucarísticaiv</v>
          </cell>
          <cell r="AN167" t="str">
            <v>(1988)</v>
          </cell>
          <cell r="AP167" t="str">
            <v>CANTO</v>
          </cell>
        </row>
        <row r="168">
          <cell r="A168">
            <v>132</v>
          </cell>
          <cell r="B168" t="str">
            <v>{id:</v>
          </cell>
          <cell r="C168">
            <v>166</v>
          </cell>
          <cell r="D168" t="str">
            <v>,</v>
          </cell>
          <cell r="E168" t="str">
            <v xml:space="preserve">title: </v>
          </cell>
          <cell r="F168" t="str">
            <v>"</v>
          </cell>
          <cell r="G168" t="str">
            <v>Por el amor de mis amigos</v>
          </cell>
          <cell r="H168" t="str">
            <v>",</v>
          </cell>
          <cell r="I168" t="str">
            <v xml:space="preserve"> subtitle: </v>
          </cell>
          <cell r="J168" t="str">
            <v>"</v>
          </cell>
          <cell r="K168" t="str">
            <v xml:space="preserve">Sal 122 (121) - Melodía hebraica </v>
          </cell>
          <cell r="L168" t="str">
            <v xml:space="preserve">", </v>
          </cell>
          <cell r="M168" t="str">
            <v xml:space="preserve">category: </v>
          </cell>
          <cell r="N168" t="str">
            <v>"</v>
          </cell>
          <cell r="O168" t="str">
            <v>Precatecumenado</v>
          </cell>
          <cell r="P168" t="str">
            <v>"</v>
          </cell>
          <cell r="Q168" t="str">
            <v>, moments: [</v>
          </cell>
          <cell r="R168" t="str">
            <v>"</v>
          </cell>
          <cell r="AD168" t="str">
            <v>"], url: "</v>
          </cell>
          <cell r="AE168" t="str">
            <v>/resucito/src/index.html?canto=porelamordemisamigos</v>
          </cell>
          <cell r="AF168" t="str">
            <v>", content: "</v>
          </cell>
          <cell r="AG168" t="str">
            <v>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ell>
          <cell r="AH168" t="str">
            <v>"},</v>
          </cell>
          <cell r="AI168" t="str">
            <v>p</v>
          </cell>
          <cell r="AJ168" t="str">
            <v>p</v>
          </cell>
          <cell r="AK168" t="str">
            <v>{id:166,title: "Por el amor de mis amigos", subtitle: "Sal 122 (121) - Melodía hebraica ", category: "Precatecumenado", moments: [""], url: "/resucito/src/index.html?canto=porelamordemisamigos", content: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ell>
          <cell r="AL168" t="str">
            <v>POR EL AMOR DE MIS AMIGOS</v>
          </cell>
          <cell r="AM168" t="str">
            <v>porelamordemisamigos</v>
          </cell>
          <cell r="AN168" t="str">
            <v xml:space="preserve">Sal 122 (121) - Melodía hebraica </v>
          </cell>
          <cell r="AP168" t="str">
            <v>CANTO</v>
          </cell>
        </row>
        <row r="169">
          <cell r="A169">
            <v>133</v>
          </cell>
          <cell r="B169" t="str">
            <v>{id:</v>
          </cell>
          <cell r="C169">
            <v>167</v>
          </cell>
          <cell r="D169" t="str">
            <v>,</v>
          </cell>
          <cell r="E169" t="str">
            <v xml:space="preserve">title: </v>
          </cell>
          <cell r="F169" t="str">
            <v>"</v>
          </cell>
          <cell r="G169" t="str">
            <v>Por qué esta noche es diferente</v>
          </cell>
          <cell r="H169" t="str">
            <v>",</v>
          </cell>
          <cell r="I169" t="str">
            <v xml:space="preserve"> subtitle: </v>
          </cell>
          <cell r="J169" t="str">
            <v>"</v>
          </cell>
          <cell r="K169" t="str">
            <v>Haggadá de Pesaj - Melodía hebraica</v>
          </cell>
          <cell r="L169" t="str">
            <v xml:space="preserve">", </v>
          </cell>
          <cell r="M169" t="str">
            <v xml:space="preserve">category: </v>
          </cell>
          <cell r="N169" t="str">
            <v>"</v>
          </cell>
          <cell r="O169" t="str">
            <v>Precatecumenado</v>
          </cell>
          <cell r="P169" t="str">
            <v>"</v>
          </cell>
          <cell r="Q169" t="str">
            <v>, moments: [</v>
          </cell>
          <cell r="R169" t="str">
            <v>"</v>
          </cell>
          <cell r="AD169" t="str">
            <v>"], url: "</v>
          </cell>
          <cell r="AE169" t="str">
            <v>/resucito/src/index.html?canto=porqueestanocheesdiferente</v>
          </cell>
          <cell r="AF169" t="str">
            <v>", content: "</v>
          </cell>
          <cell r="AG169" t="str">
            <v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ell>
          <cell r="AH169" t="str">
            <v>"},</v>
          </cell>
          <cell r="AI169" t="str">
            <v>p</v>
          </cell>
          <cell r="AJ169" t="str">
            <v>p</v>
          </cell>
          <cell r="AK169" t="str">
            <v>{id:167,title: "Por qué esta noche es diferente", subtitle: "Haggadá de Pesaj - Melodía hebraica", category: "Precatecumenado", moments: [""], url: "/resucito/src/index.html?canto=porqueestanocheesdiferente", content: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ell>
          <cell r="AL169" t="str">
            <v>POR QUÉ ESTA NOCHE ES DIFERENTE</v>
          </cell>
          <cell r="AM169" t="str">
            <v>porquéestanocheesdiferente</v>
          </cell>
          <cell r="AN169" t="str">
            <v>Haggadá de Pesaj - Melodía hebraica</v>
          </cell>
          <cell r="AP169" t="str">
            <v>CANTO</v>
          </cell>
        </row>
        <row r="170">
          <cell r="A170">
            <v>134</v>
          </cell>
          <cell r="B170" t="str">
            <v>{id:</v>
          </cell>
          <cell r="C170">
            <v>168</v>
          </cell>
          <cell r="D170" t="str">
            <v>,</v>
          </cell>
          <cell r="E170" t="str">
            <v xml:space="preserve">title: </v>
          </cell>
          <cell r="F170" t="str">
            <v>"</v>
          </cell>
          <cell r="G170" t="str">
            <v>Por qué las gentes conjuran</v>
          </cell>
          <cell r="H170" t="str">
            <v>",</v>
          </cell>
          <cell r="I170" t="str">
            <v xml:space="preserve"> subtitle: </v>
          </cell>
          <cell r="J170" t="str">
            <v>"</v>
          </cell>
          <cell r="K170" t="str">
            <v>Salmo 2</v>
          </cell>
          <cell r="L170" t="str">
            <v xml:space="preserve">", </v>
          </cell>
          <cell r="M170" t="str">
            <v xml:space="preserve">category: </v>
          </cell>
          <cell r="N170" t="str">
            <v>"</v>
          </cell>
          <cell r="O170" t="str">
            <v>Precatecumenado</v>
          </cell>
          <cell r="P170" t="str">
            <v>"</v>
          </cell>
          <cell r="Q170" t="str">
            <v>, moments: [</v>
          </cell>
          <cell r="R170" t="str">
            <v>"</v>
          </cell>
          <cell r="AD170" t="str">
            <v>"], url: "</v>
          </cell>
          <cell r="AE170" t="str">
            <v>/resucito/src/index.html?canto=porquelasgentesconjuran</v>
          </cell>
          <cell r="AF170" t="str">
            <v>", content: "</v>
          </cell>
          <cell r="AG170" t="str">
            <v>¿por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ell>
          <cell r="AH170" t="str">
            <v>"},</v>
          </cell>
          <cell r="AI170" t="str">
            <v>p</v>
          </cell>
          <cell r="AJ170" t="str">
            <v>p</v>
          </cell>
          <cell r="AK170" t="str">
            <v>{id:168,title: "Por qué las gentes conjuran", subtitle: "Salmo 2", category: "Precatecumenado", moments: [""], url: "/resucito/src/index.html?canto=porquelasgentesconjuran", content: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ell>
          <cell r="AL170" t="str">
            <v>POR QUÉ LAS GENTES CONJURAN</v>
          </cell>
          <cell r="AM170" t="str">
            <v>porquélasgentesconjuran</v>
          </cell>
          <cell r="AN170" t="str">
            <v>Salmo 2</v>
          </cell>
          <cell r="AP170" t="str">
            <v>CANTO</v>
          </cell>
        </row>
        <row r="171">
          <cell r="A171">
            <v>135</v>
          </cell>
          <cell r="B171" t="str">
            <v>{id:</v>
          </cell>
          <cell r="C171">
            <v>169</v>
          </cell>
          <cell r="D171" t="str">
            <v>,</v>
          </cell>
          <cell r="E171" t="str">
            <v xml:space="preserve">title: </v>
          </cell>
          <cell r="F171" t="str">
            <v>"</v>
          </cell>
          <cell r="G171" t="str">
            <v>Porque mi yugo es suave</v>
          </cell>
          <cell r="H171" t="str">
            <v>",</v>
          </cell>
          <cell r="I171" t="str">
            <v xml:space="preserve"> subtitle: </v>
          </cell>
          <cell r="J171" t="str">
            <v>"</v>
          </cell>
          <cell r="K171" t="str">
            <v>Mateo 11,28ss</v>
          </cell>
          <cell r="L171" t="str">
            <v xml:space="preserve">", </v>
          </cell>
          <cell r="M171" t="str">
            <v xml:space="preserve">category: </v>
          </cell>
          <cell r="N171" t="str">
            <v>"</v>
          </cell>
          <cell r="O171" t="str">
            <v>Precatecumenado</v>
          </cell>
          <cell r="P171" t="str">
            <v>"</v>
          </cell>
          <cell r="Q171" t="str">
            <v>, moments: [</v>
          </cell>
          <cell r="R171" t="str">
            <v>"</v>
          </cell>
          <cell r="AD171" t="str">
            <v>"], url: "</v>
          </cell>
          <cell r="AE171" t="str">
            <v>/resucito/src/index.html?canto=porquemiyugoessuave</v>
          </cell>
          <cell r="AF171" t="str">
            <v>", content: "</v>
          </cell>
          <cell r="AG171" t="str">
            <v>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ell>
          <cell r="AH171" t="str">
            <v>"},</v>
          </cell>
          <cell r="AI171" t="str">
            <v>p</v>
          </cell>
          <cell r="AJ171" t="str">
            <v>p</v>
          </cell>
          <cell r="AK171" t="str">
            <v>{id:169,title: "Porque mi yugo es suave", subtitle: "Mateo 11,28ss", category: "Precatecumenado", moments: [""], url: "/resucito/src/index.html?canto=porquemiyugoessuave", content: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ell>
          <cell r="AL171" t="str">
            <v>PORQUE MI YUGO ES SUAVE</v>
          </cell>
          <cell r="AM171" t="str">
            <v>porquemiyugoessuave</v>
          </cell>
          <cell r="AN171" t="str">
            <v>Mateo 11,28ss</v>
          </cell>
          <cell r="AP171" t="str">
            <v>CANTO</v>
          </cell>
        </row>
        <row r="172">
          <cell r="A172">
            <v>204</v>
          </cell>
          <cell r="B172" t="str">
            <v>{id:</v>
          </cell>
          <cell r="C172">
            <v>170</v>
          </cell>
          <cell r="D172" t="str">
            <v>,</v>
          </cell>
          <cell r="E172" t="str">
            <v xml:space="preserve">title: </v>
          </cell>
          <cell r="F172" t="str">
            <v>"</v>
          </cell>
          <cell r="G172" t="str">
            <v>Prefacio para Adviento y Navidad</v>
          </cell>
          <cell r="H172" t="str">
            <v>",</v>
          </cell>
          <cell r="I172" t="str">
            <v xml:space="preserve"> subtitle: </v>
          </cell>
          <cell r="J172" t="str">
            <v>"</v>
          </cell>
          <cell r="K172" t="str">
            <v>Prefacio IV de Adviento*</v>
          </cell>
          <cell r="L172" t="str">
            <v xml:space="preserve">", </v>
          </cell>
          <cell r="M172" t="str">
            <v xml:space="preserve">category: </v>
          </cell>
          <cell r="N172" t="str">
            <v>"</v>
          </cell>
          <cell r="O172" t="str">
            <v>Liturgia</v>
          </cell>
          <cell r="P172" t="str">
            <v>"</v>
          </cell>
          <cell r="Q172" t="str">
            <v>, moments: [</v>
          </cell>
          <cell r="R172" t="str">
            <v>"</v>
          </cell>
          <cell r="S172" t="str">
            <v>Paz</v>
          </cell>
          <cell r="T172" t="str">
            <v>", "</v>
          </cell>
          <cell r="U172" t="str">
            <v>Antiguo Testamento</v>
          </cell>
          <cell r="AD172" t="str">
            <v>"], url: "</v>
          </cell>
          <cell r="AE172" t="str">
            <v>/resucito/src/index.html?canto=prefacioparaadvientoynavidad</v>
          </cell>
          <cell r="AF172" t="str">
            <v>", content: "</v>
          </cell>
          <cell r="AG172" t="str">
            <v>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ell>
          <cell r="AH172" t="str">
            <v>"},</v>
          </cell>
          <cell r="AI172" t="str">
            <v>p</v>
          </cell>
          <cell r="AJ172" t="str">
            <v>l</v>
          </cell>
          <cell r="AK172" t="str">
            <v>{id:170,title: "Prefacio para Adviento y Navidad", subtitle: "Prefacio IV de Adviento*", category: "Liturgia", moments: ["Paz", "Antiguo Testamento"], url: "/resucito/src/index.html?canto=prefacioparaadvientoynavidad", content: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ell>
          <cell r="AL172" t="str">
            <v>PREFACIO PARA ADVIENTO Y NAVIDAD</v>
          </cell>
          <cell r="AM172" t="str">
            <v>prefacioparaadvientoynavidad</v>
          </cell>
          <cell r="AN172" t="str">
            <v>Prefacio IV de Adviento*</v>
          </cell>
          <cell r="AP172" t="str">
            <v>CANTO</v>
          </cell>
        </row>
        <row r="173">
          <cell r="A173">
            <v>205</v>
          </cell>
          <cell r="B173" t="str">
            <v>{id:</v>
          </cell>
          <cell r="C173">
            <v>171</v>
          </cell>
          <cell r="D173" t="str">
            <v>,</v>
          </cell>
          <cell r="E173" t="str">
            <v xml:space="preserve">title: </v>
          </cell>
          <cell r="F173" t="str">
            <v>"</v>
          </cell>
          <cell r="G173" t="str">
            <v>Prefacio para el tiempo Pascual</v>
          </cell>
          <cell r="H173" t="str">
            <v>",</v>
          </cell>
          <cell r="I173" t="str">
            <v xml:space="preserve"> subtitle: </v>
          </cell>
          <cell r="J173" t="str">
            <v>"</v>
          </cell>
          <cell r="K173" t="str">
            <v>Prefacio I de Pascua*</v>
          </cell>
          <cell r="L173" t="str">
            <v xml:space="preserve">", </v>
          </cell>
          <cell r="M173" t="str">
            <v xml:space="preserve">category: </v>
          </cell>
          <cell r="N173" t="str">
            <v>"</v>
          </cell>
          <cell r="O173" t="str">
            <v>Liturgia</v>
          </cell>
          <cell r="P173" t="str">
            <v>"</v>
          </cell>
          <cell r="Q173" t="str">
            <v>, moments: [</v>
          </cell>
          <cell r="R173" t="str">
            <v>"</v>
          </cell>
          <cell r="S173" t="str">
            <v>Pascua</v>
          </cell>
          <cell r="T173" t="str">
            <v>", "</v>
          </cell>
          <cell r="U173" t="str">
            <v>Niños</v>
          </cell>
          <cell r="V173" t="str">
            <v>", "</v>
          </cell>
          <cell r="W173" t="str">
            <v>Paz</v>
          </cell>
          <cell r="AD173" t="str">
            <v>"], url: "</v>
          </cell>
          <cell r="AE173" t="str">
            <v>/resucito/src/index.html?canto=prefacioparaeltiempopascual</v>
          </cell>
          <cell r="AF173" t="str">
            <v>", content: "</v>
          </cell>
          <cell r="AG173" t="str">
            <v>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ell>
          <cell r="AH173" t="str">
            <v>"},</v>
          </cell>
          <cell r="AI173" t="str">
            <v>p</v>
          </cell>
          <cell r="AJ173" t="str">
            <v>l</v>
          </cell>
          <cell r="AK173" t="str">
            <v>{id:171,title: "Prefacio para el tiempo Pascual", subtitle: "Prefacio I de Pascua*", category: "Liturgia", moments: ["Pascua", "Niños", "Paz"], url: "/resucito/src/index.html?canto=prefacioparaeltiempopascual", content: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ell>
          <cell r="AL173" t="str">
            <v>PREFACIO PARA EL TIEMPO PASCUAL</v>
          </cell>
          <cell r="AM173" t="str">
            <v>prefacioparaeltiempopascual</v>
          </cell>
          <cell r="AN173" t="str">
            <v>Prefacio I de Pascua*</v>
          </cell>
          <cell r="AP173" t="str">
            <v>CANTO</v>
          </cell>
        </row>
        <row r="174">
          <cell r="A174">
            <v>206</v>
          </cell>
          <cell r="B174" t="str">
            <v>{id:</v>
          </cell>
          <cell r="C174">
            <v>172</v>
          </cell>
          <cell r="D174" t="str">
            <v>,</v>
          </cell>
          <cell r="E174" t="str">
            <v xml:space="preserve">title: </v>
          </cell>
          <cell r="F174" t="str">
            <v>"</v>
          </cell>
          <cell r="G174" t="str">
            <v>Pregón Pascual</v>
          </cell>
          <cell r="H174" t="str">
            <v>",</v>
          </cell>
          <cell r="I174" t="str">
            <v xml:space="preserve"> subtitle: </v>
          </cell>
          <cell r="J174" t="str">
            <v>"</v>
          </cell>
          <cell r="K174" t="str">
            <v>«Exsultet»</v>
          </cell>
          <cell r="L174" t="str">
            <v xml:space="preserve">", </v>
          </cell>
          <cell r="M174" t="str">
            <v xml:space="preserve">category: </v>
          </cell>
          <cell r="N174" t="str">
            <v>"</v>
          </cell>
          <cell r="O174" t="str">
            <v>Liturgia</v>
          </cell>
          <cell r="P174" t="str">
            <v>"</v>
          </cell>
          <cell r="Q174" t="str">
            <v>, moments: [</v>
          </cell>
          <cell r="R174" t="str">
            <v>"</v>
          </cell>
          <cell r="S174" t="str">
            <v>Cuaresma</v>
          </cell>
          <cell r="T174" t="str">
            <v>", "</v>
          </cell>
          <cell r="U174" t="str">
            <v>Laudes/Visperas</v>
          </cell>
          <cell r="V174" t="str">
            <v>", "</v>
          </cell>
          <cell r="W174" t="str">
            <v>Antiguo Testamento</v>
          </cell>
          <cell r="AD174" t="str">
            <v>"], url: "</v>
          </cell>
          <cell r="AE174" t="str">
            <v>/resucito/src/index.html?canto=pregonpascual</v>
          </cell>
          <cell r="AF174" t="str">
            <v>", content: "</v>
          </cell>
          <cell r="AG174" t="str">
            <v>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ell>
          <cell r="AH174" t="str">
            <v>"},</v>
          </cell>
          <cell r="AI174" t="str">
            <v>p</v>
          </cell>
          <cell r="AJ174" t="str">
            <v>l</v>
          </cell>
          <cell r="AK174" t="str">
            <v>{id:172,title: "Pregón Pascual", subtitle: "«Exsultet»", category: "Liturgia", moments: ["Cuaresma", "Laudes/Visperas", "Antiguo Testamento"], url: "/resucito/src/index.html?canto=pregonpascual", content: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ell>
          <cell r="AL174" t="str">
            <v>PREGÓN PASCUAL</v>
          </cell>
          <cell r="AM174" t="str">
            <v>pregónpascual</v>
          </cell>
          <cell r="AN174" t="str">
            <v>«Exsultet»</v>
          </cell>
          <cell r="AP174" t="str">
            <v>CANTO</v>
          </cell>
        </row>
        <row r="175">
          <cell r="A175">
            <v>136</v>
          </cell>
          <cell r="B175" t="str">
            <v>{id:</v>
          </cell>
          <cell r="C175">
            <v>174</v>
          </cell>
          <cell r="D175" t="str">
            <v>,</v>
          </cell>
          <cell r="E175" t="str">
            <v xml:space="preserve">title: </v>
          </cell>
          <cell r="F175" t="str">
            <v>"</v>
          </cell>
          <cell r="G175" t="str">
            <v>Qué amables son tus moradas</v>
          </cell>
          <cell r="H175" t="str">
            <v>",</v>
          </cell>
          <cell r="I175" t="str">
            <v xml:space="preserve"> subtitle: </v>
          </cell>
          <cell r="J175" t="str">
            <v>"</v>
          </cell>
          <cell r="K175" t="str">
            <v>Sal 84 (83)</v>
          </cell>
          <cell r="L175" t="str">
            <v xml:space="preserve">", </v>
          </cell>
          <cell r="M175" t="str">
            <v xml:space="preserve">category: </v>
          </cell>
          <cell r="N175" t="str">
            <v>"</v>
          </cell>
          <cell r="O175" t="str">
            <v>Precatecumenado</v>
          </cell>
          <cell r="P175" t="str">
            <v>"</v>
          </cell>
          <cell r="Q175" t="str">
            <v>, moments: [</v>
          </cell>
          <cell r="R175" t="str">
            <v>"</v>
          </cell>
          <cell r="S175" t="str">
            <v>Cuaresma</v>
          </cell>
          <cell r="T175" t="str">
            <v>", "</v>
          </cell>
          <cell r="U175" t="str">
            <v>Laudes/Visperas</v>
          </cell>
          <cell r="V175" t="str">
            <v>", "</v>
          </cell>
          <cell r="W175" t="str">
            <v>Nuevo Testamento</v>
          </cell>
          <cell r="AD175" t="str">
            <v>"], url: "</v>
          </cell>
          <cell r="AE175" t="str">
            <v>/resucito/src/index.html?canto=queamablessontusmoradas</v>
          </cell>
          <cell r="AF175" t="str">
            <v>", content: "</v>
          </cell>
          <cell r="AG175" t="str">
            <v>¡qué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ell>
          <cell r="AH175" t="str">
            <v>"},</v>
          </cell>
          <cell r="AI175" t="str">
            <v>q</v>
          </cell>
          <cell r="AJ175" t="str">
            <v>p</v>
          </cell>
          <cell r="AK175" t="str">
            <v>{id:174,title: "Qué amables son tus moradas", subtitle: "Sal 84 (83)", category: "Precatecumenado", moments: ["Cuaresma", "Laudes/Visperas", "Nuevo Testamento"], url: "/resucito/src/index.html?canto=queamablessontusmoradas", content: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ell>
          <cell r="AL175" t="str">
            <v>QUÉ AMABLES SON TUS MORADAS</v>
          </cell>
          <cell r="AM175" t="str">
            <v>quéamablessontusmoradas</v>
          </cell>
          <cell r="AN175" t="str">
            <v>Sal 84 (83)</v>
          </cell>
          <cell r="AP175" t="str">
            <v>CANTO</v>
          </cell>
        </row>
        <row r="176">
          <cell r="A176">
            <v>137</v>
          </cell>
          <cell r="B176" t="str">
            <v>{id:</v>
          </cell>
          <cell r="C176">
            <v>175</v>
          </cell>
          <cell r="D176" t="str">
            <v>,</v>
          </cell>
          <cell r="E176" t="str">
            <v xml:space="preserve">title: </v>
          </cell>
          <cell r="F176" t="str">
            <v>"</v>
          </cell>
          <cell r="G176" t="str">
            <v>Qué estupendo, qué alegría</v>
          </cell>
          <cell r="H176" t="str">
            <v>",</v>
          </cell>
          <cell r="I176" t="str">
            <v xml:space="preserve"> subtitle: </v>
          </cell>
          <cell r="J176" t="str">
            <v>"</v>
          </cell>
          <cell r="K176" t="str">
            <v>Sal 133 (132)</v>
          </cell>
          <cell r="L176" t="str">
            <v xml:space="preserve">", </v>
          </cell>
          <cell r="M176" t="str">
            <v xml:space="preserve">category: </v>
          </cell>
          <cell r="N176" t="str">
            <v>"</v>
          </cell>
          <cell r="O176" t="str">
            <v>Precatecumenado</v>
          </cell>
          <cell r="P176" t="str">
            <v>"</v>
          </cell>
          <cell r="Q176" t="str">
            <v>, moments: [</v>
          </cell>
          <cell r="R176" t="str">
            <v>"</v>
          </cell>
          <cell r="S176" t="str">
            <v>Adviento</v>
          </cell>
          <cell r="T176" t="str">
            <v>", "</v>
          </cell>
          <cell r="U176" t="str">
            <v>Navidad</v>
          </cell>
          <cell r="AD176" t="str">
            <v>"], url: "</v>
          </cell>
          <cell r="AE176" t="str">
            <v>/resucito/src/index.html?canto=queestupendoquealegria</v>
          </cell>
          <cell r="AF176" t="str">
            <v>", content: "</v>
          </cell>
          <cell r="AG176" t="str">
            <v>¡qué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ell>
          <cell r="AH176" t="str">
            <v>"},</v>
          </cell>
          <cell r="AI176" t="str">
            <v>q</v>
          </cell>
          <cell r="AJ176" t="str">
            <v>p</v>
          </cell>
          <cell r="AK176" t="str">
            <v>{id:175,title: "Qué estupendo, qué alegría", subtitle: "Sal 133 (132)", category: "Precatecumenado", moments: ["Adviento", "Navidad"], url: "/resucito/src/index.html?canto=queestupendoquealegria", content: "¡qué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ell>
          <cell r="AL176" t="str">
            <v>QUÉ ESTUPENDO, QUÉ ALEGRÍA</v>
          </cell>
          <cell r="AM176" t="str">
            <v>quéestupendo,quéalegría</v>
          </cell>
          <cell r="AN176" t="str">
            <v>Sal 133 (132)</v>
          </cell>
          <cell r="AP176" t="str">
            <v>CANTO</v>
          </cell>
        </row>
        <row r="177">
          <cell r="A177">
            <v>138</v>
          </cell>
          <cell r="B177" t="str">
            <v>{id:</v>
          </cell>
          <cell r="C177">
            <v>176</v>
          </cell>
          <cell r="D177" t="str">
            <v>,</v>
          </cell>
          <cell r="E177" t="str">
            <v xml:space="preserve">title: </v>
          </cell>
          <cell r="F177" t="str">
            <v>"</v>
          </cell>
          <cell r="G177" t="str">
            <v>Quién es ésta que sube del desierto</v>
          </cell>
          <cell r="H177" t="str">
            <v>",</v>
          </cell>
          <cell r="I177" t="str">
            <v xml:space="preserve"> subtitle: </v>
          </cell>
          <cell r="J177" t="str">
            <v>"</v>
          </cell>
          <cell r="K177" t="str">
            <v>Cantar de los Cantares 8,5-7</v>
          </cell>
          <cell r="L177" t="str">
            <v xml:space="preserve">", </v>
          </cell>
          <cell r="M177" t="str">
            <v xml:space="preserve">category: </v>
          </cell>
          <cell r="N177" t="str">
            <v>"</v>
          </cell>
          <cell r="O177" t="str">
            <v>Precatecumenado</v>
          </cell>
          <cell r="P177" t="str">
            <v>"</v>
          </cell>
          <cell r="Q177" t="str">
            <v>, moments: [</v>
          </cell>
          <cell r="R177" t="str">
            <v>"</v>
          </cell>
          <cell r="S177" t="str">
            <v>Pascua</v>
          </cell>
          <cell r="AD177" t="str">
            <v>"], url: "</v>
          </cell>
          <cell r="AE177" t="str">
            <v>/resucito/src/index.html?canto=quienesestaquesubedeldesierto</v>
          </cell>
          <cell r="AF177" t="str">
            <v>", content: "</v>
          </cell>
          <cell r="AG177" t="str">
            <v>¿quién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ell>
          <cell r="AH177" t="str">
            <v>"},</v>
          </cell>
          <cell r="AI177" t="str">
            <v>q</v>
          </cell>
          <cell r="AJ177" t="str">
            <v>p</v>
          </cell>
          <cell r="AK177" t="str">
            <v>{id:176,title: "Quién es ésta que sube del desierto", subtitle: "Cantar de los Cantares 8,5-7", category: "Precatecumenado", moments: ["Pascua"], url: "/resucito/src/index.html?canto=quienesestaquesubedeldesierto", content: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ell>
          <cell r="AL177" t="str">
            <v>QUIÉN ES ÉSTA QUE SUBE DEL DESIERTO</v>
          </cell>
          <cell r="AM177" t="str">
            <v>quiéneséstaquesubedeldesierto</v>
          </cell>
          <cell r="AN177" t="str">
            <v>Cantar de los Cantares 8,5-7</v>
          </cell>
          <cell r="AP177" t="str">
            <v>CANTO</v>
          </cell>
        </row>
        <row r="178">
          <cell r="A178">
            <v>139</v>
          </cell>
          <cell r="B178" t="str">
            <v>{id:</v>
          </cell>
          <cell r="C178">
            <v>177</v>
          </cell>
          <cell r="D178" t="str">
            <v>,</v>
          </cell>
          <cell r="E178" t="str">
            <v xml:space="preserve">title: </v>
          </cell>
          <cell r="F178" t="str">
            <v>"</v>
          </cell>
          <cell r="G178" t="str">
            <v>Quién nos separará</v>
          </cell>
          <cell r="H178" t="str">
            <v>",</v>
          </cell>
          <cell r="I178" t="str">
            <v xml:space="preserve"> subtitle: </v>
          </cell>
          <cell r="J178" t="str">
            <v>"</v>
          </cell>
          <cell r="K178" t="str">
            <v>Romanos 8,34-39</v>
          </cell>
          <cell r="L178" t="str">
            <v xml:space="preserve">", </v>
          </cell>
          <cell r="M178" t="str">
            <v xml:space="preserve">category: </v>
          </cell>
          <cell r="N178" t="str">
            <v>"</v>
          </cell>
          <cell r="O178" t="str">
            <v>Precatecumenado</v>
          </cell>
          <cell r="P178" t="str">
            <v>"</v>
          </cell>
          <cell r="Q178" t="str">
            <v>, moments: [</v>
          </cell>
          <cell r="R178" t="str">
            <v>"</v>
          </cell>
          <cell r="S178" t="str">
            <v>Pascua</v>
          </cell>
          <cell r="AD178" t="str">
            <v>"], url: "</v>
          </cell>
          <cell r="AE178" t="str">
            <v>/resucito/src/index.html?canto=quiennosseparara</v>
          </cell>
          <cell r="AF178" t="str">
            <v>", content: "</v>
          </cell>
          <cell r="AG178" t="str">
            <v>¿quién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ell>
          <cell r="AH178" t="str">
            <v>"},</v>
          </cell>
          <cell r="AI178" t="str">
            <v>q</v>
          </cell>
          <cell r="AJ178" t="str">
            <v>p</v>
          </cell>
          <cell r="AK178" t="str">
            <v>{id:177,title: "Quién nos separará", subtitle: "Romanos 8,34-39", category: "Precatecumenado", moments: ["Pascua"], url: "/resucito/src/index.html?canto=quiennosseparara", content: "¿quién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ell>
          <cell r="AL178" t="str">
            <v>QUIÉN NOS SEPARARÁ</v>
          </cell>
          <cell r="AM178" t="str">
            <v>quiénnosseparará</v>
          </cell>
          <cell r="AN178" t="str">
            <v>Romanos 8,34-39</v>
          </cell>
          <cell r="AP178" t="str">
            <v>CANTO</v>
          </cell>
        </row>
        <row r="179">
          <cell r="A179">
            <v>140</v>
          </cell>
          <cell r="B179" t="str">
            <v>{id:</v>
          </cell>
          <cell r="C179">
            <v>178</v>
          </cell>
          <cell r="D179" t="str">
            <v>,</v>
          </cell>
          <cell r="E179" t="str">
            <v xml:space="preserve">title: </v>
          </cell>
          <cell r="F179" t="str">
            <v>"</v>
          </cell>
          <cell r="G179" t="str">
            <v>Quiero andar, madre, a Jerusalén</v>
          </cell>
          <cell r="H179" t="str">
            <v>",</v>
          </cell>
          <cell r="I179" t="str">
            <v xml:space="preserve"> subtitle: </v>
          </cell>
          <cell r="J179" t="str">
            <v>"</v>
          </cell>
          <cell r="K179" t="str">
            <v>Canto sefardí</v>
          </cell>
          <cell r="L179" t="str">
            <v xml:space="preserve">", </v>
          </cell>
          <cell r="M179" t="str">
            <v xml:space="preserve">category: </v>
          </cell>
          <cell r="N179" t="str">
            <v>"</v>
          </cell>
          <cell r="O179" t="str">
            <v>Precatecumenado</v>
          </cell>
          <cell r="P179" t="str">
            <v>"</v>
          </cell>
          <cell r="Q179" t="str">
            <v>, moments: [</v>
          </cell>
          <cell r="R179" t="str">
            <v>"</v>
          </cell>
          <cell r="S179" t="str">
            <v>Pascua</v>
          </cell>
          <cell r="AD179" t="str">
            <v>"], url: "</v>
          </cell>
          <cell r="AE179" t="str">
            <v>/resucito/src/index.html?canto=quieroandarmadreajerusalen</v>
          </cell>
          <cell r="AF179" t="str">
            <v>", content: "</v>
          </cell>
          <cell r="AG179" t="str">
            <v>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ell>
          <cell r="AH179" t="str">
            <v>"},</v>
          </cell>
          <cell r="AI179" t="str">
            <v>q</v>
          </cell>
          <cell r="AJ179" t="str">
            <v>p</v>
          </cell>
          <cell r="AK179" t="str">
            <v>{id:178,title: "Quiero andar, madre, a Jerusalén", subtitle: "Canto sefardí", category: "Precatecumenado", moments: ["Pascua"], url: "/resucito/src/index.html?canto=quieroandarmadreajerusalen", content: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ell>
          <cell r="AL179" t="str">
            <v>QUIERO ANDAR, MADRE, A JERUSALÉN</v>
          </cell>
          <cell r="AM179" t="str">
            <v>quieroandar,madre,ajerusalén</v>
          </cell>
          <cell r="AN179" t="str">
            <v>Canto sefardí</v>
          </cell>
          <cell r="AP179" t="str">
            <v>CANTO</v>
          </cell>
        </row>
        <row r="180">
          <cell r="A180">
            <v>141</v>
          </cell>
          <cell r="B180" t="str">
            <v>{id:</v>
          </cell>
          <cell r="C180">
            <v>179</v>
          </cell>
          <cell r="D180" t="str">
            <v>,</v>
          </cell>
          <cell r="E180" t="str">
            <v xml:space="preserve">title: </v>
          </cell>
          <cell r="F180" t="str">
            <v>"</v>
          </cell>
          <cell r="G180" t="str">
            <v>Quiero cantar</v>
          </cell>
          <cell r="H180" t="str">
            <v>",</v>
          </cell>
          <cell r="I180" t="str">
            <v xml:space="preserve"> subtitle: </v>
          </cell>
          <cell r="J180" t="str">
            <v>"</v>
          </cell>
          <cell r="K180" t="str">
            <v>Sal 57 (56)</v>
          </cell>
          <cell r="L180" t="str">
            <v xml:space="preserve">", </v>
          </cell>
          <cell r="M180" t="str">
            <v xml:space="preserve">category: </v>
          </cell>
          <cell r="N180" t="str">
            <v>"</v>
          </cell>
          <cell r="O180" t="str">
            <v>Precatecumenado</v>
          </cell>
          <cell r="P180" t="str">
            <v>"</v>
          </cell>
          <cell r="Q180" t="str">
            <v>, moments: [</v>
          </cell>
          <cell r="R180" t="str">
            <v>"</v>
          </cell>
          <cell r="S180" t="str">
            <v>Entrada</v>
          </cell>
          <cell r="T180" t="str">
            <v>", "</v>
          </cell>
          <cell r="U180" t="str">
            <v>Antiguo Testamento</v>
          </cell>
          <cell r="AD180" t="str">
            <v>"], url: "</v>
          </cell>
          <cell r="AE180" t="str">
            <v>/resucito/src/index.html?canto=quierocantar</v>
          </cell>
          <cell r="AF180" t="str">
            <v>", content: "</v>
          </cell>
          <cell r="AG180" t="str">
            <v>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ell>
          <cell r="AH180" t="str">
            <v>"},</v>
          </cell>
          <cell r="AI180" t="str">
            <v>q</v>
          </cell>
          <cell r="AJ180" t="str">
            <v>p</v>
          </cell>
          <cell r="AK180" t="str">
            <v>{id:179,title: "Quiero cantar", subtitle: "Sal 57 (56)", category: "Precatecumenado", moments: ["Entrada", "Antiguo Testamento"], url: "/resucito/src/index.html?canto=quierocantar", content: "quiero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ell>
          <cell r="AL180" t="str">
            <v>QUIERO CANTAR</v>
          </cell>
          <cell r="AM180" t="str">
            <v>quierocantar</v>
          </cell>
          <cell r="AN180" t="str">
            <v>Sal 57 (56)</v>
          </cell>
          <cell r="AP180" t="str">
            <v>CANTO</v>
          </cell>
        </row>
        <row r="181">
          <cell r="A181">
            <v>142</v>
          </cell>
          <cell r="B181" t="str">
            <v>{id:</v>
          </cell>
          <cell r="C181">
            <v>180</v>
          </cell>
          <cell r="D181" t="str">
            <v>,</v>
          </cell>
          <cell r="E181" t="str">
            <v xml:space="preserve">title: </v>
          </cell>
          <cell r="F181" t="str">
            <v>"</v>
          </cell>
          <cell r="G181" t="str">
            <v>Resucitó</v>
          </cell>
          <cell r="H181" t="str">
            <v>",</v>
          </cell>
          <cell r="I181" t="str">
            <v xml:space="preserve"> subtitle: </v>
          </cell>
          <cell r="J181" t="str">
            <v>"</v>
          </cell>
          <cell r="K181" t="str">
            <v>(Kiko Argüello)</v>
          </cell>
          <cell r="L181" t="str">
            <v xml:space="preserve">", </v>
          </cell>
          <cell r="M181" t="str">
            <v xml:space="preserve">category: </v>
          </cell>
          <cell r="N181" t="str">
            <v>"</v>
          </cell>
          <cell r="O181" t="str">
            <v>Precatecumenado</v>
          </cell>
          <cell r="P181" t="str">
            <v>"</v>
          </cell>
          <cell r="Q181" t="str">
            <v>, moments: [</v>
          </cell>
          <cell r="R181" t="str">
            <v>"</v>
          </cell>
          <cell r="S181" t="str">
            <v>Paz</v>
          </cell>
          <cell r="T181" t="str">
            <v>", "</v>
          </cell>
          <cell r="U181" t="str">
            <v>Antiguo Testamento</v>
          </cell>
          <cell r="AD181" t="str">
            <v>"], url: "</v>
          </cell>
          <cell r="AE181" t="str">
            <v>/resucito/src/index.html?canto=resucito</v>
          </cell>
          <cell r="AF181" t="str">
            <v>", content: "</v>
          </cell>
          <cell r="AG181" t="str">
            <v>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ell>
          <cell r="AH181" t="str">
            <v>"},</v>
          </cell>
          <cell r="AI181" t="str">
            <v>r</v>
          </cell>
          <cell r="AJ181" t="str">
            <v>p</v>
          </cell>
          <cell r="AK181" t="str">
            <v>{id:180,title: "Resucitó", subtitle: "(Kiko Argüello)", category: "Precatecumenado", moments: ["Paz", "Antiguo Testamento"], url: "/resucito/src/index.html?canto=resucito", content: "resucitó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ell>
          <cell r="AL181" t="str">
            <v>RESUCITÓ</v>
          </cell>
          <cell r="AM181" t="str">
            <v>resucitó</v>
          </cell>
          <cell r="AN181" t="str">
            <v>(Kiko Argüello)</v>
          </cell>
          <cell r="AP181" t="str">
            <v>CANTO</v>
          </cell>
        </row>
        <row r="182">
          <cell r="A182">
            <v>143</v>
          </cell>
          <cell r="B182" t="str">
            <v>{id:</v>
          </cell>
          <cell r="C182">
            <v>181</v>
          </cell>
          <cell r="D182" t="str">
            <v>,</v>
          </cell>
          <cell r="E182" t="str">
            <v xml:space="preserve">title: </v>
          </cell>
          <cell r="F182" t="str">
            <v>"</v>
          </cell>
          <cell r="G182" t="str">
            <v>Resurrexit</v>
          </cell>
          <cell r="H182" t="str">
            <v>",</v>
          </cell>
          <cell r="I182" t="str">
            <v xml:space="preserve"> subtitle: </v>
          </cell>
          <cell r="J182" t="str">
            <v>"</v>
          </cell>
          <cell r="K182" t="str">
            <v>Juan 11,25s</v>
          </cell>
          <cell r="L182" t="str">
            <v xml:space="preserve">", </v>
          </cell>
          <cell r="M182" t="str">
            <v xml:space="preserve">category: </v>
          </cell>
          <cell r="N182" t="str">
            <v>"</v>
          </cell>
          <cell r="O182" t="str">
            <v>Precatecumenado</v>
          </cell>
          <cell r="P182" t="str">
            <v>"</v>
          </cell>
          <cell r="Q182" t="str">
            <v>, moments: [</v>
          </cell>
          <cell r="R182" t="str">
            <v>"</v>
          </cell>
          <cell r="S182" t="str">
            <v>Comunión</v>
          </cell>
          <cell r="T182" t="str">
            <v>", "</v>
          </cell>
          <cell r="U182" t="str">
            <v>Final</v>
          </cell>
          <cell r="V182" t="str">
            <v>", "</v>
          </cell>
          <cell r="W182" t="str">
            <v>Antiguo Testamento</v>
          </cell>
          <cell r="AD182" t="str">
            <v>"], url: "</v>
          </cell>
          <cell r="AE182" t="str">
            <v>/resucito/src/index.html?canto=resurrexit</v>
          </cell>
          <cell r="AF182" t="str">
            <v>", content: "</v>
          </cell>
          <cell r="AG182" t="str">
            <v>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ell>
          <cell r="AH182" t="str">
            <v>"},</v>
          </cell>
          <cell r="AI182" t="str">
            <v>r</v>
          </cell>
          <cell r="AJ182" t="str">
            <v>p</v>
          </cell>
          <cell r="AK182" t="str">
            <v>{id:181,title: "Resurrexit", subtitle: "Juan 11,25s", category: "Precatecumenado", moments: ["Comunión", "Final", "Antiguo Testamento"], url: "/resucito/src/index.html?canto=resurrexit", content: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ell>
          <cell r="AL182" t="str">
            <v>RESURREXIT</v>
          </cell>
          <cell r="AM182" t="str">
            <v>resurrexit</v>
          </cell>
          <cell r="AN182" t="str">
            <v>Juan 11,25s</v>
          </cell>
          <cell r="AP182" t="str">
            <v>CANTO</v>
          </cell>
        </row>
        <row r="183">
          <cell r="A183">
            <v>208</v>
          </cell>
          <cell r="B183" t="str">
            <v>{id:</v>
          </cell>
          <cell r="C183">
            <v>182</v>
          </cell>
          <cell r="D183" t="str">
            <v>,</v>
          </cell>
          <cell r="E183" t="str">
            <v xml:space="preserve">title: </v>
          </cell>
          <cell r="F183" t="str">
            <v>"</v>
          </cell>
          <cell r="G183" t="str">
            <v>Salmodia para el evangelio</v>
          </cell>
          <cell r="H183" t="str">
            <v>",</v>
          </cell>
          <cell r="I183" t="str">
            <v xml:space="preserve"> subtitle: </v>
          </cell>
          <cell r="J183" t="str">
            <v>"</v>
          </cell>
          <cell r="K183" t="str">
            <v xml:space="preserve">Juan 3,11-20 </v>
          </cell>
          <cell r="L183" t="str">
            <v xml:space="preserve">", </v>
          </cell>
          <cell r="M183" t="str">
            <v xml:space="preserve">category: </v>
          </cell>
          <cell r="N183" t="str">
            <v>"</v>
          </cell>
          <cell r="O183" t="str">
            <v>Liturgia</v>
          </cell>
          <cell r="P183" t="str">
            <v>"</v>
          </cell>
          <cell r="Q183" t="str">
            <v>, moments: [</v>
          </cell>
          <cell r="R183" t="str">
            <v>"</v>
          </cell>
          <cell r="S183" t="str">
            <v>Laudes/Visperas</v>
          </cell>
          <cell r="T183" t="str">
            <v>", "</v>
          </cell>
          <cell r="U183" t="str">
            <v>Comunión</v>
          </cell>
          <cell r="V183" t="str">
            <v>", "</v>
          </cell>
          <cell r="W183" t="str">
            <v>Nuevo Testamento</v>
          </cell>
          <cell r="AD183" t="str">
            <v>"], url: "</v>
          </cell>
          <cell r="AE183" t="str">
            <v>/resucito/src/index.html?canto=salmodiaparaelevangelio</v>
          </cell>
          <cell r="AF183" t="str">
            <v>", content: "</v>
          </cell>
          <cell r="AG183" t="str">
            <v>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ell>
          <cell r="AH183" t="str">
            <v>"},</v>
          </cell>
          <cell r="AI183" t="str">
            <v>s</v>
          </cell>
          <cell r="AJ183" t="str">
            <v>l</v>
          </cell>
          <cell r="AK183" t="str">
            <v>{id:182,title: "Salmodia para el evangelio", subtitle: "Juan 3,11-20 ", category: "Liturgia", moments: ["Laudes/Visperas", "Comunión", "Nuevo Testamento"], url: "/resucito/src/index.html?canto=salmodiaparaelevangelio", content: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ell>
          <cell r="AL183" t="str">
            <v>SALMODIA PARA EL EVANGELIO</v>
          </cell>
          <cell r="AM183" t="str">
            <v>salmodiaparaelevangelio</v>
          </cell>
          <cell r="AN183" t="str">
            <v xml:space="preserve">Juan 3,11-20 </v>
          </cell>
          <cell r="AP183" t="str">
            <v>CANTO</v>
          </cell>
        </row>
        <row r="184">
          <cell r="A184">
            <v>209</v>
          </cell>
          <cell r="B184" t="str">
            <v>{id:</v>
          </cell>
          <cell r="C184">
            <v>183</v>
          </cell>
          <cell r="D184" t="str">
            <v>,</v>
          </cell>
          <cell r="E184" t="str">
            <v xml:space="preserve">title: </v>
          </cell>
          <cell r="F184" t="str">
            <v>"</v>
          </cell>
          <cell r="G184" t="str">
            <v>Salmodia para el rosario</v>
          </cell>
          <cell r="H184" t="str">
            <v>",</v>
          </cell>
          <cell r="I184" t="str">
            <v xml:space="preserve"> subtitle: </v>
          </cell>
          <cell r="J184" t="str">
            <v>"</v>
          </cell>
          <cell r="K184" t="str">
            <v>Santo Rosario</v>
          </cell>
          <cell r="L184" t="str">
            <v xml:space="preserve">", </v>
          </cell>
          <cell r="M184" t="str">
            <v xml:space="preserve">category: </v>
          </cell>
          <cell r="N184" t="str">
            <v>"</v>
          </cell>
          <cell r="O184" t="str">
            <v>Liturgia</v>
          </cell>
          <cell r="P184" t="str">
            <v>"</v>
          </cell>
          <cell r="Q184" t="str">
            <v>, moments: [</v>
          </cell>
          <cell r="R184" t="str">
            <v>"</v>
          </cell>
          <cell r="S184" t="str">
            <v>Final</v>
          </cell>
          <cell r="AD184" t="str">
            <v>"], url: "</v>
          </cell>
          <cell r="AE184" t="str">
            <v>/resucito/src/index.html?canto=salmodiaparaelrosario</v>
          </cell>
          <cell r="AF184" t="str">
            <v>", content: "</v>
          </cell>
          <cell r="AG184" t="str">
            <v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ell>
          <cell r="AH184" t="str">
            <v>"},</v>
          </cell>
          <cell r="AI184" t="str">
            <v>s</v>
          </cell>
          <cell r="AJ184" t="str">
            <v>l</v>
          </cell>
          <cell r="AK184" t="str">
            <v>{id:183,title: "Salmodia para el rosario", subtitle: "Santo Rosario", category: "Liturgia", moments: ["Final"], url: "/resucito/src/index.html?canto=salmodiaparaelrosario", content: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ell>
          <cell r="AL184" t="str">
            <v>SALMODIA PARA EL ROSARIO</v>
          </cell>
          <cell r="AM184" t="str">
            <v>salmodiaparaelrosario</v>
          </cell>
          <cell r="AN184" t="str">
            <v>Santo Rosario</v>
          </cell>
          <cell r="AP184" t="str">
            <v>CANTO</v>
          </cell>
        </row>
        <row r="185">
          <cell r="A185">
            <v>210</v>
          </cell>
          <cell r="B185" t="str">
            <v>{id:</v>
          </cell>
          <cell r="C185">
            <v>184</v>
          </cell>
          <cell r="D185" t="str">
            <v>,</v>
          </cell>
          <cell r="E185" t="str">
            <v xml:space="preserve">title: </v>
          </cell>
          <cell r="F185" t="str">
            <v>"</v>
          </cell>
          <cell r="G185" t="str">
            <v>Salmodia para el Salmo responsorial</v>
          </cell>
          <cell r="H185" t="str">
            <v>",</v>
          </cell>
          <cell r="I185" t="str">
            <v xml:space="preserve"> subtitle: </v>
          </cell>
          <cell r="J185" t="str">
            <v>"</v>
          </cell>
          <cell r="K185" t="str">
            <v>Modelo I, II, III</v>
          </cell>
          <cell r="L185" t="str">
            <v xml:space="preserve">", </v>
          </cell>
          <cell r="M185" t="str">
            <v xml:space="preserve">category: </v>
          </cell>
          <cell r="N185" t="str">
            <v>"</v>
          </cell>
          <cell r="O185" t="str">
            <v>Liturgia</v>
          </cell>
          <cell r="P185" t="str">
            <v>"</v>
          </cell>
          <cell r="Q185" t="str">
            <v>, moments: [</v>
          </cell>
          <cell r="R185" t="str">
            <v>"</v>
          </cell>
          <cell r="S185" t="str">
            <v>Cuaresma</v>
          </cell>
          <cell r="T185" t="str">
            <v>", "</v>
          </cell>
          <cell r="U185" t="str">
            <v>Antiguo Testamento</v>
          </cell>
          <cell r="AD185" t="str">
            <v>"], url: "</v>
          </cell>
          <cell r="AE185" t="str">
            <v>/resucito/src/index.html?canto=salmodiaparaelsalmoresponsorial</v>
          </cell>
          <cell r="AF185" t="str">
            <v>", content: "</v>
          </cell>
          <cell r="AG185" t="str">
            <v>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ell>
          <cell r="AH185" t="str">
            <v>"},</v>
          </cell>
          <cell r="AI185" t="str">
            <v>s</v>
          </cell>
          <cell r="AJ185" t="str">
            <v>l</v>
          </cell>
          <cell r="AK185" t="str">
            <v>{id:184,title: "Salmodia para el Salmo responsorial", subtitle: "Modelo I, II, III", category: "Liturgia", moments: ["Cuaresma", "Antiguo Testamento"], url: "/resucito/src/index.html?canto=salmodiaparaelsalmoresponsorial", content: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ell>
          <cell r="AL185" t="str">
            <v>SALMODIA PARA EL SALMO RESPONSORIAL</v>
          </cell>
          <cell r="AM185" t="str">
            <v>salmodiaparaelsalmoresponsorial</v>
          </cell>
          <cell r="AN185" t="str">
            <v>Modelo I, II, III</v>
          </cell>
          <cell r="AP185" t="str">
            <v>CANTO</v>
          </cell>
        </row>
        <row r="186">
          <cell r="A186">
            <v>211</v>
          </cell>
          <cell r="B186" t="str">
            <v>{id:</v>
          </cell>
          <cell r="C186">
            <v>185</v>
          </cell>
          <cell r="D186" t="str">
            <v>,</v>
          </cell>
          <cell r="E186" t="str">
            <v xml:space="preserve">title: </v>
          </cell>
          <cell r="F186" t="str">
            <v>"</v>
          </cell>
          <cell r="G186" t="str">
            <v>Salmodias para la oración de los fieles</v>
          </cell>
          <cell r="H186" t="str">
            <v>",</v>
          </cell>
          <cell r="I186" t="str">
            <v xml:space="preserve"> subtitle: </v>
          </cell>
          <cell r="J186" t="str">
            <v>"</v>
          </cell>
          <cell r="K186" t="str">
            <v>Para las solemnidades</v>
          </cell>
          <cell r="L186" t="str">
            <v xml:space="preserve">", </v>
          </cell>
          <cell r="M186" t="str">
            <v xml:space="preserve">category: </v>
          </cell>
          <cell r="N186" t="str">
            <v>"</v>
          </cell>
          <cell r="O186" t="str">
            <v>Liturgia</v>
          </cell>
          <cell r="P186" t="str">
            <v>"</v>
          </cell>
          <cell r="Q186" t="str">
            <v>, moments: [</v>
          </cell>
          <cell r="R186" t="str">
            <v>"</v>
          </cell>
          <cell r="S186" t="str">
            <v>Pascua</v>
          </cell>
          <cell r="T186" t="str">
            <v>", "</v>
          </cell>
          <cell r="U186" t="str">
            <v>Comunión</v>
          </cell>
          <cell r="AD186" t="str">
            <v>"], url: "</v>
          </cell>
          <cell r="AE186" t="str">
            <v>/resucito/src/index.html?canto=salmodiasparalaoraciondelosfieles</v>
          </cell>
          <cell r="AF186" t="str">
            <v>", content: "</v>
          </cell>
          <cell r="AG186" t="str">
            <v>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ell>
          <cell r="AH186" t="str">
            <v>"},</v>
          </cell>
          <cell r="AI186" t="str">
            <v>s</v>
          </cell>
          <cell r="AJ186" t="str">
            <v>l</v>
          </cell>
          <cell r="AK186" t="str">
            <v>{id:185,title: "Salmodias para la oración de los fieles", subtitle: "Para las solemnidades", category: "Liturgia", moments: ["Pascua", "Comunión"], url: "/resucito/src/index.html?canto=salmodiasparalaoraciondelosfieles", content: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ell>
          <cell r="AL186" t="str">
            <v>SALMODIAS PARA LA ORACIÓN DE LOS FIELES</v>
          </cell>
          <cell r="AM186" t="str">
            <v>salmodiasparalaoracióndelosfieles</v>
          </cell>
          <cell r="AN186" t="str">
            <v>Para las solemnidades</v>
          </cell>
          <cell r="AP186" t="str">
            <v>CANTO</v>
          </cell>
        </row>
        <row r="187">
          <cell r="A187">
            <v>212</v>
          </cell>
          <cell r="B187" t="str">
            <v>{id:</v>
          </cell>
          <cell r="C187">
            <v>186</v>
          </cell>
          <cell r="D187" t="str">
            <v>,</v>
          </cell>
          <cell r="E187" t="str">
            <v xml:space="preserve">title: </v>
          </cell>
          <cell r="F187" t="str">
            <v>"</v>
          </cell>
          <cell r="G187" t="str">
            <v>Salmodias para laudes</v>
          </cell>
          <cell r="H187" t="str">
            <v>",</v>
          </cell>
          <cell r="I187" t="str">
            <v xml:space="preserve"> subtitle: </v>
          </cell>
          <cell r="J187" t="str">
            <v>"</v>
          </cell>
          <cell r="K187" t="str">
            <v>Modelo I, II, III, IV, V</v>
          </cell>
          <cell r="L187" t="str">
            <v xml:space="preserve">", </v>
          </cell>
          <cell r="M187" t="str">
            <v xml:space="preserve">category: </v>
          </cell>
          <cell r="N187" t="str">
            <v>"</v>
          </cell>
          <cell r="O187" t="str">
            <v>Liturgia</v>
          </cell>
          <cell r="P187" t="str">
            <v>"</v>
          </cell>
          <cell r="Q187" t="str">
            <v>, moments: [</v>
          </cell>
          <cell r="R187" t="str">
            <v>"</v>
          </cell>
          <cell r="S187" t="str">
            <v>Pascua</v>
          </cell>
          <cell r="AD187" t="str">
            <v>"], url: "</v>
          </cell>
          <cell r="AE187" t="str">
            <v>/resucito/src/index.html?canto=salmodiasparalaudes</v>
          </cell>
          <cell r="AF187" t="str">
            <v>", content: "</v>
          </cell>
          <cell r="AG187" t="str">
            <v>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ell>
          <cell r="AH187" t="str">
            <v>"},</v>
          </cell>
          <cell r="AI187" t="str">
            <v>s</v>
          </cell>
          <cell r="AJ187" t="str">
            <v>l</v>
          </cell>
          <cell r="AK187" t="str">
            <v>{id:186,title: "Salmodias para laudes", subtitle: "Modelo I, II, III, IV, V", category: "Liturgia", moments: ["Pascua"], url: "/resucito/src/index.html?canto=salmodiasparalaudes", content: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ell>
          <cell r="AL187" t="str">
            <v>SALMODIAS PARA LAUDES</v>
          </cell>
          <cell r="AM187" t="str">
            <v>salmodiasparalaudes</v>
          </cell>
          <cell r="AN187" t="str">
            <v>Modelo I, II, III, IV, V</v>
          </cell>
          <cell r="AP187" t="str">
            <v>CANTO</v>
          </cell>
        </row>
        <row r="188">
          <cell r="A188">
            <v>144</v>
          </cell>
          <cell r="B188" t="str">
            <v>{id:</v>
          </cell>
          <cell r="C188">
            <v>187</v>
          </cell>
          <cell r="D188" t="str">
            <v>,</v>
          </cell>
          <cell r="E188" t="str">
            <v xml:space="preserve">title: </v>
          </cell>
          <cell r="F188" t="str">
            <v>"</v>
          </cell>
          <cell r="G188" t="str">
            <v>Salve, reina de los cielos</v>
          </cell>
          <cell r="H188" t="str">
            <v>",</v>
          </cell>
          <cell r="I188" t="str">
            <v xml:space="preserve"> subtitle: </v>
          </cell>
          <cell r="J188" t="str">
            <v>"</v>
          </cell>
          <cell r="K188" t="str">
            <v>Himno lat. «Ave, Regina Caelorum»</v>
          </cell>
          <cell r="L188" t="str">
            <v xml:space="preserve">", </v>
          </cell>
          <cell r="M188" t="str">
            <v xml:space="preserve">category: </v>
          </cell>
          <cell r="N188" t="str">
            <v>"</v>
          </cell>
          <cell r="O188" t="str">
            <v>Precatecumenado</v>
          </cell>
          <cell r="P188" t="str">
            <v>"</v>
          </cell>
          <cell r="Q188" t="str">
            <v>, moments: [</v>
          </cell>
          <cell r="R188" t="str">
            <v>"</v>
          </cell>
          <cell r="AD188" t="str">
            <v>"], url: "</v>
          </cell>
          <cell r="AE188" t="str">
            <v>/resucito/src/index.html?canto=salvereinadeloscielos</v>
          </cell>
          <cell r="AF188" t="str">
            <v>", content: "</v>
          </cell>
          <cell r="AG188" t="str">
            <v>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ell>
          <cell r="AH188" t="str">
            <v>"},</v>
          </cell>
          <cell r="AI188" t="str">
            <v>s</v>
          </cell>
          <cell r="AJ188" t="str">
            <v>p</v>
          </cell>
          <cell r="AK188" t="str">
            <v>{id:187,title: "Salve, reina de los cielos", subtitle: "Himno lat. «Ave, Regina Caelorum»", category: "Precatecumenado", moments: [""], url: "/resucito/src/index.html?canto=salvereinadeloscielos", content: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ell>
          <cell r="AL188" t="str">
            <v>SALVE, REINA DE LOS CIELOS</v>
          </cell>
          <cell r="AM188" t="str">
            <v>salve,reinadeloscielos</v>
          </cell>
          <cell r="AN188" t="str">
            <v>Himno lat. «Ave, Regina Caelorum»</v>
          </cell>
          <cell r="AP188" t="str">
            <v>CANTO</v>
          </cell>
        </row>
        <row r="189">
          <cell r="A189">
            <v>214</v>
          </cell>
          <cell r="B189" t="str">
            <v>{id:</v>
          </cell>
          <cell r="C189">
            <v>188</v>
          </cell>
          <cell r="D189" t="str">
            <v>,</v>
          </cell>
          <cell r="E189" t="str">
            <v xml:space="preserve">title: </v>
          </cell>
          <cell r="F189" t="str">
            <v>"</v>
          </cell>
          <cell r="G189" t="str">
            <v>Santo</v>
          </cell>
          <cell r="H189" t="str">
            <v>",</v>
          </cell>
          <cell r="I189" t="str">
            <v xml:space="preserve"> subtitle: </v>
          </cell>
          <cell r="J189" t="str">
            <v>"</v>
          </cell>
          <cell r="K189" t="str">
            <v>Palomeras 65</v>
          </cell>
          <cell r="L189" t="str">
            <v xml:space="preserve">", </v>
          </cell>
          <cell r="M189" t="str">
            <v xml:space="preserve">category: </v>
          </cell>
          <cell r="N189" t="str">
            <v>"</v>
          </cell>
          <cell r="O189" t="str">
            <v>Liturgia</v>
          </cell>
          <cell r="P189" t="str">
            <v>"</v>
          </cell>
          <cell r="Q189" t="str">
            <v>, moments: [</v>
          </cell>
          <cell r="R189" t="str">
            <v>"</v>
          </cell>
          <cell r="AD189" t="str">
            <v>"], url: "</v>
          </cell>
          <cell r="AE189" t="str">
            <v>/resucito/src/index.html?canto=santo</v>
          </cell>
          <cell r="AF189" t="str">
            <v>", content: "</v>
          </cell>
          <cell r="AG189" t="str">
            <v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ell>
          <cell r="AH189" t="str">
            <v>"},</v>
          </cell>
          <cell r="AI189" t="str">
            <v>s</v>
          </cell>
          <cell r="AJ189" t="str">
            <v>l</v>
          </cell>
          <cell r="AK189" t="str">
            <v>{id:188,title: "Santo", subtitle: "Palomeras 65", category: "Liturgia", moments: [""], url: "/resucito/src/index.html?canto=santo", content: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ell>
          <cell r="AL189" t="str">
            <v>SANTO</v>
          </cell>
          <cell r="AM189" t="str">
            <v>santo</v>
          </cell>
          <cell r="AN189" t="str">
            <v>Palomeras 65</v>
          </cell>
          <cell r="AP189" t="str">
            <v>CANTO</v>
          </cell>
        </row>
        <row r="190">
          <cell r="A190">
            <v>215</v>
          </cell>
          <cell r="B190" t="str">
            <v>{id:</v>
          </cell>
          <cell r="C190">
            <v>189</v>
          </cell>
          <cell r="D190" t="str">
            <v>,</v>
          </cell>
          <cell r="E190" t="str">
            <v xml:space="preserve">title: </v>
          </cell>
          <cell r="F190" t="str">
            <v>"</v>
          </cell>
          <cell r="G190" t="str">
            <v>Santo</v>
          </cell>
          <cell r="H190" t="str">
            <v>",</v>
          </cell>
          <cell r="I190" t="str">
            <v xml:space="preserve"> subtitle: </v>
          </cell>
          <cell r="J190" t="str">
            <v>"</v>
          </cell>
          <cell r="K190" t="str">
            <v xml:space="preserve">Melodía hebraica </v>
          </cell>
          <cell r="L190" t="str">
            <v xml:space="preserve">", </v>
          </cell>
          <cell r="M190" t="str">
            <v xml:space="preserve">category: </v>
          </cell>
          <cell r="N190" t="str">
            <v>"</v>
          </cell>
          <cell r="O190" t="str">
            <v>Liturgia</v>
          </cell>
          <cell r="P190" t="str">
            <v>"</v>
          </cell>
          <cell r="Q190" t="str">
            <v>, moments: [</v>
          </cell>
          <cell r="R190" t="str">
            <v>"</v>
          </cell>
          <cell r="S190" t="str">
            <v>Ordinario</v>
          </cell>
          <cell r="AD190" t="str">
            <v>"], url: "</v>
          </cell>
          <cell r="AE190" t="str">
            <v>/resucito/src/index.html?canto=santo</v>
          </cell>
          <cell r="AF190" t="str">
            <v>", content: "</v>
          </cell>
          <cell r="AG190" t="str">
            <v>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ell>
          <cell r="AH190" t="str">
            <v>"},</v>
          </cell>
          <cell r="AI190" t="str">
            <v>s</v>
          </cell>
          <cell r="AJ190" t="str">
            <v>l</v>
          </cell>
          <cell r="AK190" t="str">
            <v>{id:189,title: "Santo", subtitle: "Melodía hebraica ", category: "Liturgia", moments: ["Ordinario"], url: "/resucito/src/index.html?canto=santo", content: "santo,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ell>
          <cell r="AL190" t="str">
            <v>SANTO</v>
          </cell>
          <cell r="AM190" t="str">
            <v>santo</v>
          </cell>
          <cell r="AN190" t="str">
            <v xml:space="preserve">Melodía hebraica </v>
          </cell>
          <cell r="AP190" t="str">
            <v>CANTO</v>
          </cell>
        </row>
        <row r="191">
          <cell r="A191">
            <v>216</v>
          </cell>
          <cell r="B191" t="str">
            <v>{id:</v>
          </cell>
          <cell r="C191">
            <v>190</v>
          </cell>
          <cell r="D191" t="str">
            <v>,</v>
          </cell>
          <cell r="E191" t="str">
            <v xml:space="preserve">title: </v>
          </cell>
          <cell r="F191" t="str">
            <v>"</v>
          </cell>
          <cell r="G191" t="str">
            <v>Santo</v>
          </cell>
          <cell r="H191" t="str">
            <v>",</v>
          </cell>
          <cell r="I191" t="str">
            <v xml:space="preserve"> subtitle: </v>
          </cell>
          <cell r="J191" t="str">
            <v>"</v>
          </cell>
          <cell r="K191" t="str">
            <v>Palestina 74</v>
          </cell>
          <cell r="L191" t="str">
            <v xml:space="preserve">", </v>
          </cell>
          <cell r="M191" t="str">
            <v xml:space="preserve">category: </v>
          </cell>
          <cell r="N191" t="str">
            <v>"</v>
          </cell>
          <cell r="O191" t="str">
            <v>Liturgia</v>
          </cell>
          <cell r="P191" t="str">
            <v>"</v>
          </cell>
          <cell r="Q191" t="str">
            <v>, moments: [</v>
          </cell>
          <cell r="R191" t="str">
            <v>"</v>
          </cell>
          <cell r="S191" t="str">
            <v>Ordinario</v>
          </cell>
          <cell r="AD191" t="str">
            <v>"], url: "</v>
          </cell>
          <cell r="AE191" t="str">
            <v>/resucito/src/index.html?canto=santo</v>
          </cell>
          <cell r="AF191" t="str">
            <v>", content: "</v>
          </cell>
          <cell r="AG191" t="str">
            <v>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ell>
          <cell r="AH191" t="str">
            <v>"},</v>
          </cell>
          <cell r="AI191" t="str">
            <v>s</v>
          </cell>
          <cell r="AJ191" t="str">
            <v>l</v>
          </cell>
          <cell r="AK191" t="str">
            <v>{id:190,title: "Santo", subtitle: "Palestina 74", category: "Liturgia", moments: ["Ordinario"], url: "/resucito/src/index.html?canto=santo", content: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ell>
          <cell r="AL191" t="str">
            <v>SANTO</v>
          </cell>
          <cell r="AM191" t="str">
            <v>santo</v>
          </cell>
          <cell r="AN191" t="str">
            <v>Palestina 74</v>
          </cell>
          <cell r="AP191" t="str">
            <v>CANTO</v>
          </cell>
        </row>
        <row r="192">
          <cell r="A192">
            <v>217</v>
          </cell>
          <cell r="B192" t="str">
            <v>{id:</v>
          </cell>
          <cell r="C192">
            <v>191</v>
          </cell>
          <cell r="D192" t="str">
            <v>,</v>
          </cell>
          <cell r="E192" t="str">
            <v xml:space="preserve">title: </v>
          </cell>
          <cell r="F192" t="str">
            <v>"</v>
          </cell>
          <cell r="G192" t="str">
            <v>Santo</v>
          </cell>
          <cell r="H192" t="str">
            <v>",</v>
          </cell>
          <cell r="I192" t="str">
            <v xml:space="preserve"> subtitle: </v>
          </cell>
          <cell r="J192" t="str">
            <v>"</v>
          </cell>
          <cell r="K192" t="str">
            <v>Roma 77</v>
          </cell>
          <cell r="L192" t="str">
            <v xml:space="preserve">", </v>
          </cell>
          <cell r="M192" t="str">
            <v xml:space="preserve">category: </v>
          </cell>
          <cell r="N192" t="str">
            <v>"</v>
          </cell>
          <cell r="O192" t="str">
            <v>Liturgia</v>
          </cell>
          <cell r="P192" t="str">
            <v>"</v>
          </cell>
          <cell r="Q192" t="str">
            <v>, moments: [</v>
          </cell>
          <cell r="R192" t="str">
            <v>"</v>
          </cell>
          <cell r="AD192" t="str">
            <v>"], url: "</v>
          </cell>
          <cell r="AE192" t="str">
            <v>/resucito/src/index.html?canto=santo</v>
          </cell>
          <cell r="AF192" t="str">
            <v>", content: "</v>
          </cell>
          <cell r="AG192" t="str">
            <v>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ell>
          <cell r="AH192" t="str">
            <v>"},</v>
          </cell>
          <cell r="AI192" t="str">
            <v>s</v>
          </cell>
          <cell r="AJ192" t="str">
            <v>l</v>
          </cell>
          <cell r="AK192" t="str">
            <v>{id:191,title: "Santo", subtitle: "Roma 77", category: "Liturgia", moments: [""], url: "/resucito/src/index.html?canto=santo", content: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ell>
          <cell r="AL192" t="str">
            <v>SANTO</v>
          </cell>
          <cell r="AM192" t="str">
            <v>santo</v>
          </cell>
          <cell r="AN192" t="str">
            <v>Roma 77</v>
          </cell>
          <cell r="AP192" t="str">
            <v>CANTO</v>
          </cell>
        </row>
        <row r="193">
          <cell r="A193">
            <v>218</v>
          </cell>
          <cell r="B193" t="str">
            <v>{id:</v>
          </cell>
          <cell r="C193">
            <v>192</v>
          </cell>
          <cell r="D193" t="str">
            <v>,</v>
          </cell>
          <cell r="E193" t="str">
            <v xml:space="preserve">title: </v>
          </cell>
          <cell r="F193" t="str">
            <v>"</v>
          </cell>
          <cell r="G193" t="str">
            <v>Santo</v>
          </cell>
          <cell r="H193" t="str">
            <v>",</v>
          </cell>
          <cell r="I193" t="str">
            <v xml:space="preserve"> subtitle: </v>
          </cell>
          <cell r="J193" t="str">
            <v>"</v>
          </cell>
          <cell r="K193">
            <v>1982</v>
          </cell>
          <cell r="L193" t="str">
            <v xml:space="preserve">", </v>
          </cell>
          <cell r="M193" t="str">
            <v xml:space="preserve">category: </v>
          </cell>
          <cell r="N193" t="str">
            <v>"</v>
          </cell>
          <cell r="O193" t="str">
            <v>Liturgia</v>
          </cell>
          <cell r="P193" t="str">
            <v>"</v>
          </cell>
          <cell r="Q193" t="str">
            <v>, moments: [</v>
          </cell>
          <cell r="R193" t="str">
            <v>"</v>
          </cell>
          <cell r="AD193" t="str">
            <v>"], url: "</v>
          </cell>
          <cell r="AE193" t="str">
            <v>/resucito/src/index.html?canto=santo</v>
          </cell>
          <cell r="AF193" t="str">
            <v>", content: "</v>
          </cell>
          <cell r="AG193" t="str">
            <v>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ell>
          <cell r="AH193" t="str">
            <v>"},</v>
          </cell>
          <cell r="AI193" t="str">
            <v>s</v>
          </cell>
          <cell r="AJ193" t="str">
            <v>l</v>
          </cell>
          <cell r="AK193" t="str">
            <v>{id:192,title: "Santo", subtitle: "1982", category: "Liturgia", moments: [""], url: "/resucito/src/index.html?canto=santo", content: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ell>
          <cell r="AL193" t="str">
            <v>SANTO</v>
          </cell>
          <cell r="AM193" t="str">
            <v>santo</v>
          </cell>
          <cell r="AN193">
            <v>1982</v>
          </cell>
          <cell r="AP193" t="str">
            <v>CANTO</v>
          </cell>
        </row>
        <row r="194">
          <cell r="A194">
            <v>219</v>
          </cell>
          <cell r="B194" t="str">
            <v>{id:</v>
          </cell>
          <cell r="C194">
            <v>193</v>
          </cell>
          <cell r="D194" t="str">
            <v>,</v>
          </cell>
          <cell r="E194" t="str">
            <v xml:space="preserve">title: </v>
          </cell>
          <cell r="F194" t="str">
            <v>"</v>
          </cell>
          <cell r="G194" t="str">
            <v>Santo</v>
          </cell>
          <cell r="H194" t="str">
            <v>",</v>
          </cell>
          <cell r="I194" t="str">
            <v xml:space="preserve"> subtitle: </v>
          </cell>
          <cell r="J194" t="str">
            <v>"</v>
          </cell>
          <cell r="K194">
            <v>1988</v>
          </cell>
          <cell r="L194" t="str">
            <v xml:space="preserve">", </v>
          </cell>
          <cell r="M194" t="str">
            <v xml:space="preserve">category: </v>
          </cell>
          <cell r="N194" t="str">
            <v>"</v>
          </cell>
          <cell r="O194" t="str">
            <v>Liturgia</v>
          </cell>
          <cell r="P194" t="str">
            <v>"</v>
          </cell>
          <cell r="Q194" t="str">
            <v>, moments: [</v>
          </cell>
          <cell r="R194" t="str">
            <v>"</v>
          </cell>
          <cell r="S194" t="str">
            <v>Virgen</v>
          </cell>
          <cell r="T194" t="str">
            <v>", "</v>
          </cell>
          <cell r="U194" t="str">
            <v>Final</v>
          </cell>
          <cell r="AD194" t="str">
            <v>"], url: "</v>
          </cell>
          <cell r="AE194" t="str">
            <v>/resucito/src/index.html?canto=santo</v>
          </cell>
          <cell r="AF194" t="str">
            <v>", content: "</v>
          </cell>
          <cell r="AG194" t="str">
            <v>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ell>
          <cell r="AH194" t="str">
            <v>"},</v>
          </cell>
          <cell r="AI194" t="str">
            <v>s</v>
          </cell>
          <cell r="AJ194" t="str">
            <v>l</v>
          </cell>
          <cell r="AK194" t="str">
            <v>{id:193,title: "Santo", subtitle: "1988", category: "Liturgia", moments: ["Virgen", "Final"], url: "/resucito/src/index.html?canto=santo", content: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ell>
          <cell r="AL194" t="str">
            <v>SANTO</v>
          </cell>
          <cell r="AM194" t="str">
            <v>santo</v>
          </cell>
          <cell r="AN194">
            <v>1988</v>
          </cell>
          <cell r="AP194" t="str">
            <v>CANTO</v>
          </cell>
        </row>
        <row r="195">
          <cell r="A195">
            <v>145</v>
          </cell>
          <cell r="B195" t="str">
            <v>{id:</v>
          </cell>
          <cell r="C195">
            <v>194</v>
          </cell>
          <cell r="D195" t="str">
            <v>,</v>
          </cell>
          <cell r="E195" t="str">
            <v xml:space="preserve">title: </v>
          </cell>
          <cell r="F195" t="str">
            <v>"</v>
          </cell>
          <cell r="G195" t="str">
            <v>Se encontraron dos ángeles</v>
          </cell>
          <cell r="H195" t="str">
            <v>",</v>
          </cell>
          <cell r="I195" t="str">
            <v xml:space="preserve"> subtitle: </v>
          </cell>
          <cell r="J195" t="str">
            <v>"</v>
          </cell>
          <cell r="K195" t="str">
            <v>Melodía hebraica</v>
          </cell>
          <cell r="L195" t="str">
            <v xml:space="preserve">", </v>
          </cell>
          <cell r="M195" t="str">
            <v xml:space="preserve">category: </v>
          </cell>
          <cell r="N195" t="str">
            <v>"</v>
          </cell>
          <cell r="O195" t="str">
            <v>Precatecumenado</v>
          </cell>
          <cell r="P195" t="str">
            <v>"</v>
          </cell>
          <cell r="Q195" t="str">
            <v>, moments: [</v>
          </cell>
          <cell r="R195" t="str">
            <v>"</v>
          </cell>
          <cell r="AD195" t="str">
            <v>"], url: "</v>
          </cell>
          <cell r="AE195" t="str">
            <v>/resucito/src/index.html?canto=seencontrarondosangeles</v>
          </cell>
          <cell r="AF195" t="str">
            <v>", content: "</v>
          </cell>
          <cell r="AG195" t="str">
            <v>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ell>
          <cell r="AH195" t="str">
            <v>"},</v>
          </cell>
          <cell r="AI195" t="str">
            <v>s</v>
          </cell>
          <cell r="AJ195" t="str">
            <v>p</v>
          </cell>
          <cell r="AK195" t="str">
            <v>{id:194,title: "Se encontraron dos ángeles", subtitle: "Melodía hebraica", category: "Precatecumenado", moments: [""], url: "/resucito/src/index.html?canto=seencontrarondosangeles", content: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ell>
          <cell r="AL195" t="str">
            <v>SE ENCONTRARON DOS ÁNGELES</v>
          </cell>
          <cell r="AM195" t="str">
            <v>seencontrarondosángeles</v>
          </cell>
          <cell r="AN195" t="str">
            <v>Melodía hebraica</v>
          </cell>
          <cell r="AP195" t="str">
            <v>CANTO</v>
          </cell>
        </row>
        <row r="196">
          <cell r="A196">
            <v>146</v>
          </cell>
          <cell r="B196" t="str">
            <v>{id:</v>
          </cell>
          <cell r="C196">
            <v>195</v>
          </cell>
          <cell r="D196" t="str">
            <v>,</v>
          </cell>
          <cell r="E196" t="str">
            <v xml:space="preserve">title: </v>
          </cell>
          <cell r="F196" t="str">
            <v>"</v>
          </cell>
          <cell r="G196" t="str">
            <v>Señor, ayúdame a no dudar de ti</v>
          </cell>
          <cell r="H196" t="str">
            <v>",</v>
          </cell>
          <cell r="I196" t="str">
            <v xml:space="preserve"> subtitle: </v>
          </cell>
          <cell r="J196" t="str">
            <v>"</v>
          </cell>
          <cell r="K196" t="str">
            <v>(Kiko Argüello)</v>
          </cell>
          <cell r="L196" t="str">
            <v xml:space="preserve">", </v>
          </cell>
          <cell r="M196" t="str">
            <v xml:space="preserve">category: </v>
          </cell>
          <cell r="N196" t="str">
            <v>"</v>
          </cell>
          <cell r="O196" t="str">
            <v>Precatecumenado</v>
          </cell>
          <cell r="P196" t="str">
            <v>"</v>
          </cell>
          <cell r="Q196" t="str">
            <v>, moments: [</v>
          </cell>
          <cell r="R196" t="str">
            <v>"</v>
          </cell>
          <cell r="S196" t="str">
            <v>Ordinario</v>
          </cell>
          <cell r="AD196" t="str">
            <v>"], url: "</v>
          </cell>
          <cell r="AE196" t="str">
            <v>/resucito/src/index.html?canto=senorayudameanodudardeti</v>
          </cell>
          <cell r="AF196" t="str">
            <v>", content: "</v>
          </cell>
          <cell r="AG196" t="str">
            <v>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ell>
          <cell r="AH196" t="str">
            <v>"},</v>
          </cell>
          <cell r="AI196" t="str">
            <v>s</v>
          </cell>
          <cell r="AJ196" t="str">
            <v>p</v>
          </cell>
          <cell r="AK196" t="str">
            <v>{id:195,title: "Señor, ayúdame a no dudar de ti", subtitle: "(Kiko Argüello)", category: "Precatecumenado", moments: ["Ordinario"], url: "/resucito/src/index.html?canto=senorayudameanodudardeti", content: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ell>
          <cell r="AL196" t="str">
            <v>SEÑOR, AYÚDAME A NO DUDAR DE TI</v>
          </cell>
          <cell r="AM196" t="str">
            <v>señor,ayúdameanodudardeti</v>
          </cell>
          <cell r="AN196" t="str">
            <v>(Kiko Argüello)</v>
          </cell>
          <cell r="AP196" t="str">
            <v>CANTO</v>
          </cell>
        </row>
        <row r="197">
          <cell r="A197">
            <v>147</v>
          </cell>
          <cell r="B197" t="str">
            <v>{id:</v>
          </cell>
          <cell r="C197">
            <v>196</v>
          </cell>
          <cell r="D197" t="str">
            <v>,</v>
          </cell>
          <cell r="E197" t="str">
            <v xml:space="preserve">title: </v>
          </cell>
          <cell r="F197" t="str">
            <v>"</v>
          </cell>
          <cell r="G197" t="str">
            <v>Señor, no me corrijas en tu cólera</v>
          </cell>
          <cell r="H197" t="str">
            <v>",</v>
          </cell>
          <cell r="I197" t="str">
            <v xml:space="preserve"> subtitle: </v>
          </cell>
          <cell r="J197" t="str">
            <v>"</v>
          </cell>
          <cell r="K197" t="str">
            <v>Salmo 6</v>
          </cell>
          <cell r="L197" t="str">
            <v xml:space="preserve">", </v>
          </cell>
          <cell r="M197" t="str">
            <v xml:space="preserve">category: </v>
          </cell>
          <cell r="N197" t="str">
            <v>"</v>
          </cell>
          <cell r="O197" t="str">
            <v>Precatecumenado</v>
          </cell>
          <cell r="P197" t="str">
            <v>"</v>
          </cell>
          <cell r="Q197" t="str">
            <v>, moments: [</v>
          </cell>
          <cell r="R197" t="str">
            <v>"</v>
          </cell>
          <cell r="S197" t="str">
            <v>Niños</v>
          </cell>
          <cell r="T197" t="str">
            <v>", "</v>
          </cell>
          <cell r="U197" t="str">
            <v>Paz</v>
          </cell>
          <cell r="AD197" t="str">
            <v>"], url: "</v>
          </cell>
          <cell r="AE197" t="str">
            <v>/resucito/src/index.html?canto=senornomecorrijasentucolera</v>
          </cell>
          <cell r="AF197" t="str">
            <v>", content: "</v>
          </cell>
          <cell r="AG197" t="str">
            <v>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ell>
          <cell r="AH197" t="str">
            <v>"},</v>
          </cell>
          <cell r="AI197" t="str">
            <v>s</v>
          </cell>
          <cell r="AJ197" t="str">
            <v>p</v>
          </cell>
          <cell r="AK197" t="str">
            <v>{id:196,title: "Señor, no me corrijas en tu cólera", subtitle: "Salmo 6", category: "Precatecumenado", moments: ["Niños", "Paz"], url: "/resucito/src/index.html?canto=senornomecorrijasentucolera", content: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ell>
          <cell r="AL197" t="str">
            <v>SEÑOR, NO ME CORRIJAS EN TU CÓLERA</v>
          </cell>
          <cell r="AM197" t="str">
            <v>señor,nomecorrijasentucólera</v>
          </cell>
          <cell r="AN197" t="str">
            <v>Salmo 6</v>
          </cell>
          <cell r="AP197" t="str">
            <v>CANTO</v>
          </cell>
        </row>
        <row r="198">
          <cell r="A198">
            <v>233</v>
          </cell>
          <cell r="B198" t="str">
            <v>{id:</v>
          </cell>
          <cell r="C198">
            <v>197</v>
          </cell>
          <cell r="D198" t="str">
            <v>,</v>
          </cell>
          <cell r="E198" t="str">
            <v xml:space="preserve">title: </v>
          </cell>
          <cell r="F198" t="str">
            <v>"</v>
          </cell>
          <cell r="G198" t="str">
            <v>Señor, tú me escrutas y conoces</v>
          </cell>
          <cell r="H198" t="str">
            <v>",</v>
          </cell>
          <cell r="I198" t="str">
            <v xml:space="preserve"> subtitle: </v>
          </cell>
          <cell r="J198" t="str">
            <v>"</v>
          </cell>
          <cell r="K198" t="str">
            <v>Sal 139 (138)</v>
          </cell>
          <cell r="L198" t="str">
            <v xml:space="preserve">", </v>
          </cell>
          <cell r="M198" t="str">
            <v xml:space="preserve">category: </v>
          </cell>
          <cell r="N198" t="str">
            <v>"</v>
          </cell>
          <cell r="O198" t="str">
            <v>Catecumenado</v>
          </cell>
          <cell r="P198" t="str">
            <v>"</v>
          </cell>
          <cell r="Q198" t="str">
            <v>, moments: [</v>
          </cell>
          <cell r="R198" t="str">
            <v>"</v>
          </cell>
          <cell r="S198" t="str">
            <v>Pentecostés</v>
          </cell>
          <cell r="T198" t="str">
            <v>", "</v>
          </cell>
          <cell r="U198" t="str">
            <v>Entrada</v>
          </cell>
          <cell r="AD198" t="str">
            <v>"], url: "</v>
          </cell>
          <cell r="AE198" t="str">
            <v>/resucito/src/index.html?canto=senortumeescrutasyconoces</v>
          </cell>
          <cell r="AF198" t="str">
            <v>", content: "</v>
          </cell>
          <cell r="AG198" t="str">
            <v>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ell>
          <cell r="AH198" t="str">
            <v>"},</v>
          </cell>
          <cell r="AI198" t="str">
            <v>s</v>
          </cell>
          <cell r="AJ198" t="str">
            <v>c</v>
          </cell>
          <cell r="AK198" t="str">
            <v>{id:197,title: "Señor, tú me escrutas y conoces", subtitle: "Sal 139 (138)", category: "Catecumenado", moments: ["Pentecostés", "Entrada"], url: "/resucito/src/index.html?canto=senortumeescrutasyconoces", content: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ell>
          <cell r="AL198" t="str">
            <v>SEÑOR, TÚ ME ESCRUTAS Y CONOCES</v>
          </cell>
          <cell r="AM198" t="str">
            <v>señor,túmeescrutasyconoces</v>
          </cell>
          <cell r="AN198" t="str">
            <v>Sal 139 (138)</v>
          </cell>
          <cell r="AP198" t="str">
            <v>CANTO</v>
          </cell>
        </row>
        <row r="199">
          <cell r="A199">
            <v>148</v>
          </cell>
          <cell r="B199" t="str">
            <v>{id:</v>
          </cell>
          <cell r="C199">
            <v>198</v>
          </cell>
          <cell r="D199" t="str">
            <v>,</v>
          </cell>
          <cell r="E199" t="str">
            <v xml:space="preserve">title: </v>
          </cell>
          <cell r="F199" t="str">
            <v>"</v>
          </cell>
          <cell r="G199" t="str">
            <v>Sermón de la montaña</v>
          </cell>
          <cell r="H199" t="str">
            <v>",</v>
          </cell>
          <cell r="I199" t="str">
            <v xml:space="preserve"> subtitle: </v>
          </cell>
          <cell r="J199" t="str">
            <v>"</v>
          </cell>
          <cell r="K199" t="str">
            <v>Lucas 6,20-38</v>
          </cell>
          <cell r="L199" t="str">
            <v xml:space="preserve">", </v>
          </cell>
          <cell r="M199" t="str">
            <v xml:space="preserve">category: </v>
          </cell>
          <cell r="N199" t="str">
            <v>"</v>
          </cell>
          <cell r="O199" t="str">
            <v>Precatecumenado</v>
          </cell>
          <cell r="P199" t="str">
            <v>"</v>
          </cell>
          <cell r="Q199" t="str">
            <v>, moments: [</v>
          </cell>
          <cell r="R199" t="str">
            <v>"</v>
          </cell>
          <cell r="AD199" t="str">
            <v>"], url: "</v>
          </cell>
          <cell r="AE199" t="str">
            <v>/resucito/src/index.html?canto=sermondelamontana</v>
          </cell>
          <cell r="AF199" t="str">
            <v>", content: "</v>
          </cell>
          <cell r="AG199" t="str">
            <v>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ell>
          <cell r="AH199" t="str">
            <v>"},</v>
          </cell>
          <cell r="AI199" t="str">
            <v>s</v>
          </cell>
          <cell r="AJ199" t="str">
            <v>p</v>
          </cell>
          <cell r="AK199" t="str">
            <v>{id:198,title: "Sermón de la montaña", subtitle: "Lucas 6,20-38", category: "Precatecumenado", moments: [""], url: "/resucito/src/index.html?canto=sermondelamontana", content: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ell>
          <cell r="AL199" t="str">
            <v>SERMÓN DE LA MONTAÑA</v>
          </cell>
          <cell r="AM199" t="str">
            <v>sermóndelamontaña</v>
          </cell>
          <cell r="AN199" t="str">
            <v>Lucas 6,20-38</v>
          </cell>
          <cell r="AP199" t="str">
            <v>CANTO</v>
          </cell>
        </row>
        <row r="200">
          <cell r="A200">
            <v>234</v>
          </cell>
          <cell r="B200" t="str">
            <v>{id:</v>
          </cell>
          <cell r="C200">
            <v>199</v>
          </cell>
          <cell r="D200" t="str">
            <v>,</v>
          </cell>
          <cell r="E200" t="str">
            <v xml:space="preserve">title: </v>
          </cell>
          <cell r="F200" t="str">
            <v>"</v>
          </cell>
          <cell r="G200" t="str">
            <v>Shemá Israel</v>
          </cell>
          <cell r="H200" t="str">
            <v>",</v>
          </cell>
          <cell r="I200" t="str">
            <v xml:space="preserve"> subtitle: </v>
          </cell>
          <cell r="J200" t="str">
            <v>"</v>
          </cell>
          <cell r="K200" t="str">
            <v>Dt 6,4-9</v>
          </cell>
          <cell r="L200" t="str">
            <v xml:space="preserve">", </v>
          </cell>
          <cell r="M200" t="str">
            <v xml:space="preserve">category: </v>
          </cell>
          <cell r="N200" t="str">
            <v>"</v>
          </cell>
          <cell r="O200" t="str">
            <v>Catecumenado</v>
          </cell>
          <cell r="P200" t="str">
            <v>"</v>
          </cell>
          <cell r="Q200" t="str">
            <v>, moments: [</v>
          </cell>
          <cell r="R200" t="str">
            <v>"</v>
          </cell>
          <cell r="S200" t="str">
            <v>Cuaresma</v>
          </cell>
          <cell r="T200" t="str">
            <v>", "</v>
          </cell>
          <cell r="U200" t="str">
            <v>Laudes/Visperas</v>
          </cell>
          <cell r="V200" t="str">
            <v>", "</v>
          </cell>
          <cell r="W200" t="str">
            <v>Comunión</v>
          </cell>
          <cell r="AD200" t="str">
            <v>"], url: "</v>
          </cell>
          <cell r="AE200" t="str">
            <v>/resucito/src/index.html?canto=shemaisrael</v>
          </cell>
          <cell r="AF200" t="str">
            <v>", content: "</v>
          </cell>
          <cell r="AG200" t="str">
            <v>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ell>
          <cell r="AH200" t="str">
            <v>"},</v>
          </cell>
          <cell r="AI200" t="str">
            <v>s</v>
          </cell>
          <cell r="AJ200" t="str">
            <v>c</v>
          </cell>
          <cell r="AK200" t="str">
            <v>{id:199,title: "Shemá Israel", subtitle: "Dt 6,4-9", category: "Catecumenado", moments: ["Cuaresma", "Laudes/Visperas", "Comunión"], url: "/resucito/src/index.html?canto=shemaisrael", content: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ell>
          <cell r="AL200" t="str">
            <v>SHEMÁ ISRAEL</v>
          </cell>
          <cell r="AM200" t="str">
            <v>shemáisrael</v>
          </cell>
          <cell r="AN200" t="str">
            <v>Dt 6,4-9</v>
          </cell>
          <cell r="AP200" t="str">
            <v>CANTO</v>
          </cell>
        </row>
        <row r="201">
          <cell r="A201">
            <v>149</v>
          </cell>
          <cell r="B201" t="str">
            <v>{id:</v>
          </cell>
          <cell r="C201">
            <v>200</v>
          </cell>
          <cell r="D201" t="str">
            <v>,</v>
          </cell>
          <cell r="E201" t="str">
            <v xml:space="preserve">title: </v>
          </cell>
          <cell r="F201" t="str">
            <v>"</v>
          </cell>
          <cell r="G201" t="str">
            <v>Shlom lej Mariam</v>
          </cell>
          <cell r="H201" t="str">
            <v>",</v>
          </cell>
          <cell r="I201" t="str">
            <v xml:space="preserve"> subtitle: </v>
          </cell>
          <cell r="J201" t="str">
            <v>"</v>
          </cell>
          <cell r="K201" t="str">
            <v>Ave María en arameo antiguo</v>
          </cell>
          <cell r="L201" t="str">
            <v xml:space="preserve">", </v>
          </cell>
          <cell r="M201" t="str">
            <v xml:space="preserve">category: </v>
          </cell>
          <cell r="N201" t="str">
            <v>"</v>
          </cell>
          <cell r="O201" t="str">
            <v>Precatecumenado</v>
          </cell>
          <cell r="P201" t="str">
            <v>"</v>
          </cell>
          <cell r="Q201" t="str">
            <v>, moments: [</v>
          </cell>
          <cell r="R201" t="str">
            <v>"</v>
          </cell>
          <cell r="S201" t="str">
            <v>Laudes/Visperas</v>
          </cell>
          <cell r="T201" t="str">
            <v>", "</v>
          </cell>
          <cell r="U201" t="str">
            <v>Antiguo Testamento</v>
          </cell>
          <cell r="AD201" t="str">
            <v>"], url: "</v>
          </cell>
          <cell r="AE201" t="str">
            <v>/resucito/src/index.html?canto=shlomlejmariam</v>
          </cell>
          <cell r="AF201" t="str">
            <v>", content: "</v>
          </cell>
          <cell r="AG201" t="str">
            <v>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ell>
          <cell r="AH201" t="str">
            <v>"},</v>
          </cell>
          <cell r="AI201" t="str">
            <v>s</v>
          </cell>
          <cell r="AJ201" t="str">
            <v>p</v>
          </cell>
          <cell r="AK201" t="str">
            <v>{id:200,title: "Shlom lej Mariam", subtitle: "Ave María en arameo antiguo", category: "Precatecumenado", moments: ["Laudes/Visperas", "Antiguo Testamento"], url: "/resucito/src/index.html?canto=shlomlejmariam", content: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ell>
          <cell r="AL201" t="str">
            <v>SHLOM LEJ MARIAM</v>
          </cell>
          <cell r="AM201" t="str">
            <v>shlomlejmariam</v>
          </cell>
          <cell r="AN201" t="str">
            <v>Ave María en arameo antiguo</v>
          </cell>
          <cell r="AP201" t="str">
            <v>CANTO</v>
          </cell>
        </row>
        <row r="202">
          <cell r="A202">
            <v>150</v>
          </cell>
          <cell r="B202" t="str">
            <v>{id:</v>
          </cell>
          <cell r="C202">
            <v>201</v>
          </cell>
          <cell r="D202" t="str">
            <v>,</v>
          </cell>
          <cell r="E202" t="str">
            <v xml:space="preserve">title: </v>
          </cell>
          <cell r="F202" t="str">
            <v>"</v>
          </cell>
          <cell r="G202" t="str">
            <v>Si el Señor no construye la casa</v>
          </cell>
          <cell r="H202" t="str">
            <v>",</v>
          </cell>
          <cell r="I202" t="str">
            <v xml:space="preserve"> subtitle: </v>
          </cell>
          <cell r="J202" t="str">
            <v>"</v>
          </cell>
          <cell r="K202" t="str">
            <v>Sal 127 (126)</v>
          </cell>
          <cell r="L202" t="str">
            <v xml:space="preserve">", </v>
          </cell>
          <cell r="M202" t="str">
            <v xml:space="preserve">category: </v>
          </cell>
          <cell r="N202" t="str">
            <v>"</v>
          </cell>
          <cell r="O202" t="str">
            <v>Precatecumenado</v>
          </cell>
          <cell r="P202" t="str">
            <v>"</v>
          </cell>
          <cell r="Q202" t="str">
            <v>, moments: [</v>
          </cell>
          <cell r="R202" t="str">
            <v>"</v>
          </cell>
          <cell r="S202" t="str">
            <v>Antiguo Testamento</v>
          </cell>
          <cell r="AD202" t="str">
            <v>"], url: "</v>
          </cell>
          <cell r="AE202" t="str">
            <v>/resucito/src/index.html?canto=sielsenornoconstruyelacasa</v>
          </cell>
          <cell r="AF202" t="str">
            <v>", content: "</v>
          </cell>
          <cell r="AG202" t="str">
            <v>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ell>
          <cell r="AH202" t="str">
            <v>"},</v>
          </cell>
          <cell r="AI202" t="str">
            <v>s</v>
          </cell>
          <cell r="AJ202" t="str">
            <v>p</v>
          </cell>
          <cell r="AK202" t="str">
            <v>{id:201,title: "Si el Señor no construye la casa", subtitle: "Sal 127 (126)", category: "Precatecumenado", moments: ["Antiguo Testamento"], url: "/resucito/src/index.html?canto=sielsenornoconstruyelacasa", content: "si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ell>
          <cell r="AL202" t="str">
            <v>SI EL SEÑOR NO CONSTRUYE LA CASA</v>
          </cell>
          <cell r="AM202" t="str">
            <v>sielseñornoconstruyelacasa</v>
          </cell>
          <cell r="AN202" t="str">
            <v>Sal 127 (126)</v>
          </cell>
          <cell r="AP202" t="str">
            <v>CANTO</v>
          </cell>
        </row>
        <row r="203">
          <cell r="A203">
            <v>151</v>
          </cell>
          <cell r="B203" t="str">
            <v>{id:</v>
          </cell>
          <cell r="C203">
            <v>202</v>
          </cell>
          <cell r="D203" t="str">
            <v>,</v>
          </cell>
          <cell r="E203" t="str">
            <v xml:space="preserve">title: </v>
          </cell>
          <cell r="F203" t="str">
            <v>"</v>
          </cell>
          <cell r="G203" t="str">
            <v>Si habéis resucitado con Cristo</v>
          </cell>
          <cell r="H203" t="str">
            <v>",</v>
          </cell>
          <cell r="I203" t="str">
            <v xml:space="preserve"> subtitle: </v>
          </cell>
          <cell r="J203" t="str">
            <v>"</v>
          </cell>
          <cell r="K203" t="str">
            <v>Colosense 3,1-4</v>
          </cell>
          <cell r="L203" t="str">
            <v xml:space="preserve">", </v>
          </cell>
          <cell r="M203" t="str">
            <v xml:space="preserve">category: </v>
          </cell>
          <cell r="N203" t="str">
            <v>"</v>
          </cell>
          <cell r="O203" t="str">
            <v>Precatecumenado</v>
          </cell>
          <cell r="P203" t="str">
            <v>"</v>
          </cell>
          <cell r="Q203" t="str">
            <v>, moments: [</v>
          </cell>
          <cell r="R203" t="str">
            <v>"</v>
          </cell>
          <cell r="S203" t="str">
            <v>Comunión</v>
          </cell>
          <cell r="T203" t="str">
            <v>", "</v>
          </cell>
          <cell r="U203" t="str">
            <v>Nuevo Testamento</v>
          </cell>
          <cell r="AD203" t="str">
            <v>"], url: "</v>
          </cell>
          <cell r="AE203" t="str">
            <v>/resucito/src/index.html?canto=sihabeisresucitadoconcristo</v>
          </cell>
          <cell r="AF203" t="str">
            <v>", content: "</v>
          </cell>
          <cell r="AG203" t="str">
            <v>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ell>
          <cell r="AH203" t="str">
            <v>"},</v>
          </cell>
          <cell r="AI203" t="str">
            <v>s</v>
          </cell>
          <cell r="AJ203" t="str">
            <v>p</v>
          </cell>
          <cell r="AK203" t="str">
            <v>{id:202,title: "Si habéis resucitado con Cristo", subtitle: "Colosense 3,1-4", category: "Precatecumenado", moments: ["Comunión", "Nuevo Testamento"], url: "/resucito/src/index.html?canto=sihabeisresucitadoconcristo", content: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ell>
          <cell r="AL203" t="str">
            <v>SI HABÉIS RESUCITADO CON CRISTO</v>
          </cell>
          <cell r="AM203" t="str">
            <v>sihabéisresucitadoconcristo</v>
          </cell>
          <cell r="AN203" t="str">
            <v>Colosense 3,1-4</v>
          </cell>
          <cell r="AP203" t="str">
            <v>CANTO</v>
          </cell>
        </row>
        <row r="204">
          <cell r="A204">
            <v>152</v>
          </cell>
          <cell r="B204" t="str">
            <v>{id:</v>
          </cell>
          <cell r="C204">
            <v>203</v>
          </cell>
          <cell r="D204" t="str">
            <v>,</v>
          </cell>
          <cell r="E204" t="str">
            <v xml:space="preserve">title: </v>
          </cell>
          <cell r="F204" t="str">
            <v>"</v>
          </cell>
          <cell r="G204" t="str">
            <v>Si hoy escucháis su voz</v>
          </cell>
          <cell r="H204" t="str">
            <v>",</v>
          </cell>
          <cell r="I204" t="str">
            <v xml:space="preserve"> subtitle: </v>
          </cell>
          <cell r="J204" t="str">
            <v>"</v>
          </cell>
          <cell r="K204" t="str">
            <v>Sal 95 (94)</v>
          </cell>
          <cell r="L204" t="str">
            <v xml:space="preserve">", </v>
          </cell>
          <cell r="M204" t="str">
            <v xml:space="preserve">category: </v>
          </cell>
          <cell r="N204" t="str">
            <v>"</v>
          </cell>
          <cell r="O204" t="str">
            <v>Precatecumenado</v>
          </cell>
          <cell r="P204" t="str">
            <v>"</v>
          </cell>
          <cell r="Q204" t="str">
            <v>, moments: [</v>
          </cell>
          <cell r="R204" t="str">
            <v>"</v>
          </cell>
          <cell r="S204" t="str">
            <v>Pentecostés</v>
          </cell>
          <cell r="T204" t="str">
            <v>", "</v>
          </cell>
          <cell r="U204" t="str">
            <v>Antiguo Testamento</v>
          </cell>
          <cell r="AD204" t="str">
            <v>"], url: "</v>
          </cell>
          <cell r="AE204" t="str">
            <v>/resucito/src/index.html?canto=sihoyescuchaissuvoz</v>
          </cell>
          <cell r="AF204" t="str">
            <v>", content: "</v>
          </cell>
          <cell r="AG204" t="str">
            <v>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ell>
          <cell r="AH204" t="str">
            <v>"},</v>
          </cell>
          <cell r="AI204" t="str">
            <v>s</v>
          </cell>
          <cell r="AJ204" t="str">
            <v>p</v>
          </cell>
          <cell r="AK204" t="str">
            <v>{id:203,title: "Si hoy escucháis su voz", subtitle: "Sal 95 (94)", category: "Precatecumenado", moments: ["Pentecostés", "Antiguo Testamento"], url: "/resucito/src/index.html?canto=sihoyescuchaissuvoz", content: "si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ell>
          <cell r="AL204" t="str">
            <v>SI HOY ESCUCHÁIS SU VOZ</v>
          </cell>
          <cell r="AM204" t="str">
            <v>sihoyescucháissuvoz</v>
          </cell>
          <cell r="AN204" t="str">
            <v>Sal 95 (94)</v>
          </cell>
          <cell r="AP204" t="str">
            <v>CANTO</v>
          </cell>
        </row>
        <row r="205">
          <cell r="A205">
            <v>153</v>
          </cell>
          <cell r="B205" t="str">
            <v>{id:</v>
          </cell>
          <cell r="C205">
            <v>204</v>
          </cell>
          <cell r="D205" t="str">
            <v>,</v>
          </cell>
          <cell r="E205" t="str">
            <v xml:space="preserve">title: </v>
          </cell>
          <cell r="F205" t="str">
            <v>"</v>
          </cell>
          <cell r="G205" t="str">
            <v>Si me he refugiado en el Señor</v>
          </cell>
          <cell r="H205" t="str">
            <v>",</v>
          </cell>
          <cell r="I205" t="str">
            <v xml:space="preserve"> subtitle: </v>
          </cell>
          <cell r="J205" t="str">
            <v>"</v>
          </cell>
          <cell r="K205" t="str">
            <v>Sal 11(10)</v>
          </cell>
          <cell r="L205" t="str">
            <v xml:space="preserve">", </v>
          </cell>
          <cell r="M205" t="str">
            <v xml:space="preserve">category: </v>
          </cell>
          <cell r="N205" t="str">
            <v>"</v>
          </cell>
          <cell r="O205" t="str">
            <v>Precatecumenado</v>
          </cell>
          <cell r="P205" t="str">
            <v>"</v>
          </cell>
          <cell r="Q205" t="str">
            <v>, moments: [</v>
          </cell>
          <cell r="R205" t="str">
            <v>"</v>
          </cell>
          <cell r="S205" t="str">
            <v>Virgen</v>
          </cell>
          <cell r="T205" t="str">
            <v>", "</v>
          </cell>
          <cell r="U205" t="str">
            <v>Final</v>
          </cell>
          <cell r="AD205" t="str">
            <v>"], url: "</v>
          </cell>
          <cell r="AE205" t="str">
            <v>/resucito/src/index.html?canto=simeherefugiadoenelsenor</v>
          </cell>
          <cell r="AF205" t="str">
            <v>", content: "</v>
          </cell>
          <cell r="AG205" t="str">
            <v>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ell>
          <cell r="AH205" t="str">
            <v>"},</v>
          </cell>
          <cell r="AI205" t="str">
            <v>s</v>
          </cell>
          <cell r="AJ205" t="str">
            <v>p</v>
          </cell>
          <cell r="AK205" t="str">
            <v>{id:204,title: "Si me he refugiado en el Señor", subtitle: "Sal 11(10)", category: "Precatecumenado", moments: ["Virgen", "Final"], url: "/resucito/src/index.html?canto=simeherefugiadoenelsenor", content: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ell>
          <cell r="AL205" t="str">
            <v>SI ME HE REFUGIADO EN EL SEÑOR</v>
          </cell>
          <cell r="AM205" t="str">
            <v>simeherefugiadoenelseñor</v>
          </cell>
          <cell r="AN205" t="str">
            <v>Sal 11(10)</v>
          </cell>
          <cell r="AP205" t="str">
            <v>CANTO</v>
          </cell>
        </row>
        <row r="206">
          <cell r="A206">
            <v>235</v>
          </cell>
          <cell r="B206" t="str">
            <v>{id:</v>
          </cell>
          <cell r="C206">
            <v>205</v>
          </cell>
          <cell r="D206" t="str">
            <v>,</v>
          </cell>
          <cell r="E206" t="str">
            <v xml:space="preserve">title: </v>
          </cell>
          <cell r="F206" t="str">
            <v>"</v>
          </cell>
          <cell r="G206" t="str">
            <v>Siéntate solitario y silencioso</v>
          </cell>
          <cell r="H206" t="str">
            <v>",</v>
          </cell>
          <cell r="I206" t="str">
            <v xml:space="preserve"> subtitle: </v>
          </cell>
          <cell r="J206" t="str">
            <v>"</v>
          </cell>
          <cell r="K206" t="str">
            <v>Lamentaciones 3</v>
          </cell>
          <cell r="L206" t="str">
            <v xml:space="preserve">", </v>
          </cell>
          <cell r="M206" t="str">
            <v xml:space="preserve">category: </v>
          </cell>
          <cell r="N206" t="str">
            <v>"</v>
          </cell>
          <cell r="O206" t="str">
            <v>Catecumenado</v>
          </cell>
          <cell r="P206" t="str">
            <v>"</v>
          </cell>
          <cell r="Q206" t="str">
            <v>, moments: [</v>
          </cell>
          <cell r="R206" t="str">
            <v>"</v>
          </cell>
          <cell r="S206" t="str">
            <v>Entrada</v>
          </cell>
          <cell r="T206" t="str">
            <v>", "</v>
          </cell>
          <cell r="U206" t="str">
            <v>Antiguo Testamento</v>
          </cell>
          <cell r="AD206" t="str">
            <v>"], url: "</v>
          </cell>
          <cell r="AE206" t="str">
            <v>/resucito/src/index.html?canto=sientatesolitarioysilencioso</v>
          </cell>
          <cell r="AF206" t="str">
            <v>", content: "</v>
          </cell>
          <cell r="AG206" t="str">
            <v>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ell>
          <cell r="AH206" t="str">
            <v>"},</v>
          </cell>
          <cell r="AI206" t="str">
            <v>s</v>
          </cell>
          <cell r="AJ206" t="str">
            <v>c</v>
          </cell>
          <cell r="AK206" t="str">
            <v>{id:205,title: "Siéntate solitario y silencioso", subtitle: "Lamentaciones 3", category: "Catecumenado", moments: ["Entrada", "Antiguo Testamento"], url: "/resucito/src/index.html?canto=sientatesolitarioysilencioso", content: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ell>
          <cell r="AL206" t="str">
            <v>SIÉNTATE SOLITARIO Y SILENCIOSO</v>
          </cell>
          <cell r="AM206" t="str">
            <v>siéntatesolitarioysilencioso</v>
          </cell>
          <cell r="AN206" t="str">
            <v>Lamentaciones 3</v>
          </cell>
          <cell r="AP206" t="str">
            <v>CANTO</v>
          </cell>
        </row>
        <row r="207">
          <cell r="A207">
            <v>154</v>
          </cell>
          <cell r="B207" t="str">
            <v>{id:</v>
          </cell>
          <cell r="C207">
            <v>206</v>
          </cell>
          <cell r="D207" t="str">
            <v>,</v>
          </cell>
          <cell r="E207" t="str">
            <v xml:space="preserve">title: </v>
          </cell>
          <cell r="F207" t="str">
            <v>"</v>
          </cell>
          <cell r="G207" t="str">
            <v>Sión, madre de todos los pueblos</v>
          </cell>
          <cell r="H207" t="str">
            <v>",</v>
          </cell>
          <cell r="I207" t="str">
            <v xml:space="preserve"> subtitle: </v>
          </cell>
          <cell r="J207" t="str">
            <v>"</v>
          </cell>
          <cell r="K207" t="str">
            <v>Sal 87 (86)</v>
          </cell>
          <cell r="L207" t="str">
            <v xml:space="preserve">", </v>
          </cell>
          <cell r="M207" t="str">
            <v xml:space="preserve">category: </v>
          </cell>
          <cell r="N207" t="str">
            <v>"</v>
          </cell>
          <cell r="O207" t="str">
            <v>Precatecumenado</v>
          </cell>
          <cell r="P207" t="str">
            <v>"</v>
          </cell>
          <cell r="Q207" t="str">
            <v>, moments: [</v>
          </cell>
          <cell r="R207" t="str">
            <v>"</v>
          </cell>
          <cell r="S207" t="str">
            <v>Adviento</v>
          </cell>
          <cell r="T207" t="str">
            <v>", "</v>
          </cell>
          <cell r="U207" t="str">
            <v>Pascua</v>
          </cell>
          <cell r="AD207" t="str">
            <v>"], url: "</v>
          </cell>
          <cell r="AE207" t="str">
            <v>/resucito/src/index.html?canto=sionmadredetodoslospueblos</v>
          </cell>
          <cell r="AF207" t="str">
            <v>", content: "</v>
          </cell>
          <cell r="AG207" t="str">
            <v>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ell>
          <cell r="AH207" t="str">
            <v>"},</v>
          </cell>
          <cell r="AI207" t="str">
            <v>s</v>
          </cell>
          <cell r="AJ207" t="str">
            <v>p</v>
          </cell>
          <cell r="AK207" t="str">
            <v>{id:206,title: "Sión, madre de todos los pueblos", subtitle: "Sal 87 (86)", category: "Precatecumenado", moments: ["Adviento", "Pascua"], url: "/resucito/src/index.html?canto=sionmadredetodoslospueblos", content: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ell>
          <cell r="AL207" t="str">
            <v>SIÓN, MADRE DE TODOS LOS PUEBLOS</v>
          </cell>
          <cell r="AM207" t="str">
            <v>sión,madredetodoslospueblos</v>
          </cell>
          <cell r="AN207" t="str">
            <v>Sal 87 (86)</v>
          </cell>
          <cell r="AP207" t="str">
            <v>CANTO</v>
          </cell>
        </row>
        <row r="208">
          <cell r="A208">
            <v>155</v>
          </cell>
          <cell r="B208" t="str">
            <v>{id:</v>
          </cell>
          <cell r="C208">
            <v>207</v>
          </cell>
          <cell r="D208" t="str">
            <v>,</v>
          </cell>
          <cell r="E208" t="str">
            <v xml:space="preserve">title: </v>
          </cell>
          <cell r="F208" t="str">
            <v>"</v>
          </cell>
          <cell r="G208" t="str">
            <v>Sola a Solo</v>
          </cell>
          <cell r="H208" t="str">
            <v>",</v>
          </cell>
          <cell r="I208" t="str">
            <v xml:space="preserve"> subtitle: </v>
          </cell>
          <cell r="J208" t="str">
            <v>"</v>
          </cell>
          <cell r="K208" t="str">
            <v>(Kiko Argüello)</v>
          </cell>
          <cell r="L208" t="str">
            <v xml:space="preserve">", </v>
          </cell>
          <cell r="M208" t="str">
            <v xml:space="preserve">category: </v>
          </cell>
          <cell r="N208" t="str">
            <v>"</v>
          </cell>
          <cell r="O208" t="str">
            <v>Precatecumenado</v>
          </cell>
          <cell r="P208" t="str">
            <v>"</v>
          </cell>
          <cell r="Q208" t="str">
            <v>, moments: [</v>
          </cell>
          <cell r="R208" t="str">
            <v>"</v>
          </cell>
          <cell r="S208" t="str">
            <v>Antiguo Testamento</v>
          </cell>
          <cell r="AD208" t="str">
            <v>"], url: "</v>
          </cell>
          <cell r="AE208" t="str">
            <v>/resucito/src/index.html?canto=solaasolo</v>
          </cell>
          <cell r="AF208" t="str">
            <v>", content: "</v>
          </cell>
          <cell r="AG208" t="str">
            <v>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ell>
          <cell r="AH208" t="str">
            <v>"},</v>
          </cell>
          <cell r="AI208" t="str">
            <v>s</v>
          </cell>
          <cell r="AJ208" t="str">
            <v>p</v>
          </cell>
          <cell r="AK208" t="str">
            <v>{id:207,title: "Sola a Solo", subtitle: "(Kiko Argüello)", category: "Precatecumenado", moments: ["Antiguo Testamento"], url: "/resucito/src/index.html?canto=solaasolo", content: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ell>
          <cell r="AL208" t="str">
            <v>SOLA A SOLO</v>
          </cell>
          <cell r="AM208" t="str">
            <v>solaasolo</v>
          </cell>
          <cell r="AN208" t="str">
            <v>(Kiko Argüello)</v>
          </cell>
          <cell r="AP208" t="str">
            <v>CANTO</v>
          </cell>
        </row>
        <row r="209">
          <cell r="A209">
            <v>156</v>
          </cell>
          <cell r="B209" t="str">
            <v>{id:</v>
          </cell>
          <cell r="C209">
            <v>208</v>
          </cell>
          <cell r="D209" t="str">
            <v>,</v>
          </cell>
          <cell r="E209" t="str">
            <v xml:space="preserve">title: </v>
          </cell>
          <cell r="F209" t="str">
            <v>"</v>
          </cell>
          <cell r="G209" t="str">
            <v>Stabat Mater dolorosa</v>
          </cell>
          <cell r="H209" t="str">
            <v>",</v>
          </cell>
          <cell r="I209" t="str">
            <v xml:space="preserve"> subtitle: </v>
          </cell>
          <cell r="J209" t="str">
            <v>"</v>
          </cell>
          <cell r="K209" t="str">
            <v>Himno latin</v>
          </cell>
          <cell r="L209" t="str">
            <v xml:space="preserve">", </v>
          </cell>
          <cell r="M209" t="str">
            <v xml:space="preserve">category: </v>
          </cell>
          <cell r="N209" t="str">
            <v>"</v>
          </cell>
          <cell r="O209" t="str">
            <v>Precatecumenado</v>
          </cell>
          <cell r="P209" t="str">
            <v>"</v>
          </cell>
          <cell r="Q209" t="str">
            <v>, moments: [</v>
          </cell>
          <cell r="R209" t="str">
            <v>"</v>
          </cell>
          <cell r="S209" t="str">
            <v>Cuaresma</v>
          </cell>
          <cell r="T209" t="str">
            <v>", "</v>
          </cell>
          <cell r="U209" t="str">
            <v>Antiguo Testamento</v>
          </cell>
          <cell r="AD209" t="str">
            <v>"], url: "</v>
          </cell>
          <cell r="AE209" t="str">
            <v>/resucito/src/index.html?canto=stabatmaterdolorosa</v>
          </cell>
          <cell r="AF209" t="str">
            <v>", content: "</v>
          </cell>
          <cell r="AG209" t="str">
            <v>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ell>
          <cell r="AH209" t="str">
            <v>"},</v>
          </cell>
          <cell r="AI209" t="str">
            <v>s</v>
          </cell>
          <cell r="AJ209" t="str">
            <v>p</v>
          </cell>
          <cell r="AK209" t="str">
            <v>{id:208,title: "Stabat Mater dolorosa", subtitle: "Himno latin", category: "Precatecumenado", moments: ["Cuaresma", "Antiguo Testamento"], url: "/resucito/src/index.html?canto=stabatmaterdolorosa", content: "stabat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ell>
          <cell r="AL209" t="str">
            <v>STABAT MATER DOLOROSA</v>
          </cell>
          <cell r="AM209" t="str">
            <v>stabatmaterdolorosa</v>
          </cell>
          <cell r="AN209" t="str">
            <v>Himno latin</v>
          </cell>
          <cell r="AP209" t="str">
            <v>CANTO</v>
          </cell>
        </row>
        <row r="210">
          <cell r="A210">
            <v>244</v>
          </cell>
          <cell r="B210" t="str">
            <v>{id:</v>
          </cell>
          <cell r="C210">
            <v>209</v>
          </cell>
          <cell r="D210" t="str">
            <v>,</v>
          </cell>
          <cell r="E210" t="str">
            <v xml:space="preserve">title: </v>
          </cell>
          <cell r="F210" t="str">
            <v>"</v>
          </cell>
          <cell r="G210" t="str">
            <v>Suba el Esposo al leño de su tálamo</v>
          </cell>
          <cell r="H210" t="str">
            <v>",</v>
          </cell>
          <cell r="I210" t="str">
            <v xml:space="preserve"> subtitle: </v>
          </cell>
          <cell r="J210" t="str">
            <v>"</v>
          </cell>
          <cell r="K210" t="str">
            <v>Himno (San Quodvultdeus)</v>
          </cell>
          <cell r="L210" t="str">
            <v xml:space="preserve">", </v>
          </cell>
          <cell r="M210" t="str">
            <v xml:space="preserve">category: </v>
          </cell>
          <cell r="N210" t="str">
            <v>"</v>
          </cell>
          <cell r="O210" t="str">
            <v>Eleccion</v>
          </cell>
          <cell r="P210" t="str">
            <v>"</v>
          </cell>
          <cell r="Q210" t="str">
            <v>, moments: [</v>
          </cell>
          <cell r="R210" t="str">
            <v>"</v>
          </cell>
          <cell r="S210" t="str">
            <v>Cuaresma</v>
          </cell>
          <cell r="T210" t="str">
            <v>", "</v>
          </cell>
          <cell r="U210" t="str">
            <v>Antiguo Testamento</v>
          </cell>
          <cell r="AD210" t="str">
            <v>"], url: "</v>
          </cell>
          <cell r="AE210" t="str">
            <v>/resucito/src/index.html?canto=subaelesposoallenodesutalamo</v>
          </cell>
          <cell r="AF210" t="str">
            <v>", content: "</v>
          </cell>
          <cell r="AG210" t="str">
            <v>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ell>
          <cell r="AH210" t="str">
            <v>"},</v>
          </cell>
          <cell r="AI210" t="str">
            <v>s</v>
          </cell>
          <cell r="AJ210" t="str">
            <v>e</v>
          </cell>
          <cell r="AK210" t="str">
            <v>{id:209,title: "Suba el Esposo al leño de su tálamo", subtitle: "Himno (San Quodvultdeus)", category: "Eleccion", moments: ["Cuaresma", "Antiguo Testamento"], url: "/resucito/src/index.html?canto=subaelesposoallenodesutalamo", content: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ell>
          <cell r="AL210" t="str">
            <v>SUBA EL ESPOSO AL LEÑO DE SU TÁLAMO</v>
          </cell>
          <cell r="AM210" t="str">
            <v>subaelesposoalleñodesutálamo</v>
          </cell>
          <cell r="AN210" t="str">
            <v>Himno (San Quodvultdeus)</v>
          </cell>
          <cell r="AP210" t="str">
            <v>CANTO</v>
          </cell>
        </row>
        <row r="211">
          <cell r="A211">
            <v>157</v>
          </cell>
          <cell r="B211" t="str">
            <v>{id:</v>
          </cell>
          <cell r="C211">
            <v>210</v>
          </cell>
          <cell r="D211" t="str">
            <v>,</v>
          </cell>
          <cell r="E211" t="str">
            <v xml:space="preserve">title: </v>
          </cell>
          <cell r="F211" t="str">
            <v>"</v>
          </cell>
          <cell r="G211" t="str">
            <v>Sube Dios entre aclamaciones</v>
          </cell>
          <cell r="H211" t="str">
            <v>",</v>
          </cell>
          <cell r="I211" t="str">
            <v xml:space="preserve"> subtitle: </v>
          </cell>
          <cell r="J211" t="str">
            <v>"</v>
          </cell>
          <cell r="K211" t="str">
            <v>Sal 47 (46)</v>
          </cell>
          <cell r="L211" t="str">
            <v xml:space="preserve">", </v>
          </cell>
          <cell r="M211" t="str">
            <v xml:space="preserve">category: </v>
          </cell>
          <cell r="N211" t="str">
            <v>"</v>
          </cell>
          <cell r="O211" t="str">
            <v>Precatecumenado</v>
          </cell>
          <cell r="P211" t="str">
            <v>"</v>
          </cell>
          <cell r="Q211" t="str">
            <v>, moments: [</v>
          </cell>
          <cell r="R211" t="str">
            <v>"</v>
          </cell>
          <cell r="S211" t="str">
            <v>Final</v>
          </cell>
          <cell r="T211" t="str">
            <v>", "</v>
          </cell>
          <cell r="U211" t="str">
            <v>Antiguo Testamento</v>
          </cell>
          <cell r="AD211" t="str">
            <v>"], url: "</v>
          </cell>
          <cell r="AE211" t="str">
            <v>/resucito/src/index.html?canto=subediosentreaclamaciones</v>
          </cell>
          <cell r="AF211" t="str">
            <v>", content: "</v>
          </cell>
          <cell r="AG211" t="str">
            <v>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ell>
          <cell r="AH211" t="str">
            <v>"},</v>
          </cell>
          <cell r="AI211" t="str">
            <v>s</v>
          </cell>
          <cell r="AJ211" t="str">
            <v>p</v>
          </cell>
          <cell r="AK211" t="str">
            <v>{id:210,title: "Sube Dios entre aclamaciones", subtitle: "Sal 47 (46)", category: "Precatecumenado", moments: ["Final", "Antiguo Testamento"], url: "/resucito/src/index.html?canto=subediosentreaclamaciones", content: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ell>
          <cell r="AL211" t="str">
            <v>SUBE DIOS ENTRE ACLAMACIONES</v>
          </cell>
          <cell r="AM211" t="str">
            <v>subediosentreaclamaciones</v>
          </cell>
          <cell r="AN211" t="str">
            <v>Sal 47 (46)</v>
          </cell>
          <cell r="AP211" t="str">
            <v>CANTO</v>
          </cell>
        </row>
        <row r="212">
          <cell r="A212">
            <v>220</v>
          </cell>
          <cell r="B212" t="str">
            <v>{id:</v>
          </cell>
          <cell r="C212">
            <v>211</v>
          </cell>
          <cell r="D212" t="str">
            <v>,</v>
          </cell>
          <cell r="E212" t="str">
            <v xml:space="preserve">title: </v>
          </cell>
          <cell r="F212" t="str">
            <v>"</v>
          </cell>
          <cell r="G212" t="str">
            <v>Te Deum</v>
          </cell>
          <cell r="H212" t="str">
            <v>",</v>
          </cell>
          <cell r="I212" t="str">
            <v xml:space="preserve"> subtitle: </v>
          </cell>
          <cell r="J212" t="str">
            <v>"</v>
          </cell>
          <cell r="K212" t="str">
            <v>Himno</v>
          </cell>
          <cell r="L212" t="str">
            <v xml:space="preserve">", </v>
          </cell>
          <cell r="M212" t="str">
            <v xml:space="preserve">category: </v>
          </cell>
          <cell r="N212" t="str">
            <v>"</v>
          </cell>
          <cell r="O212" t="str">
            <v>Liturgia</v>
          </cell>
          <cell r="P212" t="str">
            <v>"</v>
          </cell>
          <cell r="Q212" t="str">
            <v>, moments: [</v>
          </cell>
          <cell r="R212" t="str">
            <v>"</v>
          </cell>
          <cell r="S212" t="str">
            <v>Virgen</v>
          </cell>
          <cell r="AD212" t="str">
            <v>"], url: "</v>
          </cell>
          <cell r="AE212" t="str">
            <v>/resucito/src/index.html?canto=tedeum</v>
          </cell>
          <cell r="AF212" t="str">
            <v>", content: "</v>
          </cell>
          <cell r="AG212" t="str">
            <v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ell>
          <cell r="AH212" t="str">
            <v>"},</v>
          </cell>
          <cell r="AI212" t="str">
            <v>t</v>
          </cell>
          <cell r="AJ212" t="str">
            <v>l</v>
          </cell>
          <cell r="AK212" t="str">
            <v>{id:211,title: "Te Deum", subtitle: "Himno", category: "Liturgia", moments: ["Virgen"], url: "/resucito/src/index.html?canto=tedeum", content: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ell>
          <cell r="AL212" t="str">
            <v>TE DEUM</v>
          </cell>
          <cell r="AM212" t="str">
            <v>tedeum</v>
          </cell>
          <cell r="AN212" t="str">
            <v>Himno</v>
          </cell>
          <cell r="AP212" t="str">
            <v>CANTO</v>
          </cell>
        </row>
        <row r="213">
          <cell r="A213">
            <v>158</v>
          </cell>
          <cell r="B213" t="str">
            <v>{id:</v>
          </cell>
          <cell r="C213">
            <v>212</v>
          </cell>
          <cell r="D213" t="str">
            <v>,</v>
          </cell>
          <cell r="E213" t="str">
            <v xml:space="preserve">title: </v>
          </cell>
          <cell r="F213" t="str">
            <v>"</v>
          </cell>
          <cell r="G213" t="str">
            <v>Te estoy llamando, Señor</v>
          </cell>
          <cell r="H213" t="str">
            <v>",</v>
          </cell>
          <cell r="I213" t="str">
            <v xml:space="preserve"> subtitle: </v>
          </cell>
          <cell r="J213" t="str">
            <v>"</v>
          </cell>
          <cell r="K213" t="str">
            <v>Sal 141 (140)</v>
          </cell>
          <cell r="L213" t="str">
            <v xml:space="preserve">", </v>
          </cell>
          <cell r="M213" t="str">
            <v xml:space="preserve">category: </v>
          </cell>
          <cell r="N213" t="str">
            <v>"</v>
          </cell>
          <cell r="O213" t="str">
            <v>Precatecumenado</v>
          </cell>
          <cell r="P213" t="str">
            <v>"</v>
          </cell>
          <cell r="Q213" t="str">
            <v>, moments: [</v>
          </cell>
          <cell r="R213" t="str">
            <v>"</v>
          </cell>
          <cell r="S213" t="str">
            <v>Cuaresma</v>
          </cell>
          <cell r="T213" t="str">
            <v>", "</v>
          </cell>
          <cell r="U213" t="str">
            <v>Virgen</v>
          </cell>
          <cell r="AD213" t="str">
            <v>"], url: "</v>
          </cell>
          <cell r="AE213" t="str">
            <v>/resucito/src/index.html?canto=teestoyllamandosenor</v>
          </cell>
          <cell r="AF213" t="str">
            <v>", content: "</v>
          </cell>
          <cell r="AG213" t="str">
            <v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ell>
          <cell r="AH213" t="str">
            <v>"},</v>
          </cell>
          <cell r="AI213" t="str">
            <v>t</v>
          </cell>
          <cell r="AJ213" t="str">
            <v>p</v>
          </cell>
          <cell r="AK213" t="str">
            <v>{id:212,title: "Te estoy llamando, Señor", subtitle: "Sal 141 (140)", category: "Precatecumenado", moments: ["Cuaresma", "Virgen"], url: "/resucito/src/index.html?canto=teestoyllamandosenor", content: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ell>
          <cell r="AL213" t="str">
            <v>TE ESTOY LLAMANDO, SEÑOR</v>
          </cell>
          <cell r="AM213" t="str">
            <v>teestoyllamando,señor</v>
          </cell>
          <cell r="AN213" t="str">
            <v>Sal 141 (140)</v>
          </cell>
          <cell r="AP213" t="str">
            <v>CANTO</v>
          </cell>
        </row>
        <row r="214">
          <cell r="A214">
            <v>159</v>
          </cell>
          <cell r="B214" t="str">
            <v>{id:</v>
          </cell>
          <cell r="C214">
            <v>213</v>
          </cell>
          <cell r="D214" t="str">
            <v>,</v>
          </cell>
          <cell r="E214" t="str">
            <v xml:space="preserve">title: </v>
          </cell>
          <cell r="F214" t="str">
            <v>"</v>
          </cell>
          <cell r="G214" t="str">
            <v>Te he manifestado mi pecado</v>
          </cell>
          <cell r="H214" t="str">
            <v>",</v>
          </cell>
          <cell r="I214" t="str">
            <v xml:space="preserve"> subtitle: </v>
          </cell>
          <cell r="J214" t="str">
            <v>"</v>
          </cell>
          <cell r="K214" t="str">
            <v>Sal 32 (31)</v>
          </cell>
          <cell r="L214" t="str">
            <v xml:space="preserve">", </v>
          </cell>
          <cell r="M214" t="str">
            <v xml:space="preserve">category: </v>
          </cell>
          <cell r="N214" t="str">
            <v>"</v>
          </cell>
          <cell r="O214" t="str">
            <v>Precatecumenado</v>
          </cell>
          <cell r="P214" t="str">
            <v>"</v>
          </cell>
          <cell r="Q214" t="str">
            <v>, moments: [</v>
          </cell>
          <cell r="R214" t="str">
            <v>"</v>
          </cell>
          <cell r="S214" t="str">
            <v>Pascua</v>
          </cell>
          <cell r="AD214" t="str">
            <v>"], url: "</v>
          </cell>
          <cell r="AE214" t="str">
            <v>/resucito/src/index.html?canto=tehemanifestadomipecado</v>
          </cell>
          <cell r="AF214" t="str">
            <v>", content: "</v>
          </cell>
          <cell r="AG214" t="str">
            <v>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ell>
          <cell r="AH214" t="str">
            <v>"},</v>
          </cell>
          <cell r="AI214" t="str">
            <v>t</v>
          </cell>
          <cell r="AJ214" t="str">
            <v>p</v>
          </cell>
          <cell r="AK214" t="str">
            <v>{id:213,title: "Te he manifestado mi pecado", subtitle: "Sal 32 (31)", category: "Precatecumenado", moments: ["Pascua"], url: "/resucito/src/index.html?canto=tehemanifestadomipecado", content: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ell>
          <cell r="AL214" t="str">
            <v>TE HE MANIFESTADO MI PECADO</v>
          </cell>
          <cell r="AM214" t="str">
            <v>tehemanifestadomipecado</v>
          </cell>
          <cell r="AN214" t="str">
            <v>Sal 32 (31)</v>
          </cell>
          <cell r="AP214" t="str">
            <v>CANTO</v>
          </cell>
        </row>
        <row r="215">
          <cell r="A215">
            <v>236</v>
          </cell>
          <cell r="B215" t="str">
            <v>{id:</v>
          </cell>
          <cell r="C215">
            <v>214</v>
          </cell>
          <cell r="D215" t="str">
            <v>,</v>
          </cell>
          <cell r="E215" t="str">
            <v xml:space="preserve">title: </v>
          </cell>
          <cell r="F215" t="str">
            <v>"</v>
          </cell>
          <cell r="G215" t="str">
            <v>Tú eres mi esperanza, Señor</v>
          </cell>
          <cell r="H215" t="str">
            <v>",</v>
          </cell>
          <cell r="I215" t="str">
            <v xml:space="preserve"> subtitle: </v>
          </cell>
          <cell r="J215" t="str">
            <v>"</v>
          </cell>
          <cell r="K215" t="str">
            <v>Oda XXIX de Salomón</v>
          </cell>
          <cell r="L215" t="str">
            <v xml:space="preserve">", </v>
          </cell>
          <cell r="M215" t="str">
            <v xml:space="preserve">category: </v>
          </cell>
          <cell r="N215" t="str">
            <v>"</v>
          </cell>
          <cell r="O215" t="str">
            <v>Catecumenado</v>
          </cell>
          <cell r="P215" t="str">
            <v>"</v>
          </cell>
          <cell r="Q215" t="str">
            <v>, moments: [</v>
          </cell>
          <cell r="R215" t="str">
            <v>"</v>
          </cell>
          <cell r="S215" t="str">
            <v>Pascua</v>
          </cell>
          <cell r="T215" t="str">
            <v>", "</v>
          </cell>
          <cell r="U215" t="str">
            <v>Pentecostés</v>
          </cell>
          <cell r="V215" t="str">
            <v>", "</v>
          </cell>
          <cell r="W215" t="str">
            <v>Paz</v>
          </cell>
          <cell r="AD215" t="str">
            <v>"], url: "</v>
          </cell>
          <cell r="AE215" t="str">
            <v>/resucito/src/index.html?canto=tueresmiesperanzasenor</v>
          </cell>
          <cell r="AF215" t="str">
            <v>", content: "</v>
          </cell>
          <cell r="AG215" t="str">
            <v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ell>
          <cell r="AH215" t="str">
            <v>"},</v>
          </cell>
          <cell r="AI215" t="str">
            <v>t</v>
          </cell>
          <cell r="AJ215" t="str">
            <v>c</v>
          </cell>
          <cell r="AK215" t="str">
            <v>{id:214,title: "Tú eres mi esperanza, Señor", subtitle: "Oda XXIX de Salomón", category: "Catecumenado", moments: ["Pascua", "Pentecostés", "Paz"], url: "/resucito/src/index.html?canto=tueresmiesperanzasenor", content: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ell>
          <cell r="AL215" t="str">
            <v>TÚ ERES MI ESPERANZA, SEÑOR</v>
          </cell>
          <cell r="AM215" t="str">
            <v>túeresmiesperanza,señor</v>
          </cell>
          <cell r="AN215" t="str">
            <v>Oda XXIX de Salomón</v>
          </cell>
          <cell r="AP215" t="str">
            <v>CANTO</v>
          </cell>
        </row>
        <row r="216">
          <cell r="A216">
            <v>160</v>
          </cell>
          <cell r="B216" t="str">
            <v>{id:</v>
          </cell>
          <cell r="C216">
            <v>215</v>
          </cell>
          <cell r="D216" t="str">
            <v>,</v>
          </cell>
          <cell r="E216" t="str">
            <v xml:space="preserve">title: </v>
          </cell>
          <cell r="F216" t="str">
            <v>"</v>
          </cell>
          <cell r="G216" t="str">
            <v>Tú has cubierto de vergüenza la muerte</v>
          </cell>
          <cell r="H216" t="str">
            <v>",</v>
          </cell>
          <cell r="I216" t="str">
            <v xml:space="preserve"> subtitle: </v>
          </cell>
          <cell r="J216" t="str">
            <v>"</v>
          </cell>
          <cell r="K216" t="str">
            <v>Homilía Pascual (Melltón de Sardes)</v>
          </cell>
          <cell r="L216" t="str">
            <v xml:space="preserve">", </v>
          </cell>
          <cell r="M216" t="str">
            <v xml:space="preserve">category: </v>
          </cell>
          <cell r="N216" t="str">
            <v>"</v>
          </cell>
          <cell r="O216" t="str">
            <v>Precatecumenado</v>
          </cell>
          <cell r="P216" t="str">
            <v>"</v>
          </cell>
          <cell r="Q216" t="str">
            <v>, moments: [</v>
          </cell>
          <cell r="R216" t="str">
            <v>"</v>
          </cell>
          <cell r="S216" t="str">
            <v>Laudes/Visperas</v>
          </cell>
          <cell r="AD216" t="str">
            <v>"], url: "</v>
          </cell>
          <cell r="AE216" t="str">
            <v>/resucito/src/index.html?canto=tuhascubiertodevergüenzalamuerte</v>
          </cell>
          <cell r="AF216" t="str">
            <v>", content: "</v>
          </cell>
          <cell r="AG216" t="str">
            <v>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ell>
          <cell r="AH216" t="str">
            <v>"},</v>
          </cell>
          <cell r="AI216" t="str">
            <v>t</v>
          </cell>
          <cell r="AJ216" t="str">
            <v>p</v>
          </cell>
          <cell r="AK216" t="str">
            <v>{id:215,title: "Tú has cubierto de vergüenza la muerte", subtitle: "Homilía Pascual (Melltón de Sardes)", category: "Precatecumenado", moments: ["Laudes/Visperas"], url: "/resucito/src/index.html?canto=tuhascubiertodevergüenzalamuerte", content: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ell>
          <cell r="AL216" t="str">
            <v>TÚ HAS CUBIERTO DE VERGÜENZA LA MUERTE</v>
          </cell>
          <cell r="AM216" t="str">
            <v>túhascubiertodevergüenzalamuerte</v>
          </cell>
          <cell r="AN216" t="str">
            <v>Homilía Pascual (Melltón de Sardes)</v>
          </cell>
          <cell r="AP216" t="str">
            <v>CANTO</v>
          </cell>
        </row>
        <row r="217">
          <cell r="A217">
            <v>161</v>
          </cell>
          <cell r="B217" t="str">
            <v>{id:</v>
          </cell>
          <cell r="C217">
            <v>216</v>
          </cell>
          <cell r="D217" t="str">
            <v>,</v>
          </cell>
          <cell r="E217" t="str">
            <v xml:space="preserve">title: </v>
          </cell>
          <cell r="F217" t="str">
            <v>"</v>
          </cell>
          <cell r="G217" t="str">
            <v>Tú que eres fiel</v>
          </cell>
          <cell r="H217" t="str">
            <v>",</v>
          </cell>
          <cell r="I217" t="str">
            <v xml:space="preserve"> subtitle: </v>
          </cell>
          <cell r="J217" t="str">
            <v>"</v>
          </cell>
          <cell r="K217" t="str">
            <v>Sal 143 (142)</v>
          </cell>
          <cell r="L217" t="str">
            <v xml:space="preserve">", </v>
          </cell>
          <cell r="M217" t="str">
            <v xml:space="preserve">category: </v>
          </cell>
          <cell r="N217" t="str">
            <v>"</v>
          </cell>
          <cell r="O217" t="str">
            <v>Precatecumenado</v>
          </cell>
          <cell r="P217" t="str">
            <v>"</v>
          </cell>
          <cell r="Q217" t="str">
            <v>, moments: [</v>
          </cell>
          <cell r="R217" t="str">
            <v>"</v>
          </cell>
          <cell r="S217" t="str">
            <v>Antiguo Testamento</v>
          </cell>
          <cell r="AD217" t="str">
            <v>"], url: "</v>
          </cell>
          <cell r="AE217" t="str">
            <v>/resucito/src/index.html?canto=tuqueeresfiel</v>
          </cell>
          <cell r="AF217" t="str">
            <v>", content: "</v>
          </cell>
          <cell r="AG217" t="str">
            <v>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ell>
          <cell r="AH217" t="str">
            <v>"},</v>
          </cell>
          <cell r="AI217" t="str">
            <v>t</v>
          </cell>
          <cell r="AJ217" t="str">
            <v>p</v>
          </cell>
          <cell r="AK217" t="str">
            <v>{id:216,title: "Tú que eres fiel", subtitle: "Sal 143 (142)", category: "Precatecumenado", moments: ["Antiguo Testamento"], url: "/resucito/src/index.html?canto=tuqueeresfiel", content: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ell>
          <cell r="AL217" t="str">
            <v>TÚ QUE ERES FIEL</v>
          </cell>
          <cell r="AM217" t="str">
            <v>túqueeresfiel</v>
          </cell>
          <cell r="AN217" t="str">
            <v>Sal 143 (142)</v>
          </cell>
          <cell r="AP217" t="str">
            <v>CANTO</v>
          </cell>
        </row>
        <row r="218">
          <cell r="A218">
            <v>162</v>
          </cell>
          <cell r="B218" t="str">
            <v>{id:</v>
          </cell>
          <cell r="C218">
            <v>217</v>
          </cell>
          <cell r="D218" t="str">
            <v>,</v>
          </cell>
          <cell r="E218" t="str">
            <v xml:space="preserve">title: </v>
          </cell>
          <cell r="F218" t="str">
            <v>"</v>
          </cell>
          <cell r="G218" t="str">
            <v>Un retoño brota del tronco de Jesé</v>
          </cell>
          <cell r="H218" t="str">
            <v>",</v>
          </cell>
          <cell r="I218" t="str">
            <v xml:space="preserve"> subtitle: </v>
          </cell>
          <cell r="J218" t="str">
            <v>"</v>
          </cell>
          <cell r="K218" t="str">
            <v>Isaías 11,1-11</v>
          </cell>
          <cell r="L218" t="str">
            <v xml:space="preserve">", </v>
          </cell>
          <cell r="M218" t="str">
            <v xml:space="preserve">category: </v>
          </cell>
          <cell r="N218" t="str">
            <v>"</v>
          </cell>
          <cell r="O218" t="str">
            <v>Precatecumenado</v>
          </cell>
          <cell r="P218" t="str">
            <v>"</v>
          </cell>
          <cell r="Q218" t="str">
            <v>, moments: [</v>
          </cell>
          <cell r="R218" t="str">
            <v>"</v>
          </cell>
          <cell r="S218" t="str">
            <v>Cuaresma</v>
          </cell>
          <cell r="T218" t="str">
            <v>", "</v>
          </cell>
          <cell r="U218" t="str">
            <v>Antiguo Testamento</v>
          </cell>
          <cell r="AD218" t="str">
            <v>"], url: "</v>
          </cell>
          <cell r="AE218" t="str">
            <v>/resucito/src/index.html?canto=unretonobrotadeltroncodejese</v>
          </cell>
          <cell r="AF218" t="str">
            <v>", content: "</v>
          </cell>
          <cell r="AG218" t="str">
            <v>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ell>
          <cell r="AH218" t="str">
            <v>"},</v>
          </cell>
          <cell r="AI218" t="str">
            <v>u</v>
          </cell>
          <cell r="AJ218" t="str">
            <v>p</v>
          </cell>
          <cell r="AK218" t="str">
            <v>{id:217,title: "Un retoño brota del tronco de Jesé", subtitle: "Isaías 11,1-11", category: "Precatecumenado", moments: ["Cuaresma", "Antiguo Testamento"], url: "/resucito/src/index.html?canto=unretonobrotadeltroncodejese", content: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ell>
          <cell r="AL218" t="str">
            <v>UN RETOÑO BROTA DEL TRONCO DE JESÉ</v>
          </cell>
          <cell r="AM218" t="str">
            <v>unretoñobrotadeltroncodejesé</v>
          </cell>
          <cell r="AN218" t="str">
            <v>Isaías 11,1-11</v>
          </cell>
          <cell r="AP218" t="str">
            <v>CANTO</v>
          </cell>
        </row>
        <row r="219">
          <cell r="A219">
            <v>163</v>
          </cell>
          <cell r="B219" t="str">
            <v>{id:</v>
          </cell>
          <cell r="C219">
            <v>218</v>
          </cell>
          <cell r="D219" t="str">
            <v>,</v>
          </cell>
          <cell r="E219" t="str">
            <v xml:space="preserve">title: </v>
          </cell>
          <cell r="F219" t="str">
            <v>"</v>
          </cell>
          <cell r="G219" t="str">
            <v>Una gran señal</v>
          </cell>
          <cell r="H219" t="str">
            <v>",</v>
          </cell>
          <cell r="I219" t="str">
            <v xml:space="preserve"> subtitle: </v>
          </cell>
          <cell r="J219" t="str">
            <v>"</v>
          </cell>
          <cell r="K219" t="str">
            <v>Apocalipsis 12</v>
          </cell>
          <cell r="L219" t="str">
            <v xml:space="preserve">", </v>
          </cell>
          <cell r="M219" t="str">
            <v xml:space="preserve">category: </v>
          </cell>
          <cell r="N219" t="str">
            <v>"</v>
          </cell>
          <cell r="O219" t="str">
            <v>Precatecumenado</v>
          </cell>
          <cell r="P219" t="str">
            <v>"</v>
          </cell>
          <cell r="Q219" t="str">
            <v>, moments: [</v>
          </cell>
          <cell r="R219" t="str">
            <v>"</v>
          </cell>
          <cell r="S219" t="str">
            <v>Adviento</v>
          </cell>
          <cell r="T219" t="str">
            <v>", "</v>
          </cell>
          <cell r="U219" t="str">
            <v>Cuaresma</v>
          </cell>
          <cell r="AD219" t="str">
            <v>"], url: "</v>
          </cell>
          <cell r="AE219" t="str">
            <v>/resucito/src/index.html?canto=unagransenal</v>
          </cell>
          <cell r="AF219" t="str">
            <v>", content: "</v>
          </cell>
          <cell r="AG219" t="str">
            <v>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ell>
          <cell r="AH219" t="str">
            <v>"},</v>
          </cell>
          <cell r="AI219" t="str">
            <v>u</v>
          </cell>
          <cell r="AJ219" t="str">
            <v>p</v>
          </cell>
          <cell r="AK219" t="str">
            <v>{id:218,title: "Una gran señal", subtitle: "Apocalipsis 12", category: "Precatecumenado", moments: ["Adviento", "Cuaresma"], url: "/resucito/src/index.html?canto=unagransenal", content: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ell>
          <cell r="AL219" t="str">
            <v>UNA GRAN SEÑAL</v>
          </cell>
          <cell r="AM219" t="str">
            <v>unagranseñal</v>
          </cell>
          <cell r="AN219" t="str">
            <v>Apocalipsis 12</v>
          </cell>
          <cell r="AP219" t="str">
            <v>CANTO</v>
          </cell>
        </row>
        <row r="220">
          <cell r="A220">
            <v>164</v>
          </cell>
          <cell r="B220" t="str">
            <v>{id:</v>
          </cell>
          <cell r="C220">
            <v>219</v>
          </cell>
          <cell r="D220" t="str">
            <v>,</v>
          </cell>
          <cell r="E220" t="str">
            <v xml:space="preserve">title: </v>
          </cell>
          <cell r="F220" t="str">
            <v>"</v>
          </cell>
          <cell r="G220" t="str">
            <v>Urí, urí, urá</v>
          </cell>
          <cell r="H220" t="str">
            <v>",</v>
          </cell>
          <cell r="I220" t="str">
            <v xml:space="preserve"> subtitle: </v>
          </cell>
          <cell r="J220" t="str">
            <v>"</v>
          </cell>
          <cell r="K220" t="str">
            <v>Villancico (Kiko Argüello)</v>
          </cell>
          <cell r="L220" t="str">
            <v xml:space="preserve">", </v>
          </cell>
          <cell r="M220" t="str">
            <v xml:space="preserve">category: </v>
          </cell>
          <cell r="N220" t="str">
            <v>"</v>
          </cell>
          <cell r="O220" t="str">
            <v>Precatecumenado</v>
          </cell>
          <cell r="P220" t="str">
            <v>"</v>
          </cell>
          <cell r="Q220" t="str">
            <v>, moments: [</v>
          </cell>
          <cell r="R220" t="str">
            <v>"</v>
          </cell>
          <cell r="S220" t="str">
            <v>Pascua</v>
          </cell>
          <cell r="T220" t="str">
            <v>", "</v>
          </cell>
          <cell r="U220" t="str">
            <v>Virgen</v>
          </cell>
          <cell r="V220" t="str">
            <v>", "</v>
          </cell>
          <cell r="W220" t="str">
            <v>Fracción del pan</v>
          </cell>
          <cell r="AD220" t="str">
            <v>"], url: "</v>
          </cell>
          <cell r="AE220" t="str">
            <v>/resucito/src/index.html?canto=uriuriura</v>
          </cell>
          <cell r="AF220" t="str">
            <v>", content: "</v>
          </cell>
          <cell r="AG220" t="str">
            <v>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ell>
          <cell r="AH220" t="str">
            <v>"},</v>
          </cell>
          <cell r="AI220" t="str">
            <v>u</v>
          </cell>
          <cell r="AJ220" t="str">
            <v>p</v>
          </cell>
          <cell r="AK220" t="str">
            <v>{id:219,title: "Urí, urí, urá", subtitle: "Villancico (Kiko Argüello)", category: "Precatecumenado", moments: ["Pascua", "Virgen", "Fracción del pan"], url: "/resucito/src/index.html?canto=uriuriura", content: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ell>
          <cell r="AL220" t="str">
            <v>URÍ, URÍ, URÁ</v>
          </cell>
          <cell r="AM220" t="str">
            <v>urí,urí,urá</v>
          </cell>
          <cell r="AN220" t="str">
            <v>Villancico (Kiko Argüello)</v>
          </cell>
          <cell r="AP220" t="str">
            <v>CANTO</v>
          </cell>
        </row>
        <row r="221">
          <cell r="A221">
            <v>165</v>
          </cell>
          <cell r="B221" t="str">
            <v>{id:</v>
          </cell>
          <cell r="C221">
            <v>220</v>
          </cell>
          <cell r="D221" t="str">
            <v>,</v>
          </cell>
          <cell r="E221" t="str">
            <v xml:space="preserve">title: </v>
          </cell>
          <cell r="F221" t="str">
            <v>"</v>
          </cell>
          <cell r="G221" t="str">
            <v>Vamos ya, pastores</v>
          </cell>
          <cell r="H221" t="str">
            <v>",</v>
          </cell>
          <cell r="I221" t="str">
            <v xml:space="preserve"> subtitle: </v>
          </cell>
          <cell r="J221" t="str">
            <v>"</v>
          </cell>
          <cell r="K221" t="str">
            <v>Villancico (Kiko Argüello)</v>
          </cell>
          <cell r="L221" t="str">
            <v xml:space="preserve">", </v>
          </cell>
          <cell r="M221" t="str">
            <v xml:space="preserve">category: </v>
          </cell>
          <cell r="N221" t="str">
            <v>"</v>
          </cell>
          <cell r="O221" t="str">
            <v>Precatecumenado</v>
          </cell>
          <cell r="P221" t="str">
            <v>"</v>
          </cell>
          <cell r="Q221" t="str">
            <v>, moments: [</v>
          </cell>
          <cell r="R221" t="str">
            <v>"</v>
          </cell>
          <cell r="S221" t="str">
            <v>Cuaresma</v>
          </cell>
          <cell r="T221" t="str">
            <v>", "</v>
          </cell>
          <cell r="U221" t="str">
            <v>Entrada</v>
          </cell>
          <cell r="V221" t="str">
            <v>", "</v>
          </cell>
          <cell r="W221" t="str">
            <v>Antiguo Testamento</v>
          </cell>
          <cell r="AD221" t="str">
            <v>"], url: "</v>
          </cell>
          <cell r="AE221" t="str">
            <v>/resucito/src/index.html?canto=vamosyapastores</v>
          </cell>
          <cell r="AF221" t="str">
            <v>", content: "</v>
          </cell>
          <cell r="AG221" t="str">
            <v>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ell>
          <cell r="AH221" t="str">
            <v>"},</v>
          </cell>
          <cell r="AI221" t="str">
            <v>v</v>
          </cell>
          <cell r="AJ221" t="str">
            <v>p</v>
          </cell>
          <cell r="AK221" t="str">
            <v>{id:220,title: "Vamos ya, pastores", subtitle: "Villancico (Kiko Argüello)", category: "Precatecumenado", moments: ["Cuaresma", "Entrada", "Antiguo Testamento"], url: "/resucito/src/index.html?canto=vamosyapastores", content: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ell>
          <cell r="AL221" t="str">
            <v>VAMOS YA, PASTORES</v>
          </cell>
          <cell r="AM221" t="str">
            <v>vamosya,pastores</v>
          </cell>
          <cell r="AN221" t="str">
            <v>Villancico (Kiko Argüello)</v>
          </cell>
          <cell r="AP221" t="str">
            <v>CANTO</v>
          </cell>
        </row>
        <row r="222">
          <cell r="A222">
            <v>166</v>
          </cell>
          <cell r="B222" t="str">
            <v>{id:</v>
          </cell>
          <cell r="C222">
            <v>221</v>
          </cell>
          <cell r="D222" t="str">
            <v>,</v>
          </cell>
          <cell r="E222" t="str">
            <v xml:space="preserve">title: </v>
          </cell>
          <cell r="F222" t="str">
            <v>"</v>
          </cell>
          <cell r="G222" t="str">
            <v>Ven del Líbano</v>
          </cell>
          <cell r="H222" t="str">
            <v>",</v>
          </cell>
          <cell r="I222" t="str">
            <v xml:space="preserve"> subtitle: </v>
          </cell>
          <cell r="J222" t="str">
            <v>"</v>
          </cell>
          <cell r="K222" t="str">
            <v>Cantar de los cantares 4,8ss</v>
          </cell>
          <cell r="L222" t="str">
            <v xml:space="preserve">", </v>
          </cell>
          <cell r="M222" t="str">
            <v xml:space="preserve">category: </v>
          </cell>
          <cell r="N222" t="str">
            <v>"</v>
          </cell>
          <cell r="O222" t="str">
            <v>Precatecumenado</v>
          </cell>
          <cell r="P222" t="str">
            <v>"</v>
          </cell>
          <cell r="Q222" t="str">
            <v>, moments: [</v>
          </cell>
          <cell r="R222" t="str">
            <v>"</v>
          </cell>
          <cell r="S222" t="str">
            <v>Navidad</v>
          </cell>
          <cell r="T222" t="str">
            <v>", "</v>
          </cell>
          <cell r="U222" t="str">
            <v>Pentecostés</v>
          </cell>
          <cell r="V222" t="str">
            <v>", "</v>
          </cell>
          <cell r="W222" t="str">
            <v>Comunión</v>
          </cell>
          <cell r="X222" t="str">
            <v>", "</v>
          </cell>
          <cell r="Y222" t="str">
            <v>Antiguo Testamento</v>
          </cell>
          <cell r="AD222" t="str">
            <v>"], url: "</v>
          </cell>
          <cell r="AE222" t="str">
            <v>/resucito/src/index.html?canto=vendellibano</v>
          </cell>
          <cell r="AF222" t="str">
            <v>", content: "</v>
          </cell>
          <cell r="AG222" t="str">
            <v>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ell>
          <cell r="AH222" t="str">
            <v>"},</v>
          </cell>
          <cell r="AI222" t="str">
            <v>v</v>
          </cell>
          <cell r="AJ222" t="str">
            <v>p</v>
          </cell>
          <cell r="AK222" t="str">
            <v>{id:221,title: "Ven del Líbano", subtitle: "Cantar de los cantares 4,8ss", category: "Precatecumenado", moments: ["Navidad", "Pentecostés", "Comunión", "Antiguo Testamento"], url: "/resucito/src/index.html?canto=vendellibano", content: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ell>
          <cell r="AL222" t="str">
            <v>VEN DEL LÍBANO</v>
          </cell>
          <cell r="AM222" t="str">
            <v>vendellíbano</v>
          </cell>
          <cell r="AN222" t="str">
            <v>Cantar de los cantares 4,8ss</v>
          </cell>
          <cell r="AP222" t="str">
            <v>CANTO</v>
          </cell>
        </row>
        <row r="223">
          <cell r="A223">
            <v>167</v>
          </cell>
          <cell r="B223" t="str">
            <v>{id:</v>
          </cell>
          <cell r="C223">
            <v>222</v>
          </cell>
          <cell r="D223" t="str">
            <v>,</v>
          </cell>
          <cell r="E223" t="str">
            <v xml:space="preserve">title: </v>
          </cell>
          <cell r="F223" t="str">
            <v>"</v>
          </cell>
          <cell r="G223" t="str">
            <v>Ven, Espíritu Santo</v>
          </cell>
          <cell r="H223" t="str">
            <v>",</v>
          </cell>
          <cell r="I223" t="str">
            <v xml:space="preserve"> subtitle: </v>
          </cell>
          <cell r="J223" t="str">
            <v>"</v>
          </cell>
          <cell r="K223" t="str">
            <v>Secuencia de Pentecostés - Himno latin. «Veni, Sancte Spiritus»</v>
          </cell>
          <cell r="L223" t="str">
            <v xml:space="preserve">", </v>
          </cell>
          <cell r="M223" t="str">
            <v xml:space="preserve">category: </v>
          </cell>
          <cell r="N223" t="str">
            <v>"</v>
          </cell>
          <cell r="O223" t="str">
            <v>Precatecumenado</v>
          </cell>
          <cell r="P223" t="str">
            <v>"</v>
          </cell>
          <cell r="Q223" t="str">
            <v>, moments: [</v>
          </cell>
          <cell r="R223" t="str">
            <v>"</v>
          </cell>
          <cell r="S223" t="str">
            <v>Adviento</v>
          </cell>
          <cell r="T223" t="str">
            <v>", "</v>
          </cell>
          <cell r="U223" t="str">
            <v>Pentecostés</v>
          </cell>
          <cell r="V223" t="str">
            <v>", "</v>
          </cell>
          <cell r="W223" t="str">
            <v>Virgen</v>
          </cell>
          <cell r="X223" t="str">
            <v>", "</v>
          </cell>
          <cell r="Y223" t="str">
            <v>Nuevo Testamento</v>
          </cell>
          <cell r="AD223" t="str">
            <v>"], url: "</v>
          </cell>
          <cell r="AE223" t="str">
            <v>/resucito/src/index.html?canto=venespiritusanto</v>
          </cell>
          <cell r="AF223" t="str">
            <v>", content: "</v>
          </cell>
          <cell r="AG223" t="str">
            <v>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ell>
          <cell r="AH223" t="str">
            <v>"},</v>
          </cell>
          <cell r="AI223" t="str">
            <v>v</v>
          </cell>
          <cell r="AJ223" t="str">
            <v>p</v>
          </cell>
          <cell r="AK223" t="str">
            <v>{id:222,title: "Ven, Espíritu Santo", subtitle: "Secuencia de Pentecostés - Himno latin. «Veni, Sancte Spiritus»", category: "Precatecumenado", moments: ["Adviento", "Pentecostés", "Virgen", "Nuevo Testamento"], url: "/resucito/src/index.html?canto=venespiritusanto", content: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ell>
          <cell r="AL223" t="str">
            <v>VEN, ESPÍRITU SANTO</v>
          </cell>
          <cell r="AM223" t="str">
            <v>ven,espíritusanto</v>
          </cell>
          <cell r="AN223" t="str">
            <v>Secuencia de Pentecostés - Himno latin. «Veni, Sancte Spiritus»</v>
          </cell>
          <cell r="AP223" t="str">
            <v>CANTO</v>
          </cell>
        </row>
        <row r="224">
          <cell r="A224">
            <v>168</v>
          </cell>
          <cell r="B224" t="str">
            <v>{id:</v>
          </cell>
          <cell r="C224">
            <v>223</v>
          </cell>
          <cell r="D224" t="str">
            <v>,</v>
          </cell>
          <cell r="E224" t="str">
            <v xml:space="preserve">title: </v>
          </cell>
          <cell r="F224" t="str">
            <v>"</v>
          </cell>
          <cell r="G224" t="str">
            <v>Ven, Hijo del Hombre</v>
          </cell>
          <cell r="H224" t="str">
            <v>",</v>
          </cell>
          <cell r="I224" t="str">
            <v xml:space="preserve"> subtitle: </v>
          </cell>
          <cell r="J224" t="str">
            <v>"</v>
          </cell>
          <cell r="K224" t="str">
            <v>Apocalipsis 21,17ss</v>
          </cell>
          <cell r="L224" t="str">
            <v xml:space="preserve">", </v>
          </cell>
          <cell r="M224" t="str">
            <v xml:space="preserve">category: </v>
          </cell>
          <cell r="N224" t="str">
            <v>"</v>
          </cell>
          <cell r="O224" t="str">
            <v>Precatecumenado</v>
          </cell>
          <cell r="P224" t="str">
            <v>"</v>
          </cell>
          <cell r="Q224" t="str">
            <v>, moments: [</v>
          </cell>
          <cell r="R224" t="str">
            <v>"</v>
          </cell>
          <cell r="S224" t="str">
            <v>Navidad</v>
          </cell>
          <cell r="T224" t="str">
            <v>", "</v>
          </cell>
          <cell r="U224" t="str">
            <v>Niños</v>
          </cell>
          <cell r="AD224" t="str">
            <v>"], url: "</v>
          </cell>
          <cell r="AE224" t="str">
            <v>/resucito/src/index.html?canto=venhijodelhombre</v>
          </cell>
          <cell r="AF224" t="str">
            <v>", content: "</v>
          </cell>
          <cell r="AG224" t="str">
            <v>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ell>
          <cell r="AH224" t="str">
            <v>"},</v>
          </cell>
          <cell r="AI224" t="str">
            <v>v</v>
          </cell>
          <cell r="AJ224" t="str">
            <v>p</v>
          </cell>
          <cell r="AK224" t="str">
            <v>{id:223,title: "Ven, Hijo del Hombre", subtitle: "Apocalipsis 21,17ss", category: "Precatecumenado", moments: ["Navidad", "Niños"], url: "/resucito/src/index.html?canto=venhijodelhombre", content: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ell>
          <cell r="AL224" t="str">
            <v>VEN, HIJO DEL HOMBRE</v>
          </cell>
          <cell r="AM224" t="str">
            <v>ven,hijodelhombre</v>
          </cell>
          <cell r="AN224" t="str">
            <v>Apocalipsis 21,17ss</v>
          </cell>
          <cell r="AP224" t="str">
            <v>CANTO</v>
          </cell>
        </row>
        <row r="225">
          <cell r="A225">
            <v>169</v>
          </cell>
          <cell r="B225" t="str">
            <v>{id:</v>
          </cell>
          <cell r="C225">
            <v>224</v>
          </cell>
          <cell r="D225" t="str">
            <v>,</v>
          </cell>
          <cell r="E225" t="str">
            <v xml:space="preserve">title: </v>
          </cell>
          <cell r="F225" t="str">
            <v>"</v>
          </cell>
          <cell r="G225" t="str">
            <v>Veni Creator</v>
          </cell>
          <cell r="H225" t="str">
            <v>",</v>
          </cell>
          <cell r="I225" t="str">
            <v xml:space="preserve"> subtitle: </v>
          </cell>
          <cell r="J225" t="str">
            <v>"</v>
          </cell>
          <cell r="K225" t="str">
            <v>Himno latin</v>
          </cell>
          <cell r="L225" t="str">
            <v xml:space="preserve">", </v>
          </cell>
          <cell r="M225" t="str">
            <v xml:space="preserve">category: </v>
          </cell>
          <cell r="N225" t="str">
            <v>"</v>
          </cell>
          <cell r="O225" t="str">
            <v>Precatecumenado</v>
          </cell>
          <cell r="P225" t="str">
            <v>"</v>
          </cell>
          <cell r="Q225" t="str">
            <v>, moments: [</v>
          </cell>
          <cell r="R225" t="str">
            <v>"</v>
          </cell>
          <cell r="S225" t="str">
            <v>Navidad</v>
          </cell>
          <cell r="T225" t="str">
            <v>", "</v>
          </cell>
          <cell r="U225" t="str">
            <v>Niños</v>
          </cell>
          <cell r="AD225" t="str">
            <v>"], url: "</v>
          </cell>
          <cell r="AE225" t="str">
            <v>/resucito/src/index.html?canto=venicreator</v>
          </cell>
          <cell r="AF225" t="str">
            <v>", content: "</v>
          </cell>
          <cell r="AG225" t="str">
            <v>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ell>
          <cell r="AH225" t="str">
            <v>"},</v>
          </cell>
          <cell r="AI225" t="str">
            <v>v</v>
          </cell>
          <cell r="AJ225" t="str">
            <v>p</v>
          </cell>
          <cell r="AK225" t="str">
            <v>{id:224,title: "Veni Creator", subtitle: "Himno latin", category: "Precatecumenado", moments: ["Navidad", "Niños"], url: "/resucito/src/index.html?canto=venicreator", content: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ell>
          <cell r="AL225" t="str">
            <v>VENI CREATOR</v>
          </cell>
          <cell r="AM225" t="str">
            <v>venicreator</v>
          </cell>
          <cell r="AN225" t="str">
            <v>Himno latin</v>
          </cell>
          <cell r="AP225" t="str">
            <v>CANTO</v>
          </cell>
        </row>
        <row r="226">
          <cell r="A226">
            <v>170</v>
          </cell>
          <cell r="B226" t="str">
            <v>{id:</v>
          </cell>
          <cell r="C226">
            <v>225</v>
          </cell>
          <cell r="D226" t="str">
            <v>,</v>
          </cell>
          <cell r="E226" t="str">
            <v xml:space="preserve">title: </v>
          </cell>
          <cell r="F226" t="str">
            <v>"</v>
          </cell>
          <cell r="G226" t="str">
            <v>Viene el Señor</v>
          </cell>
          <cell r="H226" t="str">
            <v>",</v>
          </cell>
          <cell r="I226" t="str">
            <v xml:space="preserve"> subtitle: </v>
          </cell>
          <cell r="J226" t="str">
            <v>"</v>
          </cell>
          <cell r="K226" t="str">
            <v>Salmo 93 (92) - Apocalipsis 1,5-7</v>
          </cell>
          <cell r="L226" t="str">
            <v xml:space="preserve">", </v>
          </cell>
          <cell r="M226" t="str">
            <v xml:space="preserve">category: </v>
          </cell>
          <cell r="N226" t="str">
            <v>"</v>
          </cell>
          <cell r="O226" t="str">
            <v>Precatecumenado</v>
          </cell>
          <cell r="P226" t="str">
            <v>"</v>
          </cell>
          <cell r="Q226" t="str">
            <v>, moments: [</v>
          </cell>
          <cell r="R226" t="str">
            <v>"</v>
          </cell>
          <cell r="S226" t="str">
            <v>Entrada</v>
          </cell>
          <cell r="T226" t="str">
            <v>", "</v>
          </cell>
          <cell r="U226" t="str">
            <v>Antiguo Testamento</v>
          </cell>
          <cell r="AD226" t="str">
            <v>"], url: "</v>
          </cell>
          <cell r="AE226" t="str">
            <v>/resucito/src/index.html?canto=vieneelsenor</v>
          </cell>
          <cell r="AF226" t="str">
            <v>", content: "</v>
          </cell>
          <cell r="AG226" t="str">
            <v>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ell>
          <cell r="AH226" t="str">
            <v>"},</v>
          </cell>
          <cell r="AI226" t="str">
            <v>v</v>
          </cell>
          <cell r="AJ226" t="str">
            <v>p</v>
          </cell>
          <cell r="AK226" t="str">
            <v>{id:225,title: "Viene el Señor", subtitle: "Salmo 93 (92) - Apocalipsis 1,5-7", category: "Precatecumenado", moments: ["Entrada", "Antiguo Testamento"], url: "/resucito/src/index.html?canto=vieneelsenor", content: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ell>
          <cell r="AL226" t="str">
            <v>VIENE EL SEÑOR</v>
          </cell>
          <cell r="AM226" t="str">
            <v>vieneelseñor</v>
          </cell>
          <cell r="AN226" t="str">
            <v>Salmo 93 (92) - Apocalipsis 1,5-7</v>
          </cell>
          <cell r="AP226" t="str">
            <v>CANTO</v>
          </cell>
        </row>
        <row r="227">
          <cell r="A227">
            <v>171</v>
          </cell>
          <cell r="B227" t="str">
            <v>{id:</v>
          </cell>
          <cell r="C227">
            <v>226</v>
          </cell>
          <cell r="D227" t="str">
            <v>,</v>
          </cell>
          <cell r="E227" t="str">
            <v xml:space="preserve">title: </v>
          </cell>
          <cell r="F227" t="str">
            <v>"</v>
          </cell>
          <cell r="G227" t="str">
            <v>Virgen de la maravilla</v>
          </cell>
          <cell r="H227" t="str">
            <v>",</v>
          </cell>
          <cell r="I227" t="str">
            <v xml:space="preserve"> subtitle: </v>
          </cell>
          <cell r="J227" t="str">
            <v>"</v>
          </cell>
          <cell r="K227" t="str">
            <v>(Dante Allghlerl)</v>
          </cell>
          <cell r="L227" t="str">
            <v xml:space="preserve">", </v>
          </cell>
          <cell r="M227" t="str">
            <v xml:space="preserve">category: </v>
          </cell>
          <cell r="N227" t="str">
            <v>"</v>
          </cell>
          <cell r="O227" t="str">
            <v>Precatecumenado</v>
          </cell>
          <cell r="P227" t="str">
            <v>"</v>
          </cell>
          <cell r="Q227" t="str">
            <v>, moments: [</v>
          </cell>
          <cell r="R227" t="str">
            <v>"</v>
          </cell>
          <cell r="S227" t="str">
            <v>Pentecostés</v>
          </cell>
          <cell r="AD227" t="str">
            <v>"], url: "</v>
          </cell>
          <cell r="AE227" t="str">
            <v>/resucito/src/index.html?canto=virgendelamaravilla</v>
          </cell>
          <cell r="AF227" t="str">
            <v>", content: "</v>
          </cell>
          <cell r="AG227" t="str">
            <v>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ell>
          <cell r="AH227" t="str">
            <v>"},</v>
          </cell>
          <cell r="AI227" t="str">
            <v>v</v>
          </cell>
          <cell r="AJ227" t="str">
            <v>p</v>
          </cell>
          <cell r="AK227" t="str">
            <v>{id:226,title: "Virgen de la maravilla", subtitle: "(Dante Allghlerl)", category: "Precatecumenado", moments: ["Pentecostés"], url: "/resucito/src/index.html?canto=virgendelamaravilla", content: "virgen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ell>
          <cell r="AL227" t="str">
            <v>VIRGEN DE LA MARAVILLA</v>
          </cell>
          <cell r="AM227" t="str">
            <v>virgendelamaravilla</v>
          </cell>
          <cell r="AN227" t="str">
            <v>(Dante Allghlerl)</v>
          </cell>
          <cell r="AP227" t="str">
            <v>CANTO</v>
          </cell>
        </row>
        <row r="228">
          <cell r="A228">
            <v>172</v>
          </cell>
          <cell r="B228" t="str">
            <v>{id:</v>
          </cell>
          <cell r="C228">
            <v>227</v>
          </cell>
          <cell r="D228" t="str">
            <v>,</v>
          </cell>
          <cell r="E228" t="str">
            <v xml:space="preserve">title: </v>
          </cell>
          <cell r="F228" t="str">
            <v>"</v>
          </cell>
          <cell r="G228" t="str">
            <v>Vivid alegres</v>
          </cell>
          <cell r="H228" t="str">
            <v>",</v>
          </cell>
          <cell r="I228" t="str">
            <v xml:space="preserve"> subtitle: </v>
          </cell>
          <cell r="J228" t="str">
            <v>"</v>
          </cell>
          <cell r="K228" t="str">
            <v>Filipenses 4,4ss</v>
          </cell>
          <cell r="L228" t="str">
            <v xml:space="preserve">", </v>
          </cell>
          <cell r="M228" t="str">
            <v xml:space="preserve">category: </v>
          </cell>
          <cell r="N228" t="str">
            <v>"</v>
          </cell>
          <cell r="O228" t="str">
            <v>Precatecumenado</v>
          </cell>
          <cell r="P228" t="str">
            <v>"</v>
          </cell>
          <cell r="Q228" t="str">
            <v>, moments: [</v>
          </cell>
          <cell r="R228" t="str">
            <v>"</v>
          </cell>
          <cell r="S228" t="str">
            <v>Adviento</v>
          </cell>
          <cell r="T228" t="str">
            <v>", "</v>
          </cell>
          <cell r="U228" t="str">
            <v>Final</v>
          </cell>
          <cell r="V228" t="str">
            <v>", "</v>
          </cell>
          <cell r="W228" t="str">
            <v>Nuevo Testamento</v>
          </cell>
          <cell r="AD228" t="str">
            <v>"], url: "</v>
          </cell>
          <cell r="AE228" t="str">
            <v>/resucito/src/index.html?canto=vividalegres</v>
          </cell>
          <cell r="AF228" t="str">
            <v>", content: "</v>
          </cell>
          <cell r="AG228" t="str">
            <v>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ell>
          <cell r="AH228" t="str">
            <v>"},</v>
          </cell>
          <cell r="AI228" t="str">
            <v>v</v>
          </cell>
          <cell r="AJ228" t="str">
            <v>p</v>
          </cell>
          <cell r="AK228" t="str">
            <v>{id:227,title: "Vivid alegres", subtitle: "Filipenses 4,4ss", category: "Precatecumenado", moments: ["Adviento", "Final", "Nuevo Testamento"], url: "/resucito/src/index.html?canto=vividalegres", content: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ell>
          <cell r="AL228" t="str">
            <v>VIVID ALEGRES</v>
          </cell>
          <cell r="AM228" t="str">
            <v>vividalegres</v>
          </cell>
          <cell r="AN228" t="str">
            <v>Filipenses 4,4ss</v>
          </cell>
          <cell r="AP228" t="str">
            <v>CANTO</v>
          </cell>
        </row>
        <row r="229">
          <cell r="A229">
            <v>173</v>
          </cell>
          <cell r="B229" t="str">
            <v>{id:</v>
          </cell>
          <cell r="C229">
            <v>228</v>
          </cell>
          <cell r="D229" t="str">
            <v>,</v>
          </cell>
          <cell r="E229" t="str">
            <v xml:space="preserve">title: </v>
          </cell>
          <cell r="F229" t="str">
            <v>"</v>
          </cell>
          <cell r="G229" t="str">
            <v>Vosotros sois la luz del mundo</v>
          </cell>
          <cell r="H229" t="str">
            <v>",</v>
          </cell>
          <cell r="I229" t="str">
            <v xml:space="preserve"> subtitle: </v>
          </cell>
          <cell r="J229" t="str">
            <v>"</v>
          </cell>
          <cell r="K229" t="str">
            <v xml:space="preserve">Mateo 5,14ss </v>
          </cell>
          <cell r="L229" t="str">
            <v xml:space="preserve">", </v>
          </cell>
          <cell r="M229" t="str">
            <v xml:space="preserve">category: </v>
          </cell>
          <cell r="N229" t="str">
            <v>"</v>
          </cell>
          <cell r="O229" t="str">
            <v>Precatecumenado</v>
          </cell>
          <cell r="P229" t="str">
            <v>"</v>
          </cell>
          <cell r="Q229" t="str">
            <v>, moments: [</v>
          </cell>
          <cell r="R229" t="str">
            <v>"</v>
          </cell>
          <cell r="S229" t="str">
            <v>Pentecostés</v>
          </cell>
          <cell r="AD229" t="str">
            <v>"], url: "</v>
          </cell>
          <cell r="AE229" t="str">
            <v>/resucito/src/index.html?canto=vosotrossoislaluzdelmundo</v>
          </cell>
          <cell r="AF229" t="str">
            <v>", content: "</v>
          </cell>
          <cell r="AG229" t="str">
            <v>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ell>
          <cell r="AH229" t="str">
            <v>"},</v>
          </cell>
          <cell r="AI229" t="str">
            <v>v</v>
          </cell>
          <cell r="AJ229" t="str">
            <v>p</v>
          </cell>
          <cell r="AK229" t="str">
            <v>{id:228,title: "Vosotros sois la luz del mundo", subtitle: "Mateo 5,14ss ", category: "Precatecumenado", moments: ["Pentecostés"], url: "/resucito/src/index.html?canto=vosotrossoislaluzdelmundo", content: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ell>
          <cell r="AL229" t="str">
            <v>VOSOTROS SOIS LA LUZ DEL MUNDO</v>
          </cell>
          <cell r="AM229" t="str">
            <v>vosotrossoislaluzdelmundo</v>
          </cell>
          <cell r="AN229" t="str">
            <v xml:space="preserve">Mateo 5,14ss </v>
          </cell>
          <cell r="AP229" t="str">
            <v>CANTO</v>
          </cell>
        </row>
        <row r="230">
          <cell r="A230">
            <v>174</v>
          </cell>
          <cell r="B230" t="str">
            <v>{id:</v>
          </cell>
          <cell r="C230">
            <v>229</v>
          </cell>
          <cell r="D230" t="str">
            <v>,</v>
          </cell>
          <cell r="E230" t="str">
            <v xml:space="preserve">title: </v>
          </cell>
          <cell r="F230" t="str">
            <v>"</v>
          </cell>
          <cell r="G230" t="str">
            <v>Ya viene mi Dios</v>
          </cell>
          <cell r="H230" t="str">
            <v>",</v>
          </cell>
          <cell r="I230" t="str">
            <v xml:space="preserve"> subtitle: </v>
          </cell>
          <cell r="J230" t="str">
            <v>"</v>
          </cell>
          <cell r="K230" t="str">
            <v>Villancico (Kiko Argüello)</v>
          </cell>
          <cell r="L230" t="str">
            <v xml:space="preserve">", </v>
          </cell>
          <cell r="M230" t="str">
            <v xml:space="preserve">category: </v>
          </cell>
          <cell r="N230" t="str">
            <v>"</v>
          </cell>
          <cell r="O230" t="str">
            <v>Precatecumenado</v>
          </cell>
          <cell r="P230" t="str">
            <v>"</v>
          </cell>
          <cell r="Q230" t="str">
            <v>, moments: [</v>
          </cell>
          <cell r="R230" t="str">
            <v>"</v>
          </cell>
          <cell r="S230" t="str">
            <v>Adviento</v>
          </cell>
          <cell r="T230" t="str">
            <v>", "</v>
          </cell>
          <cell r="U230" t="str">
            <v>Pentecostés</v>
          </cell>
          <cell r="V230" t="str">
            <v>", "</v>
          </cell>
          <cell r="W230" t="str">
            <v>Antiguo Testamento</v>
          </cell>
          <cell r="X230" t="str">
            <v>", "</v>
          </cell>
          <cell r="Y230" t="str">
            <v>Nuevo Testamento</v>
          </cell>
          <cell r="AD230" t="str">
            <v>"], url: "</v>
          </cell>
          <cell r="AE230" t="str">
            <v>/resucito/src/index.html?canto=yavienemidios</v>
          </cell>
          <cell r="AF230" t="str">
            <v>", content: "</v>
          </cell>
          <cell r="AG230" t="str">
            <v>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ell>
          <cell r="AH230" t="str">
            <v>"},</v>
          </cell>
          <cell r="AI230" t="str">
            <v>y</v>
          </cell>
          <cell r="AJ230" t="str">
            <v>p</v>
          </cell>
          <cell r="AK230" t="str">
            <v>{id:229,title: "Ya viene mi Dios", subtitle: "Villancico (Kiko Argüello)", category: "Precatecumenado", moments: ["Adviento", "Pentecostés", "Antiguo Testamento", "Nuevo Testamento"], url: "/resucito/src/index.html?canto=yavienemidios", content: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ell>
          <cell r="AL230" t="str">
            <v>YA VIENE MI DIOS</v>
          </cell>
          <cell r="AM230" t="str">
            <v>yavienemidios</v>
          </cell>
          <cell r="AN230" t="str">
            <v>Villancico (Kiko Argüello)</v>
          </cell>
          <cell r="AP230" t="str">
            <v>CANTO</v>
          </cell>
        </row>
        <row r="231">
          <cell r="A231">
            <v>175</v>
          </cell>
          <cell r="B231" t="str">
            <v>{id:</v>
          </cell>
          <cell r="C231">
            <v>230</v>
          </cell>
          <cell r="D231" t="str">
            <v>,</v>
          </cell>
          <cell r="E231" t="str">
            <v xml:space="preserve">title: </v>
          </cell>
          <cell r="F231" t="str">
            <v>"</v>
          </cell>
          <cell r="G231" t="str">
            <v>Yahveh, tú eres mi Dios</v>
          </cell>
          <cell r="H231" t="str">
            <v>",</v>
          </cell>
          <cell r="I231" t="str">
            <v xml:space="preserve"> subtitle: </v>
          </cell>
          <cell r="J231" t="str">
            <v>"</v>
          </cell>
          <cell r="K231" t="str">
            <v>Isaías 25,1-8</v>
          </cell>
          <cell r="L231" t="str">
            <v xml:space="preserve">", </v>
          </cell>
          <cell r="M231" t="str">
            <v xml:space="preserve">category: </v>
          </cell>
          <cell r="N231" t="str">
            <v>"</v>
          </cell>
          <cell r="O231" t="str">
            <v>Precatecumenado</v>
          </cell>
          <cell r="P231" t="str">
            <v>"</v>
          </cell>
          <cell r="Q231" t="str">
            <v>, moments: [</v>
          </cell>
          <cell r="R231" t="str">
            <v>"</v>
          </cell>
          <cell r="S231" t="str">
            <v>Virgen</v>
          </cell>
          <cell r="AD231" t="str">
            <v>"], url: "</v>
          </cell>
          <cell r="AE231" t="str">
            <v>/resucito/src/index.html?canto=yahvehtueresmidios</v>
          </cell>
          <cell r="AF231" t="str">
            <v>", content: "</v>
          </cell>
          <cell r="AG231" t="str">
            <v>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ell>
          <cell r="AH231" t="str">
            <v>"},</v>
          </cell>
          <cell r="AI231" t="str">
            <v>y</v>
          </cell>
          <cell r="AJ231" t="str">
            <v>p</v>
          </cell>
          <cell r="AK231" t="str">
            <v>{id:230,title: "Yahveh, tú eres mi Dios", subtitle: "Isaías 25,1-8", category: "Precatecumenado", moments: ["Virgen"], url: "/resucito/src/index.html?canto=yahvehtueresmidios", content: "yahveh,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ell>
          <cell r="AL231" t="str">
            <v>YAHVEH, TÚ ERES MI DIOS</v>
          </cell>
          <cell r="AM231" t="str">
            <v>yahveh,túeresmidios</v>
          </cell>
          <cell r="AN231" t="str">
            <v>Isaías 25,1-8</v>
          </cell>
          <cell r="AP231" t="str">
            <v>CANTO</v>
          </cell>
        </row>
        <row r="232">
          <cell r="A232">
            <v>176</v>
          </cell>
          <cell r="B232" t="str">
            <v>{id:</v>
          </cell>
          <cell r="C232">
            <v>231</v>
          </cell>
          <cell r="D232" t="str">
            <v>,</v>
          </cell>
          <cell r="E232" t="str">
            <v xml:space="preserve">title: </v>
          </cell>
          <cell r="F232" t="str">
            <v>"</v>
          </cell>
          <cell r="G232" t="str">
            <v>Yo te amo, Señor</v>
          </cell>
          <cell r="H232" t="str">
            <v>",</v>
          </cell>
          <cell r="I232" t="str">
            <v xml:space="preserve"> subtitle: </v>
          </cell>
          <cell r="J232" t="str">
            <v>"</v>
          </cell>
          <cell r="K232" t="str">
            <v>Sal 18 (17)</v>
          </cell>
          <cell r="L232" t="str">
            <v xml:space="preserve">", </v>
          </cell>
          <cell r="M232" t="str">
            <v xml:space="preserve">category: </v>
          </cell>
          <cell r="N232" t="str">
            <v>"</v>
          </cell>
          <cell r="O232" t="str">
            <v>Precatecumenado</v>
          </cell>
          <cell r="P232" t="str">
            <v>"</v>
          </cell>
          <cell r="Q232" t="str">
            <v>, moments: [</v>
          </cell>
          <cell r="R232" t="str">
            <v>"</v>
          </cell>
          <cell r="S232" t="str">
            <v>Adviento</v>
          </cell>
          <cell r="T232" t="str">
            <v>", "</v>
          </cell>
          <cell r="U232" t="str">
            <v>Niños</v>
          </cell>
          <cell r="V232" t="str">
            <v>", "</v>
          </cell>
          <cell r="W232" t="str">
            <v>Nuevo Testamento</v>
          </cell>
          <cell r="AD232" t="str">
            <v>"], url: "</v>
          </cell>
          <cell r="AE232" t="str">
            <v>/resucito/src/index.html?canto=yoteamosenor</v>
          </cell>
          <cell r="AF232" t="str">
            <v>", content: "</v>
          </cell>
          <cell r="AG232" t="str">
            <v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ell>
          <cell r="AH232" t="str">
            <v>"},</v>
          </cell>
          <cell r="AI232" t="str">
            <v>y</v>
          </cell>
          <cell r="AJ232" t="str">
            <v>p</v>
          </cell>
          <cell r="AK232" t="str">
            <v>{id:231,title: "Yo te amo, Señor", subtitle: "Sal 18 (17)", category: "Precatecumenado", moments: ["Adviento", "Niños", "Nuevo Testamento"], url: "/resucito/src/index.html?canto=yoteamosenor", content: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ell>
          <cell r="AL232" t="str">
            <v>YO TE AMO, SEÑOR</v>
          </cell>
          <cell r="AM232" t="str">
            <v>yoteamo,señor</v>
          </cell>
          <cell r="AN232" t="str">
            <v>Sal 18 (17)</v>
          </cell>
          <cell r="AP232" t="str">
            <v>CANTO</v>
          </cell>
        </row>
        <row r="233">
          <cell r="A233">
            <v>177</v>
          </cell>
          <cell r="B233" t="str">
            <v>{id:</v>
          </cell>
          <cell r="C233">
            <v>232</v>
          </cell>
          <cell r="D233" t="str">
            <v>,</v>
          </cell>
          <cell r="E233" t="str">
            <v xml:space="preserve">title: </v>
          </cell>
          <cell r="F233" t="str">
            <v>"</v>
          </cell>
          <cell r="G233" t="str">
            <v>Yo vengo a reunir</v>
          </cell>
          <cell r="H233" t="str">
            <v>",</v>
          </cell>
          <cell r="I233" t="str">
            <v xml:space="preserve"> subtitle: </v>
          </cell>
          <cell r="J233" t="str">
            <v>"</v>
          </cell>
          <cell r="K233" t="str">
            <v>Isaías 66,18-21</v>
          </cell>
          <cell r="L233" t="str">
            <v xml:space="preserve">", </v>
          </cell>
          <cell r="M233" t="str">
            <v xml:space="preserve">category: </v>
          </cell>
          <cell r="N233" t="str">
            <v>"</v>
          </cell>
          <cell r="O233" t="str">
            <v>Precatecumenado</v>
          </cell>
          <cell r="P233" t="str">
            <v>"</v>
          </cell>
          <cell r="Q233" t="str">
            <v>, moments: [</v>
          </cell>
          <cell r="R233" t="str">
            <v>"</v>
          </cell>
          <cell r="S233" t="str">
            <v>Nuevo Testamento</v>
          </cell>
          <cell r="AD233" t="str">
            <v>"], url: "</v>
          </cell>
          <cell r="AE233" t="str">
            <v>/resucito/src/index.html?canto=yovengoareunir</v>
          </cell>
          <cell r="AF233" t="str">
            <v>", content: "</v>
          </cell>
          <cell r="AG233" t="str">
            <v>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ell>
          <cell r="AH233" t="str">
            <v>"},</v>
          </cell>
          <cell r="AI233" t="str">
            <v>y</v>
          </cell>
          <cell r="AJ233" t="str">
            <v>p</v>
          </cell>
          <cell r="AK233" t="str">
            <v>{id:232,title: "Yo vengo a reunir", subtitle: "Isaías 66,18-21", category: "Precatecumenado", moments: ["Nuevo Testamento"], url: "/resucito/src/index.html?canto=yovengoareunir", content: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ell>
          <cell r="AL233" t="str">
            <v>YO VENGO A REUNIR</v>
          </cell>
          <cell r="AM233" t="str">
            <v>yovengoareunir</v>
          </cell>
          <cell r="AN233" t="str">
            <v>Isaías 66,18-21</v>
          </cell>
          <cell r="AP233" t="str">
            <v>CANTO</v>
          </cell>
        </row>
        <row r="234">
          <cell r="A234">
            <v>178</v>
          </cell>
          <cell r="B234" t="str">
            <v>{id:</v>
          </cell>
          <cell r="C234">
            <v>233</v>
          </cell>
          <cell r="D234" t="str">
            <v>,</v>
          </cell>
          <cell r="E234" t="str">
            <v xml:space="preserve">title: </v>
          </cell>
          <cell r="F234" t="str">
            <v>"</v>
          </cell>
          <cell r="G234" t="str">
            <v>Zaqueo</v>
          </cell>
          <cell r="H234" t="str">
            <v>",</v>
          </cell>
          <cell r="I234" t="str">
            <v xml:space="preserve"> subtitle: </v>
          </cell>
          <cell r="J234" t="str">
            <v>"</v>
          </cell>
          <cell r="K234" t="str">
            <v>Lucas 19,1-10</v>
          </cell>
          <cell r="L234" t="str">
            <v xml:space="preserve">", </v>
          </cell>
          <cell r="M234" t="str">
            <v xml:space="preserve">category: </v>
          </cell>
          <cell r="N234" t="str">
            <v>"</v>
          </cell>
          <cell r="O234" t="str">
            <v>Precatecumenado</v>
          </cell>
          <cell r="P234" t="str">
            <v>"</v>
          </cell>
          <cell r="Q234" t="str">
            <v>, moments: [</v>
          </cell>
          <cell r="R234" t="str">
            <v>"</v>
          </cell>
          <cell r="S234" t="str">
            <v>Navidad</v>
          </cell>
          <cell r="T234" t="str">
            <v>", "</v>
          </cell>
          <cell r="U234" t="str">
            <v>Niños</v>
          </cell>
          <cell r="AD234" t="str">
            <v>"], url: "</v>
          </cell>
          <cell r="AE234" t="str">
            <v>/resucito/src/index.html?canto=zaqueo</v>
          </cell>
          <cell r="AF234" t="str">
            <v>", content: "</v>
          </cell>
          <cell r="AG234" t="str">
            <v>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ell>
          <cell r="AH234" t="str">
            <v>"},</v>
          </cell>
          <cell r="AI234" t="str">
            <v>z</v>
          </cell>
          <cell r="AJ234" t="str">
            <v>p</v>
          </cell>
          <cell r="AK234" t="str">
            <v>{id:233,title: "Zaqueo", subtitle: "Lucas 19,1-10", category: "Precatecumenado", moments: ["Navidad", "Niños"], url: "/resucito/src/index.html?canto=zaqueo", content: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ell>
          <cell r="AL234" t="str">
            <v>ZAQUEO</v>
          </cell>
          <cell r="AM234" t="str">
            <v>zaqueo</v>
          </cell>
          <cell r="AN234" t="str">
            <v>Lucas 19,1-10</v>
          </cell>
          <cell r="AP234" t="str">
            <v>CANTO</v>
          </cell>
        </row>
        <row r="235">
          <cell r="A235">
            <v>245</v>
          </cell>
          <cell r="B235" t="str">
            <v>{id:</v>
          </cell>
          <cell r="C235">
            <v>234</v>
          </cell>
          <cell r="D235" t="str">
            <v>,</v>
          </cell>
          <cell r="E235" t="str">
            <v xml:space="preserve">title: </v>
          </cell>
          <cell r="F235" t="str">
            <v>"</v>
          </cell>
          <cell r="G235" t="str">
            <v>Prountuario de Acordes</v>
          </cell>
          <cell r="H235" t="str">
            <v>",</v>
          </cell>
          <cell r="I235" t="str">
            <v xml:space="preserve"> subtitle: </v>
          </cell>
          <cell r="J235" t="str">
            <v>"</v>
          </cell>
          <cell r="K235" t="str">
            <v>Notas</v>
          </cell>
          <cell r="L235" t="str">
            <v xml:space="preserve">", </v>
          </cell>
          <cell r="M235" t="str">
            <v xml:space="preserve">category: </v>
          </cell>
          <cell r="N235" t="str">
            <v>"</v>
          </cell>
          <cell r="O235" t="str">
            <v>Precatecumenado</v>
          </cell>
          <cell r="P235" t="str">
            <v>"</v>
          </cell>
          <cell r="Q235" t="str">
            <v>, moments: [</v>
          </cell>
          <cell r="R235" t="str">
            <v>"</v>
          </cell>
          <cell r="S235" t="str">
            <v>Cuaresma</v>
          </cell>
          <cell r="T235" t="str">
            <v>", "</v>
          </cell>
          <cell r="U235" t="str">
            <v>Laudes/Visperas</v>
          </cell>
          <cell r="V235" t="str">
            <v>", "</v>
          </cell>
          <cell r="W235" t="str">
            <v>Antiguo Testamento</v>
          </cell>
          <cell r="AD235" t="str">
            <v>"], url: "</v>
          </cell>
          <cell r="AE235" t="str">
            <v>/resucito/src/index.html?canto=prountuariodeacordes</v>
          </cell>
          <cell r="AF235" t="str">
            <v>", content: "</v>
          </cell>
          <cell r="AG235" t="e">
            <v>#N/A</v>
          </cell>
          <cell r="AH235" t="str">
            <v>"},</v>
          </cell>
          <cell r="AI235" t="str">
            <v>p</v>
          </cell>
          <cell r="AJ235" t="str">
            <v>p</v>
          </cell>
          <cell r="AK235" t="e">
            <v>#N/A</v>
          </cell>
          <cell r="AL235" t="str">
            <v>PROUNTUARIO DE ACORDES</v>
          </cell>
          <cell r="AM235" t="str">
            <v>prountuariodeacordes</v>
          </cell>
          <cell r="AN235" t="str">
            <v>Notas</v>
          </cell>
          <cell r="AP235" t="str">
            <v>CANTO</v>
          </cell>
        </row>
        <row r="236">
          <cell r="A236">
            <v>246</v>
          </cell>
          <cell r="B236" t="str">
            <v>{id:</v>
          </cell>
          <cell r="C236">
            <v>235</v>
          </cell>
          <cell r="D236" t="str">
            <v>,</v>
          </cell>
          <cell r="E236" t="str">
            <v xml:space="preserve">title: </v>
          </cell>
          <cell r="F236" t="str">
            <v>"</v>
          </cell>
          <cell r="G236" t="str">
            <v>Libro de Canto en PDF</v>
          </cell>
          <cell r="H236" t="str">
            <v>",</v>
          </cell>
          <cell r="I236" t="str">
            <v xml:space="preserve"> subtitle: </v>
          </cell>
          <cell r="J236" t="str">
            <v>"</v>
          </cell>
          <cell r="K236" t="str">
            <v xml:space="preserve">Cantos del Camino Neo Catecumenal </v>
          </cell>
          <cell r="L236" t="str">
            <v xml:space="preserve">", </v>
          </cell>
          <cell r="M236" t="str">
            <v xml:space="preserve">category: </v>
          </cell>
          <cell r="N236" t="str">
            <v>"</v>
          </cell>
          <cell r="O236" t="str">
            <v>Catecumenado</v>
          </cell>
          <cell r="P236" t="str">
            <v>"</v>
          </cell>
          <cell r="Q236" t="str">
            <v>, moments: [</v>
          </cell>
          <cell r="R236" t="str">
            <v>"</v>
          </cell>
          <cell r="S236" t="str">
            <v>Antiguo Testamento</v>
          </cell>
          <cell r="AD236" t="str">
            <v>"], url: "</v>
          </cell>
          <cell r="AE236" t="str">
            <v>/resucito/src/index.html?canto=librodecantoenpdf</v>
          </cell>
          <cell r="AF236" t="str">
            <v>", content: "</v>
          </cell>
          <cell r="AG236" t="e">
            <v>#N/A</v>
          </cell>
          <cell r="AH236" t="str">
            <v>"},</v>
          </cell>
          <cell r="AI236" t="str">
            <v>l</v>
          </cell>
          <cell r="AJ236" t="str">
            <v>c</v>
          </cell>
          <cell r="AK236" t="e">
            <v>#N/A</v>
          </cell>
          <cell r="AL236" t="str">
            <v>LIBRO DE CANTO EN PDF</v>
          </cell>
          <cell r="AM236" t="str">
            <v>librodecantoenpdf</v>
          </cell>
          <cell r="AN236" t="str">
            <v xml:space="preserve">Cantos del Camino Neo Catecumenal </v>
          </cell>
          <cell r="AP236" t="str">
            <v>CANTO</v>
          </cell>
        </row>
        <row r="237">
          <cell r="B237" t="str">
            <v>{id:</v>
          </cell>
          <cell r="D237" t="str">
            <v>,</v>
          </cell>
          <cell r="E237" t="str">
            <v xml:space="preserve">title: </v>
          </cell>
          <cell r="F237" t="str">
            <v>"</v>
          </cell>
          <cell r="H237" t="str">
            <v>",</v>
          </cell>
          <cell r="I237" t="str">
            <v xml:space="preserve"> subtitle: </v>
          </cell>
          <cell r="J237" t="str">
            <v>"</v>
          </cell>
          <cell r="L237" t="str">
            <v xml:space="preserve">", </v>
          </cell>
          <cell r="M237" t="str">
            <v xml:space="preserve">category: </v>
          </cell>
          <cell r="N237" t="str">
            <v>"</v>
          </cell>
          <cell r="P237" t="str">
            <v>"</v>
          </cell>
          <cell r="Q237" t="str">
            <v>, moments: [</v>
          </cell>
          <cell r="R237" t="str">
            <v>"</v>
          </cell>
          <cell r="S237" t="str">
            <v>Entrada</v>
          </cell>
          <cell r="T237" t="str">
            <v>", "</v>
          </cell>
          <cell r="U237" t="str">
            <v>Final</v>
          </cell>
          <cell r="V237" t="str">
            <v>", "</v>
          </cell>
          <cell r="W237" t="str">
            <v>Antiguo Testamento</v>
          </cell>
          <cell r="AD237" t="str">
            <v>"], url: "</v>
          </cell>
          <cell r="AE237" t="str">
            <v>/resucito/src/index.html?canto=</v>
          </cell>
          <cell r="AF237" t="str">
            <v>", content: "</v>
          </cell>
          <cell r="AG237" t="e">
            <v>#N/A</v>
          </cell>
          <cell r="AH237" t="str">
            <v>"},</v>
          </cell>
          <cell r="AI237" t="str">
            <v/>
          </cell>
          <cell r="AJ237" t="str">
            <v/>
          </cell>
          <cell r="AK237" t="e">
            <v>#N/A</v>
          </cell>
          <cell r="AL237" t="str">
            <v/>
          </cell>
          <cell r="AM237" t="str">
            <v/>
          </cell>
          <cell r="AN237">
            <v>0</v>
          </cell>
          <cell r="AP237" t="str">
            <v>CANTO</v>
          </cell>
        </row>
        <row r="238">
          <cell r="B238" t="str">
            <v>{id:</v>
          </cell>
          <cell r="D238" t="str">
            <v>,</v>
          </cell>
          <cell r="E238" t="str">
            <v xml:space="preserve">title: </v>
          </cell>
          <cell r="F238" t="str">
            <v>"</v>
          </cell>
          <cell r="H238" t="str">
            <v>",</v>
          </cell>
          <cell r="I238" t="str">
            <v xml:space="preserve"> subtitle: </v>
          </cell>
          <cell r="J238" t="str">
            <v>"</v>
          </cell>
          <cell r="L238" t="str">
            <v xml:space="preserve">", </v>
          </cell>
          <cell r="M238" t="str">
            <v xml:space="preserve">category: </v>
          </cell>
          <cell r="N238" t="str">
            <v>"</v>
          </cell>
          <cell r="P238" t="str">
            <v>"</v>
          </cell>
          <cell r="Q238" t="str">
            <v>, moments: [</v>
          </cell>
          <cell r="R238" t="str">
            <v>"</v>
          </cell>
          <cell r="S238" t="str">
            <v>Cuaresma</v>
          </cell>
          <cell r="T238" t="str">
            <v>", "</v>
          </cell>
          <cell r="U238" t="str">
            <v>Laudes/Visperas</v>
          </cell>
          <cell r="V238" t="str">
            <v>", "</v>
          </cell>
          <cell r="W238" t="str">
            <v>Entrada</v>
          </cell>
          <cell r="X238" t="str">
            <v>", "</v>
          </cell>
          <cell r="Y238" t="str">
            <v>Comunión</v>
          </cell>
          <cell r="Z238" t="str">
            <v>", "</v>
          </cell>
          <cell r="AA238" t="str">
            <v>Nuevo Testamento</v>
          </cell>
          <cell r="AD238" t="str">
            <v>"], url: "</v>
          </cell>
          <cell r="AE238" t="str">
            <v>/resucito/src/index.html?canto=</v>
          </cell>
          <cell r="AF238" t="str">
            <v>", content: "</v>
          </cell>
          <cell r="AG238" t="e">
            <v>#N/A</v>
          </cell>
          <cell r="AH238" t="str">
            <v>"},</v>
          </cell>
          <cell r="AI238" t="str">
            <v/>
          </cell>
          <cell r="AJ238" t="str">
            <v/>
          </cell>
          <cell r="AK238" t="e">
            <v>#N/A</v>
          </cell>
          <cell r="AL238" t="str">
            <v/>
          </cell>
          <cell r="AM238" t="str">
            <v/>
          </cell>
          <cell r="AN238">
            <v>0</v>
          </cell>
          <cell r="AP238" t="str">
            <v>CANTO</v>
          </cell>
        </row>
        <row r="239">
          <cell r="B239" t="str">
            <v>{id:</v>
          </cell>
          <cell r="D239" t="str">
            <v>,</v>
          </cell>
          <cell r="E239" t="str">
            <v xml:space="preserve">title: </v>
          </cell>
          <cell r="F239" t="str">
            <v>"</v>
          </cell>
          <cell r="H239" t="str">
            <v>",</v>
          </cell>
          <cell r="I239" t="str">
            <v xml:space="preserve"> subtitle: </v>
          </cell>
          <cell r="J239" t="str">
            <v>"</v>
          </cell>
          <cell r="L239" t="str">
            <v xml:space="preserve">", </v>
          </cell>
          <cell r="M239" t="str">
            <v xml:space="preserve">category: </v>
          </cell>
          <cell r="N239" t="str">
            <v>"</v>
          </cell>
          <cell r="O239"/>
          <cell r="P239" t="str">
            <v>"</v>
          </cell>
          <cell r="Q239" t="str">
            <v>, moments: [</v>
          </cell>
          <cell r="R239" t="str">
            <v>"</v>
          </cell>
          <cell r="S239" t="str">
            <v>Notas</v>
          </cell>
          <cell r="T239" t="str">
            <v>", "</v>
          </cell>
          <cell r="AD239" t="str">
            <v>"], url: "</v>
          </cell>
          <cell r="AE239" t="str">
            <v>/resucito/src/index.html?canto=</v>
          </cell>
          <cell r="AF239" t="str">
            <v>", content: "</v>
          </cell>
          <cell r="AG239" t="e">
            <v>#N/A</v>
          </cell>
          <cell r="AH239" t="str">
            <v>"},</v>
          </cell>
          <cell r="AI239" t="str">
            <v/>
          </cell>
          <cell r="AJ239" t="str">
            <v/>
          </cell>
          <cell r="AK239" t="e">
            <v>#N/A</v>
          </cell>
          <cell r="AL239" t="str">
            <v/>
          </cell>
          <cell r="AM239" t="str">
            <v/>
          </cell>
          <cell r="AN239">
            <v>0</v>
          </cell>
          <cell r="AP239" t="str">
            <v>CANTO</v>
          </cell>
        </row>
        <row r="240">
          <cell r="B240" t="str">
            <v>{id:</v>
          </cell>
          <cell r="D240" t="str">
            <v>,</v>
          </cell>
          <cell r="E240" t="str">
            <v xml:space="preserve">title: </v>
          </cell>
          <cell r="F240" t="str">
            <v>"</v>
          </cell>
          <cell r="H240" t="str">
            <v>",</v>
          </cell>
          <cell r="I240" t="str">
            <v xml:space="preserve"> subtitle: </v>
          </cell>
          <cell r="J240" t="str">
            <v>"</v>
          </cell>
          <cell r="L240" t="str">
            <v xml:space="preserve">", </v>
          </cell>
          <cell r="M240" t="str">
            <v xml:space="preserve">category: </v>
          </cell>
          <cell r="N240" t="str">
            <v>"</v>
          </cell>
          <cell r="O240"/>
          <cell r="P240" t="str">
            <v>"</v>
          </cell>
          <cell r="Q240" t="str">
            <v>, moments: [</v>
          </cell>
          <cell r="R240" t="str">
            <v>"</v>
          </cell>
          <cell r="S240" t="str">
            <v>Autor: Kiko Argüelo</v>
          </cell>
          <cell r="AD240" t="str">
            <v>"], url: "</v>
          </cell>
          <cell r="AE240" t="str">
            <v>/resucito/src/index.html?canto=</v>
          </cell>
          <cell r="AF240" t="str">
            <v>", content: "</v>
          </cell>
          <cell r="AG240" t="e">
            <v>#N/A</v>
          </cell>
          <cell r="AH240" t="str">
            <v>"},</v>
          </cell>
          <cell r="AI240" t="str">
            <v/>
          </cell>
          <cell r="AJ240" t="str">
            <v/>
          </cell>
          <cell r="AK240" t="e">
            <v>#N/A</v>
          </cell>
          <cell r="AL240" t="str">
            <v/>
          </cell>
          <cell r="AM240" t="str">
            <v/>
          </cell>
          <cell r="AN240">
            <v>0</v>
          </cell>
          <cell r="AP240" t="str">
            <v>CANTO</v>
          </cell>
        </row>
      </sheetData>
      <sheetData sheetId="14"/>
      <sheetData sheetId="15"/>
      <sheetData sheetId="16"/>
      <sheetData sheetId="17"/>
      <sheetData sheetId="18"/>
      <sheetData sheetId="19"/>
      <sheetData sheetId="20"/>
      <sheetData sheetId="21"/>
      <sheetData sheetId="22"/>
      <sheetData sheetId="23"/>
      <sheetData sheetId="24"/>
      <sheetData sheetId="25"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68618B91-335B-4A0C-9786-D696F67BF642}" name="Table37" displayName="Table37" ref="B2:I203" totalsRowShown="0">
  <autoFilter ref="B2:I203" xr:uid="{67DCDB43-C1E2-401D-B4E5-62B7D7B065A5}"/>
  <sortState xmlns:xlrd2="http://schemas.microsoft.com/office/spreadsheetml/2017/richdata2" ref="B3:I203">
    <sortCondition ref="B2:B203"/>
  </sortState>
  <tableColumns count="8">
    <tableColumn id="8" xr3:uid="{6A39F876-8DEF-485A-BED1-78E1F1B6CA56}" name="#" dataDxfId="52"/>
    <tableColumn id="1" xr3:uid="{921CA10A-2901-4DAE-A530-BF0B02B224D2}" name="id" dataDxfId="51">
      <calculatedColumnFormula>LOWER(_xlfn.CONCAT("ait",LEFT(D3,1)&amp;"s"&amp;E3&amp;F3))</calculatedColumnFormula>
    </tableColumn>
    <tableColumn id="2" xr3:uid="{D9A32830-ABA6-41D5-9C8D-8A0C6682F82B}" name="Tiempo" dataDxfId="50"/>
    <tableColumn id="3" xr3:uid="{3E55F751-0E13-4158-B1E6-25386204563F}" name="semana" dataDxfId="49"/>
    <tableColumn id="4" xr3:uid="{F69152E6-D146-469B-B970-C48FBD5624DD}" name="año" dataDxfId="48"/>
    <tableColumn id="5" xr3:uid="{7B77C7B7-C297-4CE0-8ACB-FD151A4BAD8C}" name="Aleluya Año C" dataDxfId="47"/>
    <tableColumn id="6" xr3:uid="{7BBFEA5F-9E8A-4196-933B-8F9B3D50AC5C}" name="Cita" dataDxfId="46"/>
    <tableColumn id="7" xr3:uid="{7F2967E4-9E49-447A-9790-116E24674B1D}" name="Estado" dataDxfId="45"/>
  </tableColumns>
  <tableStyleInfo name="TableStyleMedium1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9ECDBFF-B9E0-44F4-8CA8-3ED336445857}" name="Table22" displayName="Table22" ref="A1:K232" totalsRowShown="0">
  <autoFilter ref="A1:K232" xr:uid="{97D44A63-C54D-445C-B659-B4CA65A43A49}"/>
  <tableColumns count="11">
    <tableColumn id="13" xr3:uid="{2AB145F3-5C07-45E6-B3DF-EBA39EC9940F}" name="Pg" dataDxfId="44"/>
    <tableColumn id="3" xr3:uid="{ADBA58FD-0429-4D57-B7D3-AC6D7A799AFD}" name="Cantos" dataDxfId="43"/>
    <tableColumn id="4" xr3:uid="{750C9997-7333-456B-B083-16AB6A3835B0}" name="Categoria1"/>
    <tableColumn id="5" xr3:uid="{C054485A-4260-4F70-8143-82F883567654}" name="Categoria2"/>
    <tableColumn id="6" xr3:uid="{55689733-359C-4072-A9E2-79CD3F8F0064}" name="Categoria3"/>
    <tableColumn id="7" xr3:uid="{782BFC74-0D44-4E3B-BFC5-CC3644BC6A62}" name="Categoria4"/>
    <tableColumn id="8" xr3:uid="{8BA07D39-D641-40AF-8F48-110D8B89A4BF}" name="Categoria5"/>
    <tableColumn id="9" xr3:uid="{DD6E4000-A718-4CB0-8945-4E9576E33D41}" name="Categoria6"/>
    <tableColumn id="10" xr3:uid="{EA9FAD70-F8A5-4366-843C-7710DDA75971}" name="Categoria7"/>
    <tableColumn id="11" xr3:uid="{26BC7624-7E61-4D86-8F4F-44F3E7C661AC}" name="Categoria8"/>
    <tableColumn id="12" xr3:uid="{E5F1EB88-BE58-4A81-A267-08B8FB7787EA}" name="Categoria9"/>
  </tableColumns>
  <tableStyleInfo name="TableStyleMedium15"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67DCDB43-C1E2-401D-B4E5-62B7D7B065A5}" name="Table3" displayName="Table3" ref="B2:I203" totalsRowShown="0">
  <autoFilter ref="B2:I203" xr:uid="{67DCDB43-C1E2-401D-B4E5-62B7D7B065A5}"/>
  <sortState xmlns:xlrd2="http://schemas.microsoft.com/office/spreadsheetml/2017/richdata2" ref="B3:I194">
    <sortCondition ref="B2:B194"/>
  </sortState>
  <tableColumns count="8">
    <tableColumn id="8" xr3:uid="{81734563-A7C6-438D-9CE1-27AC856E1FF9}" name="#" dataDxfId="42"/>
    <tableColumn id="1" xr3:uid="{969AEAEF-98E2-4256-A2BA-491C5DBB435D}" name="id" dataDxfId="41">
      <calculatedColumnFormula>LOWER(_xlfn.CONCAT("ait",LEFT(D3,1)&amp;"s"&amp;E3&amp;F3))</calculatedColumnFormula>
    </tableColumn>
    <tableColumn id="2" xr3:uid="{F6CC32E4-7E20-4D29-AB2F-9FB5AD052C81}" name="Tiempo" dataDxfId="40"/>
    <tableColumn id="3" xr3:uid="{5783091E-D235-4DCD-9210-D14137F4C255}" name="semana" dataDxfId="39"/>
    <tableColumn id="4" xr3:uid="{B3F2A1DA-849B-453B-863A-BF6F6A76200C}" name="año" dataDxfId="38"/>
    <tableColumn id="5" xr3:uid="{4DD72F58-ABDF-464B-8E5C-E8891BCF1FD6}" name="Aleluya Año C" dataDxfId="37"/>
    <tableColumn id="6" xr3:uid="{B2CC7BC9-A1BA-4A10-A086-DDA5B7B35114}" name="Cita" dataDxfId="36"/>
    <tableColumn id="7" xr3:uid="{2A5028E0-F247-4E10-BB6F-E44914E438D9}" name="Estado" dataDxfId="35"/>
  </tableColumns>
  <tableStyleInfo name="TableStyleMedium15"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A1F4F44-1208-454F-B177-9DF5021D2378}" name="Table223" displayName="Table223" ref="A2:P233" totalsRowShown="0">
  <autoFilter ref="A2:P233" xr:uid="{97D44A63-C54D-445C-B659-B4CA65A43A49}"/>
  <sortState xmlns:xlrd2="http://schemas.microsoft.com/office/spreadsheetml/2017/richdata2" ref="A3:N233">
    <sortCondition ref="C2:C233"/>
  </sortState>
  <tableColumns count="16">
    <tableColumn id="1" xr3:uid="{374678EF-9B1C-4843-B58E-7AC4C8C33AB8}" name="pg" dataDxfId="34"/>
    <tableColumn id="2" xr3:uid="{61304003-6C37-4876-9E01-52AAFEE1502D}" name="ID" dataDxfId="33"/>
    <tableColumn id="3" xr3:uid="{46AD0CF9-9F35-4E11-A80E-B6931C340B6E}" name="Cantos" dataDxfId="32"/>
    <tableColumn id="14" xr3:uid="{2F838586-06C5-49D6-9770-AEF72BDBAFDF}" name="Subtitulo" dataDxfId="31"/>
    <tableColumn id="13" xr3:uid="{DE1589C9-E1AD-487C-A641-8855235E3780}" name="Categoria"/>
    <tableColumn id="4" xr3:uid="{F6E08EDE-2996-4129-BB87-F1FDFF05D5F7}" name="Categoria1"/>
    <tableColumn id="5" xr3:uid="{26150A5A-9B1B-40F8-ADB3-A513689C7228}" name="Categoria2"/>
    <tableColumn id="6" xr3:uid="{111E6C50-1AF8-4DAB-B2A1-E5A815EA1A7B}" name="Categoria3"/>
    <tableColumn id="7" xr3:uid="{39842C74-60F4-45D1-828A-3288AEFBD671}" name="Categoria4"/>
    <tableColumn id="8" xr3:uid="{CD79F8BD-1323-45E2-B0B6-8C857F7F08A2}" name="Categoria5"/>
    <tableColumn id="9" xr3:uid="{B6195362-806B-41C2-A0FE-AB6A282213FC}" name="Categoria6"/>
    <tableColumn id="10" xr3:uid="{D4D2508C-0179-4714-A674-D2845DB3B951}" name="Categoria7"/>
    <tableColumn id="11" xr3:uid="{8FCF317E-D8B8-4E99-89AC-5BB4DDCE710A}" name="NameNoSpace" dataDxfId="30"/>
    <tableColumn id="12" xr3:uid="{FA0FAC69-D1C8-4EC4-808F-0E06F2EB0620}" name="Moments" dataDxfId="29">
      <calculatedColumnFormula>"""" &amp; _xlfn.TEXTJOIN(""",""",TRUE,Table223[[#This Row],[Categoria1]:[Categoria7]]) &amp; """"</calculatedColumnFormula>
    </tableColumn>
    <tableColumn id="15" xr3:uid="{B1CD2D35-41ED-4CB2-8C93-8B0B2DAEF2A7}" name="Content" dataDxfId="28"/>
    <tableColumn id="16" xr3:uid="{F964B80D-903A-48A9-99DB-BE282D0613F1}" name="CATEGORIA8" dataDxfId="27">
      <calculatedColumnFormula>"""" &amp; _xlfn.TEXTJOIN(""",""",TRUE,Table223[[#This Row],[Categoria]:[Categoria7]]) &amp; """"</calculatedColumnFormula>
    </tableColumn>
  </tableColumns>
  <tableStyleInfo name="TableStyleMedium15"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2F03F7B-F867-4FB5-A195-9E7ED2888184}" name="Table4" displayName="Table4" ref="B2:Q233" totalsRowShown="0">
  <autoFilter ref="B2:Q233" xr:uid="{62F03F7B-F867-4FB5-A195-9E7ED2888184}"/>
  <tableColumns count="16">
    <tableColumn id="1" xr3:uid="{C35842DD-9ADD-4102-95D4-F7D4E88FF7A1}" name="Pg" dataDxfId="26"/>
    <tableColumn id="2" xr3:uid="{4DE7B7A4-A450-4CB8-932D-15696EB304F8}" name="id"/>
    <tableColumn id="3" xr3:uid="{49BE017F-7FC4-41B3-85A8-70E48F580BD7}" name="id2">
      <calculatedColumnFormula>VLOOKUP(B3,'Index Web'!A$3:L$234,2,FALSE)</calculatedColumnFormula>
    </tableColumn>
    <tableColumn id="4" xr3:uid="{0F69761D-1EDD-4538-AD86-EB0AB61766DD}" name="title"/>
    <tableColumn id="5" xr3:uid="{C2B55C63-3C5C-483B-BC48-2A21DBF6C7BF}" name="title3">
      <calculatedColumnFormula>_xlfn.CONCAT("""",VLOOKUP(B3,'Index Web'!A$3:L$234,3,FALSE),"""")</calculatedColumnFormula>
    </tableColumn>
    <tableColumn id="6" xr3:uid="{A2DAE9DC-D032-4F0A-8E95-272A60210265}" name="subtitle"/>
    <tableColumn id="7" xr3:uid="{43336978-729D-4321-8455-DBB436337645}" name="subtitle4">
      <calculatedColumnFormula>_xlfn.CONCAT("""",VLOOKUP(B3,'Index Web'!A$3:L$234,4,FALSE),"""")</calculatedColumnFormula>
    </tableColumn>
    <tableColumn id="8" xr3:uid="{43BBB641-27CF-4EE4-9BFA-1658B25E2EC5}" name="category"/>
    <tableColumn id="9" xr3:uid="{8191907C-5E93-448A-B99C-1E304C894A3A}" name="category5">
      <calculatedColumnFormula>_xlfn.CONCAT("""",VLOOKUP(B3,'Index Web'!A$3:L$234,5,FALSE),"""")</calculatedColumnFormula>
    </tableColumn>
    <tableColumn id="10" xr3:uid="{7B7E2276-E6CB-4A52-8EC8-8AD0C06EACA2}" name="moments"/>
    <tableColumn id="11" xr3:uid="{75919F4A-D958-4C46-9FBB-483FAE38149A}" name="moments6">
      <calculatedColumnFormula>_xlfn.CONCAT("[",VLOOKUP(B3,'Index Web'!A$3:N$234,14,FALSE),"]")</calculatedColumnFormula>
    </tableColumn>
    <tableColumn id="12" xr3:uid="{AAFCE41A-F77F-421E-9EC0-CDC727542272}" name="URL"/>
    <tableColumn id="13" xr3:uid="{C220E306-5BF6-4E0C-8BDF-23631E1A906A}" name="URL7" dataDxfId="25">
      <calculatedColumnFormula>_xlfn.CONCAT("""/src/index.html?canto=",VLOOKUP(B3,'Index Web'!A$3:N$234,13,FALSE),"""")</calculatedColumnFormula>
    </tableColumn>
    <tableColumn id="14" xr3:uid="{4DF9EE73-E079-4879-9881-92C06EC854B5}" name="content"/>
    <tableColumn id="15" xr3:uid="{31FF46B9-0C3A-4460-A69C-057DE317833E}" name="content8" dataDxfId="24">
      <calculatedColumnFormula>_xlfn.CONCAT("""",VLOOKUP(B3,'Index Web'!A$3:O$234,15,FALSE)," ",VLOOKUP(B3,'Index Web'!A$3:O$234,13,FALSE),"""","},")</calculatedColumnFormula>
    </tableColumn>
    <tableColumn id="16" xr3:uid="{8B73062C-9D71-4E48-ADB9-5D9F3430F600}" name="const songs = [">
      <calculatedColumnFormula>_xlfn.CONCAT(C3:P3)</calculatedColumnFormula>
    </tableColumn>
  </tableColumns>
  <tableStyleInfo name="TableStyleMedium15"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2EBC56ED-8B9F-4A8D-A77E-5CAD158F15FE}" name="Table46" displayName="Table46" ref="B2:I233" totalsRowShown="0">
  <autoFilter ref="B2:I233" xr:uid="{62F03F7B-F867-4FB5-A195-9E7ED2888184}"/>
  <tableColumns count="8">
    <tableColumn id="1" xr3:uid="{3700EFB2-AA2C-4848-A2B2-B7288A9EF020}" name="Pg" dataDxfId="23"/>
    <tableColumn id="2" xr3:uid="{4FB9CD12-D9BF-4BB5-9C1C-DB7D977D5610}" name="id"/>
    <tableColumn id="17" xr3:uid="{C88D8CC7-A07B-4975-9C8A-0AB461DFEFD1}" name="NameNoSpace" dataDxfId="22">
      <calculatedColumnFormula>_xlfn.CONCAT("""",VLOOKUP(B3,'Index Web'!A$3:O$234,13,FALSE),"""",",")</calculatedColumnFormula>
    </tableColumn>
    <tableColumn id="5" xr3:uid="{19F27E10-5766-4AF0-AFA2-4D6B65192336}" name="titulo" dataDxfId="21">
      <calculatedColumnFormula>_xlfn.CONCAT("""titulo""",": ","""",VLOOKUP(B3,'Index Web'!A$3:L$234,3,FALSE),"""",",")</calculatedColumnFormula>
    </tableColumn>
    <tableColumn id="7" xr3:uid="{D7DB8BA2-4BAE-4EF4-8D6B-863949C200C5}" name="salmo" dataDxfId="20">
      <calculatedColumnFormula>_xlfn.CONCAT("""salmo""",": ","""",VLOOKUP(B3,'Index Web'!A$3:L$234,4,FALSE),"""",",")</calculatedColumnFormula>
    </tableColumn>
    <tableColumn id="8" xr3:uid="{D7FA7BF8-5643-46F4-A3A0-4F10CBCBABA4}" name="Letras" dataDxfId="19">
      <calculatedColumnFormula>_xlfn.CONCAT("""letra""",": ","""",Table46[[#This Row],[Pg]],"|",VLOOKUP(B3,'Index Web'!A$3:O$234,15,FALSE)," ",VLOOKUP(B3,'Index Web'!A$3:O$234,13,FALSE),"""",",")</calculatedColumnFormula>
    </tableColumn>
    <tableColumn id="9" xr3:uid="{5FFA4A0A-9793-475A-82C7-EC35DDF546F2}" name="URL" dataDxfId="18">
      <calculatedColumnFormula>_xlfn.CONCAT("""archivo""",": ","""/resucito/src/index.html?canto=",VLOOKUP(B3,'Index Web'!A$3:N$234,13,FALSE),"""","}," )</calculatedColumnFormula>
    </tableColumn>
    <tableColumn id="18" xr3:uid="{6382534F-A5A4-41B1-8CBD-A9F185BC6028}" name="Contenido del Codigo" dataDxfId="17">
      <calculatedColumnFormula>_xlfn.CONCAT(Table46[[#This Row],[id]:[URL]])</calculatedColumnFormula>
    </tableColumn>
  </tableColumns>
  <tableStyleInfo name="TableStyleMedium15"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9063CD50-A74D-4522-A4E0-AFD88C6B6572}" name="Table378" displayName="Table378" ref="B2:S204" totalsRowShown="0">
  <autoFilter ref="B2:S204" xr:uid="{67DCDB43-C1E2-401D-B4E5-62B7D7B065A5}"/>
  <sortState xmlns:xlrd2="http://schemas.microsoft.com/office/spreadsheetml/2017/richdata2" ref="C3:J203">
    <sortCondition ref="C2:C203"/>
  </sortState>
  <tableColumns count="18">
    <tableColumn id="14" xr3:uid="{64AB9E72-363B-46B1-A4CD-9499A27CB4D7}" name="Code" dataDxfId="16"/>
    <tableColumn id="8" xr3:uid="{4484E5BD-85F9-49B3-8159-A5F363A24A95}" name="#" dataDxfId="15"/>
    <tableColumn id="1" xr3:uid="{D0672F18-3159-49E1-8031-1268B2A7BCB0}" name="id" dataDxfId="14">
      <calculatedColumnFormula>LOWER(_xlfn.CONCAT("ait",LEFT(E3,1)&amp;"s"&amp;F3&amp;G3))</calculatedColumnFormula>
    </tableColumn>
    <tableColumn id="2" xr3:uid="{239EEF76-F266-47F9-896F-3468C591E21C}" name="Tiempo" dataDxfId="13"/>
    <tableColumn id="3" xr3:uid="{A1C4D23C-0C03-465D-8CEF-860B185DECE0}" name="semana" dataDxfId="12"/>
    <tableColumn id="4" xr3:uid="{7C51504E-1653-4D6E-A44D-F60A54219A9C}" name="año" dataDxfId="11"/>
    <tableColumn id="5" xr3:uid="{653D1794-2D0D-4580-924D-D984A93D7975}" name="Aleluya Año C" dataDxfId="10"/>
    <tableColumn id="6" xr3:uid="{6018AA85-97F0-4940-81A6-6DD5C902B9D3}" name="Cita" dataDxfId="9"/>
    <tableColumn id="7" xr3:uid="{CD0C27F9-009D-48F4-A544-BD4FE1BBC834}" name="Estado" dataDxfId="8"/>
    <tableColumn id="9" xr3:uid="{046E3B88-C5A8-418F-8E62-973B229E4021}" name="Column1" dataDxfId="7">
      <calculatedColumnFormula>_xlfn.CONCAT(Table378[[#This Row],[id]]," ",Table378[[#This Row],[Aleluya Año C]]," ",Table378[[#This Row],[Cita]])</calculatedColumnFormula>
    </tableColumn>
    <tableColumn id="10" xr3:uid="{F7722EB0-BC07-4972-9F6F-8E75127DF174}" name="code2" dataDxfId="6"/>
    <tableColumn id="11" xr3:uid="{0C1145F6-7226-4158-BB3E-4947092C5BA7}" name="Column2" dataDxfId="5">
      <calculatedColumnFormula>Table378[[#This Row],[code2]]=N3</calculatedColumnFormula>
    </tableColumn>
    <tableColumn id="12" xr3:uid="{E4D2CB7C-B84B-4B4F-A79B-61FEB7639713}" name="Column3"/>
    <tableColumn id="13" xr3:uid="{9322167A-402B-498E-93CB-BFD4A3597D6C}" name="Declarar en Content.js" dataDxfId="4"/>
    <tableColumn id="15" xr3:uid="{AB8DA053-28FC-45C6-BEBA-8F654C560AAD}" name="Column5" dataDxfId="3">
      <calculatedColumnFormula>LOWER(_xlfn.CONCAT("ait",LEFT(E3,1)&amp;"s"))</calculatedColumnFormula>
    </tableColumn>
    <tableColumn id="16" xr3:uid="{BFB2593B-CE40-4C1E-AFA7-2E4D87EC765F}" name="Column6" dataDxfId="2">
      <calculatedColumnFormula>_xlfn.CONCAT("cp aitos1c.css ",Table378[[#This Row],[Code]],".css")</calculatedColumnFormula>
    </tableColumn>
    <tableColumn id="17" xr3:uid="{EC82CE4B-7694-400D-BCB1-C1990FCBA0C6}" name="Column7" dataDxfId="1">
      <calculatedColumnFormula>_xlfn.CONCAT("{","""","id","""",":" )</calculatedColumnFormula>
    </tableColumn>
    <tableColumn id="18" xr3:uid="{24E435D4-4C38-4920-A62F-55427311C4C5}" name="Column8" dataDxfId="0">
      <calculatedColumnFormula>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calculatedColumnFormula>
    </tableColumn>
  </tableColumns>
  <tableStyleInfo name="TableStyleMedium1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3.v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4.vml"/><Relationship Id="rId1" Type="http://schemas.openxmlformats.org/officeDocument/2006/relationships/drawing" Target="../drawings/drawing4.xml"/><Relationship Id="rId4" Type="http://schemas.openxmlformats.org/officeDocument/2006/relationships/table" Target="../tables/table2.xml"/></Relationships>
</file>

<file path=xl/worksheets/_rels/sheet8.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table" Target="../tables/table3.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mments" Target="../comments5.xml"/><Relationship Id="rId5" Type="http://schemas.openxmlformats.org/officeDocument/2006/relationships/table" Target="../tables/table4.xml"/><Relationship Id="rId4" Type="http://schemas.openxmlformats.org/officeDocument/2006/relationships/ctrlProp" Target="../ctrlProps/ctrlProp4.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table" Target="../tables/table5.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table" Target="../tables/table6.xml"/><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comments" Target="../comments6.xml"/><Relationship Id="rId4" Type="http://schemas.openxmlformats.org/officeDocument/2006/relationships/ctrlProp" Target="../ctrlProps/ctrlProp9.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comments" Target="../comments7.xml"/><Relationship Id="rId4" Type="http://schemas.openxmlformats.org/officeDocument/2006/relationships/ctrlProp" Target="../ctrlProps/ctrlProp10.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comments" Target="../comments8.xml"/><Relationship Id="rId4" Type="http://schemas.openxmlformats.org/officeDocument/2006/relationships/ctrlProp" Target="../ctrlProps/ctrlProp11.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comments" Target="../comments9.xml"/><Relationship Id="rId4" Type="http://schemas.openxmlformats.org/officeDocument/2006/relationships/ctrlProp" Target="../ctrlProps/ctrlProp12.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comments" Target="../comments10.xml"/><Relationship Id="rId4" Type="http://schemas.openxmlformats.org/officeDocument/2006/relationships/ctrlProp" Target="../ctrlProps/ctrlProp13.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openxmlformats.org/officeDocument/2006/relationships/comments" Target="../comments11.xml"/><Relationship Id="rId4" Type="http://schemas.openxmlformats.org/officeDocument/2006/relationships/ctrlProp" Target="../ctrlProps/ctrlProp14.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4.xml"/><Relationship Id="rId1" Type="http://schemas.openxmlformats.org/officeDocument/2006/relationships/printerSettings" Target="../printerSettings/printerSettings14.bin"/><Relationship Id="rId5" Type="http://schemas.openxmlformats.org/officeDocument/2006/relationships/comments" Target="../comments12.xml"/><Relationship Id="rId4" Type="http://schemas.openxmlformats.org/officeDocument/2006/relationships/ctrlProp" Target="../ctrlProps/ctrlProp15.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5.xml"/><Relationship Id="rId1" Type="http://schemas.openxmlformats.org/officeDocument/2006/relationships/printerSettings" Target="../printerSettings/printerSettings15.bin"/><Relationship Id="rId5" Type="http://schemas.openxmlformats.org/officeDocument/2006/relationships/comments" Target="../comments13.xml"/><Relationship Id="rId4" Type="http://schemas.openxmlformats.org/officeDocument/2006/relationships/ctrlProp" Target="../ctrlProps/ctrlProp16.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6.xml"/><Relationship Id="rId1" Type="http://schemas.openxmlformats.org/officeDocument/2006/relationships/printerSettings" Target="../printerSettings/printerSettings16.bin"/><Relationship Id="rId5" Type="http://schemas.openxmlformats.org/officeDocument/2006/relationships/comments" Target="../comments14.xml"/><Relationship Id="rId4" Type="http://schemas.openxmlformats.org/officeDocument/2006/relationships/ctrlProp" Target="../ctrlProps/ctrlProp17.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7.xml"/><Relationship Id="rId1" Type="http://schemas.openxmlformats.org/officeDocument/2006/relationships/printerSettings" Target="../printerSettings/printerSettings17.bin"/><Relationship Id="rId5" Type="http://schemas.openxmlformats.org/officeDocument/2006/relationships/comments" Target="../comments15.xml"/><Relationship Id="rId4" Type="http://schemas.openxmlformats.org/officeDocument/2006/relationships/ctrlProp" Target="../ctrlProps/ctrlProp18.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8.xml"/><Relationship Id="rId1" Type="http://schemas.openxmlformats.org/officeDocument/2006/relationships/printerSettings" Target="../printerSettings/printerSettings18.bin"/><Relationship Id="rId5" Type="http://schemas.openxmlformats.org/officeDocument/2006/relationships/comments" Target="../comments16.xml"/><Relationship Id="rId4" Type="http://schemas.openxmlformats.org/officeDocument/2006/relationships/ctrlProp" Target="../ctrlProps/ctrlProp19.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19.xml"/><Relationship Id="rId1" Type="http://schemas.openxmlformats.org/officeDocument/2006/relationships/printerSettings" Target="../printerSettings/printerSettings19.bin"/><Relationship Id="rId5" Type="http://schemas.openxmlformats.org/officeDocument/2006/relationships/comments" Target="../comments17.xml"/><Relationship Id="rId4" Type="http://schemas.openxmlformats.org/officeDocument/2006/relationships/ctrlProp" Target="../ctrlProps/ctrlProp20.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0.xml"/><Relationship Id="rId1" Type="http://schemas.openxmlformats.org/officeDocument/2006/relationships/printerSettings" Target="../printerSettings/printerSettings20.bin"/><Relationship Id="rId5" Type="http://schemas.openxmlformats.org/officeDocument/2006/relationships/comments" Target="../comments18.xml"/><Relationship Id="rId4" Type="http://schemas.openxmlformats.org/officeDocument/2006/relationships/ctrlProp" Target="../ctrlProps/ctrlProp21.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21.xml"/><Relationship Id="rId1" Type="http://schemas.openxmlformats.org/officeDocument/2006/relationships/printerSettings" Target="../printerSettings/printerSettings21.bin"/><Relationship Id="rId5" Type="http://schemas.openxmlformats.org/officeDocument/2006/relationships/comments" Target="../comments19.xml"/><Relationship Id="rId4" Type="http://schemas.openxmlformats.org/officeDocument/2006/relationships/ctrlProp" Target="../ctrlProps/ctrlProp22.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23.vml"/><Relationship Id="rId7" Type="http://schemas.openxmlformats.org/officeDocument/2006/relationships/comments" Target="../comments20.xml"/><Relationship Id="rId2" Type="http://schemas.openxmlformats.org/officeDocument/2006/relationships/drawing" Target="../drawings/drawing22.xml"/><Relationship Id="rId1" Type="http://schemas.openxmlformats.org/officeDocument/2006/relationships/printerSettings" Target="../printerSettings/printerSettings22.bin"/><Relationship Id="rId6" Type="http://schemas.openxmlformats.org/officeDocument/2006/relationships/ctrlProp" Target="../ctrlProps/ctrlProp25.xml"/><Relationship Id="rId5" Type="http://schemas.openxmlformats.org/officeDocument/2006/relationships/ctrlProp" Target="../ctrlProps/ctrlProp24.xml"/><Relationship Id="rId4" Type="http://schemas.openxmlformats.org/officeDocument/2006/relationships/ctrlProp" Target="../ctrlProps/ctrlProp23.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23.xml"/><Relationship Id="rId1" Type="http://schemas.openxmlformats.org/officeDocument/2006/relationships/printerSettings" Target="../printerSettings/printerSettings23.bin"/><Relationship Id="rId5" Type="http://schemas.openxmlformats.org/officeDocument/2006/relationships/comments" Target="../comments21.xml"/><Relationship Id="rId4" Type="http://schemas.openxmlformats.org/officeDocument/2006/relationships/table" Target="../tables/table7.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5.vml"/><Relationship Id="rId7" Type="http://schemas.openxmlformats.org/officeDocument/2006/relationships/comments" Target="../comments22.xml"/><Relationship Id="rId2" Type="http://schemas.openxmlformats.org/officeDocument/2006/relationships/drawing" Target="../drawings/drawing24.xml"/><Relationship Id="rId1" Type="http://schemas.openxmlformats.org/officeDocument/2006/relationships/printerSettings" Target="../printerSettings/printerSettings24.bin"/><Relationship Id="rId6" Type="http://schemas.openxmlformats.org/officeDocument/2006/relationships/ctrlProp" Target="../ctrlProps/ctrlProp28.xml"/><Relationship Id="rId5" Type="http://schemas.openxmlformats.org/officeDocument/2006/relationships/ctrlProp" Target="../ctrlProps/ctrlProp27.xml"/><Relationship Id="rId4" Type="http://schemas.openxmlformats.org/officeDocument/2006/relationships/ctrlProp" Target="../ctrlProps/ctrlProp26.xml"/></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6.vml"/><Relationship Id="rId2" Type="http://schemas.openxmlformats.org/officeDocument/2006/relationships/drawing" Target="../drawings/drawing25.xml"/><Relationship Id="rId1" Type="http://schemas.openxmlformats.org/officeDocument/2006/relationships/printerSettings" Target="../printerSettings/printerSettings25.bin"/><Relationship Id="rId5" Type="http://schemas.openxmlformats.org/officeDocument/2006/relationships/comments" Target="../comments23.xml"/><Relationship Id="rId4" Type="http://schemas.openxmlformats.org/officeDocument/2006/relationships/ctrlProp" Target="../ctrlProps/ctrlProp29.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27.vml"/><Relationship Id="rId2" Type="http://schemas.openxmlformats.org/officeDocument/2006/relationships/drawing" Target="../drawings/drawing26.xml"/><Relationship Id="rId1" Type="http://schemas.openxmlformats.org/officeDocument/2006/relationships/printerSettings" Target="../printerSettings/printerSettings26.bin"/><Relationship Id="rId5" Type="http://schemas.openxmlformats.org/officeDocument/2006/relationships/comments" Target="../comments24.xml"/><Relationship Id="rId4" Type="http://schemas.openxmlformats.org/officeDocument/2006/relationships/ctrlProp" Target="../ctrlProps/ctrlProp30.xml"/></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28.vml"/><Relationship Id="rId2" Type="http://schemas.openxmlformats.org/officeDocument/2006/relationships/drawing" Target="../drawings/drawing27.xml"/><Relationship Id="rId1" Type="http://schemas.openxmlformats.org/officeDocument/2006/relationships/printerSettings" Target="../printerSettings/printerSettings27.bin"/><Relationship Id="rId5" Type="http://schemas.openxmlformats.org/officeDocument/2006/relationships/comments" Target="../comments25.xml"/><Relationship Id="rId4" Type="http://schemas.openxmlformats.org/officeDocument/2006/relationships/ctrlProp" Target="../ctrlProps/ctrlProp31.xml"/></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29.vml"/><Relationship Id="rId2" Type="http://schemas.openxmlformats.org/officeDocument/2006/relationships/drawing" Target="../drawings/drawing28.xml"/><Relationship Id="rId1" Type="http://schemas.openxmlformats.org/officeDocument/2006/relationships/printerSettings" Target="../printerSettings/printerSettings28.bin"/><Relationship Id="rId5" Type="http://schemas.openxmlformats.org/officeDocument/2006/relationships/comments" Target="../comments26.xml"/><Relationship Id="rId4" Type="http://schemas.openxmlformats.org/officeDocument/2006/relationships/ctrlProp" Target="../ctrlProps/ctrlProp32.xml"/></Relationships>
</file>

<file path=xl/worksheets/_rels/sheet33.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29.xml"/><Relationship Id="rId1" Type="http://schemas.openxmlformats.org/officeDocument/2006/relationships/printerSettings" Target="../printerSettings/printerSettings29.bin"/><Relationship Id="rId5" Type="http://schemas.openxmlformats.org/officeDocument/2006/relationships/comments" Target="../comments27.xml"/><Relationship Id="rId4" Type="http://schemas.openxmlformats.org/officeDocument/2006/relationships/ctrlProp" Target="../ctrlProps/ctrlProp33.xml"/></Relationships>
</file>

<file path=xl/worksheets/_rels/sheet34.xml.rels><?xml version="1.0" encoding="UTF-8" standalone="yes"?>
<Relationships xmlns="http://schemas.openxmlformats.org/package/2006/relationships"><Relationship Id="rId3" Type="http://schemas.openxmlformats.org/officeDocument/2006/relationships/vmlDrawing" Target="../drawings/vmlDrawing31.vml"/><Relationship Id="rId2" Type="http://schemas.openxmlformats.org/officeDocument/2006/relationships/drawing" Target="../drawings/drawing30.xml"/><Relationship Id="rId1" Type="http://schemas.openxmlformats.org/officeDocument/2006/relationships/printerSettings" Target="../printerSettings/printerSettings30.bin"/><Relationship Id="rId5" Type="http://schemas.openxmlformats.org/officeDocument/2006/relationships/comments" Target="../comments28.xml"/><Relationship Id="rId4" Type="http://schemas.openxmlformats.org/officeDocument/2006/relationships/ctrlProp" Target="../ctrlProps/ctrlProp34.xml"/></Relationships>
</file>

<file path=xl/worksheets/_rels/sheet35.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31.xml"/><Relationship Id="rId1" Type="http://schemas.openxmlformats.org/officeDocument/2006/relationships/printerSettings" Target="../printerSettings/printerSettings31.bin"/><Relationship Id="rId5" Type="http://schemas.openxmlformats.org/officeDocument/2006/relationships/comments" Target="../comments29.xml"/><Relationship Id="rId4" Type="http://schemas.openxmlformats.org/officeDocument/2006/relationships/ctrlProp" Target="../ctrlProps/ctrlProp35.xml"/></Relationships>
</file>

<file path=xl/worksheets/_rels/sheet36.xml.rels><?xml version="1.0" encoding="UTF-8" standalone="yes"?>
<Relationships xmlns="http://schemas.openxmlformats.org/package/2006/relationships"><Relationship Id="rId3" Type="http://schemas.openxmlformats.org/officeDocument/2006/relationships/vmlDrawing" Target="../drawings/vmlDrawing33.vml"/><Relationship Id="rId2" Type="http://schemas.openxmlformats.org/officeDocument/2006/relationships/drawing" Target="../drawings/drawing32.xml"/><Relationship Id="rId1" Type="http://schemas.openxmlformats.org/officeDocument/2006/relationships/printerSettings" Target="../printerSettings/printerSettings32.bin"/><Relationship Id="rId5" Type="http://schemas.openxmlformats.org/officeDocument/2006/relationships/comments" Target="../comments30.xml"/><Relationship Id="rId4" Type="http://schemas.openxmlformats.org/officeDocument/2006/relationships/ctrlProp" Target="../ctrlProps/ctrlProp36.xml"/></Relationships>
</file>

<file path=xl/worksheets/_rels/sheet37.xml.rels><?xml version="1.0" encoding="UTF-8" standalone="yes"?>
<Relationships xmlns="http://schemas.openxmlformats.org/package/2006/relationships"><Relationship Id="rId3" Type="http://schemas.openxmlformats.org/officeDocument/2006/relationships/vmlDrawing" Target="../drawings/vmlDrawing34.vml"/><Relationship Id="rId2" Type="http://schemas.openxmlformats.org/officeDocument/2006/relationships/drawing" Target="../drawings/drawing33.xml"/><Relationship Id="rId1" Type="http://schemas.openxmlformats.org/officeDocument/2006/relationships/printerSettings" Target="../printerSettings/printerSettings33.bin"/><Relationship Id="rId5" Type="http://schemas.openxmlformats.org/officeDocument/2006/relationships/comments" Target="../comments31.xml"/><Relationship Id="rId4" Type="http://schemas.openxmlformats.org/officeDocument/2006/relationships/ctrlProp" Target="../ctrlProps/ctrlProp37.xml"/></Relationships>
</file>

<file path=xl/worksheets/_rels/sheet38.xml.rels><?xml version="1.0" encoding="UTF-8" standalone="yes"?>
<Relationships xmlns="http://schemas.openxmlformats.org/package/2006/relationships"><Relationship Id="rId3" Type="http://schemas.openxmlformats.org/officeDocument/2006/relationships/vmlDrawing" Target="../drawings/vmlDrawing35.vml"/><Relationship Id="rId2" Type="http://schemas.openxmlformats.org/officeDocument/2006/relationships/drawing" Target="../drawings/drawing34.xml"/><Relationship Id="rId1" Type="http://schemas.openxmlformats.org/officeDocument/2006/relationships/printerSettings" Target="../printerSettings/printerSettings34.bin"/><Relationship Id="rId5" Type="http://schemas.openxmlformats.org/officeDocument/2006/relationships/comments" Target="../comments32.xml"/><Relationship Id="rId4" Type="http://schemas.openxmlformats.org/officeDocument/2006/relationships/ctrlProp" Target="../ctrlProps/ctrlProp38.xml"/></Relationships>
</file>

<file path=xl/worksheets/_rels/sheet39.xml.rels><?xml version="1.0" encoding="UTF-8" standalone="yes"?>
<Relationships xmlns="http://schemas.openxmlformats.org/package/2006/relationships"><Relationship Id="rId3" Type="http://schemas.openxmlformats.org/officeDocument/2006/relationships/vmlDrawing" Target="../drawings/vmlDrawing36.vml"/><Relationship Id="rId2" Type="http://schemas.openxmlformats.org/officeDocument/2006/relationships/drawing" Target="../drawings/drawing35.xml"/><Relationship Id="rId1" Type="http://schemas.openxmlformats.org/officeDocument/2006/relationships/printerSettings" Target="../printerSettings/printerSettings35.bin"/><Relationship Id="rId5" Type="http://schemas.openxmlformats.org/officeDocument/2006/relationships/comments" Target="../comments33.xml"/><Relationship Id="rId4" Type="http://schemas.openxmlformats.org/officeDocument/2006/relationships/ctrlProp" Target="../ctrlProps/ctrlProp39.xml"/></Relationships>
</file>

<file path=xl/worksheets/_rels/sheet40.xml.rels><?xml version="1.0" encoding="UTF-8" standalone="yes"?>
<Relationships xmlns="http://schemas.openxmlformats.org/package/2006/relationships"><Relationship Id="rId3" Type="http://schemas.openxmlformats.org/officeDocument/2006/relationships/vmlDrawing" Target="../drawings/vmlDrawing37.vml"/><Relationship Id="rId2" Type="http://schemas.openxmlformats.org/officeDocument/2006/relationships/drawing" Target="../drawings/drawing36.xml"/><Relationship Id="rId1" Type="http://schemas.openxmlformats.org/officeDocument/2006/relationships/printerSettings" Target="../printerSettings/printerSettings36.bin"/><Relationship Id="rId5" Type="http://schemas.openxmlformats.org/officeDocument/2006/relationships/comments" Target="../comments34.xml"/><Relationship Id="rId4" Type="http://schemas.openxmlformats.org/officeDocument/2006/relationships/ctrlProp" Target="../ctrlProps/ctrlProp40.xml"/></Relationships>
</file>

<file path=xl/worksheets/_rels/sheet41.xml.rels><?xml version="1.0" encoding="UTF-8" standalone="yes"?>
<Relationships xmlns="http://schemas.openxmlformats.org/package/2006/relationships"><Relationship Id="rId3" Type="http://schemas.openxmlformats.org/officeDocument/2006/relationships/vmlDrawing" Target="../drawings/vmlDrawing38.vml"/><Relationship Id="rId2" Type="http://schemas.openxmlformats.org/officeDocument/2006/relationships/drawing" Target="../drawings/drawing37.xml"/><Relationship Id="rId1" Type="http://schemas.openxmlformats.org/officeDocument/2006/relationships/printerSettings" Target="../printerSettings/printerSettings37.bin"/><Relationship Id="rId5" Type="http://schemas.openxmlformats.org/officeDocument/2006/relationships/comments" Target="../comments35.xml"/><Relationship Id="rId4" Type="http://schemas.openxmlformats.org/officeDocument/2006/relationships/ctrlProp" Target="../ctrlProps/ctrlProp41.xml"/></Relationships>
</file>

<file path=xl/worksheets/_rels/sheet42.xml.rels><?xml version="1.0" encoding="UTF-8" standalone="yes"?>
<Relationships xmlns="http://schemas.openxmlformats.org/package/2006/relationships"><Relationship Id="rId3" Type="http://schemas.openxmlformats.org/officeDocument/2006/relationships/vmlDrawing" Target="../drawings/vmlDrawing39.vml"/><Relationship Id="rId2" Type="http://schemas.openxmlformats.org/officeDocument/2006/relationships/drawing" Target="../drawings/drawing38.xml"/><Relationship Id="rId1" Type="http://schemas.openxmlformats.org/officeDocument/2006/relationships/printerSettings" Target="../printerSettings/printerSettings38.bin"/><Relationship Id="rId5" Type="http://schemas.openxmlformats.org/officeDocument/2006/relationships/comments" Target="../comments36.xml"/><Relationship Id="rId4" Type="http://schemas.openxmlformats.org/officeDocument/2006/relationships/ctrlProp" Target="../ctrlProps/ctrlProp42.xml"/></Relationships>
</file>

<file path=xl/worksheets/_rels/sheet43.xml.rels><?xml version="1.0" encoding="UTF-8" standalone="yes"?>
<Relationships xmlns="http://schemas.openxmlformats.org/package/2006/relationships"><Relationship Id="rId3" Type="http://schemas.openxmlformats.org/officeDocument/2006/relationships/vmlDrawing" Target="../drawings/vmlDrawing40.vml"/><Relationship Id="rId2" Type="http://schemas.openxmlformats.org/officeDocument/2006/relationships/drawing" Target="../drawings/drawing39.xml"/><Relationship Id="rId1" Type="http://schemas.openxmlformats.org/officeDocument/2006/relationships/printerSettings" Target="../printerSettings/printerSettings39.bin"/><Relationship Id="rId5" Type="http://schemas.openxmlformats.org/officeDocument/2006/relationships/comments" Target="../comments37.xml"/><Relationship Id="rId4" Type="http://schemas.openxmlformats.org/officeDocument/2006/relationships/ctrlProp" Target="../ctrlProps/ctrlProp43.xml"/></Relationships>
</file>

<file path=xl/worksheets/_rels/sheet44.xml.rels><?xml version="1.0" encoding="UTF-8" standalone="yes"?>
<Relationships xmlns="http://schemas.openxmlformats.org/package/2006/relationships"><Relationship Id="rId3" Type="http://schemas.openxmlformats.org/officeDocument/2006/relationships/vmlDrawing" Target="../drawings/vmlDrawing41.vml"/><Relationship Id="rId2" Type="http://schemas.openxmlformats.org/officeDocument/2006/relationships/drawing" Target="../drawings/drawing40.xml"/><Relationship Id="rId1" Type="http://schemas.openxmlformats.org/officeDocument/2006/relationships/printerSettings" Target="../printerSettings/printerSettings40.bin"/><Relationship Id="rId5" Type="http://schemas.openxmlformats.org/officeDocument/2006/relationships/comments" Target="../comments38.xml"/><Relationship Id="rId4" Type="http://schemas.openxmlformats.org/officeDocument/2006/relationships/ctrlProp" Target="../ctrlProps/ctrlProp44.xml"/></Relationships>
</file>

<file path=xl/worksheets/_rels/sheet45.xml.rels><?xml version="1.0" encoding="UTF-8" standalone="yes"?>
<Relationships xmlns="http://schemas.openxmlformats.org/package/2006/relationships"><Relationship Id="rId3" Type="http://schemas.openxmlformats.org/officeDocument/2006/relationships/vmlDrawing" Target="../drawings/vmlDrawing42.vml"/><Relationship Id="rId2" Type="http://schemas.openxmlformats.org/officeDocument/2006/relationships/drawing" Target="../drawings/drawing41.xml"/><Relationship Id="rId1" Type="http://schemas.openxmlformats.org/officeDocument/2006/relationships/printerSettings" Target="../printerSettings/printerSettings41.bin"/><Relationship Id="rId5" Type="http://schemas.openxmlformats.org/officeDocument/2006/relationships/comments" Target="../comments39.xml"/><Relationship Id="rId4" Type="http://schemas.openxmlformats.org/officeDocument/2006/relationships/ctrlProp" Target="../ctrlProps/ctrlProp45.xml"/></Relationships>
</file>

<file path=xl/worksheets/_rels/sheet46.xml.rels><?xml version="1.0" encoding="UTF-8" standalone="yes"?>
<Relationships xmlns="http://schemas.openxmlformats.org/package/2006/relationships"><Relationship Id="rId3" Type="http://schemas.openxmlformats.org/officeDocument/2006/relationships/vmlDrawing" Target="../drawings/vmlDrawing43.vml"/><Relationship Id="rId2" Type="http://schemas.openxmlformats.org/officeDocument/2006/relationships/drawing" Target="../drawings/drawing42.xml"/><Relationship Id="rId1" Type="http://schemas.openxmlformats.org/officeDocument/2006/relationships/printerSettings" Target="../printerSettings/printerSettings42.bin"/><Relationship Id="rId5" Type="http://schemas.openxmlformats.org/officeDocument/2006/relationships/comments" Target="../comments40.xml"/><Relationship Id="rId4" Type="http://schemas.openxmlformats.org/officeDocument/2006/relationships/ctrlProp" Target="../ctrlProps/ctrlProp4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A54648-491F-4915-8F0A-6A4BC8E20033}">
  <sheetPr codeName="Sheet4"/>
  <dimension ref="A1:A6"/>
  <sheetViews>
    <sheetView zoomScale="175" zoomScaleNormal="175" workbookViewId="0">
      <selection activeCell="A3" sqref="A3"/>
    </sheetView>
  </sheetViews>
  <sheetFormatPr defaultRowHeight="14.5" x14ac:dyDescent="0.35"/>
  <cols>
    <col min="1" max="1" width="102.54296875" customWidth="1"/>
  </cols>
  <sheetData>
    <row r="1" spans="1:1" ht="42" customHeight="1" x14ac:dyDescent="0.35">
      <c r="A1" s="101" t="s">
        <v>1125</v>
      </c>
    </row>
    <row r="3" spans="1:1" ht="58" x14ac:dyDescent="0.35">
      <c r="A3" s="101" t="s">
        <v>1126</v>
      </c>
    </row>
    <row r="5" spans="1:1" x14ac:dyDescent="0.35">
      <c r="A5" t="s">
        <v>1127</v>
      </c>
    </row>
    <row r="6" spans="1:1" ht="72.5" x14ac:dyDescent="0.35">
      <c r="A6" s="101" t="s">
        <v>1128</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FD69D1-D73B-4995-946C-20419085CC02}">
  <sheetPr codeName="Sheet26"/>
  <dimension ref="A1:H40"/>
  <sheetViews>
    <sheetView view="pageBreakPreview" zoomScaleNormal="130" zoomScaleSheetLayoutView="100" workbookViewId="0">
      <selection activeCell="A14" sqref="A14"/>
    </sheetView>
  </sheetViews>
  <sheetFormatPr defaultRowHeight="14.5" x14ac:dyDescent="0.35"/>
  <cols>
    <col min="1" max="1" width="59" bestFit="1" customWidth="1"/>
    <col min="2" max="2" width="36.453125" customWidth="1"/>
    <col min="3" max="3" width="27.26953125" bestFit="1" customWidth="1"/>
    <col min="4" max="8" width="26.7265625" customWidth="1"/>
  </cols>
  <sheetData>
    <row r="1" spans="1:8" ht="132" customHeight="1" x14ac:dyDescent="0.75">
      <c r="A1" s="35"/>
      <c r="B1" s="109"/>
      <c r="C1" s="141" t="str" cm="1">
        <f t="array" aca="1" ref="C1" ca="1">MID(CELL("filename", B1), FIND("]", CELL("filename", B1)) + 1, 255)</f>
        <v>Indice</v>
      </c>
      <c r="D1" s="141"/>
      <c r="E1" s="141"/>
      <c r="F1" s="141"/>
      <c r="G1" s="141"/>
      <c r="H1" s="141"/>
    </row>
    <row r="2" spans="1:8" ht="26.15" customHeight="1" x14ac:dyDescent="0.7">
      <c r="A2" s="36" t="s">
        <v>1124</v>
      </c>
      <c r="B2" s="36" t="s">
        <v>2577</v>
      </c>
      <c r="C2" s="36"/>
      <c r="D2" s="36"/>
      <c r="E2" s="36"/>
      <c r="F2" s="37"/>
      <c r="G2" s="37"/>
      <c r="H2" s="37"/>
    </row>
    <row r="3" spans="1:8" ht="26.15" customHeight="1" x14ac:dyDescent="0.7">
      <c r="A3" s="36" t="s">
        <v>2341</v>
      </c>
      <c r="B3" s="36" t="s">
        <v>2537</v>
      </c>
      <c r="C3" s="36"/>
      <c r="D3" s="36"/>
      <c r="E3" s="36"/>
      <c r="F3" s="37"/>
      <c r="G3" s="37"/>
      <c r="H3" s="37"/>
    </row>
    <row r="4" spans="1:8" ht="26.15" customHeight="1" x14ac:dyDescent="0.7">
      <c r="A4" s="36" t="s">
        <v>2528</v>
      </c>
      <c r="B4" s="36" t="s">
        <v>1078</v>
      </c>
      <c r="C4" s="36"/>
      <c r="D4" s="36"/>
      <c r="E4" s="36"/>
      <c r="F4" s="37"/>
      <c r="G4" s="37"/>
      <c r="H4" s="37"/>
    </row>
    <row r="5" spans="1:8" ht="26.15" customHeight="1" x14ac:dyDescent="0.7">
      <c r="A5" s="36" t="s">
        <v>1200</v>
      </c>
      <c r="B5" s="36"/>
      <c r="C5" s="36"/>
      <c r="D5" s="36"/>
      <c r="E5" s="36"/>
      <c r="F5" s="37"/>
      <c r="G5" s="37"/>
      <c r="H5" s="37"/>
    </row>
    <row r="6" spans="1:8" ht="26.15" customHeight="1" x14ac:dyDescent="0.7">
      <c r="A6" s="36" t="s">
        <v>2321</v>
      </c>
      <c r="B6" s="36"/>
      <c r="C6" s="36"/>
      <c r="D6" s="36"/>
      <c r="E6" s="36"/>
      <c r="F6" s="37"/>
      <c r="G6" s="37"/>
      <c r="H6" s="37"/>
    </row>
    <row r="7" spans="1:8" ht="26.15" customHeight="1" x14ac:dyDescent="0.7">
      <c r="A7" s="36" t="s">
        <v>979</v>
      </c>
      <c r="B7" s="36"/>
      <c r="C7" s="36"/>
      <c r="D7" s="36"/>
      <c r="E7" s="36"/>
      <c r="F7" s="37"/>
      <c r="G7" s="37"/>
      <c r="H7" s="37"/>
    </row>
    <row r="8" spans="1:8" ht="26.15" customHeight="1" x14ac:dyDescent="0.7">
      <c r="A8" s="36" t="s">
        <v>1448</v>
      </c>
      <c r="B8" s="36"/>
      <c r="C8" s="36"/>
      <c r="D8" s="36"/>
      <c r="E8" s="36"/>
      <c r="F8" s="37"/>
      <c r="G8" s="37"/>
      <c r="H8" s="37"/>
    </row>
    <row r="9" spans="1:8" ht="26.15" customHeight="1" x14ac:dyDescent="0.7">
      <c r="A9" s="36" t="s">
        <v>980</v>
      </c>
      <c r="B9" s="36"/>
      <c r="C9" s="36"/>
      <c r="D9" s="36"/>
      <c r="E9" s="36"/>
      <c r="F9" s="37"/>
      <c r="G9" s="37"/>
      <c r="H9" s="37"/>
    </row>
    <row r="10" spans="1:8" ht="26.15" customHeight="1" x14ac:dyDescent="0.7">
      <c r="A10" s="36" t="s">
        <v>981</v>
      </c>
      <c r="B10" s="36"/>
      <c r="C10" s="36"/>
      <c r="D10" s="36"/>
      <c r="E10" s="37"/>
      <c r="F10" s="37"/>
      <c r="G10" s="37"/>
      <c r="H10" s="37"/>
    </row>
    <row r="11" spans="1:8" ht="26.15" customHeight="1" x14ac:dyDescent="0.7">
      <c r="A11" s="36" t="s">
        <v>982</v>
      </c>
      <c r="B11" s="36"/>
      <c r="C11" s="36"/>
      <c r="D11" s="36"/>
      <c r="E11" s="37"/>
      <c r="F11" s="37"/>
      <c r="G11" s="37"/>
      <c r="H11" s="37"/>
    </row>
    <row r="12" spans="1:8" ht="26.15" customHeight="1" x14ac:dyDescent="0.7">
      <c r="A12" s="36" t="s">
        <v>1076</v>
      </c>
      <c r="B12" s="36"/>
      <c r="C12" s="36"/>
      <c r="D12" s="36"/>
      <c r="E12" s="37"/>
      <c r="F12" s="37"/>
      <c r="G12" s="37"/>
      <c r="H12" s="37"/>
    </row>
    <row r="13" spans="1:8" ht="26.15" customHeight="1" x14ac:dyDescent="0.7">
      <c r="A13" s="36" t="s">
        <v>1197</v>
      </c>
      <c r="B13" s="36"/>
      <c r="C13" s="36"/>
      <c r="D13" s="36"/>
      <c r="E13" s="37"/>
      <c r="F13" s="37"/>
      <c r="G13" s="37"/>
      <c r="H13" s="37"/>
    </row>
    <row r="14" spans="1:8" ht="26.15" customHeight="1" x14ac:dyDescent="0.7">
      <c r="A14" s="36" t="s">
        <v>1198</v>
      </c>
      <c r="B14" s="36"/>
      <c r="C14" s="36"/>
      <c r="D14" s="36"/>
      <c r="E14" s="37"/>
      <c r="F14" s="37"/>
      <c r="G14" s="37"/>
      <c r="H14" s="37"/>
    </row>
    <row r="15" spans="1:8" ht="26.15" customHeight="1" x14ac:dyDescent="0.7">
      <c r="A15" s="36" t="s">
        <v>1121</v>
      </c>
      <c r="B15" s="36"/>
      <c r="C15" s="36"/>
      <c r="D15" s="36"/>
      <c r="E15" s="37"/>
      <c r="F15" s="37"/>
      <c r="G15" s="37"/>
      <c r="H15" s="37"/>
    </row>
    <row r="16" spans="1:8" ht="26.15" customHeight="1" x14ac:dyDescent="0.7">
      <c r="A16" s="36" t="s">
        <v>1122</v>
      </c>
      <c r="B16" s="36"/>
      <c r="C16" s="36"/>
      <c r="D16" s="36"/>
      <c r="E16" s="37"/>
      <c r="F16" s="37"/>
      <c r="G16" s="37"/>
      <c r="H16" s="37"/>
    </row>
    <row r="17" spans="1:8" ht="26.15" customHeight="1" x14ac:dyDescent="0.7">
      <c r="A17" s="36" t="s">
        <v>227</v>
      </c>
      <c r="B17" s="36"/>
      <c r="C17" s="36"/>
      <c r="D17" s="36"/>
      <c r="E17" s="37"/>
      <c r="F17" s="37"/>
      <c r="G17" s="37"/>
      <c r="H17" s="37"/>
    </row>
    <row r="18" spans="1:8" ht="26.15" customHeight="1" x14ac:dyDescent="0.7">
      <c r="A18" s="36" t="s">
        <v>228</v>
      </c>
      <c r="B18" s="36"/>
      <c r="C18" s="36"/>
      <c r="D18" s="36"/>
      <c r="E18" s="37"/>
      <c r="F18" s="37"/>
      <c r="G18" s="37"/>
      <c r="H18" s="37"/>
    </row>
    <row r="19" spans="1:8" ht="26.15" customHeight="1" x14ac:dyDescent="0.7">
      <c r="A19" s="36" t="s">
        <v>1154</v>
      </c>
      <c r="B19" s="36"/>
      <c r="C19" s="36"/>
      <c r="D19" s="36"/>
      <c r="E19" s="37"/>
      <c r="F19" s="37"/>
      <c r="G19" s="37"/>
      <c r="H19" s="37"/>
    </row>
    <row r="20" spans="1:8" ht="25" x14ac:dyDescent="0.7">
      <c r="A20" s="36" t="s">
        <v>1123</v>
      </c>
      <c r="B20" s="36"/>
      <c r="C20" s="36"/>
      <c r="D20" s="36"/>
      <c r="E20" s="36"/>
      <c r="F20" s="36"/>
      <c r="G20" s="36"/>
      <c r="H20" s="36"/>
    </row>
    <row r="21" spans="1:8" ht="25" x14ac:dyDescent="0.7">
      <c r="A21" s="36" t="s">
        <v>1077</v>
      </c>
      <c r="B21" s="36"/>
      <c r="C21" s="36"/>
      <c r="D21" s="36"/>
      <c r="E21" s="36"/>
      <c r="F21" s="36"/>
      <c r="G21" s="36"/>
      <c r="H21" s="36"/>
    </row>
    <row r="22" spans="1:8" ht="25" x14ac:dyDescent="0.7">
      <c r="A22" s="36" t="s">
        <v>1047</v>
      </c>
      <c r="B22" s="36"/>
      <c r="C22" s="36"/>
      <c r="D22" s="36"/>
      <c r="E22" s="36"/>
      <c r="F22" s="36"/>
      <c r="G22" s="36"/>
      <c r="H22" s="36"/>
    </row>
    <row r="23" spans="1:8" ht="25" x14ac:dyDescent="0.7">
      <c r="A23" s="36" t="s">
        <v>1196</v>
      </c>
      <c r="B23" s="36"/>
      <c r="C23" s="36"/>
      <c r="D23" s="36"/>
      <c r="E23" s="36"/>
      <c r="F23" s="36"/>
      <c r="G23" s="36"/>
      <c r="H23" s="36"/>
    </row>
    <row r="24" spans="1:8" ht="25" x14ac:dyDescent="0.7">
      <c r="A24" s="36" t="s">
        <v>1188</v>
      </c>
      <c r="B24" s="36"/>
      <c r="C24" s="36"/>
      <c r="D24" s="36"/>
      <c r="E24" s="36"/>
      <c r="F24" s="36"/>
      <c r="G24" s="36"/>
      <c r="H24" s="36"/>
    </row>
    <row r="25" spans="1:8" ht="25" x14ac:dyDescent="0.7">
      <c r="A25" s="36" t="s">
        <v>2374</v>
      </c>
      <c r="B25" s="36"/>
      <c r="C25" s="36"/>
      <c r="D25" s="36"/>
      <c r="E25" s="36"/>
      <c r="F25" s="36"/>
      <c r="G25" s="36"/>
      <c r="H25" s="36"/>
    </row>
    <row r="26" spans="1:8" ht="25" x14ac:dyDescent="0.7">
      <c r="A26" s="36" t="s">
        <v>2342</v>
      </c>
      <c r="B26" s="36"/>
      <c r="C26" s="36"/>
      <c r="D26" s="36"/>
      <c r="E26" s="36"/>
      <c r="F26" s="36"/>
      <c r="G26" s="36"/>
      <c r="H26" s="36"/>
    </row>
    <row r="27" spans="1:8" ht="25" x14ac:dyDescent="0.7">
      <c r="A27" s="36" t="s">
        <v>2375</v>
      </c>
      <c r="B27" s="36"/>
      <c r="C27" s="36"/>
      <c r="D27" s="36"/>
      <c r="E27" s="36"/>
      <c r="F27" s="36"/>
      <c r="G27" s="36"/>
      <c r="H27" s="36"/>
    </row>
    <row r="28" spans="1:8" ht="25" x14ac:dyDescent="0.7">
      <c r="A28" s="36" t="s">
        <v>2337</v>
      </c>
      <c r="B28" s="36"/>
      <c r="C28" s="36"/>
      <c r="D28" s="36"/>
      <c r="E28" s="36"/>
      <c r="F28" s="36"/>
      <c r="G28" s="36"/>
      <c r="H28" s="36"/>
    </row>
    <row r="29" spans="1:8" ht="25" x14ac:dyDescent="0.7">
      <c r="A29" s="36" t="s">
        <v>2376</v>
      </c>
      <c r="B29" s="36"/>
      <c r="C29" s="36"/>
      <c r="D29" s="36"/>
      <c r="E29" s="36"/>
      <c r="F29" s="36"/>
      <c r="G29" s="36"/>
      <c r="H29" s="36"/>
    </row>
    <row r="30" spans="1:8" ht="25" x14ac:dyDescent="0.7">
      <c r="A30" s="36" t="s">
        <v>2529</v>
      </c>
      <c r="B30" s="36"/>
      <c r="C30" s="36"/>
      <c r="D30" s="36"/>
      <c r="E30" s="36"/>
      <c r="F30" s="36"/>
      <c r="G30" s="36"/>
      <c r="H30" s="36"/>
    </row>
    <row r="31" spans="1:8" ht="25" x14ac:dyDescent="0.7">
      <c r="A31" s="36" t="s">
        <v>2530</v>
      </c>
      <c r="B31" s="36"/>
      <c r="C31" s="36"/>
      <c r="D31" s="36"/>
      <c r="E31" s="36"/>
      <c r="F31" s="36"/>
      <c r="G31" s="36"/>
      <c r="H31" s="36"/>
    </row>
    <row r="32" spans="1:8" ht="25" x14ac:dyDescent="0.7">
      <c r="A32" s="36" t="s">
        <v>2531</v>
      </c>
      <c r="B32" s="36"/>
      <c r="C32" s="36"/>
      <c r="D32" s="36"/>
      <c r="E32" s="36"/>
      <c r="F32" s="36"/>
      <c r="G32" s="36"/>
      <c r="H32" s="36"/>
    </row>
    <row r="33" spans="1:8" ht="25" x14ac:dyDescent="0.7">
      <c r="A33" s="36" t="s">
        <v>2532</v>
      </c>
      <c r="B33" s="36"/>
      <c r="C33" s="36"/>
      <c r="D33" s="36"/>
      <c r="E33" s="36"/>
      <c r="F33" s="36"/>
      <c r="G33" s="36"/>
      <c r="H33" s="36"/>
    </row>
    <row r="34" spans="1:8" ht="25" x14ac:dyDescent="0.7">
      <c r="A34" s="36" t="s">
        <v>2533</v>
      </c>
      <c r="B34" s="36"/>
      <c r="C34" s="36"/>
      <c r="D34" s="36"/>
      <c r="E34" s="36"/>
      <c r="F34" s="36"/>
      <c r="G34" s="36"/>
      <c r="H34" s="36"/>
    </row>
    <row r="35" spans="1:8" ht="25" x14ac:dyDescent="0.7">
      <c r="A35" s="36" t="s">
        <v>2534</v>
      </c>
      <c r="B35" s="36"/>
      <c r="C35" s="36"/>
      <c r="D35" s="36"/>
      <c r="E35" s="36"/>
      <c r="F35" s="36"/>
      <c r="G35" s="36"/>
      <c r="H35" s="36"/>
    </row>
    <row r="36" spans="1:8" ht="25" x14ac:dyDescent="0.7">
      <c r="A36" s="36" t="s">
        <v>2535</v>
      </c>
      <c r="B36" s="36"/>
      <c r="C36" s="36"/>
      <c r="D36" s="36"/>
      <c r="E36" s="36"/>
      <c r="F36" s="36"/>
      <c r="G36" s="36"/>
      <c r="H36" s="36"/>
    </row>
    <row r="37" spans="1:8" ht="25" x14ac:dyDescent="0.7">
      <c r="A37" s="36" t="s">
        <v>2536</v>
      </c>
      <c r="B37" s="36"/>
      <c r="C37" s="36"/>
      <c r="D37" s="36"/>
      <c r="E37" s="36"/>
      <c r="F37" s="36"/>
      <c r="G37" s="36"/>
      <c r="H37" s="36"/>
    </row>
    <row r="38" spans="1:8" ht="25" x14ac:dyDescent="0.7">
      <c r="A38" s="36" t="s">
        <v>2574</v>
      </c>
      <c r="B38" s="36"/>
      <c r="C38" s="36"/>
      <c r="D38" s="36"/>
      <c r="E38" s="36"/>
      <c r="F38" s="36"/>
      <c r="G38" s="36"/>
      <c r="H38" s="36"/>
    </row>
    <row r="39" spans="1:8" ht="25" x14ac:dyDescent="0.7">
      <c r="A39" s="36" t="s">
        <v>2575</v>
      </c>
      <c r="B39" s="36"/>
      <c r="C39" s="36"/>
      <c r="D39" s="36"/>
      <c r="E39" s="36"/>
      <c r="F39" s="36"/>
      <c r="G39" s="36"/>
      <c r="H39" s="36"/>
    </row>
    <row r="40" spans="1:8" ht="25" x14ac:dyDescent="0.7">
      <c r="A40" s="36" t="s">
        <v>2576</v>
      </c>
      <c r="B40" s="36"/>
      <c r="C40" s="36"/>
      <c r="D40" s="36"/>
      <c r="E40" s="36"/>
      <c r="F40" s="36"/>
      <c r="G40" s="36"/>
      <c r="H40" s="36"/>
    </row>
  </sheetData>
  <mergeCells count="1">
    <mergeCell ref="C1:H1"/>
  </mergeCells>
  <hyperlinks>
    <hyperlink ref="A2" location="'code'!A3" display="'code'!A3" xr:uid="{05EFB0D2-81CB-4627-B280-017C4CBA8644}"/>
    <hyperlink ref="A3" location="'Aleluya Interleccional (2)'!A3" display="'Aleluya Interleccional (2)'!A3" xr:uid="{CEA0553B-542F-456B-B157-35702BB7FC31}"/>
    <hyperlink ref="A4" location="'BOCETO2'!A3" display="'BOCETO2'!A3" xr:uid="{8F67EE58-BDC0-4017-AF70-B35719BF48B8}"/>
    <hyperlink ref="A5" location="'Aleluya'!A3" display="'Aleluya'!A3" xr:uid="{7978804C-40A3-40E1-8074-07D08F9A1E22}"/>
    <hyperlink ref="A6" location="'Sheet1'!A3" display="'Sheet1'!A3" xr:uid="{2D401C4C-1EA7-404B-8E45-35F25399705C}"/>
    <hyperlink ref="A7" location="'Index'!A3" display="'Index'!A3" xr:uid="{FB1A42DC-A85F-4214-B7D8-285F89D7AFD6}"/>
    <hyperlink ref="A8" location="'Aleluya-NoOrganizado'!A3" display="'Aleluya-NoOrganizado'!A3" xr:uid="{AB6B37D2-5267-4413-A34B-878046C6D8F4}"/>
    <hyperlink ref="A9" location="'Index Web'!A3" display="'Index Web'!A3" xr:uid="{81B2055D-5FB2-4305-A079-B32CEE94F987}"/>
    <hyperlink ref="A10" location="'cantosJS'!A3" display="'cantosJS'!A3" xr:uid="{AC94BE60-2D93-4E51-A71C-486EE0B38306}"/>
    <hyperlink ref="A11" location="'Find'!A3" display="'Find'!A3" xr:uid="{CFDE0117-F423-482F-BD7D-D86ED2F58E31}"/>
    <hyperlink ref="A12" location="'html'!A3" display="'html'!A3" xr:uid="{C8069943-FD99-425D-80AC-667618FFC6DC}"/>
    <hyperlink ref="A13" location="'ALELUYA INTERLECCIONAL s22'!A3" display="'ALELUYA INTERLECCIONAL s22'!A3" xr:uid="{4A37196C-891C-4A59-A5B4-A336A15521D7}"/>
    <hyperlink ref="A14" location="'GLORIA A DIOS EN LO ALTO DEL CI'!A3" display="'GLORIA A DIOS EN LO ALTO DEL CI'!A3" xr:uid="{367AFB81-C0E6-4723-819E-EE06F4F115B3}"/>
    <hyperlink ref="A15" location="'SANTO PALOMERAS 65 '!A3" display="'SANTO PALOMERAS 65 '!A3" xr:uid="{88951EE7-9477-4076-B62B-651F9C41F319}"/>
    <hyperlink ref="A16" location="'SANTO MELODÍA HEBRAICA'!A3" display="'SANTO MELODÍA HEBRAICA'!A3" xr:uid="{8B780404-022C-40D8-BBB8-EC79BB2CD980}"/>
    <hyperlink ref="A17" location="'Santo Palestina 74'!A3" display="'Santo Palestina 74'!A3" xr:uid="{0AEB2067-3BBE-4B97-8BAA-A2F8F0D1C606}"/>
    <hyperlink ref="A18" location="'Santo Roma 77'!A3" display="'Santo Roma 77'!A3" xr:uid="{6E57510D-7227-4CC7-B156-C67356842FB4}"/>
    <hyperlink ref="A19" location="'SANTO 1982'!A3" display="'SANTO 1982'!A3" xr:uid="{ACD32234-684C-4704-AF88-90A715065ADC}"/>
    <hyperlink ref="A20" location="'SANTO 1988'!A3" display="'SANTO 1988'!A3" xr:uid="{474200BF-0B53-4504-9987-953614695A38}"/>
    <hyperlink ref="A21" location="'DICE EL SEÑOR A MI SEÑOR'!A3" display="'DICE EL SEÑOR A MI SEÑOR'!A3" xr:uid="{2DC5E386-B01C-4760-8F92-F4B76D5E5AE9}"/>
    <hyperlink ref="A22" location="'DICHOSO EL HOMBRE'!A3" display="'DICHOSO EL HOMBRE'!A3" xr:uid="{438B531C-C3F4-4FC3-A0E5-CBC1B30F38F1}"/>
    <hyperlink ref="A23" location="'OH LUZ GOZOSA'!A3" display="'OH LUZ GOZOSA'!A3" xr:uid="{CA24221F-58C4-4217-A2F3-409A940C0DD4}"/>
    <hyperlink ref="A24" location="'INVOCACIÓN AL ESPIRITU SANTO'!A3" display="'INVOCACIÓN AL ESPIRITU SANTO'!A3" xr:uid="{CFA497C8-5A9B-4723-93AB-8060022D6126}"/>
    <hyperlink ref="A25" location="'ALELUYA ADVIENTO S I-4 (2)'!A3" display="'ALELUYA ADVIENTO S I-4 (2)'!A3" xr:uid="{23E1189C-F3DC-46DD-93F3-C0D70EF3E10C}"/>
    <hyperlink ref="A26" location="'Aleluya Interleccional'!A3" display="'Aleluya Interleccional'!A3" xr:uid="{A7F5C180-8C5B-4132-A0C5-EF8936E85772}"/>
    <hyperlink ref="A27" location="'AInterleccional cp (2)'!A3" display="'AInterleccional cp (2)'!A3" xr:uid="{2838EDC0-E4C8-4394-ADAE-7FEB869CCFB7}"/>
    <hyperlink ref="A28" location="'Aleluya Interleccional'!A3" display="'Aleluya Interleccional'!A3" xr:uid="{3E3162E9-DA7F-4C90-B4DB-3360E68A21B9}"/>
    <hyperlink ref="A29" location="'Aleluya Interleccional cp'!A3" display="'Aleluya Interleccional cp'!A3" xr:uid="{51BDE64C-A91A-4CAE-A8A7-2DE69F7F0146}"/>
    <hyperlink ref="A30" location="'No'!A3" display="'No'!A3" xr:uid="{9A5FFE06-8344-4E1D-A1A9-9E105D844732}"/>
    <hyperlink ref="A31" location="'ACLAMACIONES A LA ORACIÓN DE LO'!A3" display="'ACLAMACIONES A LA ORACIÓN DE LO'!A3" xr:uid="{10DDF1AA-5992-4D08-9429-140349C992E0}"/>
    <hyperlink ref="A32" location="'No (2)'!A3" display="'No (2)'!A3" xr:uid="{A96F0811-7320-4ABC-A4A6-E8D2F09115F8}"/>
    <hyperlink ref="A33" location="'ALELUYA PASCUAL'!A3" display="'ALELUYA PASCUAL'!A3" xr:uid="{4C0C8CD7-80F4-48F5-A289-5A3C2CA6438E}"/>
    <hyperlink ref="A34" location="'ANTÍFONA PARA EL EVANGELIO'!A3" display="'ANTÍFONA PARA EL EVANGELIO'!A3" xr:uid="{68349B44-7B6C-410E-AD26-D4604422161E}"/>
    <hyperlink ref="A35" location="'BENDICIÓN DEL AGUA'!A3" display="'BENDICIÓN DEL AGUA'!A3" xr:uid="{2536B3F2-8AFC-432B-A1BB-DD847EE7CF47}"/>
    <hyperlink ref="A36" location="'BENDICIÓN DEL AGUA p1'!A3" display="'BENDICIÓN DEL AGUA p1'!A3" xr:uid="{3E392534-FC6B-4E2D-8BF0-8B3CB338E0B1}"/>
    <hyperlink ref="A37" location="'BENDICIÓN DEL AGUA p2'!A3" display="'BENDICIÓN DEL AGUA p2'!A3" xr:uid="{CD605C6A-0D50-454E-92D4-CDEB6F0D1080}"/>
    <hyperlink ref="A38" location="'No (3)'!A3" display="'No (3)'!A3" xr:uid="{F6FAC2D5-71BB-40A6-BC6A-C1662D4458AB}"/>
    <hyperlink ref="A39" location="'CELEBRACIÓN PENITENCIAL (BENDIC'!A3" display="'CELEBRACIÓN PENITENCIAL (BENDIC'!A3" xr:uid="{FEF29CB9-CBF0-4B6F-973E-9A63837C041F}"/>
    <hyperlink ref="A40" location="'CORDERO DE DIOS'!A3" display="'CORDERO DE DIOS'!A3" xr:uid="{EACCB6A5-7B9E-4675-A6A6-6E1F8E272D11}"/>
    <hyperlink ref="B2" location="'CREDO'!A3" display="'CREDO'!A3" xr:uid="{C502A1B3-64E2-4414-A6F8-453E216241FF}"/>
    <hyperlink ref="B3" location="'MARIA, MADRE MÍA (2)'!A3" display="'MARIA, MADRE MÍA (2)'!A3" xr:uid="{631E83A4-956E-4ECF-8127-3D4353EE26BB}"/>
    <hyperlink ref="B4" location="'MARIA, MADRE MÍA'!A3" display="'MARIA, MADRE MÍA'!A3" xr:uid="{9F85A29F-7E53-43E2-B272-EAADC414A1A3}"/>
  </hyperlinks>
  <pageMargins left="0.7" right="0.7" top="0.75" bottom="0.75" header="0.3" footer="0.3"/>
  <pageSetup scale="33" orientation="portrait"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AC81D-6419-4C7E-98D1-A1A399E70CE4}">
  <sheetPr codeName="Sheet82">
    <tabColor rgb="FF00B0F0"/>
  </sheetPr>
  <dimension ref="A1:AN104"/>
  <sheetViews>
    <sheetView zoomScale="85" zoomScaleNormal="85" workbookViewId="0">
      <pane xSplit="2" ySplit="1" topLeftCell="C2" activePane="bottomRight" state="frozen"/>
      <selection pane="topRight" activeCell="C1" sqref="C1"/>
      <selection pane="bottomLeft" activeCell="A2" sqref="A2"/>
      <selection pane="bottomRight" activeCell="L12" sqref="L12"/>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v>180</v>
      </c>
      <c r="E1" s="39"/>
      <c r="F1" s="39"/>
      <c r="G1" s="39"/>
      <c r="H1" s="39"/>
      <c r="I1" s="39"/>
      <c r="J1" s="39"/>
      <c r="K1" s="39"/>
      <c r="L1" s="40" t="str">
        <f>UPPER(VLOOKUP(C1,Table223[],3,FALSE))</f>
        <v>ALELUYA INTERLECCIONAL</v>
      </c>
      <c r="O1" s="41"/>
      <c r="P1" s="41"/>
      <c r="Q1" s="42"/>
      <c r="AE1" s="42"/>
      <c r="AF1" s="42"/>
    </row>
    <row r="2" spans="2:32" ht="34.5" x14ac:dyDescent="0.55000000000000004">
      <c r="B2" s="43" t="s">
        <v>983</v>
      </c>
      <c r="C2" s="110" t="s">
        <v>2337</v>
      </c>
      <c r="D2" s="44"/>
      <c r="E2" s="44"/>
      <c r="F2" s="44"/>
      <c r="G2" s="44"/>
      <c r="H2" s="44"/>
      <c r="I2" s="44"/>
      <c r="J2" s="44"/>
      <c r="K2" s="44"/>
      <c r="L2" s="45" t="s">
        <v>984</v>
      </c>
    </row>
    <row r="3" spans="2:32" ht="26" x14ac:dyDescent="0.6">
      <c r="C3" s="111" t="s">
        <v>1454</v>
      </c>
      <c r="L3" s="45" t="s">
        <v>985</v>
      </c>
    </row>
    <row r="4" spans="2:32" ht="23" x14ac:dyDescent="0.35">
      <c r="L4" s="45" t="str">
        <f>_xlfn.CONCAT("║           ",L1,"               ║")</f>
        <v>║           ALELUYA INTERLECCIONAL               ║</v>
      </c>
    </row>
    <row r="5" spans="2:32" ht="23" x14ac:dyDescent="0.35">
      <c r="L5" s="45" t="s">
        <v>986</v>
      </c>
    </row>
    <row r="6" spans="2:32" ht="23" x14ac:dyDescent="0.35">
      <c r="L6" s="46" t="s">
        <v>987</v>
      </c>
    </row>
    <row r="7" spans="2:32" ht="23" x14ac:dyDescent="0.35">
      <c r="C7" t="str">
        <f>VLOOKUP(C3,Table378[],1,FALSE)</f>
        <v>aitas1a</v>
      </c>
      <c r="L7" s="47" t="str">
        <f>_xlfn.CONCAT("        id: ","""",C7,"""",",")</f>
        <v xml:space="preserve">        id: "aitas1a",</v>
      </c>
    </row>
    <row r="8" spans="2:32" ht="23" x14ac:dyDescent="0.35">
      <c r="C8" t="str">
        <f>VLOOKUP(C3,Table378[],14,FALSE)</f>
        <v>aitas1</v>
      </c>
      <c r="L8" s="47" t="str">
        <f>_xlfn.CONCAT("        tt: ",C8,",")</f>
        <v xml:space="preserve">        tt: aitas1,</v>
      </c>
    </row>
    <row r="9" spans="2:32" ht="23" x14ac:dyDescent="0.35">
      <c r="C9" t="str">
        <f>VLOOKUP(C3,Table378[],14,FALSE)</f>
        <v>aitas1</v>
      </c>
      <c r="L9" s="47" t="str">
        <f>_xlfn.CONCAT("     title: ",C9,",")</f>
        <v xml:space="preserve">     title: aitas1,</v>
      </c>
    </row>
    <row r="10" spans="2:32" ht="23" x14ac:dyDescent="0.35">
      <c r="C10" t="str">
        <f>_xlfn.CONCAT("año",VLOOKUP(C3,Table378[],6,FALSE))</f>
        <v>añoa</v>
      </c>
      <c r="L10" s="47" t="str">
        <f>_xlfn.CONCAT("  ","subtitle: ",C10,"+""",", ","""","+",C7,",")</f>
        <v xml:space="preserve">  subtitle: añoa+", "+aitas1a,</v>
      </c>
    </row>
    <row r="11" spans="2:32" ht="23" x14ac:dyDescent="0.35">
      <c r="C11" t="str">
        <f>_xlfn.CONCAT("category: [",VLOOKUP(C1,Table223[],16,FALSE),"],")</f>
        <v>category: ["Liturgia"],</v>
      </c>
      <c r="L11" s="47" t="str">
        <f>_xlfn.CONCAT("  ",C11)</f>
        <v xml:space="preserve">  category: ["Liturgia"],</v>
      </c>
    </row>
    <row r="12" spans="2:32" ht="23" x14ac:dyDescent="0.35">
      <c r="C12" t="str">
        <f>VLOOKUP(C1,Table223[],5,FALSE)</f>
        <v>Liturgia</v>
      </c>
      <c r="L12" s="47" t="str">
        <f>_xlfn.CONCAT("  catCanto: ","""",C12,"""",",   ")</f>
        <v xml:space="preserve">  catCanto: "Liturgia",   </v>
      </c>
    </row>
    <row r="13" spans="2:32" ht="23" x14ac:dyDescent="0.35">
      <c r="L13" s="47" t="str">
        <f>_xlfn.CONCAT("   cejilla: ","""",C13,"""",",")</f>
        <v xml:space="preserve">   cejilla: "",</v>
      </c>
    </row>
    <row r="14" spans="2:32" ht="23" x14ac:dyDescent="0.35">
      <c r="L14" s="47" t="str">
        <f>_xlfn.CONCAT("        nCan: ","""",C14,"""",",")</f>
        <v xml:space="preserve">        nCan: "",</v>
      </c>
    </row>
    <row r="15" spans="2:32" ht="23" x14ac:dyDescent="0.35">
      <c r="L15" s="47" t="str">
        <f>_xlfn.CONCAT("        nCanURL: ","""",C15,"""",",")</f>
        <v xml:space="preserve">        nCanURL: "",</v>
      </c>
    </row>
    <row r="16" spans="2:32" ht="23" x14ac:dyDescent="0.35">
      <c r="C16">
        <f>VLOOKUP(C1,Table223[],1,FALSE)</f>
        <v>180</v>
      </c>
      <c r="L16" s="47" t="str">
        <f>_xlfn.CONCAT("        dbno: ","""",C16,"""",",")</f>
        <v xml:space="preserve">        dbno: "180",</v>
      </c>
    </row>
    <row r="17" spans="2:40" ht="23" x14ac:dyDescent="0.35">
      <c r="L17" s="47" t="str">
        <f>_xlfn.CONCAT("        notes: ","""",C17,"""",",")</f>
        <v xml:space="preserve">        notes: "",</v>
      </c>
    </row>
    <row r="18" spans="2:40" ht="23" x14ac:dyDescent="0.35">
      <c r="C18" t="s">
        <v>988</v>
      </c>
      <c r="L18" s="47" t="str">
        <f>_xlfn.CONCAT("        mant: ","""",C18,"""",",")</f>
        <v xml:space="preserve">        mant: "Si",</v>
      </c>
    </row>
    <row r="19" spans="2:40" ht="23" x14ac:dyDescent="0.35">
      <c r="C19" t="str">
        <f>C7</f>
        <v>aitas1a</v>
      </c>
      <c r="L19" s="47" t="str">
        <f>_xlfn.CONCAT("        audioSrc: ","""/audio/",C19,".mp3""",",")</f>
        <v xml:space="preserve">        audioSrc: "/audio/aitas1a.mp3",</v>
      </c>
    </row>
    <row r="20" spans="2:40" ht="23" x14ac:dyDescent="0.35">
      <c r="L20" s="45" t="s">
        <v>989</v>
      </c>
    </row>
    <row r="21" spans="2:40" ht="23" x14ac:dyDescent="0.35">
      <c r="L21" s="47" t="s">
        <v>990</v>
      </c>
    </row>
    <row r="22" spans="2:40" ht="23" x14ac:dyDescent="0.35">
      <c r="L22" s="47" t="s">
        <v>991</v>
      </c>
    </row>
    <row r="23" spans="2:40" ht="23" x14ac:dyDescent="0.35">
      <c r="L23" s="47" t="s">
        <v>992</v>
      </c>
    </row>
    <row r="24" spans="2:40" ht="23" x14ac:dyDescent="0.35">
      <c r="C24" t="s">
        <v>1014</v>
      </c>
      <c r="L24" s="47" t="s">
        <v>993</v>
      </c>
    </row>
    <row r="25" spans="2:40" ht="23" x14ac:dyDescent="0.35">
      <c r="L25" s="47" t="s">
        <v>994</v>
      </c>
    </row>
    <row r="26" spans="2:40" ht="23" x14ac:dyDescent="0.35">
      <c r="B26">
        <f>+C1-1</f>
        <v>179</v>
      </c>
      <c r="C26" t="str">
        <f>VLOOKUP(B26,Table4[],13,FALSE)</f>
        <v>"/src/index.html?canto=aclamacionesalaoraciondelosfieles"</v>
      </c>
      <c r="L26" s="47" t="str">
        <f>_xlfn.CONCAT("        ant: ",C26,",")</f>
        <v xml:space="preserve">        ant: "/src/index.html?canto=aclamacionesalaoraciondelosfieles",</v>
      </c>
    </row>
    <row r="27" spans="2:40" ht="23" x14ac:dyDescent="0.35">
      <c r="B27">
        <f>+C1+1</f>
        <v>181</v>
      </c>
      <c r="C27" t="str">
        <f>VLOOKUP(B27,Table4[],13,FALSE)</f>
        <v>"/src/index.html?canto=aleluyapascual"</v>
      </c>
      <c r="L27" s="47" t="str">
        <f>_xlfn.CONCAT("        sig: ",C27,",")</f>
        <v xml:space="preserve">        sig: "/src/index.html?canto=aleluyapascual",</v>
      </c>
    </row>
    <row r="28" spans="2:40" ht="23" x14ac:dyDescent="0.35">
      <c r="L28" s="45" t="s">
        <v>995</v>
      </c>
    </row>
    <row r="29" spans="2:40" ht="36" thickBot="1" x14ac:dyDescent="0.4">
      <c r="C29" s="48"/>
      <c r="D29" s="48"/>
      <c r="E29" s="48"/>
      <c r="F29" s="48"/>
      <c r="G29" s="48"/>
      <c r="H29" s="48"/>
      <c r="I29" s="48"/>
      <c r="J29" s="48"/>
      <c r="K29" s="48"/>
      <c r="L29" s="49" t="s">
        <v>996</v>
      </c>
    </row>
    <row r="30" spans="2:40" ht="24.5" thickTop="1" thickBot="1" x14ac:dyDescent="0.55000000000000004">
      <c r="C30" s="50"/>
      <c r="D30" s="51"/>
      <c r="E30" s="51"/>
      <c r="F30" s="52"/>
      <c r="G30" s="52"/>
      <c r="H30" s="51"/>
      <c r="I30" s="51"/>
      <c r="J30" s="53"/>
      <c r="K30" s="53"/>
      <c r="L30" s="54" t="str">
        <f t="shared" ref="L30:L45" si="0">IF(C30="","",_xlfn.CONCAT("            { line: ","""",C30,", ",M30:AN30,""", sC: ","""",B30,"""},"))</f>
        <v/>
      </c>
      <c r="M30" s="55" t="str">
        <f t="shared" ref="M30:M58" si="1">IF(N30="","","(")</f>
        <v/>
      </c>
      <c r="N30" s="56" t="str">
        <f t="shared" ref="N30:N80" si="2">IF(D30="","",D30)</f>
        <v/>
      </c>
      <c r="O30" s="57" t="str">
        <f t="shared" ref="O30:O58" si="3">IF(N30="","",",")</f>
        <v/>
      </c>
      <c r="P30" s="58" t="str">
        <f t="shared" ref="P30:P80" si="4">IF(E30="","",E30)</f>
        <v/>
      </c>
      <c r="Q30" s="59" t="str">
        <f t="shared" ref="Q30:Q58" si="5">IF(N30="","",",")</f>
        <v/>
      </c>
      <c r="R30" s="60" t="str">
        <f t="shared" ref="R30:R58" si="6">IF(N30="","",15)</f>
        <v/>
      </c>
      <c r="S30" s="55" t="str">
        <f t="shared" ref="S30:S58" si="7">IF(N30="","",")")</f>
        <v/>
      </c>
      <c r="T30" s="61" t="str">
        <f t="shared" ref="T30:T58" si="8">IF(U30="","","(")</f>
        <v/>
      </c>
      <c r="U30" s="62" t="str">
        <f t="shared" ref="U30:U80" si="9">IF(F30="","",F30)</f>
        <v/>
      </c>
      <c r="V30" s="63" t="str">
        <f t="shared" ref="V30:V58" si="10">IF(U30="","",",")</f>
        <v/>
      </c>
      <c r="W30" s="64" t="str">
        <f t="shared" ref="W30:W80" si="11">IF(G30="","",G30)</f>
        <v/>
      </c>
      <c r="X30" s="63" t="str">
        <f t="shared" ref="X30:X58" si="12">IF(U30="","",",")</f>
        <v/>
      </c>
      <c r="Y30" s="63" t="str">
        <f t="shared" ref="Y30:Y58" si="13">IF(U30="","",250)</f>
        <v/>
      </c>
      <c r="Z30" s="55" t="str">
        <f t="shared" ref="Z30:Z58" si="14">IF(U30="","",")")</f>
        <v/>
      </c>
      <c r="AA30" s="65" t="str">
        <f t="shared" ref="AA30:AA58" si="15">IF(AB30="","","(")</f>
        <v/>
      </c>
      <c r="AB30" s="56" t="str">
        <f t="shared" ref="AB30:AB80" si="16">IF(H30="","",H30)</f>
        <v/>
      </c>
      <c r="AC30" s="66" t="str">
        <f t="shared" ref="AC30:AC58" si="17">IF(AB30="","",",")</f>
        <v/>
      </c>
      <c r="AD30" s="58" t="str">
        <f t="shared" ref="AD30:AD58" si="18">IF(I30="","",I30)</f>
        <v/>
      </c>
      <c r="AE30" s="67" t="str">
        <f t="shared" ref="AE30:AE58" si="19">IF(AB30="","",",")</f>
        <v/>
      </c>
      <c r="AF30" s="60" t="str">
        <f t="shared" ref="AF30:AF58" si="20">IF(AB30="","",350)</f>
        <v/>
      </c>
      <c r="AG30" s="60" t="str">
        <f t="shared" ref="AG30:AG58" si="21">IF(AB30="","",")")</f>
        <v/>
      </c>
      <c r="AH30" s="68" t="str">
        <f t="shared" ref="AH30:AH58" si="22">IF(AI30="","","(")</f>
        <v/>
      </c>
      <c r="AI30" s="69" t="str">
        <f t="shared" ref="AI30:AI80" si="23">IF(J30="","",J30)</f>
        <v/>
      </c>
      <c r="AJ30" s="63" t="str">
        <f t="shared" ref="AJ30:AJ58" si="24">IF(AI30="","",",")</f>
        <v/>
      </c>
      <c r="AK30" s="63" t="str">
        <f t="shared" ref="AK30:AK58" si="25">IF(K30="","",K30)</f>
        <v/>
      </c>
      <c r="AL30" s="63" t="str">
        <f t="shared" ref="AL30:AL58" si="26">IF(AI30="","",",")</f>
        <v/>
      </c>
      <c r="AM30" s="63" t="str">
        <f t="shared" ref="AM30:AM58" si="27">IF(AI30="","",450)</f>
        <v/>
      </c>
      <c r="AN30" s="63" t="str">
        <f t="shared" ref="AN30:AN58" si="28">IF(AI30="","",")")</f>
        <v/>
      </c>
    </row>
    <row r="31" spans="2:40" ht="24.5" thickTop="1" thickBot="1" x14ac:dyDescent="0.55000000000000004">
      <c r="C31" s="50"/>
      <c r="D31" s="51"/>
      <c r="E31" s="51"/>
      <c r="F31" s="52"/>
      <c r="G31" s="52"/>
      <c r="H31" s="51"/>
      <c r="I31" s="51"/>
      <c r="J31" s="53"/>
      <c r="K31" s="53"/>
      <c r="L31" s="54" t="str">
        <f t="shared" si="0"/>
        <v/>
      </c>
      <c r="M31" s="55" t="str">
        <f t="shared" si="1"/>
        <v/>
      </c>
      <c r="N31" s="56" t="str">
        <f t="shared" si="2"/>
        <v/>
      </c>
      <c r="O31" s="57" t="str">
        <f t="shared" si="3"/>
        <v/>
      </c>
      <c r="P31" s="58" t="str">
        <f t="shared" si="4"/>
        <v/>
      </c>
      <c r="Q31" s="59" t="str">
        <f t="shared" si="5"/>
        <v/>
      </c>
      <c r="R31" s="60" t="str">
        <f t="shared" si="6"/>
        <v/>
      </c>
      <c r="S31" s="55" t="str">
        <f t="shared" si="7"/>
        <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4.5" thickTop="1" thickBot="1" x14ac:dyDescent="0.55000000000000004">
      <c r="C32" s="50"/>
      <c r="D32" s="51"/>
      <c r="E32" s="51"/>
      <c r="F32" s="52"/>
      <c r="G32" s="52"/>
      <c r="H32" s="51"/>
      <c r="I32" s="51"/>
      <c r="J32" s="53"/>
      <c r="K32" s="53"/>
      <c r="L32" s="54" t="str">
        <f>IF(C32="","",_xlfn.CONCAT("            { line: ","""",C32,", ",M32:AN32,""", sC: ","""",B32,"""},"))</f>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4.5" thickTop="1" thickBot="1" x14ac:dyDescent="0.55000000000000004">
      <c r="C33" s="50"/>
      <c r="D33" s="51"/>
      <c r="E33" s="51"/>
      <c r="F33" s="52"/>
      <c r="G33" s="52"/>
      <c r="H33" s="51"/>
      <c r="I33" s="51"/>
      <c r="J33" s="53"/>
      <c r="K33" s="53"/>
      <c r="L33" s="54" t="str">
        <f>IF(C33="","",_xlfn.CONCAT("            { line: ","""",C33,", ",M33:AN33,""", sC: ","""",B33,"""},"))</f>
        <v/>
      </c>
      <c r="M33" s="55" t="str">
        <f t="shared" si="1"/>
        <v/>
      </c>
      <c r="N33" s="56" t="str">
        <f t="shared" si="2"/>
        <v/>
      </c>
      <c r="O33" s="57" t="str">
        <f t="shared" si="3"/>
        <v/>
      </c>
      <c r="P33" s="58" t="str">
        <f t="shared" si="4"/>
        <v/>
      </c>
      <c r="Q33" s="59" t="str">
        <f t="shared" si="5"/>
        <v/>
      </c>
      <c r="R33" s="60" t="str">
        <f t="shared" si="6"/>
        <v/>
      </c>
      <c r="S33" s="55" t="str">
        <f t="shared" si="7"/>
        <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3:40" ht="24.5" thickTop="1" thickBot="1" x14ac:dyDescent="0.55000000000000004">
      <c r="C34" s="50"/>
      <c r="D34" s="51"/>
      <c r="E34" s="51"/>
      <c r="F34" s="52"/>
      <c r="G34" s="52"/>
      <c r="H34" s="51"/>
      <c r="I34" s="51"/>
      <c r="J34" s="53"/>
      <c r="K34" s="53"/>
      <c r="L34" s="54" t="str">
        <f t="shared" ref="L34:L44" si="29">IF(C34="","",_xlfn.CONCAT("            { line: ","""",C34,", ",M34:AN34,""", sC: ","""",B34,"""},"))</f>
        <v/>
      </c>
      <c r="M34" s="55" t="str">
        <f t="shared" si="1"/>
        <v/>
      </c>
      <c r="N34" s="56" t="str">
        <f t="shared" si="2"/>
        <v/>
      </c>
      <c r="O34" s="57" t="str">
        <f t="shared" si="3"/>
        <v/>
      </c>
      <c r="P34" s="58" t="str">
        <f t="shared" si="4"/>
        <v/>
      </c>
      <c r="Q34" s="59" t="str">
        <f t="shared" si="5"/>
        <v/>
      </c>
      <c r="R34" s="60" t="str">
        <f t="shared" si="6"/>
        <v/>
      </c>
      <c r="S34" s="55" t="str">
        <f t="shared" si="7"/>
        <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4.5" thickTop="1" thickBot="1" x14ac:dyDescent="0.55000000000000004">
      <c r="C35" s="50"/>
      <c r="D35" s="51"/>
      <c r="E35" s="51"/>
      <c r="F35" s="52"/>
      <c r="G35" s="52"/>
      <c r="H35" s="51"/>
      <c r="I35" s="51"/>
      <c r="J35" s="53"/>
      <c r="K35" s="53"/>
      <c r="L35" s="54" t="str">
        <f t="shared" si="29"/>
        <v/>
      </c>
      <c r="M35" s="55" t="str">
        <f>IF(N35="","","(")</f>
        <v/>
      </c>
      <c r="N35" s="56" t="str">
        <f>IF(D35="","",D35)</f>
        <v/>
      </c>
      <c r="O35" s="57" t="str">
        <f>IF(N35="","",",")</f>
        <v/>
      </c>
      <c r="P35" s="58" t="str">
        <f>IF(E35="","",E35)</f>
        <v/>
      </c>
      <c r="Q35" s="59" t="str">
        <f>IF(N35="","",",")</f>
        <v/>
      </c>
      <c r="R35" s="60" t="str">
        <f>IF(N35="","",15)</f>
        <v/>
      </c>
      <c r="S35" s="55" t="str">
        <f>IF(N35="","",")")</f>
        <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3:40" ht="24.5" thickTop="1" thickBot="1" x14ac:dyDescent="0.55000000000000004">
      <c r="C36" s="50"/>
      <c r="D36" s="51"/>
      <c r="E36" s="51"/>
      <c r="F36" s="52"/>
      <c r="G36" s="52"/>
      <c r="H36" s="51"/>
      <c r="I36" s="51"/>
      <c r="J36" s="53"/>
      <c r="K36" s="53"/>
      <c r="L36" s="54" t="str">
        <f t="shared" si="29"/>
        <v/>
      </c>
      <c r="M36" s="55" t="str">
        <f>IF(N36="","","(")</f>
        <v/>
      </c>
      <c r="N36" s="56" t="str">
        <f>IF(D36="","",D36)</f>
        <v/>
      </c>
      <c r="O36" s="57" t="str">
        <f>IF(N36="","",",")</f>
        <v/>
      </c>
      <c r="P36" s="58" t="str">
        <f>IF(E36="","",E36)</f>
        <v/>
      </c>
      <c r="Q36" s="59" t="str">
        <f>IF(N36="","",",")</f>
        <v/>
      </c>
      <c r="R36" s="60" t="str">
        <f>IF(N36="","",15)</f>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4.5" thickTop="1" thickBot="1" x14ac:dyDescent="0.55000000000000004">
      <c r="C37" s="50"/>
      <c r="D37" s="51"/>
      <c r="E37" s="51"/>
      <c r="F37" s="52"/>
      <c r="G37" s="52"/>
      <c r="H37" s="51"/>
      <c r="I37" s="51"/>
      <c r="J37" s="53"/>
      <c r="K37" s="53"/>
      <c r="L37" s="54" t="str">
        <f t="shared" si="29"/>
        <v/>
      </c>
      <c r="M37" s="55" t="str">
        <f>IF(N37="","","(")</f>
        <v/>
      </c>
      <c r="N37" s="56" t="str">
        <f>IF(D37="","",D37)</f>
        <v/>
      </c>
      <c r="O37" s="57" t="str">
        <f>IF(N37="","",",")</f>
        <v/>
      </c>
      <c r="P37" s="58" t="str">
        <f>IF(E37="","",E37)</f>
        <v/>
      </c>
      <c r="Q37" s="59" t="str">
        <f>IF(N37="","",",")</f>
        <v/>
      </c>
      <c r="R37" s="60" t="str">
        <f>IF(N37="","",15)</f>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4.5" thickTop="1" thickBot="1" x14ac:dyDescent="0.55000000000000004">
      <c r="C38" s="50"/>
      <c r="D38" s="51"/>
      <c r="E38" s="51"/>
      <c r="F38" s="52"/>
      <c r="G38" s="52"/>
      <c r="H38" s="51"/>
      <c r="I38" s="51"/>
      <c r="J38" s="53"/>
      <c r="K38" s="53"/>
      <c r="L38" s="54" t="str">
        <f t="shared" si="29"/>
        <v/>
      </c>
      <c r="M38" s="55" t="str">
        <f>IF(N38="","","(")</f>
        <v/>
      </c>
      <c r="N38" s="56" t="str">
        <f>IF(D38="","",D38)</f>
        <v/>
      </c>
      <c r="O38" s="57" t="str">
        <f>IF(N38="","",",")</f>
        <v/>
      </c>
      <c r="P38" s="58" t="str">
        <f>IF(E38="","",E38)</f>
        <v/>
      </c>
      <c r="Q38" s="59" t="str">
        <f>IF(N38="","",",")</f>
        <v/>
      </c>
      <c r="R38" s="60" t="str">
        <f>IF(N38="","",15)</f>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4.5" thickTop="1" thickBot="1" x14ac:dyDescent="0.55000000000000004">
      <c r="C39" s="50"/>
      <c r="D39" s="51"/>
      <c r="E39" s="51"/>
      <c r="F39" s="52"/>
      <c r="G39" s="52"/>
      <c r="H39" s="51"/>
      <c r="I39" s="51"/>
      <c r="J39" s="53"/>
      <c r="K39" s="53"/>
      <c r="L39" s="54" t="str">
        <f t="shared" si="29"/>
        <v/>
      </c>
      <c r="M39" s="55" t="str">
        <f>IF(N39="","","(")</f>
        <v/>
      </c>
      <c r="N39" s="56" t="str">
        <f>IF(D39="","",D39)</f>
        <v/>
      </c>
      <c r="O39" s="57" t="str">
        <f>IF(N39="","",",")</f>
        <v/>
      </c>
      <c r="P39" s="58" t="str">
        <f>IF(E39="","",E39)</f>
        <v/>
      </c>
      <c r="Q39" s="59" t="str">
        <f>IF(N39="","",",")</f>
        <v/>
      </c>
      <c r="R39" s="60" t="str">
        <f>IF(N39="","",15)</f>
        <v/>
      </c>
      <c r="S39" s="55" t="str">
        <f>IF(N39="","",")")</f>
        <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3:40" ht="24.5" thickTop="1" thickBot="1" x14ac:dyDescent="0.55000000000000004">
      <c r="C40" s="50"/>
      <c r="D40" s="51"/>
      <c r="E40" s="51"/>
      <c r="F40" s="52"/>
      <c r="G40" s="52"/>
      <c r="H40" s="51"/>
      <c r="I40" s="51"/>
      <c r="J40" s="53"/>
      <c r="K40" s="53"/>
      <c r="L40" s="54" t="str">
        <f t="shared" si="29"/>
        <v/>
      </c>
      <c r="M40" s="55" t="str">
        <f t="shared" ref="M40:M44" si="30">IF(N40="","","(")</f>
        <v/>
      </c>
      <c r="N40" s="56" t="str">
        <f t="shared" ref="N40:N44" si="31">IF(D40="","",D40)</f>
        <v/>
      </c>
      <c r="O40" s="57" t="str">
        <f t="shared" ref="O40:O44" si="32">IF(N40="","",",")</f>
        <v/>
      </c>
      <c r="P40" s="58" t="str">
        <f t="shared" ref="P40:P44" si="33">IF(E40="","",E40)</f>
        <v/>
      </c>
      <c r="Q40" s="59" t="str">
        <f t="shared" ref="Q40:Q44" si="34">IF(N40="","",",")</f>
        <v/>
      </c>
      <c r="R40" s="60" t="str">
        <f t="shared" ref="R40:R44" si="35">IF(N40="","",15)</f>
        <v/>
      </c>
      <c r="S40" s="55" t="str">
        <f t="shared" ref="S40:S44" si="36">IF(N40="","",")")</f>
        <v/>
      </c>
      <c r="T40" s="61" t="str">
        <f t="shared" ref="T40:T44" si="37">IF(U40="","","(")</f>
        <v/>
      </c>
      <c r="U40" s="62" t="str">
        <f t="shared" ref="U40:U44" si="38">IF(F40="","",F40)</f>
        <v/>
      </c>
      <c r="V40" s="63" t="str">
        <f t="shared" ref="V40:V44" si="39">IF(U40="","",",")</f>
        <v/>
      </c>
      <c r="W40" s="64" t="str">
        <f t="shared" ref="W40:W44" si="40">IF(G40="","",G40)</f>
        <v/>
      </c>
      <c r="X40" s="63" t="str">
        <f t="shared" ref="X40:X44" si="41">IF(U40="","",",")</f>
        <v/>
      </c>
      <c r="Y40" s="63" t="str">
        <f t="shared" ref="Y40:Y44" si="42">IF(U40="","",250)</f>
        <v/>
      </c>
      <c r="Z40" s="55" t="str">
        <f t="shared" ref="Z40:Z44" si="43">IF(U40="","",")")</f>
        <v/>
      </c>
      <c r="AA40" s="65" t="str">
        <f t="shared" ref="AA40:AA44" si="44">IF(AB40="","","(")</f>
        <v/>
      </c>
      <c r="AB40" s="56" t="str">
        <f t="shared" ref="AB40:AB44" si="45">IF(H40="","",H40)</f>
        <v/>
      </c>
      <c r="AC40" s="66" t="str">
        <f t="shared" ref="AC40:AC44" si="46">IF(AB40="","",",")</f>
        <v/>
      </c>
      <c r="AD40" s="58" t="str">
        <f t="shared" ref="AD40:AD44" si="47">IF(I40="","",I40)</f>
        <v/>
      </c>
      <c r="AE40" s="67" t="str">
        <f t="shared" ref="AE40:AE44" si="48">IF(AB40="","",",")</f>
        <v/>
      </c>
      <c r="AF40" s="60" t="str">
        <f t="shared" ref="AF40:AF44" si="49">IF(AB40="","",350)</f>
        <v/>
      </c>
      <c r="AG40" s="60" t="str">
        <f t="shared" ref="AG40:AG44" si="50">IF(AB40="","",")")</f>
        <v/>
      </c>
      <c r="AH40" s="68" t="str">
        <f t="shared" ref="AH40:AH44" si="51">IF(AI40="","","(")</f>
        <v/>
      </c>
      <c r="AI40" s="69" t="str">
        <f t="shared" ref="AI40:AI44" si="52">IF(J40="","",J40)</f>
        <v/>
      </c>
      <c r="AJ40" s="63" t="str">
        <f t="shared" ref="AJ40:AJ44" si="53">IF(AI40="","",",")</f>
        <v/>
      </c>
      <c r="AK40" s="63" t="str">
        <f t="shared" ref="AK40:AK44" si="54">IF(K40="","",K40)</f>
        <v/>
      </c>
      <c r="AL40" s="63" t="str">
        <f t="shared" ref="AL40:AL44" si="55">IF(AI40="","",",")</f>
        <v/>
      </c>
      <c r="AM40" s="63" t="str">
        <f t="shared" ref="AM40:AM44" si="56">IF(AI40="","",450)</f>
        <v/>
      </c>
      <c r="AN40" s="63" t="str">
        <f t="shared" ref="AN40:AN44" si="57">IF(AI40="","",")")</f>
        <v/>
      </c>
    </row>
    <row r="41" spans="3:40" ht="24.5" thickTop="1" thickBot="1" x14ac:dyDescent="0.55000000000000004">
      <c r="C41" s="50"/>
      <c r="D41" s="51"/>
      <c r="E41" s="51"/>
      <c r="F41" s="52"/>
      <c r="G41" s="52"/>
      <c r="H41" s="51"/>
      <c r="I41" s="51"/>
      <c r="J41" s="53"/>
      <c r="K41" s="53"/>
      <c r="L41" s="54" t="str">
        <f t="shared" si="29"/>
        <v/>
      </c>
      <c r="M41" s="55" t="str">
        <f t="shared" si="30"/>
        <v/>
      </c>
      <c r="N41" s="56" t="str">
        <f t="shared" si="31"/>
        <v/>
      </c>
      <c r="O41" s="57" t="str">
        <f t="shared" si="32"/>
        <v/>
      </c>
      <c r="P41" s="58" t="str">
        <f t="shared" si="33"/>
        <v/>
      </c>
      <c r="Q41" s="59" t="str">
        <f t="shared" si="34"/>
        <v/>
      </c>
      <c r="R41" s="60" t="str">
        <f t="shared" si="35"/>
        <v/>
      </c>
      <c r="S41" s="55" t="str">
        <f t="shared" si="36"/>
        <v/>
      </c>
      <c r="T41" s="61" t="str">
        <f t="shared" si="37"/>
        <v/>
      </c>
      <c r="U41" s="62" t="str">
        <f t="shared" si="38"/>
        <v/>
      </c>
      <c r="V41" s="63" t="str">
        <f t="shared" si="39"/>
        <v/>
      </c>
      <c r="W41" s="64" t="str">
        <f t="shared" si="40"/>
        <v/>
      </c>
      <c r="X41" s="63" t="str">
        <f t="shared" si="41"/>
        <v/>
      </c>
      <c r="Y41" s="63" t="str">
        <f t="shared" si="42"/>
        <v/>
      </c>
      <c r="Z41" s="55" t="str">
        <f t="shared" si="43"/>
        <v/>
      </c>
      <c r="AA41" s="65" t="str">
        <f t="shared" si="44"/>
        <v/>
      </c>
      <c r="AB41" s="56" t="str">
        <f t="shared" si="45"/>
        <v/>
      </c>
      <c r="AC41" s="66" t="str">
        <f t="shared" si="46"/>
        <v/>
      </c>
      <c r="AD41" s="58" t="str">
        <f t="shared" si="47"/>
        <v/>
      </c>
      <c r="AE41" s="67" t="str">
        <f t="shared" si="48"/>
        <v/>
      </c>
      <c r="AF41" s="60" t="str">
        <f t="shared" si="49"/>
        <v/>
      </c>
      <c r="AG41" s="60" t="str">
        <f t="shared" si="50"/>
        <v/>
      </c>
      <c r="AH41" s="68" t="str">
        <f t="shared" si="51"/>
        <v/>
      </c>
      <c r="AI41" s="69" t="str">
        <f t="shared" si="52"/>
        <v/>
      </c>
      <c r="AJ41" s="63" t="str">
        <f t="shared" si="53"/>
        <v/>
      </c>
      <c r="AK41" s="63" t="str">
        <f t="shared" si="54"/>
        <v/>
      </c>
      <c r="AL41" s="63" t="str">
        <f t="shared" si="55"/>
        <v/>
      </c>
      <c r="AM41" s="63" t="str">
        <f t="shared" si="56"/>
        <v/>
      </c>
      <c r="AN41" s="63" t="str">
        <f t="shared" si="57"/>
        <v/>
      </c>
    </row>
    <row r="42" spans="3:40" ht="24.5" thickTop="1" thickBot="1" x14ac:dyDescent="0.55000000000000004">
      <c r="C42" s="50"/>
      <c r="D42" s="51"/>
      <c r="E42" s="51"/>
      <c r="F42" s="52"/>
      <c r="G42" s="52"/>
      <c r="H42" s="51"/>
      <c r="I42" s="51"/>
      <c r="J42" s="53"/>
      <c r="K42" s="53"/>
      <c r="L42" s="54" t="str">
        <f t="shared" si="29"/>
        <v/>
      </c>
      <c r="M42" s="55" t="str">
        <f t="shared" si="30"/>
        <v/>
      </c>
      <c r="N42" s="56" t="str">
        <f t="shared" si="31"/>
        <v/>
      </c>
      <c r="O42" s="57" t="str">
        <f t="shared" si="32"/>
        <v/>
      </c>
      <c r="P42" s="58" t="str">
        <f t="shared" si="33"/>
        <v/>
      </c>
      <c r="Q42" s="59" t="str">
        <f t="shared" si="34"/>
        <v/>
      </c>
      <c r="R42" s="60" t="str">
        <f t="shared" si="35"/>
        <v/>
      </c>
      <c r="S42" s="55" t="str">
        <f t="shared" si="36"/>
        <v/>
      </c>
      <c r="T42" s="61" t="str">
        <f t="shared" si="37"/>
        <v/>
      </c>
      <c r="U42" s="62" t="str">
        <f t="shared" si="38"/>
        <v/>
      </c>
      <c r="V42" s="63" t="str">
        <f t="shared" si="39"/>
        <v/>
      </c>
      <c r="W42" s="64" t="str">
        <f t="shared" si="40"/>
        <v/>
      </c>
      <c r="X42" s="63" t="str">
        <f t="shared" si="41"/>
        <v/>
      </c>
      <c r="Y42" s="63" t="str">
        <f t="shared" si="42"/>
        <v/>
      </c>
      <c r="Z42" s="55" t="str">
        <f t="shared" si="43"/>
        <v/>
      </c>
      <c r="AA42" s="65" t="str">
        <f t="shared" si="44"/>
        <v/>
      </c>
      <c r="AB42" s="56" t="str">
        <f t="shared" si="45"/>
        <v/>
      </c>
      <c r="AC42" s="66" t="str">
        <f t="shared" si="46"/>
        <v/>
      </c>
      <c r="AD42" s="58" t="str">
        <f t="shared" si="47"/>
        <v/>
      </c>
      <c r="AE42" s="67" t="str">
        <f t="shared" si="48"/>
        <v/>
      </c>
      <c r="AF42" s="60" t="str">
        <f t="shared" si="49"/>
        <v/>
      </c>
      <c r="AG42" s="60" t="str">
        <f t="shared" si="50"/>
        <v/>
      </c>
      <c r="AH42" s="68" t="str">
        <f t="shared" si="51"/>
        <v/>
      </c>
      <c r="AI42" s="69" t="str">
        <f t="shared" si="52"/>
        <v/>
      </c>
      <c r="AJ42" s="63" t="str">
        <f t="shared" si="53"/>
        <v/>
      </c>
      <c r="AK42" s="63" t="str">
        <f t="shared" si="54"/>
        <v/>
      </c>
      <c r="AL42" s="63" t="str">
        <f t="shared" si="55"/>
        <v/>
      </c>
      <c r="AM42" s="63" t="str">
        <f t="shared" si="56"/>
        <v/>
      </c>
      <c r="AN42" s="63" t="str">
        <f t="shared" si="57"/>
        <v/>
      </c>
    </row>
    <row r="43" spans="3:40" ht="24.5" thickTop="1" thickBot="1" x14ac:dyDescent="0.55000000000000004">
      <c r="C43" s="50"/>
      <c r="D43" s="51"/>
      <c r="E43" s="51"/>
      <c r="F43" s="52"/>
      <c r="G43" s="52"/>
      <c r="H43" s="51"/>
      <c r="I43" s="51"/>
      <c r="J43" s="53"/>
      <c r="K43" s="53"/>
      <c r="L43" s="54" t="str">
        <f t="shared" si="29"/>
        <v/>
      </c>
      <c r="M43" s="55" t="str">
        <f t="shared" si="30"/>
        <v/>
      </c>
      <c r="N43" s="56" t="str">
        <f t="shared" si="31"/>
        <v/>
      </c>
      <c r="O43" s="57" t="str">
        <f t="shared" si="32"/>
        <v/>
      </c>
      <c r="P43" s="58" t="str">
        <f t="shared" si="33"/>
        <v/>
      </c>
      <c r="Q43" s="59" t="str">
        <f t="shared" si="34"/>
        <v/>
      </c>
      <c r="R43" s="60" t="str">
        <f t="shared" si="35"/>
        <v/>
      </c>
      <c r="S43" s="55" t="str">
        <f t="shared" si="36"/>
        <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3:40" ht="24.5" thickTop="1" thickBot="1" x14ac:dyDescent="0.55000000000000004">
      <c r="C44" s="50"/>
      <c r="D44" s="51"/>
      <c r="E44" s="51"/>
      <c r="F44" s="52"/>
      <c r="G44" s="52"/>
      <c r="H44" s="51"/>
      <c r="I44" s="51"/>
      <c r="J44" s="53"/>
      <c r="K44" s="53"/>
      <c r="L44" s="54" t="str">
        <f t="shared" si="29"/>
        <v/>
      </c>
      <c r="M44" s="55" t="str">
        <f t="shared" si="30"/>
        <v/>
      </c>
      <c r="N44" s="56" t="str">
        <f t="shared" si="31"/>
        <v/>
      </c>
      <c r="O44" s="57" t="str">
        <f t="shared" si="32"/>
        <v/>
      </c>
      <c r="P44" s="58" t="str">
        <f t="shared" si="33"/>
        <v/>
      </c>
      <c r="Q44" s="59" t="str">
        <f t="shared" si="34"/>
        <v/>
      </c>
      <c r="R44" s="60" t="str">
        <f t="shared" si="35"/>
        <v/>
      </c>
      <c r="S44" s="55" t="str">
        <f t="shared" si="36"/>
        <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3:40" ht="24.5" thickTop="1" thickBot="1" x14ac:dyDescent="0.55000000000000004">
      <c r="C45" s="50"/>
      <c r="D45" s="51"/>
      <c r="E45" s="51"/>
      <c r="F45" s="52"/>
      <c r="G45" s="52"/>
      <c r="H45" s="51"/>
      <c r="I45" s="51"/>
      <c r="J45" s="53"/>
      <c r="K45" s="53"/>
      <c r="L45" s="54" t="str">
        <f t="shared" si="0"/>
        <v/>
      </c>
      <c r="M45" s="55" t="str">
        <f t="shared" si="1"/>
        <v/>
      </c>
      <c r="N45" s="56" t="str">
        <f t="shared" si="2"/>
        <v/>
      </c>
      <c r="O45" s="57" t="str">
        <f t="shared" si="3"/>
        <v/>
      </c>
      <c r="P45" s="58" t="str">
        <f t="shared" si="4"/>
        <v/>
      </c>
      <c r="Q45" s="59" t="str">
        <f t="shared" si="5"/>
        <v/>
      </c>
      <c r="R45" s="60" t="str">
        <f t="shared" si="6"/>
        <v/>
      </c>
      <c r="S45" s="55" t="str">
        <f t="shared" si="7"/>
        <v/>
      </c>
      <c r="T45" s="61" t="str">
        <f t="shared" si="8"/>
        <v/>
      </c>
      <c r="U45" s="62" t="str">
        <f t="shared" si="9"/>
        <v/>
      </c>
      <c r="V45" s="63" t="str">
        <f t="shared" si="10"/>
        <v/>
      </c>
      <c r="W45" s="64" t="str">
        <f t="shared" si="11"/>
        <v/>
      </c>
      <c r="X45" s="63" t="str">
        <f t="shared" si="12"/>
        <v/>
      </c>
      <c r="Y45" s="63" t="str">
        <f t="shared" si="13"/>
        <v/>
      </c>
      <c r="Z45" s="55" t="str">
        <f t="shared" si="14"/>
        <v/>
      </c>
      <c r="AA45" s="65" t="str">
        <f t="shared" si="15"/>
        <v/>
      </c>
      <c r="AB45" s="56" t="str">
        <f t="shared" si="16"/>
        <v/>
      </c>
      <c r="AC45" s="66" t="str">
        <f t="shared" si="17"/>
        <v/>
      </c>
      <c r="AD45" s="58" t="str">
        <f t="shared" si="18"/>
        <v/>
      </c>
      <c r="AE45" s="67" t="str">
        <f t="shared" si="19"/>
        <v/>
      </c>
      <c r="AF45" s="60" t="str">
        <f t="shared" si="20"/>
        <v/>
      </c>
      <c r="AG45" s="60" t="str">
        <f t="shared" si="21"/>
        <v/>
      </c>
      <c r="AH45" s="68" t="str">
        <f t="shared" si="22"/>
        <v/>
      </c>
      <c r="AI45" s="69" t="str">
        <f t="shared" si="23"/>
        <v/>
      </c>
      <c r="AJ45" s="63" t="str">
        <f t="shared" si="24"/>
        <v/>
      </c>
      <c r="AK45" s="63" t="str">
        <f t="shared" si="25"/>
        <v/>
      </c>
      <c r="AL45" s="63" t="str">
        <f t="shared" si="26"/>
        <v/>
      </c>
      <c r="AM45" s="63" t="str">
        <f t="shared" si="27"/>
        <v/>
      </c>
      <c r="AN45" s="63" t="str">
        <f t="shared" si="28"/>
        <v/>
      </c>
    </row>
    <row r="46" spans="3:40" ht="24.5" thickTop="1" thickBot="1" x14ac:dyDescent="0.55000000000000004">
      <c r="C46" s="50"/>
      <c r="D46" s="51"/>
      <c r="E46" s="51"/>
      <c r="F46" s="52"/>
      <c r="G46" s="52"/>
      <c r="H46" s="51"/>
      <c r="I46" s="51"/>
      <c r="J46" s="53"/>
      <c r="K46" s="53"/>
      <c r="L46" s="54" t="str">
        <f>IF(C46="","",_xlfn.CONCAT("            { line: ","""",C46,", ",M46:AN46,""", sC: ","""",B46,"""},"))</f>
        <v/>
      </c>
      <c r="M46" s="55" t="str">
        <f t="shared" si="1"/>
        <v/>
      </c>
      <c r="N46" s="56" t="str">
        <f t="shared" si="2"/>
        <v/>
      </c>
      <c r="O46" s="57" t="str">
        <f t="shared" si="3"/>
        <v/>
      </c>
      <c r="P46" s="58" t="str">
        <f t="shared" si="4"/>
        <v/>
      </c>
      <c r="Q46" s="59" t="str">
        <f t="shared" si="5"/>
        <v/>
      </c>
      <c r="R46" s="60" t="str">
        <f t="shared" si="6"/>
        <v/>
      </c>
      <c r="S46" s="55" t="str">
        <f t="shared" si="7"/>
        <v/>
      </c>
      <c r="T46" s="61" t="str">
        <f t="shared" si="8"/>
        <v/>
      </c>
      <c r="U46" s="62" t="str">
        <f t="shared" si="9"/>
        <v/>
      </c>
      <c r="V46" s="63" t="str">
        <f t="shared" si="10"/>
        <v/>
      </c>
      <c r="W46" s="64" t="str">
        <f t="shared" si="11"/>
        <v/>
      </c>
      <c r="X46" s="63" t="str">
        <f t="shared" si="12"/>
        <v/>
      </c>
      <c r="Y46" s="63" t="str">
        <f t="shared" si="13"/>
        <v/>
      </c>
      <c r="Z46" s="55" t="str">
        <f t="shared" si="14"/>
        <v/>
      </c>
      <c r="AA46" s="65" t="str">
        <f t="shared" si="15"/>
        <v/>
      </c>
      <c r="AB46" s="56" t="str">
        <f t="shared" si="16"/>
        <v/>
      </c>
      <c r="AC46" s="66" t="str">
        <f t="shared" si="17"/>
        <v/>
      </c>
      <c r="AD46" s="58" t="str">
        <f t="shared" si="18"/>
        <v/>
      </c>
      <c r="AE46" s="67" t="str">
        <f t="shared" si="19"/>
        <v/>
      </c>
      <c r="AF46" s="60" t="str">
        <f t="shared" si="20"/>
        <v/>
      </c>
      <c r="AG46" s="60" t="str">
        <f t="shared" si="21"/>
        <v/>
      </c>
      <c r="AH46" s="68" t="str">
        <f t="shared" si="22"/>
        <v/>
      </c>
      <c r="AI46" s="69" t="str">
        <f t="shared" si="23"/>
        <v/>
      </c>
      <c r="AJ46" s="63" t="str">
        <f t="shared" si="24"/>
        <v/>
      </c>
      <c r="AK46" s="63" t="str">
        <f t="shared" si="25"/>
        <v/>
      </c>
      <c r="AL46" s="63" t="str">
        <f t="shared" si="26"/>
        <v/>
      </c>
      <c r="AM46" s="63" t="str">
        <f t="shared" si="27"/>
        <v/>
      </c>
      <c r="AN46" s="63" t="str">
        <f t="shared" si="28"/>
        <v/>
      </c>
    </row>
    <row r="47" spans="3:40" ht="24.5" thickTop="1" thickBot="1" x14ac:dyDescent="0.55000000000000004">
      <c r="C47" s="50"/>
      <c r="D47" s="51"/>
      <c r="E47" s="51"/>
      <c r="F47" s="52"/>
      <c r="G47" s="52"/>
      <c r="H47" s="51"/>
      <c r="I47" s="51"/>
      <c r="J47" s="53"/>
      <c r="K47" s="53"/>
      <c r="L47" s="54" t="str">
        <f>IF(C47="","",_xlfn.CONCAT("            { line: ","""",C47,", ",M47:AN47,""", sC: ","""",B47,"""},"))</f>
        <v/>
      </c>
      <c r="M47" s="55" t="str">
        <f t="shared" si="1"/>
        <v/>
      </c>
      <c r="N47" s="56" t="str">
        <f t="shared" si="2"/>
        <v/>
      </c>
      <c r="O47" s="57" t="str">
        <f t="shared" si="3"/>
        <v/>
      </c>
      <c r="P47" s="58" t="str">
        <f t="shared" si="4"/>
        <v/>
      </c>
      <c r="Q47" s="59" t="str">
        <f t="shared" si="5"/>
        <v/>
      </c>
      <c r="R47" s="60" t="str">
        <f t="shared" si="6"/>
        <v/>
      </c>
      <c r="S47" s="55" t="str">
        <f t="shared" si="7"/>
        <v/>
      </c>
      <c r="T47" s="61" t="str">
        <f t="shared" si="8"/>
        <v/>
      </c>
      <c r="U47" s="62" t="str">
        <f t="shared" si="9"/>
        <v/>
      </c>
      <c r="V47" s="63" t="str">
        <f t="shared" si="10"/>
        <v/>
      </c>
      <c r="W47" s="64" t="str">
        <f t="shared" si="11"/>
        <v/>
      </c>
      <c r="X47" s="63" t="str">
        <f t="shared" si="12"/>
        <v/>
      </c>
      <c r="Y47" s="63" t="str">
        <f t="shared" si="13"/>
        <v/>
      </c>
      <c r="Z47" s="55" t="str">
        <f t="shared" si="14"/>
        <v/>
      </c>
      <c r="AA47" s="65" t="str">
        <f t="shared" si="15"/>
        <v/>
      </c>
      <c r="AB47" s="56" t="str">
        <f t="shared" si="16"/>
        <v/>
      </c>
      <c r="AC47" s="66" t="str">
        <f t="shared" si="17"/>
        <v/>
      </c>
      <c r="AD47" s="58" t="str">
        <f t="shared" si="18"/>
        <v/>
      </c>
      <c r="AE47" s="67" t="str">
        <f t="shared" si="19"/>
        <v/>
      </c>
      <c r="AF47" s="60" t="str">
        <f t="shared" si="20"/>
        <v/>
      </c>
      <c r="AG47" s="60" t="str">
        <f t="shared" si="21"/>
        <v/>
      </c>
      <c r="AH47" s="68" t="str">
        <f t="shared" si="22"/>
        <v/>
      </c>
      <c r="AI47" s="69" t="str">
        <f t="shared" si="23"/>
        <v/>
      </c>
      <c r="AJ47" s="63" t="str">
        <f t="shared" si="24"/>
        <v/>
      </c>
      <c r="AK47" s="63" t="str">
        <f t="shared" si="25"/>
        <v/>
      </c>
      <c r="AL47" s="63" t="str">
        <f t="shared" si="26"/>
        <v/>
      </c>
      <c r="AM47" s="63" t="str">
        <f t="shared" si="27"/>
        <v/>
      </c>
      <c r="AN47" s="63" t="str">
        <f t="shared" si="28"/>
        <v/>
      </c>
    </row>
    <row r="48" spans="3:40" ht="24.5" thickTop="1" thickBot="1" x14ac:dyDescent="0.55000000000000004">
      <c r="C48" s="50"/>
      <c r="D48" s="51"/>
      <c r="E48" s="51"/>
      <c r="F48" s="52"/>
      <c r="G48" s="52"/>
      <c r="H48" s="51"/>
      <c r="I48" s="51"/>
      <c r="J48" s="53"/>
      <c r="K48" s="53"/>
      <c r="L48" s="54" t="str">
        <f t="shared" ref="L48:L59" si="58">IF(C48="","",_xlfn.CONCAT("            { line: ","""",C48,", ",M48:AN48,""", sC: ","""",B48,"""},"))</f>
        <v/>
      </c>
      <c r="M48" s="55" t="str">
        <f t="shared" si="1"/>
        <v/>
      </c>
      <c r="N48" s="56" t="str">
        <f t="shared" si="2"/>
        <v/>
      </c>
      <c r="O48" s="57" t="str">
        <f t="shared" si="3"/>
        <v/>
      </c>
      <c r="P48" s="58" t="str">
        <f t="shared" si="4"/>
        <v/>
      </c>
      <c r="Q48" s="59" t="str">
        <f t="shared" si="5"/>
        <v/>
      </c>
      <c r="R48" s="60" t="str">
        <f t="shared" si="6"/>
        <v/>
      </c>
      <c r="S48" s="55" t="str">
        <f t="shared" si="7"/>
        <v/>
      </c>
      <c r="T48" s="61" t="str">
        <f t="shared" si="8"/>
        <v/>
      </c>
      <c r="U48" s="62" t="str">
        <f t="shared" si="9"/>
        <v/>
      </c>
      <c r="V48" s="63" t="str">
        <f t="shared" si="10"/>
        <v/>
      </c>
      <c r="W48" s="64" t="str">
        <f t="shared" si="11"/>
        <v/>
      </c>
      <c r="X48" s="63" t="str">
        <f t="shared" si="12"/>
        <v/>
      </c>
      <c r="Y48" s="63" t="str">
        <f t="shared" si="13"/>
        <v/>
      </c>
      <c r="Z48" s="55" t="str">
        <f t="shared" si="14"/>
        <v/>
      </c>
      <c r="AA48" s="65" t="str">
        <f t="shared" si="15"/>
        <v/>
      </c>
      <c r="AB48" s="56" t="str">
        <f t="shared" si="16"/>
        <v/>
      </c>
      <c r="AC48" s="66" t="str">
        <f t="shared" si="17"/>
        <v/>
      </c>
      <c r="AD48" s="58" t="str">
        <f t="shared" si="18"/>
        <v/>
      </c>
      <c r="AE48" s="67" t="str">
        <f t="shared" si="19"/>
        <v/>
      </c>
      <c r="AF48" s="60" t="str">
        <f t="shared" si="20"/>
        <v/>
      </c>
      <c r="AG48" s="60" t="str">
        <f t="shared" si="21"/>
        <v/>
      </c>
      <c r="AH48" s="68" t="str">
        <f t="shared" si="22"/>
        <v/>
      </c>
      <c r="AI48" s="69" t="str">
        <f t="shared" si="23"/>
        <v/>
      </c>
      <c r="AJ48" s="63" t="str">
        <f t="shared" si="24"/>
        <v/>
      </c>
      <c r="AK48" s="63" t="str">
        <f t="shared" si="25"/>
        <v/>
      </c>
      <c r="AL48" s="63" t="str">
        <f t="shared" si="26"/>
        <v/>
      </c>
      <c r="AM48" s="63" t="str">
        <f t="shared" si="27"/>
        <v/>
      </c>
      <c r="AN48" s="63" t="str">
        <f t="shared" si="28"/>
        <v/>
      </c>
    </row>
    <row r="49" spans="1:40" ht="24.5" thickTop="1" thickBot="1" x14ac:dyDescent="0.55000000000000004">
      <c r="C49" s="50"/>
      <c r="D49" s="51"/>
      <c r="E49" s="51"/>
      <c r="F49" s="52"/>
      <c r="G49" s="52"/>
      <c r="H49" s="51"/>
      <c r="I49" s="51"/>
      <c r="J49" s="53"/>
      <c r="K49" s="53"/>
      <c r="L49" s="54" t="str">
        <f t="shared" si="58"/>
        <v/>
      </c>
      <c r="M49" s="55" t="str">
        <f>IF(N49="","","(")</f>
        <v/>
      </c>
      <c r="N49" s="56" t="str">
        <f>IF(D49="","",D49)</f>
        <v/>
      </c>
      <c r="O49" s="57" t="str">
        <f>IF(N49="","",",")</f>
        <v/>
      </c>
      <c r="P49" s="58" t="str">
        <f>IF(E49="","",E49)</f>
        <v/>
      </c>
      <c r="Q49" s="59" t="str">
        <f>IF(N49="","",",")</f>
        <v/>
      </c>
      <c r="R49" s="60" t="str">
        <f>IF(N49="","",15)</f>
        <v/>
      </c>
      <c r="S49" s="55" t="str">
        <f>IF(N49="","",")")</f>
        <v/>
      </c>
      <c r="T49" s="61" t="str">
        <f>IF(U49="","","(")</f>
        <v/>
      </c>
      <c r="U49" s="62" t="str">
        <f>IF(F49="","",F49)</f>
        <v/>
      </c>
      <c r="V49" s="63" t="str">
        <f>IF(U49="","",",")</f>
        <v/>
      </c>
      <c r="W49" s="64" t="str">
        <f>IF(G49="","",G49)</f>
        <v/>
      </c>
      <c r="X49" s="63" t="str">
        <f>IF(U49="","",",")</f>
        <v/>
      </c>
      <c r="Y49" s="63" t="str">
        <f>IF(U49="","",250)</f>
        <v/>
      </c>
      <c r="Z49" s="55" t="str">
        <f>IF(U49="","",")")</f>
        <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4.5" thickTop="1" thickBot="1" x14ac:dyDescent="0.55000000000000004">
      <c r="C50" s="50"/>
      <c r="D50" s="51"/>
      <c r="E50" s="51"/>
      <c r="F50" s="52"/>
      <c r="G50" s="52"/>
      <c r="H50" s="51"/>
      <c r="I50" s="51"/>
      <c r="J50" s="53"/>
      <c r="K50" s="53"/>
      <c r="L50" s="54" t="str">
        <f t="shared" si="58"/>
        <v/>
      </c>
      <c r="M50" s="55" t="str">
        <f>IF(N50="","","(")</f>
        <v/>
      </c>
      <c r="N50" s="56" t="str">
        <f>IF(D50="","",D50)</f>
        <v/>
      </c>
      <c r="O50" s="57" t="str">
        <f>IF(N50="","",",")</f>
        <v/>
      </c>
      <c r="P50" s="58" t="str">
        <f>IF(E50="","",E50)</f>
        <v/>
      </c>
      <c r="Q50" s="59" t="str">
        <f>IF(N50="","",",")</f>
        <v/>
      </c>
      <c r="R50" s="60" t="str">
        <f>IF(N50="","",15)</f>
        <v/>
      </c>
      <c r="S50" s="55" t="str">
        <f>IF(N50="","",")")</f>
        <v/>
      </c>
      <c r="T50" s="61" t="str">
        <f>IF(U50="","","(")</f>
        <v/>
      </c>
      <c r="U50" s="62" t="str">
        <f>IF(F50="","",F50)</f>
        <v/>
      </c>
      <c r="V50" s="63" t="str">
        <f>IF(U50="","",",")</f>
        <v/>
      </c>
      <c r="W50" s="64" t="str">
        <f>IF(G50="","",G50)</f>
        <v/>
      </c>
      <c r="X50" s="63" t="str">
        <f>IF(U50="","",",")</f>
        <v/>
      </c>
      <c r="Y50" s="63" t="str">
        <f>IF(U50="","",250)</f>
        <v/>
      </c>
      <c r="Z50" s="55" t="str">
        <f>IF(U50="","",")")</f>
        <v/>
      </c>
      <c r="AA50" s="65" t="str">
        <f>IF(AB50="","","(")</f>
        <v/>
      </c>
      <c r="AB50" s="56" t="str">
        <f>IF(H50="","",H50)</f>
        <v/>
      </c>
      <c r="AC50" s="66" t="str">
        <f>IF(AB50="","",",")</f>
        <v/>
      </c>
      <c r="AD50" s="58" t="str">
        <f>IF(I50="","",I50)</f>
        <v/>
      </c>
      <c r="AE50" s="67" t="str">
        <f>IF(AB50="","",",")</f>
        <v/>
      </c>
      <c r="AF50" s="60" t="str">
        <f>IF(AB50="","",350)</f>
        <v/>
      </c>
      <c r="AG50" s="60" t="str">
        <f>IF(AB50="","",")")</f>
        <v/>
      </c>
      <c r="AH50" s="68" t="str">
        <f>IF(AI50="","","(")</f>
        <v/>
      </c>
      <c r="AI50" s="69" t="str">
        <f>IF(J50="","",J50)</f>
        <v/>
      </c>
      <c r="AJ50" s="63" t="str">
        <f>IF(AI50="","",",")</f>
        <v/>
      </c>
      <c r="AK50" s="63" t="str">
        <f>IF(K50="","",K50)</f>
        <v/>
      </c>
      <c r="AL50" s="63" t="str">
        <f>IF(AI50="","",",")</f>
        <v/>
      </c>
      <c r="AM50" s="63" t="str">
        <f>IF(AI50="","",450)</f>
        <v/>
      </c>
      <c r="AN50" s="63" t="str">
        <f>IF(AI50="","",")")</f>
        <v/>
      </c>
    </row>
    <row r="51" spans="1:40" ht="24.5" thickTop="1" thickBot="1" x14ac:dyDescent="0.55000000000000004">
      <c r="C51" s="50"/>
      <c r="D51" s="51"/>
      <c r="E51" s="51"/>
      <c r="F51" s="52"/>
      <c r="G51" s="52"/>
      <c r="H51" s="51"/>
      <c r="I51" s="51"/>
      <c r="J51" s="53"/>
      <c r="K51" s="53"/>
      <c r="L51" s="54" t="str">
        <f t="shared" si="58"/>
        <v/>
      </c>
      <c r="M51" s="55" t="str">
        <f>IF(N51="","","(")</f>
        <v/>
      </c>
      <c r="N51" s="56" t="str">
        <f>IF(D51="","",D51)</f>
        <v/>
      </c>
      <c r="O51" s="57" t="str">
        <f>IF(N51="","",",")</f>
        <v/>
      </c>
      <c r="P51" s="58" t="str">
        <f>IF(E51="","",E51)</f>
        <v/>
      </c>
      <c r="Q51" s="59" t="str">
        <f>IF(N51="","",",")</f>
        <v/>
      </c>
      <c r="R51" s="60" t="str">
        <f>IF(N51="","",15)</f>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4.5" thickTop="1" thickBot="1" x14ac:dyDescent="0.55000000000000004">
      <c r="C52" s="50"/>
      <c r="D52" s="51"/>
      <c r="E52" s="51"/>
      <c r="F52" s="52"/>
      <c r="G52" s="52"/>
      <c r="H52" s="51"/>
      <c r="I52" s="51"/>
      <c r="J52" s="53"/>
      <c r="K52" s="53"/>
      <c r="L52" s="54" t="str">
        <f t="shared" si="58"/>
        <v/>
      </c>
      <c r="M52" s="55" t="str">
        <f>IF(N52="","","(")</f>
        <v/>
      </c>
      <c r="N52" s="56" t="str">
        <f>IF(D52="","",D52)</f>
        <v/>
      </c>
      <c r="O52" s="57" t="str">
        <f>IF(N52="","",",")</f>
        <v/>
      </c>
      <c r="P52" s="58" t="str">
        <f>IF(E52="","",E52)</f>
        <v/>
      </c>
      <c r="Q52" s="59" t="str">
        <f>IF(N52="","",",")</f>
        <v/>
      </c>
      <c r="R52" s="60" t="str">
        <f>IF(N52="","",15)</f>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4.5" thickTop="1" thickBot="1" x14ac:dyDescent="0.55000000000000004">
      <c r="C53" s="50"/>
      <c r="D53" s="51"/>
      <c r="E53" s="51"/>
      <c r="F53" s="52"/>
      <c r="G53" s="52"/>
      <c r="H53" s="51"/>
      <c r="I53" s="51"/>
      <c r="J53" s="53"/>
      <c r="K53" s="53"/>
      <c r="L53" s="54" t="str">
        <f t="shared" si="58"/>
        <v/>
      </c>
      <c r="M53" s="55" t="str">
        <f>IF(N53="","","(")</f>
        <v/>
      </c>
      <c r="N53" s="56" t="str">
        <f>IF(D53="","",D53)</f>
        <v/>
      </c>
      <c r="O53" s="57" t="str">
        <f>IF(N53="","",",")</f>
        <v/>
      </c>
      <c r="P53" s="58" t="str">
        <f>IF(E53="","",E53)</f>
        <v/>
      </c>
      <c r="Q53" s="59" t="str">
        <f>IF(N53="","",",")</f>
        <v/>
      </c>
      <c r="R53" s="60" t="str">
        <f>IF(N53="","",15)</f>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4.5" thickTop="1" thickBot="1" x14ac:dyDescent="0.55000000000000004">
      <c r="C54" s="50"/>
      <c r="D54" s="51"/>
      <c r="E54" s="51"/>
      <c r="F54" s="52"/>
      <c r="G54" s="52"/>
      <c r="H54" s="51"/>
      <c r="I54" s="51"/>
      <c r="J54" s="53"/>
      <c r="K54" s="53"/>
      <c r="L54" s="54" t="str">
        <f t="shared" si="58"/>
        <v/>
      </c>
      <c r="M54" s="55" t="str">
        <f t="shared" si="1"/>
        <v/>
      </c>
      <c r="N54" s="56" t="str">
        <f t="shared" si="2"/>
        <v/>
      </c>
      <c r="O54" s="57" t="str">
        <f t="shared" si="3"/>
        <v/>
      </c>
      <c r="P54" s="58" t="str">
        <f t="shared" si="4"/>
        <v/>
      </c>
      <c r="Q54" s="59" t="str">
        <f t="shared" si="5"/>
        <v/>
      </c>
      <c r="R54" s="60" t="str">
        <f t="shared" si="6"/>
        <v/>
      </c>
      <c r="S54" s="55" t="str">
        <f t="shared" si="7"/>
        <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1:40" ht="24.5" thickTop="1" thickBot="1" x14ac:dyDescent="0.55000000000000004">
      <c r="C55" s="50"/>
      <c r="D55" s="51"/>
      <c r="E55" s="51"/>
      <c r="F55" s="52"/>
      <c r="G55" s="52"/>
      <c r="H55" s="51"/>
      <c r="I55" s="51"/>
      <c r="J55" s="53"/>
      <c r="K55" s="53"/>
      <c r="L55" s="54" t="str">
        <f t="shared" si="58"/>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4.5" thickTop="1" thickBot="1" x14ac:dyDescent="0.55000000000000004">
      <c r="C56" s="50"/>
      <c r="D56" s="51"/>
      <c r="E56" s="51"/>
      <c r="F56" s="52"/>
      <c r="G56" s="52"/>
      <c r="H56" s="51"/>
      <c r="I56" s="51"/>
      <c r="J56" s="53"/>
      <c r="K56" s="53"/>
      <c r="L56" s="54" t="str">
        <f t="shared" si="58"/>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1:40" ht="24.5" thickTop="1" thickBot="1" x14ac:dyDescent="0.55000000000000004">
      <c r="C57" s="50"/>
      <c r="D57" s="51"/>
      <c r="E57" s="51"/>
      <c r="F57" s="52"/>
      <c r="G57" s="52"/>
      <c r="H57" s="51"/>
      <c r="I57" s="51"/>
      <c r="J57" s="53"/>
      <c r="K57" s="53"/>
      <c r="L57" s="54" t="str">
        <f t="shared" si="58"/>
        <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1:40" ht="24.5" thickTop="1" thickBot="1" x14ac:dyDescent="0.55000000000000004">
      <c r="C58" s="50"/>
      <c r="D58" s="51"/>
      <c r="E58" s="51"/>
      <c r="F58" s="52"/>
      <c r="G58" s="52"/>
      <c r="H58" s="51"/>
      <c r="I58" s="51"/>
      <c r="J58" s="53"/>
      <c r="K58" s="53"/>
      <c r="L58" s="54" t="str">
        <f t="shared" si="58"/>
        <v/>
      </c>
      <c r="M58" s="55" t="str">
        <f t="shared" si="1"/>
        <v/>
      </c>
      <c r="N58" s="56" t="str">
        <f t="shared" si="2"/>
        <v/>
      </c>
      <c r="O58" s="57" t="str">
        <f t="shared" si="3"/>
        <v/>
      </c>
      <c r="P58" s="58" t="str">
        <f t="shared" si="4"/>
        <v/>
      </c>
      <c r="Q58" s="59" t="str">
        <f t="shared" si="5"/>
        <v/>
      </c>
      <c r="R58" s="60" t="str">
        <f t="shared" si="6"/>
        <v/>
      </c>
      <c r="S58" s="55" t="str">
        <f t="shared" si="7"/>
        <v/>
      </c>
      <c r="T58" s="61" t="str">
        <f t="shared" si="8"/>
        <v/>
      </c>
      <c r="U58" s="62" t="str">
        <f t="shared" si="9"/>
        <v/>
      </c>
      <c r="V58" s="63" t="str">
        <f t="shared" si="10"/>
        <v/>
      </c>
      <c r="W58" s="64" t="str">
        <f t="shared" si="11"/>
        <v/>
      </c>
      <c r="X58" s="63" t="str">
        <f t="shared" si="12"/>
        <v/>
      </c>
      <c r="Y58" s="63" t="str">
        <f t="shared" si="13"/>
        <v/>
      </c>
      <c r="Z58" s="55" t="str">
        <f t="shared" si="14"/>
        <v/>
      </c>
      <c r="AA58" s="65" t="str">
        <f t="shared" si="15"/>
        <v/>
      </c>
      <c r="AB58" s="56" t="str">
        <f t="shared" si="16"/>
        <v/>
      </c>
      <c r="AC58" s="66" t="str">
        <f t="shared" si="17"/>
        <v/>
      </c>
      <c r="AD58" s="58" t="str">
        <f t="shared" si="18"/>
        <v/>
      </c>
      <c r="AE58" s="67" t="str">
        <f t="shared" si="19"/>
        <v/>
      </c>
      <c r="AF58" s="60" t="str">
        <f t="shared" si="20"/>
        <v/>
      </c>
      <c r="AG58" s="60" t="str">
        <f t="shared" si="21"/>
        <v/>
      </c>
      <c r="AH58" s="68" t="str">
        <f t="shared" si="22"/>
        <v/>
      </c>
      <c r="AI58" s="69" t="str">
        <f t="shared" si="23"/>
        <v/>
      </c>
      <c r="AJ58" s="63" t="str">
        <f t="shared" si="24"/>
        <v/>
      </c>
      <c r="AK58" s="63" t="str">
        <f t="shared" si="25"/>
        <v/>
      </c>
      <c r="AL58" s="63" t="str">
        <f t="shared" si="26"/>
        <v/>
      </c>
      <c r="AM58" s="63" t="str">
        <f t="shared" si="27"/>
        <v/>
      </c>
      <c r="AN58" s="63" t="str">
        <f t="shared" si="28"/>
        <v/>
      </c>
    </row>
    <row r="59" spans="1:40" ht="24.5" thickTop="1" thickBot="1" x14ac:dyDescent="0.55000000000000004">
      <c r="C59" s="50"/>
      <c r="D59" s="51"/>
      <c r="E59" s="51"/>
      <c r="F59" s="70"/>
      <c r="G59" s="52"/>
      <c r="H59" s="51"/>
      <c r="I59" s="51"/>
      <c r="J59" s="71"/>
      <c r="K59" s="53"/>
      <c r="L59" s="54" t="str">
        <f t="shared" si="58"/>
        <v/>
      </c>
      <c r="M59" s="55" t="str">
        <f>IF(N59="","","(")</f>
        <v/>
      </c>
      <c r="N59" s="56" t="str">
        <f t="shared" si="2"/>
        <v/>
      </c>
      <c r="O59" s="57" t="str">
        <f>IF(N59="","",",")</f>
        <v/>
      </c>
      <c r="P59" s="58" t="str">
        <f t="shared" si="4"/>
        <v/>
      </c>
      <c r="Q59" s="59" t="str">
        <f>IF(N59="","",",")</f>
        <v/>
      </c>
      <c r="R59" s="60" t="str">
        <f>IF(N59="","",15)</f>
        <v/>
      </c>
      <c r="S59" s="55" t="str">
        <f>IF(N59="","",")")</f>
        <v/>
      </c>
      <c r="T59" s="61" t="str">
        <f>IF(U59="","","(")</f>
        <v/>
      </c>
      <c r="U59" s="62" t="str">
        <f t="shared" si="9"/>
        <v/>
      </c>
      <c r="V59" s="63" t="str">
        <f>IF(U59="","",",")</f>
        <v/>
      </c>
      <c r="W59" s="64" t="str">
        <f t="shared" si="11"/>
        <v/>
      </c>
      <c r="X59" s="63" t="str">
        <f>IF(U59="","",",")</f>
        <v/>
      </c>
      <c r="Y59" s="63" t="str">
        <f>IF(U59="","",250)</f>
        <v/>
      </c>
      <c r="Z59" s="55" t="str">
        <f>IF(U59="","",")")</f>
        <v/>
      </c>
      <c r="AA59" s="65" t="str">
        <f>IF(AB59="","","(")</f>
        <v/>
      </c>
      <c r="AB59" s="56" t="str">
        <f t="shared" si="16"/>
        <v/>
      </c>
      <c r="AC59" s="66" t="str">
        <f>IF(AB59="","",",")</f>
        <v/>
      </c>
      <c r="AD59" s="58" t="str">
        <f>IF(I59="","",I59)</f>
        <v/>
      </c>
      <c r="AE59" s="67" t="str">
        <f>IF(AB59="","",",")</f>
        <v/>
      </c>
      <c r="AF59" s="60" t="str">
        <f>IF(AB59="","",350)</f>
        <v/>
      </c>
      <c r="AG59" s="60" t="str">
        <f>IF(AB59="","",")")</f>
        <v/>
      </c>
      <c r="AH59" s="68" t="str">
        <f>IF(AI59="","","(")</f>
        <v/>
      </c>
      <c r="AI59" s="69" t="str">
        <f t="shared" si="23"/>
        <v/>
      </c>
      <c r="AJ59" s="63" t="str">
        <f>IF(AI59="","",",")</f>
        <v/>
      </c>
      <c r="AK59" s="63" t="str">
        <f>IF(K59="","",K59)</f>
        <v/>
      </c>
      <c r="AL59" s="63" t="str">
        <f>IF(AI59="","",",")</f>
        <v/>
      </c>
      <c r="AM59" s="63" t="str">
        <f>IF(AI59="","",450)</f>
        <v/>
      </c>
      <c r="AN59" s="63" t="str">
        <f>IF(AI59="","",")")</f>
        <v/>
      </c>
    </row>
    <row r="60" spans="1:40" ht="26.5" thickTop="1" thickBot="1" x14ac:dyDescent="0.55000000000000004">
      <c r="C60" s="72"/>
      <c r="D60" s="73"/>
      <c r="E60" s="73"/>
      <c r="F60" s="73"/>
      <c r="G60" s="73"/>
      <c r="H60" s="73"/>
      <c r="I60" s="73"/>
      <c r="J60" s="73"/>
      <c r="K60" s="73"/>
      <c r="L60" s="74" t="s">
        <v>997</v>
      </c>
      <c r="M60" s="55"/>
      <c r="N60" s="56"/>
      <c r="O60" s="57"/>
      <c r="P60" s="58"/>
      <c r="Q60" s="59"/>
      <c r="R60" s="60"/>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36.5" thickTop="1" thickBot="1" x14ac:dyDescent="0.55000000000000004">
      <c r="A61" s="75"/>
      <c r="B61" s="75"/>
      <c r="C61" s="75"/>
      <c r="D61" s="76"/>
      <c r="E61" s="76"/>
      <c r="F61" s="76"/>
      <c r="G61" s="76"/>
      <c r="H61" s="76"/>
      <c r="I61" s="76"/>
      <c r="J61" s="76"/>
      <c r="K61" s="76"/>
      <c r="L61" s="49" t="s">
        <v>998</v>
      </c>
      <c r="M61" s="55" t="str">
        <f t="shared" ref="M61:M80" si="59">IF(N61="","","(")</f>
        <v/>
      </c>
      <c r="N61" s="56" t="str">
        <f t="shared" si="2"/>
        <v/>
      </c>
      <c r="O61" s="57" t="str">
        <f t="shared" ref="O61:O80" si="60">IF(N61="","",",")</f>
        <v/>
      </c>
      <c r="P61" s="58" t="str">
        <f t="shared" si="4"/>
        <v/>
      </c>
      <c r="Q61" s="59" t="str">
        <f t="shared" ref="Q61:Q80" si="61">IF(N61="","",",")</f>
        <v/>
      </c>
      <c r="R61" s="60" t="str">
        <f t="shared" ref="R61:R80" si="62">IF(N61="","",15)</f>
        <v/>
      </c>
      <c r="S61" s="55" t="str">
        <f t="shared" ref="S61:S80" si="63">IF(N61="","",")")</f>
        <v/>
      </c>
      <c r="T61" s="61" t="str">
        <f t="shared" ref="T61:T80" si="64">IF(U61="","","(")</f>
        <v/>
      </c>
      <c r="U61" s="62" t="str">
        <f t="shared" si="9"/>
        <v/>
      </c>
      <c r="V61" s="63" t="str">
        <f t="shared" ref="V61:V80" si="65">IF(U61="","",",")</f>
        <v/>
      </c>
      <c r="W61" s="64" t="str">
        <f t="shared" si="11"/>
        <v/>
      </c>
      <c r="X61" s="63" t="str">
        <f t="shared" ref="X61:X80" si="66">IF(U61="","",",")</f>
        <v/>
      </c>
      <c r="Y61" s="63" t="str">
        <f t="shared" ref="Y61:Y80" si="67">IF(U61="","",250)</f>
        <v/>
      </c>
      <c r="Z61" s="55" t="str">
        <f t="shared" ref="Z61:Z80" si="68">IF(U61="","",")")</f>
        <v/>
      </c>
      <c r="AA61" s="65" t="str">
        <f t="shared" ref="AA61:AA80" si="69">IF(AB61="","","(")</f>
        <v/>
      </c>
      <c r="AB61" s="56" t="str">
        <f t="shared" si="16"/>
        <v/>
      </c>
      <c r="AC61" s="66" t="str">
        <f t="shared" ref="AC61:AC80" si="70">IF(AB61="","",",")</f>
        <v/>
      </c>
      <c r="AD61" s="58" t="str">
        <f t="shared" ref="AD61:AD101" si="71">IF(I61="","",I61)</f>
        <v/>
      </c>
      <c r="AE61" s="67" t="str">
        <f t="shared" ref="AE61:AE80" si="72">IF(AB61="","",",")</f>
        <v/>
      </c>
      <c r="AF61" s="60" t="str">
        <f t="shared" ref="AF61:AF80" si="73">IF(AB61="","",350)</f>
        <v/>
      </c>
      <c r="AG61" s="60" t="str">
        <f t="shared" ref="AG61:AG80" si="74">IF(AB61="","",")")</f>
        <v/>
      </c>
      <c r="AH61" s="68" t="str">
        <f t="shared" ref="AH61:AH80" si="75">IF(AI61="","","(")</f>
        <v/>
      </c>
      <c r="AI61" s="69" t="str">
        <f t="shared" si="23"/>
        <v/>
      </c>
      <c r="AJ61" s="63" t="str">
        <f t="shared" ref="AJ61:AJ80" si="76">IF(AI61="","",",")</f>
        <v/>
      </c>
      <c r="AK61" s="63" t="str">
        <f t="shared" ref="AK61:AK101" si="77">IF(K61="","",K61)</f>
        <v/>
      </c>
      <c r="AL61" s="63" t="str">
        <f t="shared" ref="AL61:AL80" si="78">IF(AI61="","",",")</f>
        <v/>
      </c>
      <c r="AM61" s="63" t="str">
        <f t="shared" ref="AM61:AM80" si="79">IF(AI61="","",450)</f>
        <v/>
      </c>
      <c r="AN61" s="63" t="str">
        <f t="shared" ref="AN61:AN80" si="80">IF(AI61="","",")")</f>
        <v/>
      </c>
    </row>
    <row r="62" spans="1:40" ht="24.5" thickTop="1" thickBot="1" x14ac:dyDescent="0.55000000000000004">
      <c r="C62" s="50"/>
      <c r="D62" s="51"/>
      <c r="E62" s="51"/>
      <c r="F62" s="52"/>
      <c r="G62" s="52"/>
      <c r="H62" s="51"/>
      <c r="I62" s="51"/>
      <c r="J62" s="53"/>
      <c r="K62" s="53"/>
      <c r="L62" s="54" t="str">
        <f t="shared" ref="L62:L79" si="81">IF(C62="","",_xlfn.CONCAT("            { line: ","""",C62,", ",M62:AN62,""", sC: ","""",B62,"""},"))</f>
        <v/>
      </c>
      <c r="M62" s="55" t="str">
        <f t="shared" si="59"/>
        <v/>
      </c>
      <c r="N62" s="56" t="str">
        <f t="shared" si="2"/>
        <v/>
      </c>
      <c r="O62" s="57" t="str">
        <f t="shared" si="60"/>
        <v/>
      </c>
      <c r="P62" s="58" t="str">
        <f t="shared" si="4"/>
        <v/>
      </c>
      <c r="Q62" s="59" t="str">
        <f t="shared" si="61"/>
        <v/>
      </c>
      <c r="R62" s="60" t="str">
        <f t="shared" si="62"/>
        <v/>
      </c>
      <c r="S62" s="55" t="str">
        <f t="shared" si="63"/>
        <v/>
      </c>
      <c r="T62" s="61" t="str">
        <f t="shared" si="64"/>
        <v/>
      </c>
      <c r="U62" s="62" t="str">
        <f t="shared" si="9"/>
        <v/>
      </c>
      <c r="V62" s="63" t="str">
        <f t="shared" si="65"/>
        <v/>
      </c>
      <c r="W62" s="64" t="str">
        <f t="shared" si="11"/>
        <v/>
      </c>
      <c r="X62" s="63" t="str">
        <f t="shared" si="66"/>
        <v/>
      </c>
      <c r="Y62" s="63" t="str">
        <f t="shared" si="67"/>
        <v/>
      </c>
      <c r="Z62" s="55" t="str">
        <f t="shared" si="68"/>
        <v/>
      </c>
      <c r="AA62" s="65" t="str">
        <f t="shared" si="69"/>
        <v/>
      </c>
      <c r="AB62" s="56" t="str">
        <f t="shared" si="16"/>
        <v/>
      </c>
      <c r="AC62" s="66" t="str">
        <f t="shared" si="70"/>
        <v/>
      </c>
      <c r="AD62" s="58" t="str">
        <f t="shared" si="71"/>
        <v/>
      </c>
      <c r="AE62" s="67" t="str">
        <f t="shared" si="72"/>
        <v/>
      </c>
      <c r="AF62" s="60" t="str">
        <f t="shared" si="73"/>
        <v/>
      </c>
      <c r="AG62" s="60" t="str">
        <f t="shared" si="74"/>
        <v/>
      </c>
      <c r="AH62" s="68" t="str">
        <f t="shared" si="75"/>
        <v/>
      </c>
      <c r="AI62" s="69" t="str">
        <f t="shared" si="23"/>
        <v/>
      </c>
      <c r="AJ62" s="63" t="str">
        <f t="shared" si="76"/>
        <v/>
      </c>
      <c r="AK62" s="63" t="str">
        <f t="shared" si="77"/>
        <v/>
      </c>
      <c r="AL62" s="63" t="str">
        <f t="shared" si="78"/>
        <v/>
      </c>
      <c r="AM62" s="63" t="str">
        <f t="shared" si="79"/>
        <v/>
      </c>
      <c r="AN62" s="63" t="str">
        <f t="shared" si="80"/>
        <v/>
      </c>
    </row>
    <row r="63" spans="1:40" ht="24.5" thickTop="1" thickBot="1" x14ac:dyDescent="0.55000000000000004">
      <c r="C63" s="50"/>
      <c r="D63" s="51"/>
      <c r="E63" s="51"/>
      <c r="F63" s="52"/>
      <c r="G63" s="52"/>
      <c r="H63" s="51"/>
      <c r="I63" s="51"/>
      <c r="J63" s="53"/>
      <c r="K63" s="53"/>
      <c r="L63" s="54" t="str">
        <f t="shared" si="81"/>
        <v/>
      </c>
      <c r="M63" s="55" t="str">
        <f t="shared" si="59"/>
        <v/>
      </c>
      <c r="N63" s="56" t="str">
        <f t="shared" si="2"/>
        <v/>
      </c>
      <c r="O63" s="57" t="str">
        <f t="shared" si="60"/>
        <v/>
      </c>
      <c r="P63" s="58" t="str">
        <f t="shared" si="4"/>
        <v/>
      </c>
      <c r="Q63" s="59" t="str">
        <f t="shared" si="61"/>
        <v/>
      </c>
      <c r="R63" s="60" t="str">
        <f t="shared" si="62"/>
        <v/>
      </c>
      <c r="S63" s="55" t="str">
        <f t="shared" si="63"/>
        <v/>
      </c>
      <c r="T63" s="61" t="str">
        <f t="shared" si="64"/>
        <v/>
      </c>
      <c r="U63" s="62" t="str">
        <f t="shared" si="9"/>
        <v/>
      </c>
      <c r="V63" s="63" t="str">
        <f t="shared" si="65"/>
        <v/>
      </c>
      <c r="W63" s="64" t="str">
        <f t="shared" si="11"/>
        <v/>
      </c>
      <c r="X63" s="63" t="str">
        <f t="shared" si="66"/>
        <v/>
      </c>
      <c r="Y63" s="63" t="str">
        <f t="shared" si="67"/>
        <v/>
      </c>
      <c r="Z63" s="55" t="str">
        <f t="shared" si="68"/>
        <v/>
      </c>
      <c r="AA63" s="65" t="str">
        <f t="shared" si="69"/>
        <v/>
      </c>
      <c r="AB63" s="56" t="str">
        <f t="shared" si="16"/>
        <v/>
      </c>
      <c r="AC63" s="66" t="str">
        <f t="shared" si="70"/>
        <v/>
      </c>
      <c r="AD63" s="58" t="str">
        <f t="shared" si="71"/>
        <v/>
      </c>
      <c r="AE63" s="67" t="str">
        <f t="shared" si="72"/>
        <v/>
      </c>
      <c r="AF63" s="60" t="str">
        <f t="shared" si="73"/>
        <v/>
      </c>
      <c r="AG63" s="60" t="str">
        <f t="shared" si="74"/>
        <v/>
      </c>
      <c r="AH63" s="68" t="str">
        <f t="shared" si="75"/>
        <v/>
      </c>
      <c r="AI63" s="69" t="str">
        <f t="shared" si="23"/>
        <v/>
      </c>
      <c r="AJ63" s="63" t="str">
        <f t="shared" si="76"/>
        <v/>
      </c>
      <c r="AK63" s="63" t="str">
        <f t="shared" si="77"/>
        <v/>
      </c>
      <c r="AL63" s="63" t="str">
        <f t="shared" si="78"/>
        <v/>
      </c>
      <c r="AM63" s="63" t="str">
        <f t="shared" si="79"/>
        <v/>
      </c>
      <c r="AN63" s="63" t="str">
        <f t="shared" si="80"/>
        <v/>
      </c>
    </row>
    <row r="64" spans="1:40" ht="24.5" thickTop="1" thickBot="1" x14ac:dyDescent="0.55000000000000004">
      <c r="C64" s="50"/>
      <c r="D64" s="51"/>
      <c r="E64" s="51"/>
      <c r="F64" s="52"/>
      <c r="G64" s="52"/>
      <c r="H64" s="51"/>
      <c r="I64" s="51"/>
      <c r="J64" s="53"/>
      <c r="K64" s="53"/>
      <c r="L64" s="54" t="str">
        <f t="shared" si="81"/>
        <v/>
      </c>
      <c r="M64" s="55" t="str">
        <f t="shared" si="59"/>
        <v/>
      </c>
      <c r="N64" s="56" t="str">
        <f t="shared" si="2"/>
        <v/>
      </c>
      <c r="O64" s="57" t="str">
        <f t="shared" si="60"/>
        <v/>
      </c>
      <c r="P64" s="58" t="str">
        <f t="shared" si="4"/>
        <v/>
      </c>
      <c r="Q64" s="59" t="str">
        <f t="shared" si="61"/>
        <v/>
      </c>
      <c r="R64" s="60" t="str">
        <f t="shared" si="62"/>
        <v/>
      </c>
      <c r="S64" s="55" t="str">
        <f t="shared" si="63"/>
        <v/>
      </c>
      <c r="T64" s="61" t="str">
        <f t="shared" si="64"/>
        <v/>
      </c>
      <c r="U64" s="62" t="str">
        <f t="shared" si="9"/>
        <v/>
      </c>
      <c r="V64" s="63" t="str">
        <f t="shared" si="65"/>
        <v/>
      </c>
      <c r="W64" s="64" t="str">
        <f t="shared" si="11"/>
        <v/>
      </c>
      <c r="X64" s="63" t="str">
        <f t="shared" si="66"/>
        <v/>
      </c>
      <c r="Y64" s="63" t="str">
        <f t="shared" si="67"/>
        <v/>
      </c>
      <c r="Z64" s="55" t="str">
        <f t="shared" si="68"/>
        <v/>
      </c>
      <c r="AA64" s="65" t="str">
        <f t="shared" si="69"/>
        <v/>
      </c>
      <c r="AB64" s="56" t="str">
        <f t="shared" si="16"/>
        <v/>
      </c>
      <c r="AC64" s="66" t="str">
        <f t="shared" si="70"/>
        <v/>
      </c>
      <c r="AD64" s="58" t="str">
        <f t="shared" si="71"/>
        <v/>
      </c>
      <c r="AE64" s="67" t="str">
        <f t="shared" si="72"/>
        <v/>
      </c>
      <c r="AF64" s="60" t="str">
        <f t="shared" si="73"/>
        <v/>
      </c>
      <c r="AG64" s="60" t="str">
        <f t="shared" si="74"/>
        <v/>
      </c>
      <c r="AH64" s="68" t="str">
        <f t="shared" si="75"/>
        <v/>
      </c>
      <c r="AI64" s="69" t="str">
        <f t="shared" si="23"/>
        <v/>
      </c>
      <c r="AJ64" s="63" t="str">
        <f t="shared" si="76"/>
        <v/>
      </c>
      <c r="AK64" s="63" t="str">
        <f t="shared" si="77"/>
        <v/>
      </c>
      <c r="AL64" s="63" t="str">
        <f t="shared" si="78"/>
        <v/>
      </c>
      <c r="AM64" s="63" t="str">
        <f t="shared" si="79"/>
        <v/>
      </c>
      <c r="AN64" s="63" t="str">
        <f t="shared" si="80"/>
        <v/>
      </c>
    </row>
    <row r="65" spans="3:40" ht="24.5" thickTop="1" thickBot="1" x14ac:dyDescent="0.55000000000000004">
      <c r="C65" s="50"/>
      <c r="D65" s="51"/>
      <c r="E65" s="51"/>
      <c r="F65" s="52"/>
      <c r="G65" s="52"/>
      <c r="H65" s="51"/>
      <c r="I65" s="51"/>
      <c r="J65" s="53"/>
      <c r="K65" s="53"/>
      <c r="L65" s="54" t="str">
        <f t="shared" si="81"/>
        <v/>
      </c>
      <c r="M65" s="55" t="str">
        <f t="shared" si="59"/>
        <v/>
      </c>
      <c r="N65" s="56" t="str">
        <f t="shared" si="2"/>
        <v/>
      </c>
      <c r="O65" s="57" t="str">
        <f t="shared" si="60"/>
        <v/>
      </c>
      <c r="P65" s="58" t="str">
        <f t="shared" si="4"/>
        <v/>
      </c>
      <c r="Q65" s="59" t="str">
        <f t="shared" si="61"/>
        <v/>
      </c>
      <c r="R65" s="60" t="str">
        <f t="shared" si="62"/>
        <v/>
      </c>
      <c r="S65" s="55" t="str">
        <f t="shared" si="63"/>
        <v/>
      </c>
      <c r="T65" s="61" t="str">
        <f t="shared" si="64"/>
        <v/>
      </c>
      <c r="U65" s="62" t="str">
        <f t="shared" si="9"/>
        <v/>
      </c>
      <c r="V65" s="63" t="str">
        <f t="shared" si="65"/>
        <v/>
      </c>
      <c r="W65" s="64" t="str">
        <f t="shared" si="11"/>
        <v/>
      </c>
      <c r="X65" s="63" t="str">
        <f t="shared" si="66"/>
        <v/>
      </c>
      <c r="Y65" s="63" t="str">
        <f t="shared" si="67"/>
        <v/>
      </c>
      <c r="Z65" s="55" t="str">
        <f t="shared" si="68"/>
        <v/>
      </c>
      <c r="AA65" s="65" t="str">
        <f t="shared" si="69"/>
        <v/>
      </c>
      <c r="AB65" s="56" t="str">
        <f t="shared" si="16"/>
        <v/>
      </c>
      <c r="AC65" s="66" t="str">
        <f t="shared" si="70"/>
        <v/>
      </c>
      <c r="AD65" s="58" t="str">
        <f t="shared" si="71"/>
        <v/>
      </c>
      <c r="AE65" s="67" t="str">
        <f t="shared" si="72"/>
        <v/>
      </c>
      <c r="AF65" s="60" t="str">
        <f t="shared" si="73"/>
        <v/>
      </c>
      <c r="AG65" s="60" t="str">
        <f t="shared" si="74"/>
        <v/>
      </c>
      <c r="AH65" s="68" t="str">
        <f t="shared" si="75"/>
        <v/>
      </c>
      <c r="AI65" s="69" t="str">
        <f t="shared" si="23"/>
        <v/>
      </c>
      <c r="AJ65" s="63" t="str">
        <f t="shared" si="76"/>
        <v/>
      </c>
      <c r="AK65" s="63" t="str">
        <f t="shared" si="77"/>
        <v/>
      </c>
      <c r="AL65" s="63" t="str">
        <f t="shared" si="78"/>
        <v/>
      </c>
      <c r="AM65" s="63" t="str">
        <f t="shared" si="79"/>
        <v/>
      </c>
      <c r="AN65" s="63" t="str">
        <f t="shared" si="80"/>
        <v/>
      </c>
    </row>
    <row r="66" spans="3:40" ht="24.5" thickTop="1" thickBot="1" x14ac:dyDescent="0.55000000000000004">
      <c r="C66" s="50"/>
      <c r="D66" s="51"/>
      <c r="E66" s="51"/>
      <c r="F66" s="52"/>
      <c r="G66" s="52"/>
      <c r="H66" s="51"/>
      <c r="I66" s="51"/>
      <c r="J66" s="53"/>
      <c r="K66" s="53"/>
      <c r="L66" s="54" t="str">
        <f t="shared" si="81"/>
        <v/>
      </c>
      <c r="M66" s="55" t="str">
        <f t="shared" si="59"/>
        <v/>
      </c>
      <c r="N66" s="56" t="str">
        <f t="shared" si="2"/>
        <v/>
      </c>
      <c r="O66" s="57" t="str">
        <f t="shared" si="60"/>
        <v/>
      </c>
      <c r="P66" s="58" t="str">
        <f t="shared" si="4"/>
        <v/>
      </c>
      <c r="Q66" s="59" t="str">
        <f t="shared" si="61"/>
        <v/>
      </c>
      <c r="R66" s="60" t="str">
        <f t="shared" si="62"/>
        <v/>
      </c>
      <c r="S66" s="55" t="str">
        <f t="shared" si="63"/>
        <v/>
      </c>
      <c r="T66" s="61" t="str">
        <f t="shared" si="64"/>
        <v/>
      </c>
      <c r="U66" s="62" t="str">
        <f t="shared" si="9"/>
        <v/>
      </c>
      <c r="V66" s="63" t="str">
        <f t="shared" si="65"/>
        <v/>
      </c>
      <c r="W66" s="64" t="str">
        <f t="shared" si="11"/>
        <v/>
      </c>
      <c r="X66" s="63" t="str">
        <f t="shared" si="66"/>
        <v/>
      </c>
      <c r="Y66" s="63" t="str">
        <f t="shared" si="67"/>
        <v/>
      </c>
      <c r="Z66" s="55" t="str">
        <f t="shared" si="68"/>
        <v/>
      </c>
      <c r="AA66" s="65" t="str">
        <f t="shared" si="69"/>
        <v/>
      </c>
      <c r="AB66" s="56" t="str">
        <f t="shared" si="16"/>
        <v/>
      </c>
      <c r="AC66" s="66" t="str">
        <f t="shared" si="70"/>
        <v/>
      </c>
      <c r="AD66" s="58" t="str">
        <f t="shared" si="71"/>
        <v/>
      </c>
      <c r="AE66" s="67" t="str">
        <f t="shared" si="72"/>
        <v/>
      </c>
      <c r="AF66" s="60" t="str">
        <f t="shared" si="73"/>
        <v/>
      </c>
      <c r="AG66" s="60" t="str">
        <f t="shared" si="74"/>
        <v/>
      </c>
      <c r="AH66" s="68" t="str">
        <f t="shared" si="75"/>
        <v/>
      </c>
      <c r="AI66" s="69" t="str">
        <f t="shared" si="23"/>
        <v/>
      </c>
      <c r="AJ66" s="63" t="str">
        <f t="shared" si="76"/>
        <v/>
      </c>
      <c r="AK66" s="63" t="str">
        <f t="shared" si="77"/>
        <v/>
      </c>
      <c r="AL66" s="63" t="str">
        <f t="shared" si="78"/>
        <v/>
      </c>
      <c r="AM66" s="63" t="str">
        <f t="shared" si="79"/>
        <v/>
      </c>
      <c r="AN66" s="63" t="str">
        <f t="shared" si="80"/>
        <v/>
      </c>
    </row>
    <row r="67" spans="3:40" ht="24.5" thickTop="1" thickBot="1" x14ac:dyDescent="0.55000000000000004">
      <c r="C67" s="50"/>
      <c r="D67" s="51"/>
      <c r="E67" s="51"/>
      <c r="F67" s="52"/>
      <c r="G67" s="52"/>
      <c r="H67" s="51"/>
      <c r="I67" s="51"/>
      <c r="J67" s="53"/>
      <c r="K67" s="53"/>
      <c r="L67" s="77" t="str">
        <f t="shared" si="81"/>
        <v/>
      </c>
      <c r="M67" s="55" t="str">
        <f t="shared" si="59"/>
        <v/>
      </c>
      <c r="N67" s="56" t="str">
        <f t="shared" si="2"/>
        <v/>
      </c>
      <c r="O67" s="57" t="str">
        <f t="shared" si="60"/>
        <v/>
      </c>
      <c r="P67" s="58" t="str">
        <f t="shared" si="4"/>
        <v/>
      </c>
      <c r="Q67" s="59" t="str">
        <f t="shared" si="61"/>
        <v/>
      </c>
      <c r="R67" s="60" t="str">
        <f t="shared" si="62"/>
        <v/>
      </c>
      <c r="S67" s="55" t="str">
        <f t="shared" si="63"/>
        <v/>
      </c>
      <c r="T67" s="61" t="str">
        <f t="shared" si="64"/>
        <v/>
      </c>
      <c r="U67" s="62" t="str">
        <f t="shared" si="9"/>
        <v/>
      </c>
      <c r="V67" s="63" t="str">
        <f t="shared" si="65"/>
        <v/>
      </c>
      <c r="W67" s="64" t="str">
        <f t="shared" si="11"/>
        <v/>
      </c>
      <c r="X67" s="63" t="str">
        <f t="shared" si="66"/>
        <v/>
      </c>
      <c r="Y67" s="63" t="str">
        <f t="shared" si="67"/>
        <v/>
      </c>
      <c r="Z67" s="55" t="str">
        <f t="shared" si="68"/>
        <v/>
      </c>
      <c r="AA67" s="65" t="str">
        <f t="shared" si="69"/>
        <v/>
      </c>
      <c r="AB67" s="56" t="str">
        <f t="shared" si="16"/>
        <v/>
      </c>
      <c r="AC67" s="66" t="str">
        <f t="shared" si="70"/>
        <v/>
      </c>
      <c r="AD67" s="58" t="str">
        <f t="shared" si="71"/>
        <v/>
      </c>
      <c r="AE67" s="67" t="str">
        <f t="shared" si="72"/>
        <v/>
      </c>
      <c r="AF67" s="60" t="str">
        <f t="shared" si="73"/>
        <v/>
      </c>
      <c r="AG67" s="60" t="str">
        <f t="shared" si="74"/>
        <v/>
      </c>
      <c r="AH67" s="68" t="str">
        <f t="shared" si="75"/>
        <v/>
      </c>
      <c r="AI67" s="69" t="str">
        <f t="shared" si="23"/>
        <v/>
      </c>
      <c r="AJ67" s="63" t="str">
        <f t="shared" si="76"/>
        <v/>
      </c>
      <c r="AK67" s="63" t="str">
        <f t="shared" si="77"/>
        <v/>
      </c>
      <c r="AL67" s="63" t="str">
        <f t="shared" si="78"/>
        <v/>
      </c>
      <c r="AM67" s="63" t="str">
        <f t="shared" si="79"/>
        <v/>
      </c>
      <c r="AN67" s="63" t="str">
        <f t="shared" si="80"/>
        <v/>
      </c>
    </row>
    <row r="68" spans="3:40" ht="24.5" thickTop="1" thickBot="1" x14ac:dyDescent="0.55000000000000004">
      <c r="C68" s="50"/>
      <c r="D68" s="51"/>
      <c r="E68" s="51"/>
      <c r="F68" s="52"/>
      <c r="G68" s="52"/>
      <c r="H68" s="51"/>
      <c r="I68" s="51"/>
      <c r="J68" s="53"/>
      <c r="K68" s="53"/>
      <c r="L68" s="77" t="str">
        <f t="shared" si="81"/>
        <v/>
      </c>
      <c r="M68" s="55" t="str">
        <f t="shared" si="59"/>
        <v/>
      </c>
      <c r="N68" s="56" t="str">
        <f t="shared" si="2"/>
        <v/>
      </c>
      <c r="O68" s="57" t="str">
        <f t="shared" si="60"/>
        <v/>
      </c>
      <c r="P68" s="58" t="str">
        <f t="shared" si="4"/>
        <v/>
      </c>
      <c r="Q68" s="59" t="str">
        <f t="shared" si="61"/>
        <v/>
      </c>
      <c r="R68" s="60" t="str">
        <f t="shared" si="62"/>
        <v/>
      </c>
      <c r="S68" s="55" t="str">
        <f t="shared" si="63"/>
        <v/>
      </c>
      <c r="T68" s="61" t="str">
        <f t="shared" si="64"/>
        <v/>
      </c>
      <c r="U68" s="62" t="str">
        <f t="shared" si="9"/>
        <v/>
      </c>
      <c r="V68" s="63" t="str">
        <f t="shared" si="65"/>
        <v/>
      </c>
      <c r="W68" s="64" t="str">
        <f t="shared" si="11"/>
        <v/>
      </c>
      <c r="X68" s="63" t="str">
        <f t="shared" si="66"/>
        <v/>
      </c>
      <c r="Y68" s="63" t="str">
        <f t="shared" si="67"/>
        <v/>
      </c>
      <c r="Z68" s="55" t="str">
        <f t="shared" si="68"/>
        <v/>
      </c>
      <c r="AA68" s="65" t="str">
        <f t="shared" si="69"/>
        <v/>
      </c>
      <c r="AB68" s="56" t="str">
        <f t="shared" si="16"/>
        <v/>
      </c>
      <c r="AC68" s="66" t="str">
        <f t="shared" si="70"/>
        <v/>
      </c>
      <c r="AD68" s="58" t="str">
        <f t="shared" si="71"/>
        <v/>
      </c>
      <c r="AE68" s="67" t="str">
        <f t="shared" si="72"/>
        <v/>
      </c>
      <c r="AF68" s="60" t="str">
        <f t="shared" si="73"/>
        <v/>
      </c>
      <c r="AG68" s="60" t="str">
        <f t="shared" si="74"/>
        <v/>
      </c>
      <c r="AH68" s="68" t="str">
        <f t="shared" si="75"/>
        <v/>
      </c>
      <c r="AI68" s="69" t="str">
        <f t="shared" si="23"/>
        <v/>
      </c>
      <c r="AJ68" s="63" t="str">
        <f t="shared" si="76"/>
        <v/>
      </c>
      <c r="AK68" s="63" t="str">
        <f t="shared" si="77"/>
        <v/>
      </c>
      <c r="AL68" s="63" t="str">
        <f t="shared" si="78"/>
        <v/>
      </c>
      <c r="AM68" s="63" t="str">
        <f t="shared" si="79"/>
        <v/>
      </c>
      <c r="AN68" s="63" t="str">
        <f t="shared" si="80"/>
        <v/>
      </c>
    </row>
    <row r="69" spans="3:40" ht="24.5" thickTop="1" thickBot="1" x14ac:dyDescent="0.55000000000000004">
      <c r="C69" s="50"/>
      <c r="D69" s="51"/>
      <c r="E69" s="51"/>
      <c r="F69" s="52"/>
      <c r="G69" s="52"/>
      <c r="H69" s="51"/>
      <c r="I69" s="51"/>
      <c r="J69" s="53"/>
      <c r="K69" s="53"/>
      <c r="L69" s="77" t="str">
        <f t="shared" si="81"/>
        <v/>
      </c>
      <c r="M69" s="55" t="str">
        <f t="shared" si="59"/>
        <v/>
      </c>
      <c r="N69" s="56" t="str">
        <f t="shared" si="2"/>
        <v/>
      </c>
      <c r="O69" s="57" t="str">
        <f t="shared" si="60"/>
        <v/>
      </c>
      <c r="P69" s="58" t="str">
        <f t="shared" si="4"/>
        <v/>
      </c>
      <c r="Q69" s="59" t="str">
        <f t="shared" si="61"/>
        <v/>
      </c>
      <c r="R69" s="60" t="str">
        <f t="shared" si="62"/>
        <v/>
      </c>
      <c r="S69" s="55" t="str">
        <f t="shared" si="63"/>
        <v/>
      </c>
      <c r="T69" s="61" t="str">
        <f t="shared" si="64"/>
        <v/>
      </c>
      <c r="U69" s="62" t="str">
        <f t="shared" si="9"/>
        <v/>
      </c>
      <c r="V69" s="63" t="str">
        <f t="shared" si="65"/>
        <v/>
      </c>
      <c r="W69" s="64" t="str">
        <f t="shared" si="11"/>
        <v/>
      </c>
      <c r="X69" s="63" t="str">
        <f t="shared" si="66"/>
        <v/>
      </c>
      <c r="Y69" s="63" t="str">
        <f t="shared" si="67"/>
        <v/>
      </c>
      <c r="Z69" s="55" t="str">
        <f t="shared" si="68"/>
        <v/>
      </c>
      <c r="AA69" s="65" t="str">
        <f t="shared" si="69"/>
        <v/>
      </c>
      <c r="AB69" s="56" t="str">
        <f t="shared" si="16"/>
        <v/>
      </c>
      <c r="AC69" s="66" t="str">
        <f t="shared" si="70"/>
        <v/>
      </c>
      <c r="AD69" s="58" t="str">
        <f t="shared" si="71"/>
        <v/>
      </c>
      <c r="AE69" s="67" t="str">
        <f t="shared" si="72"/>
        <v/>
      </c>
      <c r="AF69" s="60" t="str">
        <f t="shared" si="73"/>
        <v/>
      </c>
      <c r="AG69" s="60" t="str">
        <f t="shared" si="74"/>
        <v/>
      </c>
      <c r="AH69" s="68" t="str">
        <f t="shared" si="75"/>
        <v/>
      </c>
      <c r="AI69" s="69" t="str">
        <f t="shared" si="23"/>
        <v/>
      </c>
      <c r="AJ69" s="63" t="str">
        <f t="shared" si="76"/>
        <v/>
      </c>
      <c r="AK69" s="63" t="str">
        <f t="shared" si="77"/>
        <v/>
      </c>
      <c r="AL69" s="63" t="str">
        <f t="shared" si="78"/>
        <v/>
      </c>
      <c r="AM69" s="63" t="str">
        <f t="shared" si="79"/>
        <v/>
      </c>
      <c r="AN69" s="63" t="str">
        <f t="shared" si="80"/>
        <v/>
      </c>
    </row>
    <row r="70" spans="3:40" ht="24.5" thickTop="1" thickBot="1" x14ac:dyDescent="0.55000000000000004">
      <c r="C70" s="50"/>
      <c r="D70" s="51"/>
      <c r="E70" s="51"/>
      <c r="F70" s="52"/>
      <c r="G70" s="52"/>
      <c r="H70" s="51"/>
      <c r="I70" s="51"/>
      <c r="J70" s="53"/>
      <c r="K70" s="53"/>
      <c r="L70" s="54" t="str">
        <f t="shared" si="81"/>
        <v/>
      </c>
      <c r="M70" s="55" t="str">
        <f t="shared" si="59"/>
        <v/>
      </c>
      <c r="N70" s="56" t="str">
        <f t="shared" si="2"/>
        <v/>
      </c>
      <c r="O70" s="57" t="str">
        <f t="shared" si="60"/>
        <v/>
      </c>
      <c r="P70" s="58" t="str">
        <f t="shared" si="4"/>
        <v/>
      </c>
      <c r="Q70" s="59" t="str">
        <f t="shared" si="61"/>
        <v/>
      </c>
      <c r="R70" s="60" t="str">
        <f t="shared" si="62"/>
        <v/>
      </c>
      <c r="S70" s="55" t="str">
        <f t="shared" si="63"/>
        <v/>
      </c>
      <c r="T70" s="61" t="str">
        <f t="shared" si="64"/>
        <v/>
      </c>
      <c r="U70" s="62" t="str">
        <f t="shared" si="9"/>
        <v/>
      </c>
      <c r="V70" s="63" t="str">
        <f t="shared" si="65"/>
        <v/>
      </c>
      <c r="W70" s="64" t="str">
        <f t="shared" si="11"/>
        <v/>
      </c>
      <c r="X70" s="63" t="str">
        <f t="shared" si="66"/>
        <v/>
      </c>
      <c r="Y70" s="63" t="str">
        <f t="shared" si="67"/>
        <v/>
      </c>
      <c r="Z70" s="55" t="str">
        <f t="shared" si="68"/>
        <v/>
      </c>
      <c r="AA70" s="65" t="str">
        <f t="shared" si="69"/>
        <v/>
      </c>
      <c r="AB70" s="56" t="str">
        <f t="shared" si="16"/>
        <v/>
      </c>
      <c r="AC70" s="66" t="str">
        <f t="shared" si="70"/>
        <v/>
      </c>
      <c r="AD70" s="58" t="str">
        <f t="shared" si="71"/>
        <v/>
      </c>
      <c r="AE70" s="67" t="str">
        <f t="shared" si="72"/>
        <v/>
      </c>
      <c r="AF70" s="60" t="str">
        <f t="shared" si="73"/>
        <v/>
      </c>
      <c r="AG70" s="60" t="str">
        <f t="shared" si="74"/>
        <v/>
      </c>
      <c r="AH70" s="68" t="str">
        <f t="shared" si="75"/>
        <v/>
      </c>
      <c r="AI70" s="69" t="str">
        <f t="shared" si="23"/>
        <v/>
      </c>
      <c r="AJ70" s="63" t="str">
        <f t="shared" si="76"/>
        <v/>
      </c>
      <c r="AK70" s="63" t="str">
        <f t="shared" si="77"/>
        <v/>
      </c>
      <c r="AL70" s="63" t="str">
        <f t="shared" si="78"/>
        <v/>
      </c>
      <c r="AM70" s="63" t="str">
        <f t="shared" si="79"/>
        <v/>
      </c>
      <c r="AN70" s="63" t="str">
        <f t="shared" si="80"/>
        <v/>
      </c>
    </row>
    <row r="71" spans="3:40" ht="24.5" thickTop="1" thickBot="1" x14ac:dyDescent="0.55000000000000004">
      <c r="C71" s="50"/>
      <c r="D71" s="51"/>
      <c r="E71" s="51"/>
      <c r="F71" s="52"/>
      <c r="G71" s="52"/>
      <c r="H71" s="51"/>
      <c r="I71" s="51"/>
      <c r="J71" s="53"/>
      <c r="K71" s="53"/>
      <c r="L71" s="54" t="str">
        <f t="shared" si="81"/>
        <v/>
      </c>
      <c r="M71" s="55" t="str">
        <f t="shared" si="59"/>
        <v/>
      </c>
      <c r="N71" s="56" t="str">
        <f t="shared" si="2"/>
        <v/>
      </c>
      <c r="O71" s="57" t="str">
        <f t="shared" si="60"/>
        <v/>
      </c>
      <c r="P71" s="58" t="str">
        <f t="shared" si="4"/>
        <v/>
      </c>
      <c r="Q71" s="59" t="str">
        <f t="shared" si="61"/>
        <v/>
      </c>
      <c r="R71" s="60" t="str">
        <f t="shared" si="62"/>
        <v/>
      </c>
      <c r="S71" s="55" t="str">
        <f t="shared" si="63"/>
        <v/>
      </c>
      <c r="T71" s="61" t="str">
        <f t="shared" si="64"/>
        <v/>
      </c>
      <c r="U71" s="62" t="str">
        <f t="shared" si="9"/>
        <v/>
      </c>
      <c r="V71" s="63" t="str">
        <f t="shared" si="65"/>
        <v/>
      </c>
      <c r="W71" s="64" t="str">
        <f t="shared" si="11"/>
        <v/>
      </c>
      <c r="X71" s="63" t="str">
        <f t="shared" si="66"/>
        <v/>
      </c>
      <c r="Y71" s="63" t="str">
        <f t="shared" si="67"/>
        <v/>
      </c>
      <c r="Z71" s="55" t="str">
        <f t="shared" si="68"/>
        <v/>
      </c>
      <c r="AA71" s="65" t="str">
        <f t="shared" si="69"/>
        <v/>
      </c>
      <c r="AB71" s="56" t="str">
        <f t="shared" si="16"/>
        <v/>
      </c>
      <c r="AC71" s="66" t="str">
        <f t="shared" si="70"/>
        <v/>
      </c>
      <c r="AD71" s="58" t="str">
        <f t="shared" si="71"/>
        <v/>
      </c>
      <c r="AE71" s="67" t="str">
        <f t="shared" si="72"/>
        <v/>
      </c>
      <c r="AF71" s="60" t="str">
        <f t="shared" si="73"/>
        <v/>
      </c>
      <c r="AG71" s="60" t="str">
        <f t="shared" si="74"/>
        <v/>
      </c>
      <c r="AH71" s="68" t="str">
        <f t="shared" si="75"/>
        <v/>
      </c>
      <c r="AI71" s="69" t="str">
        <f t="shared" si="23"/>
        <v/>
      </c>
      <c r="AJ71" s="63" t="str">
        <f t="shared" si="76"/>
        <v/>
      </c>
      <c r="AK71" s="63" t="str">
        <f t="shared" si="77"/>
        <v/>
      </c>
      <c r="AL71" s="63" t="str">
        <f t="shared" si="78"/>
        <v/>
      </c>
      <c r="AM71" s="63" t="str">
        <f t="shared" si="79"/>
        <v/>
      </c>
      <c r="AN71" s="63" t="str">
        <f t="shared" si="80"/>
        <v/>
      </c>
    </row>
    <row r="72" spans="3:40" ht="24.5" thickTop="1" thickBot="1" x14ac:dyDescent="0.55000000000000004">
      <c r="C72" s="50"/>
      <c r="D72" s="51"/>
      <c r="E72" s="51"/>
      <c r="F72" s="52"/>
      <c r="G72" s="52"/>
      <c r="H72" s="51"/>
      <c r="I72" s="51"/>
      <c r="J72" s="53"/>
      <c r="K72" s="53"/>
      <c r="L72" s="54" t="str">
        <f t="shared" si="81"/>
        <v/>
      </c>
      <c r="M72" s="55" t="str">
        <f t="shared" si="59"/>
        <v/>
      </c>
      <c r="N72" s="56" t="str">
        <f t="shared" si="2"/>
        <v/>
      </c>
      <c r="O72" s="57" t="str">
        <f t="shared" si="60"/>
        <v/>
      </c>
      <c r="P72" s="58" t="str">
        <f t="shared" si="4"/>
        <v/>
      </c>
      <c r="Q72" s="59" t="str">
        <f t="shared" si="61"/>
        <v/>
      </c>
      <c r="R72" s="60" t="str">
        <f t="shared" si="62"/>
        <v/>
      </c>
      <c r="S72" s="55" t="str">
        <f t="shared" si="63"/>
        <v/>
      </c>
      <c r="T72" s="61" t="str">
        <f t="shared" si="64"/>
        <v/>
      </c>
      <c r="U72" s="62" t="str">
        <f t="shared" si="9"/>
        <v/>
      </c>
      <c r="V72" s="63" t="str">
        <f t="shared" si="65"/>
        <v/>
      </c>
      <c r="W72" s="64" t="str">
        <f t="shared" si="11"/>
        <v/>
      </c>
      <c r="X72" s="63" t="str">
        <f t="shared" si="66"/>
        <v/>
      </c>
      <c r="Y72" s="63" t="str">
        <f t="shared" si="67"/>
        <v/>
      </c>
      <c r="Z72" s="55" t="str">
        <f t="shared" si="68"/>
        <v/>
      </c>
      <c r="AA72" s="65" t="str">
        <f t="shared" si="69"/>
        <v/>
      </c>
      <c r="AB72" s="56" t="str">
        <f t="shared" si="16"/>
        <v/>
      </c>
      <c r="AC72" s="66" t="str">
        <f t="shared" si="70"/>
        <v/>
      </c>
      <c r="AD72" s="58" t="str">
        <f t="shared" si="71"/>
        <v/>
      </c>
      <c r="AE72" s="67" t="str">
        <f t="shared" si="72"/>
        <v/>
      </c>
      <c r="AF72" s="60" t="str">
        <f t="shared" si="73"/>
        <v/>
      </c>
      <c r="AG72" s="60" t="str">
        <f t="shared" si="74"/>
        <v/>
      </c>
      <c r="AH72" s="68" t="str">
        <f t="shared" si="75"/>
        <v/>
      </c>
      <c r="AI72" s="69" t="str">
        <f t="shared" si="23"/>
        <v/>
      </c>
      <c r="AJ72" s="63" t="str">
        <f t="shared" si="76"/>
        <v/>
      </c>
      <c r="AK72" s="63" t="str">
        <f t="shared" si="77"/>
        <v/>
      </c>
      <c r="AL72" s="63" t="str">
        <f t="shared" si="78"/>
        <v/>
      </c>
      <c r="AM72" s="63" t="str">
        <f t="shared" si="79"/>
        <v/>
      </c>
      <c r="AN72" s="63" t="str">
        <f t="shared" si="80"/>
        <v/>
      </c>
    </row>
    <row r="73" spans="3:40" ht="24.5" thickTop="1" thickBot="1" x14ac:dyDescent="0.55000000000000004">
      <c r="C73" s="50"/>
      <c r="D73" s="51"/>
      <c r="E73" s="51"/>
      <c r="F73" s="52"/>
      <c r="G73" s="52"/>
      <c r="H73" s="51"/>
      <c r="I73" s="51"/>
      <c r="J73" s="53"/>
      <c r="K73" s="53"/>
      <c r="L73" s="54" t="str">
        <f t="shared" si="81"/>
        <v/>
      </c>
      <c r="M73" s="55" t="str">
        <f t="shared" si="59"/>
        <v/>
      </c>
      <c r="N73" s="56" t="str">
        <f t="shared" si="2"/>
        <v/>
      </c>
      <c r="O73" s="57" t="str">
        <f t="shared" si="60"/>
        <v/>
      </c>
      <c r="P73" s="58" t="str">
        <f t="shared" si="4"/>
        <v/>
      </c>
      <c r="Q73" s="59" t="str">
        <f t="shared" si="61"/>
        <v/>
      </c>
      <c r="R73" s="60" t="str">
        <f t="shared" si="62"/>
        <v/>
      </c>
      <c r="S73" s="55" t="str">
        <f t="shared" si="63"/>
        <v/>
      </c>
      <c r="T73" s="61" t="str">
        <f t="shared" si="64"/>
        <v/>
      </c>
      <c r="U73" s="62" t="str">
        <f t="shared" si="9"/>
        <v/>
      </c>
      <c r="V73" s="63" t="str">
        <f t="shared" si="65"/>
        <v/>
      </c>
      <c r="W73" s="64" t="str">
        <f t="shared" si="11"/>
        <v/>
      </c>
      <c r="X73" s="63" t="str">
        <f t="shared" si="66"/>
        <v/>
      </c>
      <c r="Y73" s="63" t="str">
        <f t="shared" si="67"/>
        <v/>
      </c>
      <c r="Z73" s="55" t="str">
        <f t="shared" si="68"/>
        <v/>
      </c>
      <c r="AA73" s="65" t="str">
        <f t="shared" si="69"/>
        <v/>
      </c>
      <c r="AB73" s="56" t="str">
        <f t="shared" si="16"/>
        <v/>
      </c>
      <c r="AC73" s="66" t="str">
        <f t="shared" si="70"/>
        <v/>
      </c>
      <c r="AD73" s="58" t="str">
        <f t="shared" si="71"/>
        <v/>
      </c>
      <c r="AE73" s="67" t="str">
        <f t="shared" si="72"/>
        <v/>
      </c>
      <c r="AF73" s="60" t="str">
        <f t="shared" si="73"/>
        <v/>
      </c>
      <c r="AG73" s="60" t="str">
        <f t="shared" si="74"/>
        <v/>
      </c>
      <c r="AH73" s="68" t="str">
        <f t="shared" si="75"/>
        <v/>
      </c>
      <c r="AI73" s="69" t="str">
        <f t="shared" si="23"/>
        <v/>
      </c>
      <c r="AJ73" s="63" t="str">
        <f t="shared" si="76"/>
        <v/>
      </c>
      <c r="AK73" s="63" t="str">
        <f t="shared" si="77"/>
        <v/>
      </c>
      <c r="AL73" s="63" t="str">
        <f t="shared" si="78"/>
        <v/>
      </c>
      <c r="AM73" s="63" t="str">
        <f t="shared" si="79"/>
        <v/>
      </c>
      <c r="AN73" s="63" t="str">
        <f t="shared" si="80"/>
        <v/>
      </c>
    </row>
    <row r="74" spans="3:40" ht="24.5" thickTop="1" thickBot="1" x14ac:dyDescent="0.55000000000000004">
      <c r="C74" s="50"/>
      <c r="D74" s="51"/>
      <c r="E74" s="51"/>
      <c r="F74" s="52"/>
      <c r="G74" s="52"/>
      <c r="H74" s="51"/>
      <c r="I74" s="51"/>
      <c r="J74" s="53"/>
      <c r="K74" s="53"/>
      <c r="L74" s="54" t="str">
        <f t="shared" si="81"/>
        <v/>
      </c>
      <c r="M74" s="55" t="str">
        <f t="shared" si="59"/>
        <v/>
      </c>
      <c r="N74" s="56" t="str">
        <f t="shared" si="2"/>
        <v/>
      </c>
      <c r="O74" s="57" t="str">
        <f t="shared" si="60"/>
        <v/>
      </c>
      <c r="P74" s="58" t="str">
        <f t="shared" si="4"/>
        <v/>
      </c>
      <c r="Q74" s="59" t="str">
        <f t="shared" si="61"/>
        <v/>
      </c>
      <c r="R74" s="60" t="str">
        <f t="shared" si="62"/>
        <v/>
      </c>
      <c r="S74" s="55" t="str">
        <f t="shared" si="63"/>
        <v/>
      </c>
      <c r="T74" s="61" t="str">
        <f t="shared" si="64"/>
        <v/>
      </c>
      <c r="U74" s="62" t="str">
        <f t="shared" si="9"/>
        <v/>
      </c>
      <c r="V74" s="63" t="str">
        <f t="shared" si="65"/>
        <v/>
      </c>
      <c r="W74" s="64" t="str">
        <f t="shared" si="11"/>
        <v/>
      </c>
      <c r="X74" s="63" t="str">
        <f t="shared" si="66"/>
        <v/>
      </c>
      <c r="Y74" s="63" t="str">
        <f t="shared" si="67"/>
        <v/>
      </c>
      <c r="Z74" s="55" t="str">
        <f t="shared" si="68"/>
        <v/>
      </c>
      <c r="AA74" s="65" t="str">
        <f t="shared" si="69"/>
        <v/>
      </c>
      <c r="AB74" s="56" t="str">
        <f t="shared" si="16"/>
        <v/>
      </c>
      <c r="AC74" s="66" t="str">
        <f t="shared" si="70"/>
        <v/>
      </c>
      <c r="AD74" s="58" t="str">
        <f t="shared" si="71"/>
        <v/>
      </c>
      <c r="AE74" s="67" t="str">
        <f t="shared" si="72"/>
        <v/>
      </c>
      <c r="AF74" s="60" t="str">
        <f t="shared" si="73"/>
        <v/>
      </c>
      <c r="AG74" s="60" t="str">
        <f t="shared" si="74"/>
        <v/>
      </c>
      <c r="AH74" s="68" t="str">
        <f t="shared" si="75"/>
        <v/>
      </c>
      <c r="AI74" s="69" t="str">
        <f t="shared" si="23"/>
        <v/>
      </c>
      <c r="AJ74" s="63" t="str">
        <f t="shared" si="76"/>
        <v/>
      </c>
      <c r="AK74" s="63" t="str">
        <f t="shared" si="77"/>
        <v/>
      </c>
      <c r="AL74" s="63" t="str">
        <f t="shared" si="78"/>
        <v/>
      </c>
      <c r="AM74" s="63" t="str">
        <f t="shared" si="79"/>
        <v/>
      </c>
      <c r="AN74" s="63" t="str">
        <f t="shared" si="80"/>
        <v/>
      </c>
    </row>
    <row r="75" spans="3:40" ht="24.5" thickTop="1" thickBot="1" x14ac:dyDescent="0.55000000000000004">
      <c r="C75" s="50"/>
      <c r="D75" s="51"/>
      <c r="E75" s="51"/>
      <c r="F75" s="52"/>
      <c r="G75" s="52"/>
      <c r="H75" s="51"/>
      <c r="I75" s="51"/>
      <c r="J75" s="53"/>
      <c r="K75" s="53"/>
      <c r="L75" s="77" t="str">
        <f t="shared" si="81"/>
        <v/>
      </c>
      <c r="M75" s="55" t="str">
        <f t="shared" si="59"/>
        <v/>
      </c>
      <c r="N75" s="56" t="str">
        <f t="shared" si="2"/>
        <v/>
      </c>
      <c r="O75" s="57" t="str">
        <f t="shared" si="60"/>
        <v/>
      </c>
      <c r="P75" s="58" t="str">
        <f t="shared" si="4"/>
        <v/>
      </c>
      <c r="Q75" s="59" t="str">
        <f t="shared" si="61"/>
        <v/>
      </c>
      <c r="R75" s="60" t="str">
        <f t="shared" si="62"/>
        <v/>
      </c>
      <c r="S75" s="55" t="str">
        <f t="shared" si="63"/>
        <v/>
      </c>
      <c r="T75" s="61" t="str">
        <f t="shared" si="64"/>
        <v/>
      </c>
      <c r="U75" s="62" t="str">
        <f t="shared" si="9"/>
        <v/>
      </c>
      <c r="V75" s="63" t="str">
        <f t="shared" si="65"/>
        <v/>
      </c>
      <c r="W75" s="64" t="str">
        <f t="shared" si="11"/>
        <v/>
      </c>
      <c r="X75" s="63" t="str">
        <f t="shared" si="66"/>
        <v/>
      </c>
      <c r="Y75" s="63" t="str">
        <f t="shared" si="67"/>
        <v/>
      </c>
      <c r="Z75" s="55" t="str">
        <f t="shared" si="68"/>
        <v/>
      </c>
      <c r="AA75" s="65" t="str">
        <f t="shared" si="69"/>
        <v/>
      </c>
      <c r="AB75" s="56" t="str">
        <f t="shared" si="16"/>
        <v/>
      </c>
      <c r="AC75" s="66" t="str">
        <f t="shared" si="70"/>
        <v/>
      </c>
      <c r="AD75" s="58" t="str">
        <f t="shared" si="71"/>
        <v/>
      </c>
      <c r="AE75" s="67" t="str">
        <f t="shared" si="72"/>
        <v/>
      </c>
      <c r="AF75" s="60" t="str">
        <f t="shared" si="73"/>
        <v/>
      </c>
      <c r="AG75" s="60" t="str">
        <f t="shared" si="74"/>
        <v/>
      </c>
      <c r="AH75" s="68" t="str">
        <f t="shared" si="75"/>
        <v/>
      </c>
      <c r="AI75" s="69" t="str">
        <f t="shared" si="23"/>
        <v/>
      </c>
      <c r="AJ75" s="63" t="str">
        <f t="shared" si="76"/>
        <v/>
      </c>
      <c r="AK75" s="63" t="str">
        <f t="shared" si="77"/>
        <v/>
      </c>
      <c r="AL75" s="63" t="str">
        <f t="shared" si="78"/>
        <v/>
      </c>
      <c r="AM75" s="63" t="str">
        <f t="shared" si="79"/>
        <v/>
      </c>
      <c r="AN75" s="63" t="str">
        <f t="shared" si="80"/>
        <v/>
      </c>
    </row>
    <row r="76" spans="3:40" ht="24.5" thickTop="1" thickBot="1" x14ac:dyDescent="0.55000000000000004">
      <c r="C76" s="50"/>
      <c r="D76" s="51"/>
      <c r="E76" s="51"/>
      <c r="F76" s="52"/>
      <c r="G76" s="52"/>
      <c r="H76" s="51"/>
      <c r="I76" s="51"/>
      <c r="J76" s="53"/>
      <c r="K76" s="53"/>
      <c r="L76" s="77" t="str">
        <f t="shared" si="81"/>
        <v/>
      </c>
      <c r="M76" s="55" t="str">
        <f t="shared" si="59"/>
        <v/>
      </c>
      <c r="N76" s="56" t="str">
        <f t="shared" si="2"/>
        <v/>
      </c>
      <c r="O76" s="57" t="str">
        <f t="shared" si="60"/>
        <v/>
      </c>
      <c r="P76" s="58" t="str">
        <f t="shared" si="4"/>
        <v/>
      </c>
      <c r="Q76" s="59" t="str">
        <f t="shared" si="61"/>
        <v/>
      </c>
      <c r="R76" s="60" t="str">
        <f t="shared" si="62"/>
        <v/>
      </c>
      <c r="S76" s="55" t="str">
        <f t="shared" si="63"/>
        <v/>
      </c>
      <c r="T76" s="61" t="str">
        <f t="shared" si="64"/>
        <v/>
      </c>
      <c r="U76" s="62" t="str">
        <f t="shared" si="9"/>
        <v/>
      </c>
      <c r="V76" s="63" t="str">
        <f t="shared" si="65"/>
        <v/>
      </c>
      <c r="W76" s="64" t="str">
        <f t="shared" si="11"/>
        <v/>
      </c>
      <c r="X76" s="63" t="str">
        <f t="shared" si="66"/>
        <v/>
      </c>
      <c r="Y76" s="63" t="str">
        <f t="shared" si="67"/>
        <v/>
      </c>
      <c r="Z76" s="55" t="str">
        <f t="shared" si="68"/>
        <v/>
      </c>
      <c r="AA76" s="65" t="str">
        <f t="shared" si="69"/>
        <v/>
      </c>
      <c r="AB76" s="56" t="str">
        <f t="shared" si="16"/>
        <v/>
      </c>
      <c r="AC76" s="66" t="str">
        <f t="shared" si="70"/>
        <v/>
      </c>
      <c r="AD76" s="58" t="str">
        <f t="shared" si="71"/>
        <v/>
      </c>
      <c r="AE76" s="67" t="str">
        <f t="shared" si="72"/>
        <v/>
      </c>
      <c r="AF76" s="60" t="str">
        <f t="shared" si="73"/>
        <v/>
      </c>
      <c r="AG76" s="60" t="str">
        <f t="shared" si="74"/>
        <v/>
      </c>
      <c r="AH76" s="68" t="str">
        <f t="shared" si="75"/>
        <v/>
      </c>
      <c r="AI76" s="69" t="str">
        <f t="shared" si="23"/>
        <v/>
      </c>
      <c r="AJ76" s="63" t="str">
        <f t="shared" si="76"/>
        <v/>
      </c>
      <c r="AK76" s="63" t="str">
        <f t="shared" si="77"/>
        <v/>
      </c>
      <c r="AL76" s="63" t="str">
        <f t="shared" si="78"/>
        <v/>
      </c>
      <c r="AM76" s="63" t="str">
        <f t="shared" si="79"/>
        <v/>
      </c>
      <c r="AN76" s="63" t="str">
        <f t="shared" si="80"/>
        <v/>
      </c>
    </row>
    <row r="77" spans="3:40" ht="24.5" thickTop="1" thickBot="1" x14ac:dyDescent="0.55000000000000004">
      <c r="C77" s="50"/>
      <c r="D77" s="51"/>
      <c r="E77" s="51"/>
      <c r="F77" s="52"/>
      <c r="G77" s="52"/>
      <c r="H77" s="51"/>
      <c r="I77" s="51"/>
      <c r="J77" s="53"/>
      <c r="K77" s="53"/>
      <c r="L77" s="77" t="str">
        <f t="shared" si="81"/>
        <v/>
      </c>
      <c r="M77" s="55" t="str">
        <f t="shared" si="59"/>
        <v/>
      </c>
      <c r="N77" s="56" t="str">
        <f t="shared" si="2"/>
        <v/>
      </c>
      <c r="O77" s="57" t="str">
        <f t="shared" si="60"/>
        <v/>
      </c>
      <c r="P77" s="58" t="str">
        <f t="shared" si="4"/>
        <v/>
      </c>
      <c r="Q77" s="59" t="str">
        <f t="shared" si="61"/>
        <v/>
      </c>
      <c r="R77" s="60" t="str">
        <f t="shared" si="62"/>
        <v/>
      </c>
      <c r="S77" s="55" t="str">
        <f t="shared" si="63"/>
        <v/>
      </c>
      <c r="T77" s="61" t="str">
        <f t="shared" si="64"/>
        <v/>
      </c>
      <c r="U77" s="62" t="str">
        <f t="shared" si="9"/>
        <v/>
      </c>
      <c r="V77" s="63" t="str">
        <f t="shared" si="65"/>
        <v/>
      </c>
      <c r="W77" s="64" t="str">
        <f t="shared" si="11"/>
        <v/>
      </c>
      <c r="X77" s="63" t="str">
        <f t="shared" si="66"/>
        <v/>
      </c>
      <c r="Y77" s="63" t="str">
        <f t="shared" si="67"/>
        <v/>
      </c>
      <c r="Z77" s="55" t="str">
        <f t="shared" si="68"/>
        <v/>
      </c>
      <c r="AA77" s="65" t="str">
        <f t="shared" si="69"/>
        <v/>
      </c>
      <c r="AB77" s="56" t="str">
        <f t="shared" si="16"/>
        <v/>
      </c>
      <c r="AC77" s="66" t="str">
        <f t="shared" si="70"/>
        <v/>
      </c>
      <c r="AD77" s="58" t="str">
        <f t="shared" si="71"/>
        <v/>
      </c>
      <c r="AE77" s="67" t="str">
        <f t="shared" si="72"/>
        <v/>
      </c>
      <c r="AF77" s="60" t="str">
        <f t="shared" si="73"/>
        <v/>
      </c>
      <c r="AG77" s="60" t="str">
        <f t="shared" si="74"/>
        <v/>
      </c>
      <c r="AH77" s="68" t="str">
        <f t="shared" si="75"/>
        <v/>
      </c>
      <c r="AI77" s="69" t="str">
        <f t="shared" si="23"/>
        <v/>
      </c>
      <c r="AJ77" s="63" t="str">
        <f t="shared" si="76"/>
        <v/>
      </c>
      <c r="AK77" s="63" t="str">
        <f t="shared" si="77"/>
        <v/>
      </c>
      <c r="AL77" s="63" t="str">
        <f t="shared" si="78"/>
        <v/>
      </c>
      <c r="AM77" s="63" t="str">
        <f t="shared" si="79"/>
        <v/>
      </c>
      <c r="AN77" s="63" t="str">
        <f t="shared" si="80"/>
        <v/>
      </c>
    </row>
    <row r="78" spans="3:40" ht="24.5" thickTop="1" thickBot="1" x14ac:dyDescent="0.55000000000000004">
      <c r="C78" s="50"/>
      <c r="D78" s="51"/>
      <c r="E78" s="51"/>
      <c r="F78" s="52"/>
      <c r="G78" s="52"/>
      <c r="H78" s="51"/>
      <c r="I78" s="51"/>
      <c r="J78" s="53"/>
      <c r="K78" s="53"/>
      <c r="L78" s="77" t="str">
        <f t="shared" si="81"/>
        <v/>
      </c>
      <c r="M78" s="55" t="str">
        <f t="shared" si="59"/>
        <v/>
      </c>
      <c r="N78" s="56" t="str">
        <f t="shared" si="2"/>
        <v/>
      </c>
      <c r="O78" s="57" t="str">
        <f t="shared" si="60"/>
        <v/>
      </c>
      <c r="P78" s="58" t="str">
        <f t="shared" si="4"/>
        <v/>
      </c>
      <c r="Q78" s="59" t="str">
        <f t="shared" si="61"/>
        <v/>
      </c>
      <c r="R78" s="60" t="str">
        <f t="shared" si="62"/>
        <v/>
      </c>
      <c r="S78" s="55" t="str">
        <f t="shared" si="63"/>
        <v/>
      </c>
      <c r="T78" s="61" t="str">
        <f t="shared" si="64"/>
        <v/>
      </c>
      <c r="U78" s="62" t="str">
        <f t="shared" si="9"/>
        <v/>
      </c>
      <c r="V78" s="63" t="str">
        <f t="shared" si="65"/>
        <v/>
      </c>
      <c r="W78" s="64" t="str">
        <f t="shared" si="11"/>
        <v/>
      </c>
      <c r="X78" s="63" t="str">
        <f t="shared" si="66"/>
        <v/>
      </c>
      <c r="Y78" s="63" t="str">
        <f t="shared" si="67"/>
        <v/>
      </c>
      <c r="Z78" s="55" t="str">
        <f t="shared" si="68"/>
        <v/>
      </c>
      <c r="AA78" s="65" t="str">
        <f t="shared" si="69"/>
        <v/>
      </c>
      <c r="AB78" s="56" t="str">
        <f t="shared" si="16"/>
        <v/>
      </c>
      <c r="AC78" s="66" t="str">
        <f t="shared" si="70"/>
        <v/>
      </c>
      <c r="AD78" s="58" t="str">
        <f t="shared" si="71"/>
        <v/>
      </c>
      <c r="AE78" s="67" t="str">
        <f t="shared" si="72"/>
        <v/>
      </c>
      <c r="AF78" s="60" t="str">
        <f t="shared" si="73"/>
        <v/>
      </c>
      <c r="AG78" s="60" t="str">
        <f t="shared" si="74"/>
        <v/>
      </c>
      <c r="AH78" s="68" t="str">
        <f t="shared" si="75"/>
        <v/>
      </c>
      <c r="AI78" s="69" t="str">
        <f t="shared" si="23"/>
        <v/>
      </c>
      <c r="AJ78" s="63" t="str">
        <f t="shared" si="76"/>
        <v/>
      </c>
      <c r="AK78" s="63" t="str">
        <f t="shared" si="77"/>
        <v/>
      </c>
      <c r="AL78" s="63" t="str">
        <f t="shared" si="78"/>
        <v/>
      </c>
      <c r="AM78" s="63" t="str">
        <f t="shared" si="79"/>
        <v/>
      </c>
      <c r="AN78" s="63" t="str">
        <f t="shared" si="80"/>
        <v/>
      </c>
    </row>
    <row r="79" spans="3:40" ht="24.5" thickTop="1" thickBot="1" x14ac:dyDescent="0.55000000000000004">
      <c r="C79" s="50"/>
      <c r="D79" s="51"/>
      <c r="E79" s="51"/>
      <c r="F79" s="52"/>
      <c r="G79" s="52"/>
      <c r="H79" s="51"/>
      <c r="I79" s="51"/>
      <c r="J79" s="53"/>
      <c r="K79" s="53"/>
      <c r="L79" s="77" t="str">
        <f t="shared" si="81"/>
        <v/>
      </c>
      <c r="M79" s="55" t="str">
        <f t="shared" si="59"/>
        <v/>
      </c>
      <c r="N79" s="56" t="str">
        <f t="shared" si="2"/>
        <v/>
      </c>
      <c r="O79" s="57" t="str">
        <f t="shared" si="60"/>
        <v/>
      </c>
      <c r="P79" s="58" t="str">
        <f t="shared" si="4"/>
        <v/>
      </c>
      <c r="Q79" s="59" t="str">
        <f t="shared" si="61"/>
        <v/>
      </c>
      <c r="R79" s="60" t="str">
        <f t="shared" si="62"/>
        <v/>
      </c>
      <c r="S79" s="55" t="str">
        <f t="shared" si="63"/>
        <v/>
      </c>
      <c r="T79" s="61" t="str">
        <f t="shared" si="64"/>
        <v/>
      </c>
      <c r="U79" s="62" t="str">
        <f t="shared" si="9"/>
        <v/>
      </c>
      <c r="V79" s="63" t="str">
        <f t="shared" si="65"/>
        <v/>
      </c>
      <c r="W79" s="64" t="str">
        <f t="shared" si="11"/>
        <v/>
      </c>
      <c r="X79" s="63" t="str">
        <f t="shared" si="66"/>
        <v/>
      </c>
      <c r="Y79" s="63" t="str">
        <f t="shared" si="67"/>
        <v/>
      </c>
      <c r="Z79" s="55" t="str">
        <f t="shared" si="68"/>
        <v/>
      </c>
      <c r="AA79" s="65" t="str">
        <f t="shared" si="69"/>
        <v/>
      </c>
      <c r="AB79" s="56" t="str">
        <f t="shared" si="16"/>
        <v/>
      </c>
      <c r="AC79" s="66" t="str">
        <f t="shared" si="70"/>
        <v/>
      </c>
      <c r="AD79" s="58" t="str">
        <f t="shared" si="71"/>
        <v/>
      </c>
      <c r="AE79" s="67" t="str">
        <f t="shared" si="72"/>
        <v/>
      </c>
      <c r="AF79" s="60" t="str">
        <f t="shared" si="73"/>
        <v/>
      </c>
      <c r="AG79" s="60" t="str">
        <f t="shared" si="74"/>
        <v/>
      </c>
      <c r="AH79" s="68" t="str">
        <f t="shared" si="75"/>
        <v/>
      </c>
      <c r="AI79" s="69" t="str">
        <f t="shared" si="23"/>
        <v/>
      </c>
      <c r="AJ79" s="63" t="str">
        <f t="shared" si="76"/>
        <v/>
      </c>
      <c r="AK79" s="63" t="str">
        <f t="shared" si="77"/>
        <v/>
      </c>
      <c r="AL79" s="63" t="str">
        <f t="shared" si="78"/>
        <v/>
      </c>
      <c r="AM79" s="63" t="str">
        <f t="shared" si="79"/>
        <v/>
      </c>
      <c r="AN79" s="63" t="str">
        <f t="shared" si="80"/>
        <v/>
      </c>
    </row>
    <row r="80" spans="3:40" ht="24.5" thickTop="1" thickBot="1" x14ac:dyDescent="0.55000000000000004">
      <c r="C80" s="50"/>
      <c r="D80" s="51"/>
      <c r="E80" s="51"/>
      <c r="F80" s="52"/>
      <c r="G80" s="52"/>
      <c r="H80" s="51"/>
      <c r="I80" s="51"/>
      <c r="J80" s="53"/>
      <c r="K80" s="53"/>
      <c r="L80" s="54" t="str">
        <f>IF(C80="","",_xlfn.CONCAT("            { line: ","""",C80,", ",M80:AN80,""", sC: ","""",B80,"""},"))</f>
        <v/>
      </c>
      <c r="M80" s="55" t="str">
        <f t="shared" si="59"/>
        <v/>
      </c>
      <c r="N80" s="56" t="str">
        <f t="shared" si="2"/>
        <v/>
      </c>
      <c r="O80" s="57" t="str">
        <f t="shared" si="60"/>
        <v/>
      </c>
      <c r="P80" s="58" t="str">
        <f t="shared" si="4"/>
        <v/>
      </c>
      <c r="Q80" s="59" t="str">
        <f t="shared" si="61"/>
        <v/>
      </c>
      <c r="R80" s="60" t="str">
        <f t="shared" si="62"/>
        <v/>
      </c>
      <c r="S80" s="55" t="str">
        <f t="shared" si="63"/>
        <v/>
      </c>
      <c r="T80" s="61" t="str">
        <f t="shared" si="64"/>
        <v/>
      </c>
      <c r="U80" s="62" t="str">
        <f t="shared" si="9"/>
        <v/>
      </c>
      <c r="V80" s="63" t="str">
        <f t="shared" si="65"/>
        <v/>
      </c>
      <c r="W80" s="64" t="str">
        <f t="shared" si="11"/>
        <v/>
      </c>
      <c r="X80" s="63" t="str">
        <f t="shared" si="66"/>
        <v/>
      </c>
      <c r="Y80" s="63" t="str">
        <f t="shared" si="67"/>
        <v/>
      </c>
      <c r="Z80" s="55" t="str">
        <f t="shared" si="68"/>
        <v/>
      </c>
      <c r="AA80" s="65" t="str">
        <f t="shared" si="69"/>
        <v/>
      </c>
      <c r="AB80" s="56" t="str">
        <f t="shared" si="16"/>
        <v/>
      </c>
      <c r="AC80" s="66" t="str">
        <f t="shared" si="70"/>
        <v/>
      </c>
      <c r="AD80" s="58" t="str">
        <f t="shared" si="71"/>
        <v/>
      </c>
      <c r="AE80" s="67" t="str">
        <f t="shared" si="72"/>
        <v/>
      </c>
      <c r="AF80" s="60" t="str">
        <f t="shared" si="73"/>
        <v/>
      </c>
      <c r="AG80" s="60" t="str">
        <f t="shared" si="74"/>
        <v/>
      </c>
      <c r="AH80" s="68" t="str">
        <f t="shared" si="75"/>
        <v/>
      </c>
      <c r="AI80" s="69" t="str">
        <f t="shared" si="23"/>
        <v/>
      </c>
      <c r="AJ80" s="63" t="str">
        <f t="shared" si="76"/>
        <v/>
      </c>
      <c r="AK80" s="63" t="str">
        <f t="shared" si="77"/>
        <v/>
      </c>
      <c r="AL80" s="63" t="str">
        <f t="shared" si="78"/>
        <v/>
      </c>
      <c r="AM80" s="63" t="str">
        <f t="shared" si="79"/>
        <v/>
      </c>
      <c r="AN80" s="63" t="str">
        <f t="shared" si="80"/>
        <v/>
      </c>
    </row>
    <row r="81" spans="2:40" ht="26.5" thickTop="1" thickBot="1" x14ac:dyDescent="0.55000000000000004">
      <c r="C81" s="72"/>
      <c r="D81" s="73"/>
      <c r="E81" s="73"/>
      <c r="F81" s="73"/>
      <c r="G81" s="73"/>
      <c r="H81" s="73"/>
      <c r="I81" s="73"/>
      <c r="J81" s="73"/>
      <c r="K81" s="73"/>
      <c r="L81" s="74" t="s">
        <v>997</v>
      </c>
      <c r="M81" s="55"/>
      <c r="N81" s="56"/>
      <c r="O81" s="57"/>
      <c r="P81" s="58"/>
      <c r="Q81" s="59"/>
      <c r="R81" s="60"/>
      <c r="S81" s="55"/>
      <c r="T81" s="61"/>
      <c r="U81" s="62"/>
      <c r="V81" s="63"/>
      <c r="W81" s="64"/>
      <c r="X81" s="63"/>
      <c r="Y81" s="63"/>
      <c r="Z81" s="55"/>
      <c r="AA81" s="65"/>
      <c r="AB81" s="56"/>
      <c r="AC81" s="66"/>
      <c r="AD81" s="58"/>
      <c r="AE81" s="67"/>
      <c r="AF81" s="60"/>
      <c r="AG81" s="60"/>
      <c r="AH81" s="68"/>
      <c r="AI81" s="69"/>
      <c r="AJ81" s="63"/>
      <c r="AK81" s="63"/>
      <c r="AL81" s="63"/>
      <c r="AM81" s="63"/>
      <c r="AN81" s="63"/>
    </row>
    <row r="82" spans="2:40" ht="24.5" thickTop="1" thickBot="1" x14ac:dyDescent="0.55000000000000004">
      <c r="C82" s="50"/>
      <c r="D82" s="51"/>
      <c r="E82" s="51"/>
      <c r="F82" s="52"/>
      <c r="G82" s="52"/>
      <c r="H82" s="51"/>
      <c r="I82" s="51"/>
      <c r="J82" s="53"/>
      <c r="K82" s="53"/>
      <c r="L82" s="54" t="str">
        <f t="shared" ref="L82:L101" si="82">IF(C82="","",_xlfn.CONCAT("            { line: ","""",C82,", ",M82:AN82,""", sC: ","""",B82,"""},"))</f>
        <v/>
      </c>
      <c r="M82" s="55" t="str">
        <f t="shared" ref="M82:M101" si="83">IF(N82="","","(")</f>
        <v/>
      </c>
      <c r="N82" s="56" t="str">
        <f t="shared" ref="N82:N101" si="84">IF(D82="","",D82)</f>
        <v/>
      </c>
      <c r="O82" s="57" t="str">
        <f t="shared" ref="O82:O101" si="85">IF(N82="","",",")</f>
        <v/>
      </c>
      <c r="P82" s="58" t="str">
        <f t="shared" ref="P82:P101" si="86">IF(E82="","",E82)</f>
        <v/>
      </c>
      <c r="Q82" s="59" t="str">
        <f t="shared" ref="Q82:Q101" si="87">IF(N82="","",",")</f>
        <v/>
      </c>
      <c r="R82" s="60" t="str">
        <f t="shared" ref="R82:R101" si="88">IF(N82="","",15)</f>
        <v/>
      </c>
      <c r="S82" s="55" t="str">
        <f t="shared" ref="S82:S101" si="89">IF(N82="","",")")</f>
        <v/>
      </c>
      <c r="T82" s="61" t="str">
        <f t="shared" ref="T82:T101" si="90">IF(U82="","","(")</f>
        <v/>
      </c>
      <c r="U82" s="62" t="str">
        <f t="shared" ref="U82:U101" si="91">IF(F82="","",F82)</f>
        <v/>
      </c>
      <c r="V82" s="63" t="str">
        <f t="shared" ref="V82:V101" si="92">IF(U82="","",",")</f>
        <v/>
      </c>
      <c r="W82" s="64" t="str">
        <f t="shared" ref="W82:W101" si="93">IF(G82="","",G82)</f>
        <v/>
      </c>
      <c r="X82" s="63" t="str">
        <f t="shared" ref="X82:X101" si="94">IF(U82="","",",")</f>
        <v/>
      </c>
      <c r="Y82" s="63" t="str">
        <f t="shared" ref="Y82:Y101" si="95">IF(U82="","",250)</f>
        <v/>
      </c>
      <c r="Z82" s="55" t="str">
        <f t="shared" ref="Z82:Z101" si="96">IF(U82="","",")")</f>
        <v/>
      </c>
      <c r="AA82" s="65" t="str">
        <f t="shared" ref="AA82:AA101" si="97">IF(AB82="","","(")</f>
        <v/>
      </c>
      <c r="AB82" s="56" t="str">
        <f t="shared" ref="AB82:AB101" si="98">IF(H82="","",H82)</f>
        <v/>
      </c>
      <c r="AC82" s="66" t="str">
        <f t="shared" ref="AC82:AC101" si="99">IF(AB82="","",",")</f>
        <v/>
      </c>
      <c r="AD82" s="58" t="str">
        <f t="shared" si="71"/>
        <v/>
      </c>
      <c r="AE82" s="67" t="str">
        <f t="shared" ref="AE82:AE101" si="100">IF(AB82="","",",")</f>
        <v/>
      </c>
      <c r="AF82" s="60" t="str">
        <f t="shared" ref="AF82:AF101" si="101">IF(AB82="","",350)</f>
        <v/>
      </c>
      <c r="AG82" s="60" t="str">
        <f t="shared" ref="AG82:AG101" si="102">IF(AB82="","",")")</f>
        <v/>
      </c>
      <c r="AH82" s="68" t="str">
        <f t="shared" ref="AH82:AH101" si="103">IF(AI82="","","(")</f>
        <v/>
      </c>
      <c r="AI82" s="69" t="str">
        <f t="shared" ref="AI82:AI101" si="104">IF(J82="","",J82)</f>
        <v/>
      </c>
      <c r="AJ82" s="63" t="str">
        <f t="shared" ref="AJ82:AJ101" si="105">IF(AI82="","",",")</f>
        <v/>
      </c>
      <c r="AK82" s="63" t="str">
        <f t="shared" si="77"/>
        <v/>
      </c>
      <c r="AL82" s="63" t="str">
        <f t="shared" ref="AL82:AL101" si="106">IF(AI82="","",",")</f>
        <v/>
      </c>
      <c r="AM82" s="63" t="str">
        <f t="shared" ref="AM82:AM101" si="107">IF(AI82="","",450)</f>
        <v/>
      </c>
      <c r="AN82" s="63" t="str">
        <f t="shared" ref="AN82:AN101" si="108">IF(AI82="","",")")</f>
        <v/>
      </c>
    </row>
    <row r="83" spans="2:40" ht="26.5" thickTop="1" thickBot="1" x14ac:dyDescent="0.55000000000000004">
      <c r="C83" s="72"/>
      <c r="D83" s="73"/>
      <c r="E83" s="73"/>
      <c r="F83" s="73"/>
      <c r="G83" s="73"/>
      <c r="H83" s="73"/>
      <c r="I83" s="73"/>
      <c r="J83" s="73"/>
      <c r="K83" s="73"/>
      <c r="L83" s="74" t="s">
        <v>997</v>
      </c>
      <c r="M83" s="55"/>
      <c r="N83" s="56"/>
      <c r="O83" s="57"/>
      <c r="P83" s="58"/>
      <c r="Q83" s="59"/>
      <c r="R83" s="60"/>
      <c r="S83" s="55"/>
      <c r="T83" s="61"/>
      <c r="U83" s="62"/>
      <c r="V83" s="63"/>
      <c r="W83" s="64"/>
      <c r="X83" s="63"/>
      <c r="Y83" s="63"/>
      <c r="Z83" s="55"/>
      <c r="AA83" s="65"/>
      <c r="AB83" s="56"/>
      <c r="AC83" s="66"/>
      <c r="AD83" s="58"/>
      <c r="AE83" s="67"/>
      <c r="AF83" s="60"/>
      <c r="AG83" s="60"/>
      <c r="AH83" s="68"/>
      <c r="AI83" s="69"/>
      <c r="AJ83" s="63"/>
      <c r="AK83" s="63"/>
      <c r="AL83" s="63"/>
      <c r="AM83" s="63"/>
      <c r="AN83" s="63"/>
    </row>
    <row r="84" spans="2:40" ht="24.5" thickTop="1" thickBot="1" x14ac:dyDescent="0.55000000000000004">
      <c r="C84" s="78" t="s">
        <v>999</v>
      </c>
      <c r="D84" s="79"/>
      <c r="E84" s="79"/>
      <c r="F84" s="79"/>
      <c r="G84" s="79"/>
      <c r="H84" s="79"/>
      <c r="I84" s="79"/>
      <c r="J84" s="79"/>
      <c r="K84" s="79"/>
      <c r="L84" s="80" t="s">
        <v>1000</v>
      </c>
      <c r="M84" s="55" t="str">
        <f t="shared" ref="M84:M100" si="109">IF(N84="","","(")</f>
        <v/>
      </c>
      <c r="N84" s="56" t="str">
        <f t="shared" ref="N84:N100" si="110">IF(D84="","",D84)</f>
        <v/>
      </c>
      <c r="O84" s="57" t="str">
        <f t="shared" ref="O84:O100" si="111">IF(N84="","",",")</f>
        <v/>
      </c>
      <c r="P84" s="58" t="str">
        <f t="shared" ref="P84:P100" si="112">IF(E84="","",E84)</f>
        <v/>
      </c>
      <c r="Q84" s="59" t="str">
        <f t="shared" ref="Q84:Q100" si="113">IF(N84="","",",")</f>
        <v/>
      </c>
      <c r="R84" s="60" t="str">
        <f t="shared" ref="R84:R100" si="114">IF(N84="","",15)</f>
        <v/>
      </c>
      <c r="S84" s="55" t="str">
        <f t="shared" ref="S84:S100" si="115">IF(N84="","",")")</f>
        <v/>
      </c>
      <c r="T84" s="61" t="str">
        <f t="shared" ref="T84:T100" si="116">IF(U84="","","(")</f>
        <v/>
      </c>
      <c r="U84" s="62" t="str">
        <f t="shared" ref="U84:U100" si="117">IF(F84="","",F84)</f>
        <v/>
      </c>
      <c r="V84" s="63" t="str">
        <f t="shared" ref="V84:V100" si="118">IF(U84="","",",")</f>
        <v/>
      </c>
      <c r="W84" s="64" t="str">
        <f t="shared" ref="W84:W100" si="119">IF(G84="","",G84)</f>
        <v/>
      </c>
      <c r="X84" s="63" t="str">
        <f t="shared" ref="X84:X100" si="120">IF(U84="","",",")</f>
        <v/>
      </c>
      <c r="Y84" s="63" t="str">
        <f t="shared" ref="Y84:Y100" si="121">IF(U84="","",250)</f>
        <v/>
      </c>
      <c r="Z84" s="55" t="str">
        <f t="shared" ref="Z84:Z100" si="122">IF(U84="","",")")</f>
        <v/>
      </c>
      <c r="AA84" s="65" t="str">
        <f t="shared" ref="AA84:AA100" si="123">IF(AB84="","","(")</f>
        <v/>
      </c>
      <c r="AB84" s="56" t="str">
        <f t="shared" ref="AB84:AB100" si="124">IF(H84="","",H84)</f>
        <v/>
      </c>
      <c r="AC84" s="66" t="str">
        <f t="shared" ref="AC84:AC100" si="125">IF(AB84="","",",")</f>
        <v/>
      </c>
      <c r="AD84" s="58" t="str">
        <f t="shared" ref="AD84:AD100" si="126">IF(I84="","",I84)</f>
        <v/>
      </c>
      <c r="AE84" s="67" t="str">
        <f t="shared" ref="AE84:AE100" si="127">IF(AB84="","",",")</f>
        <v/>
      </c>
      <c r="AF84" s="60" t="str">
        <f t="shared" ref="AF84:AF100" si="128">IF(AB84="","",350)</f>
        <v/>
      </c>
      <c r="AG84" s="60" t="str">
        <f t="shared" ref="AG84:AG100" si="129">IF(AB84="","",")")</f>
        <v/>
      </c>
      <c r="AH84" s="68" t="str">
        <f t="shared" ref="AH84:AH100" si="130">IF(AI84="","","(")</f>
        <v/>
      </c>
      <c r="AI84" s="69" t="str">
        <f t="shared" ref="AI84:AI100" si="131">IF(J84="","",J84)</f>
        <v/>
      </c>
      <c r="AJ84" s="63" t="str">
        <f t="shared" ref="AJ84:AJ100" si="132">IF(AI84="","",",")</f>
        <v/>
      </c>
      <c r="AK84" s="63" t="str">
        <f t="shared" ref="AK84:AK100" si="133">IF(K84="","",K84)</f>
        <v/>
      </c>
      <c r="AL84" s="63" t="str">
        <f t="shared" ref="AL84:AL100" si="134">IF(AI84="","",",")</f>
        <v/>
      </c>
      <c r="AM84" s="63" t="str">
        <f t="shared" ref="AM84:AM100" si="135">IF(AI84="","",450)</f>
        <v/>
      </c>
      <c r="AN84" s="63" t="str">
        <f t="shared" ref="AN84:AN100" si="136">IF(AI84="","",")")</f>
        <v/>
      </c>
    </row>
    <row r="85" spans="2:40" ht="24.5" thickTop="1" thickBot="1" x14ac:dyDescent="0.55000000000000004">
      <c r="B85" t="s">
        <v>1001</v>
      </c>
      <c r="C85" s="81" t="s">
        <v>1002</v>
      </c>
      <c r="D85" s="82"/>
      <c r="E85" s="82"/>
      <c r="F85" s="82"/>
      <c r="G85" s="82"/>
      <c r="H85" s="82"/>
      <c r="I85" s="82"/>
      <c r="J85" s="82"/>
      <c r="K85" s="82"/>
      <c r="L85" s="83" t="str">
        <f>IF(C85="","",_xlfn.CONCAT("       triggerLine: ","""",C85,", ",M85:AN85,""", sC: ","""",B85,""", lines: ["))</f>
        <v xml:space="preserve">       triggerLine: "ASAMBLEA UNO, ", sC: "ta as", lines: [</v>
      </c>
      <c r="M85" s="55" t="str">
        <f t="shared" si="109"/>
        <v/>
      </c>
      <c r="N85" s="56" t="str">
        <f t="shared" si="110"/>
        <v/>
      </c>
      <c r="O85" s="57" t="str">
        <f t="shared" si="111"/>
        <v/>
      </c>
      <c r="P85" s="58" t="str">
        <f t="shared" si="112"/>
        <v/>
      </c>
      <c r="Q85" s="59" t="str">
        <f t="shared" si="113"/>
        <v/>
      </c>
      <c r="R85" s="60" t="str">
        <f t="shared" si="114"/>
        <v/>
      </c>
      <c r="S85" s="55" t="str">
        <f t="shared" si="115"/>
        <v/>
      </c>
      <c r="T85" s="61" t="str">
        <f t="shared" si="116"/>
        <v/>
      </c>
      <c r="U85" s="62" t="str">
        <f t="shared" si="117"/>
        <v/>
      </c>
      <c r="V85" s="63" t="str">
        <f t="shared" si="118"/>
        <v/>
      </c>
      <c r="W85" s="64" t="str">
        <f t="shared" si="119"/>
        <v/>
      </c>
      <c r="X85" s="63" t="str">
        <f t="shared" si="120"/>
        <v/>
      </c>
      <c r="Y85" s="63" t="str">
        <f t="shared" si="121"/>
        <v/>
      </c>
      <c r="Z85" s="55" t="str">
        <f t="shared" si="122"/>
        <v/>
      </c>
      <c r="AA85" s="65" t="str">
        <f t="shared" si="123"/>
        <v/>
      </c>
      <c r="AB85" s="56" t="str">
        <f t="shared" si="124"/>
        <v/>
      </c>
      <c r="AC85" s="66" t="str">
        <f t="shared" si="125"/>
        <v/>
      </c>
      <c r="AD85" s="58" t="str">
        <f t="shared" si="126"/>
        <v/>
      </c>
      <c r="AE85" s="67" t="str">
        <f t="shared" si="127"/>
        <v/>
      </c>
      <c r="AF85" s="60" t="str">
        <f t="shared" si="128"/>
        <v/>
      </c>
      <c r="AG85" s="60" t="str">
        <f t="shared" si="129"/>
        <v/>
      </c>
      <c r="AH85" s="68" t="str">
        <f t="shared" si="130"/>
        <v/>
      </c>
      <c r="AI85" s="69" t="str">
        <f t="shared" si="131"/>
        <v/>
      </c>
      <c r="AJ85" s="63" t="str">
        <f t="shared" si="132"/>
        <v/>
      </c>
      <c r="AK85" s="63" t="str">
        <f t="shared" si="133"/>
        <v/>
      </c>
      <c r="AL85" s="63" t="str">
        <f t="shared" si="134"/>
        <v/>
      </c>
      <c r="AM85" s="63" t="str">
        <f t="shared" si="135"/>
        <v/>
      </c>
      <c r="AN85" s="63" t="str">
        <f t="shared" si="136"/>
        <v/>
      </c>
    </row>
    <row r="86" spans="2:40" ht="24.5" thickTop="1" thickBot="1" x14ac:dyDescent="0.55000000000000004">
      <c r="B86" t="s">
        <v>1003</v>
      </c>
      <c r="C86" s="84" t="s">
        <v>1004</v>
      </c>
      <c r="D86" s="85"/>
      <c r="E86" s="85"/>
      <c r="F86" s="85"/>
      <c r="G86" s="85"/>
      <c r="H86" s="86"/>
      <c r="I86" s="86"/>
      <c r="J86" s="86"/>
      <c r="K86" s="86"/>
      <c r="L86" s="87" t="str">
        <f>IF(C86="","",_xlfn.CONCAT("            { line: ","""",C86,", ",M86:AN86,""", sC: ","""",B86,"""},"))</f>
        <v xml:space="preserve">            { line: "ASAMBLEA DOS, ", sC: "as"},</v>
      </c>
      <c r="M86" s="55" t="str">
        <f t="shared" si="109"/>
        <v/>
      </c>
      <c r="N86" s="56" t="str">
        <f t="shared" si="110"/>
        <v/>
      </c>
      <c r="O86" s="57" t="str">
        <f t="shared" si="111"/>
        <v/>
      </c>
      <c r="P86" s="58" t="str">
        <f t="shared" si="112"/>
        <v/>
      </c>
      <c r="Q86" s="59" t="str">
        <f t="shared" si="113"/>
        <v/>
      </c>
      <c r="R86" s="60" t="str">
        <f t="shared" si="114"/>
        <v/>
      </c>
      <c r="S86" s="55" t="str">
        <f t="shared" si="115"/>
        <v/>
      </c>
      <c r="T86" s="61" t="str">
        <f t="shared" si="116"/>
        <v/>
      </c>
      <c r="U86" s="62" t="str">
        <f t="shared" si="117"/>
        <v/>
      </c>
      <c r="V86" s="63" t="str">
        <f t="shared" si="118"/>
        <v/>
      </c>
      <c r="W86" s="64" t="str">
        <f t="shared" si="119"/>
        <v/>
      </c>
      <c r="X86" s="63" t="str">
        <f t="shared" si="120"/>
        <v/>
      </c>
      <c r="Y86" s="63" t="str">
        <f t="shared" si="121"/>
        <v/>
      </c>
      <c r="Z86" s="55" t="str">
        <f t="shared" si="122"/>
        <v/>
      </c>
      <c r="AA86" s="65" t="str">
        <f t="shared" si="123"/>
        <v/>
      </c>
      <c r="AB86" s="56" t="str">
        <f t="shared" si="124"/>
        <v/>
      </c>
      <c r="AC86" s="66" t="str">
        <f t="shared" si="125"/>
        <v/>
      </c>
      <c r="AD86" s="58" t="str">
        <f t="shared" si="126"/>
        <v/>
      </c>
      <c r="AE86" s="67" t="str">
        <f t="shared" si="127"/>
        <v/>
      </c>
      <c r="AF86" s="60" t="str">
        <f t="shared" si="128"/>
        <v/>
      </c>
      <c r="AG86" s="60" t="str">
        <f t="shared" si="129"/>
        <v/>
      </c>
      <c r="AH86" s="68" t="str">
        <f t="shared" si="130"/>
        <v/>
      </c>
      <c r="AI86" s="69" t="str">
        <f t="shared" si="131"/>
        <v/>
      </c>
      <c r="AJ86" s="63" t="str">
        <f t="shared" si="132"/>
        <v/>
      </c>
      <c r="AK86" s="63" t="str">
        <f t="shared" si="133"/>
        <v/>
      </c>
      <c r="AL86" s="63" t="str">
        <f t="shared" si="134"/>
        <v/>
      </c>
      <c r="AM86" s="63" t="str">
        <f t="shared" si="135"/>
        <v/>
      </c>
      <c r="AN86" s="63" t="str">
        <f t="shared" si="136"/>
        <v/>
      </c>
    </row>
    <row r="87" spans="2:40" ht="24.5" thickTop="1" thickBot="1" x14ac:dyDescent="0.55000000000000004">
      <c r="B87" t="s">
        <v>1003</v>
      </c>
      <c r="C87" s="84" t="s">
        <v>1005</v>
      </c>
      <c r="D87" s="88"/>
      <c r="E87" s="88"/>
      <c r="F87" s="88"/>
      <c r="G87" s="88"/>
      <c r="H87" s="89"/>
      <c r="I87" s="89"/>
      <c r="J87" s="89"/>
      <c r="K87" s="89"/>
      <c r="L87" s="87" t="str">
        <f>IF(C87="","",_xlfn.CONCAT("            { line: ","""",C87,", ",M87:AN87,""", sC: ","""",B87,"""},"))</f>
        <v xml:space="preserve">            { line: "ASAMBLEA TRES, ", sC: "as"},</v>
      </c>
      <c r="M87" s="55" t="str">
        <f t="shared" si="109"/>
        <v/>
      </c>
      <c r="N87" s="56" t="str">
        <f t="shared" si="110"/>
        <v/>
      </c>
      <c r="O87" s="57" t="str">
        <f t="shared" si="111"/>
        <v/>
      </c>
      <c r="P87" s="58" t="str">
        <f t="shared" si="112"/>
        <v/>
      </c>
      <c r="Q87" s="59" t="str">
        <f t="shared" si="113"/>
        <v/>
      </c>
      <c r="R87" s="60" t="str">
        <f t="shared" si="114"/>
        <v/>
      </c>
      <c r="S87" s="55" t="str">
        <f t="shared" si="115"/>
        <v/>
      </c>
      <c r="T87" s="61" t="str">
        <f t="shared" si="116"/>
        <v/>
      </c>
      <c r="U87" s="62" t="str">
        <f t="shared" si="117"/>
        <v/>
      </c>
      <c r="V87" s="63" t="str">
        <f t="shared" si="118"/>
        <v/>
      </c>
      <c r="W87" s="64" t="str">
        <f t="shared" si="119"/>
        <v/>
      </c>
      <c r="X87" s="63" t="str">
        <f t="shared" si="120"/>
        <v/>
      </c>
      <c r="Y87" s="63" t="str">
        <f t="shared" si="121"/>
        <v/>
      </c>
      <c r="Z87" s="55" t="str">
        <f t="shared" si="122"/>
        <v/>
      </c>
      <c r="AA87" s="65" t="str">
        <f t="shared" si="123"/>
        <v/>
      </c>
      <c r="AB87" s="56" t="str">
        <f t="shared" si="124"/>
        <v/>
      </c>
      <c r="AC87" s="66" t="str">
        <f t="shared" si="125"/>
        <v/>
      </c>
      <c r="AD87" s="58" t="str">
        <f t="shared" si="126"/>
        <v/>
      </c>
      <c r="AE87" s="67" t="str">
        <f t="shared" si="127"/>
        <v/>
      </c>
      <c r="AF87" s="60" t="str">
        <f t="shared" si="128"/>
        <v/>
      </c>
      <c r="AG87" s="60" t="str">
        <f t="shared" si="129"/>
        <v/>
      </c>
      <c r="AH87" s="68" t="str">
        <f t="shared" si="130"/>
        <v/>
      </c>
      <c r="AI87" s="69" t="str">
        <f t="shared" si="131"/>
        <v/>
      </c>
      <c r="AJ87" s="63" t="str">
        <f t="shared" si="132"/>
        <v/>
      </c>
      <c r="AK87" s="63" t="str">
        <f t="shared" si="133"/>
        <v/>
      </c>
      <c r="AL87" s="63" t="str">
        <f t="shared" si="134"/>
        <v/>
      </c>
      <c r="AM87" s="63" t="str">
        <f t="shared" si="135"/>
        <v/>
      </c>
      <c r="AN87" s="63" t="str">
        <f t="shared" si="136"/>
        <v/>
      </c>
    </row>
    <row r="88" spans="2:40" ht="24.5" thickTop="1" thickBot="1" x14ac:dyDescent="0.55000000000000004">
      <c r="B88" t="s">
        <v>1003</v>
      </c>
      <c r="C88" s="84" t="s">
        <v>1006</v>
      </c>
      <c r="D88" s="85"/>
      <c r="E88" s="85"/>
      <c r="F88" s="85"/>
      <c r="G88" s="85"/>
      <c r="H88" s="86"/>
      <c r="I88" s="86"/>
      <c r="J88" s="86"/>
      <c r="K88" s="86"/>
      <c r="L88" s="87" t="str">
        <f>IF(C88="","",_xlfn.CONCAT("            { line: ","""",C88,", ",M88:AN88,""", sC: ","""",B88,"""},"))</f>
        <v xml:space="preserve">            { line: "ASAMBLEA CUATRO, ", sC: "as"},</v>
      </c>
      <c r="M88" s="55" t="str">
        <f t="shared" si="109"/>
        <v/>
      </c>
      <c r="N88" s="56" t="str">
        <f t="shared" si="110"/>
        <v/>
      </c>
      <c r="O88" s="57" t="str">
        <f t="shared" si="111"/>
        <v/>
      </c>
      <c r="P88" s="58" t="str">
        <f t="shared" si="112"/>
        <v/>
      </c>
      <c r="Q88" s="59" t="str">
        <f t="shared" si="113"/>
        <v/>
      </c>
      <c r="R88" s="60" t="str">
        <f t="shared" si="114"/>
        <v/>
      </c>
      <c r="S88" s="55" t="str">
        <f t="shared" si="115"/>
        <v/>
      </c>
      <c r="T88" s="61" t="str">
        <f t="shared" si="116"/>
        <v/>
      </c>
      <c r="U88" s="62" t="str">
        <f t="shared" si="117"/>
        <v/>
      </c>
      <c r="V88" s="63" t="str">
        <f t="shared" si="118"/>
        <v/>
      </c>
      <c r="W88" s="64" t="str">
        <f t="shared" si="119"/>
        <v/>
      </c>
      <c r="X88" s="63" t="str">
        <f t="shared" si="120"/>
        <v/>
      </c>
      <c r="Y88" s="63" t="str">
        <f t="shared" si="121"/>
        <v/>
      </c>
      <c r="Z88" s="55" t="str">
        <f t="shared" si="122"/>
        <v/>
      </c>
      <c r="AA88" s="65" t="str">
        <f t="shared" si="123"/>
        <v/>
      </c>
      <c r="AB88" s="56" t="str">
        <f t="shared" si="124"/>
        <v/>
      </c>
      <c r="AC88" s="66" t="str">
        <f t="shared" si="125"/>
        <v/>
      </c>
      <c r="AD88" s="58" t="str">
        <f t="shared" si="126"/>
        <v/>
      </c>
      <c r="AE88" s="67" t="str">
        <f t="shared" si="127"/>
        <v/>
      </c>
      <c r="AF88" s="60" t="str">
        <f t="shared" si="128"/>
        <v/>
      </c>
      <c r="AG88" s="60" t="str">
        <f t="shared" si="129"/>
        <v/>
      </c>
      <c r="AH88" s="68" t="str">
        <f t="shared" si="130"/>
        <v/>
      </c>
      <c r="AI88" s="69" t="str">
        <f t="shared" si="131"/>
        <v/>
      </c>
      <c r="AJ88" s="63" t="str">
        <f t="shared" si="132"/>
        <v/>
      </c>
      <c r="AK88" s="63" t="str">
        <f t="shared" si="133"/>
        <v/>
      </c>
      <c r="AL88" s="63" t="str">
        <f t="shared" si="134"/>
        <v/>
      </c>
      <c r="AM88" s="63" t="str">
        <f t="shared" si="135"/>
        <v/>
      </c>
      <c r="AN88" s="63" t="str">
        <f t="shared" si="136"/>
        <v/>
      </c>
    </row>
    <row r="89" spans="2:40" ht="24.5" thickTop="1" thickBot="1" x14ac:dyDescent="0.55000000000000004">
      <c r="B89" t="s">
        <v>1003</v>
      </c>
      <c r="C89" s="84" t="s">
        <v>1007</v>
      </c>
      <c r="D89" s="88"/>
      <c r="E89" s="88"/>
      <c r="F89" s="88"/>
      <c r="G89" s="88"/>
      <c r="H89" s="89"/>
      <c r="I89" s="89"/>
      <c r="J89" s="89"/>
      <c r="K89" s="89"/>
      <c r="L89" s="87" t="str">
        <f>IF(C89="","",_xlfn.CONCAT("            { line: ","""",C89,", ",M89:AN89,""", sC: ","""",B89,"""},"))</f>
        <v xml:space="preserve">            { line: "ASAMBLEA CISCO, ", sC: "as"},</v>
      </c>
      <c r="M89" s="55" t="str">
        <f t="shared" si="109"/>
        <v/>
      </c>
      <c r="N89" s="56" t="str">
        <f t="shared" si="110"/>
        <v/>
      </c>
      <c r="O89" s="57" t="str">
        <f t="shared" si="111"/>
        <v/>
      </c>
      <c r="P89" s="58" t="str">
        <f t="shared" si="112"/>
        <v/>
      </c>
      <c r="Q89" s="59" t="str">
        <f t="shared" si="113"/>
        <v/>
      </c>
      <c r="R89" s="60" t="str">
        <f t="shared" si="114"/>
        <v/>
      </c>
      <c r="S89" s="55" t="str">
        <f t="shared" si="115"/>
        <v/>
      </c>
      <c r="T89" s="61" t="str">
        <f t="shared" si="116"/>
        <v/>
      </c>
      <c r="U89" s="62" t="str">
        <f t="shared" si="117"/>
        <v/>
      </c>
      <c r="V89" s="63" t="str">
        <f t="shared" si="118"/>
        <v/>
      </c>
      <c r="W89" s="64" t="str">
        <f t="shared" si="119"/>
        <v/>
      </c>
      <c r="X89" s="63" t="str">
        <f t="shared" si="120"/>
        <v/>
      </c>
      <c r="Y89" s="63" t="str">
        <f t="shared" si="121"/>
        <v/>
      </c>
      <c r="Z89" s="55" t="str">
        <f t="shared" si="122"/>
        <v/>
      </c>
      <c r="AA89" s="65" t="str">
        <f t="shared" si="123"/>
        <v/>
      </c>
      <c r="AB89" s="56" t="str">
        <f t="shared" si="124"/>
        <v/>
      </c>
      <c r="AC89" s="66" t="str">
        <f t="shared" si="125"/>
        <v/>
      </c>
      <c r="AD89" s="58" t="str">
        <f t="shared" si="126"/>
        <v/>
      </c>
      <c r="AE89" s="67" t="str">
        <f t="shared" si="127"/>
        <v/>
      </c>
      <c r="AF89" s="60" t="str">
        <f t="shared" si="128"/>
        <v/>
      </c>
      <c r="AG89" s="60" t="str">
        <f t="shared" si="129"/>
        <v/>
      </c>
      <c r="AH89" s="68" t="str">
        <f t="shared" si="130"/>
        <v/>
      </c>
      <c r="AI89" s="69" t="str">
        <f t="shared" si="131"/>
        <v/>
      </c>
      <c r="AJ89" s="63" t="str">
        <f t="shared" si="132"/>
        <v/>
      </c>
      <c r="AK89" s="63" t="str">
        <f t="shared" si="133"/>
        <v/>
      </c>
      <c r="AL89" s="63" t="str">
        <f t="shared" si="134"/>
        <v/>
      </c>
      <c r="AM89" s="63" t="str">
        <f t="shared" si="135"/>
        <v/>
      </c>
      <c r="AN89" s="63" t="str">
        <f t="shared" si="136"/>
        <v/>
      </c>
    </row>
    <row r="90" spans="2:40" ht="24.5" thickTop="1" thickBot="1" x14ac:dyDescent="0.55000000000000004">
      <c r="B90" t="s">
        <v>1003</v>
      </c>
      <c r="C90" s="84" t="s">
        <v>1008</v>
      </c>
      <c r="D90" s="90"/>
      <c r="E90" s="90"/>
      <c r="F90" s="90"/>
      <c r="G90" s="90"/>
      <c r="H90" s="91"/>
      <c r="I90" s="91"/>
      <c r="J90" s="91"/>
      <c r="K90" s="91"/>
      <c r="L90" s="87" t="str">
        <f>IF(C90="","",_xlfn.CONCAT("            { line: ","""",C90,", ",M90:AN90,""", sC: ","""",B90,"""},"))</f>
        <v xml:space="preserve">            { line: "ASAMBLEA SEIS, ", sC: "as"},</v>
      </c>
      <c r="M90" s="55" t="str">
        <f t="shared" si="109"/>
        <v/>
      </c>
      <c r="N90" s="56" t="str">
        <f t="shared" si="110"/>
        <v/>
      </c>
      <c r="O90" s="57" t="str">
        <f t="shared" si="111"/>
        <v/>
      </c>
      <c r="P90" s="58" t="str">
        <f t="shared" si="112"/>
        <v/>
      </c>
      <c r="Q90" s="59" t="str">
        <f t="shared" si="113"/>
        <v/>
      </c>
      <c r="R90" s="60" t="str">
        <f t="shared" si="114"/>
        <v/>
      </c>
      <c r="S90" s="55" t="str">
        <f t="shared" si="115"/>
        <v/>
      </c>
      <c r="T90" s="61" t="str">
        <f t="shared" si="116"/>
        <v/>
      </c>
      <c r="U90" s="62" t="str">
        <f t="shared" si="117"/>
        <v/>
      </c>
      <c r="V90" s="63" t="str">
        <f t="shared" si="118"/>
        <v/>
      </c>
      <c r="W90" s="64" t="str">
        <f t="shared" si="119"/>
        <v/>
      </c>
      <c r="X90" s="63" t="str">
        <f t="shared" si="120"/>
        <v/>
      </c>
      <c r="Y90" s="63" t="str">
        <f t="shared" si="121"/>
        <v/>
      </c>
      <c r="Z90" s="55" t="str">
        <f t="shared" si="122"/>
        <v/>
      </c>
      <c r="AA90" s="65" t="str">
        <f t="shared" si="123"/>
        <v/>
      </c>
      <c r="AB90" s="56" t="str">
        <f t="shared" si="124"/>
        <v/>
      </c>
      <c r="AC90" s="66" t="str">
        <f t="shared" si="125"/>
        <v/>
      </c>
      <c r="AD90" s="58" t="str">
        <f t="shared" si="126"/>
        <v/>
      </c>
      <c r="AE90" s="67" t="str">
        <f t="shared" si="127"/>
        <v/>
      </c>
      <c r="AF90" s="60" t="str">
        <f t="shared" si="128"/>
        <v/>
      </c>
      <c r="AG90" s="60" t="str">
        <f t="shared" si="129"/>
        <v/>
      </c>
      <c r="AH90" s="68" t="str">
        <f t="shared" si="130"/>
        <v/>
      </c>
      <c r="AI90" s="69" t="str">
        <f t="shared" si="131"/>
        <v/>
      </c>
      <c r="AJ90" s="63" t="str">
        <f t="shared" si="132"/>
        <v/>
      </c>
      <c r="AK90" s="63" t="str">
        <f t="shared" si="133"/>
        <v/>
      </c>
      <c r="AL90" s="63" t="str">
        <f t="shared" si="134"/>
        <v/>
      </c>
      <c r="AM90" s="63" t="str">
        <f t="shared" si="135"/>
        <v/>
      </c>
      <c r="AN90" s="63" t="str">
        <f t="shared" si="136"/>
        <v/>
      </c>
    </row>
    <row r="91" spans="2:40" ht="24.5" thickTop="1" thickBot="1" x14ac:dyDescent="0.55000000000000004">
      <c r="B91" t="s">
        <v>1003</v>
      </c>
      <c r="C91" s="92" t="s">
        <v>1009</v>
      </c>
      <c r="D91" s="82"/>
      <c r="E91" s="82"/>
      <c r="F91" s="82"/>
      <c r="G91" s="82"/>
      <c r="H91" s="82"/>
      <c r="I91" s="82"/>
      <c r="J91" s="82"/>
      <c r="K91" s="82"/>
      <c r="L91" s="93" t="str">
        <f>IF(C91="","",_xlfn.CONCAT("            { line: ","""",C91,", ",M91:AN91,""", sC: ","""",B91,"""},  ]},"))</f>
        <v xml:space="preserve">            { line: "ASAMBLEA CIERRE, ", sC: "as"},  ]},</v>
      </c>
      <c r="M91" s="55" t="str">
        <f t="shared" si="109"/>
        <v/>
      </c>
      <c r="N91" s="56" t="str">
        <f t="shared" si="110"/>
        <v/>
      </c>
      <c r="O91" s="57" t="str">
        <f t="shared" si="111"/>
        <v/>
      </c>
      <c r="P91" s="58" t="str">
        <f t="shared" si="112"/>
        <v/>
      </c>
      <c r="Q91" s="59" t="str">
        <f t="shared" si="113"/>
        <v/>
      </c>
      <c r="R91" s="60" t="str">
        <f t="shared" si="114"/>
        <v/>
      </c>
      <c r="S91" s="55" t="str">
        <f t="shared" si="115"/>
        <v/>
      </c>
      <c r="T91" s="61" t="str">
        <f t="shared" si="116"/>
        <v/>
      </c>
      <c r="U91" s="62" t="str">
        <f t="shared" si="117"/>
        <v/>
      </c>
      <c r="V91" s="63" t="str">
        <f t="shared" si="118"/>
        <v/>
      </c>
      <c r="W91" s="64" t="str">
        <f t="shared" si="119"/>
        <v/>
      </c>
      <c r="X91" s="63" t="str">
        <f t="shared" si="120"/>
        <v/>
      </c>
      <c r="Y91" s="63" t="str">
        <f t="shared" si="121"/>
        <v/>
      </c>
      <c r="Z91" s="55" t="str">
        <f t="shared" si="122"/>
        <v/>
      </c>
      <c r="AA91" s="65" t="str">
        <f t="shared" si="123"/>
        <v/>
      </c>
      <c r="AB91" s="56" t="str">
        <f t="shared" si="124"/>
        <v/>
      </c>
      <c r="AC91" s="66" t="str">
        <f t="shared" si="125"/>
        <v/>
      </c>
      <c r="AD91" s="58" t="str">
        <f t="shared" si="126"/>
        <v/>
      </c>
      <c r="AE91" s="67" t="str">
        <f t="shared" si="127"/>
        <v/>
      </c>
      <c r="AF91" s="60" t="str">
        <f t="shared" si="128"/>
        <v/>
      </c>
      <c r="AG91" s="60" t="str">
        <f t="shared" si="129"/>
        <v/>
      </c>
      <c r="AH91" s="68" t="str">
        <f t="shared" si="130"/>
        <v/>
      </c>
      <c r="AI91" s="69" t="str">
        <f t="shared" si="131"/>
        <v/>
      </c>
      <c r="AJ91" s="63" t="str">
        <f t="shared" si="132"/>
        <v/>
      </c>
      <c r="AK91" s="63" t="str">
        <f t="shared" si="133"/>
        <v/>
      </c>
      <c r="AL91" s="63" t="str">
        <f t="shared" si="134"/>
        <v/>
      </c>
      <c r="AM91" s="63" t="str">
        <f t="shared" si="135"/>
        <v/>
      </c>
      <c r="AN91" s="63" t="str">
        <f t="shared" si="136"/>
        <v/>
      </c>
    </row>
    <row r="92" spans="2:40" ht="25" customHeight="1" thickTop="1" thickBot="1" x14ac:dyDescent="0.4">
      <c r="B92" s="94"/>
      <c r="C92" s="94"/>
      <c r="D92" s="95"/>
      <c r="E92" s="95"/>
      <c r="F92" s="95"/>
      <c r="G92" s="95"/>
      <c r="H92" s="95"/>
      <c r="I92" s="95"/>
      <c r="J92" s="95"/>
      <c r="K92" s="95"/>
      <c r="L92" s="94" t="s">
        <v>1010</v>
      </c>
      <c r="M92" s="55" t="str">
        <f t="shared" si="109"/>
        <v/>
      </c>
      <c r="N92" s="56" t="str">
        <f t="shared" si="110"/>
        <v/>
      </c>
      <c r="O92" s="57" t="str">
        <f t="shared" si="111"/>
        <v/>
      </c>
      <c r="P92" s="58" t="str">
        <f t="shared" si="112"/>
        <v/>
      </c>
      <c r="Q92" s="59" t="str">
        <f t="shared" si="113"/>
        <v/>
      </c>
      <c r="R92" s="60" t="str">
        <f t="shared" si="114"/>
        <v/>
      </c>
      <c r="S92" s="55" t="str">
        <f t="shared" si="115"/>
        <v/>
      </c>
      <c r="T92" s="61" t="str">
        <f t="shared" si="116"/>
        <v/>
      </c>
      <c r="U92" s="62" t="str">
        <f t="shared" si="117"/>
        <v/>
      </c>
      <c r="V92" s="63" t="str">
        <f t="shared" si="118"/>
        <v/>
      </c>
      <c r="W92" s="64" t="str">
        <f t="shared" si="119"/>
        <v/>
      </c>
      <c r="X92" s="63" t="str">
        <f t="shared" si="120"/>
        <v/>
      </c>
      <c r="Y92" s="63" t="str">
        <f t="shared" si="121"/>
        <v/>
      </c>
      <c r="Z92" s="55" t="str">
        <f t="shared" si="122"/>
        <v/>
      </c>
      <c r="AA92" s="65" t="str">
        <f t="shared" si="123"/>
        <v/>
      </c>
      <c r="AB92" s="56" t="str">
        <f t="shared" si="124"/>
        <v/>
      </c>
      <c r="AC92" s="66" t="str">
        <f t="shared" si="125"/>
        <v/>
      </c>
      <c r="AD92" s="58" t="str">
        <f t="shared" si="126"/>
        <v/>
      </c>
      <c r="AE92" s="67" t="str">
        <f t="shared" si="127"/>
        <v/>
      </c>
      <c r="AF92" s="60" t="str">
        <f t="shared" si="128"/>
        <v/>
      </c>
      <c r="AG92" s="60" t="str">
        <f t="shared" si="129"/>
        <v/>
      </c>
      <c r="AH92" s="68" t="str">
        <f t="shared" si="130"/>
        <v/>
      </c>
      <c r="AI92" s="69" t="str">
        <f t="shared" si="131"/>
        <v/>
      </c>
      <c r="AJ92" s="63" t="str">
        <f t="shared" si="132"/>
        <v/>
      </c>
      <c r="AK92" s="63" t="str">
        <f t="shared" si="133"/>
        <v/>
      </c>
      <c r="AL92" s="63" t="str">
        <f t="shared" si="134"/>
        <v/>
      </c>
      <c r="AM92" s="63" t="str">
        <f t="shared" si="135"/>
        <v/>
      </c>
      <c r="AN92" s="63" t="str">
        <f t="shared" si="136"/>
        <v/>
      </c>
    </row>
    <row r="93" spans="2:40" ht="24.5" thickTop="1" thickBot="1" x14ac:dyDescent="0.55000000000000004">
      <c r="C93" s="78" t="s">
        <v>1011</v>
      </c>
      <c r="D93" s="79"/>
      <c r="E93" s="79"/>
      <c r="F93" s="79"/>
      <c r="G93" s="79"/>
      <c r="H93" s="79"/>
      <c r="I93" s="79"/>
      <c r="J93" s="79"/>
      <c r="K93" s="79"/>
      <c r="L93" s="80" t="s">
        <v>1000</v>
      </c>
      <c r="M93" s="55" t="str">
        <f t="shared" si="109"/>
        <v/>
      </c>
      <c r="N93" s="56" t="str">
        <f t="shared" si="110"/>
        <v/>
      </c>
      <c r="O93" s="57" t="str">
        <f t="shared" si="111"/>
        <v/>
      </c>
      <c r="P93" s="58" t="str">
        <f t="shared" si="112"/>
        <v/>
      </c>
      <c r="Q93" s="59" t="str">
        <f t="shared" si="113"/>
        <v/>
      </c>
      <c r="R93" s="60" t="str">
        <f t="shared" si="114"/>
        <v/>
      </c>
      <c r="S93" s="55" t="str">
        <f t="shared" si="115"/>
        <v/>
      </c>
      <c r="T93" s="61" t="str">
        <f t="shared" si="116"/>
        <v/>
      </c>
      <c r="U93" s="62" t="str">
        <f t="shared" si="117"/>
        <v/>
      </c>
      <c r="V93" s="63" t="str">
        <f t="shared" si="118"/>
        <v/>
      </c>
      <c r="W93" s="64" t="str">
        <f t="shared" si="119"/>
        <v/>
      </c>
      <c r="X93" s="63" t="str">
        <f t="shared" si="120"/>
        <v/>
      </c>
      <c r="Y93" s="63" t="str">
        <f t="shared" si="121"/>
        <v/>
      </c>
      <c r="Z93" s="55" t="str">
        <f t="shared" si="122"/>
        <v/>
      </c>
      <c r="AA93" s="65" t="str">
        <f t="shared" si="123"/>
        <v/>
      </c>
      <c r="AB93" s="56" t="str">
        <f t="shared" si="124"/>
        <v/>
      </c>
      <c r="AC93" s="66" t="str">
        <f t="shared" si="125"/>
        <v/>
      </c>
      <c r="AD93" s="58" t="str">
        <f t="shared" si="126"/>
        <v/>
      </c>
      <c r="AE93" s="67" t="str">
        <f t="shared" si="127"/>
        <v/>
      </c>
      <c r="AF93" s="60" t="str">
        <f t="shared" si="128"/>
        <v/>
      </c>
      <c r="AG93" s="60" t="str">
        <f t="shared" si="129"/>
        <v/>
      </c>
      <c r="AH93" s="68" t="str">
        <f t="shared" si="130"/>
        <v/>
      </c>
      <c r="AI93" s="69" t="str">
        <f t="shared" si="131"/>
        <v/>
      </c>
      <c r="AJ93" s="63" t="str">
        <f t="shared" si="132"/>
        <v/>
      </c>
      <c r="AK93" s="63" t="str">
        <f t="shared" si="133"/>
        <v/>
      </c>
      <c r="AL93" s="63" t="str">
        <f t="shared" si="134"/>
        <v/>
      </c>
      <c r="AM93" s="63" t="str">
        <f t="shared" si="135"/>
        <v/>
      </c>
      <c r="AN93" s="63" t="str">
        <f t="shared" si="136"/>
        <v/>
      </c>
    </row>
    <row r="94" spans="2:40" ht="24.5" thickTop="1" thickBot="1" x14ac:dyDescent="0.55000000000000004">
      <c r="B94" t="s">
        <v>1001</v>
      </c>
      <c r="C94" s="81" t="s">
        <v>1002</v>
      </c>
      <c r="D94" s="96"/>
      <c r="E94" s="96"/>
      <c r="F94" s="96"/>
      <c r="G94" s="96"/>
      <c r="H94" s="82"/>
      <c r="I94" s="82"/>
      <c r="J94" s="82"/>
      <c r="K94" s="82"/>
      <c r="L94" s="83" t="str">
        <f>IF(C94="","",_xlfn.CONCAT("       triggerLine: ","""",C94,", ",M94:AN94,""", sC: ","""",B94,""", lines: ["))</f>
        <v xml:space="preserve">       triggerLine: "ASAMBLEA UNO, ", sC: "ta as", lines: [</v>
      </c>
      <c r="M94" s="55" t="str">
        <f t="shared" si="109"/>
        <v/>
      </c>
      <c r="N94" s="56" t="str">
        <f t="shared" si="110"/>
        <v/>
      </c>
      <c r="O94" s="57" t="str">
        <f t="shared" si="111"/>
        <v/>
      </c>
      <c r="P94" s="58" t="str">
        <f t="shared" si="112"/>
        <v/>
      </c>
      <c r="Q94" s="59" t="str">
        <f t="shared" si="113"/>
        <v/>
      </c>
      <c r="R94" s="60" t="str">
        <f t="shared" si="114"/>
        <v/>
      </c>
      <c r="S94" s="55" t="str">
        <f t="shared" si="115"/>
        <v/>
      </c>
      <c r="T94" s="61" t="str">
        <f t="shared" si="116"/>
        <v/>
      </c>
      <c r="U94" s="62" t="str">
        <f t="shared" si="117"/>
        <v/>
      </c>
      <c r="V94" s="63" t="str">
        <f t="shared" si="118"/>
        <v/>
      </c>
      <c r="W94" s="64" t="str">
        <f t="shared" si="119"/>
        <v/>
      </c>
      <c r="X94" s="63" t="str">
        <f t="shared" si="120"/>
        <v/>
      </c>
      <c r="Y94" s="63" t="str">
        <f t="shared" si="121"/>
        <v/>
      </c>
      <c r="Z94" s="55" t="str">
        <f t="shared" si="122"/>
        <v/>
      </c>
      <c r="AA94" s="65" t="str">
        <f t="shared" si="123"/>
        <v/>
      </c>
      <c r="AB94" s="56" t="str">
        <f t="shared" si="124"/>
        <v/>
      </c>
      <c r="AC94" s="66" t="str">
        <f t="shared" si="125"/>
        <v/>
      </c>
      <c r="AD94" s="58" t="str">
        <f t="shared" si="126"/>
        <v/>
      </c>
      <c r="AE94" s="67" t="str">
        <f t="shared" si="127"/>
        <v/>
      </c>
      <c r="AF94" s="60" t="str">
        <f t="shared" si="128"/>
        <v/>
      </c>
      <c r="AG94" s="60" t="str">
        <f t="shared" si="129"/>
        <v/>
      </c>
      <c r="AH94" s="68" t="str">
        <f t="shared" si="130"/>
        <v/>
      </c>
      <c r="AI94" s="69" t="str">
        <f t="shared" si="131"/>
        <v/>
      </c>
      <c r="AJ94" s="63" t="str">
        <f t="shared" si="132"/>
        <v/>
      </c>
      <c r="AK94" s="63" t="str">
        <f t="shared" si="133"/>
        <v/>
      </c>
      <c r="AL94" s="63" t="str">
        <f t="shared" si="134"/>
        <v/>
      </c>
      <c r="AM94" s="63" t="str">
        <f t="shared" si="135"/>
        <v/>
      </c>
      <c r="AN94" s="63" t="str">
        <f t="shared" si="136"/>
        <v/>
      </c>
    </row>
    <row r="95" spans="2:40" ht="24.5" thickTop="1" thickBot="1" x14ac:dyDescent="0.55000000000000004">
      <c r="B95" t="s">
        <v>1003</v>
      </c>
      <c r="C95" s="84" t="s">
        <v>1004</v>
      </c>
      <c r="D95" s="85"/>
      <c r="E95" s="85"/>
      <c r="F95" s="85"/>
      <c r="G95" s="85"/>
      <c r="H95" s="86"/>
      <c r="I95" s="86"/>
      <c r="J95" s="86"/>
      <c r="K95" s="86"/>
      <c r="L95" s="87" t="str">
        <f>IF(C95="","",_xlfn.CONCAT("            { line: ","""",C95,", ",M95:AN95,""", sC: ","""",B95,"""},"))</f>
        <v xml:space="preserve">            { line: "ASAMBLEA DOS, ", sC: "as"},</v>
      </c>
      <c r="M95" s="55" t="str">
        <f t="shared" si="109"/>
        <v/>
      </c>
      <c r="N95" s="56" t="str">
        <f t="shared" si="110"/>
        <v/>
      </c>
      <c r="O95" s="57" t="str">
        <f t="shared" si="111"/>
        <v/>
      </c>
      <c r="P95" s="58" t="str">
        <f t="shared" si="112"/>
        <v/>
      </c>
      <c r="Q95" s="59" t="str">
        <f t="shared" si="113"/>
        <v/>
      </c>
      <c r="R95" s="60" t="str">
        <f t="shared" si="114"/>
        <v/>
      </c>
      <c r="S95" s="55" t="str">
        <f t="shared" si="115"/>
        <v/>
      </c>
      <c r="T95" s="61" t="str">
        <f t="shared" si="116"/>
        <v/>
      </c>
      <c r="U95" s="62" t="str">
        <f t="shared" si="117"/>
        <v/>
      </c>
      <c r="V95" s="63" t="str">
        <f t="shared" si="118"/>
        <v/>
      </c>
      <c r="W95" s="64" t="str">
        <f t="shared" si="119"/>
        <v/>
      </c>
      <c r="X95" s="63" t="str">
        <f t="shared" si="120"/>
        <v/>
      </c>
      <c r="Y95" s="63" t="str">
        <f t="shared" si="121"/>
        <v/>
      </c>
      <c r="Z95" s="55" t="str">
        <f t="shared" si="122"/>
        <v/>
      </c>
      <c r="AA95" s="65" t="str">
        <f t="shared" si="123"/>
        <v/>
      </c>
      <c r="AB95" s="56" t="str">
        <f t="shared" si="124"/>
        <v/>
      </c>
      <c r="AC95" s="66" t="str">
        <f t="shared" si="125"/>
        <v/>
      </c>
      <c r="AD95" s="58" t="str">
        <f t="shared" si="126"/>
        <v/>
      </c>
      <c r="AE95" s="67" t="str">
        <f t="shared" si="127"/>
        <v/>
      </c>
      <c r="AF95" s="60" t="str">
        <f t="shared" si="128"/>
        <v/>
      </c>
      <c r="AG95" s="60" t="str">
        <f t="shared" si="129"/>
        <v/>
      </c>
      <c r="AH95" s="68" t="str">
        <f t="shared" si="130"/>
        <v/>
      </c>
      <c r="AI95" s="69" t="str">
        <f t="shared" si="131"/>
        <v/>
      </c>
      <c r="AJ95" s="63" t="str">
        <f t="shared" si="132"/>
        <v/>
      </c>
      <c r="AK95" s="63" t="str">
        <f t="shared" si="133"/>
        <v/>
      </c>
      <c r="AL95" s="63" t="str">
        <f t="shared" si="134"/>
        <v/>
      </c>
      <c r="AM95" s="63" t="str">
        <f t="shared" si="135"/>
        <v/>
      </c>
      <c r="AN95" s="63" t="str">
        <f t="shared" si="136"/>
        <v/>
      </c>
    </row>
    <row r="96" spans="2:40" ht="24.5" thickTop="1" thickBot="1" x14ac:dyDescent="0.55000000000000004">
      <c r="B96" t="s">
        <v>1003</v>
      </c>
      <c r="C96" s="84" t="s">
        <v>1005</v>
      </c>
      <c r="D96" s="88"/>
      <c r="E96" s="88"/>
      <c r="F96" s="88"/>
      <c r="G96" s="88"/>
      <c r="H96" s="89"/>
      <c r="I96" s="89"/>
      <c r="J96" s="89"/>
      <c r="K96" s="89"/>
      <c r="L96" s="87" t="str">
        <f>IF(C96="","",_xlfn.CONCAT("            { line: ","""",C96,", ",M96:AN96,""", sC: ","""",B96,"""},"))</f>
        <v xml:space="preserve">            { line: "ASAMBLEA TRES, ", sC: "as"},</v>
      </c>
      <c r="M96" s="55" t="str">
        <f t="shared" si="109"/>
        <v/>
      </c>
      <c r="N96" s="56" t="str">
        <f t="shared" si="110"/>
        <v/>
      </c>
      <c r="O96" s="57" t="str">
        <f t="shared" si="111"/>
        <v/>
      </c>
      <c r="P96" s="58" t="str">
        <f t="shared" si="112"/>
        <v/>
      </c>
      <c r="Q96" s="59" t="str">
        <f t="shared" si="113"/>
        <v/>
      </c>
      <c r="R96" s="60" t="str">
        <f t="shared" si="114"/>
        <v/>
      </c>
      <c r="S96" s="55" t="str">
        <f t="shared" si="115"/>
        <v/>
      </c>
      <c r="T96" s="61" t="str">
        <f t="shared" si="116"/>
        <v/>
      </c>
      <c r="U96" s="62" t="str">
        <f t="shared" si="117"/>
        <v/>
      </c>
      <c r="V96" s="63" t="str">
        <f t="shared" si="118"/>
        <v/>
      </c>
      <c r="W96" s="64" t="str">
        <f t="shared" si="119"/>
        <v/>
      </c>
      <c r="X96" s="63" t="str">
        <f t="shared" si="120"/>
        <v/>
      </c>
      <c r="Y96" s="63" t="str">
        <f t="shared" si="121"/>
        <v/>
      </c>
      <c r="Z96" s="55" t="str">
        <f t="shared" si="122"/>
        <v/>
      </c>
      <c r="AA96" s="65" t="str">
        <f t="shared" si="123"/>
        <v/>
      </c>
      <c r="AB96" s="56" t="str">
        <f t="shared" si="124"/>
        <v/>
      </c>
      <c r="AC96" s="66" t="str">
        <f t="shared" si="125"/>
        <v/>
      </c>
      <c r="AD96" s="58" t="str">
        <f t="shared" si="126"/>
        <v/>
      </c>
      <c r="AE96" s="67" t="str">
        <f t="shared" si="127"/>
        <v/>
      </c>
      <c r="AF96" s="60" t="str">
        <f t="shared" si="128"/>
        <v/>
      </c>
      <c r="AG96" s="60" t="str">
        <f t="shared" si="129"/>
        <v/>
      </c>
      <c r="AH96" s="68" t="str">
        <f t="shared" si="130"/>
        <v/>
      </c>
      <c r="AI96" s="69" t="str">
        <f t="shared" si="131"/>
        <v/>
      </c>
      <c r="AJ96" s="63" t="str">
        <f t="shared" si="132"/>
        <v/>
      </c>
      <c r="AK96" s="63" t="str">
        <f t="shared" si="133"/>
        <v/>
      </c>
      <c r="AL96" s="63" t="str">
        <f t="shared" si="134"/>
        <v/>
      </c>
      <c r="AM96" s="63" t="str">
        <f t="shared" si="135"/>
        <v/>
      </c>
      <c r="AN96" s="63" t="str">
        <f t="shared" si="136"/>
        <v/>
      </c>
    </row>
    <row r="97" spans="2:40" ht="24.5" thickTop="1" thickBot="1" x14ac:dyDescent="0.55000000000000004">
      <c r="B97" t="s">
        <v>1003</v>
      </c>
      <c r="C97" s="84" t="s">
        <v>1006</v>
      </c>
      <c r="D97" s="85"/>
      <c r="E97" s="85"/>
      <c r="F97" s="85"/>
      <c r="G97" s="85"/>
      <c r="H97" s="86"/>
      <c r="I97" s="86"/>
      <c r="J97" s="86"/>
      <c r="K97" s="86"/>
      <c r="L97" s="87" t="str">
        <f>IF(C97="","",_xlfn.CONCAT("            { line: ","""",C97,", ",M97:AN97,""", sC: ","""",B97,"""},"))</f>
        <v xml:space="preserve">            { line: "ASAMBLEA CUATRO, ", sC: "as"},</v>
      </c>
      <c r="M97" s="55" t="str">
        <f t="shared" si="109"/>
        <v/>
      </c>
      <c r="N97" s="56" t="str">
        <f t="shared" si="110"/>
        <v/>
      </c>
      <c r="O97" s="57" t="str">
        <f t="shared" si="111"/>
        <v/>
      </c>
      <c r="P97" s="58" t="str">
        <f t="shared" si="112"/>
        <v/>
      </c>
      <c r="Q97" s="59" t="str">
        <f t="shared" si="113"/>
        <v/>
      </c>
      <c r="R97" s="60" t="str">
        <f t="shared" si="114"/>
        <v/>
      </c>
      <c r="S97" s="55" t="str">
        <f t="shared" si="115"/>
        <v/>
      </c>
      <c r="T97" s="61" t="str">
        <f t="shared" si="116"/>
        <v/>
      </c>
      <c r="U97" s="62" t="str">
        <f t="shared" si="117"/>
        <v/>
      </c>
      <c r="V97" s="63" t="str">
        <f t="shared" si="118"/>
        <v/>
      </c>
      <c r="W97" s="64" t="str">
        <f t="shared" si="119"/>
        <v/>
      </c>
      <c r="X97" s="63" t="str">
        <f t="shared" si="120"/>
        <v/>
      </c>
      <c r="Y97" s="63" t="str">
        <f t="shared" si="121"/>
        <v/>
      </c>
      <c r="Z97" s="55" t="str">
        <f t="shared" si="122"/>
        <v/>
      </c>
      <c r="AA97" s="65" t="str">
        <f t="shared" si="123"/>
        <v/>
      </c>
      <c r="AB97" s="56" t="str">
        <f t="shared" si="124"/>
        <v/>
      </c>
      <c r="AC97" s="66" t="str">
        <f t="shared" si="125"/>
        <v/>
      </c>
      <c r="AD97" s="58" t="str">
        <f t="shared" si="126"/>
        <v/>
      </c>
      <c r="AE97" s="67" t="str">
        <f t="shared" si="127"/>
        <v/>
      </c>
      <c r="AF97" s="60" t="str">
        <f t="shared" si="128"/>
        <v/>
      </c>
      <c r="AG97" s="60" t="str">
        <f t="shared" si="129"/>
        <v/>
      </c>
      <c r="AH97" s="68" t="str">
        <f t="shared" si="130"/>
        <v/>
      </c>
      <c r="AI97" s="69" t="str">
        <f t="shared" si="131"/>
        <v/>
      </c>
      <c r="AJ97" s="63" t="str">
        <f t="shared" si="132"/>
        <v/>
      </c>
      <c r="AK97" s="63" t="str">
        <f t="shared" si="133"/>
        <v/>
      </c>
      <c r="AL97" s="63" t="str">
        <f t="shared" si="134"/>
        <v/>
      </c>
      <c r="AM97" s="63" t="str">
        <f t="shared" si="135"/>
        <v/>
      </c>
      <c r="AN97" s="63" t="str">
        <f t="shared" si="136"/>
        <v/>
      </c>
    </row>
    <row r="98" spans="2:40" ht="24.5" thickTop="1" thickBot="1" x14ac:dyDescent="0.55000000000000004">
      <c r="B98" t="s">
        <v>1003</v>
      </c>
      <c r="C98" s="84" t="s">
        <v>1007</v>
      </c>
      <c r="D98" s="88"/>
      <c r="E98" s="88"/>
      <c r="F98" s="88"/>
      <c r="G98" s="88"/>
      <c r="H98" s="89"/>
      <c r="I98" s="89"/>
      <c r="J98" s="89"/>
      <c r="K98" s="89"/>
      <c r="L98" s="87" t="str">
        <f>IF(C98="","",_xlfn.CONCAT("            { line: ","""",C98,", ",M98:AN98,""", sC: ","""",B98,"""},"))</f>
        <v xml:space="preserve">            { line: "ASAMBLEA CISCO, ", sC: "as"},</v>
      </c>
      <c r="M98" s="55" t="str">
        <f t="shared" si="109"/>
        <v/>
      </c>
      <c r="N98" s="56" t="str">
        <f t="shared" si="110"/>
        <v/>
      </c>
      <c r="O98" s="57" t="str">
        <f t="shared" si="111"/>
        <v/>
      </c>
      <c r="P98" s="58" t="str">
        <f t="shared" si="112"/>
        <v/>
      </c>
      <c r="Q98" s="59" t="str">
        <f t="shared" si="113"/>
        <v/>
      </c>
      <c r="R98" s="60" t="str">
        <f t="shared" si="114"/>
        <v/>
      </c>
      <c r="S98" s="55" t="str">
        <f t="shared" si="115"/>
        <v/>
      </c>
      <c r="T98" s="61" t="str">
        <f t="shared" si="116"/>
        <v/>
      </c>
      <c r="U98" s="62" t="str">
        <f t="shared" si="117"/>
        <v/>
      </c>
      <c r="V98" s="63" t="str">
        <f t="shared" si="118"/>
        <v/>
      </c>
      <c r="W98" s="64" t="str">
        <f t="shared" si="119"/>
        <v/>
      </c>
      <c r="X98" s="63" t="str">
        <f t="shared" si="120"/>
        <v/>
      </c>
      <c r="Y98" s="63" t="str">
        <f t="shared" si="121"/>
        <v/>
      </c>
      <c r="Z98" s="55" t="str">
        <f t="shared" si="122"/>
        <v/>
      </c>
      <c r="AA98" s="65" t="str">
        <f t="shared" si="123"/>
        <v/>
      </c>
      <c r="AB98" s="56" t="str">
        <f t="shared" si="124"/>
        <v/>
      </c>
      <c r="AC98" s="66" t="str">
        <f t="shared" si="125"/>
        <v/>
      </c>
      <c r="AD98" s="58" t="str">
        <f t="shared" si="126"/>
        <v/>
      </c>
      <c r="AE98" s="67" t="str">
        <f t="shared" si="127"/>
        <v/>
      </c>
      <c r="AF98" s="60" t="str">
        <f t="shared" si="128"/>
        <v/>
      </c>
      <c r="AG98" s="60" t="str">
        <f t="shared" si="129"/>
        <v/>
      </c>
      <c r="AH98" s="68" t="str">
        <f t="shared" si="130"/>
        <v/>
      </c>
      <c r="AI98" s="69" t="str">
        <f t="shared" si="131"/>
        <v/>
      </c>
      <c r="AJ98" s="63" t="str">
        <f t="shared" si="132"/>
        <v/>
      </c>
      <c r="AK98" s="63" t="str">
        <f t="shared" si="133"/>
        <v/>
      </c>
      <c r="AL98" s="63" t="str">
        <f t="shared" si="134"/>
        <v/>
      </c>
      <c r="AM98" s="63" t="str">
        <f t="shared" si="135"/>
        <v/>
      </c>
      <c r="AN98" s="63" t="str">
        <f t="shared" si="136"/>
        <v/>
      </c>
    </row>
    <row r="99" spans="2:40" ht="24.5" thickTop="1" thickBot="1" x14ac:dyDescent="0.55000000000000004">
      <c r="B99" t="s">
        <v>1003</v>
      </c>
      <c r="C99" s="84" t="s">
        <v>1008</v>
      </c>
      <c r="D99" s="90"/>
      <c r="E99" s="90"/>
      <c r="F99" s="90"/>
      <c r="G99" s="90"/>
      <c r="H99" s="91"/>
      <c r="I99" s="91"/>
      <c r="J99" s="91"/>
      <c r="K99" s="91"/>
      <c r="L99" s="87" t="str">
        <f>IF(C99="","",_xlfn.CONCAT("            { line: ","""",C99,", ",M99:AN99,""", sC: ","""",B99,"""},"))</f>
        <v xml:space="preserve">            { line: "ASAMBLEA SEIS, ", sC: "as"},</v>
      </c>
      <c r="M99" s="55" t="str">
        <f t="shared" si="109"/>
        <v/>
      </c>
      <c r="N99" s="56" t="str">
        <f t="shared" si="110"/>
        <v/>
      </c>
      <c r="O99" s="57" t="str">
        <f t="shared" si="111"/>
        <v/>
      </c>
      <c r="P99" s="58" t="str">
        <f t="shared" si="112"/>
        <v/>
      </c>
      <c r="Q99" s="59" t="str">
        <f t="shared" si="113"/>
        <v/>
      </c>
      <c r="R99" s="60" t="str">
        <f t="shared" si="114"/>
        <v/>
      </c>
      <c r="S99" s="55" t="str">
        <f t="shared" si="115"/>
        <v/>
      </c>
      <c r="T99" s="61" t="str">
        <f t="shared" si="116"/>
        <v/>
      </c>
      <c r="U99" s="62" t="str">
        <f t="shared" si="117"/>
        <v/>
      </c>
      <c r="V99" s="63" t="str">
        <f t="shared" si="118"/>
        <v/>
      </c>
      <c r="W99" s="64" t="str">
        <f t="shared" si="119"/>
        <v/>
      </c>
      <c r="X99" s="63" t="str">
        <f t="shared" si="120"/>
        <v/>
      </c>
      <c r="Y99" s="63" t="str">
        <f t="shared" si="121"/>
        <v/>
      </c>
      <c r="Z99" s="55" t="str">
        <f t="shared" si="122"/>
        <v/>
      </c>
      <c r="AA99" s="65" t="str">
        <f t="shared" si="123"/>
        <v/>
      </c>
      <c r="AB99" s="56" t="str">
        <f t="shared" si="124"/>
        <v/>
      </c>
      <c r="AC99" s="66" t="str">
        <f t="shared" si="125"/>
        <v/>
      </c>
      <c r="AD99" s="58" t="str">
        <f t="shared" si="126"/>
        <v/>
      </c>
      <c r="AE99" s="67" t="str">
        <f t="shared" si="127"/>
        <v/>
      </c>
      <c r="AF99" s="60" t="str">
        <f t="shared" si="128"/>
        <v/>
      </c>
      <c r="AG99" s="60" t="str">
        <f t="shared" si="129"/>
        <v/>
      </c>
      <c r="AH99" s="68" t="str">
        <f t="shared" si="130"/>
        <v/>
      </c>
      <c r="AI99" s="69" t="str">
        <f t="shared" si="131"/>
        <v/>
      </c>
      <c r="AJ99" s="63" t="str">
        <f t="shared" si="132"/>
        <v/>
      </c>
      <c r="AK99" s="63" t="str">
        <f t="shared" si="133"/>
        <v/>
      </c>
      <c r="AL99" s="63" t="str">
        <f t="shared" si="134"/>
        <v/>
      </c>
      <c r="AM99" s="63" t="str">
        <f t="shared" si="135"/>
        <v/>
      </c>
      <c r="AN99" s="63" t="str">
        <f t="shared" si="136"/>
        <v/>
      </c>
    </row>
    <row r="100" spans="2:40" ht="24.5" thickTop="1" thickBot="1" x14ac:dyDescent="0.55000000000000004">
      <c r="B100" t="s">
        <v>1003</v>
      </c>
      <c r="C100" s="97" t="s">
        <v>1009</v>
      </c>
      <c r="D100" s="96"/>
      <c r="E100" s="96"/>
      <c r="F100" s="96"/>
      <c r="G100" s="96"/>
      <c r="H100" s="82"/>
      <c r="I100" s="82"/>
      <c r="J100" s="82"/>
      <c r="K100" s="82"/>
      <c r="L100" s="83" t="str">
        <f>IF(C100="","",_xlfn.CONCAT("            { line: ","""",C100,", ",M100:AN100,""", sC: ","""",B100,"""},  ]},"))</f>
        <v xml:space="preserve">            { line: "ASAMBLEA CIERRE, ", sC: "as"},  ]},</v>
      </c>
      <c r="M100" s="55" t="str">
        <f t="shared" si="109"/>
        <v/>
      </c>
      <c r="N100" s="56" t="str">
        <f t="shared" si="110"/>
        <v/>
      </c>
      <c r="O100" s="57" t="str">
        <f t="shared" si="111"/>
        <v/>
      </c>
      <c r="P100" s="58" t="str">
        <f t="shared" si="112"/>
        <v/>
      </c>
      <c r="Q100" s="59" t="str">
        <f t="shared" si="113"/>
        <v/>
      </c>
      <c r="R100" s="60" t="str">
        <f t="shared" si="114"/>
        <v/>
      </c>
      <c r="S100" s="55" t="str">
        <f t="shared" si="115"/>
        <v/>
      </c>
      <c r="T100" s="61" t="str">
        <f t="shared" si="116"/>
        <v/>
      </c>
      <c r="U100" s="62" t="str">
        <f t="shared" si="117"/>
        <v/>
      </c>
      <c r="V100" s="63" t="str">
        <f t="shared" si="118"/>
        <v/>
      </c>
      <c r="W100" s="64" t="str">
        <f t="shared" si="119"/>
        <v/>
      </c>
      <c r="X100" s="63" t="str">
        <f t="shared" si="120"/>
        <v/>
      </c>
      <c r="Y100" s="63" t="str">
        <f t="shared" si="121"/>
        <v/>
      </c>
      <c r="Z100" s="55" t="str">
        <f t="shared" si="122"/>
        <v/>
      </c>
      <c r="AA100" s="65" t="str">
        <f t="shared" si="123"/>
        <v/>
      </c>
      <c r="AB100" s="56" t="str">
        <f t="shared" si="124"/>
        <v/>
      </c>
      <c r="AC100" s="66" t="str">
        <f t="shared" si="125"/>
        <v/>
      </c>
      <c r="AD100" s="58" t="str">
        <f t="shared" si="126"/>
        <v/>
      </c>
      <c r="AE100" s="67" t="str">
        <f t="shared" si="127"/>
        <v/>
      </c>
      <c r="AF100" s="60" t="str">
        <f t="shared" si="128"/>
        <v/>
      </c>
      <c r="AG100" s="60" t="str">
        <f t="shared" si="129"/>
        <v/>
      </c>
      <c r="AH100" s="68" t="str">
        <f t="shared" si="130"/>
        <v/>
      </c>
      <c r="AI100" s="69" t="str">
        <f t="shared" si="131"/>
        <v/>
      </c>
      <c r="AJ100" s="63" t="str">
        <f t="shared" si="132"/>
        <v/>
      </c>
      <c r="AK100" s="63" t="str">
        <f t="shared" si="133"/>
        <v/>
      </c>
      <c r="AL100" s="63" t="str">
        <f t="shared" si="134"/>
        <v/>
      </c>
      <c r="AM100" s="63" t="str">
        <f t="shared" si="135"/>
        <v/>
      </c>
      <c r="AN100" s="63" t="str">
        <f t="shared" si="136"/>
        <v/>
      </c>
    </row>
    <row r="101" spans="2:40" ht="24.5" thickTop="1" thickBot="1" x14ac:dyDescent="0.55000000000000004">
      <c r="C101" s="50"/>
      <c r="D101" s="51"/>
      <c r="E101" s="51"/>
      <c r="F101" s="52"/>
      <c r="G101" s="52"/>
      <c r="H101" s="51"/>
      <c r="I101" s="51"/>
      <c r="J101" s="53"/>
      <c r="K101" s="53"/>
      <c r="L101" s="54" t="str">
        <f t="shared" si="82"/>
        <v/>
      </c>
      <c r="M101" s="55" t="str">
        <f t="shared" si="83"/>
        <v/>
      </c>
      <c r="N101" s="56" t="str">
        <f t="shared" si="84"/>
        <v/>
      </c>
      <c r="O101" s="57" t="str">
        <f t="shared" si="85"/>
        <v/>
      </c>
      <c r="P101" s="58" t="str">
        <f t="shared" si="86"/>
        <v/>
      </c>
      <c r="Q101" s="59" t="str">
        <f t="shared" si="87"/>
        <v/>
      </c>
      <c r="R101" s="60" t="str">
        <f t="shared" si="88"/>
        <v/>
      </c>
      <c r="S101" s="55" t="str">
        <f t="shared" si="89"/>
        <v/>
      </c>
      <c r="T101" s="61" t="str">
        <f t="shared" si="90"/>
        <v/>
      </c>
      <c r="U101" s="62" t="str">
        <f t="shared" si="91"/>
        <v/>
      </c>
      <c r="V101" s="63" t="str">
        <f t="shared" si="92"/>
        <v/>
      </c>
      <c r="W101" s="64" t="str">
        <f t="shared" si="93"/>
        <v/>
      </c>
      <c r="X101" s="63" t="str">
        <f t="shared" si="94"/>
        <v/>
      </c>
      <c r="Y101" s="63" t="str">
        <f t="shared" si="95"/>
        <v/>
      </c>
      <c r="Z101" s="55" t="str">
        <f t="shared" si="96"/>
        <v/>
      </c>
      <c r="AA101" s="65" t="str">
        <f t="shared" si="97"/>
        <v/>
      </c>
      <c r="AB101" s="56" t="str">
        <f t="shared" si="98"/>
        <v/>
      </c>
      <c r="AC101" s="66" t="str">
        <f t="shared" si="99"/>
        <v/>
      </c>
      <c r="AD101" s="58" t="str">
        <f t="shared" si="71"/>
        <v/>
      </c>
      <c r="AE101" s="67" t="str">
        <f t="shared" si="100"/>
        <v/>
      </c>
      <c r="AF101" s="60" t="str">
        <f t="shared" si="101"/>
        <v/>
      </c>
      <c r="AG101" s="60" t="str">
        <f t="shared" si="102"/>
        <v/>
      </c>
      <c r="AH101" s="68" t="str">
        <f t="shared" si="103"/>
        <v/>
      </c>
      <c r="AI101" s="69" t="str">
        <f t="shared" si="104"/>
        <v/>
      </c>
      <c r="AJ101" s="63" t="str">
        <f t="shared" si="105"/>
        <v/>
      </c>
      <c r="AK101" s="63" t="str">
        <f t="shared" si="77"/>
        <v/>
      </c>
      <c r="AL101" s="63" t="str">
        <f t="shared" si="106"/>
        <v/>
      </c>
      <c r="AM101" s="63" t="str">
        <f t="shared" si="107"/>
        <v/>
      </c>
      <c r="AN101" s="63" t="str">
        <f t="shared" si="108"/>
        <v/>
      </c>
    </row>
    <row r="102" spans="2:40" ht="24" customHeight="1" thickTop="1" x14ac:dyDescent="0.6">
      <c r="B102" s="94"/>
      <c r="C102" s="94"/>
      <c r="D102" s="94"/>
      <c r="E102" s="94"/>
      <c r="F102" s="94"/>
      <c r="G102" s="94"/>
      <c r="H102" s="94"/>
      <c r="I102" s="94"/>
      <c r="J102" s="94"/>
      <c r="K102" s="94"/>
      <c r="L102" s="98" t="str">
        <f>_xlfn.CONCAT("]}, // ULTIMA LINEA DEL CANTO: ",L1)</f>
        <v>]}, // ULTIMA LINEA DEL CANTO: ALELUYA INTERLECCIONAL</v>
      </c>
      <c r="M102" s="94"/>
    </row>
    <row r="103" spans="2:40" ht="20.5" x14ac:dyDescent="0.35">
      <c r="L103" s="99" t="s">
        <v>1012</v>
      </c>
      <c r="M103" s="100"/>
    </row>
    <row r="104" spans="2:40" x14ac:dyDescent="0.35">
      <c r="M104" s="100"/>
    </row>
  </sheetData>
  <hyperlinks>
    <hyperlink ref="C2" location="'Aleluya Interleccional'!A1" display="Aleluya Interleccional" xr:uid="{8C813FCA-7290-48B3-AF82-7279CF4468B5}"/>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4929" r:id="rId4" name="Button 1">
              <controlPr defaultSize="0" print="0" autoFill="0" autoPict="0" macro="[0]!JS_Click">
                <anchor moveWithCells="1" sizeWithCells="1">
                  <from>
                    <xdr:col>3</xdr:col>
                    <xdr:colOff>298450</xdr:colOff>
                    <xdr:row>0</xdr:row>
                    <xdr:rowOff>88900</xdr:rowOff>
                  </from>
                  <to>
                    <xdr:col>8</xdr:col>
                    <xdr:colOff>361950</xdr:colOff>
                    <xdr:row>0</xdr:row>
                    <xdr:rowOff>800100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22155A-55FA-4637-8D81-4D5D78342F21}">
  <sheetPr codeName="Sheet67">
    <tabColor rgb="FF00B0F0"/>
  </sheetPr>
  <dimension ref="A1:AN104"/>
  <sheetViews>
    <sheetView zoomScale="85" zoomScaleNormal="85" workbookViewId="0">
      <pane xSplit="2" ySplit="1" topLeftCell="C17" activePane="bottomRight" state="frozen"/>
      <selection pane="topRight" activeCell="C1" sqref="C1"/>
      <selection pane="bottomLeft" activeCell="A2" sqref="A2"/>
      <selection pane="bottomRight" activeCell="L1" sqref="L1"/>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181</v>
      </c>
      <c r="E1" s="39"/>
      <c r="F1" s="39"/>
      <c r="G1" s="39"/>
      <c r="H1" s="39"/>
      <c r="I1" s="39"/>
      <c r="J1" s="39"/>
      <c r="K1" s="39"/>
      <c r="L1" s="40" t="str">
        <f ca="1">UPPER(VLOOKUP(C1,Table223[],3,FALSE))</f>
        <v>ALELUYA PASCUAL</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ALELUYA PASCUAL               ║</v>
      </c>
    </row>
    <row r="5" spans="2:32" ht="23" x14ac:dyDescent="0.35">
      <c r="L5" s="45" t="s">
        <v>986</v>
      </c>
    </row>
    <row r="6" spans="2:32" ht="23" x14ac:dyDescent="0.35">
      <c r="L6" s="46"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aleluyapascual</v>
      </c>
      <c r="L7" s="47" t="str">
        <f ca="1">_xlfn.CONCAT("        id: ","""",C7,"""",",")</f>
        <v xml:space="preserve">        id: "aleluyapascual",</v>
      </c>
    </row>
    <row r="8" spans="2:32" ht="23" x14ac:dyDescent="0.35">
      <c r="C8" t="str">
        <f ca="1">PROPER(L1)</f>
        <v>Aleluya Pascual</v>
      </c>
      <c r="L8" s="47" t="str">
        <f ca="1">_xlfn.CONCAT("        tt: ","""",C8,"""",",")</f>
        <v xml:space="preserve">        tt: "Aleluya Pascual",</v>
      </c>
    </row>
    <row r="9" spans="2:32" ht="23" x14ac:dyDescent="0.35">
      <c r="C9" t="str">
        <f ca="1">PROPER(L1)</f>
        <v>Aleluya Pascual</v>
      </c>
      <c r="L9" s="47" t="str">
        <f ca="1">_xlfn.CONCAT("        title: ","""",C9,"""",",")</f>
        <v xml:space="preserve">        title: "Aleluya Pascual",</v>
      </c>
    </row>
    <row r="10" spans="2:32" ht="23" x14ac:dyDescent="0.35">
      <c r="C10" t="str">
        <f ca="1">VLOOKUP(C1,Table223[],4,FALSE)</f>
        <v>Apropiado para el tiempo Pascual</v>
      </c>
      <c r="L10" s="47" t="str">
        <f ca="1">_xlfn.CONCAT("        ","subtitle: ","""",C10,"""",",")</f>
        <v xml:space="preserve">        subtitle: "Apropiado para el tiempo Pascual",</v>
      </c>
    </row>
    <row r="11" spans="2:32" ht="23" x14ac:dyDescent="0.35">
      <c r="C11" t="str">
        <f ca="1">_xlfn.CONCAT("category: [",VLOOKUP(C1,Table223[],16,FALSE),"],")</f>
        <v>category: ["Liturgia","Pascua"],</v>
      </c>
      <c r="L11" s="47" t="str">
        <f ca="1">_xlfn.CONCAT("        ",C11)</f>
        <v xml:space="preserve">        category: ["Liturgia","Pascua"],</v>
      </c>
    </row>
    <row r="12" spans="2:32" ht="23" x14ac:dyDescent="0.35">
      <c r="C12" t="str">
        <f ca="1">VLOOKUP(C1,Table223[],5,FALSE)</f>
        <v>Liturgia</v>
      </c>
      <c r="L12" s="47" t="str">
        <f ca="1">_xlfn.CONCAT("        catCanto: ","""",C12,"""",",   // Precatecumenado | Catecumenado | Liturgia | Eleccion")</f>
        <v xml:space="preserve">        catCanto: "Liturgia",   // Precatecumenado | Catecumenado | Liturgia | Eleccion</v>
      </c>
    </row>
    <row r="13" spans="2:32" ht="23" x14ac:dyDescent="0.35">
      <c r="L13" s="47" t="str">
        <f>_xlfn.CONCAT("        cejilla: ","""",C13,"""",",")</f>
        <v xml:space="preserve">        cejilla: "",</v>
      </c>
    </row>
    <row r="14" spans="2:32" ht="23" x14ac:dyDescent="0.35">
      <c r="L14" s="47" t="str">
        <f>_xlfn.CONCAT("        nCan: ","""",C14,"""",",")</f>
        <v xml:space="preserve">        nCan: "",</v>
      </c>
    </row>
    <row r="15" spans="2:32" ht="23" x14ac:dyDescent="0.35">
      <c r="L15" s="47" t="str">
        <f>_xlfn.CONCAT("        nCanURL: ","""",C15,"""",",")</f>
        <v xml:space="preserve">        nCanURL: "",</v>
      </c>
    </row>
    <row r="16" spans="2:32" ht="23" x14ac:dyDescent="0.35">
      <c r="C16">
        <f ca="1">VLOOKUP(C1,Table223[],1,FALSE)</f>
        <v>181</v>
      </c>
      <c r="L16" s="47" t="str">
        <f ca="1">_xlfn.CONCAT("        dbno: ","""",C16,"""",",")</f>
        <v xml:space="preserve">        dbno: "181",</v>
      </c>
    </row>
    <row r="17" spans="2:40" ht="23" x14ac:dyDescent="0.35">
      <c r="L17" s="47" t="str">
        <f>_xlfn.CONCAT("        notes: ","""",C17,"""",",")</f>
        <v xml:space="preserve">        notes: "",</v>
      </c>
    </row>
    <row r="18" spans="2:40" ht="23" x14ac:dyDescent="0.35">
      <c r="C18" t="s">
        <v>988</v>
      </c>
      <c r="L18" s="47" t="str">
        <f>_xlfn.CONCAT("        mant: ","""",C18,"""",",")</f>
        <v xml:space="preserve">        mant: "Si",</v>
      </c>
    </row>
    <row r="19" spans="2:40" ht="23" x14ac:dyDescent="0.35">
      <c r="C19" t="str">
        <f ca="1">C7</f>
        <v>aleluyapascual</v>
      </c>
      <c r="L19" s="47" t="str">
        <f ca="1">_xlfn.CONCAT("        audioSrc: ","""/audio/",C19,".mp3""",",")</f>
        <v xml:space="preserve">        audioSrc: "/audio/aleluyapascual.mp3",</v>
      </c>
    </row>
    <row r="20" spans="2:40" ht="23" x14ac:dyDescent="0.35">
      <c r="L20" s="45" t="s">
        <v>989</v>
      </c>
    </row>
    <row r="21" spans="2:40" ht="23" x14ac:dyDescent="0.35">
      <c r="L21" s="47" t="s">
        <v>990</v>
      </c>
    </row>
    <row r="22" spans="2:40" ht="23" x14ac:dyDescent="0.35">
      <c r="L22" s="47" t="s">
        <v>991</v>
      </c>
    </row>
    <row r="23" spans="2:40" ht="23" x14ac:dyDescent="0.35">
      <c r="L23" s="47" t="s">
        <v>992</v>
      </c>
    </row>
    <row r="24" spans="2:40" ht="23" x14ac:dyDescent="0.35">
      <c r="C24" t="s">
        <v>1014</v>
      </c>
      <c r="L24" s="47" t="s">
        <v>993</v>
      </c>
    </row>
    <row r="25" spans="2:40" ht="23" x14ac:dyDescent="0.35">
      <c r="L25" s="47" t="s">
        <v>994</v>
      </c>
    </row>
    <row r="26" spans="2:40" ht="23" x14ac:dyDescent="0.35">
      <c r="B26">
        <f ca="1">+C1-1</f>
        <v>180</v>
      </c>
      <c r="C26" t="str">
        <f ca="1">VLOOKUP(B26,Table4[],13,FALSE)</f>
        <v>"/src/index.html?canto=aleluyainterleccional"</v>
      </c>
      <c r="L26" s="47" t="str">
        <f ca="1">_xlfn.CONCAT("        ant: ",C26,",")</f>
        <v xml:space="preserve">        ant: "/src/index.html?canto=aleluyainterleccional",</v>
      </c>
    </row>
    <row r="27" spans="2:40" ht="23" x14ac:dyDescent="0.35">
      <c r="B27">
        <f ca="1">+C1+1</f>
        <v>182</v>
      </c>
      <c r="C27" t="str">
        <f ca="1">VLOOKUP(B27,Table4[],13,FALSE)</f>
        <v>"/src/index.html?canto=antifonaparaelevangelio"</v>
      </c>
      <c r="L27" s="47" t="str">
        <f ca="1">_xlfn.CONCAT("        sig: ",C27,",")</f>
        <v xml:space="preserve">        sig: "/src/index.html?canto=antifonaparaelevangelio",</v>
      </c>
    </row>
    <row r="28" spans="2:40" ht="23" x14ac:dyDescent="0.35">
      <c r="L28" s="45" t="s">
        <v>995</v>
      </c>
    </row>
    <row r="29" spans="2:40" ht="36" thickBot="1" x14ac:dyDescent="0.4">
      <c r="C29" s="48"/>
      <c r="D29" s="48"/>
      <c r="E29" s="48"/>
      <c r="F29" s="48"/>
      <c r="G29" s="48"/>
      <c r="H29" s="48"/>
      <c r="I29" s="48"/>
      <c r="J29" s="48"/>
      <c r="K29" s="48"/>
      <c r="L29" s="49" t="s">
        <v>996</v>
      </c>
    </row>
    <row r="30" spans="2:40" ht="24.5" thickTop="1" thickBot="1" x14ac:dyDescent="0.55000000000000004">
      <c r="C30" s="50"/>
      <c r="D30" s="51"/>
      <c r="E30" s="51"/>
      <c r="F30" s="52"/>
      <c r="G30" s="52"/>
      <c r="H30" s="51"/>
      <c r="I30" s="51"/>
      <c r="J30" s="53"/>
      <c r="K30" s="53"/>
      <c r="L30" s="54" t="str">
        <f t="shared" ref="L30:L45" si="0">IF(C30="","",_xlfn.CONCAT("            { line: ","""",C30,", ",M30:AN30,""", sC: ","""",B30,"""},"))</f>
        <v/>
      </c>
      <c r="M30" s="55" t="str">
        <f t="shared" ref="M30:M58" si="1">IF(N30="","","(")</f>
        <v/>
      </c>
      <c r="N30" s="56" t="str">
        <f t="shared" ref="N30:N80" si="2">IF(D30="","",D30)</f>
        <v/>
      </c>
      <c r="O30" s="57" t="str">
        <f t="shared" ref="O30:O58" si="3">IF(N30="","",",")</f>
        <v/>
      </c>
      <c r="P30" s="58" t="str">
        <f t="shared" ref="P30:P80" si="4">IF(E30="","",E30)</f>
        <v/>
      </c>
      <c r="Q30" s="59" t="str">
        <f t="shared" ref="Q30:Q58" si="5">IF(N30="","",",")</f>
        <v/>
      </c>
      <c r="R30" s="60" t="str">
        <f t="shared" ref="R30:R58" si="6">IF(N30="","",15)</f>
        <v/>
      </c>
      <c r="S30" s="55" t="str">
        <f t="shared" ref="S30:S58" si="7">IF(N30="","",")")</f>
        <v/>
      </c>
      <c r="T30" s="61" t="str">
        <f t="shared" ref="T30:T58" si="8">IF(U30="","","(")</f>
        <v/>
      </c>
      <c r="U30" s="62" t="str">
        <f t="shared" ref="U30:U80" si="9">IF(F30="","",F30)</f>
        <v/>
      </c>
      <c r="V30" s="63" t="str">
        <f t="shared" ref="V30:V58" si="10">IF(U30="","",",")</f>
        <v/>
      </c>
      <c r="W30" s="64" t="str">
        <f t="shared" ref="W30:W80" si="11">IF(G30="","",G30)</f>
        <v/>
      </c>
      <c r="X30" s="63" t="str">
        <f t="shared" ref="X30:X58" si="12">IF(U30="","",",")</f>
        <v/>
      </c>
      <c r="Y30" s="63" t="str">
        <f t="shared" ref="Y30:Y58" si="13">IF(U30="","",250)</f>
        <v/>
      </c>
      <c r="Z30" s="55" t="str">
        <f t="shared" ref="Z30:Z58" si="14">IF(U30="","",")")</f>
        <v/>
      </c>
      <c r="AA30" s="65" t="str">
        <f t="shared" ref="AA30:AA58" si="15">IF(AB30="","","(")</f>
        <v/>
      </c>
      <c r="AB30" s="56" t="str">
        <f t="shared" ref="AB30:AB80" si="16">IF(H30="","",H30)</f>
        <v/>
      </c>
      <c r="AC30" s="66" t="str">
        <f t="shared" ref="AC30:AC58" si="17">IF(AB30="","",",")</f>
        <v/>
      </c>
      <c r="AD30" s="58" t="str">
        <f t="shared" ref="AD30:AD58" si="18">IF(I30="","",I30)</f>
        <v/>
      </c>
      <c r="AE30" s="67" t="str">
        <f t="shared" ref="AE30:AE58" si="19">IF(AB30="","",",")</f>
        <v/>
      </c>
      <c r="AF30" s="60" t="str">
        <f t="shared" ref="AF30:AF58" si="20">IF(AB30="","",350)</f>
        <v/>
      </c>
      <c r="AG30" s="60" t="str">
        <f t="shared" ref="AG30:AG58" si="21">IF(AB30="","",")")</f>
        <v/>
      </c>
      <c r="AH30" s="68" t="str">
        <f t="shared" ref="AH30:AH58" si="22">IF(AI30="","","(")</f>
        <v/>
      </c>
      <c r="AI30" s="69" t="str">
        <f t="shared" ref="AI30:AI80" si="23">IF(J30="","",J30)</f>
        <v/>
      </c>
      <c r="AJ30" s="63" t="str">
        <f t="shared" ref="AJ30:AJ58" si="24">IF(AI30="","",",")</f>
        <v/>
      </c>
      <c r="AK30" s="63" t="str">
        <f t="shared" ref="AK30:AK58" si="25">IF(K30="","",K30)</f>
        <v/>
      </c>
      <c r="AL30" s="63" t="str">
        <f t="shared" ref="AL30:AL58" si="26">IF(AI30="","",",")</f>
        <v/>
      </c>
      <c r="AM30" s="63" t="str">
        <f t="shared" ref="AM30:AM58" si="27">IF(AI30="","",450)</f>
        <v/>
      </c>
      <c r="AN30" s="63" t="str">
        <f t="shared" ref="AN30:AN58" si="28">IF(AI30="","",")")</f>
        <v/>
      </c>
    </row>
    <row r="31" spans="2:40" ht="24.5" thickTop="1" thickBot="1" x14ac:dyDescent="0.55000000000000004">
      <c r="C31" s="50"/>
      <c r="D31" s="51"/>
      <c r="E31" s="51"/>
      <c r="F31" s="52"/>
      <c r="G31" s="52"/>
      <c r="H31" s="51"/>
      <c r="I31" s="51"/>
      <c r="J31" s="53"/>
      <c r="K31" s="53"/>
      <c r="L31" s="54" t="str">
        <f t="shared" si="0"/>
        <v/>
      </c>
      <c r="M31" s="55" t="str">
        <f t="shared" si="1"/>
        <v/>
      </c>
      <c r="N31" s="56" t="str">
        <f t="shared" si="2"/>
        <v/>
      </c>
      <c r="O31" s="57" t="str">
        <f t="shared" si="3"/>
        <v/>
      </c>
      <c r="P31" s="58" t="str">
        <f t="shared" si="4"/>
        <v/>
      </c>
      <c r="Q31" s="59" t="str">
        <f t="shared" si="5"/>
        <v/>
      </c>
      <c r="R31" s="60" t="str">
        <f t="shared" si="6"/>
        <v/>
      </c>
      <c r="S31" s="55" t="str">
        <f t="shared" si="7"/>
        <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4.5" thickTop="1" thickBot="1" x14ac:dyDescent="0.55000000000000004">
      <c r="C32" s="50"/>
      <c r="D32" s="51"/>
      <c r="E32" s="51"/>
      <c r="F32" s="52"/>
      <c r="G32" s="52"/>
      <c r="H32" s="51"/>
      <c r="I32" s="51"/>
      <c r="J32" s="53"/>
      <c r="K32" s="53"/>
      <c r="L32" s="54" t="str">
        <f>IF(C32="","",_xlfn.CONCAT("            { line: ","""",C32,", ",M32:AN32,""", sC: ","""",B32,"""},"))</f>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4.5" thickTop="1" thickBot="1" x14ac:dyDescent="0.55000000000000004">
      <c r="C33" s="50"/>
      <c r="D33" s="51"/>
      <c r="E33" s="51"/>
      <c r="F33" s="52"/>
      <c r="G33" s="52"/>
      <c r="H33" s="51"/>
      <c r="I33" s="51"/>
      <c r="J33" s="53"/>
      <c r="K33" s="53"/>
      <c r="L33" s="54" t="str">
        <f>IF(C33="","",_xlfn.CONCAT("            { line: ","""",C33,", ",M33:AN33,""", sC: ","""",B33,"""},"))</f>
        <v/>
      </c>
      <c r="M33" s="55" t="str">
        <f t="shared" si="1"/>
        <v/>
      </c>
      <c r="N33" s="56" t="str">
        <f t="shared" si="2"/>
        <v/>
      </c>
      <c r="O33" s="57" t="str">
        <f t="shared" si="3"/>
        <v/>
      </c>
      <c r="P33" s="58" t="str">
        <f t="shared" si="4"/>
        <v/>
      </c>
      <c r="Q33" s="59" t="str">
        <f t="shared" si="5"/>
        <v/>
      </c>
      <c r="R33" s="60" t="str">
        <f t="shared" si="6"/>
        <v/>
      </c>
      <c r="S33" s="55" t="str">
        <f t="shared" si="7"/>
        <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3:40" ht="24.5" thickTop="1" thickBot="1" x14ac:dyDescent="0.55000000000000004">
      <c r="C34" s="50"/>
      <c r="D34" s="51"/>
      <c r="E34" s="51"/>
      <c r="F34" s="52"/>
      <c r="G34" s="52"/>
      <c r="H34" s="51"/>
      <c r="I34" s="51"/>
      <c r="J34" s="53"/>
      <c r="K34" s="53"/>
      <c r="L34" s="54" t="str">
        <f t="shared" ref="L34:L44" si="29">IF(C34="","",_xlfn.CONCAT("            { line: ","""",C34,", ",M34:AN34,""", sC: ","""",B34,"""},"))</f>
        <v/>
      </c>
      <c r="M34" s="55" t="str">
        <f t="shared" si="1"/>
        <v/>
      </c>
      <c r="N34" s="56" t="str">
        <f t="shared" si="2"/>
        <v/>
      </c>
      <c r="O34" s="57" t="str">
        <f t="shared" si="3"/>
        <v/>
      </c>
      <c r="P34" s="58" t="str">
        <f t="shared" si="4"/>
        <v/>
      </c>
      <c r="Q34" s="59" t="str">
        <f t="shared" si="5"/>
        <v/>
      </c>
      <c r="R34" s="60" t="str">
        <f t="shared" si="6"/>
        <v/>
      </c>
      <c r="S34" s="55" t="str">
        <f t="shared" si="7"/>
        <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4.5" thickTop="1" thickBot="1" x14ac:dyDescent="0.55000000000000004">
      <c r="C35" s="50"/>
      <c r="D35" s="51"/>
      <c r="E35" s="51"/>
      <c r="F35" s="52"/>
      <c r="G35" s="52"/>
      <c r="H35" s="51"/>
      <c r="I35" s="51"/>
      <c r="J35" s="53"/>
      <c r="K35" s="53"/>
      <c r="L35" s="54" t="str">
        <f t="shared" si="29"/>
        <v/>
      </c>
      <c r="M35" s="55" t="str">
        <f>IF(N35="","","(")</f>
        <v/>
      </c>
      <c r="N35" s="56" t="str">
        <f>IF(D35="","",D35)</f>
        <v/>
      </c>
      <c r="O35" s="57" t="str">
        <f>IF(N35="","",",")</f>
        <v/>
      </c>
      <c r="P35" s="58" t="str">
        <f>IF(E35="","",E35)</f>
        <v/>
      </c>
      <c r="Q35" s="59" t="str">
        <f>IF(N35="","",",")</f>
        <v/>
      </c>
      <c r="R35" s="60" t="str">
        <f>IF(N35="","",15)</f>
        <v/>
      </c>
      <c r="S35" s="55" t="str">
        <f>IF(N35="","",")")</f>
        <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3:40" ht="24.5" thickTop="1" thickBot="1" x14ac:dyDescent="0.55000000000000004">
      <c r="C36" s="50"/>
      <c r="D36" s="51"/>
      <c r="E36" s="51"/>
      <c r="F36" s="52"/>
      <c r="G36" s="52"/>
      <c r="H36" s="51"/>
      <c r="I36" s="51"/>
      <c r="J36" s="53"/>
      <c r="K36" s="53"/>
      <c r="L36" s="54" t="str">
        <f t="shared" si="29"/>
        <v/>
      </c>
      <c r="M36" s="55" t="str">
        <f>IF(N36="","","(")</f>
        <v/>
      </c>
      <c r="N36" s="56" t="str">
        <f>IF(D36="","",D36)</f>
        <v/>
      </c>
      <c r="O36" s="57" t="str">
        <f>IF(N36="","",",")</f>
        <v/>
      </c>
      <c r="P36" s="58" t="str">
        <f>IF(E36="","",E36)</f>
        <v/>
      </c>
      <c r="Q36" s="59" t="str">
        <f>IF(N36="","",",")</f>
        <v/>
      </c>
      <c r="R36" s="60" t="str">
        <f>IF(N36="","",15)</f>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4.5" thickTop="1" thickBot="1" x14ac:dyDescent="0.55000000000000004">
      <c r="C37" s="50"/>
      <c r="D37" s="51"/>
      <c r="E37" s="51"/>
      <c r="F37" s="52"/>
      <c r="G37" s="52"/>
      <c r="H37" s="51"/>
      <c r="I37" s="51"/>
      <c r="J37" s="53"/>
      <c r="K37" s="53"/>
      <c r="L37" s="54" t="str">
        <f t="shared" si="29"/>
        <v/>
      </c>
      <c r="M37" s="55" t="str">
        <f>IF(N37="","","(")</f>
        <v/>
      </c>
      <c r="N37" s="56" t="str">
        <f>IF(D37="","",D37)</f>
        <v/>
      </c>
      <c r="O37" s="57" t="str">
        <f>IF(N37="","",",")</f>
        <v/>
      </c>
      <c r="P37" s="58" t="str">
        <f>IF(E37="","",E37)</f>
        <v/>
      </c>
      <c r="Q37" s="59" t="str">
        <f>IF(N37="","",",")</f>
        <v/>
      </c>
      <c r="R37" s="60" t="str">
        <f>IF(N37="","",15)</f>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4.5" thickTop="1" thickBot="1" x14ac:dyDescent="0.55000000000000004">
      <c r="C38" s="50"/>
      <c r="D38" s="51"/>
      <c r="E38" s="51"/>
      <c r="F38" s="52"/>
      <c r="G38" s="52"/>
      <c r="H38" s="51"/>
      <c r="I38" s="51"/>
      <c r="J38" s="53"/>
      <c r="K38" s="53"/>
      <c r="L38" s="54" t="str">
        <f t="shared" si="29"/>
        <v/>
      </c>
      <c r="M38" s="55" t="str">
        <f>IF(N38="","","(")</f>
        <v/>
      </c>
      <c r="N38" s="56" t="str">
        <f>IF(D38="","",D38)</f>
        <v/>
      </c>
      <c r="O38" s="57" t="str">
        <f>IF(N38="","",",")</f>
        <v/>
      </c>
      <c r="P38" s="58" t="str">
        <f>IF(E38="","",E38)</f>
        <v/>
      </c>
      <c r="Q38" s="59" t="str">
        <f>IF(N38="","",",")</f>
        <v/>
      </c>
      <c r="R38" s="60" t="str">
        <f>IF(N38="","",15)</f>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4.5" thickTop="1" thickBot="1" x14ac:dyDescent="0.55000000000000004">
      <c r="C39" s="50"/>
      <c r="D39" s="51"/>
      <c r="E39" s="51"/>
      <c r="F39" s="52"/>
      <c r="G39" s="52"/>
      <c r="H39" s="51"/>
      <c r="I39" s="51"/>
      <c r="J39" s="53"/>
      <c r="K39" s="53"/>
      <c r="L39" s="54" t="str">
        <f t="shared" si="29"/>
        <v/>
      </c>
      <c r="M39" s="55" t="str">
        <f>IF(N39="","","(")</f>
        <v/>
      </c>
      <c r="N39" s="56" t="str">
        <f>IF(D39="","",D39)</f>
        <v/>
      </c>
      <c r="O39" s="57" t="str">
        <f>IF(N39="","",",")</f>
        <v/>
      </c>
      <c r="P39" s="58" t="str">
        <f>IF(E39="","",E39)</f>
        <v/>
      </c>
      <c r="Q39" s="59" t="str">
        <f>IF(N39="","",",")</f>
        <v/>
      </c>
      <c r="R39" s="60" t="str">
        <f>IF(N39="","",15)</f>
        <v/>
      </c>
      <c r="S39" s="55" t="str">
        <f>IF(N39="","",")")</f>
        <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3:40" ht="24.5" thickTop="1" thickBot="1" x14ac:dyDescent="0.55000000000000004">
      <c r="C40" s="50"/>
      <c r="D40" s="51"/>
      <c r="E40" s="51"/>
      <c r="F40" s="52"/>
      <c r="G40" s="52"/>
      <c r="H40" s="51"/>
      <c r="I40" s="51"/>
      <c r="J40" s="53"/>
      <c r="K40" s="53"/>
      <c r="L40" s="54" t="str">
        <f t="shared" si="29"/>
        <v/>
      </c>
      <c r="M40" s="55" t="str">
        <f t="shared" ref="M40:M44" si="30">IF(N40="","","(")</f>
        <v/>
      </c>
      <c r="N40" s="56" t="str">
        <f t="shared" ref="N40:N44" si="31">IF(D40="","",D40)</f>
        <v/>
      </c>
      <c r="O40" s="57" t="str">
        <f t="shared" ref="O40:O44" si="32">IF(N40="","",",")</f>
        <v/>
      </c>
      <c r="P40" s="58" t="str">
        <f t="shared" ref="P40:P44" si="33">IF(E40="","",E40)</f>
        <v/>
      </c>
      <c r="Q40" s="59" t="str">
        <f t="shared" ref="Q40:Q44" si="34">IF(N40="","",",")</f>
        <v/>
      </c>
      <c r="R40" s="60" t="str">
        <f t="shared" ref="R40:R44" si="35">IF(N40="","",15)</f>
        <v/>
      </c>
      <c r="S40" s="55" t="str">
        <f t="shared" ref="S40:S44" si="36">IF(N40="","",")")</f>
        <v/>
      </c>
      <c r="T40" s="61" t="str">
        <f t="shared" ref="T40:T44" si="37">IF(U40="","","(")</f>
        <v/>
      </c>
      <c r="U40" s="62" t="str">
        <f t="shared" ref="U40:U44" si="38">IF(F40="","",F40)</f>
        <v/>
      </c>
      <c r="V40" s="63" t="str">
        <f t="shared" ref="V40:V44" si="39">IF(U40="","",",")</f>
        <v/>
      </c>
      <c r="W40" s="64" t="str">
        <f t="shared" ref="W40:W44" si="40">IF(G40="","",G40)</f>
        <v/>
      </c>
      <c r="X40" s="63" t="str">
        <f t="shared" ref="X40:X44" si="41">IF(U40="","",",")</f>
        <v/>
      </c>
      <c r="Y40" s="63" t="str">
        <f t="shared" ref="Y40:Y44" si="42">IF(U40="","",250)</f>
        <v/>
      </c>
      <c r="Z40" s="55" t="str">
        <f t="shared" ref="Z40:Z44" si="43">IF(U40="","",")")</f>
        <v/>
      </c>
      <c r="AA40" s="65" t="str">
        <f t="shared" ref="AA40:AA44" si="44">IF(AB40="","","(")</f>
        <v/>
      </c>
      <c r="AB40" s="56" t="str">
        <f t="shared" ref="AB40:AB44" si="45">IF(H40="","",H40)</f>
        <v/>
      </c>
      <c r="AC40" s="66" t="str">
        <f t="shared" ref="AC40:AC44" si="46">IF(AB40="","",",")</f>
        <v/>
      </c>
      <c r="AD40" s="58" t="str">
        <f t="shared" ref="AD40:AD44" si="47">IF(I40="","",I40)</f>
        <v/>
      </c>
      <c r="AE40" s="67" t="str">
        <f t="shared" ref="AE40:AE44" si="48">IF(AB40="","",",")</f>
        <v/>
      </c>
      <c r="AF40" s="60" t="str">
        <f t="shared" ref="AF40:AF44" si="49">IF(AB40="","",350)</f>
        <v/>
      </c>
      <c r="AG40" s="60" t="str">
        <f t="shared" ref="AG40:AG44" si="50">IF(AB40="","",")")</f>
        <v/>
      </c>
      <c r="AH40" s="68" t="str">
        <f t="shared" ref="AH40:AH44" si="51">IF(AI40="","","(")</f>
        <v/>
      </c>
      <c r="AI40" s="69" t="str">
        <f t="shared" ref="AI40:AI44" si="52">IF(J40="","",J40)</f>
        <v/>
      </c>
      <c r="AJ40" s="63" t="str">
        <f t="shared" ref="AJ40:AJ44" si="53">IF(AI40="","",",")</f>
        <v/>
      </c>
      <c r="AK40" s="63" t="str">
        <f t="shared" ref="AK40:AK44" si="54">IF(K40="","",K40)</f>
        <v/>
      </c>
      <c r="AL40" s="63" t="str">
        <f t="shared" ref="AL40:AL44" si="55">IF(AI40="","",",")</f>
        <v/>
      </c>
      <c r="AM40" s="63" t="str">
        <f t="shared" ref="AM40:AM44" si="56">IF(AI40="","",450)</f>
        <v/>
      </c>
      <c r="AN40" s="63" t="str">
        <f t="shared" ref="AN40:AN44" si="57">IF(AI40="","",")")</f>
        <v/>
      </c>
    </row>
    <row r="41" spans="3:40" ht="24.5" thickTop="1" thickBot="1" x14ac:dyDescent="0.55000000000000004">
      <c r="C41" s="50"/>
      <c r="D41" s="51"/>
      <c r="E41" s="51"/>
      <c r="F41" s="52"/>
      <c r="G41" s="52"/>
      <c r="H41" s="51"/>
      <c r="I41" s="51"/>
      <c r="J41" s="53"/>
      <c r="K41" s="53"/>
      <c r="L41" s="54" t="str">
        <f t="shared" si="29"/>
        <v/>
      </c>
      <c r="M41" s="55" t="str">
        <f t="shared" si="30"/>
        <v/>
      </c>
      <c r="N41" s="56" t="str">
        <f t="shared" si="31"/>
        <v/>
      </c>
      <c r="O41" s="57" t="str">
        <f t="shared" si="32"/>
        <v/>
      </c>
      <c r="P41" s="58" t="str">
        <f t="shared" si="33"/>
        <v/>
      </c>
      <c r="Q41" s="59" t="str">
        <f t="shared" si="34"/>
        <v/>
      </c>
      <c r="R41" s="60" t="str">
        <f t="shared" si="35"/>
        <v/>
      </c>
      <c r="S41" s="55" t="str">
        <f t="shared" si="36"/>
        <v/>
      </c>
      <c r="T41" s="61" t="str">
        <f t="shared" si="37"/>
        <v/>
      </c>
      <c r="U41" s="62" t="str">
        <f t="shared" si="38"/>
        <v/>
      </c>
      <c r="V41" s="63" t="str">
        <f t="shared" si="39"/>
        <v/>
      </c>
      <c r="W41" s="64" t="str">
        <f t="shared" si="40"/>
        <v/>
      </c>
      <c r="X41" s="63" t="str">
        <f t="shared" si="41"/>
        <v/>
      </c>
      <c r="Y41" s="63" t="str">
        <f t="shared" si="42"/>
        <v/>
      </c>
      <c r="Z41" s="55" t="str">
        <f t="shared" si="43"/>
        <v/>
      </c>
      <c r="AA41" s="65" t="str">
        <f t="shared" si="44"/>
        <v/>
      </c>
      <c r="AB41" s="56" t="str">
        <f t="shared" si="45"/>
        <v/>
      </c>
      <c r="AC41" s="66" t="str">
        <f t="shared" si="46"/>
        <v/>
      </c>
      <c r="AD41" s="58" t="str">
        <f t="shared" si="47"/>
        <v/>
      </c>
      <c r="AE41" s="67" t="str">
        <f t="shared" si="48"/>
        <v/>
      </c>
      <c r="AF41" s="60" t="str">
        <f t="shared" si="49"/>
        <v/>
      </c>
      <c r="AG41" s="60" t="str">
        <f t="shared" si="50"/>
        <v/>
      </c>
      <c r="AH41" s="68" t="str">
        <f t="shared" si="51"/>
        <v/>
      </c>
      <c r="AI41" s="69" t="str">
        <f t="shared" si="52"/>
        <v/>
      </c>
      <c r="AJ41" s="63" t="str">
        <f t="shared" si="53"/>
        <v/>
      </c>
      <c r="AK41" s="63" t="str">
        <f t="shared" si="54"/>
        <v/>
      </c>
      <c r="AL41" s="63" t="str">
        <f t="shared" si="55"/>
        <v/>
      </c>
      <c r="AM41" s="63" t="str">
        <f t="shared" si="56"/>
        <v/>
      </c>
      <c r="AN41" s="63" t="str">
        <f t="shared" si="57"/>
        <v/>
      </c>
    </row>
    <row r="42" spans="3:40" ht="24.5" thickTop="1" thickBot="1" x14ac:dyDescent="0.55000000000000004">
      <c r="C42" s="50"/>
      <c r="D42" s="51"/>
      <c r="E42" s="51"/>
      <c r="F42" s="52"/>
      <c r="G42" s="52"/>
      <c r="H42" s="51"/>
      <c r="I42" s="51"/>
      <c r="J42" s="53"/>
      <c r="K42" s="53"/>
      <c r="L42" s="54" t="str">
        <f t="shared" si="29"/>
        <v/>
      </c>
      <c r="M42" s="55" t="str">
        <f t="shared" si="30"/>
        <v/>
      </c>
      <c r="N42" s="56" t="str">
        <f t="shared" si="31"/>
        <v/>
      </c>
      <c r="O42" s="57" t="str">
        <f t="shared" si="32"/>
        <v/>
      </c>
      <c r="P42" s="58" t="str">
        <f t="shared" si="33"/>
        <v/>
      </c>
      <c r="Q42" s="59" t="str">
        <f t="shared" si="34"/>
        <v/>
      </c>
      <c r="R42" s="60" t="str">
        <f t="shared" si="35"/>
        <v/>
      </c>
      <c r="S42" s="55" t="str">
        <f t="shared" si="36"/>
        <v/>
      </c>
      <c r="T42" s="61" t="str">
        <f t="shared" si="37"/>
        <v/>
      </c>
      <c r="U42" s="62" t="str">
        <f t="shared" si="38"/>
        <v/>
      </c>
      <c r="V42" s="63" t="str">
        <f t="shared" si="39"/>
        <v/>
      </c>
      <c r="W42" s="64" t="str">
        <f t="shared" si="40"/>
        <v/>
      </c>
      <c r="X42" s="63" t="str">
        <f t="shared" si="41"/>
        <v/>
      </c>
      <c r="Y42" s="63" t="str">
        <f t="shared" si="42"/>
        <v/>
      </c>
      <c r="Z42" s="55" t="str">
        <f t="shared" si="43"/>
        <v/>
      </c>
      <c r="AA42" s="65" t="str">
        <f t="shared" si="44"/>
        <v/>
      </c>
      <c r="AB42" s="56" t="str">
        <f t="shared" si="45"/>
        <v/>
      </c>
      <c r="AC42" s="66" t="str">
        <f t="shared" si="46"/>
        <v/>
      </c>
      <c r="AD42" s="58" t="str">
        <f t="shared" si="47"/>
        <v/>
      </c>
      <c r="AE42" s="67" t="str">
        <f t="shared" si="48"/>
        <v/>
      </c>
      <c r="AF42" s="60" t="str">
        <f t="shared" si="49"/>
        <v/>
      </c>
      <c r="AG42" s="60" t="str">
        <f t="shared" si="50"/>
        <v/>
      </c>
      <c r="AH42" s="68" t="str">
        <f t="shared" si="51"/>
        <v/>
      </c>
      <c r="AI42" s="69" t="str">
        <f t="shared" si="52"/>
        <v/>
      </c>
      <c r="AJ42" s="63" t="str">
        <f t="shared" si="53"/>
        <v/>
      </c>
      <c r="AK42" s="63" t="str">
        <f t="shared" si="54"/>
        <v/>
      </c>
      <c r="AL42" s="63" t="str">
        <f t="shared" si="55"/>
        <v/>
      </c>
      <c r="AM42" s="63" t="str">
        <f t="shared" si="56"/>
        <v/>
      </c>
      <c r="AN42" s="63" t="str">
        <f t="shared" si="57"/>
        <v/>
      </c>
    </row>
    <row r="43" spans="3:40" ht="24.5" thickTop="1" thickBot="1" x14ac:dyDescent="0.55000000000000004">
      <c r="C43" s="50"/>
      <c r="D43" s="51"/>
      <c r="E43" s="51"/>
      <c r="F43" s="52"/>
      <c r="G43" s="52"/>
      <c r="H43" s="51"/>
      <c r="I43" s="51"/>
      <c r="J43" s="53"/>
      <c r="K43" s="53"/>
      <c r="L43" s="54" t="str">
        <f t="shared" si="29"/>
        <v/>
      </c>
      <c r="M43" s="55" t="str">
        <f t="shared" si="30"/>
        <v/>
      </c>
      <c r="N43" s="56" t="str">
        <f t="shared" si="31"/>
        <v/>
      </c>
      <c r="O43" s="57" t="str">
        <f t="shared" si="32"/>
        <v/>
      </c>
      <c r="P43" s="58" t="str">
        <f t="shared" si="33"/>
        <v/>
      </c>
      <c r="Q43" s="59" t="str">
        <f t="shared" si="34"/>
        <v/>
      </c>
      <c r="R43" s="60" t="str">
        <f t="shared" si="35"/>
        <v/>
      </c>
      <c r="S43" s="55" t="str">
        <f t="shared" si="36"/>
        <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3:40" ht="24.5" thickTop="1" thickBot="1" x14ac:dyDescent="0.55000000000000004">
      <c r="C44" s="50"/>
      <c r="D44" s="51"/>
      <c r="E44" s="51"/>
      <c r="F44" s="52"/>
      <c r="G44" s="52"/>
      <c r="H44" s="51"/>
      <c r="I44" s="51"/>
      <c r="J44" s="53"/>
      <c r="K44" s="53"/>
      <c r="L44" s="54" t="str">
        <f t="shared" si="29"/>
        <v/>
      </c>
      <c r="M44" s="55" t="str">
        <f t="shared" si="30"/>
        <v/>
      </c>
      <c r="N44" s="56" t="str">
        <f t="shared" si="31"/>
        <v/>
      </c>
      <c r="O44" s="57" t="str">
        <f t="shared" si="32"/>
        <v/>
      </c>
      <c r="P44" s="58" t="str">
        <f t="shared" si="33"/>
        <v/>
      </c>
      <c r="Q44" s="59" t="str">
        <f t="shared" si="34"/>
        <v/>
      </c>
      <c r="R44" s="60" t="str">
        <f t="shared" si="35"/>
        <v/>
      </c>
      <c r="S44" s="55" t="str">
        <f t="shared" si="36"/>
        <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3:40" ht="24.5" thickTop="1" thickBot="1" x14ac:dyDescent="0.55000000000000004">
      <c r="C45" s="50"/>
      <c r="D45" s="51"/>
      <c r="E45" s="51"/>
      <c r="F45" s="52"/>
      <c r="G45" s="52"/>
      <c r="H45" s="51"/>
      <c r="I45" s="51"/>
      <c r="J45" s="53"/>
      <c r="K45" s="53"/>
      <c r="L45" s="54" t="str">
        <f t="shared" si="0"/>
        <v/>
      </c>
      <c r="M45" s="55" t="str">
        <f t="shared" si="1"/>
        <v/>
      </c>
      <c r="N45" s="56" t="str">
        <f t="shared" si="2"/>
        <v/>
      </c>
      <c r="O45" s="57" t="str">
        <f t="shared" si="3"/>
        <v/>
      </c>
      <c r="P45" s="58" t="str">
        <f t="shared" si="4"/>
        <v/>
      </c>
      <c r="Q45" s="59" t="str">
        <f t="shared" si="5"/>
        <v/>
      </c>
      <c r="R45" s="60" t="str">
        <f t="shared" si="6"/>
        <v/>
      </c>
      <c r="S45" s="55" t="str">
        <f t="shared" si="7"/>
        <v/>
      </c>
      <c r="T45" s="61" t="str">
        <f t="shared" si="8"/>
        <v/>
      </c>
      <c r="U45" s="62" t="str">
        <f t="shared" si="9"/>
        <v/>
      </c>
      <c r="V45" s="63" t="str">
        <f t="shared" si="10"/>
        <v/>
      </c>
      <c r="W45" s="64" t="str">
        <f t="shared" si="11"/>
        <v/>
      </c>
      <c r="X45" s="63" t="str">
        <f t="shared" si="12"/>
        <v/>
      </c>
      <c r="Y45" s="63" t="str">
        <f t="shared" si="13"/>
        <v/>
      </c>
      <c r="Z45" s="55" t="str">
        <f t="shared" si="14"/>
        <v/>
      </c>
      <c r="AA45" s="65" t="str">
        <f t="shared" si="15"/>
        <v/>
      </c>
      <c r="AB45" s="56" t="str">
        <f t="shared" si="16"/>
        <v/>
      </c>
      <c r="AC45" s="66" t="str">
        <f t="shared" si="17"/>
        <v/>
      </c>
      <c r="AD45" s="58" t="str">
        <f t="shared" si="18"/>
        <v/>
      </c>
      <c r="AE45" s="67" t="str">
        <f t="shared" si="19"/>
        <v/>
      </c>
      <c r="AF45" s="60" t="str">
        <f t="shared" si="20"/>
        <v/>
      </c>
      <c r="AG45" s="60" t="str">
        <f t="shared" si="21"/>
        <v/>
      </c>
      <c r="AH45" s="68" t="str">
        <f t="shared" si="22"/>
        <v/>
      </c>
      <c r="AI45" s="69" t="str">
        <f t="shared" si="23"/>
        <v/>
      </c>
      <c r="AJ45" s="63" t="str">
        <f t="shared" si="24"/>
        <v/>
      </c>
      <c r="AK45" s="63" t="str">
        <f t="shared" si="25"/>
        <v/>
      </c>
      <c r="AL45" s="63" t="str">
        <f t="shared" si="26"/>
        <v/>
      </c>
      <c r="AM45" s="63" t="str">
        <f t="shared" si="27"/>
        <v/>
      </c>
      <c r="AN45" s="63" t="str">
        <f t="shared" si="28"/>
        <v/>
      </c>
    </row>
    <row r="46" spans="3:40" ht="24.5" thickTop="1" thickBot="1" x14ac:dyDescent="0.55000000000000004">
      <c r="C46" s="50"/>
      <c r="D46" s="51"/>
      <c r="E46" s="51"/>
      <c r="F46" s="52"/>
      <c r="G46" s="52"/>
      <c r="H46" s="51"/>
      <c r="I46" s="51"/>
      <c r="J46" s="53"/>
      <c r="K46" s="53"/>
      <c r="L46" s="54" t="str">
        <f>IF(C46="","",_xlfn.CONCAT("            { line: ","""",C46,", ",M46:AN46,""", sC: ","""",B46,"""},"))</f>
        <v/>
      </c>
      <c r="M46" s="55" t="str">
        <f t="shared" si="1"/>
        <v/>
      </c>
      <c r="N46" s="56" t="str">
        <f t="shared" si="2"/>
        <v/>
      </c>
      <c r="O46" s="57" t="str">
        <f t="shared" si="3"/>
        <v/>
      </c>
      <c r="P46" s="58" t="str">
        <f t="shared" si="4"/>
        <v/>
      </c>
      <c r="Q46" s="59" t="str">
        <f t="shared" si="5"/>
        <v/>
      </c>
      <c r="R46" s="60" t="str">
        <f t="shared" si="6"/>
        <v/>
      </c>
      <c r="S46" s="55" t="str">
        <f t="shared" si="7"/>
        <v/>
      </c>
      <c r="T46" s="61" t="str">
        <f t="shared" si="8"/>
        <v/>
      </c>
      <c r="U46" s="62" t="str">
        <f t="shared" si="9"/>
        <v/>
      </c>
      <c r="V46" s="63" t="str">
        <f t="shared" si="10"/>
        <v/>
      </c>
      <c r="W46" s="64" t="str">
        <f t="shared" si="11"/>
        <v/>
      </c>
      <c r="X46" s="63" t="str">
        <f t="shared" si="12"/>
        <v/>
      </c>
      <c r="Y46" s="63" t="str">
        <f t="shared" si="13"/>
        <v/>
      </c>
      <c r="Z46" s="55" t="str">
        <f t="shared" si="14"/>
        <v/>
      </c>
      <c r="AA46" s="65" t="str">
        <f t="shared" si="15"/>
        <v/>
      </c>
      <c r="AB46" s="56" t="str">
        <f t="shared" si="16"/>
        <v/>
      </c>
      <c r="AC46" s="66" t="str">
        <f t="shared" si="17"/>
        <v/>
      </c>
      <c r="AD46" s="58" t="str">
        <f t="shared" si="18"/>
        <v/>
      </c>
      <c r="AE46" s="67" t="str">
        <f t="shared" si="19"/>
        <v/>
      </c>
      <c r="AF46" s="60" t="str">
        <f t="shared" si="20"/>
        <v/>
      </c>
      <c r="AG46" s="60" t="str">
        <f t="shared" si="21"/>
        <v/>
      </c>
      <c r="AH46" s="68" t="str">
        <f t="shared" si="22"/>
        <v/>
      </c>
      <c r="AI46" s="69" t="str">
        <f t="shared" si="23"/>
        <v/>
      </c>
      <c r="AJ46" s="63" t="str">
        <f t="shared" si="24"/>
        <v/>
      </c>
      <c r="AK46" s="63" t="str">
        <f t="shared" si="25"/>
        <v/>
      </c>
      <c r="AL46" s="63" t="str">
        <f t="shared" si="26"/>
        <v/>
      </c>
      <c r="AM46" s="63" t="str">
        <f t="shared" si="27"/>
        <v/>
      </c>
      <c r="AN46" s="63" t="str">
        <f t="shared" si="28"/>
        <v/>
      </c>
    </row>
    <row r="47" spans="3:40" ht="24.5" thickTop="1" thickBot="1" x14ac:dyDescent="0.55000000000000004">
      <c r="C47" s="50"/>
      <c r="D47" s="51"/>
      <c r="E47" s="51"/>
      <c r="F47" s="52"/>
      <c r="G47" s="52"/>
      <c r="H47" s="51"/>
      <c r="I47" s="51"/>
      <c r="J47" s="53"/>
      <c r="K47" s="53"/>
      <c r="L47" s="54" t="str">
        <f>IF(C47="","",_xlfn.CONCAT("            { line: ","""",C47,", ",M47:AN47,""", sC: ","""",B47,"""},"))</f>
        <v/>
      </c>
      <c r="M47" s="55" t="str">
        <f t="shared" si="1"/>
        <v/>
      </c>
      <c r="N47" s="56" t="str">
        <f t="shared" si="2"/>
        <v/>
      </c>
      <c r="O47" s="57" t="str">
        <f t="shared" si="3"/>
        <v/>
      </c>
      <c r="P47" s="58" t="str">
        <f t="shared" si="4"/>
        <v/>
      </c>
      <c r="Q47" s="59" t="str">
        <f t="shared" si="5"/>
        <v/>
      </c>
      <c r="R47" s="60" t="str">
        <f t="shared" si="6"/>
        <v/>
      </c>
      <c r="S47" s="55" t="str">
        <f t="shared" si="7"/>
        <v/>
      </c>
      <c r="T47" s="61" t="str">
        <f t="shared" si="8"/>
        <v/>
      </c>
      <c r="U47" s="62" t="str">
        <f t="shared" si="9"/>
        <v/>
      </c>
      <c r="V47" s="63" t="str">
        <f t="shared" si="10"/>
        <v/>
      </c>
      <c r="W47" s="64" t="str">
        <f t="shared" si="11"/>
        <v/>
      </c>
      <c r="X47" s="63" t="str">
        <f t="shared" si="12"/>
        <v/>
      </c>
      <c r="Y47" s="63" t="str">
        <f t="shared" si="13"/>
        <v/>
      </c>
      <c r="Z47" s="55" t="str">
        <f t="shared" si="14"/>
        <v/>
      </c>
      <c r="AA47" s="65" t="str">
        <f t="shared" si="15"/>
        <v/>
      </c>
      <c r="AB47" s="56" t="str">
        <f t="shared" si="16"/>
        <v/>
      </c>
      <c r="AC47" s="66" t="str">
        <f t="shared" si="17"/>
        <v/>
      </c>
      <c r="AD47" s="58" t="str">
        <f t="shared" si="18"/>
        <v/>
      </c>
      <c r="AE47" s="67" t="str">
        <f t="shared" si="19"/>
        <v/>
      </c>
      <c r="AF47" s="60" t="str">
        <f t="shared" si="20"/>
        <v/>
      </c>
      <c r="AG47" s="60" t="str">
        <f t="shared" si="21"/>
        <v/>
      </c>
      <c r="AH47" s="68" t="str">
        <f t="shared" si="22"/>
        <v/>
      </c>
      <c r="AI47" s="69" t="str">
        <f t="shared" si="23"/>
        <v/>
      </c>
      <c r="AJ47" s="63" t="str">
        <f t="shared" si="24"/>
        <v/>
      </c>
      <c r="AK47" s="63" t="str">
        <f t="shared" si="25"/>
        <v/>
      </c>
      <c r="AL47" s="63" t="str">
        <f t="shared" si="26"/>
        <v/>
      </c>
      <c r="AM47" s="63" t="str">
        <f t="shared" si="27"/>
        <v/>
      </c>
      <c r="AN47" s="63" t="str">
        <f t="shared" si="28"/>
        <v/>
      </c>
    </row>
    <row r="48" spans="3:40" ht="24.5" thickTop="1" thickBot="1" x14ac:dyDescent="0.55000000000000004">
      <c r="C48" s="50"/>
      <c r="D48" s="51"/>
      <c r="E48" s="51"/>
      <c r="F48" s="52"/>
      <c r="G48" s="52"/>
      <c r="H48" s="51"/>
      <c r="I48" s="51"/>
      <c r="J48" s="53"/>
      <c r="K48" s="53"/>
      <c r="L48" s="54" t="str">
        <f t="shared" ref="L48:L59" si="58">IF(C48="","",_xlfn.CONCAT("            { line: ","""",C48,", ",M48:AN48,""", sC: ","""",B48,"""},"))</f>
        <v/>
      </c>
      <c r="M48" s="55" t="str">
        <f t="shared" si="1"/>
        <v/>
      </c>
      <c r="N48" s="56" t="str">
        <f t="shared" si="2"/>
        <v/>
      </c>
      <c r="O48" s="57" t="str">
        <f t="shared" si="3"/>
        <v/>
      </c>
      <c r="P48" s="58" t="str">
        <f t="shared" si="4"/>
        <v/>
      </c>
      <c r="Q48" s="59" t="str">
        <f t="shared" si="5"/>
        <v/>
      </c>
      <c r="R48" s="60" t="str">
        <f t="shared" si="6"/>
        <v/>
      </c>
      <c r="S48" s="55" t="str">
        <f t="shared" si="7"/>
        <v/>
      </c>
      <c r="T48" s="61" t="str">
        <f t="shared" si="8"/>
        <v/>
      </c>
      <c r="U48" s="62" t="str">
        <f t="shared" si="9"/>
        <v/>
      </c>
      <c r="V48" s="63" t="str">
        <f t="shared" si="10"/>
        <v/>
      </c>
      <c r="W48" s="64" t="str">
        <f t="shared" si="11"/>
        <v/>
      </c>
      <c r="X48" s="63" t="str">
        <f t="shared" si="12"/>
        <v/>
      </c>
      <c r="Y48" s="63" t="str">
        <f t="shared" si="13"/>
        <v/>
      </c>
      <c r="Z48" s="55" t="str">
        <f t="shared" si="14"/>
        <v/>
      </c>
      <c r="AA48" s="65" t="str">
        <f t="shared" si="15"/>
        <v/>
      </c>
      <c r="AB48" s="56" t="str">
        <f t="shared" si="16"/>
        <v/>
      </c>
      <c r="AC48" s="66" t="str">
        <f t="shared" si="17"/>
        <v/>
      </c>
      <c r="AD48" s="58" t="str">
        <f t="shared" si="18"/>
        <v/>
      </c>
      <c r="AE48" s="67" t="str">
        <f t="shared" si="19"/>
        <v/>
      </c>
      <c r="AF48" s="60" t="str">
        <f t="shared" si="20"/>
        <v/>
      </c>
      <c r="AG48" s="60" t="str">
        <f t="shared" si="21"/>
        <v/>
      </c>
      <c r="AH48" s="68" t="str">
        <f t="shared" si="22"/>
        <v/>
      </c>
      <c r="AI48" s="69" t="str">
        <f t="shared" si="23"/>
        <v/>
      </c>
      <c r="AJ48" s="63" t="str">
        <f t="shared" si="24"/>
        <v/>
      </c>
      <c r="AK48" s="63" t="str">
        <f t="shared" si="25"/>
        <v/>
      </c>
      <c r="AL48" s="63" t="str">
        <f t="shared" si="26"/>
        <v/>
      </c>
      <c r="AM48" s="63" t="str">
        <f t="shared" si="27"/>
        <v/>
      </c>
      <c r="AN48" s="63" t="str">
        <f t="shared" si="28"/>
        <v/>
      </c>
    </row>
    <row r="49" spans="1:40" ht="24.5" thickTop="1" thickBot="1" x14ac:dyDescent="0.55000000000000004">
      <c r="C49" s="50"/>
      <c r="D49" s="51"/>
      <c r="E49" s="51"/>
      <c r="F49" s="52"/>
      <c r="G49" s="52"/>
      <c r="H49" s="51"/>
      <c r="I49" s="51"/>
      <c r="J49" s="53"/>
      <c r="K49" s="53"/>
      <c r="L49" s="54" t="str">
        <f t="shared" si="58"/>
        <v/>
      </c>
      <c r="M49" s="55" t="str">
        <f>IF(N49="","","(")</f>
        <v/>
      </c>
      <c r="N49" s="56" t="str">
        <f>IF(D49="","",D49)</f>
        <v/>
      </c>
      <c r="O49" s="57" t="str">
        <f>IF(N49="","",",")</f>
        <v/>
      </c>
      <c r="P49" s="58" t="str">
        <f>IF(E49="","",E49)</f>
        <v/>
      </c>
      <c r="Q49" s="59" t="str">
        <f>IF(N49="","",",")</f>
        <v/>
      </c>
      <c r="R49" s="60" t="str">
        <f>IF(N49="","",15)</f>
        <v/>
      </c>
      <c r="S49" s="55" t="str">
        <f>IF(N49="","",")")</f>
        <v/>
      </c>
      <c r="T49" s="61" t="str">
        <f>IF(U49="","","(")</f>
        <v/>
      </c>
      <c r="U49" s="62" t="str">
        <f>IF(F49="","",F49)</f>
        <v/>
      </c>
      <c r="V49" s="63" t="str">
        <f>IF(U49="","",",")</f>
        <v/>
      </c>
      <c r="W49" s="64" t="str">
        <f>IF(G49="","",G49)</f>
        <v/>
      </c>
      <c r="X49" s="63" t="str">
        <f>IF(U49="","",",")</f>
        <v/>
      </c>
      <c r="Y49" s="63" t="str">
        <f>IF(U49="","",250)</f>
        <v/>
      </c>
      <c r="Z49" s="55" t="str">
        <f>IF(U49="","",")")</f>
        <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4.5" thickTop="1" thickBot="1" x14ac:dyDescent="0.55000000000000004">
      <c r="C50" s="50"/>
      <c r="D50" s="51"/>
      <c r="E50" s="51"/>
      <c r="F50" s="52"/>
      <c r="G50" s="52"/>
      <c r="H50" s="51"/>
      <c r="I50" s="51"/>
      <c r="J50" s="53"/>
      <c r="K50" s="53"/>
      <c r="L50" s="54" t="str">
        <f t="shared" si="58"/>
        <v/>
      </c>
      <c r="M50" s="55" t="str">
        <f>IF(N50="","","(")</f>
        <v/>
      </c>
      <c r="N50" s="56" t="str">
        <f>IF(D50="","",D50)</f>
        <v/>
      </c>
      <c r="O50" s="57" t="str">
        <f>IF(N50="","",",")</f>
        <v/>
      </c>
      <c r="P50" s="58" t="str">
        <f>IF(E50="","",E50)</f>
        <v/>
      </c>
      <c r="Q50" s="59" t="str">
        <f>IF(N50="","",",")</f>
        <v/>
      </c>
      <c r="R50" s="60" t="str">
        <f>IF(N50="","",15)</f>
        <v/>
      </c>
      <c r="S50" s="55" t="str">
        <f>IF(N50="","",")")</f>
        <v/>
      </c>
      <c r="T50" s="61" t="str">
        <f>IF(U50="","","(")</f>
        <v/>
      </c>
      <c r="U50" s="62" t="str">
        <f>IF(F50="","",F50)</f>
        <v/>
      </c>
      <c r="V50" s="63" t="str">
        <f>IF(U50="","",",")</f>
        <v/>
      </c>
      <c r="W50" s="64" t="str">
        <f>IF(G50="","",G50)</f>
        <v/>
      </c>
      <c r="X50" s="63" t="str">
        <f>IF(U50="","",",")</f>
        <v/>
      </c>
      <c r="Y50" s="63" t="str">
        <f>IF(U50="","",250)</f>
        <v/>
      </c>
      <c r="Z50" s="55" t="str">
        <f>IF(U50="","",")")</f>
        <v/>
      </c>
      <c r="AA50" s="65" t="str">
        <f>IF(AB50="","","(")</f>
        <v/>
      </c>
      <c r="AB50" s="56" t="str">
        <f>IF(H50="","",H50)</f>
        <v/>
      </c>
      <c r="AC50" s="66" t="str">
        <f>IF(AB50="","",",")</f>
        <v/>
      </c>
      <c r="AD50" s="58" t="str">
        <f>IF(I50="","",I50)</f>
        <v/>
      </c>
      <c r="AE50" s="67" t="str">
        <f>IF(AB50="","",",")</f>
        <v/>
      </c>
      <c r="AF50" s="60" t="str">
        <f>IF(AB50="","",350)</f>
        <v/>
      </c>
      <c r="AG50" s="60" t="str">
        <f>IF(AB50="","",")")</f>
        <v/>
      </c>
      <c r="AH50" s="68" t="str">
        <f>IF(AI50="","","(")</f>
        <v/>
      </c>
      <c r="AI50" s="69" t="str">
        <f>IF(J50="","",J50)</f>
        <v/>
      </c>
      <c r="AJ50" s="63" t="str">
        <f>IF(AI50="","",",")</f>
        <v/>
      </c>
      <c r="AK50" s="63" t="str">
        <f>IF(K50="","",K50)</f>
        <v/>
      </c>
      <c r="AL50" s="63" t="str">
        <f>IF(AI50="","",",")</f>
        <v/>
      </c>
      <c r="AM50" s="63" t="str">
        <f>IF(AI50="","",450)</f>
        <v/>
      </c>
      <c r="AN50" s="63" t="str">
        <f>IF(AI50="","",")")</f>
        <v/>
      </c>
    </row>
    <row r="51" spans="1:40" ht="24.5" thickTop="1" thickBot="1" x14ac:dyDescent="0.55000000000000004">
      <c r="C51" s="50"/>
      <c r="D51" s="51"/>
      <c r="E51" s="51"/>
      <c r="F51" s="52"/>
      <c r="G51" s="52"/>
      <c r="H51" s="51"/>
      <c r="I51" s="51"/>
      <c r="J51" s="53"/>
      <c r="K51" s="53"/>
      <c r="L51" s="54" t="str">
        <f t="shared" si="58"/>
        <v/>
      </c>
      <c r="M51" s="55" t="str">
        <f>IF(N51="","","(")</f>
        <v/>
      </c>
      <c r="N51" s="56" t="str">
        <f>IF(D51="","",D51)</f>
        <v/>
      </c>
      <c r="O51" s="57" t="str">
        <f>IF(N51="","",",")</f>
        <v/>
      </c>
      <c r="P51" s="58" t="str">
        <f>IF(E51="","",E51)</f>
        <v/>
      </c>
      <c r="Q51" s="59" t="str">
        <f>IF(N51="","",",")</f>
        <v/>
      </c>
      <c r="R51" s="60" t="str">
        <f>IF(N51="","",15)</f>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4.5" thickTop="1" thickBot="1" x14ac:dyDescent="0.55000000000000004">
      <c r="C52" s="50"/>
      <c r="D52" s="51"/>
      <c r="E52" s="51"/>
      <c r="F52" s="52"/>
      <c r="G52" s="52"/>
      <c r="H52" s="51"/>
      <c r="I52" s="51"/>
      <c r="J52" s="53"/>
      <c r="K52" s="53"/>
      <c r="L52" s="54" t="str">
        <f t="shared" si="58"/>
        <v/>
      </c>
      <c r="M52" s="55" t="str">
        <f>IF(N52="","","(")</f>
        <v/>
      </c>
      <c r="N52" s="56" t="str">
        <f>IF(D52="","",D52)</f>
        <v/>
      </c>
      <c r="O52" s="57" t="str">
        <f>IF(N52="","",",")</f>
        <v/>
      </c>
      <c r="P52" s="58" t="str">
        <f>IF(E52="","",E52)</f>
        <v/>
      </c>
      <c r="Q52" s="59" t="str">
        <f>IF(N52="","",",")</f>
        <v/>
      </c>
      <c r="R52" s="60" t="str">
        <f>IF(N52="","",15)</f>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4.5" thickTop="1" thickBot="1" x14ac:dyDescent="0.55000000000000004">
      <c r="C53" s="50"/>
      <c r="D53" s="51"/>
      <c r="E53" s="51"/>
      <c r="F53" s="52"/>
      <c r="G53" s="52"/>
      <c r="H53" s="51"/>
      <c r="I53" s="51"/>
      <c r="J53" s="53"/>
      <c r="K53" s="53"/>
      <c r="L53" s="54" t="str">
        <f t="shared" si="58"/>
        <v/>
      </c>
      <c r="M53" s="55" t="str">
        <f>IF(N53="","","(")</f>
        <v/>
      </c>
      <c r="N53" s="56" t="str">
        <f>IF(D53="","",D53)</f>
        <v/>
      </c>
      <c r="O53" s="57" t="str">
        <f>IF(N53="","",",")</f>
        <v/>
      </c>
      <c r="P53" s="58" t="str">
        <f>IF(E53="","",E53)</f>
        <v/>
      </c>
      <c r="Q53" s="59" t="str">
        <f>IF(N53="","",",")</f>
        <v/>
      </c>
      <c r="R53" s="60" t="str">
        <f>IF(N53="","",15)</f>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4.5" thickTop="1" thickBot="1" x14ac:dyDescent="0.55000000000000004">
      <c r="C54" s="50"/>
      <c r="D54" s="51"/>
      <c r="E54" s="51"/>
      <c r="F54" s="52"/>
      <c r="G54" s="52"/>
      <c r="H54" s="51"/>
      <c r="I54" s="51"/>
      <c r="J54" s="53"/>
      <c r="K54" s="53"/>
      <c r="L54" s="54" t="str">
        <f t="shared" si="58"/>
        <v/>
      </c>
      <c r="M54" s="55" t="str">
        <f t="shared" si="1"/>
        <v/>
      </c>
      <c r="N54" s="56" t="str">
        <f t="shared" si="2"/>
        <v/>
      </c>
      <c r="O54" s="57" t="str">
        <f t="shared" si="3"/>
        <v/>
      </c>
      <c r="P54" s="58" t="str">
        <f t="shared" si="4"/>
        <v/>
      </c>
      <c r="Q54" s="59" t="str">
        <f t="shared" si="5"/>
        <v/>
      </c>
      <c r="R54" s="60" t="str">
        <f t="shared" si="6"/>
        <v/>
      </c>
      <c r="S54" s="55" t="str">
        <f t="shared" si="7"/>
        <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1:40" ht="24.5" thickTop="1" thickBot="1" x14ac:dyDescent="0.55000000000000004">
      <c r="C55" s="50"/>
      <c r="D55" s="51"/>
      <c r="E55" s="51"/>
      <c r="F55" s="52"/>
      <c r="G55" s="52"/>
      <c r="H55" s="51"/>
      <c r="I55" s="51"/>
      <c r="J55" s="53"/>
      <c r="K55" s="53"/>
      <c r="L55" s="54" t="str">
        <f t="shared" si="58"/>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4.5" thickTop="1" thickBot="1" x14ac:dyDescent="0.55000000000000004">
      <c r="C56" s="50"/>
      <c r="D56" s="51"/>
      <c r="E56" s="51"/>
      <c r="F56" s="52"/>
      <c r="G56" s="52"/>
      <c r="H56" s="51"/>
      <c r="I56" s="51"/>
      <c r="J56" s="53"/>
      <c r="K56" s="53"/>
      <c r="L56" s="54" t="str">
        <f t="shared" si="58"/>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1:40" ht="24.5" thickTop="1" thickBot="1" x14ac:dyDescent="0.55000000000000004">
      <c r="C57" s="50"/>
      <c r="D57" s="51"/>
      <c r="E57" s="51"/>
      <c r="F57" s="52"/>
      <c r="G57" s="52"/>
      <c r="H57" s="51"/>
      <c r="I57" s="51"/>
      <c r="J57" s="53"/>
      <c r="K57" s="53"/>
      <c r="L57" s="54" t="str">
        <f t="shared" si="58"/>
        <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1:40" ht="24.5" thickTop="1" thickBot="1" x14ac:dyDescent="0.55000000000000004">
      <c r="C58" s="50"/>
      <c r="D58" s="51"/>
      <c r="E58" s="51"/>
      <c r="F58" s="52"/>
      <c r="G58" s="52"/>
      <c r="H58" s="51"/>
      <c r="I58" s="51"/>
      <c r="J58" s="53"/>
      <c r="K58" s="53"/>
      <c r="L58" s="54" t="str">
        <f t="shared" si="58"/>
        <v/>
      </c>
      <c r="M58" s="55" t="str">
        <f t="shared" si="1"/>
        <v/>
      </c>
      <c r="N58" s="56" t="str">
        <f t="shared" si="2"/>
        <v/>
      </c>
      <c r="O58" s="57" t="str">
        <f t="shared" si="3"/>
        <v/>
      </c>
      <c r="P58" s="58" t="str">
        <f t="shared" si="4"/>
        <v/>
      </c>
      <c r="Q58" s="59" t="str">
        <f t="shared" si="5"/>
        <v/>
      </c>
      <c r="R58" s="60" t="str">
        <f t="shared" si="6"/>
        <v/>
      </c>
      <c r="S58" s="55" t="str">
        <f t="shared" si="7"/>
        <v/>
      </c>
      <c r="T58" s="61" t="str">
        <f t="shared" si="8"/>
        <v/>
      </c>
      <c r="U58" s="62" t="str">
        <f t="shared" si="9"/>
        <v/>
      </c>
      <c r="V58" s="63" t="str">
        <f t="shared" si="10"/>
        <v/>
      </c>
      <c r="W58" s="64" t="str">
        <f t="shared" si="11"/>
        <v/>
      </c>
      <c r="X58" s="63" t="str">
        <f t="shared" si="12"/>
        <v/>
      </c>
      <c r="Y58" s="63" t="str">
        <f t="shared" si="13"/>
        <v/>
      </c>
      <c r="Z58" s="55" t="str">
        <f t="shared" si="14"/>
        <v/>
      </c>
      <c r="AA58" s="65" t="str">
        <f t="shared" si="15"/>
        <v/>
      </c>
      <c r="AB58" s="56" t="str">
        <f t="shared" si="16"/>
        <v/>
      </c>
      <c r="AC58" s="66" t="str">
        <f t="shared" si="17"/>
        <v/>
      </c>
      <c r="AD58" s="58" t="str">
        <f t="shared" si="18"/>
        <v/>
      </c>
      <c r="AE58" s="67" t="str">
        <f t="shared" si="19"/>
        <v/>
      </c>
      <c r="AF58" s="60" t="str">
        <f t="shared" si="20"/>
        <v/>
      </c>
      <c r="AG58" s="60" t="str">
        <f t="shared" si="21"/>
        <v/>
      </c>
      <c r="AH58" s="68" t="str">
        <f t="shared" si="22"/>
        <v/>
      </c>
      <c r="AI58" s="69" t="str">
        <f t="shared" si="23"/>
        <v/>
      </c>
      <c r="AJ58" s="63" t="str">
        <f t="shared" si="24"/>
        <v/>
      </c>
      <c r="AK58" s="63" t="str">
        <f t="shared" si="25"/>
        <v/>
      </c>
      <c r="AL58" s="63" t="str">
        <f t="shared" si="26"/>
        <v/>
      </c>
      <c r="AM58" s="63" t="str">
        <f t="shared" si="27"/>
        <v/>
      </c>
      <c r="AN58" s="63" t="str">
        <f t="shared" si="28"/>
        <v/>
      </c>
    </row>
    <row r="59" spans="1:40" ht="24.5" thickTop="1" thickBot="1" x14ac:dyDescent="0.55000000000000004">
      <c r="C59" s="50"/>
      <c r="D59" s="51"/>
      <c r="E59" s="51"/>
      <c r="F59" s="70"/>
      <c r="G59" s="52"/>
      <c r="H59" s="51"/>
      <c r="I59" s="51"/>
      <c r="J59" s="71"/>
      <c r="K59" s="53"/>
      <c r="L59" s="54" t="str">
        <f t="shared" si="58"/>
        <v/>
      </c>
      <c r="M59" s="55" t="str">
        <f>IF(N59="","","(")</f>
        <v/>
      </c>
      <c r="N59" s="56" t="str">
        <f t="shared" si="2"/>
        <v/>
      </c>
      <c r="O59" s="57" t="str">
        <f>IF(N59="","",",")</f>
        <v/>
      </c>
      <c r="P59" s="58" t="str">
        <f t="shared" si="4"/>
        <v/>
      </c>
      <c r="Q59" s="59" t="str">
        <f>IF(N59="","",",")</f>
        <v/>
      </c>
      <c r="R59" s="60" t="str">
        <f>IF(N59="","",15)</f>
        <v/>
      </c>
      <c r="S59" s="55" t="str">
        <f>IF(N59="","",")")</f>
        <v/>
      </c>
      <c r="T59" s="61" t="str">
        <f>IF(U59="","","(")</f>
        <v/>
      </c>
      <c r="U59" s="62" t="str">
        <f t="shared" si="9"/>
        <v/>
      </c>
      <c r="V59" s="63" t="str">
        <f>IF(U59="","",",")</f>
        <v/>
      </c>
      <c r="W59" s="64" t="str">
        <f t="shared" si="11"/>
        <v/>
      </c>
      <c r="X59" s="63" t="str">
        <f>IF(U59="","",",")</f>
        <v/>
      </c>
      <c r="Y59" s="63" t="str">
        <f>IF(U59="","",250)</f>
        <v/>
      </c>
      <c r="Z59" s="55" t="str">
        <f>IF(U59="","",")")</f>
        <v/>
      </c>
      <c r="AA59" s="65" t="str">
        <f>IF(AB59="","","(")</f>
        <v/>
      </c>
      <c r="AB59" s="56" t="str">
        <f t="shared" si="16"/>
        <v/>
      </c>
      <c r="AC59" s="66" t="str">
        <f>IF(AB59="","",",")</f>
        <v/>
      </c>
      <c r="AD59" s="58" t="str">
        <f>IF(I59="","",I59)</f>
        <v/>
      </c>
      <c r="AE59" s="67" t="str">
        <f>IF(AB59="","",",")</f>
        <v/>
      </c>
      <c r="AF59" s="60" t="str">
        <f>IF(AB59="","",350)</f>
        <v/>
      </c>
      <c r="AG59" s="60" t="str">
        <f>IF(AB59="","",")")</f>
        <v/>
      </c>
      <c r="AH59" s="68" t="str">
        <f>IF(AI59="","","(")</f>
        <v/>
      </c>
      <c r="AI59" s="69" t="str">
        <f t="shared" si="23"/>
        <v/>
      </c>
      <c r="AJ59" s="63" t="str">
        <f>IF(AI59="","",",")</f>
        <v/>
      </c>
      <c r="AK59" s="63" t="str">
        <f>IF(K59="","",K59)</f>
        <v/>
      </c>
      <c r="AL59" s="63" t="str">
        <f>IF(AI59="","",",")</f>
        <v/>
      </c>
      <c r="AM59" s="63" t="str">
        <f>IF(AI59="","",450)</f>
        <v/>
      </c>
      <c r="AN59" s="63" t="str">
        <f>IF(AI59="","",")")</f>
        <v/>
      </c>
    </row>
    <row r="60" spans="1:40" ht="26.5" thickTop="1" thickBot="1" x14ac:dyDescent="0.55000000000000004">
      <c r="C60" s="72"/>
      <c r="D60" s="73"/>
      <c r="E60" s="73"/>
      <c r="F60" s="73"/>
      <c r="G60" s="73"/>
      <c r="H60" s="73"/>
      <c r="I60" s="73"/>
      <c r="J60" s="73"/>
      <c r="K60" s="73"/>
      <c r="L60" s="74" t="s">
        <v>997</v>
      </c>
      <c r="M60" s="55"/>
      <c r="N60" s="56"/>
      <c r="O60" s="57"/>
      <c r="P60" s="58"/>
      <c r="Q60" s="59"/>
      <c r="R60" s="60"/>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36.5" thickTop="1" thickBot="1" x14ac:dyDescent="0.55000000000000004">
      <c r="A61" s="75"/>
      <c r="B61" s="75"/>
      <c r="C61" s="75"/>
      <c r="D61" s="76"/>
      <c r="E61" s="76"/>
      <c r="F61" s="76"/>
      <c r="G61" s="76"/>
      <c r="H61" s="76"/>
      <c r="I61" s="76"/>
      <c r="J61" s="76"/>
      <c r="K61" s="76"/>
      <c r="L61" s="49" t="s">
        <v>998</v>
      </c>
      <c r="M61" s="55" t="str">
        <f t="shared" ref="M61:M80" si="59">IF(N61="","","(")</f>
        <v/>
      </c>
      <c r="N61" s="56" t="str">
        <f t="shared" si="2"/>
        <v/>
      </c>
      <c r="O61" s="57" t="str">
        <f t="shared" ref="O61:O80" si="60">IF(N61="","",",")</f>
        <v/>
      </c>
      <c r="P61" s="58" t="str">
        <f t="shared" si="4"/>
        <v/>
      </c>
      <c r="Q61" s="59" t="str">
        <f t="shared" ref="Q61:Q80" si="61">IF(N61="","",",")</f>
        <v/>
      </c>
      <c r="R61" s="60" t="str">
        <f t="shared" ref="R61:R80" si="62">IF(N61="","",15)</f>
        <v/>
      </c>
      <c r="S61" s="55" t="str">
        <f t="shared" ref="S61:S80" si="63">IF(N61="","",")")</f>
        <v/>
      </c>
      <c r="T61" s="61" t="str">
        <f t="shared" ref="T61:T80" si="64">IF(U61="","","(")</f>
        <v/>
      </c>
      <c r="U61" s="62" t="str">
        <f t="shared" si="9"/>
        <v/>
      </c>
      <c r="V61" s="63" t="str">
        <f t="shared" ref="V61:V80" si="65">IF(U61="","",",")</f>
        <v/>
      </c>
      <c r="W61" s="64" t="str">
        <f t="shared" si="11"/>
        <v/>
      </c>
      <c r="X61" s="63" t="str">
        <f t="shared" ref="X61:X80" si="66">IF(U61="","",",")</f>
        <v/>
      </c>
      <c r="Y61" s="63" t="str">
        <f t="shared" ref="Y61:Y80" si="67">IF(U61="","",250)</f>
        <v/>
      </c>
      <c r="Z61" s="55" t="str">
        <f t="shared" ref="Z61:Z80" si="68">IF(U61="","",")")</f>
        <v/>
      </c>
      <c r="AA61" s="65" t="str">
        <f t="shared" ref="AA61:AA80" si="69">IF(AB61="","","(")</f>
        <v/>
      </c>
      <c r="AB61" s="56" t="str">
        <f t="shared" si="16"/>
        <v/>
      </c>
      <c r="AC61" s="66" t="str">
        <f t="shared" ref="AC61:AC80" si="70">IF(AB61="","",",")</f>
        <v/>
      </c>
      <c r="AD61" s="58" t="str">
        <f t="shared" ref="AD61:AD101" si="71">IF(I61="","",I61)</f>
        <v/>
      </c>
      <c r="AE61" s="67" t="str">
        <f t="shared" ref="AE61:AE80" si="72">IF(AB61="","",",")</f>
        <v/>
      </c>
      <c r="AF61" s="60" t="str">
        <f t="shared" ref="AF61:AF80" si="73">IF(AB61="","",350)</f>
        <v/>
      </c>
      <c r="AG61" s="60" t="str">
        <f t="shared" ref="AG61:AG80" si="74">IF(AB61="","",")")</f>
        <v/>
      </c>
      <c r="AH61" s="68" t="str">
        <f t="shared" ref="AH61:AH80" si="75">IF(AI61="","","(")</f>
        <v/>
      </c>
      <c r="AI61" s="69" t="str">
        <f t="shared" si="23"/>
        <v/>
      </c>
      <c r="AJ61" s="63" t="str">
        <f t="shared" ref="AJ61:AJ80" si="76">IF(AI61="","",",")</f>
        <v/>
      </c>
      <c r="AK61" s="63" t="str">
        <f t="shared" ref="AK61:AK101" si="77">IF(K61="","",K61)</f>
        <v/>
      </c>
      <c r="AL61" s="63" t="str">
        <f t="shared" ref="AL61:AL80" si="78">IF(AI61="","",",")</f>
        <v/>
      </c>
      <c r="AM61" s="63" t="str">
        <f t="shared" ref="AM61:AM80" si="79">IF(AI61="","",450)</f>
        <v/>
      </c>
      <c r="AN61" s="63" t="str">
        <f t="shared" ref="AN61:AN80" si="80">IF(AI61="","",")")</f>
        <v/>
      </c>
    </row>
    <row r="62" spans="1:40" ht="24.5" thickTop="1" thickBot="1" x14ac:dyDescent="0.55000000000000004">
      <c r="C62" s="50"/>
      <c r="D62" s="51"/>
      <c r="E62" s="51"/>
      <c r="F62" s="52"/>
      <c r="G62" s="52"/>
      <c r="H62" s="51"/>
      <c r="I62" s="51"/>
      <c r="J62" s="53"/>
      <c r="K62" s="53"/>
      <c r="L62" s="54" t="str">
        <f t="shared" ref="L62:L79" si="81">IF(C62="","",_xlfn.CONCAT("            { line: ","""",C62,", ",M62:AN62,""", sC: ","""",B62,"""},"))</f>
        <v/>
      </c>
      <c r="M62" s="55" t="str">
        <f t="shared" si="59"/>
        <v/>
      </c>
      <c r="N62" s="56" t="str">
        <f t="shared" si="2"/>
        <v/>
      </c>
      <c r="O62" s="57" t="str">
        <f t="shared" si="60"/>
        <v/>
      </c>
      <c r="P62" s="58" t="str">
        <f t="shared" si="4"/>
        <v/>
      </c>
      <c r="Q62" s="59" t="str">
        <f t="shared" si="61"/>
        <v/>
      </c>
      <c r="R62" s="60" t="str">
        <f t="shared" si="62"/>
        <v/>
      </c>
      <c r="S62" s="55" t="str">
        <f t="shared" si="63"/>
        <v/>
      </c>
      <c r="T62" s="61" t="str">
        <f t="shared" si="64"/>
        <v/>
      </c>
      <c r="U62" s="62" t="str">
        <f t="shared" si="9"/>
        <v/>
      </c>
      <c r="V62" s="63" t="str">
        <f t="shared" si="65"/>
        <v/>
      </c>
      <c r="W62" s="64" t="str">
        <f t="shared" si="11"/>
        <v/>
      </c>
      <c r="X62" s="63" t="str">
        <f t="shared" si="66"/>
        <v/>
      </c>
      <c r="Y62" s="63" t="str">
        <f t="shared" si="67"/>
        <v/>
      </c>
      <c r="Z62" s="55" t="str">
        <f t="shared" si="68"/>
        <v/>
      </c>
      <c r="AA62" s="65" t="str">
        <f t="shared" si="69"/>
        <v/>
      </c>
      <c r="AB62" s="56" t="str">
        <f t="shared" si="16"/>
        <v/>
      </c>
      <c r="AC62" s="66" t="str">
        <f t="shared" si="70"/>
        <v/>
      </c>
      <c r="AD62" s="58" t="str">
        <f t="shared" si="71"/>
        <v/>
      </c>
      <c r="AE62" s="67" t="str">
        <f t="shared" si="72"/>
        <v/>
      </c>
      <c r="AF62" s="60" t="str">
        <f t="shared" si="73"/>
        <v/>
      </c>
      <c r="AG62" s="60" t="str">
        <f t="shared" si="74"/>
        <v/>
      </c>
      <c r="AH62" s="68" t="str">
        <f t="shared" si="75"/>
        <v/>
      </c>
      <c r="AI62" s="69" t="str">
        <f t="shared" si="23"/>
        <v/>
      </c>
      <c r="AJ62" s="63" t="str">
        <f t="shared" si="76"/>
        <v/>
      </c>
      <c r="AK62" s="63" t="str">
        <f t="shared" si="77"/>
        <v/>
      </c>
      <c r="AL62" s="63" t="str">
        <f t="shared" si="78"/>
        <v/>
      </c>
      <c r="AM62" s="63" t="str">
        <f t="shared" si="79"/>
        <v/>
      </c>
      <c r="AN62" s="63" t="str">
        <f t="shared" si="80"/>
        <v/>
      </c>
    </row>
    <row r="63" spans="1:40" ht="24.5" thickTop="1" thickBot="1" x14ac:dyDescent="0.55000000000000004">
      <c r="C63" s="50"/>
      <c r="D63" s="51"/>
      <c r="E63" s="51"/>
      <c r="F63" s="52"/>
      <c r="G63" s="52"/>
      <c r="H63" s="51"/>
      <c r="I63" s="51"/>
      <c r="J63" s="53"/>
      <c r="K63" s="53"/>
      <c r="L63" s="54" t="str">
        <f t="shared" si="81"/>
        <v/>
      </c>
      <c r="M63" s="55" t="str">
        <f t="shared" si="59"/>
        <v/>
      </c>
      <c r="N63" s="56" t="str">
        <f t="shared" si="2"/>
        <v/>
      </c>
      <c r="O63" s="57" t="str">
        <f t="shared" si="60"/>
        <v/>
      </c>
      <c r="P63" s="58" t="str">
        <f t="shared" si="4"/>
        <v/>
      </c>
      <c r="Q63" s="59" t="str">
        <f t="shared" si="61"/>
        <v/>
      </c>
      <c r="R63" s="60" t="str">
        <f t="shared" si="62"/>
        <v/>
      </c>
      <c r="S63" s="55" t="str">
        <f t="shared" si="63"/>
        <v/>
      </c>
      <c r="T63" s="61" t="str">
        <f t="shared" si="64"/>
        <v/>
      </c>
      <c r="U63" s="62" t="str">
        <f t="shared" si="9"/>
        <v/>
      </c>
      <c r="V63" s="63" t="str">
        <f t="shared" si="65"/>
        <v/>
      </c>
      <c r="W63" s="64" t="str">
        <f t="shared" si="11"/>
        <v/>
      </c>
      <c r="X63" s="63" t="str">
        <f t="shared" si="66"/>
        <v/>
      </c>
      <c r="Y63" s="63" t="str">
        <f t="shared" si="67"/>
        <v/>
      </c>
      <c r="Z63" s="55" t="str">
        <f t="shared" si="68"/>
        <v/>
      </c>
      <c r="AA63" s="65" t="str">
        <f t="shared" si="69"/>
        <v/>
      </c>
      <c r="AB63" s="56" t="str">
        <f t="shared" si="16"/>
        <v/>
      </c>
      <c r="AC63" s="66" t="str">
        <f t="shared" si="70"/>
        <v/>
      </c>
      <c r="AD63" s="58" t="str">
        <f t="shared" si="71"/>
        <v/>
      </c>
      <c r="AE63" s="67" t="str">
        <f t="shared" si="72"/>
        <v/>
      </c>
      <c r="AF63" s="60" t="str">
        <f t="shared" si="73"/>
        <v/>
      </c>
      <c r="AG63" s="60" t="str">
        <f t="shared" si="74"/>
        <v/>
      </c>
      <c r="AH63" s="68" t="str">
        <f t="shared" si="75"/>
        <v/>
      </c>
      <c r="AI63" s="69" t="str">
        <f t="shared" si="23"/>
        <v/>
      </c>
      <c r="AJ63" s="63" t="str">
        <f t="shared" si="76"/>
        <v/>
      </c>
      <c r="AK63" s="63" t="str">
        <f t="shared" si="77"/>
        <v/>
      </c>
      <c r="AL63" s="63" t="str">
        <f t="shared" si="78"/>
        <v/>
      </c>
      <c r="AM63" s="63" t="str">
        <f t="shared" si="79"/>
        <v/>
      </c>
      <c r="AN63" s="63" t="str">
        <f t="shared" si="80"/>
        <v/>
      </c>
    </row>
    <row r="64" spans="1:40" ht="24.5" thickTop="1" thickBot="1" x14ac:dyDescent="0.55000000000000004">
      <c r="C64" s="50"/>
      <c r="D64" s="51"/>
      <c r="E64" s="51"/>
      <c r="F64" s="52"/>
      <c r="G64" s="52"/>
      <c r="H64" s="51"/>
      <c r="I64" s="51"/>
      <c r="J64" s="53"/>
      <c r="K64" s="53"/>
      <c r="L64" s="54" t="str">
        <f t="shared" si="81"/>
        <v/>
      </c>
      <c r="M64" s="55" t="str">
        <f t="shared" si="59"/>
        <v/>
      </c>
      <c r="N64" s="56" t="str">
        <f t="shared" si="2"/>
        <v/>
      </c>
      <c r="O64" s="57" t="str">
        <f t="shared" si="60"/>
        <v/>
      </c>
      <c r="P64" s="58" t="str">
        <f t="shared" si="4"/>
        <v/>
      </c>
      <c r="Q64" s="59" t="str">
        <f t="shared" si="61"/>
        <v/>
      </c>
      <c r="R64" s="60" t="str">
        <f t="shared" si="62"/>
        <v/>
      </c>
      <c r="S64" s="55" t="str">
        <f t="shared" si="63"/>
        <v/>
      </c>
      <c r="T64" s="61" t="str">
        <f t="shared" si="64"/>
        <v/>
      </c>
      <c r="U64" s="62" t="str">
        <f t="shared" si="9"/>
        <v/>
      </c>
      <c r="V64" s="63" t="str">
        <f t="shared" si="65"/>
        <v/>
      </c>
      <c r="W64" s="64" t="str">
        <f t="shared" si="11"/>
        <v/>
      </c>
      <c r="X64" s="63" t="str">
        <f t="shared" si="66"/>
        <v/>
      </c>
      <c r="Y64" s="63" t="str">
        <f t="shared" si="67"/>
        <v/>
      </c>
      <c r="Z64" s="55" t="str">
        <f t="shared" si="68"/>
        <v/>
      </c>
      <c r="AA64" s="65" t="str">
        <f t="shared" si="69"/>
        <v/>
      </c>
      <c r="AB64" s="56" t="str">
        <f t="shared" si="16"/>
        <v/>
      </c>
      <c r="AC64" s="66" t="str">
        <f t="shared" si="70"/>
        <v/>
      </c>
      <c r="AD64" s="58" t="str">
        <f t="shared" si="71"/>
        <v/>
      </c>
      <c r="AE64" s="67" t="str">
        <f t="shared" si="72"/>
        <v/>
      </c>
      <c r="AF64" s="60" t="str">
        <f t="shared" si="73"/>
        <v/>
      </c>
      <c r="AG64" s="60" t="str">
        <f t="shared" si="74"/>
        <v/>
      </c>
      <c r="AH64" s="68" t="str">
        <f t="shared" si="75"/>
        <v/>
      </c>
      <c r="AI64" s="69" t="str">
        <f t="shared" si="23"/>
        <v/>
      </c>
      <c r="AJ64" s="63" t="str">
        <f t="shared" si="76"/>
        <v/>
      </c>
      <c r="AK64" s="63" t="str">
        <f t="shared" si="77"/>
        <v/>
      </c>
      <c r="AL64" s="63" t="str">
        <f t="shared" si="78"/>
        <v/>
      </c>
      <c r="AM64" s="63" t="str">
        <f t="shared" si="79"/>
        <v/>
      </c>
      <c r="AN64" s="63" t="str">
        <f t="shared" si="80"/>
        <v/>
      </c>
    </row>
    <row r="65" spans="3:40" ht="24.5" thickTop="1" thickBot="1" x14ac:dyDescent="0.55000000000000004">
      <c r="C65" s="50"/>
      <c r="D65" s="51"/>
      <c r="E65" s="51"/>
      <c r="F65" s="52"/>
      <c r="G65" s="52"/>
      <c r="H65" s="51"/>
      <c r="I65" s="51"/>
      <c r="J65" s="53"/>
      <c r="K65" s="53"/>
      <c r="L65" s="54" t="str">
        <f t="shared" si="81"/>
        <v/>
      </c>
      <c r="M65" s="55" t="str">
        <f t="shared" si="59"/>
        <v/>
      </c>
      <c r="N65" s="56" t="str">
        <f t="shared" si="2"/>
        <v/>
      </c>
      <c r="O65" s="57" t="str">
        <f t="shared" si="60"/>
        <v/>
      </c>
      <c r="P65" s="58" t="str">
        <f t="shared" si="4"/>
        <v/>
      </c>
      <c r="Q65" s="59" t="str">
        <f t="shared" si="61"/>
        <v/>
      </c>
      <c r="R65" s="60" t="str">
        <f t="shared" si="62"/>
        <v/>
      </c>
      <c r="S65" s="55" t="str">
        <f t="shared" si="63"/>
        <v/>
      </c>
      <c r="T65" s="61" t="str">
        <f t="shared" si="64"/>
        <v/>
      </c>
      <c r="U65" s="62" t="str">
        <f t="shared" si="9"/>
        <v/>
      </c>
      <c r="V65" s="63" t="str">
        <f t="shared" si="65"/>
        <v/>
      </c>
      <c r="W65" s="64" t="str">
        <f t="shared" si="11"/>
        <v/>
      </c>
      <c r="X65" s="63" t="str">
        <f t="shared" si="66"/>
        <v/>
      </c>
      <c r="Y65" s="63" t="str">
        <f t="shared" si="67"/>
        <v/>
      </c>
      <c r="Z65" s="55" t="str">
        <f t="shared" si="68"/>
        <v/>
      </c>
      <c r="AA65" s="65" t="str">
        <f t="shared" si="69"/>
        <v/>
      </c>
      <c r="AB65" s="56" t="str">
        <f t="shared" si="16"/>
        <v/>
      </c>
      <c r="AC65" s="66" t="str">
        <f t="shared" si="70"/>
        <v/>
      </c>
      <c r="AD65" s="58" t="str">
        <f t="shared" si="71"/>
        <v/>
      </c>
      <c r="AE65" s="67" t="str">
        <f t="shared" si="72"/>
        <v/>
      </c>
      <c r="AF65" s="60" t="str">
        <f t="shared" si="73"/>
        <v/>
      </c>
      <c r="AG65" s="60" t="str">
        <f t="shared" si="74"/>
        <v/>
      </c>
      <c r="AH65" s="68" t="str">
        <f t="shared" si="75"/>
        <v/>
      </c>
      <c r="AI65" s="69" t="str">
        <f t="shared" si="23"/>
        <v/>
      </c>
      <c r="AJ65" s="63" t="str">
        <f t="shared" si="76"/>
        <v/>
      </c>
      <c r="AK65" s="63" t="str">
        <f t="shared" si="77"/>
        <v/>
      </c>
      <c r="AL65" s="63" t="str">
        <f t="shared" si="78"/>
        <v/>
      </c>
      <c r="AM65" s="63" t="str">
        <f t="shared" si="79"/>
        <v/>
      </c>
      <c r="AN65" s="63" t="str">
        <f t="shared" si="80"/>
        <v/>
      </c>
    </row>
    <row r="66" spans="3:40" ht="24.5" thickTop="1" thickBot="1" x14ac:dyDescent="0.55000000000000004">
      <c r="C66" s="50"/>
      <c r="D66" s="51"/>
      <c r="E66" s="51"/>
      <c r="F66" s="52"/>
      <c r="G66" s="52"/>
      <c r="H66" s="51"/>
      <c r="I66" s="51"/>
      <c r="J66" s="53"/>
      <c r="K66" s="53"/>
      <c r="L66" s="54" t="str">
        <f t="shared" si="81"/>
        <v/>
      </c>
      <c r="M66" s="55" t="str">
        <f t="shared" si="59"/>
        <v/>
      </c>
      <c r="N66" s="56" t="str">
        <f t="shared" si="2"/>
        <v/>
      </c>
      <c r="O66" s="57" t="str">
        <f t="shared" si="60"/>
        <v/>
      </c>
      <c r="P66" s="58" t="str">
        <f t="shared" si="4"/>
        <v/>
      </c>
      <c r="Q66" s="59" t="str">
        <f t="shared" si="61"/>
        <v/>
      </c>
      <c r="R66" s="60" t="str">
        <f t="shared" si="62"/>
        <v/>
      </c>
      <c r="S66" s="55" t="str">
        <f t="shared" si="63"/>
        <v/>
      </c>
      <c r="T66" s="61" t="str">
        <f t="shared" si="64"/>
        <v/>
      </c>
      <c r="U66" s="62" t="str">
        <f t="shared" si="9"/>
        <v/>
      </c>
      <c r="V66" s="63" t="str">
        <f t="shared" si="65"/>
        <v/>
      </c>
      <c r="W66" s="64" t="str">
        <f t="shared" si="11"/>
        <v/>
      </c>
      <c r="X66" s="63" t="str">
        <f t="shared" si="66"/>
        <v/>
      </c>
      <c r="Y66" s="63" t="str">
        <f t="shared" si="67"/>
        <v/>
      </c>
      <c r="Z66" s="55" t="str">
        <f t="shared" si="68"/>
        <v/>
      </c>
      <c r="AA66" s="65" t="str">
        <f t="shared" si="69"/>
        <v/>
      </c>
      <c r="AB66" s="56" t="str">
        <f t="shared" si="16"/>
        <v/>
      </c>
      <c r="AC66" s="66" t="str">
        <f t="shared" si="70"/>
        <v/>
      </c>
      <c r="AD66" s="58" t="str">
        <f t="shared" si="71"/>
        <v/>
      </c>
      <c r="AE66" s="67" t="str">
        <f t="shared" si="72"/>
        <v/>
      </c>
      <c r="AF66" s="60" t="str">
        <f t="shared" si="73"/>
        <v/>
      </c>
      <c r="AG66" s="60" t="str">
        <f t="shared" si="74"/>
        <v/>
      </c>
      <c r="AH66" s="68" t="str">
        <f t="shared" si="75"/>
        <v/>
      </c>
      <c r="AI66" s="69" t="str">
        <f t="shared" si="23"/>
        <v/>
      </c>
      <c r="AJ66" s="63" t="str">
        <f t="shared" si="76"/>
        <v/>
      </c>
      <c r="AK66" s="63" t="str">
        <f t="shared" si="77"/>
        <v/>
      </c>
      <c r="AL66" s="63" t="str">
        <f t="shared" si="78"/>
        <v/>
      </c>
      <c r="AM66" s="63" t="str">
        <f t="shared" si="79"/>
        <v/>
      </c>
      <c r="AN66" s="63" t="str">
        <f t="shared" si="80"/>
        <v/>
      </c>
    </row>
    <row r="67" spans="3:40" ht="24.5" thickTop="1" thickBot="1" x14ac:dyDescent="0.55000000000000004">
      <c r="C67" s="50"/>
      <c r="D67" s="51"/>
      <c r="E67" s="51"/>
      <c r="F67" s="52"/>
      <c r="G67" s="52"/>
      <c r="H67" s="51"/>
      <c r="I67" s="51"/>
      <c r="J67" s="53"/>
      <c r="K67" s="53"/>
      <c r="L67" s="77" t="str">
        <f t="shared" si="81"/>
        <v/>
      </c>
      <c r="M67" s="55" t="str">
        <f t="shared" si="59"/>
        <v/>
      </c>
      <c r="N67" s="56" t="str">
        <f t="shared" si="2"/>
        <v/>
      </c>
      <c r="O67" s="57" t="str">
        <f t="shared" si="60"/>
        <v/>
      </c>
      <c r="P67" s="58" t="str">
        <f t="shared" si="4"/>
        <v/>
      </c>
      <c r="Q67" s="59" t="str">
        <f t="shared" si="61"/>
        <v/>
      </c>
      <c r="R67" s="60" t="str">
        <f t="shared" si="62"/>
        <v/>
      </c>
      <c r="S67" s="55" t="str">
        <f t="shared" si="63"/>
        <v/>
      </c>
      <c r="T67" s="61" t="str">
        <f t="shared" si="64"/>
        <v/>
      </c>
      <c r="U67" s="62" t="str">
        <f t="shared" si="9"/>
        <v/>
      </c>
      <c r="V67" s="63" t="str">
        <f t="shared" si="65"/>
        <v/>
      </c>
      <c r="W67" s="64" t="str">
        <f t="shared" si="11"/>
        <v/>
      </c>
      <c r="X67" s="63" t="str">
        <f t="shared" si="66"/>
        <v/>
      </c>
      <c r="Y67" s="63" t="str">
        <f t="shared" si="67"/>
        <v/>
      </c>
      <c r="Z67" s="55" t="str">
        <f t="shared" si="68"/>
        <v/>
      </c>
      <c r="AA67" s="65" t="str">
        <f t="shared" si="69"/>
        <v/>
      </c>
      <c r="AB67" s="56" t="str">
        <f t="shared" si="16"/>
        <v/>
      </c>
      <c r="AC67" s="66" t="str">
        <f t="shared" si="70"/>
        <v/>
      </c>
      <c r="AD67" s="58" t="str">
        <f t="shared" si="71"/>
        <v/>
      </c>
      <c r="AE67" s="67" t="str">
        <f t="shared" si="72"/>
        <v/>
      </c>
      <c r="AF67" s="60" t="str">
        <f t="shared" si="73"/>
        <v/>
      </c>
      <c r="AG67" s="60" t="str">
        <f t="shared" si="74"/>
        <v/>
      </c>
      <c r="AH67" s="68" t="str">
        <f t="shared" si="75"/>
        <v/>
      </c>
      <c r="AI67" s="69" t="str">
        <f t="shared" si="23"/>
        <v/>
      </c>
      <c r="AJ67" s="63" t="str">
        <f t="shared" si="76"/>
        <v/>
      </c>
      <c r="AK67" s="63" t="str">
        <f t="shared" si="77"/>
        <v/>
      </c>
      <c r="AL67" s="63" t="str">
        <f t="shared" si="78"/>
        <v/>
      </c>
      <c r="AM67" s="63" t="str">
        <f t="shared" si="79"/>
        <v/>
      </c>
      <c r="AN67" s="63" t="str">
        <f t="shared" si="80"/>
        <v/>
      </c>
    </row>
    <row r="68" spans="3:40" ht="24.5" thickTop="1" thickBot="1" x14ac:dyDescent="0.55000000000000004">
      <c r="C68" s="50"/>
      <c r="D68" s="51"/>
      <c r="E68" s="51"/>
      <c r="F68" s="52"/>
      <c r="G68" s="52"/>
      <c r="H68" s="51"/>
      <c r="I68" s="51"/>
      <c r="J68" s="53"/>
      <c r="K68" s="53"/>
      <c r="L68" s="77" t="str">
        <f t="shared" si="81"/>
        <v/>
      </c>
      <c r="M68" s="55" t="str">
        <f t="shared" si="59"/>
        <v/>
      </c>
      <c r="N68" s="56" t="str">
        <f t="shared" si="2"/>
        <v/>
      </c>
      <c r="O68" s="57" t="str">
        <f t="shared" si="60"/>
        <v/>
      </c>
      <c r="P68" s="58" t="str">
        <f t="shared" si="4"/>
        <v/>
      </c>
      <c r="Q68" s="59" t="str">
        <f t="shared" si="61"/>
        <v/>
      </c>
      <c r="R68" s="60" t="str">
        <f t="shared" si="62"/>
        <v/>
      </c>
      <c r="S68" s="55" t="str">
        <f t="shared" si="63"/>
        <v/>
      </c>
      <c r="T68" s="61" t="str">
        <f t="shared" si="64"/>
        <v/>
      </c>
      <c r="U68" s="62" t="str">
        <f t="shared" si="9"/>
        <v/>
      </c>
      <c r="V68" s="63" t="str">
        <f t="shared" si="65"/>
        <v/>
      </c>
      <c r="W68" s="64" t="str">
        <f t="shared" si="11"/>
        <v/>
      </c>
      <c r="X68" s="63" t="str">
        <f t="shared" si="66"/>
        <v/>
      </c>
      <c r="Y68" s="63" t="str">
        <f t="shared" si="67"/>
        <v/>
      </c>
      <c r="Z68" s="55" t="str">
        <f t="shared" si="68"/>
        <v/>
      </c>
      <c r="AA68" s="65" t="str">
        <f t="shared" si="69"/>
        <v/>
      </c>
      <c r="AB68" s="56" t="str">
        <f t="shared" si="16"/>
        <v/>
      </c>
      <c r="AC68" s="66" t="str">
        <f t="shared" si="70"/>
        <v/>
      </c>
      <c r="AD68" s="58" t="str">
        <f t="shared" si="71"/>
        <v/>
      </c>
      <c r="AE68" s="67" t="str">
        <f t="shared" si="72"/>
        <v/>
      </c>
      <c r="AF68" s="60" t="str">
        <f t="shared" si="73"/>
        <v/>
      </c>
      <c r="AG68" s="60" t="str">
        <f t="shared" si="74"/>
        <v/>
      </c>
      <c r="AH68" s="68" t="str">
        <f t="shared" si="75"/>
        <v/>
      </c>
      <c r="AI68" s="69" t="str">
        <f t="shared" si="23"/>
        <v/>
      </c>
      <c r="AJ68" s="63" t="str">
        <f t="shared" si="76"/>
        <v/>
      </c>
      <c r="AK68" s="63" t="str">
        <f t="shared" si="77"/>
        <v/>
      </c>
      <c r="AL68" s="63" t="str">
        <f t="shared" si="78"/>
        <v/>
      </c>
      <c r="AM68" s="63" t="str">
        <f t="shared" si="79"/>
        <v/>
      </c>
      <c r="AN68" s="63" t="str">
        <f t="shared" si="80"/>
        <v/>
      </c>
    </row>
    <row r="69" spans="3:40" ht="24.5" thickTop="1" thickBot="1" x14ac:dyDescent="0.55000000000000004">
      <c r="C69" s="50"/>
      <c r="D69" s="51"/>
      <c r="E69" s="51"/>
      <c r="F69" s="52"/>
      <c r="G69" s="52"/>
      <c r="H69" s="51"/>
      <c r="I69" s="51"/>
      <c r="J69" s="53"/>
      <c r="K69" s="53"/>
      <c r="L69" s="77" t="str">
        <f t="shared" si="81"/>
        <v/>
      </c>
      <c r="M69" s="55" t="str">
        <f t="shared" si="59"/>
        <v/>
      </c>
      <c r="N69" s="56" t="str">
        <f t="shared" si="2"/>
        <v/>
      </c>
      <c r="O69" s="57" t="str">
        <f t="shared" si="60"/>
        <v/>
      </c>
      <c r="P69" s="58" t="str">
        <f t="shared" si="4"/>
        <v/>
      </c>
      <c r="Q69" s="59" t="str">
        <f t="shared" si="61"/>
        <v/>
      </c>
      <c r="R69" s="60" t="str">
        <f t="shared" si="62"/>
        <v/>
      </c>
      <c r="S69" s="55" t="str">
        <f t="shared" si="63"/>
        <v/>
      </c>
      <c r="T69" s="61" t="str">
        <f t="shared" si="64"/>
        <v/>
      </c>
      <c r="U69" s="62" t="str">
        <f t="shared" si="9"/>
        <v/>
      </c>
      <c r="V69" s="63" t="str">
        <f t="shared" si="65"/>
        <v/>
      </c>
      <c r="W69" s="64" t="str">
        <f t="shared" si="11"/>
        <v/>
      </c>
      <c r="X69" s="63" t="str">
        <f t="shared" si="66"/>
        <v/>
      </c>
      <c r="Y69" s="63" t="str">
        <f t="shared" si="67"/>
        <v/>
      </c>
      <c r="Z69" s="55" t="str">
        <f t="shared" si="68"/>
        <v/>
      </c>
      <c r="AA69" s="65" t="str">
        <f t="shared" si="69"/>
        <v/>
      </c>
      <c r="AB69" s="56" t="str">
        <f t="shared" si="16"/>
        <v/>
      </c>
      <c r="AC69" s="66" t="str">
        <f t="shared" si="70"/>
        <v/>
      </c>
      <c r="AD69" s="58" t="str">
        <f t="shared" si="71"/>
        <v/>
      </c>
      <c r="AE69" s="67" t="str">
        <f t="shared" si="72"/>
        <v/>
      </c>
      <c r="AF69" s="60" t="str">
        <f t="shared" si="73"/>
        <v/>
      </c>
      <c r="AG69" s="60" t="str">
        <f t="shared" si="74"/>
        <v/>
      </c>
      <c r="AH69" s="68" t="str">
        <f t="shared" si="75"/>
        <v/>
      </c>
      <c r="AI69" s="69" t="str">
        <f t="shared" si="23"/>
        <v/>
      </c>
      <c r="AJ69" s="63" t="str">
        <f t="shared" si="76"/>
        <v/>
      </c>
      <c r="AK69" s="63" t="str">
        <f t="shared" si="77"/>
        <v/>
      </c>
      <c r="AL69" s="63" t="str">
        <f t="shared" si="78"/>
        <v/>
      </c>
      <c r="AM69" s="63" t="str">
        <f t="shared" si="79"/>
        <v/>
      </c>
      <c r="AN69" s="63" t="str">
        <f t="shared" si="80"/>
        <v/>
      </c>
    </row>
    <row r="70" spans="3:40" ht="24.5" thickTop="1" thickBot="1" x14ac:dyDescent="0.55000000000000004">
      <c r="C70" s="50"/>
      <c r="D70" s="51"/>
      <c r="E70" s="51"/>
      <c r="F70" s="52"/>
      <c r="G70" s="52"/>
      <c r="H70" s="51"/>
      <c r="I70" s="51"/>
      <c r="J70" s="53"/>
      <c r="K70" s="53"/>
      <c r="L70" s="54" t="str">
        <f t="shared" si="81"/>
        <v/>
      </c>
      <c r="M70" s="55" t="str">
        <f t="shared" si="59"/>
        <v/>
      </c>
      <c r="N70" s="56" t="str">
        <f t="shared" si="2"/>
        <v/>
      </c>
      <c r="O70" s="57" t="str">
        <f t="shared" si="60"/>
        <v/>
      </c>
      <c r="P70" s="58" t="str">
        <f t="shared" si="4"/>
        <v/>
      </c>
      <c r="Q70" s="59" t="str">
        <f t="shared" si="61"/>
        <v/>
      </c>
      <c r="R70" s="60" t="str">
        <f t="shared" si="62"/>
        <v/>
      </c>
      <c r="S70" s="55" t="str">
        <f t="shared" si="63"/>
        <v/>
      </c>
      <c r="T70" s="61" t="str">
        <f t="shared" si="64"/>
        <v/>
      </c>
      <c r="U70" s="62" t="str">
        <f t="shared" si="9"/>
        <v/>
      </c>
      <c r="V70" s="63" t="str">
        <f t="shared" si="65"/>
        <v/>
      </c>
      <c r="W70" s="64" t="str">
        <f t="shared" si="11"/>
        <v/>
      </c>
      <c r="X70" s="63" t="str">
        <f t="shared" si="66"/>
        <v/>
      </c>
      <c r="Y70" s="63" t="str">
        <f t="shared" si="67"/>
        <v/>
      </c>
      <c r="Z70" s="55" t="str">
        <f t="shared" si="68"/>
        <v/>
      </c>
      <c r="AA70" s="65" t="str">
        <f t="shared" si="69"/>
        <v/>
      </c>
      <c r="AB70" s="56" t="str">
        <f t="shared" si="16"/>
        <v/>
      </c>
      <c r="AC70" s="66" t="str">
        <f t="shared" si="70"/>
        <v/>
      </c>
      <c r="AD70" s="58" t="str">
        <f t="shared" si="71"/>
        <v/>
      </c>
      <c r="AE70" s="67" t="str">
        <f t="shared" si="72"/>
        <v/>
      </c>
      <c r="AF70" s="60" t="str">
        <f t="shared" si="73"/>
        <v/>
      </c>
      <c r="AG70" s="60" t="str">
        <f t="shared" si="74"/>
        <v/>
      </c>
      <c r="AH70" s="68" t="str">
        <f t="shared" si="75"/>
        <v/>
      </c>
      <c r="AI70" s="69" t="str">
        <f t="shared" si="23"/>
        <v/>
      </c>
      <c r="AJ70" s="63" t="str">
        <f t="shared" si="76"/>
        <v/>
      </c>
      <c r="AK70" s="63" t="str">
        <f t="shared" si="77"/>
        <v/>
      </c>
      <c r="AL70" s="63" t="str">
        <f t="shared" si="78"/>
        <v/>
      </c>
      <c r="AM70" s="63" t="str">
        <f t="shared" si="79"/>
        <v/>
      </c>
      <c r="AN70" s="63" t="str">
        <f t="shared" si="80"/>
        <v/>
      </c>
    </row>
    <row r="71" spans="3:40" ht="24.5" thickTop="1" thickBot="1" x14ac:dyDescent="0.55000000000000004">
      <c r="C71" s="50"/>
      <c r="D71" s="51"/>
      <c r="E71" s="51"/>
      <c r="F71" s="52"/>
      <c r="G71" s="52"/>
      <c r="H71" s="51"/>
      <c r="I71" s="51"/>
      <c r="J71" s="53"/>
      <c r="K71" s="53"/>
      <c r="L71" s="54" t="str">
        <f t="shared" si="81"/>
        <v/>
      </c>
      <c r="M71" s="55" t="str">
        <f t="shared" si="59"/>
        <v/>
      </c>
      <c r="N71" s="56" t="str">
        <f t="shared" si="2"/>
        <v/>
      </c>
      <c r="O71" s="57" t="str">
        <f t="shared" si="60"/>
        <v/>
      </c>
      <c r="P71" s="58" t="str">
        <f t="shared" si="4"/>
        <v/>
      </c>
      <c r="Q71" s="59" t="str">
        <f t="shared" si="61"/>
        <v/>
      </c>
      <c r="R71" s="60" t="str">
        <f t="shared" si="62"/>
        <v/>
      </c>
      <c r="S71" s="55" t="str">
        <f t="shared" si="63"/>
        <v/>
      </c>
      <c r="T71" s="61" t="str">
        <f t="shared" si="64"/>
        <v/>
      </c>
      <c r="U71" s="62" t="str">
        <f t="shared" si="9"/>
        <v/>
      </c>
      <c r="V71" s="63" t="str">
        <f t="shared" si="65"/>
        <v/>
      </c>
      <c r="W71" s="64" t="str">
        <f t="shared" si="11"/>
        <v/>
      </c>
      <c r="X71" s="63" t="str">
        <f t="shared" si="66"/>
        <v/>
      </c>
      <c r="Y71" s="63" t="str">
        <f t="shared" si="67"/>
        <v/>
      </c>
      <c r="Z71" s="55" t="str">
        <f t="shared" si="68"/>
        <v/>
      </c>
      <c r="AA71" s="65" t="str">
        <f t="shared" si="69"/>
        <v/>
      </c>
      <c r="AB71" s="56" t="str">
        <f t="shared" si="16"/>
        <v/>
      </c>
      <c r="AC71" s="66" t="str">
        <f t="shared" si="70"/>
        <v/>
      </c>
      <c r="AD71" s="58" t="str">
        <f t="shared" si="71"/>
        <v/>
      </c>
      <c r="AE71" s="67" t="str">
        <f t="shared" si="72"/>
        <v/>
      </c>
      <c r="AF71" s="60" t="str">
        <f t="shared" si="73"/>
        <v/>
      </c>
      <c r="AG71" s="60" t="str">
        <f t="shared" si="74"/>
        <v/>
      </c>
      <c r="AH71" s="68" t="str">
        <f t="shared" si="75"/>
        <v/>
      </c>
      <c r="AI71" s="69" t="str">
        <f t="shared" si="23"/>
        <v/>
      </c>
      <c r="AJ71" s="63" t="str">
        <f t="shared" si="76"/>
        <v/>
      </c>
      <c r="AK71" s="63" t="str">
        <f t="shared" si="77"/>
        <v/>
      </c>
      <c r="AL71" s="63" t="str">
        <f t="shared" si="78"/>
        <v/>
      </c>
      <c r="AM71" s="63" t="str">
        <f t="shared" si="79"/>
        <v/>
      </c>
      <c r="AN71" s="63" t="str">
        <f t="shared" si="80"/>
        <v/>
      </c>
    </row>
    <row r="72" spans="3:40" ht="24.5" thickTop="1" thickBot="1" x14ac:dyDescent="0.55000000000000004">
      <c r="C72" s="50"/>
      <c r="D72" s="51"/>
      <c r="E72" s="51"/>
      <c r="F72" s="52"/>
      <c r="G72" s="52"/>
      <c r="H72" s="51"/>
      <c r="I72" s="51"/>
      <c r="J72" s="53"/>
      <c r="K72" s="53"/>
      <c r="L72" s="54" t="str">
        <f t="shared" si="81"/>
        <v/>
      </c>
      <c r="M72" s="55" t="str">
        <f t="shared" si="59"/>
        <v/>
      </c>
      <c r="N72" s="56" t="str">
        <f t="shared" si="2"/>
        <v/>
      </c>
      <c r="O72" s="57" t="str">
        <f t="shared" si="60"/>
        <v/>
      </c>
      <c r="P72" s="58" t="str">
        <f t="shared" si="4"/>
        <v/>
      </c>
      <c r="Q72" s="59" t="str">
        <f t="shared" si="61"/>
        <v/>
      </c>
      <c r="R72" s="60" t="str">
        <f t="shared" si="62"/>
        <v/>
      </c>
      <c r="S72" s="55" t="str">
        <f t="shared" si="63"/>
        <v/>
      </c>
      <c r="T72" s="61" t="str">
        <f t="shared" si="64"/>
        <v/>
      </c>
      <c r="U72" s="62" t="str">
        <f t="shared" si="9"/>
        <v/>
      </c>
      <c r="V72" s="63" t="str">
        <f t="shared" si="65"/>
        <v/>
      </c>
      <c r="W72" s="64" t="str">
        <f t="shared" si="11"/>
        <v/>
      </c>
      <c r="X72" s="63" t="str">
        <f t="shared" si="66"/>
        <v/>
      </c>
      <c r="Y72" s="63" t="str">
        <f t="shared" si="67"/>
        <v/>
      </c>
      <c r="Z72" s="55" t="str">
        <f t="shared" si="68"/>
        <v/>
      </c>
      <c r="AA72" s="65" t="str">
        <f t="shared" si="69"/>
        <v/>
      </c>
      <c r="AB72" s="56" t="str">
        <f t="shared" si="16"/>
        <v/>
      </c>
      <c r="AC72" s="66" t="str">
        <f t="shared" si="70"/>
        <v/>
      </c>
      <c r="AD72" s="58" t="str">
        <f t="shared" si="71"/>
        <v/>
      </c>
      <c r="AE72" s="67" t="str">
        <f t="shared" si="72"/>
        <v/>
      </c>
      <c r="AF72" s="60" t="str">
        <f t="shared" si="73"/>
        <v/>
      </c>
      <c r="AG72" s="60" t="str">
        <f t="shared" si="74"/>
        <v/>
      </c>
      <c r="AH72" s="68" t="str">
        <f t="shared" si="75"/>
        <v/>
      </c>
      <c r="AI72" s="69" t="str">
        <f t="shared" si="23"/>
        <v/>
      </c>
      <c r="AJ72" s="63" t="str">
        <f t="shared" si="76"/>
        <v/>
      </c>
      <c r="AK72" s="63" t="str">
        <f t="shared" si="77"/>
        <v/>
      </c>
      <c r="AL72" s="63" t="str">
        <f t="shared" si="78"/>
        <v/>
      </c>
      <c r="AM72" s="63" t="str">
        <f t="shared" si="79"/>
        <v/>
      </c>
      <c r="AN72" s="63" t="str">
        <f t="shared" si="80"/>
        <v/>
      </c>
    </row>
    <row r="73" spans="3:40" ht="24.5" thickTop="1" thickBot="1" x14ac:dyDescent="0.55000000000000004">
      <c r="C73" s="50"/>
      <c r="D73" s="51"/>
      <c r="E73" s="51"/>
      <c r="F73" s="52"/>
      <c r="G73" s="52"/>
      <c r="H73" s="51"/>
      <c r="I73" s="51"/>
      <c r="J73" s="53"/>
      <c r="K73" s="53"/>
      <c r="L73" s="54" t="str">
        <f t="shared" si="81"/>
        <v/>
      </c>
      <c r="M73" s="55" t="str">
        <f t="shared" si="59"/>
        <v/>
      </c>
      <c r="N73" s="56" t="str">
        <f t="shared" si="2"/>
        <v/>
      </c>
      <c r="O73" s="57" t="str">
        <f t="shared" si="60"/>
        <v/>
      </c>
      <c r="P73" s="58" t="str">
        <f t="shared" si="4"/>
        <v/>
      </c>
      <c r="Q73" s="59" t="str">
        <f t="shared" si="61"/>
        <v/>
      </c>
      <c r="R73" s="60" t="str">
        <f t="shared" si="62"/>
        <v/>
      </c>
      <c r="S73" s="55" t="str">
        <f t="shared" si="63"/>
        <v/>
      </c>
      <c r="T73" s="61" t="str">
        <f t="shared" si="64"/>
        <v/>
      </c>
      <c r="U73" s="62" t="str">
        <f t="shared" si="9"/>
        <v/>
      </c>
      <c r="V73" s="63" t="str">
        <f t="shared" si="65"/>
        <v/>
      </c>
      <c r="W73" s="64" t="str">
        <f t="shared" si="11"/>
        <v/>
      </c>
      <c r="X73" s="63" t="str">
        <f t="shared" si="66"/>
        <v/>
      </c>
      <c r="Y73" s="63" t="str">
        <f t="shared" si="67"/>
        <v/>
      </c>
      <c r="Z73" s="55" t="str">
        <f t="shared" si="68"/>
        <v/>
      </c>
      <c r="AA73" s="65" t="str">
        <f t="shared" si="69"/>
        <v/>
      </c>
      <c r="AB73" s="56" t="str">
        <f t="shared" si="16"/>
        <v/>
      </c>
      <c r="AC73" s="66" t="str">
        <f t="shared" si="70"/>
        <v/>
      </c>
      <c r="AD73" s="58" t="str">
        <f t="shared" si="71"/>
        <v/>
      </c>
      <c r="AE73" s="67" t="str">
        <f t="shared" si="72"/>
        <v/>
      </c>
      <c r="AF73" s="60" t="str">
        <f t="shared" si="73"/>
        <v/>
      </c>
      <c r="AG73" s="60" t="str">
        <f t="shared" si="74"/>
        <v/>
      </c>
      <c r="AH73" s="68" t="str">
        <f t="shared" si="75"/>
        <v/>
      </c>
      <c r="AI73" s="69" t="str">
        <f t="shared" si="23"/>
        <v/>
      </c>
      <c r="AJ73" s="63" t="str">
        <f t="shared" si="76"/>
        <v/>
      </c>
      <c r="AK73" s="63" t="str">
        <f t="shared" si="77"/>
        <v/>
      </c>
      <c r="AL73" s="63" t="str">
        <f t="shared" si="78"/>
        <v/>
      </c>
      <c r="AM73" s="63" t="str">
        <f t="shared" si="79"/>
        <v/>
      </c>
      <c r="AN73" s="63" t="str">
        <f t="shared" si="80"/>
        <v/>
      </c>
    </row>
    <row r="74" spans="3:40" ht="24.5" thickTop="1" thickBot="1" x14ac:dyDescent="0.55000000000000004">
      <c r="C74" s="50"/>
      <c r="D74" s="51"/>
      <c r="E74" s="51"/>
      <c r="F74" s="52"/>
      <c r="G74" s="52"/>
      <c r="H74" s="51"/>
      <c r="I74" s="51"/>
      <c r="J74" s="53"/>
      <c r="K74" s="53"/>
      <c r="L74" s="54" t="str">
        <f t="shared" si="81"/>
        <v/>
      </c>
      <c r="M74" s="55" t="str">
        <f t="shared" si="59"/>
        <v/>
      </c>
      <c r="N74" s="56" t="str">
        <f t="shared" si="2"/>
        <v/>
      </c>
      <c r="O74" s="57" t="str">
        <f t="shared" si="60"/>
        <v/>
      </c>
      <c r="P74" s="58" t="str">
        <f t="shared" si="4"/>
        <v/>
      </c>
      <c r="Q74" s="59" t="str">
        <f t="shared" si="61"/>
        <v/>
      </c>
      <c r="R74" s="60" t="str">
        <f t="shared" si="62"/>
        <v/>
      </c>
      <c r="S74" s="55" t="str">
        <f t="shared" si="63"/>
        <v/>
      </c>
      <c r="T74" s="61" t="str">
        <f t="shared" si="64"/>
        <v/>
      </c>
      <c r="U74" s="62" t="str">
        <f t="shared" si="9"/>
        <v/>
      </c>
      <c r="V74" s="63" t="str">
        <f t="shared" si="65"/>
        <v/>
      </c>
      <c r="W74" s="64" t="str">
        <f t="shared" si="11"/>
        <v/>
      </c>
      <c r="X74" s="63" t="str">
        <f t="shared" si="66"/>
        <v/>
      </c>
      <c r="Y74" s="63" t="str">
        <f t="shared" si="67"/>
        <v/>
      </c>
      <c r="Z74" s="55" t="str">
        <f t="shared" si="68"/>
        <v/>
      </c>
      <c r="AA74" s="65" t="str">
        <f t="shared" si="69"/>
        <v/>
      </c>
      <c r="AB74" s="56" t="str">
        <f t="shared" si="16"/>
        <v/>
      </c>
      <c r="AC74" s="66" t="str">
        <f t="shared" si="70"/>
        <v/>
      </c>
      <c r="AD74" s="58" t="str">
        <f t="shared" si="71"/>
        <v/>
      </c>
      <c r="AE74" s="67" t="str">
        <f t="shared" si="72"/>
        <v/>
      </c>
      <c r="AF74" s="60" t="str">
        <f t="shared" si="73"/>
        <v/>
      </c>
      <c r="AG74" s="60" t="str">
        <f t="shared" si="74"/>
        <v/>
      </c>
      <c r="AH74" s="68" t="str">
        <f t="shared" si="75"/>
        <v/>
      </c>
      <c r="AI74" s="69" t="str">
        <f t="shared" si="23"/>
        <v/>
      </c>
      <c r="AJ74" s="63" t="str">
        <f t="shared" si="76"/>
        <v/>
      </c>
      <c r="AK74" s="63" t="str">
        <f t="shared" si="77"/>
        <v/>
      </c>
      <c r="AL74" s="63" t="str">
        <f t="shared" si="78"/>
        <v/>
      </c>
      <c r="AM74" s="63" t="str">
        <f t="shared" si="79"/>
        <v/>
      </c>
      <c r="AN74" s="63" t="str">
        <f t="shared" si="80"/>
        <v/>
      </c>
    </row>
    <row r="75" spans="3:40" ht="24.5" thickTop="1" thickBot="1" x14ac:dyDescent="0.55000000000000004">
      <c r="C75" s="50"/>
      <c r="D75" s="51"/>
      <c r="E75" s="51"/>
      <c r="F75" s="52"/>
      <c r="G75" s="52"/>
      <c r="H75" s="51"/>
      <c r="I75" s="51"/>
      <c r="J75" s="53"/>
      <c r="K75" s="53"/>
      <c r="L75" s="77" t="str">
        <f t="shared" si="81"/>
        <v/>
      </c>
      <c r="M75" s="55" t="str">
        <f t="shared" si="59"/>
        <v/>
      </c>
      <c r="N75" s="56" t="str">
        <f t="shared" si="2"/>
        <v/>
      </c>
      <c r="O75" s="57" t="str">
        <f t="shared" si="60"/>
        <v/>
      </c>
      <c r="P75" s="58" t="str">
        <f t="shared" si="4"/>
        <v/>
      </c>
      <c r="Q75" s="59" t="str">
        <f t="shared" si="61"/>
        <v/>
      </c>
      <c r="R75" s="60" t="str">
        <f t="shared" si="62"/>
        <v/>
      </c>
      <c r="S75" s="55" t="str">
        <f t="shared" si="63"/>
        <v/>
      </c>
      <c r="T75" s="61" t="str">
        <f t="shared" si="64"/>
        <v/>
      </c>
      <c r="U75" s="62" t="str">
        <f t="shared" si="9"/>
        <v/>
      </c>
      <c r="V75" s="63" t="str">
        <f t="shared" si="65"/>
        <v/>
      </c>
      <c r="W75" s="64" t="str">
        <f t="shared" si="11"/>
        <v/>
      </c>
      <c r="X75" s="63" t="str">
        <f t="shared" si="66"/>
        <v/>
      </c>
      <c r="Y75" s="63" t="str">
        <f t="shared" si="67"/>
        <v/>
      </c>
      <c r="Z75" s="55" t="str">
        <f t="shared" si="68"/>
        <v/>
      </c>
      <c r="AA75" s="65" t="str">
        <f t="shared" si="69"/>
        <v/>
      </c>
      <c r="AB75" s="56" t="str">
        <f t="shared" si="16"/>
        <v/>
      </c>
      <c r="AC75" s="66" t="str">
        <f t="shared" si="70"/>
        <v/>
      </c>
      <c r="AD75" s="58" t="str">
        <f t="shared" si="71"/>
        <v/>
      </c>
      <c r="AE75" s="67" t="str">
        <f t="shared" si="72"/>
        <v/>
      </c>
      <c r="AF75" s="60" t="str">
        <f t="shared" si="73"/>
        <v/>
      </c>
      <c r="AG75" s="60" t="str">
        <f t="shared" si="74"/>
        <v/>
      </c>
      <c r="AH75" s="68" t="str">
        <f t="shared" si="75"/>
        <v/>
      </c>
      <c r="AI75" s="69" t="str">
        <f t="shared" si="23"/>
        <v/>
      </c>
      <c r="AJ75" s="63" t="str">
        <f t="shared" si="76"/>
        <v/>
      </c>
      <c r="AK75" s="63" t="str">
        <f t="shared" si="77"/>
        <v/>
      </c>
      <c r="AL75" s="63" t="str">
        <f t="shared" si="78"/>
        <v/>
      </c>
      <c r="AM75" s="63" t="str">
        <f t="shared" si="79"/>
        <v/>
      </c>
      <c r="AN75" s="63" t="str">
        <f t="shared" si="80"/>
        <v/>
      </c>
    </row>
    <row r="76" spans="3:40" ht="24.5" thickTop="1" thickBot="1" x14ac:dyDescent="0.55000000000000004">
      <c r="C76" s="50"/>
      <c r="D76" s="51"/>
      <c r="E76" s="51"/>
      <c r="F76" s="52"/>
      <c r="G76" s="52"/>
      <c r="H76" s="51"/>
      <c r="I76" s="51"/>
      <c r="J76" s="53"/>
      <c r="K76" s="53"/>
      <c r="L76" s="77" t="str">
        <f t="shared" si="81"/>
        <v/>
      </c>
      <c r="M76" s="55" t="str">
        <f t="shared" si="59"/>
        <v/>
      </c>
      <c r="N76" s="56" t="str">
        <f t="shared" si="2"/>
        <v/>
      </c>
      <c r="O76" s="57" t="str">
        <f t="shared" si="60"/>
        <v/>
      </c>
      <c r="P76" s="58" t="str">
        <f t="shared" si="4"/>
        <v/>
      </c>
      <c r="Q76" s="59" t="str">
        <f t="shared" si="61"/>
        <v/>
      </c>
      <c r="R76" s="60" t="str">
        <f t="shared" si="62"/>
        <v/>
      </c>
      <c r="S76" s="55" t="str">
        <f t="shared" si="63"/>
        <v/>
      </c>
      <c r="T76" s="61" t="str">
        <f t="shared" si="64"/>
        <v/>
      </c>
      <c r="U76" s="62" t="str">
        <f t="shared" si="9"/>
        <v/>
      </c>
      <c r="V76" s="63" t="str">
        <f t="shared" si="65"/>
        <v/>
      </c>
      <c r="W76" s="64" t="str">
        <f t="shared" si="11"/>
        <v/>
      </c>
      <c r="X76" s="63" t="str">
        <f t="shared" si="66"/>
        <v/>
      </c>
      <c r="Y76" s="63" t="str">
        <f t="shared" si="67"/>
        <v/>
      </c>
      <c r="Z76" s="55" t="str">
        <f t="shared" si="68"/>
        <v/>
      </c>
      <c r="AA76" s="65" t="str">
        <f t="shared" si="69"/>
        <v/>
      </c>
      <c r="AB76" s="56" t="str">
        <f t="shared" si="16"/>
        <v/>
      </c>
      <c r="AC76" s="66" t="str">
        <f t="shared" si="70"/>
        <v/>
      </c>
      <c r="AD76" s="58" t="str">
        <f t="shared" si="71"/>
        <v/>
      </c>
      <c r="AE76" s="67" t="str">
        <f t="shared" si="72"/>
        <v/>
      </c>
      <c r="AF76" s="60" t="str">
        <f t="shared" si="73"/>
        <v/>
      </c>
      <c r="AG76" s="60" t="str">
        <f t="shared" si="74"/>
        <v/>
      </c>
      <c r="AH76" s="68" t="str">
        <f t="shared" si="75"/>
        <v/>
      </c>
      <c r="AI76" s="69" t="str">
        <f t="shared" si="23"/>
        <v/>
      </c>
      <c r="AJ76" s="63" t="str">
        <f t="shared" si="76"/>
        <v/>
      </c>
      <c r="AK76" s="63" t="str">
        <f t="shared" si="77"/>
        <v/>
      </c>
      <c r="AL76" s="63" t="str">
        <f t="shared" si="78"/>
        <v/>
      </c>
      <c r="AM76" s="63" t="str">
        <f t="shared" si="79"/>
        <v/>
      </c>
      <c r="AN76" s="63" t="str">
        <f t="shared" si="80"/>
        <v/>
      </c>
    </row>
    <row r="77" spans="3:40" ht="24.5" thickTop="1" thickBot="1" x14ac:dyDescent="0.55000000000000004">
      <c r="C77" s="50"/>
      <c r="D77" s="51"/>
      <c r="E77" s="51"/>
      <c r="F77" s="52"/>
      <c r="G77" s="52"/>
      <c r="H77" s="51"/>
      <c r="I77" s="51"/>
      <c r="J77" s="53"/>
      <c r="K77" s="53"/>
      <c r="L77" s="77" t="str">
        <f t="shared" si="81"/>
        <v/>
      </c>
      <c r="M77" s="55" t="str">
        <f t="shared" si="59"/>
        <v/>
      </c>
      <c r="N77" s="56" t="str">
        <f t="shared" si="2"/>
        <v/>
      </c>
      <c r="O77" s="57" t="str">
        <f t="shared" si="60"/>
        <v/>
      </c>
      <c r="P77" s="58" t="str">
        <f t="shared" si="4"/>
        <v/>
      </c>
      <c r="Q77" s="59" t="str">
        <f t="shared" si="61"/>
        <v/>
      </c>
      <c r="R77" s="60" t="str">
        <f t="shared" si="62"/>
        <v/>
      </c>
      <c r="S77" s="55" t="str">
        <f t="shared" si="63"/>
        <v/>
      </c>
      <c r="T77" s="61" t="str">
        <f t="shared" si="64"/>
        <v/>
      </c>
      <c r="U77" s="62" t="str">
        <f t="shared" si="9"/>
        <v/>
      </c>
      <c r="V77" s="63" t="str">
        <f t="shared" si="65"/>
        <v/>
      </c>
      <c r="W77" s="64" t="str">
        <f t="shared" si="11"/>
        <v/>
      </c>
      <c r="X77" s="63" t="str">
        <f t="shared" si="66"/>
        <v/>
      </c>
      <c r="Y77" s="63" t="str">
        <f t="shared" si="67"/>
        <v/>
      </c>
      <c r="Z77" s="55" t="str">
        <f t="shared" si="68"/>
        <v/>
      </c>
      <c r="AA77" s="65" t="str">
        <f t="shared" si="69"/>
        <v/>
      </c>
      <c r="AB77" s="56" t="str">
        <f t="shared" si="16"/>
        <v/>
      </c>
      <c r="AC77" s="66" t="str">
        <f t="shared" si="70"/>
        <v/>
      </c>
      <c r="AD77" s="58" t="str">
        <f t="shared" si="71"/>
        <v/>
      </c>
      <c r="AE77" s="67" t="str">
        <f t="shared" si="72"/>
        <v/>
      </c>
      <c r="AF77" s="60" t="str">
        <f t="shared" si="73"/>
        <v/>
      </c>
      <c r="AG77" s="60" t="str">
        <f t="shared" si="74"/>
        <v/>
      </c>
      <c r="AH77" s="68" t="str">
        <f t="shared" si="75"/>
        <v/>
      </c>
      <c r="AI77" s="69" t="str">
        <f t="shared" si="23"/>
        <v/>
      </c>
      <c r="AJ77" s="63" t="str">
        <f t="shared" si="76"/>
        <v/>
      </c>
      <c r="AK77" s="63" t="str">
        <f t="shared" si="77"/>
        <v/>
      </c>
      <c r="AL77" s="63" t="str">
        <f t="shared" si="78"/>
        <v/>
      </c>
      <c r="AM77" s="63" t="str">
        <f t="shared" si="79"/>
        <v/>
      </c>
      <c r="AN77" s="63" t="str">
        <f t="shared" si="80"/>
        <v/>
      </c>
    </row>
    <row r="78" spans="3:40" ht="24.5" thickTop="1" thickBot="1" x14ac:dyDescent="0.55000000000000004">
      <c r="C78" s="50"/>
      <c r="D78" s="51"/>
      <c r="E78" s="51"/>
      <c r="F78" s="52"/>
      <c r="G78" s="52"/>
      <c r="H78" s="51"/>
      <c r="I78" s="51"/>
      <c r="J78" s="53"/>
      <c r="K78" s="53"/>
      <c r="L78" s="77" t="str">
        <f t="shared" si="81"/>
        <v/>
      </c>
      <c r="M78" s="55" t="str">
        <f t="shared" si="59"/>
        <v/>
      </c>
      <c r="N78" s="56" t="str">
        <f t="shared" si="2"/>
        <v/>
      </c>
      <c r="O78" s="57" t="str">
        <f t="shared" si="60"/>
        <v/>
      </c>
      <c r="P78" s="58" t="str">
        <f t="shared" si="4"/>
        <v/>
      </c>
      <c r="Q78" s="59" t="str">
        <f t="shared" si="61"/>
        <v/>
      </c>
      <c r="R78" s="60" t="str">
        <f t="shared" si="62"/>
        <v/>
      </c>
      <c r="S78" s="55" t="str">
        <f t="shared" si="63"/>
        <v/>
      </c>
      <c r="T78" s="61" t="str">
        <f t="shared" si="64"/>
        <v/>
      </c>
      <c r="U78" s="62" t="str">
        <f t="shared" si="9"/>
        <v/>
      </c>
      <c r="V78" s="63" t="str">
        <f t="shared" si="65"/>
        <v/>
      </c>
      <c r="W78" s="64" t="str">
        <f t="shared" si="11"/>
        <v/>
      </c>
      <c r="X78" s="63" t="str">
        <f t="shared" si="66"/>
        <v/>
      </c>
      <c r="Y78" s="63" t="str">
        <f t="shared" si="67"/>
        <v/>
      </c>
      <c r="Z78" s="55" t="str">
        <f t="shared" si="68"/>
        <v/>
      </c>
      <c r="AA78" s="65" t="str">
        <f t="shared" si="69"/>
        <v/>
      </c>
      <c r="AB78" s="56" t="str">
        <f t="shared" si="16"/>
        <v/>
      </c>
      <c r="AC78" s="66" t="str">
        <f t="shared" si="70"/>
        <v/>
      </c>
      <c r="AD78" s="58" t="str">
        <f t="shared" si="71"/>
        <v/>
      </c>
      <c r="AE78" s="67" t="str">
        <f t="shared" si="72"/>
        <v/>
      </c>
      <c r="AF78" s="60" t="str">
        <f t="shared" si="73"/>
        <v/>
      </c>
      <c r="AG78" s="60" t="str">
        <f t="shared" si="74"/>
        <v/>
      </c>
      <c r="AH78" s="68" t="str">
        <f t="shared" si="75"/>
        <v/>
      </c>
      <c r="AI78" s="69" t="str">
        <f t="shared" si="23"/>
        <v/>
      </c>
      <c r="AJ78" s="63" t="str">
        <f t="shared" si="76"/>
        <v/>
      </c>
      <c r="AK78" s="63" t="str">
        <f t="shared" si="77"/>
        <v/>
      </c>
      <c r="AL78" s="63" t="str">
        <f t="shared" si="78"/>
        <v/>
      </c>
      <c r="AM78" s="63" t="str">
        <f t="shared" si="79"/>
        <v/>
      </c>
      <c r="AN78" s="63" t="str">
        <f t="shared" si="80"/>
        <v/>
      </c>
    </row>
    <row r="79" spans="3:40" ht="24.5" thickTop="1" thickBot="1" x14ac:dyDescent="0.55000000000000004">
      <c r="C79" s="50"/>
      <c r="D79" s="51"/>
      <c r="E79" s="51"/>
      <c r="F79" s="52"/>
      <c r="G79" s="52"/>
      <c r="H79" s="51"/>
      <c r="I79" s="51"/>
      <c r="J79" s="53"/>
      <c r="K79" s="53"/>
      <c r="L79" s="77" t="str">
        <f t="shared" si="81"/>
        <v/>
      </c>
      <c r="M79" s="55" t="str">
        <f t="shared" si="59"/>
        <v/>
      </c>
      <c r="N79" s="56" t="str">
        <f t="shared" si="2"/>
        <v/>
      </c>
      <c r="O79" s="57" t="str">
        <f t="shared" si="60"/>
        <v/>
      </c>
      <c r="P79" s="58" t="str">
        <f t="shared" si="4"/>
        <v/>
      </c>
      <c r="Q79" s="59" t="str">
        <f t="shared" si="61"/>
        <v/>
      </c>
      <c r="R79" s="60" t="str">
        <f t="shared" si="62"/>
        <v/>
      </c>
      <c r="S79" s="55" t="str">
        <f t="shared" si="63"/>
        <v/>
      </c>
      <c r="T79" s="61" t="str">
        <f t="shared" si="64"/>
        <v/>
      </c>
      <c r="U79" s="62" t="str">
        <f t="shared" si="9"/>
        <v/>
      </c>
      <c r="V79" s="63" t="str">
        <f t="shared" si="65"/>
        <v/>
      </c>
      <c r="W79" s="64" t="str">
        <f t="shared" si="11"/>
        <v/>
      </c>
      <c r="X79" s="63" t="str">
        <f t="shared" si="66"/>
        <v/>
      </c>
      <c r="Y79" s="63" t="str">
        <f t="shared" si="67"/>
        <v/>
      </c>
      <c r="Z79" s="55" t="str">
        <f t="shared" si="68"/>
        <v/>
      </c>
      <c r="AA79" s="65" t="str">
        <f t="shared" si="69"/>
        <v/>
      </c>
      <c r="AB79" s="56" t="str">
        <f t="shared" si="16"/>
        <v/>
      </c>
      <c r="AC79" s="66" t="str">
        <f t="shared" si="70"/>
        <v/>
      </c>
      <c r="AD79" s="58" t="str">
        <f t="shared" si="71"/>
        <v/>
      </c>
      <c r="AE79" s="67" t="str">
        <f t="shared" si="72"/>
        <v/>
      </c>
      <c r="AF79" s="60" t="str">
        <f t="shared" si="73"/>
        <v/>
      </c>
      <c r="AG79" s="60" t="str">
        <f t="shared" si="74"/>
        <v/>
      </c>
      <c r="AH79" s="68" t="str">
        <f t="shared" si="75"/>
        <v/>
      </c>
      <c r="AI79" s="69" t="str">
        <f t="shared" si="23"/>
        <v/>
      </c>
      <c r="AJ79" s="63" t="str">
        <f t="shared" si="76"/>
        <v/>
      </c>
      <c r="AK79" s="63" t="str">
        <f t="shared" si="77"/>
        <v/>
      </c>
      <c r="AL79" s="63" t="str">
        <f t="shared" si="78"/>
        <v/>
      </c>
      <c r="AM79" s="63" t="str">
        <f t="shared" si="79"/>
        <v/>
      </c>
      <c r="AN79" s="63" t="str">
        <f t="shared" si="80"/>
        <v/>
      </c>
    </row>
    <row r="80" spans="3:40" ht="24.5" thickTop="1" thickBot="1" x14ac:dyDescent="0.55000000000000004">
      <c r="C80" s="50"/>
      <c r="D80" s="51"/>
      <c r="E80" s="51"/>
      <c r="F80" s="52"/>
      <c r="G80" s="52"/>
      <c r="H80" s="51"/>
      <c r="I80" s="51"/>
      <c r="J80" s="53"/>
      <c r="K80" s="53"/>
      <c r="L80" s="54" t="str">
        <f>IF(C80="","",_xlfn.CONCAT("            { line: ","""",C80,", ",M80:AN80,""", sC: ","""",B80,"""},"))</f>
        <v/>
      </c>
      <c r="M80" s="55" t="str">
        <f t="shared" si="59"/>
        <v/>
      </c>
      <c r="N80" s="56" t="str">
        <f t="shared" si="2"/>
        <v/>
      </c>
      <c r="O80" s="57" t="str">
        <f t="shared" si="60"/>
        <v/>
      </c>
      <c r="P80" s="58" t="str">
        <f t="shared" si="4"/>
        <v/>
      </c>
      <c r="Q80" s="59" t="str">
        <f t="shared" si="61"/>
        <v/>
      </c>
      <c r="R80" s="60" t="str">
        <f t="shared" si="62"/>
        <v/>
      </c>
      <c r="S80" s="55" t="str">
        <f t="shared" si="63"/>
        <v/>
      </c>
      <c r="T80" s="61" t="str">
        <f t="shared" si="64"/>
        <v/>
      </c>
      <c r="U80" s="62" t="str">
        <f t="shared" si="9"/>
        <v/>
      </c>
      <c r="V80" s="63" t="str">
        <f t="shared" si="65"/>
        <v/>
      </c>
      <c r="W80" s="64" t="str">
        <f t="shared" si="11"/>
        <v/>
      </c>
      <c r="X80" s="63" t="str">
        <f t="shared" si="66"/>
        <v/>
      </c>
      <c r="Y80" s="63" t="str">
        <f t="shared" si="67"/>
        <v/>
      </c>
      <c r="Z80" s="55" t="str">
        <f t="shared" si="68"/>
        <v/>
      </c>
      <c r="AA80" s="65" t="str">
        <f t="shared" si="69"/>
        <v/>
      </c>
      <c r="AB80" s="56" t="str">
        <f t="shared" si="16"/>
        <v/>
      </c>
      <c r="AC80" s="66" t="str">
        <f t="shared" si="70"/>
        <v/>
      </c>
      <c r="AD80" s="58" t="str">
        <f t="shared" si="71"/>
        <v/>
      </c>
      <c r="AE80" s="67" t="str">
        <f t="shared" si="72"/>
        <v/>
      </c>
      <c r="AF80" s="60" t="str">
        <f t="shared" si="73"/>
        <v/>
      </c>
      <c r="AG80" s="60" t="str">
        <f t="shared" si="74"/>
        <v/>
      </c>
      <c r="AH80" s="68" t="str">
        <f t="shared" si="75"/>
        <v/>
      </c>
      <c r="AI80" s="69" t="str">
        <f t="shared" si="23"/>
        <v/>
      </c>
      <c r="AJ80" s="63" t="str">
        <f t="shared" si="76"/>
        <v/>
      </c>
      <c r="AK80" s="63" t="str">
        <f t="shared" si="77"/>
        <v/>
      </c>
      <c r="AL80" s="63" t="str">
        <f t="shared" si="78"/>
        <v/>
      </c>
      <c r="AM80" s="63" t="str">
        <f t="shared" si="79"/>
        <v/>
      </c>
      <c r="AN80" s="63" t="str">
        <f t="shared" si="80"/>
        <v/>
      </c>
    </row>
    <row r="81" spans="2:40" ht="26.5" thickTop="1" thickBot="1" x14ac:dyDescent="0.55000000000000004">
      <c r="C81" s="72"/>
      <c r="D81" s="73"/>
      <c r="E81" s="73"/>
      <c r="F81" s="73"/>
      <c r="G81" s="73"/>
      <c r="H81" s="73"/>
      <c r="I81" s="73"/>
      <c r="J81" s="73"/>
      <c r="K81" s="73"/>
      <c r="L81" s="74" t="s">
        <v>997</v>
      </c>
      <c r="M81" s="55"/>
      <c r="N81" s="56"/>
      <c r="O81" s="57"/>
      <c r="P81" s="58"/>
      <c r="Q81" s="59"/>
      <c r="R81" s="60"/>
      <c r="S81" s="55"/>
      <c r="T81" s="61"/>
      <c r="U81" s="62"/>
      <c r="V81" s="63"/>
      <c r="W81" s="64"/>
      <c r="X81" s="63"/>
      <c r="Y81" s="63"/>
      <c r="Z81" s="55"/>
      <c r="AA81" s="65"/>
      <c r="AB81" s="56"/>
      <c r="AC81" s="66"/>
      <c r="AD81" s="58"/>
      <c r="AE81" s="67"/>
      <c r="AF81" s="60"/>
      <c r="AG81" s="60"/>
      <c r="AH81" s="68"/>
      <c r="AI81" s="69"/>
      <c r="AJ81" s="63"/>
      <c r="AK81" s="63"/>
      <c r="AL81" s="63"/>
      <c r="AM81" s="63"/>
      <c r="AN81" s="63"/>
    </row>
    <row r="82" spans="2:40" ht="24.5" thickTop="1" thickBot="1" x14ac:dyDescent="0.55000000000000004">
      <c r="C82" s="50"/>
      <c r="D82" s="51"/>
      <c r="E82" s="51"/>
      <c r="F82" s="52"/>
      <c r="G82" s="52"/>
      <c r="H82" s="51"/>
      <c r="I82" s="51"/>
      <c r="J82" s="53"/>
      <c r="K82" s="53"/>
      <c r="L82" s="54" t="str">
        <f t="shared" ref="L82:L101" si="82">IF(C82="","",_xlfn.CONCAT("            { line: ","""",C82,", ",M82:AN82,""", sC: ","""",B82,"""},"))</f>
        <v/>
      </c>
      <c r="M82" s="55" t="str">
        <f t="shared" ref="M82:M101" si="83">IF(N82="","","(")</f>
        <v/>
      </c>
      <c r="N82" s="56" t="str">
        <f t="shared" ref="N82:N101" si="84">IF(D82="","",D82)</f>
        <v/>
      </c>
      <c r="O82" s="57" t="str">
        <f t="shared" ref="O82:O101" si="85">IF(N82="","",",")</f>
        <v/>
      </c>
      <c r="P82" s="58" t="str">
        <f t="shared" ref="P82:P101" si="86">IF(E82="","",E82)</f>
        <v/>
      </c>
      <c r="Q82" s="59" t="str">
        <f t="shared" ref="Q82:Q101" si="87">IF(N82="","",",")</f>
        <v/>
      </c>
      <c r="R82" s="60" t="str">
        <f t="shared" ref="R82:R101" si="88">IF(N82="","",15)</f>
        <v/>
      </c>
      <c r="S82" s="55" t="str">
        <f t="shared" ref="S82:S101" si="89">IF(N82="","",")")</f>
        <v/>
      </c>
      <c r="T82" s="61" t="str">
        <f t="shared" ref="T82:T101" si="90">IF(U82="","","(")</f>
        <v/>
      </c>
      <c r="U82" s="62" t="str">
        <f t="shared" ref="U82:U101" si="91">IF(F82="","",F82)</f>
        <v/>
      </c>
      <c r="V82" s="63" t="str">
        <f t="shared" ref="V82:V101" si="92">IF(U82="","",",")</f>
        <v/>
      </c>
      <c r="W82" s="64" t="str">
        <f t="shared" ref="W82:W101" si="93">IF(G82="","",G82)</f>
        <v/>
      </c>
      <c r="X82" s="63" t="str">
        <f t="shared" ref="X82:X101" si="94">IF(U82="","",",")</f>
        <v/>
      </c>
      <c r="Y82" s="63" t="str">
        <f t="shared" ref="Y82:Y101" si="95">IF(U82="","",250)</f>
        <v/>
      </c>
      <c r="Z82" s="55" t="str">
        <f t="shared" ref="Z82:Z101" si="96">IF(U82="","",")")</f>
        <v/>
      </c>
      <c r="AA82" s="65" t="str">
        <f t="shared" ref="AA82:AA101" si="97">IF(AB82="","","(")</f>
        <v/>
      </c>
      <c r="AB82" s="56" t="str">
        <f t="shared" ref="AB82:AB101" si="98">IF(H82="","",H82)</f>
        <v/>
      </c>
      <c r="AC82" s="66" t="str">
        <f t="shared" ref="AC82:AC101" si="99">IF(AB82="","",",")</f>
        <v/>
      </c>
      <c r="AD82" s="58" t="str">
        <f t="shared" si="71"/>
        <v/>
      </c>
      <c r="AE82" s="67" t="str">
        <f t="shared" ref="AE82:AE101" si="100">IF(AB82="","",",")</f>
        <v/>
      </c>
      <c r="AF82" s="60" t="str">
        <f t="shared" ref="AF82:AF101" si="101">IF(AB82="","",350)</f>
        <v/>
      </c>
      <c r="AG82" s="60" t="str">
        <f t="shared" ref="AG82:AG101" si="102">IF(AB82="","",")")</f>
        <v/>
      </c>
      <c r="AH82" s="68" t="str">
        <f t="shared" ref="AH82:AH101" si="103">IF(AI82="","","(")</f>
        <v/>
      </c>
      <c r="AI82" s="69" t="str">
        <f t="shared" ref="AI82:AI101" si="104">IF(J82="","",J82)</f>
        <v/>
      </c>
      <c r="AJ82" s="63" t="str">
        <f t="shared" ref="AJ82:AJ101" si="105">IF(AI82="","",",")</f>
        <v/>
      </c>
      <c r="AK82" s="63" t="str">
        <f t="shared" si="77"/>
        <v/>
      </c>
      <c r="AL82" s="63" t="str">
        <f t="shared" ref="AL82:AL101" si="106">IF(AI82="","",",")</f>
        <v/>
      </c>
      <c r="AM82" s="63" t="str">
        <f t="shared" ref="AM82:AM101" si="107">IF(AI82="","",450)</f>
        <v/>
      </c>
      <c r="AN82" s="63" t="str">
        <f t="shared" ref="AN82:AN101" si="108">IF(AI82="","",")")</f>
        <v/>
      </c>
    </row>
    <row r="83" spans="2:40" ht="26.5" thickTop="1" thickBot="1" x14ac:dyDescent="0.55000000000000004">
      <c r="C83" s="72"/>
      <c r="D83" s="73"/>
      <c r="E83" s="73"/>
      <c r="F83" s="73"/>
      <c r="G83" s="73"/>
      <c r="H83" s="73"/>
      <c r="I83" s="73"/>
      <c r="J83" s="73"/>
      <c r="K83" s="73"/>
      <c r="L83" s="74" t="s">
        <v>997</v>
      </c>
      <c r="M83" s="55"/>
      <c r="N83" s="56"/>
      <c r="O83" s="57"/>
      <c r="P83" s="58"/>
      <c r="Q83" s="59"/>
      <c r="R83" s="60"/>
      <c r="S83" s="55"/>
      <c r="T83" s="61"/>
      <c r="U83" s="62"/>
      <c r="V83" s="63"/>
      <c r="W83" s="64"/>
      <c r="X83" s="63"/>
      <c r="Y83" s="63"/>
      <c r="Z83" s="55"/>
      <c r="AA83" s="65"/>
      <c r="AB83" s="56"/>
      <c r="AC83" s="66"/>
      <c r="AD83" s="58"/>
      <c r="AE83" s="67"/>
      <c r="AF83" s="60"/>
      <c r="AG83" s="60"/>
      <c r="AH83" s="68"/>
      <c r="AI83" s="69"/>
      <c r="AJ83" s="63"/>
      <c r="AK83" s="63"/>
      <c r="AL83" s="63"/>
      <c r="AM83" s="63"/>
      <c r="AN83" s="63"/>
    </row>
    <row r="84" spans="2:40" ht="24.5" thickTop="1" thickBot="1" x14ac:dyDescent="0.55000000000000004">
      <c r="C84" s="78" t="s">
        <v>999</v>
      </c>
      <c r="D84" s="79"/>
      <c r="E84" s="79"/>
      <c r="F84" s="79"/>
      <c r="G84" s="79"/>
      <c r="H84" s="79"/>
      <c r="I84" s="79"/>
      <c r="J84" s="79"/>
      <c r="K84" s="79"/>
      <c r="L84" s="80" t="s">
        <v>1000</v>
      </c>
      <c r="M84" s="55" t="str">
        <f t="shared" ref="M84:M100" si="109">IF(N84="","","(")</f>
        <v/>
      </c>
      <c r="N84" s="56" t="str">
        <f t="shared" ref="N84:N100" si="110">IF(D84="","",D84)</f>
        <v/>
      </c>
      <c r="O84" s="57" t="str">
        <f t="shared" ref="O84:O100" si="111">IF(N84="","",",")</f>
        <v/>
      </c>
      <c r="P84" s="58" t="str">
        <f t="shared" ref="P84:P100" si="112">IF(E84="","",E84)</f>
        <v/>
      </c>
      <c r="Q84" s="59" t="str">
        <f t="shared" ref="Q84:Q100" si="113">IF(N84="","",",")</f>
        <v/>
      </c>
      <c r="R84" s="60" t="str">
        <f t="shared" ref="R84:R100" si="114">IF(N84="","",15)</f>
        <v/>
      </c>
      <c r="S84" s="55" t="str">
        <f t="shared" ref="S84:S100" si="115">IF(N84="","",")")</f>
        <v/>
      </c>
      <c r="T84" s="61" t="str">
        <f t="shared" ref="T84:T100" si="116">IF(U84="","","(")</f>
        <v/>
      </c>
      <c r="U84" s="62" t="str">
        <f t="shared" ref="U84:U100" si="117">IF(F84="","",F84)</f>
        <v/>
      </c>
      <c r="V84" s="63" t="str">
        <f t="shared" ref="V84:V100" si="118">IF(U84="","",",")</f>
        <v/>
      </c>
      <c r="W84" s="64" t="str">
        <f t="shared" ref="W84:W100" si="119">IF(G84="","",G84)</f>
        <v/>
      </c>
      <c r="X84" s="63" t="str">
        <f t="shared" ref="X84:X100" si="120">IF(U84="","",",")</f>
        <v/>
      </c>
      <c r="Y84" s="63" t="str">
        <f t="shared" ref="Y84:Y100" si="121">IF(U84="","",250)</f>
        <v/>
      </c>
      <c r="Z84" s="55" t="str">
        <f t="shared" ref="Z84:Z100" si="122">IF(U84="","",")")</f>
        <v/>
      </c>
      <c r="AA84" s="65" t="str">
        <f t="shared" ref="AA84:AA100" si="123">IF(AB84="","","(")</f>
        <v/>
      </c>
      <c r="AB84" s="56" t="str">
        <f t="shared" ref="AB84:AB100" si="124">IF(H84="","",H84)</f>
        <v/>
      </c>
      <c r="AC84" s="66" t="str">
        <f t="shared" ref="AC84:AC100" si="125">IF(AB84="","",",")</f>
        <v/>
      </c>
      <c r="AD84" s="58" t="str">
        <f t="shared" ref="AD84:AD100" si="126">IF(I84="","",I84)</f>
        <v/>
      </c>
      <c r="AE84" s="67" t="str">
        <f t="shared" ref="AE84:AE100" si="127">IF(AB84="","",",")</f>
        <v/>
      </c>
      <c r="AF84" s="60" t="str">
        <f t="shared" ref="AF84:AF100" si="128">IF(AB84="","",350)</f>
        <v/>
      </c>
      <c r="AG84" s="60" t="str">
        <f t="shared" ref="AG84:AG100" si="129">IF(AB84="","",")")</f>
        <v/>
      </c>
      <c r="AH84" s="68" t="str">
        <f t="shared" ref="AH84:AH100" si="130">IF(AI84="","","(")</f>
        <v/>
      </c>
      <c r="AI84" s="69" t="str">
        <f t="shared" ref="AI84:AI100" si="131">IF(J84="","",J84)</f>
        <v/>
      </c>
      <c r="AJ84" s="63" t="str">
        <f t="shared" ref="AJ84:AJ100" si="132">IF(AI84="","",",")</f>
        <v/>
      </c>
      <c r="AK84" s="63" t="str">
        <f t="shared" ref="AK84:AK100" si="133">IF(K84="","",K84)</f>
        <v/>
      </c>
      <c r="AL84" s="63" t="str">
        <f t="shared" ref="AL84:AL100" si="134">IF(AI84="","",",")</f>
        <v/>
      </c>
      <c r="AM84" s="63" t="str">
        <f t="shared" ref="AM84:AM100" si="135">IF(AI84="","",450)</f>
        <v/>
      </c>
      <c r="AN84" s="63" t="str">
        <f t="shared" ref="AN84:AN100" si="136">IF(AI84="","",")")</f>
        <v/>
      </c>
    </row>
    <row r="85" spans="2:40" ht="24.5" thickTop="1" thickBot="1" x14ac:dyDescent="0.55000000000000004">
      <c r="B85" t="s">
        <v>1001</v>
      </c>
      <c r="C85" s="81" t="s">
        <v>1002</v>
      </c>
      <c r="D85" s="82"/>
      <c r="E85" s="82"/>
      <c r="F85" s="82"/>
      <c r="G85" s="82"/>
      <c r="H85" s="82"/>
      <c r="I85" s="82"/>
      <c r="J85" s="82"/>
      <c r="K85" s="82"/>
      <c r="L85" s="83" t="str">
        <f>IF(C85="","",_xlfn.CONCAT("       triggerLine: ","""",C85,", ",M85:AN85,""", sC: ","""",B85,""", lines: ["))</f>
        <v xml:space="preserve">       triggerLine: "ASAMBLEA UNO, ", sC: "ta as", lines: [</v>
      </c>
      <c r="M85" s="55" t="str">
        <f t="shared" si="109"/>
        <v/>
      </c>
      <c r="N85" s="56" t="str">
        <f t="shared" si="110"/>
        <v/>
      </c>
      <c r="O85" s="57" t="str">
        <f t="shared" si="111"/>
        <v/>
      </c>
      <c r="P85" s="58" t="str">
        <f t="shared" si="112"/>
        <v/>
      </c>
      <c r="Q85" s="59" t="str">
        <f t="shared" si="113"/>
        <v/>
      </c>
      <c r="R85" s="60" t="str">
        <f t="shared" si="114"/>
        <v/>
      </c>
      <c r="S85" s="55" t="str">
        <f t="shared" si="115"/>
        <v/>
      </c>
      <c r="T85" s="61" t="str">
        <f t="shared" si="116"/>
        <v/>
      </c>
      <c r="U85" s="62" t="str">
        <f t="shared" si="117"/>
        <v/>
      </c>
      <c r="V85" s="63" t="str">
        <f t="shared" si="118"/>
        <v/>
      </c>
      <c r="W85" s="64" t="str">
        <f t="shared" si="119"/>
        <v/>
      </c>
      <c r="X85" s="63" t="str">
        <f t="shared" si="120"/>
        <v/>
      </c>
      <c r="Y85" s="63" t="str">
        <f t="shared" si="121"/>
        <v/>
      </c>
      <c r="Z85" s="55" t="str">
        <f t="shared" si="122"/>
        <v/>
      </c>
      <c r="AA85" s="65" t="str">
        <f t="shared" si="123"/>
        <v/>
      </c>
      <c r="AB85" s="56" t="str">
        <f t="shared" si="124"/>
        <v/>
      </c>
      <c r="AC85" s="66" t="str">
        <f t="shared" si="125"/>
        <v/>
      </c>
      <c r="AD85" s="58" t="str">
        <f t="shared" si="126"/>
        <v/>
      </c>
      <c r="AE85" s="67" t="str">
        <f t="shared" si="127"/>
        <v/>
      </c>
      <c r="AF85" s="60" t="str">
        <f t="shared" si="128"/>
        <v/>
      </c>
      <c r="AG85" s="60" t="str">
        <f t="shared" si="129"/>
        <v/>
      </c>
      <c r="AH85" s="68" t="str">
        <f t="shared" si="130"/>
        <v/>
      </c>
      <c r="AI85" s="69" t="str">
        <f t="shared" si="131"/>
        <v/>
      </c>
      <c r="AJ85" s="63" t="str">
        <f t="shared" si="132"/>
        <v/>
      </c>
      <c r="AK85" s="63" t="str">
        <f t="shared" si="133"/>
        <v/>
      </c>
      <c r="AL85" s="63" t="str">
        <f t="shared" si="134"/>
        <v/>
      </c>
      <c r="AM85" s="63" t="str">
        <f t="shared" si="135"/>
        <v/>
      </c>
      <c r="AN85" s="63" t="str">
        <f t="shared" si="136"/>
        <v/>
      </c>
    </row>
    <row r="86" spans="2:40" ht="24.5" thickTop="1" thickBot="1" x14ac:dyDescent="0.55000000000000004">
      <c r="B86" t="s">
        <v>1003</v>
      </c>
      <c r="C86" s="84" t="s">
        <v>1004</v>
      </c>
      <c r="D86" s="85"/>
      <c r="E86" s="85"/>
      <c r="F86" s="85"/>
      <c r="G86" s="85"/>
      <c r="H86" s="86"/>
      <c r="I86" s="86"/>
      <c r="J86" s="86"/>
      <c r="K86" s="86"/>
      <c r="L86" s="87" t="str">
        <f>IF(C86="","",_xlfn.CONCAT("            { line: ","""",C86,", ",M86:AN86,""", sC: ","""",B86,"""},"))</f>
        <v xml:space="preserve">            { line: "ASAMBLEA DOS, ", sC: "as"},</v>
      </c>
      <c r="M86" s="55" t="str">
        <f t="shared" si="109"/>
        <v/>
      </c>
      <c r="N86" s="56" t="str">
        <f t="shared" si="110"/>
        <v/>
      </c>
      <c r="O86" s="57" t="str">
        <f t="shared" si="111"/>
        <v/>
      </c>
      <c r="P86" s="58" t="str">
        <f t="shared" si="112"/>
        <v/>
      </c>
      <c r="Q86" s="59" t="str">
        <f t="shared" si="113"/>
        <v/>
      </c>
      <c r="R86" s="60" t="str">
        <f t="shared" si="114"/>
        <v/>
      </c>
      <c r="S86" s="55" t="str">
        <f t="shared" si="115"/>
        <v/>
      </c>
      <c r="T86" s="61" t="str">
        <f t="shared" si="116"/>
        <v/>
      </c>
      <c r="U86" s="62" t="str">
        <f t="shared" si="117"/>
        <v/>
      </c>
      <c r="V86" s="63" t="str">
        <f t="shared" si="118"/>
        <v/>
      </c>
      <c r="W86" s="64" t="str">
        <f t="shared" si="119"/>
        <v/>
      </c>
      <c r="X86" s="63" t="str">
        <f t="shared" si="120"/>
        <v/>
      </c>
      <c r="Y86" s="63" t="str">
        <f t="shared" si="121"/>
        <v/>
      </c>
      <c r="Z86" s="55" t="str">
        <f t="shared" si="122"/>
        <v/>
      </c>
      <c r="AA86" s="65" t="str">
        <f t="shared" si="123"/>
        <v/>
      </c>
      <c r="AB86" s="56" t="str">
        <f t="shared" si="124"/>
        <v/>
      </c>
      <c r="AC86" s="66" t="str">
        <f t="shared" si="125"/>
        <v/>
      </c>
      <c r="AD86" s="58" t="str">
        <f t="shared" si="126"/>
        <v/>
      </c>
      <c r="AE86" s="67" t="str">
        <f t="shared" si="127"/>
        <v/>
      </c>
      <c r="AF86" s="60" t="str">
        <f t="shared" si="128"/>
        <v/>
      </c>
      <c r="AG86" s="60" t="str">
        <f t="shared" si="129"/>
        <v/>
      </c>
      <c r="AH86" s="68" t="str">
        <f t="shared" si="130"/>
        <v/>
      </c>
      <c r="AI86" s="69" t="str">
        <f t="shared" si="131"/>
        <v/>
      </c>
      <c r="AJ86" s="63" t="str">
        <f t="shared" si="132"/>
        <v/>
      </c>
      <c r="AK86" s="63" t="str">
        <f t="shared" si="133"/>
        <v/>
      </c>
      <c r="AL86" s="63" t="str">
        <f t="shared" si="134"/>
        <v/>
      </c>
      <c r="AM86" s="63" t="str">
        <f t="shared" si="135"/>
        <v/>
      </c>
      <c r="AN86" s="63" t="str">
        <f t="shared" si="136"/>
        <v/>
      </c>
    </row>
    <row r="87" spans="2:40" ht="24.5" thickTop="1" thickBot="1" x14ac:dyDescent="0.55000000000000004">
      <c r="B87" t="s">
        <v>1003</v>
      </c>
      <c r="C87" s="84" t="s">
        <v>1005</v>
      </c>
      <c r="D87" s="88"/>
      <c r="E87" s="88"/>
      <c r="F87" s="88"/>
      <c r="G87" s="88"/>
      <c r="H87" s="89"/>
      <c r="I87" s="89"/>
      <c r="J87" s="89"/>
      <c r="K87" s="89"/>
      <c r="L87" s="87" t="str">
        <f>IF(C87="","",_xlfn.CONCAT("            { line: ","""",C87,", ",M87:AN87,""", sC: ","""",B87,"""},"))</f>
        <v xml:space="preserve">            { line: "ASAMBLEA TRES, ", sC: "as"},</v>
      </c>
      <c r="M87" s="55" t="str">
        <f t="shared" si="109"/>
        <v/>
      </c>
      <c r="N87" s="56" t="str">
        <f t="shared" si="110"/>
        <v/>
      </c>
      <c r="O87" s="57" t="str">
        <f t="shared" si="111"/>
        <v/>
      </c>
      <c r="P87" s="58" t="str">
        <f t="shared" si="112"/>
        <v/>
      </c>
      <c r="Q87" s="59" t="str">
        <f t="shared" si="113"/>
        <v/>
      </c>
      <c r="R87" s="60" t="str">
        <f t="shared" si="114"/>
        <v/>
      </c>
      <c r="S87" s="55" t="str">
        <f t="shared" si="115"/>
        <v/>
      </c>
      <c r="T87" s="61" t="str">
        <f t="shared" si="116"/>
        <v/>
      </c>
      <c r="U87" s="62" t="str">
        <f t="shared" si="117"/>
        <v/>
      </c>
      <c r="V87" s="63" t="str">
        <f t="shared" si="118"/>
        <v/>
      </c>
      <c r="W87" s="64" t="str">
        <f t="shared" si="119"/>
        <v/>
      </c>
      <c r="X87" s="63" t="str">
        <f t="shared" si="120"/>
        <v/>
      </c>
      <c r="Y87" s="63" t="str">
        <f t="shared" si="121"/>
        <v/>
      </c>
      <c r="Z87" s="55" t="str">
        <f t="shared" si="122"/>
        <v/>
      </c>
      <c r="AA87" s="65" t="str">
        <f t="shared" si="123"/>
        <v/>
      </c>
      <c r="AB87" s="56" t="str">
        <f t="shared" si="124"/>
        <v/>
      </c>
      <c r="AC87" s="66" t="str">
        <f t="shared" si="125"/>
        <v/>
      </c>
      <c r="AD87" s="58" t="str">
        <f t="shared" si="126"/>
        <v/>
      </c>
      <c r="AE87" s="67" t="str">
        <f t="shared" si="127"/>
        <v/>
      </c>
      <c r="AF87" s="60" t="str">
        <f t="shared" si="128"/>
        <v/>
      </c>
      <c r="AG87" s="60" t="str">
        <f t="shared" si="129"/>
        <v/>
      </c>
      <c r="AH87" s="68" t="str">
        <f t="shared" si="130"/>
        <v/>
      </c>
      <c r="AI87" s="69" t="str">
        <f t="shared" si="131"/>
        <v/>
      </c>
      <c r="AJ87" s="63" t="str">
        <f t="shared" si="132"/>
        <v/>
      </c>
      <c r="AK87" s="63" t="str">
        <f t="shared" si="133"/>
        <v/>
      </c>
      <c r="AL87" s="63" t="str">
        <f t="shared" si="134"/>
        <v/>
      </c>
      <c r="AM87" s="63" t="str">
        <f t="shared" si="135"/>
        <v/>
      </c>
      <c r="AN87" s="63" t="str">
        <f t="shared" si="136"/>
        <v/>
      </c>
    </row>
    <row r="88" spans="2:40" ht="24.5" thickTop="1" thickBot="1" x14ac:dyDescent="0.55000000000000004">
      <c r="B88" t="s">
        <v>1003</v>
      </c>
      <c r="C88" s="84" t="s">
        <v>1006</v>
      </c>
      <c r="D88" s="85"/>
      <c r="E88" s="85"/>
      <c r="F88" s="85"/>
      <c r="G88" s="85"/>
      <c r="H88" s="86"/>
      <c r="I88" s="86"/>
      <c r="J88" s="86"/>
      <c r="K88" s="86"/>
      <c r="L88" s="87" t="str">
        <f>IF(C88="","",_xlfn.CONCAT("            { line: ","""",C88,", ",M88:AN88,""", sC: ","""",B88,"""},"))</f>
        <v xml:space="preserve">            { line: "ASAMBLEA CUATRO, ", sC: "as"},</v>
      </c>
      <c r="M88" s="55" t="str">
        <f t="shared" si="109"/>
        <v/>
      </c>
      <c r="N88" s="56" t="str">
        <f t="shared" si="110"/>
        <v/>
      </c>
      <c r="O88" s="57" t="str">
        <f t="shared" si="111"/>
        <v/>
      </c>
      <c r="P88" s="58" t="str">
        <f t="shared" si="112"/>
        <v/>
      </c>
      <c r="Q88" s="59" t="str">
        <f t="shared" si="113"/>
        <v/>
      </c>
      <c r="R88" s="60" t="str">
        <f t="shared" si="114"/>
        <v/>
      </c>
      <c r="S88" s="55" t="str">
        <f t="shared" si="115"/>
        <v/>
      </c>
      <c r="T88" s="61" t="str">
        <f t="shared" si="116"/>
        <v/>
      </c>
      <c r="U88" s="62" t="str">
        <f t="shared" si="117"/>
        <v/>
      </c>
      <c r="V88" s="63" t="str">
        <f t="shared" si="118"/>
        <v/>
      </c>
      <c r="W88" s="64" t="str">
        <f t="shared" si="119"/>
        <v/>
      </c>
      <c r="X88" s="63" t="str">
        <f t="shared" si="120"/>
        <v/>
      </c>
      <c r="Y88" s="63" t="str">
        <f t="shared" si="121"/>
        <v/>
      </c>
      <c r="Z88" s="55" t="str">
        <f t="shared" si="122"/>
        <v/>
      </c>
      <c r="AA88" s="65" t="str">
        <f t="shared" si="123"/>
        <v/>
      </c>
      <c r="AB88" s="56" t="str">
        <f t="shared" si="124"/>
        <v/>
      </c>
      <c r="AC88" s="66" t="str">
        <f t="shared" si="125"/>
        <v/>
      </c>
      <c r="AD88" s="58" t="str">
        <f t="shared" si="126"/>
        <v/>
      </c>
      <c r="AE88" s="67" t="str">
        <f t="shared" si="127"/>
        <v/>
      </c>
      <c r="AF88" s="60" t="str">
        <f t="shared" si="128"/>
        <v/>
      </c>
      <c r="AG88" s="60" t="str">
        <f t="shared" si="129"/>
        <v/>
      </c>
      <c r="AH88" s="68" t="str">
        <f t="shared" si="130"/>
        <v/>
      </c>
      <c r="AI88" s="69" t="str">
        <f t="shared" si="131"/>
        <v/>
      </c>
      <c r="AJ88" s="63" t="str">
        <f t="shared" si="132"/>
        <v/>
      </c>
      <c r="AK88" s="63" t="str">
        <f t="shared" si="133"/>
        <v/>
      </c>
      <c r="AL88" s="63" t="str">
        <f t="shared" si="134"/>
        <v/>
      </c>
      <c r="AM88" s="63" t="str">
        <f t="shared" si="135"/>
        <v/>
      </c>
      <c r="AN88" s="63" t="str">
        <f t="shared" si="136"/>
        <v/>
      </c>
    </row>
    <row r="89" spans="2:40" ht="24.5" thickTop="1" thickBot="1" x14ac:dyDescent="0.55000000000000004">
      <c r="B89" t="s">
        <v>1003</v>
      </c>
      <c r="C89" s="84" t="s">
        <v>1007</v>
      </c>
      <c r="D89" s="88"/>
      <c r="E89" s="88"/>
      <c r="F89" s="88"/>
      <c r="G89" s="88"/>
      <c r="H89" s="89"/>
      <c r="I89" s="89"/>
      <c r="J89" s="89"/>
      <c r="K89" s="89"/>
      <c r="L89" s="87" t="str">
        <f>IF(C89="","",_xlfn.CONCAT("            { line: ","""",C89,", ",M89:AN89,""", sC: ","""",B89,"""},"))</f>
        <v xml:space="preserve">            { line: "ASAMBLEA CISCO, ", sC: "as"},</v>
      </c>
      <c r="M89" s="55" t="str">
        <f t="shared" si="109"/>
        <v/>
      </c>
      <c r="N89" s="56" t="str">
        <f t="shared" si="110"/>
        <v/>
      </c>
      <c r="O89" s="57" t="str">
        <f t="shared" si="111"/>
        <v/>
      </c>
      <c r="P89" s="58" t="str">
        <f t="shared" si="112"/>
        <v/>
      </c>
      <c r="Q89" s="59" t="str">
        <f t="shared" si="113"/>
        <v/>
      </c>
      <c r="R89" s="60" t="str">
        <f t="shared" si="114"/>
        <v/>
      </c>
      <c r="S89" s="55" t="str">
        <f t="shared" si="115"/>
        <v/>
      </c>
      <c r="T89" s="61" t="str">
        <f t="shared" si="116"/>
        <v/>
      </c>
      <c r="U89" s="62" t="str">
        <f t="shared" si="117"/>
        <v/>
      </c>
      <c r="V89" s="63" t="str">
        <f t="shared" si="118"/>
        <v/>
      </c>
      <c r="W89" s="64" t="str">
        <f t="shared" si="119"/>
        <v/>
      </c>
      <c r="X89" s="63" t="str">
        <f t="shared" si="120"/>
        <v/>
      </c>
      <c r="Y89" s="63" t="str">
        <f t="shared" si="121"/>
        <v/>
      </c>
      <c r="Z89" s="55" t="str">
        <f t="shared" si="122"/>
        <v/>
      </c>
      <c r="AA89" s="65" t="str">
        <f t="shared" si="123"/>
        <v/>
      </c>
      <c r="AB89" s="56" t="str">
        <f t="shared" si="124"/>
        <v/>
      </c>
      <c r="AC89" s="66" t="str">
        <f t="shared" si="125"/>
        <v/>
      </c>
      <c r="AD89" s="58" t="str">
        <f t="shared" si="126"/>
        <v/>
      </c>
      <c r="AE89" s="67" t="str">
        <f t="shared" si="127"/>
        <v/>
      </c>
      <c r="AF89" s="60" t="str">
        <f t="shared" si="128"/>
        <v/>
      </c>
      <c r="AG89" s="60" t="str">
        <f t="shared" si="129"/>
        <v/>
      </c>
      <c r="AH89" s="68" t="str">
        <f t="shared" si="130"/>
        <v/>
      </c>
      <c r="AI89" s="69" t="str">
        <f t="shared" si="131"/>
        <v/>
      </c>
      <c r="AJ89" s="63" t="str">
        <f t="shared" si="132"/>
        <v/>
      </c>
      <c r="AK89" s="63" t="str">
        <f t="shared" si="133"/>
        <v/>
      </c>
      <c r="AL89" s="63" t="str">
        <f t="shared" si="134"/>
        <v/>
      </c>
      <c r="AM89" s="63" t="str">
        <f t="shared" si="135"/>
        <v/>
      </c>
      <c r="AN89" s="63" t="str">
        <f t="shared" si="136"/>
        <v/>
      </c>
    </row>
    <row r="90" spans="2:40" ht="24.5" thickTop="1" thickBot="1" x14ac:dyDescent="0.55000000000000004">
      <c r="B90" t="s">
        <v>1003</v>
      </c>
      <c r="C90" s="84" t="s">
        <v>1008</v>
      </c>
      <c r="D90" s="90"/>
      <c r="E90" s="90"/>
      <c r="F90" s="90"/>
      <c r="G90" s="90"/>
      <c r="H90" s="91"/>
      <c r="I90" s="91"/>
      <c r="J90" s="91"/>
      <c r="K90" s="91"/>
      <c r="L90" s="87" t="str">
        <f>IF(C90="","",_xlfn.CONCAT("            { line: ","""",C90,", ",M90:AN90,""", sC: ","""",B90,"""},"))</f>
        <v xml:space="preserve">            { line: "ASAMBLEA SEIS, ", sC: "as"},</v>
      </c>
      <c r="M90" s="55" t="str">
        <f t="shared" si="109"/>
        <v/>
      </c>
      <c r="N90" s="56" t="str">
        <f t="shared" si="110"/>
        <v/>
      </c>
      <c r="O90" s="57" t="str">
        <f t="shared" si="111"/>
        <v/>
      </c>
      <c r="P90" s="58" t="str">
        <f t="shared" si="112"/>
        <v/>
      </c>
      <c r="Q90" s="59" t="str">
        <f t="shared" si="113"/>
        <v/>
      </c>
      <c r="R90" s="60" t="str">
        <f t="shared" si="114"/>
        <v/>
      </c>
      <c r="S90" s="55" t="str">
        <f t="shared" si="115"/>
        <v/>
      </c>
      <c r="T90" s="61" t="str">
        <f t="shared" si="116"/>
        <v/>
      </c>
      <c r="U90" s="62" t="str">
        <f t="shared" si="117"/>
        <v/>
      </c>
      <c r="V90" s="63" t="str">
        <f t="shared" si="118"/>
        <v/>
      </c>
      <c r="W90" s="64" t="str">
        <f t="shared" si="119"/>
        <v/>
      </c>
      <c r="X90" s="63" t="str">
        <f t="shared" si="120"/>
        <v/>
      </c>
      <c r="Y90" s="63" t="str">
        <f t="shared" si="121"/>
        <v/>
      </c>
      <c r="Z90" s="55" t="str">
        <f t="shared" si="122"/>
        <v/>
      </c>
      <c r="AA90" s="65" t="str">
        <f t="shared" si="123"/>
        <v/>
      </c>
      <c r="AB90" s="56" t="str">
        <f t="shared" si="124"/>
        <v/>
      </c>
      <c r="AC90" s="66" t="str">
        <f t="shared" si="125"/>
        <v/>
      </c>
      <c r="AD90" s="58" t="str">
        <f t="shared" si="126"/>
        <v/>
      </c>
      <c r="AE90" s="67" t="str">
        <f t="shared" si="127"/>
        <v/>
      </c>
      <c r="AF90" s="60" t="str">
        <f t="shared" si="128"/>
        <v/>
      </c>
      <c r="AG90" s="60" t="str">
        <f t="shared" si="129"/>
        <v/>
      </c>
      <c r="AH90" s="68" t="str">
        <f t="shared" si="130"/>
        <v/>
      </c>
      <c r="AI90" s="69" t="str">
        <f t="shared" si="131"/>
        <v/>
      </c>
      <c r="AJ90" s="63" t="str">
        <f t="shared" si="132"/>
        <v/>
      </c>
      <c r="AK90" s="63" t="str">
        <f t="shared" si="133"/>
        <v/>
      </c>
      <c r="AL90" s="63" t="str">
        <f t="shared" si="134"/>
        <v/>
      </c>
      <c r="AM90" s="63" t="str">
        <f t="shared" si="135"/>
        <v/>
      </c>
      <c r="AN90" s="63" t="str">
        <f t="shared" si="136"/>
        <v/>
      </c>
    </row>
    <row r="91" spans="2:40" ht="24.5" thickTop="1" thickBot="1" x14ac:dyDescent="0.55000000000000004">
      <c r="B91" t="s">
        <v>1003</v>
      </c>
      <c r="C91" s="92" t="s">
        <v>1009</v>
      </c>
      <c r="D91" s="82"/>
      <c r="E91" s="82"/>
      <c r="F91" s="82"/>
      <c r="G91" s="82"/>
      <c r="H91" s="82"/>
      <c r="I91" s="82"/>
      <c r="J91" s="82"/>
      <c r="K91" s="82"/>
      <c r="L91" s="93" t="str">
        <f>IF(C91="","",_xlfn.CONCAT("            { line: ","""",C91,", ",M91:AN91,""", sC: ","""",B91,"""},  ]},"))</f>
        <v xml:space="preserve">            { line: "ASAMBLEA CIERRE, ", sC: "as"},  ]},</v>
      </c>
      <c r="M91" s="55" t="str">
        <f t="shared" si="109"/>
        <v/>
      </c>
      <c r="N91" s="56" t="str">
        <f t="shared" si="110"/>
        <v/>
      </c>
      <c r="O91" s="57" t="str">
        <f t="shared" si="111"/>
        <v/>
      </c>
      <c r="P91" s="58" t="str">
        <f t="shared" si="112"/>
        <v/>
      </c>
      <c r="Q91" s="59" t="str">
        <f t="shared" si="113"/>
        <v/>
      </c>
      <c r="R91" s="60" t="str">
        <f t="shared" si="114"/>
        <v/>
      </c>
      <c r="S91" s="55" t="str">
        <f t="shared" si="115"/>
        <v/>
      </c>
      <c r="T91" s="61" t="str">
        <f t="shared" si="116"/>
        <v/>
      </c>
      <c r="U91" s="62" t="str">
        <f t="shared" si="117"/>
        <v/>
      </c>
      <c r="V91" s="63" t="str">
        <f t="shared" si="118"/>
        <v/>
      </c>
      <c r="W91" s="64" t="str">
        <f t="shared" si="119"/>
        <v/>
      </c>
      <c r="X91" s="63" t="str">
        <f t="shared" si="120"/>
        <v/>
      </c>
      <c r="Y91" s="63" t="str">
        <f t="shared" si="121"/>
        <v/>
      </c>
      <c r="Z91" s="55" t="str">
        <f t="shared" si="122"/>
        <v/>
      </c>
      <c r="AA91" s="65" t="str">
        <f t="shared" si="123"/>
        <v/>
      </c>
      <c r="AB91" s="56" t="str">
        <f t="shared" si="124"/>
        <v/>
      </c>
      <c r="AC91" s="66" t="str">
        <f t="shared" si="125"/>
        <v/>
      </c>
      <c r="AD91" s="58" t="str">
        <f t="shared" si="126"/>
        <v/>
      </c>
      <c r="AE91" s="67" t="str">
        <f t="shared" si="127"/>
        <v/>
      </c>
      <c r="AF91" s="60" t="str">
        <f t="shared" si="128"/>
        <v/>
      </c>
      <c r="AG91" s="60" t="str">
        <f t="shared" si="129"/>
        <v/>
      </c>
      <c r="AH91" s="68" t="str">
        <f t="shared" si="130"/>
        <v/>
      </c>
      <c r="AI91" s="69" t="str">
        <f t="shared" si="131"/>
        <v/>
      </c>
      <c r="AJ91" s="63" t="str">
        <f t="shared" si="132"/>
        <v/>
      </c>
      <c r="AK91" s="63" t="str">
        <f t="shared" si="133"/>
        <v/>
      </c>
      <c r="AL91" s="63" t="str">
        <f t="shared" si="134"/>
        <v/>
      </c>
      <c r="AM91" s="63" t="str">
        <f t="shared" si="135"/>
        <v/>
      </c>
      <c r="AN91" s="63" t="str">
        <f t="shared" si="136"/>
        <v/>
      </c>
    </row>
    <row r="92" spans="2:40" ht="25" customHeight="1" thickTop="1" thickBot="1" x14ac:dyDescent="0.4">
      <c r="B92" s="94"/>
      <c r="C92" s="94"/>
      <c r="D92" s="95"/>
      <c r="E92" s="95"/>
      <c r="F92" s="95"/>
      <c r="G92" s="95"/>
      <c r="H92" s="95"/>
      <c r="I92" s="95"/>
      <c r="J92" s="95"/>
      <c r="K92" s="95"/>
      <c r="L92" s="94" t="s">
        <v>1010</v>
      </c>
      <c r="M92" s="55" t="str">
        <f t="shared" si="109"/>
        <v/>
      </c>
      <c r="N92" s="56" t="str">
        <f t="shared" si="110"/>
        <v/>
      </c>
      <c r="O92" s="57" t="str">
        <f t="shared" si="111"/>
        <v/>
      </c>
      <c r="P92" s="58" t="str">
        <f t="shared" si="112"/>
        <v/>
      </c>
      <c r="Q92" s="59" t="str">
        <f t="shared" si="113"/>
        <v/>
      </c>
      <c r="R92" s="60" t="str">
        <f t="shared" si="114"/>
        <v/>
      </c>
      <c r="S92" s="55" t="str">
        <f t="shared" si="115"/>
        <v/>
      </c>
      <c r="T92" s="61" t="str">
        <f t="shared" si="116"/>
        <v/>
      </c>
      <c r="U92" s="62" t="str">
        <f t="shared" si="117"/>
        <v/>
      </c>
      <c r="V92" s="63" t="str">
        <f t="shared" si="118"/>
        <v/>
      </c>
      <c r="W92" s="64" t="str">
        <f t="shared" si="119"/>
        <v/>
      </c>
      <c r="X92" s="63" t="str">
        <f t="shared" si="120"/>
        <v/>
      </c>
      <c r="Y92" s="63" t="str">
        <f t="shared" si="121"/>
        <v/>
      </c>
      <c r="Z92" s="55" t="str">
        <f t="shared" si="122"/>
        <v/>
      </c>
      <c r="AA92" s="65" t="str">
        <f t="shared" si="123"/>
        <v/>
      </c>
      <c r="AB92" s="56" t="str">
        <f t="shared" si="124"/>
        <v/>
      </c>
      <c r="AC92" s="66" t="str">
        <f t="shared" si="125"/>
        <v/>
      </c>
      <c r="AD92" s="58" t="str">
        <f t="shared" si="126"/>
        <v/>
      </c>
      <c r="AE92" s="67" t="str">
        <f t="shared" si="127"/>
        <v/>
      </c>
      <c r="AF92" s="60" t="str">
        <f t="shared" si="128"/>
        <v/>
      </c>
      <c r="AG92" s="60" t="str">
        <f t="shared" si="129"/>
        <v/>
      </c>
      <c r="AH92" s="68" t="str">
        <f t="shared" si="130"/>
        <v/>
      </c>
      <c r="AI92" s="69" t="str">
        <f t="shared" si="131"/>
        <v/>
      </c>
      <c r="AJ92" s="63" t="str">
        <f t="shared" si="132"/>
        <v/>
      </c>
      <c r="AK92" s="63" t="str">
        <f t="shared" si="133"/>
        <v/>
      </c>
      <c r="AL92" s="63" t="str">
        <f t="shared" si="134"/>
        <v/>
      </c>
      <c r="AM92" s="63" t="str">
        <f t="shared" si="135"/>
        <v/>
      </c>
      <c r="AN92" s="63" t="str">
        <f t="shared" si="136"/>
        <v/>
      </c>
    </row>
    <row r="93" spans="2:40" ht="24.5" thickTop="1" thickBot="1" x14ac:dyDescent="0.55000000000000004">
      <c r="C93" s="78" t="s">
        <v>1011</v>
      </c>
      <c r="D93" s="79"/>
      <c r="E93" s="79"/>
      <c r="F93" s="79"/>
      <c r="G93" s="79"/>
      <c r="H93" s="79"/>
      <c r="I93" s="79"/>
      <c r="J93" s="79"/>
      <c r="K93" s="79"/>
      <c r="L93" s="80" t="s">
        <v>1000</v>
      </c>
      <c r="M93" s="55" t="str">
        <f t="shared" si="109"/>
        <v/>
      </c>
      <c r="N93" s="56" t="str">
        <f t="shared" si="110"/>
        <v/>
      </c>
      <c r="O93" s="57" t="str">
        <f t="shared" si="111"/>
        <v/>
      </c>
      <c r="P93" s="58" t="str">
        <f t="shared" si="112"/>
        <v/>
      </c>
      <c r="Q93" s="59" t="str">
        <f t="shared" si="113"/>
        <v/>
      </c>
      <c r="R93" s="60" t="str">
        <f t="shared" si="114"/>
        <v/>
      </c>
      <c r="S93" s="55" t="str">
        <f t="shared" si="115"/>
        <v/>
      </c>
      <c r="T93" s="61" t="str">
        <f t="shared" si="116"/>
        <v/>
      </c>
      <c r="U93" s="62" t="str">
        <f t="shared" si="117"/>
        <v/>
      </c>
      <c r="V93" s="63" t="str">
        <f t="shared" si="118"/>
        <v/>
      </c>
      <c r="W93" s="64" t="str">
        <f t="shared" si="119"/>
        <v/>
      </c>
      <c r="X93" s="63" t="str">
        <f t="shared" si="120"/>
        <v/>
      </c>
      <c r="Y93" s="63" t="str">
        <f t="shared" si="121"/>
        <v/>
      </c>
      <c r="Z93" s="55" t="str">
        <f t="shared" si="122"/>
        <v/>
      </c>
      <c r="AA93" s="65" t="str">
        <f t="shared" si="123"/>
        <v/>
      </c>
      <c r="AB93" s="56" t="str">
        <f t="shared" si="124"/>
        <v/>
      </c>
      <c r="AC93" s="66" t="str">
        <f t="shared" si="125"/>
        <v/>
      </c>
      <c r="AD93" s="58" t="str">
        <f t="shared" si="126"/>
        <v/>
      </c>
      <c r="AE93" s="67" t="str">
        <f t="shared" si="127"/>
        <v/>
      </c>
      <c r="AF93" s="60" t="str">
        <f t="shared" si="128"/>
        <v/>
      </c>
      <c r="AG93" s="60" t="str">
        <f t="shared" si="129"/>
        <v/>
      </c>
      <c r="AH93" s="68" t="str">
        <f t="shared" si="130"/>
        <v/>
      </c>
      <c r="AI93" s="69" t="str">
        <f t="shared" si="131"/>
        <v/>
      </c>
      <c r="AJ93" s="63" t="str">
        <f t="shared" si="132"/>
        <v/>
      </c>
      <c r="AK93" s="63" t="str">
        <f t="shared" si="133"/>
        <v/>
      </c>
      <c r="AL93" s="63" t="str">
        <f t="shared" si="134"/>
        <v/>
      </c>
      <c r="AM93" s="63" t="str">
        <f t="shared" si="135"/>
        <v/>
      </c>
      <c r="AN93" s="63" t="str">
        <f t="shared" si="136"/>
        <v/>
      </c>
    </row>
    <row r="94" spans="2:40" ht="24.5" thickTop="1" thickBot="1" x14ac:dyDescent="0.55000000000000004">
      <c r="B94" t="s">
        <v>1001</v>
      </c>
      <c r="C94" s="81" t="s">
        <v>1002</v>
      </c>
      <c r="D94" s="96"/>
      <c r="E94" s="96"/>
      <c r="F94" s="96"/>
      <c r="G94" s="96"/>
      <c r="H94" s="82"/>
      <c r="I94" s="82"/>
      <c r="J94" s="82"/>
      <c r="K94" s="82"/>
      <c r="L94" s="83" t="str">
        <f>IF(C94="","",_xlfn.CONCAT("       triggerLine: ","""",C94,", ",M94:AN94,""", sC: ","""",B94,""", lines: ["))</f>
        <v xml:space="preserve">       triggerLine: "ASAMBLEA UNO, ", sC: "ta as", lines: [</v>
      </c>
      <c r="M94" s="55" t="str">
        <f t="shared" si="109"/>
        <v/>
      </c>
      <c r="N94" s="56" t="str">
        <f t="shared" si="110"/>
        <v/>
      </c>
      <c r="O94" s="57" t="str">
        <f t="shared" si="111"/>
        <v/>
      </c>
      <c r="P94" s="58" t="str">
        <f t="shared" si="112"/>
        <v/>
      </c>
      <c r="Q94" s="59" t="str">
        <f t="shared" si="113"/>
        <v/>
      </c>
      <c r="R94" s="60" t="str">
        <f t="shared" si="114"/>
        <v/>
      </c>
      <c r="S94" s="55" t="str">
        <f t="shared" si="115"/>
        <v/>
      </c>
      <c r="T94" s="61" t="str">
        <f t="shared" si="116"/>
        <v/>
      </c>
      <c r="U94" s="62" t="str">
        <f t="shared" si="117"/>
        <v/>
      </c>
      <c r="V94" s="63" t="str">
        <f t="shared" si="118"/>
        <v/>
      </c>
      <c r="W94" s="64" t="str">
        <f t="shared" si="119"/>
        <v/>
      </c>
      <c r="X94" s="63" t="str">
        <f t="shared" si="120"/>
        <v/>
      </c>
      <c r="Y94" s="63" t="str">
        <f t="shared" si="121"/>
        <v/>
      </c>
      <c r="Z94" s="55" t="str">
        <f t="shared" si="122"/>
        <v/>
      </c>
      <c r="AA94" s="65" t="str">
        <f t="shared" si="123"/>
        <v/>
      </c>
      <c r="AB94" s="56" t="str">
        <f t="shared" si="124"/>
        <v/>
      </c>
      <c r="AC94" s="66" t="str">
        <f t="shared" si="125"/>
        <v/>
      </c>
      <c r="AD94" s="58" t="str">
        <f t="shared" si="126"/>
        <v/>
      </c>
      <c r="AE94" s="67" t="str">
        <f t="shared" si="127"/>
        <v/>
      </c>
      <c r="AF94" s="60" t="str">
        <f t="shared" si="128"/>
        <v/>
      </c>
      <c r="AG94" s="60" t="str">
        <f t="shared" si="129"/>
        <v/>
      </c>
      <c r="AH94" s="68" t="str">
        <f t="shared" si="130"/>
        <v/>
      </c>
      <c r="AI94" s="69" t="str">
        <f t="shared" si="131"/>
        <v/>
      </c>
      <c r="AJ94" s="63" t="str">
        <f t="shared" si="132"/>
        <v/>
      </c>
      <c r="AK94" s="63" t="str">
        <f t="shared" si="133"/>
        <v/>
      </c>
      <c r="AL94" s="63" t="str">
        <f t="shared" si="134"/>
        <v/>
      </c>
      <c r="AM94" s="63" t="str">
        <f t="shared" si="135"/>
        <v/>
      </c>
      <c r="AN94" s="63" t="str">
        <f t="shared" si="136"/>
        <v/>
      </c>
    </row>
    <row r="95" spans="2:40" ht="24.5" thickTop="1" thickBot="1" x14ac:dyDescent="0.55000000000000004">
      <c r="B95" t="s">
        <v>1003</v>
      </c>
      <c r="C95" s="84" t="s">
        <v>1004</v>
      </c>
      <c r="D95" s="85"/>
      <c r="E95" s="85"/>
      <c r="F95" s="85"/>
      <c r="G95" s="85"/>
      <c r="H95" s="86"/>
      <c r="I95" s="86"/>
      <c r="J95" s="86"/>
      <c r="K95" s="86"/>
      <c r="L95" s="87" t="str">
        <f>IF(C95="","",_xlfn.CONCAT("            { line: ","""",C95,", ",M95:AN95,""", sC: ","""",B95,"""},"))</f>
        <v xml:space="preserve">            { line: "ASAMBLEA DOS, ", sC: "as"},</v>
      </c>
      <c r="M95" s="55" t="str">
        <f t="shared" si="109"/>
        <v/>
      </c>
      <c r="N95" s="56" t="str">
        <f t="shared" si="110"/>
        <v/>
      </c>
      <c r="O95" s="57" t="str">
        <f t="shared" si="111"/>
        <v/>
      </c>
      <c r="P95" s="58" t="str">
        <f t="shared" si="112"/>
        <v/>
      </c>
      <c r="Q95" s="59" t="str">
        <f t="shared" si="113"/>
        <v/>
      </c>
      <c r="R95" s="60" t="str">
        <f t="shared" si="114"/>
        <v/>
      </c>
      <c r="S95" s="55" t="str">
        <f t="shared" si="115"/>
        <v/>
      </c>
      <c r="T95" s="61" t="str">
        <f t="shared" si="116"/>
        <v/>
      </c>
      <c r="U95" s="62" t="str">
        <f t="shared" si="117"/>
        <v/>
      </c>
      <c r="V95" s="63" t="str">
        <f t="shared" si="118"/>
        <v/>
      </c>
      <c r="W95" s="64" t="str">
        <f t="shared" si="119"/>
        <v/>
      </c>
      <c r="X95" s="63" t="str">
        <f t="shared" si="120"/>
        <v/>
      </c>
      <c r="Y95" s="63" t="str">
        <f t="shared" si="121"/>
        <v/>
      </c>
      <c r="Z95" s="55" t="str">
        <f t="shared" si="122"/>
        <v/>
      </c>
      <c r="AA95" s="65" t="str">
        <f t="shared" si="123"/>
        <v/>
      </c>
      <c r="AB95" s="56" t="str">
        <f t="shared" si="124"/>
        <v/>
      </c>
      <c r="AC95" s="66" t="str">
        <f t="shared" si="125"/>
        <v/>
      </c>
      <c r="AD95" s="58" t="str">
        <f t="shared" si="126"/>
        <v/>
      </c>
      <c r="AE95" s="67" t="str">
        <f t="shared" si="127"/>
        <v/>
      </c>
      <c r="AF95" s="60" t="str">
        <f t="shared" si="128"/>
        <v/>
      </c>
      <c r="AG95" s="60" t="str">
        <f t="shared" si="129"/>
        <v/>
      </c>
      <c r="AH95" s="68" t="str">
        <f t="shared" si="130"/>
        <v/>
      </c>
      <c r="AI95" s="69" t="str">
        <f t="shared" si="131"/>
        <v/>
      </c>
      <c r="AJ95" s="63" t="str">
        <f t="shared" si="132"/>
        <v/>
      </c>
      <c r="AK95" s="63" t="str">
        <f t="shared" si="133"/>
        <v/>
      </c>
      <c r="AL95" s="63" t="str">
        <f t="shared" si="134"/>
        <v/>
      </c>
      <c r="AM95" s="63" t="str">
        <f t="shared" si="135"/>
        <v/>
      </c>
      <c r="AN95" s="63" t="str">
        <f t="shared" si="136"/>
        <v/>
      </c>
    </row>
    <row r="96" spans="2:40" ht="24.5" thickTop="1" thickBot="1" x14ac:dyDescent="0.55000000000000004">
      <c r="B96" t="s">
        <v>1003</v>
      </c>
      <c r="C96" s="84" t="s">
        <v>1005</v>
      </c>
      <c r="D96" s="88"/>
      <c r="E96" s="88"/>
      <c r="F96" s="88"/>
      <c r="G96" s="88"/>
      <c r="H96" s="89"/>
      <c r="I96" s="89"/>
      <c r="J96" s="89"/>
      <c r="K96" s="89"/>
      <c r="L96" s="87" t="str">
        <f>IF(C96="","",_xlfn.CONCAT("            { line: ","""",C96,", ",M96:AN96,""", sC: ","""",B96,"""},"))</f>
        <v xml:space="preserve">            { line: "ASAMBLEA TRES, ", sC: "as"},</v>
      </c>
      <c r="M96" s="55" t="str">
        <f t="shared" si="109"/>
        <v/>
      </c>
      <c r="N96" s="56" t="str">
        <f t="shared" si="110"/>
        <v/>
      </c>
      <c r="O96" s="57" t="str">
        <f t="shared" si="111"/>
        <v/>
      </c>
      <c r="P96" s="58" t="str">
        <f t="shared" si="112"/>
        <v/>
      </c>
      <c r="Q96" s="59" t="str">
        <f t="shared" si="113"/>
        <v/>
      </c>
      <c r="R96" s="60" t="str">
        <f t="shared" si="114"/>
        <v/>
      </c>
      <c r="S96" s="55" t="str">
        <f t="shared" si="115"/>
        <v/>
      </c>
      <c r="T96" s="61" t="str">
        <f t="shared" si="116"/>
        <v/>
      </c>
      <c r="U96" s="62" t="str">
        <f t="shared" si="117"/>
        <v/>
      </c>
      <c r="V96" s="63" t="str">
        <f t="shared" si="118"/>
        <v/>
      </c>
      <c r="W96" s="64" t="str">
        <f t="shared" si="119"/>
        <v/>
      </c>
      <c r="X96" s="63" t="str">
        <f t="shared" si="120"/>
        <v/>
      </c>
      <c r="Y96" s="63" t="str">
        <f t="shared" si="121"/>
        <v/>
      </c>
      <c r="Z96" s="55" t="str">
        <f t="shared" si="122"/>
        <v/>
      </c>
      <c r="AA96" s="65" t="str">
        <f t="shared" si="123"/>
        <v/>
      </c>
      <c r="AB96" s="56" t="str">
        <f t="shared" si="124"/>
        <v/>
      </c>
      <c r="AC96" s="66" t="str">
        <f t="shared" si="125"/>
        <v/>
      </c>
      <c r="AD96" s="58" t="str">
        <f t="shared" si="126"/>
        <v/>
      </c>
      <c r="AE96" s="67" t="str">
        <f t="shared" si="127"/>
        <v/>
      </c>
      <c r="AF96" s="60" t="str">
        <f t="shared" si="128"/>
        <v/>
      </c>
      <c r="AG96" s="60" t="str">
        <f t="shared" si="129"/>
        <v/>
      </c>
      <c r="AH96" s="68" t="str">
        <f t="shared" si="130"/>
        <v/>
      </c>
      <c r="AI96" s="69" t="str">
        <f t="shared" si="131"/>
        <v/>
      </c>
      <c r="AJ96" s="63" t="str">
        <f t="shared" si="132"/>
        <v/>
      </c>
      <c r="AK96" s="63" t="str">
        <f t="shared" si="133"/>
        <v/>
      </c>
      <c r="AL96" s="63" t="str">
        <f t="shared" si="134"/>
        <v/>
      </c>
      <c r="AM96" s="63" t="str">
        <f t="shared" si="135"/>
        <v/>
      </c>
      <c r="AN96" s="63" t="str">
        <f t="shared" si="136"/>
        <v/>
      </c>
    </row>
    <row r="97" spans="2:40" ht="24.5" thickTop="1" thickBot="1" x14ac:dyDescent="0.55000000000000004">
      <c r="B97" t="s">
        <v>1003</v>
      </c>
      <c r="C97" s="84" t="s">
        <v>1006</v>
      </c>
      <c r="D97" s="85"/>
      <c r="E97" s="85"/>
      <c r="F97" s="85"/>
      <c r="G97" s="85"/>
      <c r="H97" s="86"/>
      <c r="I97" s="86"/>
      <c r="J97" s="86"/>
      <c r="K97" s="86"/>
      <c r="L97" s="87" t="str">
        <f>IF(C97="","",_xlfn.CONCAT("            { line: ","""",C97,", ",M97:AN97,""", sC: ","""",B97,"""},"))</f>
        <v xml:space="preserve">            { line: "ASAMBLEA CUATRO, ", sC: "as"},</v>
      </c>
      <c r="M97" s="55" t="str">
        <f t="shared" si="109"/>
        <v/>
      </c>
      <c r="N97" s="56" t="str">
        <f t="shared" si="110"/>
        <v/>
      </c>
      <c r="O97" s="57" t="str">
        <f t="shared" si="111"/>
        <v/>
      </c>
      <c r="P97" s="58" t="str">
        <f t="shared" si="112"/>
        <v/>
      </c>
      <c r="Q97" s="59" t="str">
        <f t="shared" si="113"/>
        <v/>
      </c>
      <c r="R97" s="60" t="str">
        <f t="shared" si="114"/>
        <v/>
      </c>
      <c r="S97" s="55" t="str">
        <f t="shared" si="115"/>
        <v/>
      </c>
      <c r="T97" s="61" t="str">
        <f t="shared" si="116"/>
        <v/>
      </c>
      <c r="U97" s="62" t="str">
        <f t="shared" si="117"/>
        <v/>
      </c>
      <c r="V97" s="63" t="str">
        <f t="shared" si="118"/>
        <v/>
      </c>
      <c r="W97" s="64" t="str">
        <f t="shared" si="119"/>
        <v/>
      </c>
      <c r="X97" s="63" t="str">
        <f t="shared" si="120"/>
        <v/>
      </c>
      <c r="Y97" s="63" t="str">
        <f t="shared" si="121"/>
        <v/>
      </c>
      <c r="Z97" s="55" t="str">
        <f t="shared" si="122"/>
        <v/>
      </c>
      <c r="AA97" s="65" t="str">
        <f t="shared" si="123"/>
        <v/>
      </c>
      <c r="AB97" s="56" t="str">
        <f t="shared" si="124"/>
        <v/>
      </c>
      <c r="AC97" s="66" t="str">
        <f t="shared" si="125"/>
        <v/>
      </c>
      <c r="AD97" s="58" t="str">
        <f t="shared" si="126"/>
        <v/>
      </c>
      <c r="AE97" s="67" t="str">
        <f t="shared" si="127"/>
        <v/>
      </c>
      <c r="AF97" s="60" t="str">
        <f t="shared" si="128"/>
        <v/>
      </c>
      <c r="AG97" s="60" t="str">
        <f t="shared" si="129"/>
        <v/>
      </c>
      <c r="AH97" s="68" t="str">
        <f t="shared" si="130"/>
        <v/>
      </c>
      <c r="AI97" s="69" t="str">
        <f t="shared" si="131"/>
        <v/>
      </c>
      <c r="AJ97" s="63" t="str">
        <f t="shared" si="132"/>
        <v/>
      </c>
      <c r="AK97" s="63" t="str">
        <f t="shared" si="133"/>
        <v/>
      </c>
      <c r="AL97" s="63" t="str">
        <f t="shared" si="134"/>
        <v/>
      </c>
      <c r="AM97" s="63" t="str">
        <f t="shared" si="135"/>
        <v/>
      </c>
      <c r="AN97" s="63" t="str">
        <f t="shared" si="136"/>
        <v/>
      </c>
    </row>
    <row r="98" spans="2:40" ht="24.5" thickTop="1" thickBot="1" x14ac:dyDescent="0.55000000000000004">
      <c r="B98" t="s">
        <v>1003</v>
      </c>
      <c r="C98" s="84" t="s">
        <v>1007</v>
      </c>
      <c r="D98" s="88"/>
      <c r="E98" s="88"/>
      <c r="F98" s="88"/>
      <c r="G98" s="88"/>
      <c r="H98" s="89"/>
      <c r="I98" s="89"/>
      <c r="J98" s="89"/>
      <c r="K98" s="89"/>
      <c r="L98" s="87" t="str">
        <f>IF(C98="","",_xlfn.CONCAT("            { line: ","""",C98,", ",M98:AN98,""", sC: ","""",B98,"""},"))</f>
        <v xml:space="preserve">            { line: "ASAMBLEA CISCO, ", sC: "as"},</v>
      </c>
      <c r="M98" s="55" t="str">
        <f t="shared" si="109"/>
        <v/>
      </c>
      <c r="N98" s="56" t="str">
        <f t="shared" si="110"/>
        <v/>
      </c>
      <c r="O98" s="57" t="str">
        <f t="shared" si="111"/>
        <v/>
      </c>
      <c r="P98" s="58" t="str">
        <f t="shared" si="112"/>
        <v/>
      </c>
      <c r="Q98" s="59" t="str">
        <f t="shared" si="113"/>
        <v/>
      </c>
      <c r="R98" s="60" t="str">
        <f t="shared" si="114"/>
        <v/>
      </c>
      <c r="S98" s="55" t="str">
        <f t="shared" si="115"/>
        <v/>
      </c>
      <c r="T98" s="61" t="str">
        <f t="shared" si="116"/>
        <v/>
      </c>
      <c r="U98" s="62" t="str">
        <f t="shared" si="117"/>
        <v/>
      </c>
      <c r="V98" s="63" t="str">
        <f t="shared" si="118"/>
        <v/>
      </c>
      <c r="W98" s="64" t="str">
        <f t="shared" si="119"/>
        <v/>
      </c>
      <c r="X98" s="63" t="str">
        <f t="shared" si="120"/>
        <v/>
      </c>
      <c r="Y98" s="63" t="str">
        <f t="shared" si="121"/>
        <v/>
      </c>
      <c r="Z98" s="55" t="str">
        <f t="shared" si="122"/>
        <v/>
      </c>
      <c r="AA98" s="65" t="str">
        <f t="shared" si="123"/>
        <v/>
      </c>
      <c r="AB98" s="56" t="str">
        <f t="shared" si="124"/>
        <v/>
      </c>
      <c r="AC98" s="66" t="str">
        <f t="shared" si="125"/>
        <v/>
      </c>
      <c r="AD98" s="58" t="str">
        <f t="shared" si="126"/>
        <v/>
      </c>
      <c r="AE98" s="67" t="str">
        <f t="shared" si="127"/>
        <v/>
      </c>
      <c r="AF98" s="60" t="str">
        <f t="shared" si="128"/>
        <v/>
      </c>
      <c r="AG98" s="60" t="str">
        <f t="shared" si="129"/>
        <v/>
      </c>
      <c r="AH98" s="68" t="str">
        <f t="shared" si="130"/>
        <v/>
      </c>
      <c r="AI98" s="69" t="str">
        <f t="shared" si="131"/>
        <v/>
      </c>
      <c r="AJ98" s="63" t="str">
        <f t="shared" si="132"/>
        <v/>
      </c>
      <c r="AK98" s="63" t="str">
        <f t="shared" si="133"/>
        <v/>
      </c>
      <c r="AL98" s="63" t="str">
        <f t="shared" si="134"/>
        <v/>
      </c>
      <c r="AM98" s="63" t="str">
        <f t="shared" si="135"/>
        <v/>
      </c>
      <c r="AN98" s="63" t="str">
        <f t="shared" si="136"/>
        <v/>
      </c>
    </row>
    <row r="99" spans="2:40" ht="24.5" thickTop="1" thickBot="1" x14ac:dyDescent="0.55000000000000004">
      <c r="B99" t="s">
        <v>1003</v>
      </c>
      <c r="C99" s="84" t="s">
        <v>1008</v>
      </c>
      <c r="D99" s="90"/>
      <c r="E99" s="90"/>
      <c r="F99" s="90"/>
      <c r="G99" s="90"/>
      <c r="H99" s="91"/>
      <c r="I99" s="91"/>
      <c r="J99" s="91"/>
      <c r="K99" s="91"/>
      <c r="L99" s="87" t="str">
        <f>IF(C99="","",_xlfn.CONCAT("            { line: ","""",C99,", ",M99:AN99,""", sC: ","""",B99,"""},"))</f>
        <v xml:space="preserve">            { line: "ASAMBLEA SEIS, ", sC: "as"},</v>
      </c>
      <c r="M99" s="55" t="str">
        <f t="shared" si="109"/>
        <v/>
      </c>
      <c r="N99" s="56" t="str">
        <f t="shared" si="110"/>
        <v/>
      </c>
      <c r="O99" s="57" t="str">
        <f t="shared" si="111"/>
        <v/>
      </c>
      <c r="P99" s="58" t="str">
        <f t="shared" si="112"/>
        <v/>
      </c>
      <c r="Q99" s="59" t="str">
        <f t="shared" si="113"/>
        <v/>
      </c>
      <c r="R99" s="60" t="str">
        <f t="shared" si="114"/>
        <v/>
      </c>
      <c r="S99" s="55" t="str">
        <f t="shared" si="115"/>
        <v/>
      </c>
      <c r="T99" s="61" t="str">
        <f t="shared" si="116"/>
        <v/>
      </c>
      <c r="U99" s="62" t="str">
        <f t="shared" si="117"/>
        <v/>
      </c>
      <c r="V99" s="63" t="str">
        <f t="shared" si="118"/>
        <v/>
      </c>
      <c r="W99" s="64" t="str">
        <f t="shared" si="119"/>
        <v/>
      </c>
      <c r="X99" s="63" t="str">
        <f t="shared" si="120"/>
        <v/>
      </c>
      <c r="Y99" s="63" t="str">
        <f t="shared" si="121"/>
        <v/>
      </c>
      <c r="Z99" s="55" t="str">
        <f t="shared" si="122"/>
        <v/>
      </c>
      <c r="AA99" s="65" t="str">
        <f t="shared" si="123"/>
        <v/>
      </c>
      <c r="AB99" s="56" t="str">
        <f t="shared" si="124"/>
        <v/>
      </c>
      <c r="AC99" s="66" t="str">
        <f t="shared" si="125"/>
        <v/>
      </c>
      <c r="AD99" s="58" t="str">
        <f t="shared" si="126"/>
        <v/>
      </c>
      <c r="AE99" s="67" t="str">
        <f t="shared" si="127"/>
        <v/>
      </c>
      <c r="AF99" s="60" t="str">
        <f t="shared" si="128"/>
        <v/>
      </c>
      <c r="AG99" s="60" t="str">
        <f t="shared" si="129"/>
        <v/>
      </c>
      <c r="AH99" s="68" t="str">
        <f t="shared" si="130"/>
        <v/>
      </c>
      <c r="AI99" s="69" t="str">
        <f t="shared" si="131"/>
        <v/>
      </c>
      <c r="AJ99" s="63" t="str">
        <f t="shared" si="132"/>
        <v/>
      </c>
      <c r="AK99" s="63" t="str">
        <f t="shared" si="133"/>
        <v/>
      </c>
      <c r="AL99" s="63" t="str">
        <f t="shared" si="134"/>
        <v/>
      </c>
      <c r="AM99" s="63" t="str">
        <f t="shared" si="135"/>
        <v/>
      </c>
      <c r="AN99" s="63" t="str">
        <f t="shared" si="136"/>
        <v/>
      </c>
    </row>
    <row r="100" spans="2:40" ht="24.5" thickTop="1" thickBot="1" x14ac:dyDescent="0.55000000000000004">
      <c r="B100" t="s">
        <v>1003</v>
      </c>
      <c r="C100" s="97" t="s">
        <v>1009</v>
      </c>
      <c r="D100" s="96"/>
      <c r="E100" s="96"/>
      <c r="F100" s="96"/>
      <c r="G100" s="96"/>
      <c r="H100" s="82"/>
      <c r="I100" s="82"/>
      <c r="J100" s="82"/>
      <c r="K100" s="82"/>
      <c r="L100" s="83" t="str">
        <f>IF(C100="","",_xlfn.CONCAT("            { line: ","""",C100,", ",M100:AN100,""", sC: ","""",B100,"""},  ]},"))</f>
        <v xml:space="preserve">            { line: "ASAMBLEA CIERRE, ", sC: "as"},  ]},</v>
      </c>
      <c r="M100" s="55" t="str">
        <f t="shared" si="109"/>
        <v/>
      </c>
      <c r="N100" s="56" t="str">
        <f t="shared" si="110"/>
        <v/>
      </c>
      <c r="O100" s="57" t="str">
        <f t="shared" si="111"/>
        <v/>
      </c>
      <c r="P100" s="58" t="str">
        <f t="shared" si="112"/>
        <v/>
      </c>
      <c r="Q100" s="59" t="str">
        <f t="shared" si="113"/>
        <v/>
      </c>
      <c r="R100" s="60" t="str">
        <f t="shared" si="114"/>
        <v/>
      </c>
      <c r="S100" s="55" t="str">
        <f t="shared" si="115"/>
        <v/>
      </c>
      <c r="T100" s="61" t="str">
        <f t="shared" si="116"/>
        <v/>
      </c>
      <c r="U100" s="62" t="str">
        <f t="shared" si="117"/>
        <v/>
      </c>
      <c r="V100" s="63" t="str">
        <f t="shared" si="118"/>
        <v/>
      </c>
      <c r="W100" s="64" t="str">
        <f t="shared" si="119"/>
        <v/>
      </c>
      <c r="X100" s="63" t="str">
        <f t="shared" si="120"/>
        <v/>
      </c>
      <c r="Y100" s="63" t="str">
        <f t="shared" si="121"/>
        <v/>
      </c>
      <c r="Z100" s="55" t="str">
        <f t="shared" si="122"/>
        <v/>
      </c>
      <c r="AA100" s="65" t="str">
        <f t="shared" si="123"/>
        <v/>
      </c>
      <c r="AB100" s="56" t="str">
        <f t="shared" si="124"/>
        <v/>
      </c>
      <c r="AC100" s="66" t="str">
        <f t="shared" si="125"/>
        <v/>
      </c>
      <c r="AD100" s="58" t="str">
        <f t="shared" si="126"/>
        <v/>
      </c>
      <c r="AE100" s="67" t="str">
        <f t="shared" si="127"/>
        <v/>
      </c>
      <c r="AF100" s="60" t="str">
        <f t="shared" si="128"/>
        <v/>
      </c>
      <c r="AG100" s="60" t="str">
        <f t="shared" si="129"/>
        <v/>
      </c>
      <c r="AH100" s="68" t="str">
        <f t="shared" si="130"/>
        <v/>
      </c>
      <c r="AI100" s="69" t="str">
        <f t="shared" si="131"/>
        <v/>
      </c>
      <c r="AJ100" s="63" t="str">
        <f t="shared" si="132"/>
        <v/>
      </c>
      <c r="AK100" s="63" t="str">
        <f t="shared" si="133"/>
        <v/>
      </c>
      <c r="AL100" s="63" t="str">
        <f t="shared" si="134"/>
        <v/>
      </c>
      <c r="AM100" s="63" t="str">
        <f t="shared" si="135"/>
        <v/>
      </c>
      <c r="AN100" s="63" t="str">
        <f t="shared" si="136"/>
        <v/>
      </c>
    </row>
    <row r="101" spans="2:40" ht="24.5" thickTop="1" thickBot="1" x14ac:dyDescent="0.55000000000000004">
      <c r="C101" s="50"/>
      <c r="D101" s="51"/>
      <c r="E101" s="51"/>
      <c r="F101" s="52"/>
      <c r="G101" s="52"/>
      <c r="H101" s="51"/>
      <c r="I101" s="51"/>
      <c r="J101" s="53"/>
      <c r="K101" s="53"/>
      <c r="L101" s="54" t="str">
        <f t="shared" si="82"/>
        <v/>
      </c>
      <c r="M101" s="55" t="str">
        <f t="shared" si="83"/>
        <v/>
      </c>
      <c r="N101" s="56" t="str">
        <f t="shared" si="84"/>
        <v/>
      </c>
      <c r="O101" s="57" t="str">
        <f t="shared" si="85"/>
        <v/>
      </c>
      <c r="P101" s="58" t="str">
        <f t="shared" si="86"/>
        <v/>
      </c>
      <c r="Q101" s="59" t="str">
        <f t="shared" si="87"/>
        <v/>
      </c>
      <c r="R101" s="60" t="str">
        <f t="shared" si="88"/>
        <v/>
      </c>
      <c r="S101" s="55" t="str">
        <f t="shared" si="89"/>
        <v/>
      </c>
      <c r="T101" s="61" t="str">
        <f t="shared" si="90"/>
        <v/>
      </c>
      <c r="U101" s="62" t="str">
        <f t="shared" si="91"/>
        <v/>
      </c>
      <c r="V101" s="63" t="str">
        <f t="shared" si="92"/>
        <v/>
      </c>
      <c r="W101" s="64" t="str">
        <f t="shared" si="93"/>
        <v/>
      </c>
      <c r="X101" s="63" t="str">
        <f t="shared" si="94"/>
        <v/>
      </c>
      <c r="Y101" s="63" t="str">
        <f t="shared" si="95"/>
        <v/>
      </c>
      <c r="Z101" s="55" t="str">
        <f t="shared" si="96"/>
        <v/>
      </c>
      <c r="AA101" s="65" t="str">
        <f t="shared" si="97"/>
        <v/>
      </c>
      <c r="AB101" s="56" t="str">
        <f t="shared" si="98"/>
        <v/>
      </c>
      <c r="AC101" s="66" t="str">
        <f t="shared" si="99"/>
        <v/>
      </c>
      <c r="AD101" s="58" t="str">
        <f t="shared" si="71"/>
        <v/>
      </c>
      <c r="AE101" s="67" t="str">
        <f t="shared" si="100"/>
        <v/>
      </c>
      <c r="AF101" s="60" t="str">
        <f t="shared" si="101"/>
        <v/>
      </c>
      <c r="AG101" s="60" t="str">
        <f t="shared" si="102"/>
        <v/>
      </c>
      <c r="AH101" s="68" t="str">
        <f t="shared" si="103"/>
        <v/>
      </c>
      <c r="AI101" s="69" t="str">
        <f t="shared" si="104"/>
        <v/>
      </c>
      <c r="AJ101" s="63" t="str">
        <f t="shared" si="105"/>
        <v/>
      </c>
      <c r="AK101" s="63" t="str">
        <f t="shared" si="77"/>
        <v/>
      </c>
      <c r="AL101" s="63" t="str">
        <f t="shared" si="106"/>
        <v/>
      </c>
      <c r="AM101" s="63" t="str">
        <f t="shared" si="107"/>
        <v/>
      </c>
      <c r="AN101" s="63" t="str">
        <f t="shared" si="108"/>
        <v/>
      </c>
    </row>
    <row r="102" spans="2:40" ht="24" customHeight="1" thickTop="1" x14ac:dyDescent="0.6">
      <c r="B102" s="94"/>
      <c r="C102" s="94"/>
      <c r="D102" s="94"/>
      <c r="E102" s="94"/>
      <c r="F102" s="94"/>
      <c r="G102" s="94"/>
      <c r="H102" s="94"/>
      <c r="I102" s="94"/>
      <c r="J102" s="94"/>
      <c r="K102" s="94"/>
      <c r="L102" s="98" t="str">
        <f ca="1">_xlfn.CONCAT("]}, // ULTIMA LINEA DEL CANTO: ",L1)</f>
        <v>]}, // ULTIMA LINEA DEL CANTO: ALELUYA PASCUAL</v>
      </c>
      <c r="M102" s="94"/>
    </row>
    <row r="103" spans="2:40" ht="20.5" x14ac:dyDescent="0.35">
      <c r="L103" s="99" t="s">
        <v>1012</v>
      </c>
      <c r="M103" s="100"/>
    </row>
    <row r="104" spans="2:40" x14ac:dyDescent="0.35">
      <c r="M104"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9" r:id="rId4" name="Button 3">
              <controlPr defaultSize="0" print="0" autoFill="0" autoPict="0" macro="[0]!JS_Click">
                <anchor moveWithCells="1" sizeWithCells="1">
                  <from>
                    <xdr:col>3</xdr:col>
                    <xdr:colOff>298450</xdr:colOff>
                    <xdr:row>0</xdr:row>
                    <xdr:rowOff>88900</xdr:rowOff>
                  </from>
                  <to>
                    <xdr:col>8</xdr:col>
                    <xdr:colOff>361950</xdr:colOff>
                    <xdr:row>0</xdr:row>
                    <xdr:rowOff>800100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717540-89F4-418F-8A03-B24347616C2F}">
  <sheetPr codeName="Sheet6"/>
  <dimension ref="B1:I203"/>
  <sheetViews>
    <sheetView topLeftCell="A2" zoomScale="175" zoomScaleNormal="175" workbookViewId="0">
      <pane xSplit="2" ySplit="1" topLeftCell="C101" activePane="bottomRight" state="frozen"/>
      <selection activeCell="A2" sqref="A2"/>
      <selection pane="topRight" activeCell="C2" sqref="C2"/>
      <selection pane="bottomLeft" activeCell="A3" sqref="A3"/>
      <selection pane="bottomRight" activeCell="J110" sqref="J110"/>
    </sheetView>
  </sheetViews>
  <sheetFormatPr defaultRowHeight="14.5" x14ac:dyDescent="0.35"/>
  <cols>
    <col min="1" max="1" width="0.7265625" customWidth="1"/>
    <col min="2" max="2" width="6.54296875" style="1" bestFit="1" customWidth="1"/>
    <col min="3" max="3" width="15.54296875" style="1" bestFit="1" customWidth="1"/>
    <col min="4" max="4" width="12.26953125" style="1" bestFit="1" customWidth="1"/>
    <col min="5" max="5" width="12.54296875" style="1" bestFit="1" customWidth="1"/>
    <col min="6" max="6" width="8.81640625" style="1" bestFit="1" customWidth="1"/>
    <col min="7" max="7" width="67.54296875" bestFit="1" customWidth="1"/>
    <col min="8" max="8" width="79" style="1" bestFit="1" customWidth="1"/>
  </cols>
  <sheetData>
    <row r="1" spans="2:9" hidden="1" x14ac:dyDescent="0.35"/>
    <row r="2" spans="2:9" x14ac:dyDescent="0.35">
      <c r="B2" s="1" t="s">
        <v>1439</v>
      </c>
      <c r="C2" s="1" t="s">
        <v>258</v>
      </c>
      <c r="D2" s="1" t="s">
        <v>1201</v>
      </c>
      <c r="E2" s="1" t="s">
        <v>1204</v>
      </c>
      <c r="F2" s="1" t="s">
        <v>1203</v>
      </c>
      <c r="G2" t="s">
        <v>1250</v>
      </c>
      <c r="H2" t="s">
        <v>1328</v>
      </c>
      <c r="I2" s="1" t="s">
        <v>1237</v>
      </c>
    </row>
    <row r="3" spans="2:9" ht="29" x14ac:dyDescent="0.35">
      <c r="B3" s="105">
        <v>1</v>
      </c>
      <c r="C3" s="1" t="str">
        <f t="shared" ref="C3:C66" si="0">LOWER(_xlfn.CONCAT("ait",LEFT(D3,1)&amp;"s"&amp;E3&amp;F3))</f>
        <v>aitas1a</v>
      </c>
      <c r="D3" s="1" t="s">
        <v>29</v>
      </c>
      <c r="E3" s="1">
        <v>1</v>
      </c>
      <c r="F3" s="1" t="s">
        <v>1239</v>
      </c>
      <c r="G3" s="101" t="s">
        <v>1358</v>
      </c>
      <c r="H3" s="104" t="s">
        <v>1359</v>
      </c>
      <c r="I3" s="1" t="s">
        <v>1223</v>
      </c>
    </row>
    <row r="4" spans="2:9" ht="29" x14ac:dyDescent="0.35">
      <c r="B4" s="105">
        <v>2</v>
      </c>
      <c r="C4" s="1" t="str">
        <f t="shared" si="0"/>
        <v>aitas2a</v>
      </c>
      <c r="D4" s="1" t="s">
        <v>29</v>
      </c>
      <c r="E4" s="1">
        <v>2</v>
      </c>
      <c r="F4" s="1" t="s">
        <v>1239</v>
      </c>
      <c r="G4" s="101" t="s">
        <v>1360</v>
      </c>
      <c r="H4" s="104" t="s">
        <v>1361</v>
      </c>
      <c r="I4" s="1" t="s">
        <v>1223</v>
      </c>
    </row>
    <row r="5" spans="2:9" ht="29" x14ac:dyDescent="0.35">
      <c r="B5" s="105">
        <v>3</v>
      </c>
      <c r="C5" s="1" t="str">
        <f t="shared" si="0"/>
        <v>aitas3a</v>
      </c>
      <c r="D5" s="1" t="s">
        <v>29</v>
      </c>
      <c r="E5" s="1">
        <v>3</v>
      </c>
      <c r="F5" s="1" t="s">
        <v>1239</v>
      </c>
      <c r="G5" s="101" t="s">
        <v>1307</v>
      </c>
      <c r="H5" s="104" t="s">
        <v>1298</v>
      </c>
      <c r="I5" s="1" t="s">
        <v>1223</v>
      </c>
    </row>
    <row r="6" spans="2:9" ht="43.5" x14ac:dyDescent="0.35">
      <c r="B6" s="105">
        <v>4</v>
      </c>
      <c r="C6" s="1" t="str">
        <f t="shared" si="0"/>
        <v>aitas4a</v>
      </c>
      <c r="D6" s="1" t="s">
        <v>29</v>
      </c>
      <c r="E6" s="1">
        <v>4</v>
      </c>
      <c r="F6" s="1" t="s">
        <v>1239</v>
      </c>
      <c r="G6" s="101" t="s">
        <v>1362</v>
      </c>
      <c r="H6" s="104" t="s">
        <v>1363</v>
      </c>
      <c r="I6" s="1" t="s">
        <v>1223</v>
      </c>
    </row>
    <row r="7" spans="2:9" ht="29" x14ac:dyDescent="0.35">
      <c r="B7" s="105">
        <v>5</v>
      </c>
      <c r="C7" s="1" t="str">
        <f t="shared" si="0"/>
        <v>aitns25dicmva</v>
      </c>
      <c r="D7" s="1" t="s">
        <v>30</v>
      </c>
      <c r="E7" s="1" t="s">
        <v>1378</v>
      </c>
      <c r="F7" s="1" t="s">
        <v>1239</v>
      </c>
      <c r="G7" s="101" t="s">
        <v>1370</v>
      </c>
      <c r="H7" s="104" t="s">
        <v>1372</v>
      </c>
      <c r="I7" s="1" t="s">
        <v>1223</v>
      </c>
    </row>
    <row r="8" spans="2:9" ht="43.5" x14ac:dyDescent="0.35">
      <c r="B8" s="105">
        <v>6</v>
      </c>
      <c r="C8" s="1" t="str">
        <f t="shared" si="0"/>
        <v>aitns25dicmma</v>
      </c>
      <c r="D8" s="1" t="s">
        <v>30</v>
      </c>
      <c r="E8" s="1" t="s">
        <v>1377</v>
      </c>
      <c r="F8" s="1" t="s">
        <v>1239</v>
      </c>
      <c r="G8" s="101" t="s">
        <v>1371</v>
      </c>
      <c r="H8" s="104" t="s">
        <v>1373</v>
      </c>
      <c r="I8" s="1" t="s">
        <v>1223</v>
      </c>
    </row>
    <row r="9" spans="2:9" ht="29" x14ac:dyDescent="0.35">
      <c r="B9" s="105">
        <v>7</v>
      </c>
      <c r="C9" s="1" t="str">
        <f t="shared" si="0"/>
        <v>aitns25dicmaa</v>
      </c>
      <c r="D9" s="1" t="s">
        <v>30</v>
      </c>
      <c r="E9" s="1" t="s">
        <v>1376</v>
      </c>
      <c r="F9" s="1" t="s">
        <v>1239</v>
      </c>
      <c r="G9" s="101" t="s">
        <v>1374</v>
      </c>
      <c r="H9" s="104" t="s">
        <v>1375</v>
      </c>
      <c r="I9" s="1" t="s">
        <v>1223</v>
      </c>
    </row>
    <row r="10" spans="2:9" ht="43.5" x14ac:dyDescent="0.35">
      <c r="B10" s="105">
        <v>8</v>
      </c>
      <c r="C10" s="1" t="str">
        <f t="shared" si="0"/>
        <v>aitns25dicmda</v>
      </c>
      <c r="D10" s="1" t="s">
        <v>30</v>
      </c>
      <c r="E10" s="1" t="s">
        <v>1381</v>
      </c>
      <c r="F10" s="1" t="s">
        <v>1239</v>
      </c>
      <c r="G10" s="101" t="s">
        <v>1379</v>
      </c>
      <c r="H10" s="104" t="s">
        <v>1380</v>
      </c>
      <c r="I10" s="1" t="s">
        <v>1223</v>
      </c>
    </row>
    <row r="11" spans="2:9" ht="58" x14ac:dyDescent="0.35">
      <c r="B11" s="105">
        <v>9</v>
      </c>
      <c r="C11" s="1" t="str">
        <f t="shared" si="0"/>
        <v>aitnssfa</v>
      </c>
      <c r="D11" s="1" t="s">
        <v>30</v>
      </c>
      <c r="E11" s="1" t="s">
        <v>1382</v>
      </c>
      <c r="F11" s="1" t="s">
        <v>1239</v>
      </c>
      <c r="G11" s="101" t="s">
        <v>1228</v>
      </c>
      <c r="H11" s="104" t="s">
        <v>1429</v>
      </c>
      <c r="I11" s="1" t="s">
        <v>1223</v>
      </c>
    </row>
    <row r="12" spans="2:9" ht="43.5" x14ac:dyDescent="0.35">
      <c r="B12" s="105">
        <v>10</v>
      </c>
      <c r="C12" s="1" t="str">
        <f t="shared" si="0"/>
        <v>aitns1eneroa</v>
      </c>
      <c r="D12" s="1" t="s">
        <v>30</v>
      </c>
      <c r="E12" s="1" t="s">
        <v>1383</v>
      </c>
      <c r="F12" s="1" t="s">
        <v>1239</v>
      </c>
      <c r="G12" s="101" t="s">
        <v>1430</v>
      </c>
      <c r="H12" s="104" t="s">
        <v>1449</v>
      </c>
      <c r="I12" s="1" t="s">
        <v>1223</v>
      </c>
    </row>
    <row r="13" spans="2:9" ht="29" x14ac:dyDescent="0.35">
      <c r="B13" s="105">
        <v>11</v>
      </c>
      <c r="C13" s="1" t="str">
        <f t="shared" si="0"/>
        <v>aitns2a</v>
      </c>
      <c r="D13" s="1" t="s">
        <v>30</v>
      </c>
      <c r="E13" s="1">
        <v>2</v>
      </c>
      <c r="F13" s="1" t="s">
        <v>1239</v>
      </c>
      <c r="G13" s="101" t="s">
        <v>1386</v>
      </c>
      <c r="H13" s="104" t="s">
        <v>1450</v>
      </c>
      <c r="I13" s="1" t="s">
        <v>1223</v>
      </c>
    </row>
    <row r="14" spans="2:9" ht="29" x14ac:dyDescent="0.35">
      <c r="B14" s="105">
        <v>12</v>
      </c>
      <c r="C14" s="1" t="str">
        <f t="shared" si="0"/>
        <v>aitns6eneroa</v>
      </c>
      <c r="D14" s="1" t="s">
        <v>30</v>
      </c>
      <c r="E14" s="1" t="s">
        <v>1388</v>
      </c>
      <c r="F14" s="1" t="s">
        <v>1239</v>
      </c>
      <c r="G14" s="101" t="s">
        <v>1389</v>
      </c>
      <c r="H14" s="104" t="s">
        <v>1390</v>
      </c>
      <c r="I14" s="1" t="s">
        <v>1223</v>
      </c>
    </row>
    <row r="15" spans="2:9" ht="43.5" x14ac:dyDescent="0.35">
      <c r="B15" s="105">
        <v>13</v>
      </c>
      <c r="C15" s="105" t="str">
        <f t="shared" si="0"/>
        <v>aitos1a</v>
      </c>
      <c r="D15" s="1" t="s">
        <v>1202</v>
      </c>
      <c r="E15" s="1">
        <v>1</v>
      </c>
      <c r="F15" s="1" t="s">
        <v>1239</v>
      </c>
      <c r="G15" s="101" t="s">
        <v>1241</v>
      </c>
      <c r="H15" s="104" t="s">
        <v>1351</v>
      </c>
      <c r="I15" s="1" t="s">
        <v>1223</v>
      </c>
    </row>
    <row r="16" spans="2:9" ht="29" x14ac:dyDescent="0.35">
      <c r="B16" s="105">
        <v>14</v>
      </c>
      <c r="C16" s="105" t="str">
        <f t="shared" si="0"/>
        <v>aitos2a</v>
      </c>
      <c r="D16" s="1" t="s">
        <v>1202</v>
      </c>
      <c r="E16" s="1">
        <v>2</v>
      </c>
      <c r="F16" s="1" t="s">
        <v>1239</v>
      </c>
      <c r="G16" s="101" t="s">
        <v>1242</v>
      </c>
      <c r="H16" s="104" t="s">
        <v>1352</v>
      </c>
      <c r="I16" s="1" t="s">
        <v>1223</v>
      </c>
    </row>
    <row r="17" spans="2:9" ht="29" x14ac:dyDescent="0.35">
      <c r="B17" s="105">
        <v>15</v>
      </c>
      <c r="C17" s="105" t="str">
        <f t="shared" si="0"/>
        <v>aitos3a</v>
      </c>
      <c r="D17" s="1" t="s">
        <v>1202</v>
      </c>
      <c r="E17" s="1">
        <v>3</v>
      </c>
      <c r="F17" s="1" t="s">
        <v>1239</v>
      </c>
      <c r="G17" s="101" t="s">
        <v>1243</v>
      </c>
      <c r="H17" s="104" t="s">
        <v>1264</v>
      </c>
      <c r="I17" s="1" t="s">
        <v>1223</v>
      </c>
    </row>
    <row r="18" spans="2:9" ht="29" x14ac:dyDescent="0.35">
      <c r="B18" s="105">
        <v>16</v>
      </c>
      <c r="C18" s="105" t="str">
        <f t="shared" si="0"/>
        <v>aitos4a</v>
      </c>
      <c r="D18" s="1" t="s">
        <v>1202</v>
      </c>
      <c r="E18" s="1">
        <v>4</v>
      </c>
      <c r="F18" s="1" t="s">
        <v>1239</v>
      </c>
      <c r="G18" s="101" t="s">
        <v>1244</v>
      </c>
      <c r="H18" s="104" t="s">
        <v>1353</v>
      </c>
      <c r="I18" s="1" t="s">
        <v>1223</v>
      </c>
    </row>
    <row r="19" spans="2:9" ht="43.5" x14ac:dyDescent="0.35">
      <c r="B19" s="105">
        <v>17</v>
      </c>
      <c r="C19" s="105" t="str">
        <f t="shared" si="0"/>
        <v>aitos5a</v>
      </c>
      <c r="D19" s="1" t="s">
        <v>1202</v>
      </c>
      <c r="E19" s="1">
        <v>5</v>
      </c>
      <c r="F19" s="1" t="s">
        <v>1239</v>
      </c>
      <c r="G19" s="101" t="s">
        <v>1245</v>
      </c>
      <c r="H19" s="104" t="s">
        <v>1354</v>
      </c>
      <c r="I19" s="1" t="s">
        <v>1223</v>
      </c>
    </row>
    <row r="20" spans="2:9" ht="43.5" x14ac:dyDescent="0.35">
      <c r="B20" s="105">
        <v>18</v>
      </c>
      <c r="C20" s="105" t="str">
        <f t="shared" si="0"/>
        <v>aitos6a</v>
      </c>
      <c r="D20" s="1" t="s">
        <v>1202</v>
      </c>
      <c r="E20" s="1">
        <v>6</v>
      </c>
      <c r="F20" s="1" t="s">
        <v>1239</v>
      </c>
      <c r="G20" s="101" t="s">
        <v>1246</v>
      </c>
      <c r="H20" s="104" t="s">
        <v>1355</v>
      </c>
      <c r="I20" s="1" t="s">
        <v>1223</v>
      </c>
    </row>
    <row r="21" spans="2:9" ht="43.5" x14ac:dyDescent="0.35">
      <c r="B21" s="105">
        <v>19</v>
      </c>
      <c r="C21" s="105" t="str">
        <f t="shared" si="0"/>
        <v>aitos7a</v>
      </c>
      <c r="D21" s="1" t="s">
        <v>1202</v>
      </c>
      <c r="E21" s="1">
        <v>7</v>
      </c>
      <c r="F21" s="1" t="s">
        <v>1239</v>
      </c>
      <c r="G21" s="101" t="s">
        <v>1247</v>
      </c>
      <c r="H21" s="104" t="s">
        <v>1356</v>
      </c>
      <c r="I21" s="1" t="s">
        <v>1223</v>
      </c>
    </row>
    <row r="22" spans="2:9" ht="29" x14ac:dyDescent="0.35">
      <c r="B22" s="105">
        <v>20</v>
      </c>
      <c r="C22" s="105" t="str">
        <f t="shared" si="0"/>
        <v>aitos8a</v>
      </c>
      <c r="D22" s="1" t="s">
        <v>1202</v>
      </c>
      <c r="E22" s="1">
        <v>8</v>
      </c>
      <c r="F22" s="1" t="s">
        <v>1239</v>
      </c>
      <c r="G22" s="101" t="s">
        <v>1248</v>
      </c>
      <c r="H22" s="104" t="s">
        <v>1347</v>
      </c>
      <c r="I22" s="1" t="s">
        <v>1223</v>
      </c>
    </row>
    <row r="23" spans="2:9" ht="58" x14ac:dyDescent="0.35">
      <c r="B23" s="105">
        <v>21</v>
      </c>
      <c r="C23" s="105" t="str">
        <f t="shared" si="0"/>
        <v>aitos9a</v>
      </c>
      <c r="D23" s="1" t="s">
        <v>1202</v>
      </c>
      <c r="E23" s="1">
        <v>9</v>
      </c>
      <c r="F23" s="1" t="s">
        <v>1239</v>
      </c>
      <c r="G23" s="101" t="s">
        <v>1249</v>
      </c>
      <c r="H23" s="104" t="s">
        <v>1357</v>
      </c>
      <c r="I23" s="1" t="s">
        <v>1223</v>
      </c>
    </row>
    <row r="24" spans="2:9" ht="43.5" x14ac:dyDescent="0.35">
      <c r="B24" s="105">
        <v>22</v>
      </c>
      <c r="C24" s="105" t="str">
        <f t="shared" si="0"/>
        <v>aitos10a</v>
      </c>
      <c r="D24" s="1" t="s">
        <v>1202</v>
      </c>
      <c r="E24" s="1">
        <v>10</v>
      </c>
      <c r="F24" s="1" t="s">
        <v>1239</v>
      </c>
      <c r="G24" s="101" t="s">
        <v>1251</v>
      </c>
      <c r="H24" s="104" t="s">
        <v>1298</v>
      </c>
      <c r="I24" s="1" t="s">
        <v>1223</v>
      </c>
    </row>
    <row r="25" spans="2:9" ht="29" x14ac:dyDescent="0.35">
      <c r="B25" s="105">
        <v>23</v>
      </c>
      <c r="C25" s="105" t="str">
        <f t="shared" si="0"/>
        <v>aitos11a</v>
      </c>
      <c r="D25" s="1" t="s">
        <v>1202</v>
      </c>
      <c r="E25" s="1">
        <v>11</v>
      </c>
      <c r="F25" s="1" t="s">
        <v>1239</v>
      </c>
      <c r="G25" s="101" t="s">
        <v>1252</v>
      </c>
      <c r="H25" s="104" t="s">
        <v>1292</v>
      </c>
      <c r="I25" s="1" t="s">
        <v>1223</v>
      </c>
    </row>
    <row r="26" spans="2:9" ht="43.5" x14ac:dyDescent="0.35">
      <c r="B26" s="105">
        <v>24</v>
      </c>
      <c r="C26" s="105" t="str">
        <f t="shared" si="0"/>
        <v>aitos12a</v>
      </c>
      <c r="D26" s="1" t="s">
        <v>1202</v>
      </c>
      <c r="E26" s="1">
        <v>12</v>
      </c>
      <c r="F26" s="1" t="s">
        <v>1239</v>
      </c>
      <c r="G26" s="101" t="s">
        <v>1253</v>
      </c>
      <c r="H26" s="104" t="s">
        <v>1254</v>
      </c>
      <c r="I26" s="1" t="s">
        <v>1223</v>
      </c>
    </row>
    <row r="27" spans="2:9" ht="72.5" x14ac:dyDescent="0.35">
      <c r="B27" s="105">
        <v>25</v>
      </c>
      <c r="C27" s="105" t="str">
        <f t="shared" si="0"/>
        <v>aitos13a</v>
      </c>
      <c r="D27" s="1" t="s">
        <v>1202</v>
      </c>
      <c r="E27" s="1">
        <v>13</v>
      </c>
      <c r="F27" s="1" t="s">
        <v>1239</v>
      </c>
      <c r="G27" s="101" t="s">
        <v>1255</v>
      </c>
      <c r="H27" s="104" t="s">
        <v>1256</v>
      </c>
      <c r="I27" s="1" t="s">
        <v>1223</v>
      </c>
    </row>
    <row r="28" spans="2:9" ht="43.5" x14ac:dyDescent="0.35">
      <c r="B28" s="105">
        <v>26</v>
      </c>
      <c r="C28" s="105" t="str">
        <f t="shared" si="0"/>
        <v>aitos14a</v>
      </c>
      <c r="D28" s="1" t="s">
        <v>1202</v>
      </c>
      <c r="E28" s="1">
        <v>14</v>
      </c>
      <c r="F28" s="1" t="s">
        <v>1239</v>
      </c>
      <c r="G28" s="101" t="s">
        <v>1246</v>
      </c>
      <c r="H28" s="104" t="s">
        <v>1257</v>
      </c>
      <c r="I28" s="1" t="s">
        <v>1223</v>
      </c>
    </row>
    <row r="29" spans="2:9" ht="29" x14ac:dyDescent="0.35">
      <c r="B29" s="105">
        <v>27</v>
      </c>
      <c r="C29" s="105" t="str">
        <f t="shared" si="0"/>
        <v>aitos15a</v>
      </c>
      <c r="D29" s="1" t="s">
        <v>1202</v>
      </c>
      <c r="E29" s="1">
        <v>15</v>
      </c>
      <c r="F29" s="1" t="s">
        <v>1239</v>
      </c>
      <c r="G29" s="101" t="s">
        <v>1258</v>
      </c>
      <c r="H29" s="104"/>
      <c r="I29" s="1" t="s">
        <v>1223</v>
      </c>
    </row>
    <row r="30" spans="2:9" ht="31.5" customHeight="1" x14ac:dyDescent="0.35">
      <c r="B30" s="105">
        <v>28</v>
      </c>
      <c r="C30" s="105" t="str">
        <f t="shared" si="0"/>
        <v>aitos16a</v>
      </c>
      <c r="D30" s="1" t="s">
        <v>1202</v>
      </c>
      <c r="E30" s="1">
        <v>16</v>
      </c>
      <c r="F30" s="1" t="s">
        <v>1239</v>
      </c>
      <c r="G30" s="101" t="s">
        <v>1246</v>
      </c>
      <c r="H30" s="104" t="s">
        <v>1257</v>
      </c>
      <c r="I30" s="1" t="s">
        <v>1223</v>
      </c>
    </row>
    <row r="31" spans="2:9" ht="43.5" x14ac:dyDescent="0.35">
      <c r="B31" s="105">
        <v>29</v>
      </c>
      <c r="C31" s="105" t="str">
        <f t="shared" si="0"/>
        <v>aitos17a</v>
      </c>
      <c r="D31" s="1" t="s">
        <v>1202</v>
      </c>
      <c r="E31" s="1">
        <v>17</v>
      </c>
      <c r="F31" s="1" t="s">
        <v>1239</v>
      </c>
      <c r="G31" s="101" t="s">
        <v>1259</v>
      </c>
      <c r="H31" s="104" t="s">
        <v>1257</v>
      </c>
      <c r="I31" s="1" t="s">
        <v>1223</v>
      </c>
    </row>
    <row r="32" spans="2:9" ht="31.5" customHeight="1" x14ac:dyDescent="0.35">
      <c r="B32" s="105">
        <v>30</v>
      </c>
      <c r="C32" s="105" t="str">
        <f t="shared" si="0"/>
        <v>aitos18a</v>
      </c>
      <c r="D32" s="1" t="s">
        <v>1202</v>
      </c>
      <c r="E32" s="1">
        <v>18</v>
      </c>
      <c r="F32" s="1" t="s">
        <v>1239</v>
      </c>
      <c r="G32" s="101" t="s">
        <v>1260</v>
      </c>
      <c r="H32" s="104" t="s">
        <v>1261</v>
      </c>
      <c r="I32" s="1" t="s">
        <v>1223</v>
      </c>
    </row>
    <row r="33" spans="2:9" ht="29" x14ac:dyDescent="0.35">
      <c r="B33" s="105">
        <v>31</v>
      </c>
      <c r="C33" s="105" t="str">
        <f t="shared" si="0"/>
        <v>aitos19a</v>
      </c>
      <c r="D33" s="1" t="s">
        <v>1202</v>
      </c>
      <c r="E33" s="1">
        <v>19</v>
      </c>
      <c r="F33" s="1" t="s">
        <v>1239</v>
      </c>
      <c r="G33" s="101" t="s">
        <v>1262</v>
      </c>
      <c r="H33" s="104" t="s">
        <v>1263</v>
      </c>
      <c r="I33" s="1" t="s">
        <v>1223</v>
      </c>
    </row>
    <row r="34" spans="2:9" ht="29" x14ac:dyDescent="0.35">
      <c r="B34" s="105">
        <v>32</v>
      </c>
      <c r="C34" s="105" t="str">
        <f t="shared" si="0"/>
        <v>aitos20a</v>
      </c>
      <c r="D34" s="1" t="s">
        <v>1202</v>
      </c>
      <c r="E34" s="1">
        <v>20</v>
      </c>
      <c r="F34" s="1" t="s">
        <v>1239</v>
      </c>
      <c r="G34" s="101" t="s">
        <v>1243</v>
      </c>
      <c r="H34" s="104" t="s">
        <v>1264</v>
      </c>
      <c r="I34" s="1" t="s">
        <v>1223</v>
      </c>
    </row>
    <row r="35" spans="2:9" ht="43.5" x14ac:dyDescent="0.35">
      <c r="B35" s="105">
        <v>33</v>
      </c>
      <c r="C35" s="105" t="str">
        <f t="shared" si="0"/>
        <v>aitos21a</v>
      </c>
      <c r="D35" s="1" t="s">
        <v>1202</v>
      </c>
      <c r="E35" s="1">
        <v>21</v>
      </c>
      <c r="F35" s="1" t="s">
        <v>1239</v>
      </c>
      <c r="G35" s="101" t="s">
        <v>1265</v>
      </c>
      <c r="H35" s="104" t="s">
        <v>1266</v>
      </c>
      <c r="I35" s="1" t="s">
        <v>1223</v>
      </c>
    </row>
    <row r="36" spans="2:9" ht="58" x14ac:dyDescent="0.35">
      <c r="B36" s="105">
        <v>34</v>
      </c>
      <c r="C36" s="105" t="str">
        <f t="shared" si="0"/>
        <v>aitos22a</v>
      </c>
      <c r="D36" s="1" t="s">
        <v>1202</v>
      </c>
      <c r="E36" s="1">
        <v>22</v>
      </c>
      <c r="F36" s="1" t="s">
        <v>1239</v>
      </c>
      <c r="G36" s="101" t="s">
        <v>1267</v>
      </c>
      <c r="H36" s="104" t="s">
        <v>1268</v>
      </c>
      <c r="I36" s="1" t="s">
        <v>1223</v>
      </c>
    </row>
    <row r="37" spans="2:9" ht="43.5" x14ac:dyDescent="0.35">
      <c r="B37" s="105">
        <v>35</v>
      </c>
      <c r="C37" s="105" t="str">
        <f t="shared" si="0"/>
        <v>aitos23a</v>
      </c>
      <c r="D37" s="1" t="s">
        <v>1202</v>
      </c>
      <c r="E37" s="1">
        <v>23</v>
      </c>
      <c r="F37" s="1" t="s">
        <v>1239</v>
      </c>
      <c r="G37" s="101" t="s">
        <v>1269</v>
      </c>
      <c r="H37" s="104" t="s">
        <v>1270</v>
      </c>
      <c r="I37" s="1" t="s">
        <v>1223</v>
      </c>
    </row>
    <row r="38" spans="2:9" ht="58" x14ac:dyDescent="0.35">
      <c r="B38" s="105">
        <v>36</v>
      </c>
      <c r="C38" s="105" t="str">
        <f t="shared" si="0"/>
        <v>aitos24a</v>
      </c>
      <c r="D38" s="1" t="s">
        <v>1202</v>
      </c>
      <c r="E38" s="1">
        <v>24</v>
      </c>
      <c r="F38" s="1" t="s">
        <v>1239</v>
      </c>
      <c r="G38" s="101" t="s">
        <v>1219</v>
      </c>
      <c r="H38" s="104" t="s">
        <v>1271</v>
      </c>
      <c r="I38" s="1" t="s">
        <v>1223</v>
      </c>
    </row>
    <row r="39" spans="2:9" ht="29" x14ac:dyDescent="0.35">
      <c r="B39" s="105">
        <v>37</v>
      </c>
      <c r="C39" s="105" t="str">
        <f t="shared" si="0"/>
        <v>aitos25a</v>
      </c>
      <c r="D39" s="1" t="s">
        <v>1202</v>
      </c>
      <c r="E39" s="1">
        <v>25</v>
      </c>
      <c r="F39" s="1" t="s">
        <v>1239</v>
      </c>
      <c r="G39" s="101" t="s">
        <v>1272</v>
      </c>
      <c r="H39" s="104" t="s">
        <v>1273</v>
      </c>
      <c r="I39" s="1" t="s">
        <v>1223</v>
      </c>
    </row>
    <row r="40" spans="2:9" ht="43.5" x14ac:dyDescent="0.35">
      <c r="B40" s="105">
        <v>38</v>
      </c>
      <c r="C40" s="105" t="str">
        <f t="shared" si="0"/>
        <v>aitos26a</v>
      </c>
      <c r="D40" s="1" t="s">
        <v>1202</v>
      </c>
      <c r="E40" s="1">
        <v>26</v>
      </c>
      <c r="F40" s="1" t="s">
        <v>1239</v>
      </c>
      <c r="G40" s="101" t="s">
        <v>1274</v>
      </c>
      <c r="H40" s="104" t="s">
        <v>1275</v>
      </c>
      <c r="I40" s="1" t="s">
        <v>1223</v>
      </c>
    </row>
    <row r="41" spans="2:9" ht="43.5" x14ac:dyDescent="0.35">
      <c r="B41" s="105">
        <v>39</v>
      </c>
      <c r="C41" s="105" t="str">
        <f t="shared" si="0"/>
        <v>aitos27a</v>
      </c>
      <c r="D41" s="1" t="s">
        <v>1202</v>
      </c>
      <c r="E41" s="1">
        <v>27</v>
      </c>
      <c r="F41" s="1" t="s">
        <v>1239</v>
      </c>
      <c r="G41" s="101" t="s">
        <v>1276</v>
      </c>
      <c r="H41" s="104" t="s">
        <v>1277</v>
      </c>
      <c r="I41" s="1" t="s">
        <v>1223</v>
      </c>
    </row>
    <row r="42" spans="2:9" ht="58" x14ac:dyDescent="0.35">
      <c r="B42" s="105">
        <v>40</v>
      </c>
      <c r="C42" s="105" t="str">
        <f t="shared" si="0"/>
        <v>aitos28a</v>
      </c>
      <c r="D42" s="1" t="s">
        <v>1202</v>
      </c>
      <c r="E42" s="1">
        <v>28</v>
      </c>
      <c r="F42" s="1" t="s">
        <v>1239</v>
      </c>
      <c r="G42" s="101" t="s">
        <v>1267</v>
      </c>
      <c r="H42" s="104" t="s">
        <v>1268</v>
      </c>
      <c r="I42" s="1" t="s">
        <v>1223</v>
      </c>
    </row>
    <row r="43" spans="2:9" ht="29" x14ac:dyDescent="0.35">
      <c r="B43" s="105">
        <v>41</v>
      </c>
      <c r="C43" s="105" t="str">
        <f t="shared" si="0"/>
        <v>aitos29a</v>
      </c>
      <c r="D43" s="1" t="s">
        <v>1202</v>
      </c>
      <c r="E43" s="1">
        <v>29</v>
      </c>
      <c r="F43" s="1" t="s">
        <v>1239</v>
      </c>
      <c r="G43" s="101" t="s">
        <v>1220</v>
      </c>
      <c r="H43" s="104" t="s">
        <v>1278</v>
      </c>
      <c r="I43" s="1" t="s">
        <v>1223</v>
      </c>
    </row>
    <row r="44" spans="2:9" ht="43.5" x14ac:dyDescent="0.35">
      <c r="B44" s="105">
        <v>42</v>
      </c>
      <c r="C44" s="105" t="str">
        <f t="shared" si="0"/>
        <v>aitos30a</v>
      </c>
      <c r="D44" s="1" t="s">
        <v>1202</v>
      </c>
      <c r="E44" s="1">
        <v>30</v>
      </c>
      <c r="F44" s="1" t="s">
        <v>1239</v>
      </c>
      <c r="G44" s="101" t="s">
        <v>1279</v>
      </c>
      <c r="H44" s="104" t="s">
        <v>1280</v>
      </c>
      <c r="I44" s="1" t="s">
        <v>1223</v>
      </c>
    </row>
    <row r="45" spans="2:9" ht="29" x14ac:dyDescent="0.35">
      <c r="B45" s="105">
        <v>43</v>
      </c>
      <c r="C45" s="105" t="str">
        <f t="shared" si="0"/>
        <v>aitos31a</v>
      </c>
      <c r="D45" s="1" t="s">
        <v>1202</v>
      </c>
      <c r="E45" s="1">
        <v>31</v>
      </c>
      <c r="F45" s="1" t="s">
        <v>1239</v>
      </c>
      <c r="G45" s="101" t="s">
        <v>1281</v>
      </c>
      <c r="H45" s="104" t="s">
        <v>1282</v>
      </c>
      <c r="I45" s="1" t="s">
        <v>1223</v>
      </c>
    </row>
    <row r="46" spans="2:9" ht="43.5" x14ac:dyDescent="0.35">
      <c r="B46" s="105">
        <v>44</v>
      </c>
      <c r="C46" s="105" t="str">
        <f t="shared" si="0"/>
        <v>aitos32a</v>
      </c>
      <c r="D46" s="1" t="s">
        <v>1202</v>
      </c>
      <c r="E46" s="1">
        <v>32</v>
      </c>
      <c r="F46" s="1" t="s">
        <v>1239</v>
      </c>
      <c r="G46" s="101" t="s">
        <v>1233</v>
      </c>
      <c r="H46" s="104" t="s">
        <v>1283</v>
      </c>
      <c r="I46" s="1" t="s">
        <v>1223</v>
      </c>
    </row>
    <row r="47" spans="2:9" ht="43.5" x14ac:dyDescent="0.35">
      <c r="B47" s="105">
        <v>45</v>
      </c>
      <c r="C47" s="105" t="str">
        <f t="shared" si="0"/>
        <v>aitos33a</v>
      </c>
      <c r="D47" s="1" t="s">
        <v>1202</v>
      </c>
      <c r="E47" s="1">
        <v>33</v>
      </c>
      <c r="F47" s="1" t="s">
        <v>1239</v>
      </c>
      <c r="G47" s="101" t="s">
        <v>1284</v>
      </c>
      <c r="H47" s="104" t="s">
        <v>1285</v>
      </c>
      <c r="I47" s="1" t="s">
        <v>1223</v>
      </c>
    </row>
    <row r="48" spans="2:9" ht="29" x14ac:dyDescent="0.35">
      <c r="B48" s="105">
        <v>46</v>
      </c>
      <c r="C48" s="105" t="str">
        <f t="shared" si="0"/>
        <v>aitos34a</v>
      </c>
      <c r="D48" s="1" t="s">
        <v>1202</v>
      </c>
      <c r="E48" s="1">
        <v>34</v>
      </c>
      <c r="F48" s="1" t="s">
        <v>1239</v>
      </c>
      <c r="G48" s="101" t="s">
        <v>1286</v>
      </c>
      <c r="H48" s="104" t="s">
        <v>1287</v>
      </c>
      <c r="I48" s="1" t="s">
        <v>1223</v>
      </c>
    </row>
    <row r="49" spans="2:9" ht="58" x14ac:dyDescent="0.35">
      <c r="B49" s="105">
        <v>47</v>
      </c>
      <c r="C49" s="1" t="str">
        <f t="shared" si="0"/>
        <v>aitosscsca</v>
      </c>
      <c r="D49" s="1" t="s">
        <v>1202</v>
      </c>
      <c r="E49" s="1" t="s">
        <v>1427</v>
      </c>
      <c r="F49" s="1" t="s">
        <v>1239</v>
      </c>
      <c r="G49" s="101" t="s">
        <v>1425</v>
      </c>
      <c r="H49" s="104" t="s">
        <v>1426</v>
      </c>
      <c r="I49" s="1" t="s">
        <v>1223</v>
      </c>
    </row>
    <row r="50" spans="2:9" ht="130.5" x14ac:dyDescent="0.35">
      <c r="B50" s="105">
        <v>48</v>
      </c>
      <c r="C50" s="1" t="str">
        <f t="shared" si="0"/>
        <v>aitosviernesa</v>
      </c>
      <c r="D50" s="1" t="s">
        <v>1202</v>
      </c>
      <c r="E50" s="1" t="s">
        <v>1428</v>
      </c>
      <c r="F50" s="1" t="s">
        <v>1239</v>
      </c>
      <c r="G50" s="101" t="s">
        <v>1437</v>
      </c>
      <c r="H50" s="104" t="s">
        <v>1438</v>
      </c>
      <c r="I50" s="1" t="s">
        <v>1223</v>
      </c>
    </row>
    <row r="51" spans="2:9" ht="29" x14ac:dyDescent="0.35">
      <c r="B51" s="105">
        <v>49</v>
      </c>
      <c r="C51" s="1" t="str">
        <f t="shared" si="0"/>
        <v>aitcs1a</v>
      </c>
      <c r="D51" s="1" t="s">
        <v>17</v>
      </c>
      <c r="E51" s="1">
        <v>1</v>
      </c>
      <c r="F51" s="1" t="s">
        <v>1239</v>
      </c>
      <c r="G51" s="101" t="s">
        <v>1260</v>
      </c>
      <c r="H51" s="104" t="s">
        <v>1261</v>
      </c>
      <c r="I51" s="1" t="s">
        <v>1223</v>
      </c>
    </row>
    <row r="52" spans="2:9" ht="29" x14ac:dyDescent="0.35">
      <c r="B52" s="105">
        <v>50</v>
      </c>
      <c r="C52" s="1" t="str">
        <f t="shared" si="0"/>
        <v>aitcs2a</v>
      </c>
      <c r="D52" s="1" t="s">
        <v>17</v>
      </c>
      <c r="E52" s="1">
        <v>2</v>
      </c>
      <c r="F52" s="1" t="s">
        <v>1239</v>
      </c>
      <c r="G52" s="101" t="s">
        <v>1392</v>
      </c>
      <c r="H52" s="104" t="s">
        <v>1200</v>
      </c>
      <c r="I52" s="1" t="s">
        <v>1223</v>
      </c>
    </row>
    <row r="53" spans="2:9" ht="29" x14ac:dyDescent="0.35">
      <c r="B53" s="105">
        <v>51</v>
      </c>
      <c r="C53" s="1" t="str">
        <f t="shared" si="0"/>
        <v>aitcs3a</v>
      </c>
      <c r="D53" s="1" t="s">
        <v>17</v>
      </c>
      <c r="E53" s="1">
        <v>3</v>
      </c>
      <c r="F53" s="1" t="s">
        <v>1239</v>
      </c>
      <c r="G53" s="101" t="s">
        <v>1393</v>
      </c>
      <c r="H53" s="104" t="s">
        <v>1394</v>
      </c>
      <c r="I53" s="1" t="s">
        <v>1223</v>
      </c>
    </row>
    <row r="54" spans="2:9" ht="43.5" x14ac:dyDescent="0.35">
      <c r="B54" s="105">
        <v>52</v>
      </c>
      <c r="C54" s="1" t="str">
        <f t="shared" si="0"/>
        <v>aitcs4a</v>
      </c>
      <c r="D54" s="1" t="s">
        <v>17</v>
      </c>
      <c r="E54" s="1">
        <v>4</v>
      </c>
      <c r="F54" s="1" t="s">
        <v>1239</v>
      </c>
      <c r="G54" s="101" t="s">
        <v>1395</v>
      </c>
      <c r="H54" s="104" t="s">
        <v>1396</v>
      </c>
      <c r="I54" s="1" t="s">
        <v>1223</v>
      </c>
    </row>
    <row r="55" spans="2:9" ht="43.5" x14ac:dyDescent="0.35">
      <c r="B55" s="105">
        <v>53</v>
      </c>
      <c r="C55" s="1" t="str">
        <f t="shared" si="0"/>
        <v>aitcs5a</v>
      </c>
      <c r="D55" s="1" t="s">
        <v>17</v>
      </c>
      <c r="E55" s="1">
        <v>5</v>
      </c>
      <c r="F55" s="1" t="s">
        <v>1239</v>
      </c>
      <c r="G55" s="101" t="s">
        <v>1397</v>
      </c>
      <c r="H55" s="104" t="s">
        <v>1398</v>
      </c>
      <c r="I55" s="1" t="s">
        <v>1223</v>
      </c>
    </row>
    <row r="56" spans="2:9" ht="58" x14ac:dyDescent="0.35">
      <c r="B56" s="105">
        <v>54</v>
      </c>
      <c r="C56" s="1" t="str">
        <f t="shared" si="0"/>
        <v>aitcs6a</v>
      </c>
      <c r="D56" s="1" t="s">
        <v>17</v>
      </c>
      <c r="E56" s="1">
        <v>6</v>
      </c>
      <c r="F56" s="1" t="s">
        <v>1239</v>
      </c>
      <c r="G56" s="101" t="s">
        <v>1399</v>
      </c>
      <c r="H56" s="104" t="s">
        <v>1400</v>
      </c>
      <c r="I56" s="1" t="s">
        <v>1223</v>
      </c>
    </row>
    <row r="57" spans="2:9" ht="58" x14ac:dyDescent="0.35">
      <c r="B57" s="105">
        <v>55</v>
      </c>
      <c r="C57" s="1" t="str">
        <f t="shared" si="0"/>
        <v>aitcsjsa</v>
      </c>
      <c r="D57" s="1" t="s">
        <v>17</v>
      </c>
      <c r="E57" s="1" t="s">
        <v>1401</v>
      </c>
      <c r="F57" s="1" t="s">
        <v>1239</v>
      </c>
      <c r="G57" s="101" t="s">
        <v>1402</v>
      </c>
      <c r="H57" s="104" t="s">
        <v>1403</v>
      </c>
      <c r="I57" s="1" t="s">
        <v>1223</v>
      </c>
    </row>
    <row r="58" spans="2:9" ht="58" x14ac:dyDescent="0.35">
      <c r="B58" s="105">
        <v>56</v>
      </c>
      <c r="C58" s="1" t="str">
        <f t="shared" si="0"/>
        <v>aitcsvsa</v>
      </c>
      <c r="D58" s="1" t="s">
        <v>17</v>
      </c>
      <c r="E58" s="1" t="s">
        <v>1404</v>
      </c>
      <c r="F58" s="1" t="s">
        <v>1239</v>
      </c>
      <c r="G58" s="101" t="s">
        <v>1406</v>
      </c>
      <c r="H58" s="104" t="s">
        <v>1405</v>
      </c>
      <c r="I58" s="1" t="s">
        <v>1223</v>
      </c>
    </row>
    <row r="59" spans="2:9" x14ac:dyDescent="0.35">
      <c r="B59" s="105">
        <v>57</v>
      </c>
      <c r="C59" s="1" t="str">
        <f t="shared" si="0"/>
        <v>aitpsssa</v>
      </c>
      <c r="D59" s="1" t="s">
        <v>12</v>
      </c>
      <c r="E59" s="1" t="s">
        <v>1407</v>
      </c>
      <c r="F59" s="1" t="s">
        <v>1239</v>
      </c>
      <c r="G59" s="101" t="s">
        <v>1410</v>
      </c>
      <c r="H59" s="104" t="s">
        <v>1444</v>
      </c>
      <c r="I59" s="1" t="s">
        <v>1223</v>
      </c>
    </row>
    <row r="60" spans="2:9" ht="43.5" x14ac:dyDescent="0.35">
      <c r="B60" s="105">
        <v>58</v>
      </c>
      <c r="C60" s="1" t="str">
        <f t="shared" si="0"/>
        <v>aitps1a</v>
      </c>
      <c r="D60" s="1" t="s">
        <v>12</v>
      </c>
      <c r="E60" s="1">
        <v>1</v>
      </c>
      <c r="F60" s="1" t="s">
        <v>1239</v>
      </c>
      <c r="G60" s="101" t="s">
        <v>1408</v>
      </c>
      <c r="H60" s="104" t="s">
        <v>1409</v>
      </c>
      <c r="I60" s="1" t="s">
        <v>1223</v>
      </c>
    </row>
    <row r="61" spans="2:9" ht="43.5" x14ac:dyDescent="0.35">
      <c r="B61" s="105">
        <v>59</v>
      </c>
      <c r="C61" s="1" t="str">
        <f t="shared" si="0"/>
        <v>aitps2a</v>
      </c>
      <c r="D61" s="1" t="s">
        <v>12</v>
      </c>
      <c r="E61" s="1">
        <v>2</v>
      </c>
      <c r="F61" s="1" t="s">
        <v>1239</v>
      </c>
      <c r="G61" s="101" t="s">
        <v>1411</v>
      </c>
      <c r="H61" s="104" t="s">
        <v>1412</v>
      </c>
      <c r="I61" s="1" t="s">
        <v>1223</v>
      </c>
    </row>
    <row r="62" spans="2:9" ht="29" x14ac:dyDescent="0.35">
      <c r="B62" s="105">
        <v>60</v>
      </c>
      <c r="C62" s="1" t="str">
        <f t="shared" si="0"/>
        <v>aitps3a</v>
      </c>
      <c r="D62" s="1" t="s">
        <v>12</v>
      </c>
      <c r="E62" s="1">
        <v>3</v>
      </c>
      <c r="F62" s="1" t="s">
        <v>1239</v>
      </c>
      <c r="G62" s="101" t="s">
        <v>1413</v>
      </c>
      <c r="H62" s="104" t="s">
        <v>1414</v>
      </c>
      <c r="I62" s="1" t="s">
        <v>1223</v>
      </c>
    </row>
    <row r="63" spans="2:9" ht="43.5" x14ac:dyDescent="0.35">
      <c r="B63" s="105">
        <v>61</v>
      </c>
      <c r="C63" s="1" t="str">
        <f t="shared" si="0"/>
        <v>aitps4a</v>
      </c>
      <c r="D63" s="1" t="s">
        <v>12</v>
      </c>
      <c r="E63" s="1">
        <v>4</v>
      </c>
      <c r="F63" s="1" t="s">
        <v>1239</v>
      </c>
      <c r="G63" s="101" t="s">
        <v>1415</v>
      </c>
      <c r="H63" s="104" t="s">
        <v>1416</v>
      </c>
      <c r="I63" s="1" t="s">
        <v>1223</v>
      </c>
    </row>
    <row r="64" spans="2:9" ht="43.5" x14ac:dyDescent="0.35">
      <c r="B64" s="105">
        <v>62</v>
      </c>
      <c r="C64" s="1" t="str">
        <f t="shared" si="0"/>
        <v>aitps5a</v>
      </c>
      <c r="D64" s="1" t="s">
        <v>12</v>
      </c>
      <c r="E64" s="1">
        <v>5</v>
      </c>
      <c r="F64" s="1" t="s">
        <v>1239</v>
      </c>
      <c r="G64" s="101" t="s">
        <v>1235</v>
      </c>
      <c r="H64" s="104" t="s">
        <v>1341</v>
      </c>
      <c r="I64" s="1" t="s">
        <v>1223</v>
      </c>
    </row>
    <row r="65" spans="2:9" ht="58" x14ac:dyDescent="0.35">
      <c r="B65" s="105">
        <v>63</v>
      </c>
      <c r="C65" s="1" t="str">
        <f t="shared" si="0"/>
        <v>aitps6a</v>
      </c>
      <c r="D65" s="1" t="s">
        <v>12</v>
      </c>
      <c r="E65" s="1">
        <v>6</v>
      </c>
      <c r="F65" s="1" t="s">
        <v>1239</v>
      </c>
      <c r="G65" s="101" t="s">
        <v>1417</v>
      </c>
      <c r="H65" s="104" t="s">
        <v>1418</v>
      </c>
      <c r="I65" s="1" t="s">
        <v>1223</v>
      </c>
    </row>
    <row r="66" spans="2:9" ht="58" x14ac:dyDescent="0.35">
      <c r="B66" s="105">
        <v>64</v>
      </c>
      <c r="C66" s="1" t="str">
        <f t="shared" si="0"/>
        <v>aitps7a</v>
      </c>
      <c r="D66" s="1" t="s">
        <v>12</v>
      </c>
      <c r="E66" s="1">
        <v>7</v>
      </c>
      <c r="F66" s="1" t="s">
        <v>1239</v>
      </c>
      <c r="G66" s="101" t="s">
        <v>1417</v>
      </c>
      <c r="H66" s="104" t="s">
        <v>1418</v>
      </c>
      <c r="I66" s="1" t="s">
        <v>1223</v>
      </c>
    </row>
    <row r="67" spans="2:9" ht="58" x14ac:dyDescent="0.35">
      <c r="B67" s="105">
        <v>65</v>
      </c>
      <c r="C67" s="1" t="str">
        <f t="shared" ref="C67:C130" si="1">LOWER(_xlfn.CONCAT("ait",LEFT(D67,1)&amp;"s"&amp;E67&amp;F67))</f>
        <v>aitpsasa</v>
      </c>
      <c r="D67" s="1" t="s">
        <v>12</v>
      </c>
      <c r="E67" s="1" t="s">
        <v>1003</v>
      </c>
      <c r="F67" s="1" t="s">
        <v>1239</v>
      </c>
      <c r="G67" s="101" t="s">
        <v>1419</v>
      </c>
      <c r="H67" s="104" t="s">
        <v>1420</v>
      </c>
      <c r="I67" s="1" t="s">
        <v>1223</v>
      </c>
    </row>
    <row r="68" spans="2:9" ht="43.5" x14ac:dyDescent="0.35">
      <c r="B68" s="105">
        <v>66</v>
      </c>
      <c r="C68" s="1" t="str">
        <f t="shared" si="1"/>
        <v>aitps8a</v>
      </c>
      <c r="D68" s="1" t="s">
        <v>12</v>
      </c>
      <c r="E68" s="1">
        <v>8</v>
      </c>
      <c r="F68" s="1" t="s">
        <v>1239</v>
      </c>
      <c r="G68" s="101" t="s">
        <v>1421</v>
      </c>
      <c r="H68" s="104" t="s">
        <v>1422</v>
      </c>
      <c r="I68" s="1" t="s">
        <v>1223</v>
      </c>
    </row>
    <row r="69" spans="2:9" ht="29" x14ac:dyDescent="0.35">
      <c r="B69" s="105">
        <v>67</v>
      </c>
      <c r="C69" s="1" t="str">
        <f t="shared" si="1"/>
        <v>aitps9a</v>
      </c>
      <c r="D69" s="1" t="s">
        <v>12</v>
      </c>
      <c r="E69" s="1">
        <v>9</v>
      </c>
      <c r="F69" s="1" t="s">
        <v>1239</v>
      </c>
      <c r="G69" s="101" t="s">
        <v>1423</v>
      </c>
      <c r="H69" s="104" t="s">
        <v>1424</v>
      </c>
      <c r="I69" s="1" t="s">
        <v>1223</v>
      </c>
    </row>
    <row r="70" spans="2:9" ht="29" x14ac:dyDescent="0.35">
      <c r="B70" s="105">
        <v>68</v>
      </c>
      <c r="C70" s="1" t="str">
        <f t="shared" si="1"/>
        <v>aitas1b</v>
      </c>
      <c r="D70" s="1" t="s">
        <v>29</v>
      </c>
      <c r="E70" s="1">
        <v>1</v>
      </c>
      <c r="F70" s="1" t="s">
        <v>1240</v>
      </c>
      <c r="G70" s="101" t="s">
        <v>1364</v>
      </c>
      <c r="H70" s="104" t="s">
        <v>1365</v>
      </c>
      <c r="I70" s="1" t="s">
        <v>1223</v>
      </c>
    </row>
    <row r="71" spans="2:9" ht="29" x14ac:dyDescent="0.35">
      <c r="B71" s="105">
        <v>69</v>
      </c>
      <c r="C71" s="1" t="str">
        <f t="shared" si="1"/>
        <v>aitas2b</v>
      </c>
      <c r="D71" s="1" t="s">
        <v>29</v>
      </c>
      <c r="E71" s="1">
        <v>2</v>
      </c>
      <c r="F71" s="1" t="s">
        <v>1240</v>
      </c>
      <c r="G71" s="101" t="s">
        <v>1366</v>
      </c>
      <c r="H71" s="104" t="s">
        <v>1367</v>
      </c>
      <c r="I71" s="1" t="s">
        <v>1223</v>
      </c>
    </row>
    <row r="72" spans="2:9" ht="29" x14ac:dyDescent="0.35">
      <c r="B72" s="105">
        <v>70</v>
      </c>
      <c r="C72" s="1" t="str">
        <f t="shared" si="1"/>
        <v>aitas3b</v>
      </c>
      <c r="D72" s="1" t="s">
        <v>29</v>
      </c>
      <c r="E72" s="1">
        <v>3</v>
      </c>
      <c r="F72" s="1" t="s">
        <v>1240</v>
      </c>
      <c r="G72" s="101" t="s">
        <v>1307</v>
      </c>
      <c r="H72" s="104" t="s">
        <v>1298</v>
      </c>
      <c r="I72" s="1" t="s">
        <v>1223</v>
      </c>
    </row>
    <row r="73" spans="2:9" ht="29" x14ac:dyDescent="0.35">
      <c r="B73" s="105">
        <v>71</v>
      </c>
      <c r="C73" s="1" t="str">
        <f t="shared" si="1"/>
        <v>aitas4b</v>
      </c>
      <c r="D73" s="1" t="s">
        <v>29</v>
      </c>
      <c r="E73" s="1">
        <v>4</v>
      </c>
      <c r="F73" s="1" t="s">
        <v>1240</v>
      </c>
      <c r="G73" s="101" t="s">
        <v>1368</v>
      </c>
      <c r="H73" s="104" t="s">
        <v>1369</v>
      </c>
      <c r="I73" s="1" t="s">
        <v>1223</v>
      </c>
    </row>
    <row r="74" spans="2:9" ht="29" x14ac:dyDescent="0.35">
      <c r="B74" s="105">
        <v>72</v>
      </c>
      <c r="C74" s="1" t="str">
        <f t="shared" si="1"/>
        <v>aitns25dicmvb</v>
      </c>
      <c r="D74" s="1" t="s">
        <v>30</v>
      </c>
      <c r="E74" s="1" t="s">
        <v>1378</v>
      </c>
      <c r="F74" s="1" t="s">
        <v>1240</v>
      </c>
      <c r="G74" s="101" t="s">
        <v>1370</v>
      </c>
      <c r="H74" s="104" t="s">
        <v>1372</v>
      </c>
      <c r="I74" s="1" t="s">
        <v>1223</v>
      </c>
    </row>
    <row r="75" spans="2:9" ht="43.5" x14ac:dyDescent="0.35">
      <c r="B75" s="105">
        <v>73</v>
      </c>
      <c r="C75" s="1" t="str">
        <f t="shared" si="1"/>
        <v>aitns25dicmmb</v>
      </c>
      <c r="D75" s="1" t="s">
        <v>30</v>
      </c>
      <c r="E75" s="1" t="s">
        <v>1377</v>
      </c>
      <c r="F75" s="1" t="s">
        <v>1240</v>
      </c>
      <c r="G75" s="101" t="s">
        <v>1371</v>
      </c>
      <c r="H75" s="104" t="s">
        <v>1373</v>
      </c>
      <c r="I75" s="1" t="s">
        <v>1223</v>
      </c>
    </row>
    <row r="76" spans="2:9" ht="29" x14ac:dyDescent="0.35">
      <c r="B76" s="105">
        <v>74</v>
      </c>
      <c r="C76" s="1" t="str">
        <f t="shared" si="1"/>
        <v>aitns25dicmab</v>
      </c>
      <c r="D76" s="1" t="s">
        <v>30</v>
      </c>
      <c r="E76" s="1" t="s">
        <v>1376</v>
      </c>
      <c r="F76" s="1" t="s">
        <v>1240</v>
      </c>
      <c r="G76" s="101" t="s">
        <v>1374</v>
      </c>
      <c r="H76" s="104" t="s">
        <v>1375</v>
      </c>
      <c r="I76" s="1" t="s">
        <v>1223</v>
      </c>
    </row>
    <row r="77" spans="2:9" ht="43.5" x14ac:dyDescent="0.35">
      <c r="B77" s="105">
        <v>75</v>
      </c>
      <c r="C77" s="1" t="str">
        <f t="shared" si="1"/>
        <v>aitns25dicmdb</v>
      </c>
      <c r="D77" s="1" t="s">
        <v>30</v>
      </c>
      <c r="E77" s="1" t="s">
        <v>1381</v>
      </c>
      <c r="F77" s="1" t="s">
        <v>1240</v>
      </c>
      <c r="G77" s="101" t="s">
        <v>1379</v>
      </c>
      <c r="H77" s="104" t="s">
        <v>1380</v>
      </c>
      <c r="I77" s="1" t="s">
        <v>1223</v>
      </c>
    </row>
    <row r="78" spans="2:9" ht="58" x14ac:dyDescent="0.35">
      <c r="B78" s="105">
        <v>76</v>
      </c>
      <c r="C78" s="1" t="str">
        <f t="shared" si="1"/>
        <v>aitnssfb</v>
      </c>
      <c r="D78" s="1" t="s">
        <v>30</v>
      </c>
      <c r="E78" s="1" t="s">
        <v>1382</v>
      </c>
      <c r="F78" s="1" t="s">
        <v>1240</v>
      </c>
      <c r="G78" s="101" t="s">
        <v>1228</v>
      </c>
      <c r="H78" s="104" t="s">
        <v>1429</v>
      </c>
      <c r="I78" s="1" t="s">
        <v>1223</v>
      </c>
    </row>
    <row r="79" spans="2:9" ht="43.5" x14ac:dyDescent="0.35">
      <c r="B79" s="105">
        <v>77</v>
      </c>
      <c r="C79" s="1" t="str">
        <f t="shared" si="1"/>
        <v>aitns1enerob</v>
      </c>
      <c r="D79" s="1" t="s">
        <v>30</v>
      </c>
      <c r="E79" s="1" t="s">
        <v>1383</v>
      </c>
      <c r="F79" s="1" t="s">
        <v>1240</v>
      </c>
      <c r="G79" s="101" t="s">
        <v>1430</v>
      </c>
      <c r="H79" s="104" t="s">
        <v>1384</v>
      </c>
      <c r="I79" s="1" t="s">
        <v>1223</v>
      </c>
    </row>
    <row r="80" spans="2:9" ht="29" x14ac:dyDescent="0.35">
      <c r="B80" s="105">
        <v>78</v>
      </c>
      <c r="C80" s="1" t="str">
        <f t="shared" si="1"/>
        <v>aitns2domingob</v>
      </c>
      <c r="D80" s="1" t="s">
        <v>30</v>
      </c>
      <c r="E80" s="1" t="s">
        <v>1385</v>
      </c>
      <c r="F80" s="1" t="s">
        <v>1240</v>
      </c>
      <c r="G80" s="101" t="s">
        <v>1386</v>
      </c>
      <c r="H80" s="104" t="s">
        <v>1387</v>
      </c>
      <c r="I80" s="1" t="s">
        <v>1223</v>
      </c>
    </row>
    <row r="81" spans="2:9" ht="29" x14ac:dyDescent="0.35">
      <c r="B81" s="105">
        <v>79</v>
      </c>
      <c r="C81" s="1" t="str">
        <f t="shared" si="1"/>
        <v>aitns6enerob</v>
      </c>
      <c r="D81" s="1" t="s">
        <v>30</v>
      </c>
      <c r="E81" s="1" t="s">
        <v>1388</v>
      </c>
      <c r="F81" s="1" t="s">
        <v>1240</v>
      </c>
      <c r="G81" s="101" t="s">
        <v>1389</v>
      </c>
      <c r="H81" s="104" t="s">
        <v>1390</v>
      </c>
      <c r="I81" s="1" t="s">
        <v>1223</v>
      </c>
    </row>
    <row r="82" spans="2:9" ht="43.5" x14ac:dyDescent="0.35">
      <c r="B82" s="105">
        <v>80</v>
      </c>
      <c r="C82" s="105" t="str">
        <f t="shared" si="1"/>
        <v>aitos1b</v>
      </c>
      <c r="D82" s="1" t="s">
        <v>1202</v>
      </c>
      <c r="E82" s="1">
        <v>1</v>
      </c>
      <c r="F82" s="1" t="s">
        <v>1240</v>
      </c>
      <c r="G82" s="101" t="s">
        <v>1238</v>
      </c>
      <c r="H82" s="104" t="s">
        <v>1288</v>
      </c>
      <c r="I82" s="1" t="s">
        <v>1223</v>
      </c>
    </row>
    <row r="83" spans="2:9" ht="29" x14ac:dyDescent="0.35">
      <c r="B83" s="105">
        <v>81</v>
      </c>
      <c r="C83" s="105" t="str">
        <f t="shared" si="1"/>
        <v>aitos2b</v>
      </c>
      <c r="D83" s="1" t="s">
        <v>1202</v>
      </c>
      <c r="E83" s="1">
        <v>2</v>
      </c>
      <c r="F83" s="1" t="s">
        <v>1240</v>
      </c>
      <c r="G83" s="101" t="s">
        <v>1289</v>
      </c>
      <c r="H83" s="104" t="s">
        <v>1290</v>
      </c>
      <c r="I83" s="1" t="s">
        <v>1223</v>
      </c>
    </row>
    <row r="84" spans="2:9" ht="29" x14ac:dyDescent="0.35">
      <c r="B84" s="105">
        <v>82</v>
      </c>
      <c r="C84" s="105" t="str">
        <f t="shared" si="1"/>
        <v>aitos3b</v>
      </c>
      <c r="D84" s="1" t="s">
        <v>1202</v>
      </c>
      <c r="E84" s="1">
        <v>3</v>
      </c>
      <c r="F84" s="1" t="s">
        <v>1240</v>
      </c>
      <c r="G84" s="101" t="s">
        <v>1291</v>
      </c>
      <c r="H84" s="104" t="s">
        <v>1292</v>
      </c>
      <c r="I84" s="1" t="s">
        <v>1223</v>
      </c>
    </row>
    <row r="85" spans="2:9" ht="43.5" x14ac:dyDescent="0.35">
      <c r="B85" s="105">
        <v>83</v>
      </c>
      <c r="C85" s="105" t="str">
        <f t="shared" si="1"/>
        <v>aitos4b</v>
      </c>
      <c r="D85" s="1" t="s">
        <v>1202</v>
      </c>
      <c r="E85" s="1">
        <v>4</v>
      </c>
      <c r="F85" s="1" t="s">
        <v>1240</v>
      </c>
      <c r="G85" s="101" t="s">
        <v>1293</v>
      </c>
      <c r="H85" s="104" t="s">
        <v>1294</v>
      </c>
      <c r="I85" s="1" t="s">
        <v>1223</v>
      </c>
    </row>
    <row r="86" spans="2:9" ht="29" x14ac:dyDescent="0.35">
      <c r="B86" s="105">
        <v>84</v>
      </c>
      <c r="C86" s="105" t="str">
        <f t="shared" si="1"/>
        <v>aitos5b</v>
      </c>
      <c r="D86" s="1" t="s">
        <v>1202</v>
      </c>
      <c r="E86" s="1">
        <v>5</v>
      </c>
      <c r="F86" s="1" t="s">
        <v>1240</v>
      </c>
      <c r="G86" s="101" t="s">
        <v>1295</v>
      </c>
      <c r="H86" s="104" t="s">
        <v>1296</v>
      </c>
      <c r="I86" s="1" t="s">
        <v>1223</v>
      </c>
    </row>
    <row r="87" spans="2:9" ht="29" x14ac:dyDescent="0.35">
      <c r="B87" s="105">
        <v>85</v>
      </c>
      <c r="C87" s="105" t="str">
        <f t="shared" si="1"/>
        <v>aitos6b</v>
      </c>
      <c r="D87" s="1" t="s">
        <v>1202</v>
      </c>
      <c r="E87" s="1">
        <v>6</v>
      </c>
      <c r="F87" s="1" t="s">
        <v>1240</v>
      </c>
      <c r="G87" s="101" t="s">
        <v>1222</v>
      </c>
      <c r="H87" s="104" t="s">
        <v>1297</v>
      </c>
      <c r="I87" s="1" t="s">
        <v>1223</v>
      </c>
    </row>
    <row r="88" spans="2:9" ht="29" x14ac:dyDescent="0.35">
      <c r="B88" s="105">
        <v>86</v>
      </c>
      <c r="C88" s="105" t="str">
        <f t="shared" si="1"/>
        <v>aitos7b</v>
      </c>
      <c r="D88" s="1" t="s">
        <v>1202</v>
      </c>
      <c r="E88" s="1">
        <v>7</v>
      </c>
      <c r="F88" s="1" t="s">
        <v>1240</v>
      </c>
      <c r="G88" s="101" t="s">
        <v>1215</v>
      </c>
      <c r="H88" s="104" t="s">
        <v>1298</v>
      </c>
      <c r="I88" s="1" t="s">
        <v>1223</v>
      </c>
    </row>
    <row r="89" spans="2:9" ht="29" x14ac:dyDescent="0.35">
      <c r="B89" s="105">
        <v>87</v>
      </c>
      <c r="C89" s="105" t="str">
        <f t="shared" si="1"/>
        <v>aitos8b</v>
      </c>
      <c r="D89" s="1" t="s">
        <v>1202</v>
      </c>
      <c r="E89" s="1">
        <v>8</v>
      </c>
      <c r="F89" s="1" t="s">
        <v>1240</v>
      </c>
      <c r="G89" s="101" t="s">
        <v>1299</v>
      </c>
      <c r="H89" s="104" t="s">
        <v>1300</v>
      </c>
      <c r="I89" s="1" t="s">
        <v>1223</v>
      </c>
    </row>
    <row r="90" spans="2:9" ht="29" x14ac:dyDescent="0.35">
      <c r="B90" s="105">
        <v>88</v>
      </c>
      <c r="C90" s="105" t="str">
        <f t="shared" si="1"/>
        <v>aitos9b</v>
      </c>
      <c r="D90" s="1" t="s">
        <v>1202</v>
      </c>
      <c r="E90" s="1">
        <v>9</v>
      </c>
      <c r="F90" s="1" t="s">
        <v>1240</v>
      </c>
      <c r="G90" s="101" t="s">
        <v>1301</v>
      </c>
      <c r="H90" s="104" t="s">
        <v>1302</v>
      </c>
      <c r="I90" s="1" t="s">
        <v>1223</v>
      </c>
    </row>
    <row r="91" spans="2:9" ht="58" x14ac:dyDescent="0.35">
      <c r="B91" s="105">
        <v>89</v>
      </c>
      <c r="C91" s="105" t="str">
        <f t="shared" si="1"/>
        <v>aitos10b</v>
      </c>
      <c r="D91" s="1" t="s">
        <v>1202</v>
      </c>
      <c r="E91" s="1">
        <v>10</v>
      </c>
      <c r="F91" s="1" t="s">
        <v>1240</v>
      </c>
      <c r="G91" s="101" t="s">
        <v>1303</v>
      </c>
      <c r="H91" s="104" t="s">
        <v>1304</v>
      </c>
      <c r="I91" s="1" t="s">
        <v>1223</v>
      </c>
    </row>
    <row r="92" spans="2:9" ht="29" x14ac:dyDescent="0.35">
      <c r="B92" s="105">
        <v>90</v>
      </c>
      <c r="C92" s="105" t="str">
        <f t="shared" si="1"/>
        <v>aitos11b</v>
      </c>
      <c r="D92" s="1" t="s">
        <v>1202</v>
      </c>
      <c r="E92" s="1">
        <v>11</v>
      </c>
      <c r="F92" s="1" t="s">
        <v>1240</v>
      </c>
      <c r="G92" s="101" t="s">
        <v>1258</v>
      </c>
      <c r="H92" s="104" t="s">
        <v>1200</v>
      </c>
      <c r="I92" s="1" t="s">
        <v>1223</v>
      </c>
    </row>
    <row r="93" spans="2:9" ht="29" x14ac:dyDescent="0.35">
      <c r="B93" s="105">
        <v>91</v>
      </c>
      <c r="C93" s="105" t="str">
        <f t="shared" si="1"/>
        <v>aitos12b</v>
      </c>
      <c r="D93" s="1" t="s">
        <v>1202</v>
      </c>
      <c r="E93" s="1">
        <v>12</v>
      </c>
      <c r="F93" s="1" t="s">
        <v>1240</v>
      </c>
      <c r="G93" s="101" t="s">
        <v>1222</v>
      </c>
      <c r="H93" s="104" t="s">
        <v>1297</v>
      </c>
      <c r="I93" s="1" t="s">
        <v>1223</v>
      </c>
    </row>
    <row r="94" spans="2:9" ht="29" x14ac:dyDescent="0.35">
      <c r="B94" s="105">
        <v>92</v>
      </c>
      <c r="C94" s="105" t="str">
        <f t="shared" si="1"/>
        <v>aitos13b</v>
      </c>
      <c r="D94" s="1" t="s">
        <v>1202</v>
      </c>
      <c r="E94" s="1">
        <v>13</v>
      </c>
      <c r="F94" s="1" t="s">
        <v>1240</v>
      </c>
      <c r="G94" s="101" t="s">
        <v>1305</v>
      </c>
      <c r="H94" s="104" t="s">
        <v>1306</v>
      </c>
      <c r="I94" s="1" t="s">
        <v>1223</v>
      </c>
    </row>
    <row r="95" spans="2:9" ht="29" x14ac:dyDescent="0.35">
      <c r="B95" s="105">
        <v>93</v>
      </c>
      <c r="C95" s="105" t="str">
        <f t="shared" si="1"/>
        <v>aitos14b</v>
      </c>
      <c r="D95" s="1" t="s">
        <v>1202</v>
      </c>
      <c r="E95" s="1">
        <v>14</v>
      </c>
      <c r="F95" s="1" t="s">
        <v>1240</v>
      </c>
      <c r="G95" s="101" t="s">
        <v>1307</v>
      </c>
      <c r="H95" s="104" t="s">
        <v>1298</v>
      </c>
      <c r="I95" s="1" t="s">
        <v>1223</v>
      </c>
    </row>
    <row r="96" spans="2:9" ht="58" x14ac:dyDescent="0.35">
      <c r="B96" s="105">
        <v>94</v>
      </c>
      <c r="C96" s="105" t="str">
        <f t="shared" si="1"/>
        <v>aitos15b</v>
      </c>
      <c r="D96" s="1" t="s">
        <v>1202</v>
      </c>
      <c r="E96" s="1">
        <v>15</v>
      </c>
      <c r="F96" s="1" t="s">
        <v>1240</v>
      </c>
      <c r="G96" s="101" t="s">
        <v>1267</v>
      </c>
      <c r="H96" s="104" t="s">
        <v>1268</v>
      </c>
      <c r="I96" s="1" t="s">
        <v>1223</v>
      </c>
    </row>
    <row r="97" spans="2:9" ht="43.5" x14ac:dyDescent="0.35">
      <c r="B97" s="105">
        <v>95</v>
      </c>
      <c r="C97" s="105" t="str">
        <f t="shared" si="1"/>
        <v>aitos16b</v>
      </c>
      <c r="D97" s="1" t="s">
        <v>1202</v>
      </c>
      <c r="E97" s="1">
        <v>16</v>
      </c>
      <c r="F97" s="1" t="s">
        <v>1240</v>
      </c>
      <c r="G97" s="101" t="s">
        <v>1226</v>
      </c>
      <c r="H97" s="104" t="s">
        <v>1275</v>
      </c>
      <c r="I97" s="1" t="s">
        <v>1223</v>
      </c>
    </row>
    <row r="98" spans="2:9" ht="29" x14ac:dyDescent="0.35">
      <c r="B98" s="105">
        <v>96</v>
      </c>
      <c r="C98" s="105" t="str">
        <f t="shared" si="1"/>
        <v>aitos17b</v>
      </c>
      <c r="D98" s="1" t="s">
        <v>1202</v>
      </c>
      <c r="E98" s="1">
        <v>17</v>
      </c>
      <c r="F98" s="1" t="s">
        <v>1240</v>
      </c>
      <c r="G98" s="101" t="s">
        <v>1222</v>
      </c>
      <c r="H98" s="104" t="s">
        <v>1297</v>
      </c>
      <c r="I98" s="1" t="s">
        <v>1223</v>
      </c>
    </row>
    <row r="99" spans="2:9" ht="29" x14ac:dyDescent="0.35">
      <c r="B99" s="105">
        <v>97</v>
      </c>
      <c r="C99" s="105" t="str">
        <f t="shared" si="1"/>
        <v>aitos18b</v>
      </c>
      <c r="D99" s="1" t="s">
        <v>1202</v>
      </c>
      <c r="E99" s="1">
        <v>18</v>
      </c>
      <c r="F99" s="1" t="s">
        <v>1240</v>
      </c>
      <c r="G99" s="101" t="s">
        <v>1260</v>
      </c>
      <c r="H99" s="104" t="s">
        <v>1261</v>
      </c>
      <c r="I99" s="1" t="s">
        <v>1223</v>
      </c>
    </row>
    <row r="100" spans="2:9" ht="43.5" x14ac:dyDescent="0.35">
      <c r="B100" s="105">
        <v>98</v>
      </c>
      <c r="C100" s="105" t="str">
        <f t="shared" si="1"/>
        <v>aitos19b</v>
      </c>
      <c r="D100" s="1" t="s">
        <v>1202</v>
      </c>
      <c r="E100" s="1">
        <v>19</v>
      </c>
      <c r="F100" s="1" t="s">
        <v>1240</v>
      </c>
      <c r="G100" s="101" t="s">
        <v>1308</v>
      </c>
      <c r="H100" s="104" t="s">
        <v>1309</v>
      </c>
      <c r="I100" s="1" t="s">
        <v>1223</v>
      </c>
    </row>
    <row r="101" spans="2:9" ht="43.5" x14ac:dyDescent="0.35">
      <c r="B101" s="105">
        <v>99</v>
      </c>
      <c r="C101" s="105" t="str">
        <f t="shared" si="1"/>
        <v>aitos20b</v>
      </c>
      <c r="D101" s="1" t="s">
        <v>1202</v>
      </c>
      <c r="E101" s="1">
        <v>20</v>
      </c>
      <c r="F101" s="1" t="s">
        <v>1240</v>
      </c>
      <c r="G101" s="101" t="s">
        <v>1310</v>
      </c>
      <c r="H101" s="104" t="s">
        <v>1311</v>
      </c>
      <c r="I101" s="1" t="s">
        <v>1223</v>
      </c>
    </row>
    <row r="102" spans="2:9" ht="29" x14ac:dyDescent="0.35">
      <c r="B102" s="105">
        <v>100</v>
      </c>
      <c r="C102" s="105" t="str">
        <f t="shared" si="1"/>
        <v>aitos21b</v>
      </c>
      <c r="D102" s="1" t="s">
        <v>1202</v>
      </c>
      <c r="E102" s="1">
        <v>21</v>
      </c>
      <c r="F102" s="1" t="s">
        <v>1240</v>
      </c>
      <c r="G102" s="101" t="s">
        <v>1229</v>
      </c>
      <c r="H102" s="104" t="s">
        <v>1312</v>
      </c>
      <c r="I102" s="1" t="s">
        <v>1223</v>
      </c>
    </row>
    <row r="103" spans="2:9" ht="29" x14ac:dyDescent="0.35">
      <c r="B103" s="105">
        <v>101</v>
      </c>
      <c r="C103" s="105" t="str">
        <f t="shared" si="1"/>
        <v>aitos22b</v>
      </c>
      <c r="D103" s="1" t="s">
        <v>1202</v>
      </c>
      <c r="E103" s="1">
        <v>22</v>
      </c>
      <c r="F103" s="1" t="s">
        <v>1240</v>
      </c>
      <c r="G103" s="101" t="s">
        <v>1299</v>
      </c>
      <c r="H103" s="104" t="s">
        <v>1300</v>
      </c>
      <c r="I103" s="1" t="s">
        <v>1223</v>
      </c>
    </row>
    <row r="104" spans="2:9" ht="29" x14ac:dyDescent="0.35">
      <c r="B104" s="105">
        <v>102</v>
      </c>
      <c r="C104" s="105" t="str">
        <f t="shared" si="1"/>
        <v>aitos23b</v>
      </c>
      <c r="D104" s="1" t="s">
        <v>1202</v>
      </c>
      <c r="E104" s="1">
        <v>23</v>
      </c>
      <c r="F104" s="1" t="s">
        <v>1240</v>
      </c>
      <c r="G104" s="101" t="s">
        <v>1243</v>
      </c>
      <c r="H104" s="104" t="s">
        <v>1264</v>
      </c>
      <c r="I104" s="1" t="s">
        <v>1223</v>
      </c>
    </row>
    <row r="105" spans="2:9" ht="43.5" x14ac:dyDescent="0.35">
      <c r="B105" s="105">
        <v>103</v>
      </c>
      <c r="C105" s="105" t="str">
        <f t="shared" si="1"/>
        <v>aitos24b</v>
      </c>
      <c r="D105" s="1" t="s">
        <v>1202</v>
      </c>
      <c r="E105" s="1">
        <v>24</v>
      </c>
      <c r="F105" s="1" t="s">
        <v>1240</v>
      </c>
      <c r="G105" s="101" t="s">
        <v>1313</v>
      </c>
      <c r="H105" s="104" t="s">
        <v>1314</v>
      </c>
      <c r="I105" s="1" t="s">
        <v>1223</v>
      </c>
    </row>
    <row r="106" spans="2:9" ht="29" x14ac:dyDescent="0.35">
      <c r="B106" s="105">
        <v>104</v>
      </c>
      <c r="C106" s="105" t="str">
        <f t="shared" si="1"/>
        <v>aitos25b</v>
      </c>
      <c r="D106" s="1" t="s">
        <v>1202</v>
      </c>
      <c r="E106" s="1">
        <v>25</v>
      </c>
      <c r="F106" s="1" t="s">
        <v>1240</v>
      </c>
      <c r="G106" s="101" t="s">
        <v>1315</v>
      </c>
      <c r="H106" s="104" t="s">
        <v>1316</v>
      </c>
      <c r="I106" s="1" t="s">
        <v>1223</v>
      </c>
    </row>
    <row r="107" spans="2:9" ht="29" x14ac:dyDescent="0.35">
      <c r="B107" s="105">
        <v>105</v>
      </c>
      <c r="C107" s="105" t="str">
        <f t="shared" si="1"/>
        <v>aitos26b</v>
      </c>
      <c r="D107" s="1" t="s">
        <v>1202</v>
      </c>
      <c r="E107" s="1">
        <v>26</v>
      </c>
      <c r="F107" s="1" t="s">
        <v>1240</v>
      </c>
      <c r="G107" s="101" t="s">
        <v>1301</v>
      </c>
      <c r="H107" s="104" t="s">
        <v>1317</v>
      </c>
      <c r="I107" s="1" t="s">
        <v>1223</v>
      </c>
    </row>
    <row r="108" spans="2:9" ht="29" x14ac:dyDescent="0.35">
      <c r="B108" s="105">
        <v>106</v>
      </c>
      <c r="C108" s="105" t="str">
        <f t="shared" si="1"/>
        <v>aitos27b</v>
      </c>
      <c r="D108" s="1" t="s">
        <v>1202</v>
      </c>
      <c r="E108" s="1">
        <v>27</v>
      </c>
      <c r="F108" s="1" t="s">
        <v>1240</v>
      </c>
      <c r="G108" s="101" t="s">
        <v>1318</v>
      </c>
      <c r="H108" s="104" t="s">
        <v>1319</v>
      </c>
      <c r="I108" s="1" t="s">
        <v>1223</v>
      </c>
    </row>
    <row r="109" spans="2:9" ht="29" x14ac:dyDescent="0.35">
      <c r="B109" s="105">
        <v>107</v>
      </c>
      <c r="C109" s="105" t="str">
        <f t="shared" si="1"/>
        <v>aitos28b</v>
      </c>
      <c r="D109" s="1" t="s">
        <v>1202</v>
      </c>
      <c r="E109" s="1">
        <v>28</v>
      </c>
      <c r="F109" s="1" t="s">
        <v>1240</v>
      </c>
      <c r="G109" s="101" t="s">
        <v>1232</v>
      </c>
      <c r="H109" s="104" t="s">
        <v>1320</v>
      </c>
      <c r="I109" s="1" t="s">
        <v>1223</v>
      </c>
    </row>
    <row r="110" spans="2:9" ht="29" x14ac:dyDescent="0.35">
      <c r="B110" s="105">
        <v>108</v>
      </c>
      <c r="C110" s="105" t="str">
        <f t="shared" si="1"/>
        <v>aitos29b</v>
      </c>
      <c r="D110" s="1" t="s">
        <v>1202</v>
      </c>
      <c r="E110" s="1">
        <v>29</v>
      </c>
      <c r="F110" s="1" t="s">
        <v>1240</v>
      </c>
      <c r="G110" s="101" t="s">
        <v>1321</v>
      </c>
      <c r="H110" s="104" t="s">
        <v>1322</v>
      </c>
      <c r="I110" s="1" t="s">
        <v>1223</v>
      </c>
    </row>
    <row r="111" spans="2:9" ht="29" x14ac:dyDescent="0.35">
      <c r="B111" s="105">
        <v>109</v>
      </c>
      <c r="C111" s="105" t="str">
        <f t="shared" si="1"/>
        <v>aitos30b</v>
      </c>
      <c r="D111" s="1" t="s">
        <v>1202</v>
      </c>
      <c r="E111" s="1">
        <v>30</v>
      </c>
      <c r="F111" s="1" t="s">
        <v>1240</v>
      </c>
      <c r="G111" s="101" t="s">
        <v>1305</v>
      </c>
      <c r="H111" s="104" t="s">
        <v>1323</v>
      </c>
      <c r="I111" s="1" t="s">
        <v>1223</v>
      </c>
    </row>
    <row r="112" spans="2:9" ht="43.5" x14ac:dyDescent="0.35">
      <c r="B112" s="105">
        <v>110</v>
      </c>
      <c r="C112" s="105" t="str">
        <f t="shared" si="1"/>
        <v>aitos31b</v>
      </c>
      <c r="D112" s="1" t="s">
        <v>1202</v>
      </c>
      <c r="E112" s="1">
        <v>31</v>
      </c>
      <c r="F112" s="1" t="s">
        <v>1240</v>
      </c>
      <c r="G112" s="101" t="s">
        <v>1279</v>
      </c>
      <c r="H112" s="104" t="s">
        <v>1280</v>
      </c>
      <c r="I112" s="1" t="s">
        <v>1223</v>
      </c>
    </row>
    <row r="113" spans="2:9" ht="29" x14ac:dyDescent="0.35">
      <c r="B113" s="105">
        <v>111</v>
      </c>
      <c r="C113" s="105" t="str">
        <f t="shared" si="1"/>
        <v>aitos32b</v>
      </c>
      <c r="D113" s="1" t="s">
        <v>1202</v>
      </c>
      <c r="E113" s="1">
        <v>32</v>
      </c>
      <c r="F113" s="1" t="s">
        <v>1240</v>
      </c>
      <c r="G113" s="101" t="s">
        <v>1232</v>
      </c>
      <c r="H113" s="104" t="s">
        <v>1320</v>
      </c>
      <c r="I113" s="1" t="s">
        <v>1223</v>
      </c>
    </row>
    <row r="114" spans="2:9" ht="43.5" x14ac:dyDescent="0.35">
      <c r="B114" s="105">
        <v>112</v>
      </c>
      <c r="C114" s="105" t="str">
        <f t="shared" si="1"/>
        <v>aitos33b</v>
      </c>
      <c r="D114" s="1" t="s">
        <v>1202</v>
      </c>
      <c r="E114" s="1">
        <v>33</v>
      </c>
      <c r="F114" s="1" t="s">
        <v>1240</v>
      </c>
      <c r="G114" s="101" t="s">
        <v>1326</v>
      </c>
      <c r="H114" s="104" t="s">
        <v>1327</v>
      </c>
      <c r="I114" s="1" t="s">
        <v>1223</v>
      </c>
    </row>
    <row r="115" spans="2:9" ht="29" x14ac:dyDescent="0.35">
      <c r="B115" s="105">
        <v>113</v>
      </c>
      <c r="C115" s="105" t="str">
        <f t="shared" si="1"/>
        <v>aitos34b</v>
      </c>
      <c r="D115" s="1" t="s">
        <v>1202</v>
      </c>
      <c r="E115" s="1">
        <v>34</v>
      </c>
      <c r="F115" s="1" t="s">
        <v>1240</v>
      </c>
      <c r="G115" s="101" t="s">
        <v>1286</v>
      </c>
      <c r="H115" s="104" t="s">
        <v>1325</v>
      </c>
      <c r="I115" s="1" t="s">
        <v>1324</v>
      </c>
    </row>
    <row r="116" spans="2:9" ht="58" x14ac:dyDescent="0.35">
      <c r="B116" s="105">
        <v>114</v>
      </c>
      <c r="C116" s="1" t="str">
        <f t="shared" si="1"/>
        <v>aitosscscb</v>
      </c>
      <c r="D116" s="1" t="s">
        <v>1202</v>
      </c>
      <c r="E116" s="1" t="s">
        <v>1427</v>
      </c>
      <c r="F116" s="1" t="s">
        <v>1240</v>
      </c>
      <c r="G116" s="101" t="s">
        <v>1425</v>
      </c>
      <c r="H116" s="104" t="s">
        <v>1426</v>
      </c>
      <c r="I116" s="1" t="s">
        <v>1223</v>
      </c>
    </row>
    <row r="117" spans="2:9" ht="130.5" x14ac:dyDescent="0.35">
      <c r="B117" s="105">
        <v>115</v>
      </c>
      <c r="C117" s="1" t="str">
        <f t="shared" si="1"/>
        <v>aitosviernesb</v>
      </c>
      <c r="D117" s="1" t="s">
        <v>1202</v>
      </c>
      <c r="E117" s="1" t="s">
        <v>1428</v>
      </c>
      <c r="F117" s="1" t="s">
        <v>1240</v>
      </c>
      <c r="G117" s="101" t="s">
        <v>1437</v>
      </c>
      <c r="H117" s="104" t="s">
        <v>1438</v>
      </c>
      <c r="I117" s="1" t="s">
        <v>1223</v>
      </c>
    </row>
    <row r="118" spans="2:9" ht="29" x14ac:dyDescent="0.35">
      <c r="B118" s="105">
        <v>116</v>
      </c>
      <c r="C118" s="1" t="str">
        <f t="shared" si="1"/>
        <v>aitcs1b</v>
      </c>
      <c r="D118" s="1" t="s">
        <v>17</v>
      </c>
      <c r="E118" s="1">
        <v>1</v>
      </c>
      <c r="F118" s="1" t="s">
        <v>1240</v>
      </c>
      <c r="G118" s="101" t="s">
        <v>1260</v>
      </c>
      <c r="H118" s="104" t="s">
        <v>1261</v>
      </c>
      <c r="I118" s="1" t="s">
        <v>1223</v>
      </c>
    </row>
    <row r="119" spans="2:9" ht="29" x14ac:dyDescent="0.35">
      <c r="B119" s="105">
        <v>117</v>
      </c>
      <c r="C119" s="1" t="str">
        <f t="shared" si="1"/>
        <v>aitcs2b</v>
      </c>
      <c r="D119" s="1" t="s">
        <v>17</v>
      </c>
      <c r="E119" s="1">
        <v>2</v>
      </c>
      <c r="F119" s="1" t="s">
        <v>1240</v>
      </c>
      <c r="G119" s="101" t="s">
        <v>1431</v>
      </c>
      <c r="H119" s="104" t="s">
        <v>1200</v>
      </c>
      <c r="I119" s="1" t="s">
        <v>1223</v>
      </c>
    </row>
    <row r="120" spans="2:9" ht="29" x14ac:dyDescent="0.35">
      <c r="B120" s="105">
        <v>118</v>
      </c>
      <c r="C120" s="1" t="str">
        <f t="shared" si="1"/>
        <v>aitcs3b</v>
      </c>
      <c r="D120" s="1" t="s">
        <v>17</v>
      </c>
      <c r="E120" s="1">
        <v>3</v>
      </c>
      <c r="F120" s="1" t="s">
        <v>1240</v>
      </c>
      <c r="G120" s="101" t="s">
        <v>1393</v>
      </c>
      <c r="H120" s="104" t="s">
        <v>1394</v>
      </c>
      <c r="I120" s="1" t="s">
        <v>1223</v>
      </c>
    </row>
    <row r="121" spans="2:9" ht="43.5" x14ac:dyDescent="0.35">
      <c r="B121" s="105">
        <v>119</v>
      </c>
      <c r="C121" s="1" t="str">
        <f t="shared" si="1"/>
        <v>aitcs4b</v>
      </c>
      <c r="D121" s="1" t="s">
        <v>17</v>
      </c>
      <c r="E121" s="1">
        <v>4</v>
      </c>
      <c r="F121" s="1" t="s">
        <v>1240</v>
      </c>
      <c r="G121" s="101" t="s">
        <v>1245</v>
      </c>
      <c r="H121" s="104" t="s">
        <v>1432</v>
      </c>
      <c r="I121" s="1" t="s">
        <v>1223</v>
      </c>
    </row>
    <row r="122" spans="2:9" ht="43.5" x14ac:dyDescent="0.35">
      <c r="B122" s="105">
        <v>120</v>
      </c>
      <c r="C122" s="1" t="str">
        <f t="shared" si="1"/>
        <v>aitcs5b</v>
      </c>
      <c r="D122" s="1" t="s">
        <v>17</v>
      </c>
      <c r="E122" s="1">
        <v>5</v>
      </c>
      <c r="F122" s="1" t="s">
        <v>1240</v>
      </c>
      <c r="G122" s="101" t="s">
        <v>1433</v>
      </c>
      <c r="H122" s="104" t="s">
        <v>1398</v>
      </c>
      <c r="I122" s="1" t="s">
        <v>1223</v>
      </c>
    </row>
    <row r="123" spans="2:9" ht="58" x14ac:dyDescent="0.35">
      <c r="B123" s="105">
        <v>121</v>
      </c>
      <c r="C123" s="1" t="str">
        <f t="shared" si="1"/>
        <v>aitcs6b</v>
      </c>
      <c r="D123" s="1" t="s">
        <v>17</v>
      </c>
      <c r="E123" s="1">
        <v>6</v>
      </c>
      <c r="F123" s="1" t="s">
        <v>1240</v>
      </c>
      <c r="G123" s="101" t="s">
        <v>1406</v>
      </c>
      <c r="H123" s="104" t="s">
        <v>1434</v>
      </c>
      <c r="I123" s="1" t="s">
        <v>1223</v>
      </c>
    </row>
    <row r="124" spans="2:9" ht="58" x14ac:dyDescent="0.35">
      <c r="B124" s="105">
        <v>122</v>
      </c>
      <c r="C124" s="1" t="str">
        <f t="shared" si="1"/>
        <v>aitcsjsb</v>
      </c>
      <c r="D124" s="1" t="s">
        <v>17</v>
      </c>
      <c r="E124" s="1" t="s">
        <v>1401</v>
      </c>
      <c r="F124" s="1" t="s">
        <v>1240</v>
      </c>
      <c r="G124" s="101" t="s">
        <v>1402</v>
      </c>
      <c r="H124" s="104" t="s">
        <v>1403</v>
      </c>
      <c r="I124" s="1" t="s">
        <v>1223</v>
      </c>
    </row>
    <row r="125" spans="2:9" ht="58" x14ac:dyDescent="0.35">
      <c r="B125" s="105">
        <v>123</v>
      </c>
      <c r="C125" s="1" t="str">
        <f t="shared" si="1"/>
        <v>aitcsvsb</v>
      </c>
      <c r="D125" s="1" t="s">
        <v>17</v>
      </c>
      <c r="E125" s="1" t="s">
        <v>1404</v>
      </c>
      <c r="F125" s="1" t="s">
        <v>1240</v>
      </c>
      <c r="G125" s="101" t="s">
        <v>1406</v>
      </c>
      <c r="H125" s="104" t="s">
        <v>1405</v>
      </c>
      <c r="I125" s="1" t="s">
        <v>1223</v>
      </c>
    </row>
    <row r="126" spans="2:9" ht="43.5" x14ac:dyDescent="0.35">
      <c r="B126" s="105">
        <v>124</v>
      </c>
      <c r="C126" s="1" t="str">
        <f t="shared" si="1"/>
        <v>aitps1b</v>
      </c>
      <c r="D126" s="1" t="s">
        <v>12</v>
      </c>
      <c r="E126" s="1">
        <v>1</v>
      </c>
      <c r="F126" s="1" t="s">
        <v>1240</v>
      </c>
      <c r="G126" s="101" t="s">
        <v>1408</v>
      </c>
      <c r="H126" s="104" t="s">
        <v>1409</v>
      </c>
      <c r="I126" s="1" t="s">
        <v>1223</v>
      </c>
    </row>
    <row r="127" spans="2:9" ht="43.5" x14ac:dyDescent="0.35">
      <c r="B127" s="105">
        <v>125</v>
      </c>
      <c r="C127" s="1" t="str">
        <f t="shared" si="1"/>
        <v>aitps2b</v>
      </c>
      <c r="D127" s="1" t="s">
        <v>12</v>
      </c>
      <c r="E127" s="1">
        <v>2</v>
      </c>
      <c r="F127" s="1" t="s">
        <v>1240</v>
      </c>
      <c r="G127" s="101" t="s">
        <v>1435</v>
      </c>
      <c r="H127" s="104" t="s">
        <v>1412</v>
      </c>
      <c r="I127" s="1" t="s">
        <v>1223</v>
      </c>
    </row>
    <row r="128" spans="2:9" ht="29" x14ac:dyDescent="0.35">
      <c r="B128" s="105">
        <v>126</v>
      </c>
      <c r="C128" s="1" t="str">
        <f t="shared" si="1"/>
        <v>aitps3b</v>
      </c>
      <c r="D128" s="1" t="s">
        <v>12</v>
      </c>
      <c r="E128" s="1">
        <v>3</v>
      </c>
      <c r="F128" s="1" t="s">
        <v>1240</v>
      </c>
      <c r="G128" s="101" t="s">
        <v>1413</v>
      </c>
      <c r="H128" s="104" t="s">
        <v>1414</v>
      </c>
      <c r="I128" s="1" t="s">
        <v>1223</v>
      </c>
    </row>
    <row r="129" spans="2:9" ht="43.5" x14ac:dyDescent="0.35">
      <c r="B129" s="105">
        <v>127</v>
      </c>
      <c r="C129" s="1" t="str">
        <f t="shared" si="1"/>
        <v>aitps4b</v>
      </c>
      <c r="D129" s="1" t="s">
        <v>12</v>
      </c>
      <c r="E129" s="1">
        <v>4</v>
      </c>
      <c r="F129" s="1" t="s">
        <v>1240</v>
      </c>
      <c r="G129" s="101" t="s">
        <v>1415</v>
      </c>
      <c r="H129" s="104" t="s">
        <v>1416</v>
      </c>
      <c r="I129" s="1" t="s">
        <v>1223</v>
      </c>
    </row>
    <row r="130" spans="2:9" ht="43.5" x14ac:dyDescent="0.35">
      <c r="B130" s="105">
        <v>128</v>
      </c>
      <c r="C130" s="1" t="str">
        <f t="shared" si="1"/>
        <v>aitps5b</v>
      </c>
      <c r="D130" s="1" t="s">
        <v>12</v>
      </c>
      <c r="E130" s="1">
        <v>5</v>
      </c>
      <c r="F130" s="1" t="s">
        <v>1240</v>
      </c>
      <c r="G130" s="101" t="s">
        <v>1284</v>
      </c>
      <c r="H130" s="104" t="s">
        <v>1436</v>
      </c>
      <c r="I130" s="1" t="s">
        <v>1223</v>
      </c>
    </row>
    <row r="131" spans="2:9" ht="43.5" x14ac:dyDescent="0.35">
      <c r="B131" s="105">
        <v>129</v>
      </c>
      <c r="C131" s="1" t="str">
        <f t="shared" ref="C131:C194" si="2">LOWER(_xlfn.CONCAT("ait",LEFT(D131,1)&amp;"s"&amp;E131&amp;F131))</f>
        <v>aitps6b</v>
      </c>
      <c r="D131" s="1" t="s">
        <v>12</v>
      </c>
      <c r="E131" s="1">
        <v>6</v>
      </c>
      <c r="F131" s="1" t="s">
        <v>1240</v>
      </c>
      <c r="G131" s="101" t="s">
        <v>1279</v>
      </c>
      <c r="H131" s="104" t="s">
        <v>1280</v>
      </c>
      <c r="I131" s="1" t="s">
        <v>1223</v>
      </c>
    </row>
    <row r="132" spans="2:9" ht="58" x14ac:dyDescent="0.35">
      <c r="B132" s="105">
        <v>130</v>
      </c>
      <c r="C132" s="1" t="str">
        <f t="shared" si="2"/>
        <v>aitps7b</v>
      </c>
      <c r="D132" s="1" t="s">
        <v>12</v>
      </c>
      <c r="E132" s="1">
        <v>7</v>
      </c>
      <c r="F132" s="1" t="s">
        <v>1240</v>
      </c>
      <c r="G132" s="101" t="s">
        <v>1417</v>
      </c>
      <c r="H132" s="104" t="s">
        <v>1418</v>
      </c>
      <c r="I132" s="1" t="s">
        <v>1223</v>
      </c>
    </row>
    <row r="133" spans="2:9" ht="43.5" x14ac:dyDescent="0.35">
      <c r="B133" s="105">
        <v>131</v>
      </c>
      <c r="C133" s="1" t="str">
        <f t="shared" si="2"/>
        <v>aitps8b</v>
      </c>
      <c r="D133" s="1" t="s">
        <v>12</v>
      </c>
      <c r="E133" s="1">
        <v>8</v>
      </c>
      <c r="F133" s="1" t="s">
        <v>1240</v>
      </c>
      <c r="G133" s="101" t="s">
        <v>1421</v>
      </c>
      <c r="H133" s="104" t="s">
        <v>1422</v>
      </c>
      <c r="I133" s="1" t="s">
        <v>1223</v>
      </c>
    </row>
    <row r="134" spans="2:9" ht="29" x14ac:dyDescent="0.35">
      <c r="B134" s="105">
        <v>132</v>
      </c>
      <c r="C134" s="1" t="str">
        <f t="shared" si="2"/>
        <v>aitps9b</v>
      </c>
      <c r="D134" s="1" t="s">
        <v>12</v>
      </c>
      <c r="E134" s="1">
        <v>9</v>
      </c>
      <c r="F134" s="1" t="s">
        <v>1240</v>
      </c>
      <c r="G134" s="101" t="s">
        <v>1423</v>
      </c>
      <c r="H134" s="104" t="s">
        <v>1424</v>
      </c>
      <c r="I134" s="1" t="s">
        <v>1223</v>
      </c>
    </row>
    <row r="135" spans="2:9" x14ac:dyDescent="0.35">
      <c r="B135" s="105">
        <v>133</v>
      </c>
      <c r="C135" s="1" t="str">
        <f t="shared" si="2"/>
        <v>aitpsssb</v>
      </c>
      <c r="D135" s="1" t="s">
        <v>12</v>
      </c>
      <c r="E135" s="1" t="s">
        <v>1407</v>
      </c>
      <c r="F135" s="1" t="s">
        <v>1240</v>
      </c>
      <c r="G135" s="101" t="s">
        <v>1410</v>
      </c>
      <c r="H135" s="104" t="s">
        <v>1444</v>
      </c>
      <c r="I135" s="1" t="s">
        <v>1223</v>
      </c>
    </row>
    <row r="136" spans="2:9" ht="58" x14ac:dyDescent="0.35">
      <c r="B136" s="105">
        <v>134</v>
      </c>
      <c r="C136" s="1" t="str">
        <f t="shared" si="2"/>
        <v>aitpsasb</v>
      </c>
      <c r="D136" s="1" t="s">
        <v>12</v>
      </c>
      <c r="E136" s="1" t="s">
        <v>1003</v>
      </c>
      <c r="F136" s="1" t="s">
        <v>1240</v>
      </c>
      <c r="G136" s="101" t="s">
        <v>1419</v>
      </c>
      <c r="H136" s="104" t="s">
        <v>1420</v>
      </c>
      <c r="I136" s="1" t="s">
        <v>1223</v>
      </c>
    </row>
    <row r="137" spans="2:9" ht="29" x14ac:dyDescent="0.35">
      <c r="B137" s="105">
        <v>135</v>
      </c>
      <c r="C137" s="1" t="str">
        <f t="shared" si="2"/>
        <v>aitas1c</v>
      </c>
      <c r="D137" s="1" t="s">
        <v>29</v>
      </c>
      <c r="E137" s="1">
        <v>1</v>
      </c>
      <c r="F137" s="1" t="s">
        <v>1199</v>
      </c>
      <c r="G137" s="101" t="s">
        <v>1364</v>
      </c>
      <c r="H137" s="104" t="s">
        <v>1365</v>
      </c>
      <c r="I137" s="1" t="s">
        <v>1223</v>
      </c>
    </row>
    <row r="138" spans="2:9" ht="29" x14ac:dyDescent="0.35">
      <c r="B138" s="105">
        <v>136</v>
      </c>
      <c r="C138" s="1" t="str">
        <f t="shared" si="2"/>
        <v>aitas2c</v>
      </c>
      <c r="D138" s="1" t="s">
        <v>29</v>
      </c>
      <c r="E138" s="1">
        <v>2</v>
      </c>
      <c r="F138" s="1" t="s">
        <v>1199</v>
      </c>
      <c r="G138" s="101" t="s">
        <v>1366</v>
      </c>
      <c r="H138" s="104" t="s">
        <v>1367</v>
      </c>
      <c r="I138" s="1" t="s">
        <v>1223</v>
      </c>
    </row>
    <row r="139" spans="2:9" ht="29" x14ac:dyDescent="0.35">
      <c r="B139" s="105">
        <v>137</v>
      </c>
      <c r="C139" s="1" t="str">
        <f t="shared" si="2"/>
        <v>aitas3c</v>
      </c>
      <c r="D139" s="1" t="s">
        <v>29</v>
      </c>
      <c r="E139" s="1">
        <v>3</v>
      </c>
      <c r="F139" s="1" t="s">
        <v>1199</v>
      </c>
      <c r="G139" s="101" t="s">
        <v>1307</v>
      </c>
      <c r="H139" s="104" t="s">
        <v>1298</v>
      </c>
      <c r="I139" s="1" t="s">
        <v>1223</v>
      </c>
    </row>
    <row r="140" spans="2:9" ht="29" x14ac:dyDescent="0.35">
      <c r="B140" s="105">
        <v>138</v>
      </c>
      <c r="C140" s="1" t="str">
        <f t="shared" si="2"/>
        <v>aitas4c</v>
      </c>
      <c r="D140" s="1" t="s">
        <v>29</v>
      </c>
      <c r="E140" s="1">
        <v>4</v>
      </c>
      <c r="F140" s="1" t="s">
        <v>1199</v>
      </c>
      <c r="G140" s="101" t="s">
        <v>1368</v>
      </c>
      <c r="H140" s="104" t="s">
        <v>1369</v>
      </c>
      <c r="I140" s="1" t="s">
        <v>1223</v>
      </c>
    </row>
    <row r="141" spans="2:9" ht="29" x14ac:dyDescent="0.35">
      <c r="B141" s="105">
        <v>139</v>
      </c>
      <c r="C141" s="1" t="str">
        <f t="shared" si="2"/>
        <v>aitns25dicmvc</v>
      </c>
      <c r="D141" s="1" t="s">
        <v>30</v>
      </c>
      <c r="E141" s="1" t="s">
        <v>1378</v>
      </c>
      <c r="F141" s="1" t="s">
        <v>1199</v>
      </c>
      <c r="G141" s="101" t="s">
        <v>1370</v>
      </c>
      <c r="H141" s="104" t="s">
        <v>1372</v>
      </c>
      <c r="I141" s="1" t="s">
        <v>1223</v>
      </c>
    </row>
    <row r="142" spans="2:9" ht="43.5" x14ac:dyDescent="0.35">
      <c r="B142" s="105">
        <v>140</v>
      </c>
      <c r="C142" s="1" t="str">
        <f t="shared" si="2"/>
        <v>aitns25dicmmc</v>
      </c>
      <c r="D142" s="1" t="s">
        <v>30</v>
      </c>
      <c r="E142" s="1" t="s">
        <v>1377</v>
      </c>
      <c r="F142" s="1" t="s">
        <v>1199</v>
      </c>
      <c r="G142" s="101" t="s">
        <v>1371</v>
      </c>
      <c r="H142" s="104" t="s">
        <v>1373</v>
      </c>
      <c r="I142" s="1" t="s">
        <v>1223</v>
      </c>
    </row>
    <row r="143" spans="2:9" ht="29" x14ac:dyDescent="0.35">
      <c r="B143" s="105">
        <v>141</v>
      </c>
      <c r="C143" s="1" t="str">
        <f t="shared" si="2"/>
        <v>aitns25dicmac</v>
      </c>
      <c r="D143" s="1" t="s">
        <v>30</v>
      </c>
      <c r="E143" s="1" t="s">
        <v>1376</v>
      </c>
      <c r="F143" s="1" t="s">
        <v>1199</v>
      </c>
      <c r="G143" s="101" t="s">
        <v>1374</v>
      </c>
      <c r="H143" s="104" t="s">
        <v>1375</v>
      </c>
      <c r="I143" s="1" t="s">
        <v>1223</v>
      </c>
    </row>
    <row r="144" spans="2:9" ht="43.5" x14ac:dyDescent="0.35">
      <c r="B144" s="105">
        <v>142</v>
      </c>
      <c r="C144" s="1" t="str">
        <f t="shared" si="2"/>
        <v>aitns25dicmdc</v>
      </c>
      <c r="D144" s="1" t="s">
        <v>30</v>
      </c>
      <c r="E144" s="1" t="s">
        <v>1381</v>
      </c>
      <c r="F144" s="1" t="s">
        <v>1199</v>
      </c>
      <c r="G144" s="101" t="s">
        <v>1379</v>
      </c>
      <c r="H144" s="104" t="s">
        <v>1380</v>
      </c>
      <c r="I144" s="1" t="s">
        <v>1223</v>
      </c>
    </row>
    <row r="145" spans="2:9" ht="58" x14ac:dyDescent="0.35">
      <c r="B145" s="105">
        <v>143</v>
      </c>
      <c r="C145" s="1" t="str">
        <f t="shared" si="2"/>
        <v>aitnssfc</v>
      </c>
      <c r="D145" s="1" t="s">
        <v>30</v>
      </c>
      <c r="E145" s="1" t="s">
        <v>1382</v>
      </c>
      <c r="F145" s="1" t="s">
        <v>1199</v>
      </c>
      <c r="G145" s="101" t="s">
        <v>1228</v>
      </c>
      <c r="H145" s="104" t="s">
        <v>1429</v>
      </c>
      <c r="I145" s="1" t="s">
        <v>1223</v>
      </c>
    </row>
    <row r="146" spans="2:9" ht="43.5" x14ac:dyDescent="0.35">
      <c r="B146" s="105">
        <v>144</v>
      </c>
      <c r="C146" s="1" t="str">
        <f t="shared" si="2"/>
        <v>aitns1eneroc</v>
      </c>
      <c r="D146" s="1" t="s">
        <v>30</v>
      </c>
      <c r="E146" s="1" t="s">
        <v>1383</v>
      </c>
      <c r="F146" s="1" t="s">
        <v>1199</v>
      </c>
      <c r="G146" s="101" t="s">
        <v>1430</v>
      </c>
      <c r="H146" s="104" t="s">
        <v>1384</v>
      </c>
      <c r="I146" s="1" t="s">
        <v>1223</v>
      </c>
    </row>
    <row r="147" spans="2:9" ht="29" x14ac:dyDescent="0.35">
      <c r="B147" s="105">
        <v>145</v>
      </c>
      <c r="C147" s="1" t="str">
        <f t="shared" si="2"/>
        <v>aitns2domingoc</v>
      </c>
      <c r="D147" s="1" t="s">
        <v>30</v>
      </c>
      <c r="E147" s="1" t="s">
        <v>1385</v>
      </c>
      <c r="F147" s="1" t="s">
        <v>1199</v>
      </c>
      <c r="G147" s="101" t="s">
        <v>1386</v>
      </c>
      <c r="H147" s="104" t="s">
        <v>1387</v>
      </c>
      <c r="I147" s="1" t="s">
        <v>1223</v>
      </c>
    </row>
    <row r="148" spans="2:9" ht="29" x14ac:dyDescent="0.35">
      <c r="B148" s="105">
        <v>146</v>
      </c>
      <c r="C148" s="1" t="str">
        <f t="shared" si="2"/>
        <v>aitns6eneroc</v>
      </c>
      <c r="D148" s="1" t="s">
        <v>30</v>
      </c>
      <c r="E148" s="1" t="s">
        <v>1388</v>
      </c>
      <c r="F148" s="1" t="s">
        <v>1199</v>
      </c>
      <c r="G148" s="101" t="s">
        <v>1389</v>
      </c>
      <c r="H148" s="104" t="s">
        <v>1390</v>
      </c>
      <c r="I148" s="1" t="s">
        <v>1223</v>
      </c>
    </row>
    <row r="149" spans="2:9" ht="43.5" x14ac:dyDescent="0.35">
      <c r="B149" s="105">
        <v>147</v>
      </c>
      <c r="C149" s="105" t="str">
        <f t="shared" si="2"/>
        <v>aitos1c</v>
      </c>
      <c r="D149" s="1" t="s">
        <v>1202</v>
      </c>
      <c r="E149" s="1">
        <v>1</v>
      </c>
      <c r="F149" s="1" t="s">
        <v>1199</v>
      </c>
      <c r="G149" s="101" t="s">
        <v>1238</v>
      </c>
      <c r="H149" s="104" t="s">
        <v>1391</v>
      </c>
      <c r="I149" s="1" t="s">
        <v>1223</v>
      </c>
    </row>
    <row r="150" spans="2:9" ht="29" x14ac:dyDescent="0.35">
      <c r="B150" s="105">
        <v>148</v>
      </c>
      <c r="C150" s="105" t="str">
        <f t="shared" si="2"/>
        <v>aitos2c</v>
      </c>
      <c r="D150" s="1" t="s">
        <v>1202</v>
      </c>
      <c r="E150" s="1">
        <v>2</v>
      </c>
      <c r="F150" s="1" t="s">
        <v>1199</v>
      </c>
      <c r="G150" s="101" t="s">
        <v>1214</v>
      </c>
      <c r="H150" s="104" t="s">
        <v>1329</v>
      </c>
      <c r="I150" s="1" t="s">
        <v>1223</v>
      </c>
    </row>
    <row r="151" spans="2:9" ht="29" x14ac:dyDescent="0.35">
      <c r="B151" s="105">
        <v>149</v>
      </c>
      <c r="C151" s="105" t="str">
        <f t="shared" si="2"/>
        <v>aitos3c</v>
      </c>
      <c r="D151" s="1" t="s">
        <v>1202</v>
      </c>
      <c r="E151" s="1">
        <v>3</v>
      </c>
      <c r="F151" s="1" t="s">
        <v>1199</v>
      </c>
      <c r="G151" s="101" t="s">
        <v>1215</v>
      </c>
      <c r="H151" s="104" t="s">
        <v>1298</v>
      </c>
      <c r="I151" s="1" t="s">
        <v>1223</v>
      </c>
    </row>
    <row r="152" spans="2:9" ht="29" x14ac:dyDescent="0.35">
      <c r="B152" s="105">
        <v>150</v>
      </c>
      <c r="C152" s="105" t="str">
        <f t="shared" si="2"/>
        <v>aitos4c</v>
      </c>
      <c r="D152" s="1" t="s">
        <v>1202</v>
      </c>
      <c r="E152" s="1">
        <v>4</v>
      </c>
      <c r="F152" s="1" t="s">
        <v>1199</v>
      </c>
      <c r="G152" s="101" t="s">
        <v>1216</v>
      </c>
      <c r="H152" s="104" t="s">
        <v>1298</v>
      </c>
      <c r="I152" s="1" t="s">
        <v>1223</v>
      </c>
    </row>
    <row r="153" spans="2:9" ht="43.5" x14ac:dyDescent="0.35">
      <c r="B153" s="105">
        <v>151</v>
      </c>
      <c r="C153" s="105" t="str">
        <f t="shared" si="2"/>
        <v>aitos5c</v>
      </c>
      <c r="D153" s="1" t="s">
        <v>1202</v>
      </c>
      <c r="E153" s="1">
        <v>5</v>
      </c>
      <c r="F153" s="1" t="s">
        <v>1199</v>
      </c>
      <c r="G153" s="101" t="s">
        <v>1218</v>
      </c>
      <c r="H153" s="104" t="s">
        <v>1330</v>
      </c>
      <c r="I153" s="1" t="s">
        <v>1223</v>
      </c>
    </row>
    <row r="154" spans="2:9" ht="43.5" x14ac:dyDescent="0.35">
      <c r="B154" s="105">
        <v>152</v>
      </c>
      <c r="C154" s="105" t="str">
        <f t="shared" si="2"/>
        <v>aitos6c</v>
      </c>
      <c r="D154" s="1" t="s">
        <v>1202</v>
      </c>
      <c r="E154" s="1">
        <v>6</v>
      </c>
      <c r="F154" s="1" t="s">
        <v>1199</v>
      </c>
      <c r="G154" s="101" t="s">
        <v>1217</v>
      </c>
      <c r="H154" s="104" t="s">
        <v>1331</v>
      </c>
      <c r="I154" s="1" t="s">
        <v>1223</v>
      </c>
    </row>
    <row r="155" spans="2:9" ht="58" x14ac:dyDescent="0.35">
      <c r="B155" s="105">
        <v>153</v>
      </c>
      <c r="C155" s="105" t="str">
        <f t="shared" si="2"/>
        <v>aitos7c</v>
      </c>
      <c r="D155" s="1" t="s">
        <v>1202</v>
      </c>
      <c r="E155" s="1">
        <v>7</v>
      </c>
      <c r="F155" s="1" t="s">
        <v>1199</v>
      </c>
      <c r="G155" s="101" t="s">
        <v>1219</v>
      </c>
      <c r="H155" s="104" t="s">
        <v>1332</v>
      </c>
      <c r="I155" s="1" t="s">
        <v>1223</v>
      </c>
    </row>
    <row r="156" spans="2:9" ht="29" x14ac:dyDescent="0.35">
      <c r="B156" s="105">
        <v>154</v>
      </c>
      <c r="C156" s="105" t="str">
        <f t="shared" si="2"/>
        <v>aitos8c</v>
      </c>
      <c r="D156" s="1" t="s">
        <v>1202</v>
      </c>
      <c r="E156" s="1">
        <v>8</v>
      </c>
      <c r="F156" s="1" t="s">
        <v>1199</v>
      </c>
      <c r="G156" s="101" t="s">
        <v>1220</v>
      </c>
      <c r="H156" s="104" t="s">
        <v>1278</v>
      </c>
      <c r="I156" s="1" t="s">
        <v>1223</v>
      </c>
    </row>
    <row r="157" spans="2:9" ht="58" x14ac:dyDescent="0.35">
      <c r="B157" s="105">
        <v>155</v>
      </c>
      <c r="C157" s="105" t="str">
        <f t="shared" si="2"/>
        <v>aitos9c</v>
      </c>
      <c r="D157" s="1" t="s">
        <v>1202</v>
      </c>
      <c r="E157" s="1">
        <v>9</v>
      </c>
      <c r="F157" s="1" t="s">
        <v>1199</v>
      </c>
      <c r="G157" s="101" t="s">
        <v>1221</v>
      </c>
      <c r="H157" s="104" t="s">
        <v>1333</v>
      </c>
      <c r="I157" s="1" t="s">
        <v>1223</v>
      </c>
    </row>
    <row r="158" spans="2:9" ht="29" x14ac:dyDescent="0.35">
      <c r="B158" s="105">
        <v>156</v>
      </c>
      <c r="C158" s="105" t="str">
        <f t="shared" si="2"/>
        <v>aitos10c</v>
      </c>
      <c r="D158" s="1" t="s">
        <v>1202</v>
      </c>
      <c r="E158" s="1">
        <v>10</v>
      </c>
      <c r="F158" s="1" t="s">
        <v>1199</v>
      </c>
      <c r="G158" s="101" t="s">
        <v>1222</v>
      </c>
      <c r="H158" s="104" t="s">
        <v>1297</v>
      </c>
      <c r="I158" s="1" t="s">
        <v>1223</v>
      </c>
    </row>
    <row r="159" spans="2:9" ht="29" x14ac:dyDescent="0.35">
      <c r="B159" s="105">
        <v>157</v>
      </c>
      <c r="C159" s="105" t="str">
        <f t="shared" si="2"/>
        <v>aitos11c</v>
      </c>
      <c r="D159" s="1" t="s">
        <v>1202</v>
      </c>
      <c r="E159" s="1">
        <v>11</v>
      </c>
      <c r="F159" s="1" t="s">
        <v>1199</v>
      </c>
      <c r="G159" s="101" t="s">
        <v>1225</v>
      </c>
      <c r="H159" s="104" t="s">
        <v>1334</v>
      </c>
      <c r="I159" s="1" t="s">
        <v>1223</v>
      </c>
    </row>
    <row r="160" spans="2:9" ht="43.5" x14ac:dyDescent="0.35">
      <c r="B160" s="105">
        <v>158</v>
      </c>
      <c r="C160" s="105" t="str">
        <f t="shared" si="2"/>
        <v>aitos12c</v>
      </c>
      <c r="D160" s="1" t="s">
        <v>1202</v>
      </c>
      <c r="E160" s="1">
        <v>12</v>
      </c>
      <c r="F160" s="1" t="s">
        <v>1199</v>
      </c>
      <c r="G160" s="101" t="s">
        <v>1226</v>
      </c>
      <c r="H160" s="104" t="s">
        <v>1275</v>
      </c>
      <c r="I160" s="1" t="s">
        <v>1223</v>
      </c>
    </row>
    <row r="161" spans="2:9" ht="29" x14ac:dyDescent="0.35">
      <c r="B161" s="105">
        <v>159</v>
      </c>
      <c r="C161" s="105" t="str">
        <f t="shared" si="2"/>
        <v>aitos13c</v>
      </c>
      <c r="D161" s="1" t="s">
        <v>1202</v>
      </c>
      <c r="E161" s="1">
        <v>13</v>
      </c>
      <c r="F161" s="1" t="s">
        <v>1199</v>
      </c>
      <c r="G161" s="101" t="s">
        <v>1227</v>
      </c>
      <c r="H161" s="104" t="s">
        <v>1335</v>
      </c>
      <c r="I161" s="1" t="s">
        <v>1223</v>
      </c>
    </row>
    <row r="162" spans="2:9" ht="58" x14ac:dyDescent="0.35">
      <c r="B162" s="105">
        <v>160</v>
      </c>
      <c r="C162" s="105" t="str">
        <f t="shared" si="2"/>
        <v>aitos14c</v>
      </c>
      <c r="D162" s="1" t="s">
        <v>1202</v>
      </c>
      <c r="E162" s="1">
        <v>14</v>
      </c>
      <c r="F162" s="1" t="s">
        <v>1199</v>
      </c>
      <c r="G162" s="101" t="s">
        <v>1228</v>
      </c>
      <c r="H162" s="104" t="s">
        <v>1336</v>
      </c>
      <c r="I162" s="1" t="s">
        <v>1223</v>
      </c>
    </row>
    <row r="163" spans="2:9" ht="29" x14ac:dyDescent="0.35">
      <c r="B163" s="105">
        <v>161</v>
      </c>
      <c r="C163" s="105" t="str">
        <f t="shared" si="2"/>
        <v>aitos15c</v>
      </c>
      <c r="D163" s="1" t="s">
        <v>1202</v>
      </c>
      <c r="E163" s="1">
        <v>15</v>
      </c>
      <c r="F163" s="1" t="s">
        <v>1199</v>
      </c>
      <c r="G163" s="101" t="s">
        <v>1229</v>
      </c>
      <c r="H163" s="104" t="s">
        <v>1337</v>
      </c>
      <c r="I163" s="1" t="s">
        <v>1223</v>
      </c>
    </row>
    <row r="164" spans="2:9" ht="43.5" x14ac:dyDescent="0.35">
      <c r="B164" s="105">
        <v>162</v>
      </c>
      <c r="C164" s="105" t="str">
        <f t="shared" si="2"/>
        <v>aitos16c</v>
      </c>
      <c r="D164" s="1" t="s">
        <v>1202</v>
      </c>
      <c r="E164" s="1">
        <v>16</v>
      </c>
      <c r="F164" s="1" t="s">
        <v>1199</v>
      </c>
      <c r="G164" s="101" t="s">
        <v>1230</v>
      </c>
      <c r="H164" s="104" t="s">
        <v>1338</v>
      </c>
      <c r="I164" s="1" t="s">
        <v>1223</v>
      </c>
    </row>
    <row r="165" spans="2:9" ht="29" x14ac:dyDescent="0.35">
      <c r="B165" s="105">
        <v>163</v>
      </c>
      <c r="C165" s="105" t="str">
        <f t="shared" si="2"/>
        <v>aitos17c</v>
      </c>
      <c r="D165" s="1" t="s">
        <v>1202</v>
      </c>
      <c r="E165" s="1">
        <v>17</v>
      </c>
      <c r="F165" s="1" t="s">
        <v>1199</v>
      </c>
      <c r="G165" s="101" t="s">
        <v>1231</v>
      </c>
      <c r="H165" s="104" t="s">
        <v>1339</v>
      </c>
      <c r="I165" s="1" t="s">
        <v>1223</v>
      </c>
    </row>
    <row r="166" spans="2:9" ht="29" x14ac:dyDescent="0.35">
      <c r="B166" s="105">
        <v>164</v>
      </c>
      <c r="C166" s="105" t="str">
        <f t="shared" si="2"/>
        <v>aitos18c</v>
      </c>
      <c r="D166" s="1" t="s">
        <v>1202</v>
      </c>
      <c r="E166" s="1">
        <v>18</v>
      </c>
      <c r="F166" s="1" t="s">
        <v>1199</v>
      </c>
      <c r="G166" s="101" t="s">
        <v>1232</v>
      </c>
      <c r="H166" s="104" t="s">
        <v>1320</v>
      </c>
      <c r="I166" s="1" t="s">
        <v>1223</v>
      </c>
    </row>
    <row r="167" spans="2:9" ht="43.5" x14ac:dyDescent="0.35">
      <c r="B167" s="105">
        <v>165</v>
      </c>
      <c r="C167" s="105" t="str">
        <f t="shared" si="2"/>
        <v>aitos19c</v>
      </c>
      <c r="D167" s="1" t="s">
        <v>1202</v>
      </c>
      <c r="E167" s="1">
        <v>19</v>
      </c>
      <c r="F167" s="1" t="s">
        <v>1199</v>
      </c>
      <c r="G167" s="101" t="s">
        <v>1233</v>
      </c>
      <c r="H167" s="104" t="s">
        <v>1340</v>
      </c>
      <c r="I167" s="1" t="s">
        <v>1223</v>
      </c>
    </row>
    <row r="168" spans="2:9" ht="43.5" x14ac:dyDescent="0.35">
      <c r="B168" s="105">
        <v>166</v>
      </c>
      <c r="C168" s="105" t="str">
        <f t="shared" si="2"/>
        <v>aitos20c</v>
      </c>
      <c r="D168" s="1" t="s">
        <v>1202</v>
      </c>
      <c r="E168" s="1">
        <v>20</v>
      </c>
      <c r="F168" s="1" t="s">
        <v>1199</v>
      </c>
      <c r="G168" s="101" t="s">
        <v>1234</v>
      </c>
      <c r="H168" s="104" t="s">
        <v>1275</v>
      </c>
      <c r="I168" s="1" t="s">
        <v>1223</v>
      </c>
    </row>
    <row r="169" spans="2:9" ht="43.5" x14ac:dyDescent="0.35">
      <c r="B169" s="105">
        <v>167</v>
      </c>
      <c r="C169" s="105" t="str">
        <f t="shared" si="2"/>
        <v>aitos21c</v>
      </c>
      <c r="D169" s="1" t="s">
        <v>1202</v>
      </c>
      <c r="E169" s="1">
        <v>21</v>
      </c>
      <c r="F169" s="1" t="s">
        <v>1199</v>
      </c>
      <c r="G169" s="101" t="s">
        <v>1235</v>
      </c>
      <c r="H169" s="104" t="s">
        <v>1341</v>
      </c>
      <c r="I169" s="1" t="s">
        <v>1223</v>
      </c>
    </row>
    <row r="170" spans="2:9" ht="43.5" x14ac:dyDescent="0.35">
      <c r="B170" s="105">
        <v>168</v>
      </c>
      <c r="C170" s="105" t="str">
        <f t="shared" si="2"/>
        <v>aitos22c</v>
      </c>
      <c r="D170" s="1" t="s">
        <v>1202</v>
      </c>
      <c r="E170" s="1">
        <v>22</v>
      </c>
      <c r="F170" s="1" t="s">
        <v>1199</v>
      </c>
      <c r="G170" s="101" t="s">
        <v>1236</v>
      </c>
      <c r="H170" s="104" t="s">
        <v>1342</v>
      </c>
      <c r="I170" s="1" t="s">
        <v>1223</v>
      </c>
    </row>
    <row r="171" spans="2:9" ht="29" x14ac:dyDescent="0.35">
      <c r="B171" s="105">
        <v>169</v>
      </c>
      <c r="C171" s="105" t="str">
        <f t="shared" si="2"/>
        <v>aitos23c</v>
      </c>
      <c r="D171" s="1" t="s">
        <v>1202</v>
      </c>
      <c r="E171" s="1">
        <v>23</v>
      </c>
      <c r="F171" s="1" t="s">
        <v>1199</v>
      </c>
      <c r="G171" s="101" t="s">
        <v>1207</v>
      </c>
      <c r="H171" s="104" t="s">
        <v>1343</v>
      </c>
      <c r="I171" s="1" t="s">
        <v>1224</v>
      </c>
    </row>
    <row r="172" spans="2:9" ht="29" x14ac:dyDescent="0.35">
      <c r="B172" s="105">
        <v>170</v>
      </c>
      <c r="C172" s="105" t="str">
        <f t="shared" si="2"/>
        <v>aitos24c</v>
      </c>
      <c r="D172" s="1" t="s">
        <v>1202</v>
      </c>
      <c r="E172" s="1">
        <v>24</v>
      </c>
      <c r="F172" s="1" t="s">
        <v>1199</v>
      </c>
      <c r="G172" s="102" t="s">
        <v>1210</v>
      </c>
      <c r="H172" s="104" t="s">
        <v>1270</v>
      </c>
      <c r="I172" s="1" t="s">
        <v>1224</v>
      </c>
    </row>
    <row r="173" spans="2:9" ht="29" x14ac:dyDescent="0.35">
      <c r="B173" s="105">
        <v>171</v>
      </c>
      <c r="C173" s="105" t="str">
        <f t="shared" si="2"/>
        <v>aitos25c</v>
      </c>
      <c r="D173" s="1" t="s">
        <v>1202</v>
      </c>
      <c r="E173" s="1">
        <v>25</v>
      </c>
      <c r="F173" s="1" t="s">
        <v>1199</v>
      </c>
      <c r="G173" s="103" t="s">
        <v>1213</v>
      </c>
      <c r="H173" s="104" t="s">
        <v>1344</v>
      </c>
      <c r="I173" s="1" t="s">
        <v>1224</v>
      </c>
    </row>
    <row r="174" spans="2:9" ht="29" x14ac:dyDescent="0.35">
      <c r="B174" s="105">
        <v>172</v>
      </c>
      <c r="C174" s="105" t="str">
        <f t="shared" si="2"/>
        <v>aitos26c</v>
      </c>
      <c r="D174" s="1" t="s">
        <v>1202</v>
      </c>
      <c r="E174" s="1">
        <v>26</v>
      </c>
      <c r="F174" s="1" t="s">
        <v>1199</v>
      </c>
      <c r="G174" s="103" t="s">
        <v>1213</v>
      </c>
      <c r="H174" s="104" t="s">
        <v>1344</v>
      </c>
      <c r="I174" s="1" t="s">
        <v>1224</v>
      </c>
    </row>
    <row r="175" spans="2:9" ht="29" x14ac:dyDescent="0.35">
      <c r="B175" s="105">
        <v>173</v>
      </c>
      <c r="C175" s="105" t="str">
        <f t="shared" si="2"/>
        <v>aitos27c</v>
      </c>
      <c r="D175" s="1" t="s">
        <v>1202</v>
      </c>
      <c r="E175" s="1">
        <v>27</v>
      </c>
      <c r="F175" s="1" t="s">
        <v>1199</v>
      </c>
      <c r="G175" s="101" t="s">
        <v>1212</v>
      </c>
      <c r="H175" s="104" t="s">
        <v>1345</v>
      </c>
      <c r="I175" s="1" t="s">
        <v>1224</v>
      </c>
    </row>
    <row r="176" spans="2:9" ht="29" x14ac:dyDescent="0.35">
      <c r="B176" s="105">
        <v>174</v>
      </c>
      <c r="C176" s="105" t="str">
        <f t="shared" si="2"/>
        <v>aitos28c</v>
      </c>
      <c r="D176" s="1" t="s">
        <v>1202</v>
      </c>
      <c r="E176" s="1">
        <v>28</v>
      </c>
      <c r="F176" s="1" t="s">
        <v>1199</v>
      </c>
      <c r="G176" s="101" t="s">
        <v>1211</v>
      </c>
      <c r="H176" s="104" t="s">
        <v>1346</v>
      </c>
      <c r="I176" s="1" t="s">
        <v>1224</v>
      </c>
    </row>
    <row r="177" spans="2:9" ht="29" x14ac:dyDescent="0.35">
      <c r="B177" s="105">
        <v>175</v>
      </c>
      <c r="C177" s="105" t="str">
        <f t="shared" si="2"/>
        <v>aitos29c</v>
      </c>
      <c r="D177" s="1" t="s">
        <v>1202</v>
      </c>
      <c r="E177" s="1">
        <v>29</v>
      </c>
      <c r="F177" s="1" t="s">
        <v>1199</v>
      </c>
      <c r="G177" s="101" t="s">
        <v>1248</v>
      </c>
      <c r="H177" s="104" t="s">
        <v>1347</v>
      </c>
      <c r="I177" s="1" t="s">
        <v>1224</v>
      </c>
    </row>
    <row r="178" spans="2:9" ht="29" x14ac:dyDescent="0.35">
      <c r="B178" s="105">
        <v>176</v>
      </c>
      <c r="C178" s="105" t="str">
        <f t="shared" si="2"/>
        <v>aitos30c</v>
      </c>
      <c r="D178" s="1" t="s">
        <v>1202</v>
      </c>
      <c r="E178" s="1">
        <v>30</v>
      </c>
      <c r="F178" s="1" t="s">
        <v>1199</v>
      </c>
      <c r="G178" s="102" t="s">
        <v>1210</v>
      </c>
      <c r="H178" s="104" t="s">
        <v>1348</v>
      </c>
      <c r="I178" s="1" t="s">
        <v>1224</v>
      </c>
    </row>
    <row r="179" spans="2:9" ht="43.5" x14ac:dyDescent="0.35">
      <c r="B179" s="105">
        <v>177</v>
      </c>
      <c r="C179" s="105" t="str">
        <f t="shared" si="2"/>
        <v>aitos31c</v>
      </c>
      <c r="D179" s="1" t="s">
        <v>1202</v>
      </c>
      <c r="E179" s="1">
        <v>31</v>
      </c>
      <c r="F179" s="1" t="s">
        <v>1199</v>
      </c>
      <c r="G179" s="101" t="s">
        <v>1209</v>
      </c>
      <c r="H179" s="104" t="s">
        <v>1333</v>
      </c>
      <c r="I179" s="1" t="s">
        <v>1224</v>
      </c>
    </row>
    <row r="180" spans="2:9" ht="29" x14ac:dyDescent="0.35">
      <c r="B180" s="105">
        <v>178</v>
      </c>
      <c r="C180" s="105" t="str">
        <f t="shared" si="2"/>
        <v>aitos32c</v>
      </c>
      <c r="D180" s="1" t="s">
        <v>1202</v>
      </c>
      <c r="E180" s="1">
        <v>32</v>
      </c>
      <c r="F180" s="1" t="s">
        <v>1199</v>
      </c>
      <c r="G180" s="101" t="s">
        <v>1208</v>
      </c>
      <c r="H180" s="104" t="s">
        <v>1349</v>
      </c>
      <c r="I180" s="1" t="s">
        <v>1224</v>
      </c>
    </row>
    <row r="181" spans="2:9" ht="29" x14ac:dyDescent="0.35">
      <c r="B181" s="105">
        <v>179</v>
      </c>
      <c r="C181" s="105" t="str">
        <f t="shared" si="2"/>
        <v>aitos33c</v>
      </c>
      <c r="D181" s="1" t="s">
        <v>1202</v>
      </c>
      <c r="E181" s="1">
        <v>33</v>
      </c>
      <c r="F181" s="1" t="s">
        <v>1199</v>
      </c>
      <c r="G181" s="101" t="s">
        <v>1206</v>
      </c>
      <c r="H181" s="104" t="s">
        <v>1350</v>
      </c>
      <c r="I181" s="1" t="s">
        <v>1224</v>
      </c>
    </row>
    <row r="182" spans="2:9" ht="29" x14ac:dyDescent="0.35">
      <c r="B182" s="105">
        <v>180</v>
      </c>
      <c r="C182" s="105" t="str">
        <f t="shared" si="2"/>
        <v>aitos34c</v>
      </c>
      <c r="D182" s="1" t="s">
        <v>1202</v>
      </c>
      <c r="E182" s="1">
        <v>34</v>
      </c>
      <c r="F182" s="1" t="s">
        <v>1199</v>
      </c>
      <c r="G182" s="101" t="s">
        <v>1205</v>
      </c>
      <c r="H182" s="104" t="s">
        <v>1287</v>
      </c>
      <c r="I182" s="1" t="s">
        <v>1224</v>
      </c>
    </row>
    <row r="183" spans="2:9" ht="58" x14ac:dyDescent="0.35">
      <c r="B183" s="105">
        <v>181</v>
      </c>
      <c r="C183" s="1" t="str">
        <f t="shared" si="2"/>
        <v>aitosscscc</v>
      </c>
      <c r="D183" s="1" t="s">
        <v>1202</v>
      </c>
      <c r="E183" s="1" t="s">
        <v>1427</v>
      </c>
      <c r="F183" s="1" t="s">
        <v>1199</v>
      </c>
      <c r="G183" s="101" t="s">
        <v>1425</v>
      </c>
      <c r="H183" s="104" t="s">
        <v>1426</v>
      </c>
      <c r="I183" s="1" t="s">
        <v>1223</v>
      </c>
    </row>
    <row r="184" spans="2:9" ht="130.5" x14ac:dyDescent="0.35">
      <c r="B184" s="105">
        <v>182</v>
      </c>
      <c r="C184" s="1" t="str">
        <f t="shared" si="2"/>
        <v>aitosviernesc</v>
      </c>
      <c r="D184" s="1" t="s">
        <v>1202</v>
      </c>
      <c r="E184" s="1" t="s">
        <v>1428</v>
      </c>
      <c r="F184" s="1" t="s">
        <v>1199</v>
      </c>
      <c r="G184" s="101" t="s">
        <v>1437</v>
      </c>
      <c r="H184" s="104" t="s">
        <v>1438</v>
      </c>
      <c r="I184" s="1" t="s">
        <v>1223</v>
      </c>
    </row>
    <row r="185" spans="2:9" ht="29" x14ac:dyDescent="0.35">
      <c r="B185" s="105">
        <v>183</v>
      </c>
      <c r="C185" s="1" t="str">
        <f t="shared" si="2"/>
        <v>aitcs1c</v>
      </c>
      <c r="D185" s="1" t="s">
        <v>17</v>
      </c>
      <c r="E185" s="1">
        <v>1</v>
      </c>
      <c r="F185" s="1" t="s">
        <v>1199</v>
      </c>
      <c r="G185" s="101" t="s">
        <v>1260</v>
      </c>
      <c r="H185" s="104" t="s">
        <v>1261</v>
      </c>
      <c r="I185" s="1"/>
    </row>
    <row r="186" spans="2:9" ht="29" x14ac:dyDescent="0.35">
      <c r="B186" s="105">
        <v>184</v>
      </c>
      <c r="C186" s="1" t="str">
        <f t="shared" si="2"/>
        <v>aitcs2c</v>
      </c>
      <c r="D186" s="1" t="s">
        <v>17</v>
      </c>
      <c r="E186" s="1">
        <v>2</v>
      </c>
      <c r="F186" s="1" t="s">
        <v>1199</v>
      </c>
      <c r="G186" s="101" t="s">
        <v>1392</v>
      </c>
      <c r="H186" s="104" t="s">
        <v>1200</v>
      </c>
      <c r="I186" s="1"/>
    </row>
    <row r="187" spans="2:9" ht="29" x14ac:dyDescent="0.35">
      <c r="B187" s="105">
        <v>185</v>
      </c>
      <c r="C187" s="1" t="str">
        <f t="shared" si="2"/>
        <v>aitcs3c</v>
      </c>
      <c r="D187" s="1" t="s">
        <v>17</v>
      </c>
      <c r="E187" s="1">
        <v>3</v>
      </c>
      <c r="F187" s="1" t="s">
        <v>1199</v>
      </c>
      <c r="G187" s="101" t="s">
        <v>1393</v>
      </c>
      <c r="H187" s="104" t="s">
        <v>1394</v>
      </c>
      <c r="I187" s="1"/>
    </row>
    <row r="188" spans="2:9" ht="29" x14ac:dyDescent="0.35">
      <c r="B188" s="105">
        <v>186</v>
      </c>
      <c r="C188" s="1" t="str">
        <f t="shared" si="2"/>
        <v>aitcs4c</v>
      </c>
      <c r="D188" s="1" t="s">
        <v>17</v>
      </c>
      <c r="E188" s="1">
        <v>4</v>
      </c>
      <c r="F188" s="1" t="s">
        <v>1199</v>
      </c>
      <c r="G188" s="101" t="s">
        <v>1440</v>
      </c>
      <c r="H188" s="104" t="s">
        <v>1441</v>
      </c>
      <c r="I188" s="1"/>
    </row>
    <row r="189" spans="2:9" ht="58" x14ac:dyDescent="0.35">
      <c r="B189" s="105">
        <v>187</v>
      </c>
      <c r="C189" s="1" t="str">
        <f t="shared" si="2"/>
        <v>aitcs5c</v>
      </c>
      <c r="D189" s="1" t="s">
        <v>17</v>
      </c>
      <c r="E189" s="1">
        <v>5</v>
      </c>
      <c r="F189" s="1" t="s">
        <v>1199</v>
      </c>
      <c r="G189" s="101" t="s">
        <v>1442</v>
      </c>
      <c r="H189" s="104" t="s">
        <v>1443</v>
      </c>
      <c r="I189" s="1"/>
    </row>
    <row r="190" spans="2:9" ht="58" x14ac:dyDescent="0.35">
      <c r="B190" s="105">
        <v>188</v>
      </c>
      <c r="C190" s="1" t="str">
        <f t="shared" si="2"/>
        <v>aitcs6c</v>
      </c>
      <c r="D190" s="1" t="s">
        <v>17</v>
      </c>
      <c r="E190" s="1">
        <v>6</v>
      </c>
      <c r="F190" s="1" t="s">
        <v>1199</v>
      </c>
      <c r="G190" s="101" t="s">
        <v>1406</v>
      </c>
      <c r="H190" s="104" t="s">
        <v>1400</v>
      </c>
      <c r="I190" s="1"/>
    </row>
    <row r="191" spans="2:9" ht="58" x14ac:dyDescent="0.35">
      <c r="B191" s="105">
        <v>189</v>
      </c>
      <c r="C191" s="1" t="str">
        <f t="shared" si="2"/>
        <v>aitcsjsc</v>
      </c>
      <c r="D191" s="1" t="s">
        <v>17</v>
      </c>
      <c r="E191" s="1" t="s">
        <v>1401</v>
      </c>
      <c r="F191" s="1" t="s">
        <v>1199</v>
      </c>
      <c r="G191" s="101" t="s">
        <v>1402</v>
      </c>
      <c r="H191" s="104" t="s">
        <v>1403</v>
      </c>
      <c r="I191" s="1" t="s">
        <v>1223</v>
      </c>
    </row>
    <row r="192" spans="2:9" ht="58" x14ac:dyDescent="0.35">
      <c r="B192" s="105">
        <v>190</v>
      </c>
      <c r="C192" s="1" t="str">
        <f t="shared" si="2"/>
        <v>aitcsvsc</v>
      </c>
      <c r="D192" s="1" t="s">
        <v>17</v>
      </c>
      <c r="E192" s="1" t="s">
        <v>1404</v>
      </c>
      <c r="F192" s="1" t="s">
        <v>1199</v>
      </c>
      <c r="G192" s="101" t="s">
        <v>1406</v>
      </c>
      <c r="H192" s="104" t="s">
        <v>1405</v>
      </c>
      <c r="I192" s="1" t="s">
        <v>1223</v>
      </c>
    </row>
    <row r="193" spans="2:9" x14ac:dyDescent="0.35">
      <c r="B193" s="105">
        <v>191</v>
      </c>
      <c r="C193" s="1" t="str">
        <f t="shared" si="2"/>
        <v>aitpsssc</v>
      </c>
      <c r="D193" s="1" t="s">
        <v>12</v>
      </c>
      <c r="E193" s="1" t="s">
        <v>1407</v>
      </c>
      <c r="F193" s="1" t="s">
        <v>1199</v>
      </c>
      <c r="G193" s="101" t="s">
        <v>1410</v>
      </c>
      <c r="H193" s="104" t="s">
        <v>1444</v>
      </c>
      <c r="I193" s="1" t="s">
        <v>1223</v>
      </c>
    </row>
    <row r="194" spans="2:9" ht="43.5" x14ac:dyDescent="0.35">
      <c r="B194" s="105">
        <v>192</v>
      </c>
      <c r="C194" s="1" t="str">
        <f t="shared" si="2"/>
        <v>aitps1c</v>
      </c>
      <c r="D194" s="1" t="s">
        <v>12</v>
      </c>
      <c r="E194" s="1">
        <v>1</v>
      </c>
      <c r="F194" s="1" t="s">
        <v>1199</v>
      </c>
      <c r="G194" s="101" t="s">
        <v>1408</v>
      </c>
      <c r="H194" s="104" t="s">
        <v>1409</v>
      </c>
      <c r="I194" s="1" t="s">
        <v>1223</v>
      </c>
    </row>
    <row r="195" spans="2:9" ht="43.5" x14ac:dyDescent="0.35">
      <c r="B195" s="105">
        <v>193</v>
      </c>
      <c r="C195" s="1" t="str">
        <f t="shared" ref="C195:C203" si="3">LOWER(_xlfn.CONCAT("ait",LEFT(D195,1)&amp;"s"&amp;E195&amp;F195))</f>
        <v>aitps2c</v>
      </c>
      <c r="D195" s="1" t="s">
        <v>12</v>
      </c>
      <c r="E195" s="1">
        <v>2</v>
      </c>
      <c r="F195" s="1" t="s">
        <v>1199</v>
      </c>
      <c r="G195" s="101" t="s">
        <v>1445</v>
      </c>
      <c r="H195" s="104" t="s">
        <v>1412</v>
      </c>
      <c r="I195" s="1"/>
    </row>
    <row r="196" spans="2:9" ht="29" x14ac:dyDescent="0.35">
      <c r="B196" s="105">
        <v>194</v>
      </c>
      <c r="C196" s="1" t="str">
        <f t="shared" si="3"/>
        <v>aitps3c</v>
      </c>
      <c r="D196" s="1" t="s">
        <v>12</v>
      </c>
      <c r="E196" s="1">
        <v>3</v>
      </c>
      <c r="F196" s="1" t="s">
        <v>1199</v>
      </c>
      <c r="G196" s="101" t="s">
        <v>1446</v>
      </c>
      <c r="H196" s="104" t="s">
        <v>1200</v>
      </c>
      <c r="I196" s="1"/>
    </row>
    <row r="197" spans="2:9" ht="43.5" x14ac:dyDescent="0.35">
      <c r="B197" s="105">
        <v>195</v>
      </c>
      <c r="C197" s="1" t="str">
        <f t="shared" si="3"/>
        <v>aitps4c</v>
      </c>
      <c r="D197" s="1" t="s">
        <v>12</v>
      </c>
      <c r="E197" s="1">
        <v>4</v>
      </c>
      <c r="F197" s="1" t="s">
        <v>1199</v>
      </c>
      <c r="G197" s="101" t="s">
        <v>1447</v>
      </c>
      <c r="H197" s="104" t="s">
        <v>1416</v>
      </c>
      <c r="I197" s="1"/>
    </row>
    <row r="198" spans="2:9" ht="58" x14ac:dyDescent="0.35">
      <c r="B198" s="105">
        <v>196</v>
      </c>
      <c r="C198" s="1" t="str">
        <f t="shared" si="3"/>
        <v>aitps5c</v>
      </c>
      <c r="D198" s="1" t="s">
        <v>12</v>
      </c>
      <c r="E198" s="1">
        <v>5</v>
      </c>
      <c r="F198" s="1" t="s">
        <v>1199</v>
      </c>
      <c r="G198" s="101" t="s">
        <v>1219</v>
      </c>
      <c r="H198" s="104" t="s">
        <v>1271</v>
      </c>
      <c r="I198" s="1"/>
    </row>
    <row r="199" spans="2:9" ht="43.5" x14ac:dyDescent="0.35">
      <c r="B199" s="105">
        <v>197</v>
      </c>
      <c r="C199" s="1" t="str">
        <f t="shared" si="3"/>
        <v>aitps6c</v>
      </c>
      <c r="D199" s="1" t="s">
        <v>12</v>
      </c>
      <c r="E199" s="1">
        <v>6</v>
      </c>
      <c r="F199" s="1" t="s">
        <v>1199</v>
      </c>
      <c r="G199" s="101" t="s">
        <v>1279</v>
      </c>
      <c r="H199" s="104" t="s">
        <v>1280</v>
      </c>
      <c r="I199" s="1"/>
    </row>
    <row r="200" spans="2:9" ht="58" x14ac:dyDescent="0.35">
      <c r="B200" s="105">
        <v>198</v>
      </c>
      <c r="C200" s="1" t="str">
        <f t="shared" si="3"/>
        <v>aitps7c</v>
      </c>
      <c r="D200" s="1" t="s">
        <v>12</v>
      </c>
      <c r="E200" s="1">
        <v>7</v>
      </c>
      <c r="F200" s="1" t="s">
        <v>1199</v>
      </c>
      <c r="G200" s="101" t="s">
        <v>1417</v>
      </c>
      <c r="H200" s="104" t="s">
        <v>1418</v>
      </c>
      <c r="I200" s="1"/>
    </row>
    <row r="201" spans="2:9" ht="58" x14ac:dyDescent="0.35">
      <c r="B201" s="105">
        <v>199</v>
      </c>
      <c r="C201" s="1" t="str">
        <f t="shared" si="3"/>
        <v>aitpsasc</v>
      </c>
      <c r="D201" s="1" t="s">
        <v>12</v>
      </c>
      <c r="E201" s="1" t="s">
        <v>1003</v>
      </c>
      <c r="F201" s="1" t="s">
        <v>1199</v>
      </c>
      <c r="G201" s="101" t="s">
        <v>1419</v>
      </c>
      <c r="H201" s="104" t="s">
        <v>1420</v>
      </c>
      <c r="I201" s="1" t="s">
        <v>1223</v>
      </c>
    </row>
    <row r="202" spans="2:9" ht="43.5" x14ac:dyDescent="0.35">
      <c r="B202" s="105">
        <v>200</v>
      </c>
      <c r="C202" s="1" t="str">
        <f t="shared" si="3"/>
        <v>aitps8c</v>
      </c>
      <c r="D202" s="1" t="s">
        <v>12</v>
      </c>
      <c r="E202" s="1">
        <v>8</v>
      </c>
      <c r="F202" s="1" t="s">
        <v>1199</v>
      </c>
      <c r="G202" s="101" t="s">
        <v>1421</v>
      </c>
      <c r="H202" s="104" t="s">
        <v>1422</v>
      </c>
      <c r="I202" s="1" t="s">
        <v>1223</v>
      </c>
    </row>
    <row r="203" spans="2:9" ht="29" x14ac:dyDescent="0.35">
      <c r="B203" s="105">
        <v>201</v>
      </c>
      <c r="C203" s="1" t="str">
        <f t="shared" si="3"/>
        <v>aitps9c</v>
      </c>
      <c r="D203" s="1" t="s">
        <v>12</v>
      </c>
      <c r="E203" s="1">
        <v>9</v>
      </c>
      <c r="F203" s="1" t="s">
        <v>1199</v>
      </c>
      <c r="G203" s="101" t="s">
        <v>1423</v>
      </c>
      <c r="H203" s="104" t="s">
        <v>1424</v>
      </c>
      <c r="I203" s="1" t="s">
        <v>1223</v>
      </c>
    </row>
  </sheetData>
  <pageMargins left="0.7" right="0.7" top="0.75" bottom="0.75" header="0.3" footer="0.3"/>
  <pageSetup orientation="portrait" r:id="rId1"/>
  <legacyDrawing r:id="rId2"/>
  <tableParts count="1">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89E13-0C30-4C2E-8990-8AC91C78200E}">
  <sheetPr codeName="Sheet7"/>
  <dimension ref="A1:D509"/>
  <sheetViews>
    <sheetView topLeftCell="A391" workbookViewId="0">
      <selection activeCell="A13" sqref="A13"/>
    </sheetView>
  </sheetViews>
  <sheetFormatPr defaultRowHeight="14.5" x14ac:dyDescent="0.35"/>
  <cols>
    <col min="1" max="1" width="34.7265625" bestFit="1" customWidth="1"/>
    <col min="2" max="2" width="17.453125" bestFit="1" customWidth="1"/>
    <col min="3" max="3" width="2" bestFit="1" customWidth="1"/>
    <col min="4" max="4" width="88.26953125" bestFit="1" customWidth="1"/>
  </cols>
  <sheetData>
    <row r="1" spans="1:4" x14ac:dyDescent="0.35">
      <c r="A1" t="s">
        <v>1656</v>
      </c>
    </row>
    <row r="2" spans="1:4" x14ac:dyDescent="0.35">
      <c r="A2" t="s">
        <v>1657</v>
      </c>
      <c r="B2" t="s">
        <v>1658</v>
      </c>
      <c r="C2" t="s">
        <v>1659</v>
      </c>
      <c r="D2" t="s">
        <v>1660</v>
      </c>
    </row>
    <row r="3" spans="1:4" x14ac:dyDescent="0.35">
      <c r="A3" t="s">
        <v>1657</v>
      </c>
      <c r="B3" t="s">
        <v>1661</v>
      </c>
      <c r="C3" t="s">
        <v>1659</v>
      </c>
      <c r="D3" t="s">
        <v>1662</v>
      </c>
    </row>
    <row r="4" spans="1:4" x14ac:dyDescent="0.35">
      <c r="A4" t="s">
        <v>1657</v>
      </c>
      <c r="B4" t="s">
        <v>1663</v>
      </c>
      <c r="C4" t="s">
        <v>1659</v>
      </c>
      <c r="D4" t="s">
        <v>1664</v>
      </c>
    </row>
    <row r="5" spans="1:4" x14ac:dyDescent="0.35">
      <c r="A5" t="s">
        <v>1657</v>
      </c>
      <c r="B5" t="s">
        <v>1665</v>
      </c>
      <c r="C5" t="s">
        <v>1659</v>
      </c>
      <c r="D5" t="s">
        <v>1666</v>
      </c>
    </row>
    <row r="6" spans="1:4" x14ac:dyDescent="0.35">
      <c r="A6" t="s">
        <v>1657</v>
      </c>
      <c r="B6" t="s">
        <v>1667</v>
      </c>
      <c r="C6" t="s">
        <v>1659</v>
      </c>
      <c r="D6" t="s">
        <v>1668</v>
      </c>
    </row>
    <row r="7" spans="1:4" x14ac:dyDescent="0.35">
      <c r="A7" t="s">
        <v>1669</v>
      </c>
    </row>
    <row r="8" spans="1:4" x14ac:dyDescent="0.35">
      <c r="A8" t="s">
        <v>1657</v>
      </c>
      <c r="B8" t="s">
        <v>1670</v>
      </c>
      <c r="C8" t="s">
        <v>1659</v>
      </c>
      <c r="D8" t="s">
        <v>1671</v>
      </c>
    </row>
    <row r="9" spans="1:4" x14ac:dyDescent="0.35">
      <c r="A9" t="s">
        <v>1657</v>
      </c>
      <c r="B9" t="s">
        <v>1672</v>
      </c>
      <c r="C9" t="s">
        <v>1659</v>
      </c>
      <c r="D9" t="s">
        <v>1673</v>
      </c>
    </row>
    <row r="10" spans="1:4" x14ac:dyDescent="0.35">
      <c r="A10" t="s">
        <v>1657</v>
      </c>
      <c r="B10" t="s">
        <v>1674</v>
      </c>
      <c r="C10" t="s">
        <v>1659</v>
      </c>
      <c r="D10" t="s">
        <v>1675</v>
      </c>
    </row>
    <row r="11" spans="1:4" x14ac:dyDescent="0.35">
      <c r="A11" t="s">
        <v>1657</v>
      </c>
      <c r="B11" t="s">
        <v>1676</v>
      </c>
      <c r="C11" t="s">
        <v>1659</v>
      </c>
      <c r="D11" t="s">
        <v>1677</v>
      </c>
    </row>
    <row r="12" spans="1:4" x14ac:dyDescent="0.35">
      <c r="A12" t="s">
        <v>1678</v>
      </c>
    </row>
    <row r="13" spans="1:4" x14ac:dyDescent="0.35">
      <c r="A13" t="s">
        <v>1657</v>
      </c>
      <c r="B13" t="s">
        <v>1679</v>
      </c>
      <c r="C13" t="s">
        <v>1659</v>
      </c>
      <c r="D13" t="s">
        <v>1680</v>
      </c>
    </row>
    <row r="14" spans="1:4" x14ac:dyDescent="0.35">
      <c r="A14" t="s">
        <v>1657</v>
      </c>
      <c r="B14" t="s">
        <v>1681</v>
      </c>
      <c r="C14" t="s">
        <v>1659</v>
      </c>
      <c r="D14" t="s">
        <v>1682</v>
      </c>
    </row>
    <row r="15" spans="1:4" x14ac:dyDescent="0.35">
      <c r="A15" t="s">
        <v>1657</v>
      </c>
      <c r="B15" t="s">
        <v>1683</v>
      </c>
      <c r="C15" t="s">
        <v>1659</v>
      </c>
      <c r="D15" t="s">
        <v>1684</v>
      </c>
    </row>
    <row r="16" spans="1:4" x14ac:dyDescent="0.35">
      <c r="A16" t="s">
        <v>1657</v>
      </c>
      <c r="B16" t="s">
        <v>1685</v>
      </c>
      <c r="C16" t="s">
        <v>1659</v>
      </c>
      <c r="D16" t="s">
        <v>1686</v>
      </c>
    </row>
    <row r="17" spans="1:4" x14ac:dyDescent="0.35">
      <c r="A17" t="s">
        <v>1657</v>
      </c>
      <c r="B17" t="s">
        <v>1687</v>
      </c>
      <c r="C17" t="s">
        <v>1659</v>
      </c>
      <c r="D17" t="s">
        <v>1688</v>
      </c>
    </row>
    <row r="18" spans="1:4" x14ac:dyDescent="0.35">
      <c r="A18" t="s">
        <v>1657</v>
      </c>
      <c r="B18" t="s">
        <v>1689</v>
      </c>
      <c r="C18" t="s">
        <v>1659</v>
      </c>
      <c r="D18" t="s">
        <v>1690</v>
      </c>
    </row>
    <row r="19" spans="1:4" x14ac:dyDescent="0.35">
      <c r="A19" t="s">
        <v>1691</v>
      </c>
    </row>
    <row r="20" spans="1:4" x14ac:dyDescent="0.35">
      <c r="A20" t="s">
        <v>1657</v>
      </c>
      <c r="B20" t="s">
        <v>1692</v>
      </c>
      <c r="C20" t="s">
        <v>1659</v>
      </c>
      <c r="D20" t="s">
        <v>1693</v>
      </c>
    </row>
    <row r="21" spans="1:4" x14ac:dyDescent="0.35">
      <c r="A21" t="s">
        <v>1657</v>
      </c>
      <c r="B21" t="s">
        <v>1694</v>
      </c>
      <c r="C21" t="s">
        <v>1659</v>
      </c>
      <c r="D21" t="s">
        <v>1695</v>
      </c>
    </row>
    <row r="22" spans="1:4" x14ac:dyDescent="0.35">
      <c r="A22" t="s">
        <v>1657</v>
      </c>
      <c r="B22" t="s">
        <v>1696</v>
      </c>
      <c r="C22" t="s">
        <v>1659</v>
      </c>
      <c r="D22" t="s">
        <v>1697</v>
      </c>
    </row>
    <row r="23" spans="1:4" x14ac:dyDescent="0.35">
      <c r="A23" t="s">
        <v>1657</v>
      </c>
      <c r="B23" t="s">
        <v>1698</v>
      </c>
      <c r="C23" t="s">
        <v>1659</v>
      </c>
      <c r="D23" t="s">
        <v>1699</v>
      </c>
    </row>
    <row r="24" spans="1:4" x14ac:dyDescent="0.35">
      <c r="A24" t="s">
        <v>1657</v>
      </c>
      <c r="B24" t="s">
        <v>1700</v>
      </c>
      <c r="C24" t="s">
        <v>1659</v>
      </c>
      <c r="D24" t="s">
        <v>1701</v>
      </c>
    </row>
    <row r="25" spans="1:4" x14ac:dyDescent="0.35">
      <c r="A25" t="s">
        <v>1657</v>
      </c>
      <c r="B25" t="s">
        <v>1702</v>
      </c>
      <c r="C25" t="s">
        <v>1659</v>
      </c>
      <c r="D25" t="s">
        <v>1703</v>
      </c>
    </row>
    <row r="26" spans="1:4" x14ac:dyDescent="0.35">
      <c r="A26" t="s">
        <v>1657</v>
      </c>
      <c r="B26" t="s">
        <v>1704</v>
      </c>
      <c r="C26" t="s">
        <v>1659</v>
      </c>
      <c r="D26" t="s">
        <v>1705</v>
      </c>
    </row>
    <row r="27" spans="1:4" x14ac:dyDescent="0.35">
      <c r="A27" t="s">
        <v>1657</v>
      </c>
      <c r="B27" t="s">
        <v>1706</v>
      </c>
      <c r="C27" t="s">
        <v>1659</v>
      </c>
      <c r="D27" t="s">
        <v>1707</v>
      </c>
    </row>
    <row r="29" spans="1:4" x14ac:dyDescent="0.35">
      <c r="A29" t="s">
        <v>1708</v>
      </c>
    </row>
    <row r="30" spans="1:4" x14ac:dyDescent="0.35">
      <c r="A30" t="s">
        <v>1657</v>
      </c>
      <c r="B30" t="s">
        <v>1709</v>
      </c>
      <c r="C30" t="s">
        <v>1659</v>
      </c>
      <c r="D30" t="s">
        <v>1710</v>
      </c>
    </row>
    <row r="31" spans="1:4" x14ac:dyDescent="0.35">
      <c r="A31" t="s">
        <v>1657</v>
      </c>
      <c r="B31" t="s">
        <v>1711</v>
      </c>
      <c r="C31" t="s">
        <v>1659</v>
      </c>
      <c r="D31" t="s">
        <v>1712</v>
      </c>
    </row>
    <row r="32" spans="1:4" x14ac:dyDescent="0.35">
      <c r="A32" t="s">
        <v>1657</v>
      </c>
      <c r="B32" t="s">
        <v>1713</v>
      </c>
      <c r="C32" t="s">
        <v>1659</v>
      </c>
      <c r="D32" t="s">
        <v>1714</v>
      </c>
    </row>
    <row r="34" spans="1:4" x14ac:dyDescent="0.35">
      <c r="A34" t="s">
        <v>1715</v>
      </c>
    </row>
    <row r="35" spans="1:4" x14ac:dyDescent="0.35">
      <c r="A35" t="s">
        <v>1657</v>
      </c>
      <c r="B35" t="s">
        <v>1716</v>
      </c>
      <c r="C35" t="s">
        <v>1659</v>
      </c>
      <c r="D35" t="s">
        <v>1717</v>
      </c>
    </row>
    <row r="36" spans="1:4" x14ac:dyDescent="0.35">
      <c r="A36" t="s">
        <v>1657</v>
      </c>
      <c r="B36" t="s">
        <v>1718</v>
      </c>
      <c r="C36" t="s">
        <v>1659</v>
      </c>
      <c r="D36" t="s">
        <v>1719</v>
      </c>
    </row>
    <row r="37" spans="1:4" x14ac:dyDescent="0.35">
      <c r="A37" t="s">
        <v>1657</v>
      </c>
      <c r="B37" t="s">
        <v>1720</v>
      </c>
      <c r="C37" t="s">
        <v>1659</v>
      </c>
      <c r="D37" t="s">
        <v>1721</v>
      </c>
    </row>
    <row r="38" spans="1:4" x14ac:dyDescent="0.35">
      <c r="A38" t="s">
        <v>1657</v>
      </c>
      <c r="B38" t="s">
        <v>1722</v>
      </c>
      <c r="C38" t="s">
        <v>1659</v>
      </c>
      <c r="D38" t="s">
        <v>1723</v>
      </c>
    </row>
    <row r="39" spans="1:4" x14ac:dyDescent="0.35">
      <c r="A39" t="s">
        <v>1657</v>
      </c>
      <c r="B39" t="s">
        <v>1724</v>
      </c>
      <c r="C39" t="s">
        <v>1659</v>
      </c>
      <c r="D39" t="s">
        <v>1725</v>
      </c>
    </row>
    <row r="41" spans="1:4" x14ac:dyDescent="0.35">
      <c r="A41" t="s">
        <v>1726</v>
      </c>
    </row>
    <row r="42" spans="1:4" x14ac:dyDescent="0.35">
      <c r="A42" t="s">
        <v>1657</v>
      </c>
      <c r="B42" t="s">
        <v>1727</v>
      </c>
      <c r="C42" t="s">
        <v>1659</v>
      </c>
      <c r="D42" t="s">
        <v>1728</v>
      </c>
    </row>
    <row r="43" spans="1:4" x14ac:dyDescent="0.35">
      <c r="A43" t="s">
        <v>1657</v>
      </c>
      <c r="B43" t="s">
        <v>1729</v>
      </c>
      <c r="C43" t="s">
        <v>1659</v>
      </c>
      <c r="D43" t="s">
        <v>1730</v>
      </c>
    </row>
    <row r="44" spans="1:4" x14ac:dyDescent="0.35">
      <c r="A44" t="s">
        <v>1657</v>
      </c>
      <c r="B44" t="s">
        <v>1731</v>
      </c>
      <c r="C44" t="s">
        <v>1659</v>
      </c>
      <c r="D44" t="s">
        <v>1732</v>
      </c>
    </row>
    <row r="45" spans="1:4" x14ac:dyDescent="0.35">
      <c r="A45" t="s">
        <v>1657</v>
      </c>
      <c r="B45" t="s">
        <v>1733</v>
      </c>
      <c r="C45" t="s">
        <v>1659</v>
      </c>
      <c r="D45" t="s">
        <v>1734</v>
      </c>
    </row>
    <row r="46" spans="1:4" x14ac:dyDescent="0.35">
      <c r="A46" t="s">
        <v>1657</v>
      </c>
      <c r="B46" t="s">
        <v>1735</v>
      </c>
      <c r="C46" t="s">
        <v>1659</v>
      </c>
      <c r="D46" t="s">
        <v>1736</v>
      </c>
    </row>
    <row r="47" spans="1:4" x14ac:dyDescent="0.35">
      <c r="A47" t="s">
        <v>1657</v>
      </c>
      <c r="B47" t="s">
        <v>1737</v>
      </c>
      <c r="C47" t="s">
        <v>1659</v>
      </c>
      <c r="D47" t="s">
        <v>1738</v>
      </c>
    </row>
    <row r="48" spans="1:4" x14ac:dyDescent="0.35">
      <c r="A48" t="s">
        <v>1657</v>
      </c>
      <c r="B48" t="s">
        <v>1739</v>
      </c>
      <c r="C48" t="s">
        <v>1659</v>
      </c>
      <c r="D48" t="s">
        <v>1740</v>
      </c>
    </row>
    <row r="49" spans="1:4" x14ac:dyDescent="0.35">
      <c r="A49" t="s">
        <v>1657</v>
      </c>
      <c r="B49" t="s">
        <v>1741</v>
      </c>
      <c r="C49" t="s">
        <v>1659</v>
      </c>
      <c r="D49" t="s">
        <v>1742</v>
      </c>
    </row>
    <row r="50" spans="1:4" x14ac:dyDescent="0.35">
      <c r="A50" t="s">
        <v>1657</v>
      </c>
      <c r="B50" t="s">
        <v>1743</v>
      </c>
      <c r="C50" t="s">
        <v>1659</v>
      </c>
      <c r="D50" t="s">
        <v>1744</v>
      </c>
    </row>
    <row r="51" spans="1:4" x14ac:dyDescent="0.35">
      <c r="A51" t="s">
        <v>1657</v>
      </c>
      <c r="B51" t="s">
        <v>1745</v>
      </c>
      <c r="C51" t="s">
        <v>1659</v>
      </c>
      <c r="D51" t="s">
        <v>1746</v>
      </c>
    </row>
    <row r="52" spans="1:4" x14ac:dyDescent="0.35">
      <c r="A52" t="s">
        <v>1657</v>
      </c>
      <c r="B52" t="s">
        <v>1747</v>
      </c>
      <c r="C52" t="s">
        <v>1659</v>
      </c>
      <c r="D52" t="s">
        <v>1748</v>
      </c>
    </row>
    <row r="53" spans="1:4" x14ac:dyDescent="0.35">
      <c r="A53" t="s">
        <v>1657</v>
      </c>
      <c r="B53" t="s">
        <v>1749</v>
      </c>
      <c r="C53" t="s">
        <v>1659</v>
      </c>
      <c r="D53" t="s">
        <v>1750</v>
      </c>
    </row>
    <row r="54" spans="1:4" x14ac:dyDescent="0.35">
      <c r="A54" t="s">
        <v>1657</v>
      </c>
      <c r="B54" t="s">
        <v>1751</v>
      </c>
      <c r="C54" t="s">
        <v>1659</v>
      </c>
      <c r="D54" t="s">
        <v>1752</v>
      </c>
    </row>
    <row r="55" spans="1:4" x14ac:dyDescent="0.35">
      <c r="A55" t="s">
        <v>1657</v>
      </c>
      <c r="B55" t="s">
        <v>1753</v>
      </c>
      <c r="C55" t="s">
        <v>1659</v>
      </c>
      <c r="D55" t="s">
        <v>1754</v>
      </c>
    </row>
    <row r="56" spans="1:4" x14ac:dyDescent="0.35">
      <c r="A56" t="s">
        <v>1657</v>
      </c>
      <c r="B56" t="s">
        <v>1755</v>
      </c>
      <c r="C56" t="s">
        <v>1659</v>
      </c>
      <c r="D56" t="s">
        <v>1756</v>
      </c>
    </row>
    <row r="57" spans="1:4" x14ac:dyDescent="0.35">
      <c r="A57" t="s">
        <v>1657</v>
      </c>
      <c r="B57" t="s">
        <v>1757</v>
      </c>
      <c r="C57" t="s">
        <v>1659</v>
      </c>
      <c r="D57" t="s">
        <v>1758</v>
      </c>
    </row>
    <row r="58" spans="1:4" x14ac:dyDescent="0.35">
      <c r="A58" t="s">
        <v>1657</v>
      </c>
      <c r="B58" t="s">
        <v>1759</v>
      </c>
      <c r="C58" t="s">
        <v>1659</v>
      </c>
      <c r="D58" t="s">
        <v>1760</v>
      </c>
    </row>
    <row r="59" spans="1:4" x14ac:dyDescent="0.35">
      <c r="A59" t="s">
        <v>1657</v>
      </c>
      <c r="B59" t="s">
        <v>1761</v>
      </c>
      <c r="C59" t="s">
        <v>1659</v>
      </c>
      <c r="D59" t="s">
        <v>1762</v>
      </c>
    </row>
    <row r="60" spans="1:4" x14ac:dyDescent="0.35">
      <c r="A60" t="s">
        <v>1657</v>
      </c>
      <c r="B60" t="s">
        <v>1763</v>
      </c>
      <c r="C60" t="s">
        <v>1659</v>
      </c>
      <c r="D60" t="s">
        <v>1764</v>
      </c>
    </row>
    <row r="61" spans="1:4" x14ac:dyDescent="0.35">
      <c r="A61" t="s">
        <v>1657</v>
      </c>
      <c r="B61" t="s">
        <v>1765</v>
      </c>
      <c r="C61" t="s">
        <v>1659</v>
      </c>
      <c r="D61" t="s">
        <v>1766</v>
      </c>
    </row>
    <row r="62" spans="1:4" x14ac:dyDescent="0.35">
      <c r="A62" t="s">
        <v>1657</v>
      </c>
      <c r="B62" t="s">
        <v>1767</v>
      </c>
      <c r="C62" t="s">
        <v>1659</v>
      </c>
      <c r="D62" t="s">
        <v>1768</v>
      </c>
    </row>
    <row r="63" spans="1:4" x14ac:dyDescent="0.35">
      <c r="A63" t="s">
        <v>1657</v>
      </c>
      <c r="B63" t="s">
        <v>1769</v>
      </c>
      <c r="C63" t="s">
        <v>1659</v>
      </c>
      <c r="D63" t="s">
        <v>1770</v>
      </c>
    </row>
    <row r="64" spans="1:4" x14ac:dyDescent="0.35">
      <c r="A64" t="s">
        <v>1657</v>
      </c>
      <c r="B64" t="s">
        <v>1771</v>
      </c>
      <c r="C64" t="s">
        <v>1659</v>
      </c>
      <c r="D64" t="s">
        <v>1772</v>
      </c>
    </row>
    <row r="65" spans="1:4" x14ac:dyDescent="0.35">
      <c r="A65" t="s">
        <v>1657</v>
      </c>
      <c r="B65" t="s">
        <v>1773</v>
      </c>
      <c r="C65" t="s">
        <v>1659</v>
      </c>
      <c r="D65" t="s">
        <v>1774</v>
      </c>
    </row>
    <row r="66" spans="1:4" x14ac:dyDescent="0.35">
      <c r="A66" t="s">
        <v>1657</v>
      </c>
      <c r="B66" t="s">
        <v>1775</v>
      </c>
      <c r="C66" t="s">
        <v>1659</v>
      </c>
      <c r="D66" t="s">
        <v>1776</v>
      </c>
    </row>
    <row r="67" spans="1:4" x14ac:dyDescent="0.35">
      <c r="A67" t="s">
        <v>1657</v>
      </c>
      <c r="B67" t="s">
        <v>1777</v>
      </c>
      <c r="C67" t="s">
        <v>1659</v>
      </c>
      <c r="D67" t="s">
        <v>1778</v>
      </c>
    </row>
    <row r="68" spans="1:4" x14ac:dyDescent="0.35">
      <c r="A68" t="s">
        <v>1657</v>
      </c>
      <c r="B68" t="s">
        <v>1779</v>
      </c>
      <c r="C68" t="s">
        <v>1659</v>
      </c>
      <c r="D68" t="s">
        <v>1780</v>
      </c>
    </row>
    <row r="69" spans="1:4" x14ac:dyDescent="0.35">
      <c r="A69" t="s">
        <v>1657</v>
      </c>
      <c r="B69" t="s">
        <v>1781</v>
      </c>
      <c r="C69" t="s">
        <v>1659</v>
      </c>
      <c r="D69" t="s">
        <v>1782</v>
      </c>
    </row>
    <row r="70" spans="1:4" x14ac:dyDescent="0.35">
      <c r="A70" t="s">
        <v>1657</v>
      </c>
      <c r="B70" t="s">
        <v>1783</v>
      </c>
      <c r="C70" t="s">
        <v>1659</v>
      </c>
      <c r="D70" t="s">
        <v>1784</v>
      </c>
    </row>
    <row r="71" spans="1:4" x14ac:dyDescent="0.35">
      <c r="A71" t="s">
        <v>1657</v>
      </c>
      <c r="B71" t="s">
        <v>1785</v>
      </c>
      <c r="C71" t="s">
        <v>1659</v>
      </c>
      <c r="D71" t="s">
        <v>1786</v>
      </c>
    </row>
    <row r="72" spans="1:4" x14ac:dyDescent="0.35">
      <c r="A72" t="s">
        <v>1657</v>
      </c>
      <c r="B72" t="s">
        <v>1787</v>
      </c>
      <c r="C72" t="s">
        <v>1659</v>
      </c>
      <c r="D72" t="s">
        <v>1788</v>
      </c>
    </row>
    <row r="73" spans="1:4" x14ac:dyDescent="0.35">
      <c r="A73" t="s">
        <v>1657</v>
      </c>
      <c r="B73" t="s">
        <v>1789</v>
      </c>
      <c r="C73" t="s">
        <v>1659</v>
      </c>
      <c r="D73" t="s">
        <v>1790</v>
      </c>
    </row>
    <row r="74" spans="1:4" x14ac:dyDescent="0.35">
      <c r="A74" t="s">
        <v>1657</v>
      </c>
      <c r="B74" t="s">
        <v>1791</v>
      </c>
      <c r="C74" t="s">
        <v>1659</v>
      </c>
      <c r="D74" t="s">
        <v>1792</v>
      </c>
    </row>
    <row r="75" spans="1:4" x14ac:dyDescent="0.35">
      <c r="A75" t="s">
        <v>1657</v>
      </c>
      <c r="B75" t="s">
        <v>1793</v>
      </c>
      <c r="C75" t="s">
        <v>1659</v>
      </c>
      <c r="D75" t="s">
        <v>1794</v>
      </c>
    </row>
    <row r="77" spans="1:4" x14ac:dyDescent="0.35">
      <c r="A77" t="s">
        <v>1795</v>
      </c>
    </row>
    <row r="78" spans="1:4" x14ac:dyDescent="0.35">
      <c r="A78" t="s">
        <v>1657</v>
      </c>
      <c r="B78" t="s">
        <v>1796</v>
      </c>
      <c r="C78" t="s">
        <v>1659</v>
      </c>
      <c r="D78" t="s">
        <v>1797</v>
      </c>
    </row>
    <row r="80" spans="1:4" x14ac:dyDescent="0.35">
      <c r="A80" t="s">
        <v>1657</v>
      </c>
      <c r="B80" t="s">
        <v>1798</v>
      </c>
      <c r="C80" t="s">
        <v>1659</v>
      </c>
      <c r="D80" t="s">
        <v>1799</v>
      </c>
    </row>
    <row r="81" spans="1:4" x14ac:dyDescent="0.35">
      <c r="A81" t="s">
        <v>1800</v>
      </c>
      <c r="B81" t="s">
        <v>1801</v>
      </c>
      <c r="C81" t="s">
        <v>1659</v>
      </c>
      <c r="D81" t="s">
        <v>1802</v>
      </c>
    </row>
    <row r="82" spans="1:4" x14ac:dyDescent="0.35">
      <c r="A82" t="s">
        <v>1800</v>
      </c>
      <c r="B82" t="s">
        <v>1803</v>
      </c>
      <c r="C82" t="s">
        <v>1659</v>
      </c>
      <c r="D82" t="s">
        <v>1804</v>
      </c>
    </row>
    <row r="84" spans="1:4" x14ac:dyDescent="0.35">
      <c r="A84" t="s">
        <v>1657</v>
      </c>
      <c r="B84" t="s">
        <v>1805</v>
      </c>
      <c r="C84" t="s">
        <v>1659</v>
      </c>
      <c r="D84" t="s">
        <v>1806</v>
      </c>
    </row>
    <row r="85" spans="1:4" x14ac:dyDescent="0.35">
      <c r="A85" t="s">
        <v>1800</v>
      </c>
      <c r="B85" t="s">
        <v>1807</v>
      </c>
      <c r="C85" t="s">
        <v>1659</v>
      </c>
      <c r="D85" t="s">
        <v>1808</v>
      </c>
    </row>
    <row r="86" spans="1:4" x14ac:dyDescent="0.35">
      <c r="A86" t="s">
        <v>1800</v>
      </c>
      <c r="B86" t="s">
        <v>1809</v>
      </c>
      <c r="C86" t="s">
        <v>1659</v>
      </c>
      <c r="D86" t="s">
        <v>1810</v>
      </c>
    </row>
    <row r="88" spans="1:4" x14ac:dyDescent="0.35">
      <c r="A88" t="s">
        <v>1657</v>
      </c>
      <c r="B88" t="s">
        <v>1811</v>
      </c>
      <c r="C88" t="s">
        <v>1659</v>
      </c>
      <c r="D88" t="s">
        <v>1812</v>
      </c>
    </row>
    <row r="89" spans="1:4" x14ac:dyDescent="0.35">
      <c r="A89" t="s">
        <v>1800</v>
      </c>
      <c r="B89" t="s">
        <v>1813</v>
      </c>
      <c r="C89" t="s">
        <v>1659</v>
      </c>
      <c r="D89" t="s">
        <v>1814</v>
      </c>
    </row>
    <row r="90" spans="1:4" x14ac:dyDescent="0.35">
      <c r="A90" t="s">
        <v>1800</v>
      </c>
      <c r="B90" t="s">
        <v>1815</v>
      </c>
      <c r="C90" t="s">
        <v>1659</v>
      </c>
      <c r="D90" t="s">
        <v>1816</v>
      </c>
    </row>
    <row r="92" spans="1:4" x14ac:dyDescent="0.35">
      <c r="A92" t="s">
        <v>1657</v>
      </c>
      <c r="B92" t="s">
        <v>1817</v>
      </c>
      <c r="C92" t="s">
        <v>1659</v>
      </c>
      <c r="D92" t="s">
        <v>1818</v>
      </c>
    </row>
    <row r="93" spans="1:4" x14ac:dyDescent="0.35">
      <c r="A93" t="s">
        <v>1800</v>
      </c>
      <c r="B93" t="s">
        <v>1819</v>
      </c>
      <c r="C93" t="s">
        <v>1659</v>
      </c>
      <c r="D93" t="s">
        <v>1820</v>
      </c>
    </row>
    <row r="94" spans="1:4" x14ac:dyDescent="0.35">
      <c r="A94" t="s">
        <v>1800</v>
      </c>
      <c r="B94" t="s">
        <v>1821</v>
      </c>
      <c r="C94" t="s">
        <v>1659</v>
      </c>
      <c r="D94" t="s">
        <v>1822</v>
      </c>
    </row>
    <row r="95" spans="1:4" x14ac:dyDescent="0.35">
      <c r="A95" t="s">
        <v>1800</v>
      </c>
      <c r="B95" t="s">
        <v>1823</v>
      </c>
      <c r="C95" t="s">
        <v>1659</v>
      </c>
      <c r="D95" t="s">
        <v>1824</v>
      </c>
    </row>
    <row r="97" spans="1:4" x14ac:dyDescent="0.35">
      <c r="A97" t="s">
        <v>1657</v>
      </c>
      <c r="B97" t="s">
        <v>1825</v>
      </c>
      <c r="C97" t="s">
        <v>1659</v>
      </c>
      <c r="D97" t="s">
        <v>1826</v>
      </c>
    </row>
    <row r="98" spans="1:4" x14ac:dyDescent="0.35">
      <c r="A98" t="s">
        <v>1800</v>
      </c>
      <c r="B98" t="s">
        <v>1827</v>
      </c>
      <c r="C98" t="s">
        <v>1659</v>
      </c>
      <c r="D98" t="s">
        <v>1828</v>
      </c>
    </row>
    <row r="99" spans="1:4" x14ac:dyDescent="0.35">
      <c r="A99" t="s">
        <v>1800</v>
      </c>
      <c r="B99" t="s">
        <v>1829</v>
      </c>
      <c r="C99" t="s">
        <v>1659</v>
      </c>
      <c r="D99" t="s">
        <v>1830</v>
      </c>
    </row>
    <row r="101" spans="1:4" x14ac:dyDescent="0.35">
      <c r="A101" t="s">
        <v>1657</v>
      </c>
      <c r="B101" t="s">
        <v>1459</v>
      </c>
      <c r="C101" t="s">
        <v>1659</v>
      </c>
      <c r="D101" t="s">
        <v>1831</v>
      </c>
    </row>
    <row r="102" spans="1:4" x14ac:dyDescent="0.35">
      <c r="A102" t="s">
        <v>1800</v>
      </c>
      <c r="B102" t="s">
        <v>1832</v>
      </c>
      <c r="C102" t="s">
        <v>1659</v>
      </c>
      <c r="D102" t="s">
        <v>1833</v>
      </c>
    </row>
    <row r="103" spans="1:4" x14ac:dyDescent="0.35">
      <c r="A103" t="s">
        <v>1800</v>
      </c>
      <c r="B103" t="s">
        <v>1834</v>
      </c>
      <c r="C103" t="s">
        <v>1659</v>
      </c>
      <c r="D103" t="s">
        <v>1835</v>
      </c>
    </row>
    <row r="104" spans="1:4" x14ac:dyDescent="0.35">
      <c r="A104" t="s">
        <v>1800</v>
      </c>
      <c r="B104" t="s">
        <v>1836</v>
      </c>
      <c r="C104" t="s">
        <v>1659</v>
      </c>
      <c r="D104" t="s">
        <v>1837</v>
      </c>
    </row>
    <row r="106" spans="1:4" x14ac:dyDescent="0.35">
      <c r="A106" t="s">
        <v>1657</v>
      </c>
      <c r="B106" t="s">
        <v>1460</v>
      </c>
      <c r="C106" t="s">
        <v>1659</v>
      </c>
      <c r="D106" t="s">
        <v>1838</v>
      </c>
    </row>
    <row r="107" spans="1:4" x14ac:dyDescent="0.35">
      <c r="A107" t="s">
        <v>1800</v>
      </c>
      <c r="B107" t="s">
        <v>1839</v>
      </c>
      <c r="C107" t="s">
        <v>1659</v>
      </c>
      <c r="D107" t="s">
        <v>1840</v>
      </c>
    </row>
    <row r="108" spans="1:4" x14ac:dyDescent="0.35">
      <c r="A108" t="s">
        <v>1800</v>
      </c>
      <c r="B108" t="s">
        <v>1841</v>
      </c>
      <c r="C108" t="s">
        <v>1659</v>
      </c>
      <c r="D108" t="s">
        <v>1842</v>
      </c>
    </row>
    <row r="110" spans="1:4" x14ac:dyDescent="0.35">
      <c r="A110" t="s">
        <v>1657</v>
      </c>
      <c r="B110" t="s">
        <v>1461</v>
      </c>
      <c r="C110" t="s">
        <v>1659</v>
      </c>
      <c r="D110" t="s">
        <v>1843</v>
      </c>
    </row>
    <row r="111" spans="1:4" x14ac:dyDescent="0.35">
      <c r="A111" t="s">
        <v>1800</v>
      </c>
      <c r="B111" t="s">
        <v>1844</v>
      </c>
      <c r="C111" t="s">
        <v>1659</v>
      </c>
      <c r="D111" t="s">
        <v>1845</v>
      </c>
    </row>
    <row r="112" spans="1:4" x14ac:dyDescent="0.35">
      <c r="A112" t="s">
        <v>1800</v>
      </c>
      <c r="B112" t="s">
        <v>1846</v>
      </c>
      <c r="C112" t="s">
        <v>1659</v>
      </c>
      <c r="D112" t="s">
        <v>1847</v>
      </c>
    </row>
    <row r="113" spans="1:4" x14ac:dyDescent="0.35">
      <c r="A113" t="s">
        <v>1800</v>
      </c>
      <c r="B113" t="s">
        <v>1848</v>
      </c>
      <c r="C113" t="s">
        <v>1659</v>
      </c>
      <c r="D113" t="s">
        <v>1849</v>
      </c>
    </row>
    <row r="115" spans="1:4" x14ac:dyDescent="0.35">
      <c r="A115" t="s">
        <v>1657</v>
      </c>
      <c r="B115" t="s">
        <v>1462</v>
      </c>
      <c r="C115" t="s">
        <v>1659</v>
      </c>
      <c r="D115" t="s">
        <v>1850</v>
      </c>
    </row>
    <row r="116" spans="1:4" x14ac:dyDescent="0.35">
      <c r="A116" t="s">
        <v>1800</v>
      </c>
      <c r="B116" t="s">
        <v>1851</v>
      </c>
      <c r="C116" t="s">
        <v>1659</v>
      </c>
      <c r="D116" t="s">
        <v>1852</v>
      </c>
    </row>
    <row r="117" spans="1:4" x14ac:dyDescent="0.35">
      <c r="A117" t="s">
        <v>1800</v>
      </c>
      <c r="B117" t="s">
        <v>1853</v>
      </c>
      <c r="C117" t="s">
        <v>1659</v>
      </c>
      <c r="D117" t="s">
        <v>1854</v>
      </c>
    </row>
    <row r="118" spans="1:4" x14ac:dyDescent="0.35">
      <c r="A118" t="s">
        <v>1800</v>
      </c>
      <c r="B118" t="s">
        <v>1855</v>
      </c>
      <c r="C118" t="s">
        <v>1659</v>
      </c>
      <c r="D118" t="s">
        <v>1856</v>
      </c>
    </row>
    <row r="119" spans="1:4" x14ac:dyDescent="0.35">
      <c r="A119" t="s">
        <v>1800</v>
      </c>
      <c r="B119" t="s">
        <v>1857</v>
      </c>
      <c r="C119" t="s">
        <v>1659</v>
      </c>
      <c r="D119" t="s">
        <v>1858</v>
      </c>
    </row>
    <row r="121" spans="1:4" x14ac:dyDescent="0.35">
      <c r="A121" t="s">
        <v>1657</v>
      </c>
      <c r="B121" t="s">
        <v>1463</v>
      </c>
      <c r="C121" t="s">
        <v>1659</v>
      </c>
      <c r="D121" t="s">
        <v>1859</v>
      </c>
    </row>
    <row r="122" spans="1:4" x14ac:dyDescent="0.35">
      <c r="A122" t="s">
        <v>1800</v>
      </c>
      <c r="B122" t="s">
        <v>1860</v>
      </c>
      <c r="C122" t="s">
        <v>1659</v>
      </c>
      <c r="D122" t="s">
        <v>1861</v>
      </c>
    </row>
    <row r="123" spans="1:4" x14ac:dyDescent="0.35">
      <c r="A123" t="s">
        <v>1800</v>
      </c>
      <c r="B123" t="s">
        <v>1862</v>
      </c>
      <c r="C123" t="s">
        <v>1659</v>
      </c>
      <c r="D123" t="s">
        <v>1863</v>
      </c>
    </row>
    <row r="124" spans="1:4" x14ac:dyDescent="0.35">
      <c r="A124" t="s">
        <v>1800</v>
      </c>
      <c r="B124" t="s">
        <v>1864</v>
      </c>
      <c r="C124" t="s">
        <v>1659</v>
      </c>
      <c r="D124" t="s">
        <v>1865</v>
      </c>
    </row>
    <row r="126" spans="1:4" x14ac:dyDescent="0.35">
      <c r="A126" t="s">
        <v>1657</v>
      </c>
      <c r="B126" t="s">
        <v>1464</v>
      </c>
      <c r="C126" t="s">
        <v>1659</v>
      </c>
      <c r="D126" t="s">
        <v>1866</v>
      </c>
    </row>
    <row r="127" spans="1:4" x14ac:dyDescent="0.35">
      <c r="A127" t="s">
        <v>1800</v>
      </c>
      <c r="B127" t="s">
        <v>1867</v>
      </c>
      <c r="C127" t="s">
        <v>1659</v>
      </c>
      <c r="D127" t="s">
        <v>1868</v>
      </c>
    </row>
    <row r="128" spans="1:4" x14ac:dyDescent="0.35">
      <c r="A128" t="s">
        <v>1800</v>
      </c>
      <c r="B128" t="s">
        <v>1869</v>
      </c>
      <c r="C128" t="s">
        <v>1659</v>
      </c>
      <c r="D128" t="s">
        <v>1870</v>
      </c>
    </row>
    <row r="130" spans="1:4" x14ac:dyDescent="0.35">
      <c r="A130" t="s">
        <v>1657</v>
      </c>
      <c r="B130" t="s">
        <v>1465</v>
      </c>
      <c r="C130" t="s">
        <v>1659</v>
      </c>
      <c r="D130" t="s">
        <v>1871</v>
      </c>
    </row>
    <row r="131" spans="1:4" x14ac:dyDescent="0.35">
      <c r="A131" t="s">
        <v>1800</v>
      </c>
      <c r="B131" t="s">
        <v>1872</v>
      </c>
      <c r="C131" t="s">
        <v>1659</v>
      </c>
      <c r="D131" t="s">
        <v>1873</v>
      </c>
    </row>
    <row r="132" spans="1:4" x14ac:dyDescent="0.35">
      <c r="A132" t="s">
        <v>1800</v>
      </c>
      <c r="B132" t="s">
        <v>1874</v>
      </c>
      <c r="C132" t="s">
        <v>1659</v>
      </c>
      <c r="D132" t="s">
        <v>1875</v>
      </c>
    </row>
    <row r="134" spans="1:4" x14ac:dyDescent="0.35">
      <c r="A134" t="s">
        <v>1657</v>
      </c>
      <c r="B134" t="s">
        <v>1466</v>
      </c>
      <c r="C134" t="s">
        <v>1659</v>
      </c>
      <c r="D134" t="s">
        <v>1876</v>
      </c>
    </row>
    <row r="135" spans="1:4" x14ac:dyDescent="0.35">
      <c r="A135" t="s">
        <v>1800</v>
      </c>
      <c r="B135" t="s">
        <v>1877</v>
      </c>
      <c r="C135" t="s">
        <v>1659</v>
      </c>
      <c r="D135" t="s">
        <v>1878</v>
      </c>
    </row>
    <row r="136" spans="1:4" x14ac:dyDescent="0.35">
      <c r="A136" t="s">
        <v>1800</v>
      </c>
      <c r="B136" t="s">
        <v>1879</v>
      </c>
      <c r="C136" t="s">
        <v>1659</v>
      </c>
      <c r="D136" t="s">
        <v>1880</v>
      </c>
    </row>
    <row r="137" spans="1:4" x14ac:dyDescent="0.35">
      <c r="A137" t="s">
        <v>1800</v>
      </c>
      <c r="B137" t="s">
        <v>1881</v>
      </c>
      <c r="C137" t="s">
        <v>1659</v>
      </c>
      <c r="D137" t="s">
        <v>1882</v>
      </c>
    </row>
    <row r="139" spans="1:4" x14ac:dyDescent="0.35">
      <c r="A139" t="s">
        <v>1657</v>
      </c>
      <c r="B139" t="s">
        <v>1467</v>
      </c>
      <c r="C139" t="s">
        <v>1659</v>
      </c>
      <c r="D139" t="s">
        <v>1883</v>
      </c>
    </row>
    <row r="140" spans="1:4" x14ac:dyDescent="0.35">
      <c r="A140" t="s">
        <v>1800</v>
      </c>
      <c r="B140" t="s">
        <v>1884</v>
      </c>
      <c r="C140" t="s">
        <v>1659</v>
      </c>
      <c r="D140" t="s">
        <v>1885</v>
      </c>
    </row>
    <row r="141" spans="1:4" x14ac:dyDescent="0.35">
      <c r="A141" t="s">
        <v>1800</v>
      </c>
      <c r="B141" t="s">
        <v>1886</v>
      </c>
      <c r="C141" t="s">
        <v>1659</v>
      </c>
      <c r="D141" t="s">
        <v>1887</v>
      </c>
    </row>
    <row r="143" spans="1:4" x14ac:dyDescent="0.35">
      <c r="A143" t="s">
        <v>1657</v>
      </c>
      <c r="B143" t="s">
        <v>1468</v>
      </c>
      <c r="C143" t="s">
        <v>1659</v>
      </c>
      <c r="D143" t="s">
        <v>1888</v>
      </c>
    </row>
    <row r="144" spans="1:4" x14ac:dyDescent="0.35">
      <c r="A144" t="s">
        <v>1800</v>
      </c>
      <c r="B144" t="s">
        <v>1889</v>
      </c>
      <c r="C144" t="s">
        <v>1659</v>
      </c>
      <c r="D144" t="s">
        <v>1890</v>
      </c>
    </row>
    <row r="145" spans="1:4" x14ac:dyDescent="0.35">
      <c r="A145" t="s">
        <v>1800</v>
      </c>
      <c r="B145" t="s">
        <v>1891</v>
      </c>
      <c r="C145" t="s">
        <v>1659</v>
      </c>
      <c r="D145" t="s">
        <v>1892</v>
      </c>
    </row>
    <row r="147" spans="1:4" x14ac:dyDescent="0.35">
      <c r="A147" t="s">
        <v>1657</v>
      </c>
      <c r="B147" t="s">
        <v>1469</v>
      </c>
      <c r="C147" t="s">
        <v>1659</v>
      </c>
      <c r="D147" t="s">
        <v>1893</v>
      </c>
    </row>
    <row r="148" spans="1:4" x14ac:dyDescent="0.35">
      <c r="A148" t="s">
        <v>1800</v>
      </c>
      <c r="B148" t="s">
        <v>1894</v>
      </c>
      <c r="C148" t="s">
        <v>1659</v>
      </c>
      <c r="D148" t="s">
        <v>1895</v>
      </c>
    </row>
    <row r="149" spans="1:4" x14ac:dyDescent="0.35">
      <c r="A149" t="s">
        <v>1800</v>
      </c>
      <c r="B149" t="s">
        <v>1896</v>
      </c>
      <c r="C149" t="s">
        <v>1659</v>
      </c>
      <c r="D149" t="s">
        <v>1897</v>
      </c>
    </row>
    <row r="151" spans="1:4" x14ac:dyDescent="0.35">
      <c r="A151" t="s">
        <v>1657</v>
      </c>
      <c r="B151" t="s">
        <v>1470</v>
      </c>
      <c r="C151" t="s">
        <v>1659</v>
      </c>
      <c r="D151" t="s">
        <v>1898</v>
      </c>
    </row>
    <row r="152" spans="1:4" x14ac:dyDescent="0.35">
      <c r="A152" t="s">
        <v>1800</v>
      </c>
      <c r="B152" t="s">
        <v>1899</v>
      </c>
      <c r="C152" t="s">
        <v>1659</v>
      </c>
      <c r="D152" t="s">
        <v>1900</v>
      </c>
    </row>
    <row r="153" spans="1:4" x14ac:dyDescent="0.35">
      <c r="A153" t="s">
        <v>1800</v>
      </c>
      <c r="B153" t="s">
        <v>1901</v>
      </c>
      <c r="C153" t="s">
        <v>1659</v>
      </c>
      <c r="D153" t="s">
        <v>1902</v>
      </c>
    </row>
    <row r="155" spans="1:4" x14ac:dyDescent="0.35">
      <c r="A155" t="s">
        <v>1657</v>
      </c>
      <c r="B155" t="s">
        <v>1471</v>
      </c>
      <c r="C155" t="s">
        <v>1659</v>
      </c>
      <c r="D155" t="s">
        <v>1903</v>
      </c>
    </row>
    <row r="156" spans="1:4" x14ac:dyDescent="0.35">
      <c r="A156" t="s">
        <v>1800</v>
      </c>
      <c r="B156" t="s">
        <v>1904</v>
      </c>
      <c r="C156" t="s">
        <v>1659</v>
      </c>
      <c r="D156" t="s">
        <v>1905</v>
      </c>
    </row>
    <row r="157" spans="1:4" x14ac:dyDescent="0.35">
      <c r="A157" t="s">
        <v>1800</v>
      </c>
      <c r="B157" t="s">
        <v>1906</v>
      </c>
      <c r="C157" t="s">
        <v>1659</v>
      </c>
      <c r="D157" t="s">
        <v>1907</v>
      </c>
    </row>
    <row r="159" spans="1:4" x14ac:dyDescent="0.35">
      <c r="A159" t="s">
        <v>1657</v>
      </c>
      <c r="B159" t="s">
        <v>1472</v>
      </c>
      <c r="C159" t="s">
        <v>1659</v>
      </c>
      <c r="D159" t="s">
        <v>1908</v>
      </c>
    </row>
    <row r="160" spans="1:4" x14ac:dyDescent="0.35">
      <c r="A160" t="s">
        <v>1800</v>
      </c>
      <c r="B160" t="s">
        <v>1909</v>
      </c>
      <c r="C160" t="s">
        <v>1659</v>
      </c>
      <c r="D160" t="s">
        <v>1910</v>
      </c>
    </row>
    <row r="161" spans="1:4" x14ac:dyDescent="0.35">
      <c r="A161" t="s">
        <v>1800</v>
      </c>
      <c r="B161" t="s">
        <v>1911</v>
      </c>
      <c r="C161" t="s">
        <v>1659</v>
      </c>
      <c r="D161" t="s">
        <v>1912</v>
      </c>
    </row>
    <row r="163" spans="1:4" x14ac:dyDescent="0.35">
      <c r="A163" t="s">
        <v>1657</v>
      </c>
      <c r="B163" t="s">
        <v>1473</v>
      </c>
      <c r="C163" t="s">
        <v>1659</v>
      </c>
      <c r="D163" t="s">
        <v>1913</v>
      </c>
    </row>
    <row r="164" spans="1:4" x14ac:dyDescent="0.35">
      <c r="A164" t="s">
        <v>1800</v>
      </c>
      <c r="B164" t="s">
        <v>1914</v>
      </c>
      <c r="C164" t="s">
        <v>1659</v>
      </c>
      <c r="D164" t="s">
        <v>1915</v>
      </c>
    </row>
    <row r="165" spans="1:4" x14ac:dyDescent="0.35">
      <c r="A165" t="s">
        <v>1800</v>
      </c>
      <c r="B165" t="s">
        <v>1916</v>
      </c>
      <c r="C165" t="s">
        <v>1659</v>
      </c>
      <c r="D165" t="s">
        <v>1917</v>
      </c>
    </row>
    <row r="167" spans="1:4" x14ac:dyDescent="0.35">
      <c r="A167" t="s">
        <v>1657</v>
      </c>
      <c r="B167" t="s">
        <v>1474</v>
      </c>
      <c r="C167" t="s">
        <v>1659</v>
      </c>
      <c r="D167" t="s">
        <v>1918</v>
      </c>
    </row>
    <row r="168" spans="1:4" x14ac:dyDescent="0.35">
      <c r="A168" t="s">
        <v>1800</v>
      </c>
      <c r="B168" t="s">
        <v>1919</v>
      </c>
      <c r="C168" t="s">
        <v>1659</v>
      </c>
      <c r="D168" t="s">
        <v>1920</v>
      </c>
    </row>
    <row r="169" spans="1:4" x14ac:dyDescent="0.35">
      <c r="A169" t="s">
        <v>1800</v>
      </c>
      <c r="B169" t="s">
        <v>1921</v>
      </c>
      <c r="C169" t="s">
        <v>1659</v>
      </c>
      <c r="D169" t="s">
        <v>1922</v>
      </c>
    </row>
    <row r="171" spans="1:4" x14ac:dyDescent="0.35">
      <c r="A171" t="s">
        <v>1657</v>
      </c>
      <c r="B171" t="s">
        <v>1475</v>
      </c>
      <c r="C171" t="s">
        <v>1659</v>
      </c>
      <c r="D171" t="s">
        <v>1923</v>
      </c>
    </row>
    <row r="172" spans="1:4" x14ac:dyDescent="0.35">
      <c r="A172" t="s">
        <v>1800</v>
      </c>
      <c r="B172" t="s">
        <v>1924</v>
      </c>
      <c r="C172" t="s">
        <v>1659</v>
      </c>
      <c r="D172" t="s">
        <v>1925</v>
      </c>
    </row>
    <row r="173" spans="1:4" x14ac:dyDescent="0.35">
      <c r="A173" t="s">
        <v>1800</v>
      </c>
      <c r="B173" t="s">
        <v>1926</v>
      </c>
      <c r="C173" t="s">
        <v>1659</v>
      </c>
      <c r="D173" t="s">
        <v>1927</v>
      </c>
    </row>
    <row r="175" spans="1:4" x14ac:dyDescent="0.35">
      <c r="A175" t="s">
        <v>1657</v>
      </c>
      <c r="B175" t="s">
        <v>1476</v>
      </c>
      <c r="C175" t="s">
        <v>1659</v>
      </c>
      <c r="D175" t="s">
        <v>1928</v>
      </c>
    </row>
    <row r="176" spans="1:4" x14ac:dyDescent="0.35">
      <c r="A176" t="s">
        <v>1800</v>
      </c>
      <c r="B176" t="s">
        <v>1929</v>
      </c>
      <c r="C176" t="s">
        <v>1659</v>
      </c>
      <c r="D176" t="s">
        <v>1930</v>
      </c>
    </row>
    <row r="177" spans="1:4" x14ac:dyDescent="0.35">
      <c r="A177" t="s">
        <v>1800</v>
      </c>
      <c r="B177" t="s">
        <v>1931</v>
      </c>
      <c r="C177" t="s">
        <v>1659</v>
      </c>
      <c r="D177" t="s">
        <v>1932</v>
      </c>
    </row>
    <row r="179" spans="1:4" x14ac:dyDescent="0.35">
      <c r="A179" t="s">
        <v>1657</v>
      </c>
      <c r="B179" t="s">
        <v>1477</v>
      </c>
      <c r="C179" t="s">
        <v>1659</v>
      </c>
      <c r="D179" t="s">
        <v>1933</v>
      </c>
    </row>
    <row r="180" spans="1:4" x14ac:dyDescent="0.35">
      <c r="A180" t="s">
        <v>1800</v>
      </c>
      <c r="B180" t="s">
        <v>1934</v>
      </c>
      <c r="C180" t="s">
        <v>1659</v>
      </c>
      <c r="D180" t="s">
        <v>1935</v>
      </c>
    </row>
    <row r="181" spans="1:4" x14ac:dyDescent="0.35">
      <c r="A181" t="s">
        <v>1800</v>
      </c>
      <c r="B181" t="s">
        <v>1936</v>
      </c>
      <c r="C181" t="s">
        <v>1659</v>
      </c>
      <c r="D181" t="s">
        <v>1937</v>
      </c>
    </row>
    <row r="183" spans="1:4" x14ac:dyDescent="0.35">
      <c r="A183" t="s">
        <v>1657</v>
      </c>
      <c r="B183" t="s">
        <v>1478</v>
      </c>
      <c r="C183" t="s">
        <v>1659</v>
      </c>
      <c r="D183" t="s">
        <v>1938</v>
      </c>
    </row>
    <row r="184" spans="1:4" x14ac:dyDescent="0.35">
      <c r="A184" t="s">
        <v>1800</v>
      </c>
      <c r="B184" t="s">
        <v>1939</v>
      </c>
      <c r="C184" t="s">
        <v>1659</v>
      </c>
      <c r="D184" t="s">
        <v>1940</v>
      </c>
    </row>
    <row r="185" spans="1:4" x14ac:dyDescent="0.35">
      <c r="A185" t="s">
        <v>1800</v>
      </c>
      <c r="B185" t="s">
        <v>1941</v>
      </c>
      <c r="C185" t="s">
        <v>1659</v>
      </c>
      <c r="D185" t="s">
        <v>1942</v>
      </c>
    </row>
    <row r="187" spans="1:4" x14ac:dyDescent="0.35">
      <c r="A187" t="s">
        <v>1657</v>
      </c>
      <c r="B187" t="s">
        <v>1479</v>
      </c>
      <c r="C187" t="s">
        <v>1659</v>
      </c>
      <c r="D187" t="s">
        <v>1943</v>
      </c>
    </row>
    <row r="188" spans="1:4" x14ac:dyDescent="0.35">
      <c r="A188" t="s">
        <v>1800</v>
      </c>
      <c r="B188" t="s">
        <v>1944</v>
      </c>
      <c r="C188" t="s">
        <v>1659</v>
      </c>
      <c r="D188" t="s">
        <v>1905</v>
      </c>
    </row>
    <row r="189" spans="1:4" x14ac:dyDescent="0.35">
      <c r="A189" t="s">
        <v>1800</v>
      </c>
      <c r="B189" t="s">
        <v>1945</v>
      </c>
      <c r="C189" t="s">
        <v>1659</v>
      </c>
      <c r="D189" t="s">
        <v>1907</v>
      </c>
    </row>
    <row r="191" spans="1:4" x14ac:dyDescent="0.35">
      <c r="A191" t="s">
        <v>1657</v>
      </c>
      <c r="B191" t="s">
        <v>1480</v>
      </c>
      <c r="C191" t="s">
        <v>1659</v>
      </c>
      <c r="D191" t="s">
        <v>1946</v>
      </c>
    </row>
    <row r="192" spans="1:4" x14ac:dyDescent="0.35">
      <c r="A192" t="s">
        <v>1800</v>
      </c>
      <c r="B192" t="s">
        <v>1947</v>
      </c>
      <c r="C192" t="s">
        <v>1659</v>
      </c>
      <c r="D192" t="s">
        <v>1948</v>
      </c>
    </row>
    <row r="193" spans="1:4" x14ac:dyDescent="0.35">
      <c r="A193" t="s">
        <v>1800</v>
      </c>
      <c r="B193" t="s">
        <v>1949</v>
      </c>
      <c r="C193" t="s">
        <v>1659</v>
      </c>
      <c r="D193" t="s">
        <v>1950</v>
      </c>
    </row>
    <row r="195" spans="1:4" x14ac:dyDescent="0.35">
      <c r="A195" t="s">
        <v>1657</v>
      </c>
      <c r="B195" t="s">
        <v>1481</v>
      </c>
      <c r="C195" t="s">
        <v>1659</v>
      </c>
      <c r="D195" t="s">
        <v>1943</v>
      </c>
    </row>
    <row r="196" spans="1:4" x14ac:dyDescent="0.35">
      <c r="A196" t="s">
        <v>1800</v>
      </c>
      <c r="B196" t="s">
        <v>1951</v>
      </c>
      <c r="C196" t="s">
        <v>1659</v>
      </c>
      <c r="D196" t="s">
        <v>1905</v>
      </c>
    </row>
    <row r="197" spans="1:4" x14ac:dyDescent="0.35">
      <c r="A197" t="s">
        <v>1800</v>
      </c>
      <c r="B197" t="s">
        <v>1952</v>
      </c>
      <c r="C197" t="s">
        <v>1659</v>
      </c>
      <c r="D197" t="s">
        <v>1907</v>
      </c>
    </row>
    <row r="199" spans="1:4" x14ac:dyDescent="0.35">
      <c r="A199" t="s">
        <v>1657</v>
      </c>
      <c r="B199" t="s">
        <v>1482</v>
      </c>
      <c r="C199" t="s">
        <v>1659</v>
      </c>
      <c r="D199" t="s">
        <v>1943</v>
      </c>
    </row>
    <row r="200" spans="1:4" x14ac:dyDescent="0.35">
      <c r="A200" t="s">
        <v>1800</v>
      </c>
      <c r="B200" t="s">
        <v>1953</v>
      </c>
      <c r="C200" t="s">
        <v>1659</v>
      </c>
      <c r="D200" t="s">
        <v>1905</v>
      </c>
    </row>
    <row r="201" spans="1:4" x14ac:dyDescent="0.35">
      <c r="A201" t="s">
        <v>1800</v>
      </c>
      <c r="B201" t="s">
        <v>1954</v>
      </c>
      <c r="C201" t="s">
        <v>1659</v>
      </c>
      <c r="D201" t="s">
        <v>1907</v>
      </c>
    </row>
    <row r="203" spans="1:4" x14ac:dyDescent="0.35">
      <c r="A203" t="s">
        <v>1657</v>
      </c>
      <c r="B203" t="s">
        <v>1483</v>
      </c>
      <c r="C203" t="s">
        <v>1659</v>
      </c>
      <c r="D203" t="s">
        <v>1955</v>
      </c>
    </row>
    <row r="204" spans="1:4" x14ac:dyDescent="0.35">
      <c r="A204" t="s">
        <v>1800</v>
      </c>
      <c r="B204" t="s">
        <v>1956</v>
      </c>
      <c r="C204" t="s">
        <v>1659</v>
      </c>
      <c r="D204" t="s">
        <v>1957</v>
      </c>
    </row>
    <row r="205" spans="1:4" x14ac:dyDescent="0.35">
      <c r="A205" t="s">
        <v>1800</v>
      </c>
      <c r="B205" t="s">
        <v>1958</v>
      </c>
      <c r="C205" t="s">
        <v>1659</v>
      </c>
      <c r="D205" t="s">
        <v>1959</v>
      </c>
    </row>
    <row r="207" spans="1:4" x14ac:dyDescent="0.35">
      <c r="A207" t="s">
        <v>1657</v>
      </c>
      <c r="B207" t="s">
        <v>1484</v>
      </c>
      <c r="C207" t="s">
        <v>1659</v>
      </c>
      <c r="D207" t="s">
        <v>1960</v>
      </c>
    </row>
    <row r="208" spans="1:4" x14ac:dyDescent="0.35">
      <c r="A208" t="s">
        <v>1800</v>
      </c>
      <c r="B208" t="s">
        <v>1961</v>
      </c>
      <c r="C208" t="s">
        <v>1659</v>
      </c>
      <c r="D208" t="s">
        <v>1962</v>
      </c>
    </row>
    <row r="209" spans="1:4" x14ac:dyDescent="0.35">
      <c r="A209" t="s">
        <v>1800</v>
      </c>
      <c r="B209" t="s">
        <v>1963</v>
      </c>
      <c r="C209" t="s">
        <v>1659</v>
      </c>
      <c r="D209" t="s">
        <v>1964</v>
      </c>
    </row>
    <row r="211" spans="1:4" x14ac:dyDescent="0.35">
      <c r="A211" t="s">
        <v>1657</v>
      </c>
      <c r="B211" t="s">
        <v>1485</v>
      </c>
      <c r="C211" t="s">
        <v>1659</v>
      </c>
      <c r="D211" t="s">
        <v>1888</v>
      </c>
    </row>
    <row r="212" spans="1:4" x14ac:dyDescent="0.35">
      <c r="A212" t="s">
        <v>1800</v>
      </c>
      <c r="B212" t="s">
        <v>1965</v>
      </c>
      <c r="C212" t="s">
        <v>1659</v>
      </c>
      <c r="D212" t="s">
        <v>1890</v>
      </c>
    </row>
    <row r="213" spans="1:4" x14ac:dyDescent="0.35">
      <c r="A213" t="s">
        <v>1800</v>
      </c>
      <c r="B213" t="s">
        <v>1966</v>
      </c>
      <c r="C213" t="s">
        <v>1659</v>
      </c>
      <c r="D213" t="s">
        <v>1892</v>
      </c>
    </row>
    <row r="215" spans="1:4" x14ac:dyDescent="0.35">
      <c r="A215" t="s">
        <v>1657</v>
      </c>
      <c r="B215" t="s">
        <v>1486</v>
      </c>
      <c r="C215" t="s">
        <v>1659</v>
      </c>
      <c r="D215" t="s">
        <v>1967</v>
      </c>
    </row>
    <row r="216" spans="1:4" x14ac:dyDescent="0.35">
      <c r="A216" t="s">
        <v>1800</v>
      </c>
      <c r="B216" t="s">
        <v>1968</v>
      </c>
      <c r="C216" t="s">
        <v>1659</v>
      </c>
      <c r="D216" t="s">
        <v>1969</v>
      </c>
    </row>
    <row r="217" spans="1:4" x14ac:dyDescent="0.35">
      <c r="A217" t="s">
        <v>1800</v>
      </c>
      <c r="B217" t="s">
        <v>1970</v>
      </c>
      <c r="C217" t="s">
        <v>1659</v>
      </c>
      <c r="D217" t="s">
        <v>1971</v>
      </c>
    </row>
    <row r="218" spans="1:4" x14ac:dyDescent="0.35">
      <c r="A218" t="s">
        <v>1800</v>
      </c>
      <c r="B218" t="s">
        <v>1972</v>
      </c>
      <c r="C218" t="s">
        <v>1659</v>
      </c>
      <c r="D218" t="s">
        <v>1973</v>
      </c>
    </row>
    <row r="220" spans="1:4" x14ac:dyDescent="0.35">
      <c r="A220" t="s">
        <v>1657</v>
      </c>
      <c r="B220" t="s">
        <v>1487</v>
      </c>
      <c r="C220" t="s">
        <v>1659</v>
      </c>
      <c r="D220" t="s">
        <v>1974</v>
      </c>
    </row>
    <row r="221" spans="1:4" x14ac:dyDescent="0.35">
      <c r="A221" t="s">
        <v>1800</v>
      </c>
      <c r="B221" t="s">
        <v>1975</v>
      </c>
      <c r="C221" t="s">
        <v>1659</v>
      </c>
      <c r="D221" t="s">
        <v>1976</v>
      </c>
    </row>
    <row r="222" spans="1:4" x14ac:dyDescent="0.35">
      <c r="A222" t="s">
        <v>1800</v>
      </c>
      <c r="B222" t="s">
        <v>1977</v>
      </c>
      <c r="C222" t="s">
        <v>1659</v>
      </c>
      <c r="D222" t="s">
        <v>1978</v>
      </c>
    </row>
    <row r="223" spans="1:4" x14ac:dyDescent="0.35">
      <c r="A223" t="s">
        <v>1800</v>
      </c>
      <c r="B223" t="s">
        <v>1979</v>
      </c>
      <c r="C223" t="s">
        <v>1659</v>
      </c>
      <c r="D223" t="s">
        <v>1980</v>
      </c>
    </row>
    <row r="224" spans="1:4" x14ac:dyDescent="0.35">
      <c r="A224" t="s">
        <v>1800</v>
      </c>
      <c r="B224" t="s">
        <v>1981</v>
      </c>
      <c r="C224" t="s">
        <v>1659</v>
      </c>
      <c r="D224" t="s">
        <v>1982</v>
      </c>
    </row>
    <row r="226" spans="1:4" x14ac:dyDescent="0.35">
      <c r="A226" t="s">
        <v>1657</v>
      </c>
      <c r="B226" t="s">
        <v>1488</v>
      </c>
      <c r="C226" t="s">
        <v>1659</v>
      </c>
      <c r="D226" t="s">
        <v>1983</v>
      </c>
    </row>
    <row r="227" spans="1:4" x14ac:dyDescent="0.35">
      <c r="A227" t="s">
        <v>1800</v>
      </c>
      <c r="B227" t="s">
        <v>1984</v>
      </c>
      <c r="C227" t="s">
        <v>1659</v>
      </c>
      <c r="D227" t="s">
        <v>1985</v>
      </c>
    </row>
    <row r="228" spans="1:4" x14ac:dyDescent="0.35">
      <c r="A228" t="s">
        <v>1800</v>
      </c>
      <c r="B228" t="s">
        <v>1986</v>
      </c>
      <c r="C228" t="s">
        <v>1659</v>
      </c>
      <c r="D228" t="s">
        <v>1987</v>
      </c>
    </row>
    <row r="229" spans="1:4" x14ac:dyDescent="0.35">
      <c r="A229" t="s">
        <v>1800</v>
      </c>
      <c r="B229" t="s">
        <v>1988</v>
      </c>
      <c r="C229" t="s">
        <v>1659</v>
      </c>
      <c r="D229" t="s">
        <v>1989</v>
      </c>
    </row>
    <row r="231" spans="1:4" x14ac:dyDescent="0.35">
      <c r="A231" t="s">
        <v>1657</v>
      </c>
      <c r="B231" t="s">
        <v>1489</v>
      </c>
      <c r="C231" t="s">
        <v>1659</v>
      </c>
      <c r="D231" t="s">
        <v>1990</v>
      </c>
    </row>
    <row r="232" spans="1:4" x14ac:dyDescent="0.35">
      <c r="A232" t="s">
        <v>1800</v>
      </c>
      <c r="B232" t="s">
        <v>1991</v>
      </c>
      <c r="C232" t="s">
        <v>1659</v>
      </c>
      <c r="D232" t="s">
        <v>1992</v>
      </c>
    </row>
    <row r="233" spans="1:4" x14ac:dyDescent="0.35">
      <c r="A233" t="s">
        <v>1800</v>
      </c>
      <c r="B233" t="s">
        <v>1993</v>
      </c>
      <c r="C233" t="s">
        <v>1659</v>
      </c>
      <c r="D233" t="s">
        <v>1994</v>
      </c>
    </row>
    <row r="234" spans="1:4" x14ac:dyDescent="0.35">
      <c r="A234" t="s">
        <v>1800</v>
      </c>
      <c r="B234" t="s">
        <v>1995</v>
      </c>
      <c r="C234" t="s">
        <v>1659</v>
      </c>
      <c r="D234" t="s">
        <v>1996</v>
      </c>
    </row>
    <row r="235" spans="1:4" x14ac:dyDescent="0.35">
      <c r="A235" t="s">
        <v>1800</v>
      </c>
      <c r="B235" t="s">
        <v>1997</v>
      </c>
      <c r="C235" t="s">
        <v>1659</v>
      </c>
      <c r="D235" t="s">
        <v>1998</v>
      </c>
    </row>
    <row r="237" spans="1:4" x14ac:dyDescent="0.35">
      <c r="A237" t="s">
        <v>1657</v>
      </c>
      <c r="B237" t="s">
        <v>1490</v>
      </c>
      <c r="C237" t="s">
        <v>1659</v>
      </c>
      <c r="D237" t="s">
        <v>1999</v>
      </c>
    </row>
    <row r="238" spans="1:4" x14ac:dyDescent="0.35">
      <c r="A238" t="s">
        <v>1800</v>
      </c>
      <c r="B238" t="s">
        <v>2000</v>
      </c>
      <c r="C238" t="s">
        <v>1659</v>
      </c>
      <c r="D238" t="s">
        <v>2001</v>
      </c>
    </row>
    <row r="239" spans="1:4" x14ac:dyDescent="0.35">
      <c r="A239" t="s">
        <v>1800</v>
      </c>
      <c r="B239" t="s">
        <v>2002</v>
      </c>
      <c r="C239" t="s">
        <v>1659</v>
      </c>
      <c r="D239" t="s">
        <v>2003</v>
      </c>
    </row>
    <row r="241" spans="1:4" x14ac:dyDescent="0.35">
      <c r="A241" t="s">
        <v>1657</v>
      </c>
      <c r="B241" t="s">
        <v>1491</v>
      </c>
      <c r="C241" t="s">
        <v>1659</v>
      </c>
      <c r="D241" t="s">
        <v>2004</v>
      </c>
    </row>
    <row r="242" spans="1:4" x14ac:dyDescent="0.35">
      <c r="A242" t="s">
        <v>1800</v>
      </c>
      <c r="B242" t="s">
        <v>2005</v>
      </c>
      <c r="C242" t="s">
        <v>1659</v>
      </c>
      <c r="D242" t="s">
        <v>2006</v>
      </c>
    </row>
    <row r="243" spans="1:4" x14ac:dyDescent="0.35">
      <c r="A243" t="s">
        <v>1800</v>
      </c>
      <c r="B243" t="s">
        <v>2007</v>
      </c>
      <c r="C243" t="s">
        <v>1659</v>
      </c>
      <c r="D243" t="s">
        <v>2008</v>
      </c>
    </row>
    <row r="244" spans="1:4" x14ac:dyDescent="0.35">
      <c r="A244" t="s">
        <v>1800</v>
      </c>
      <c r="B244" t="s">
        <v>2009</v>
      </c>
      <c r="C244" t="s">
        <v>1659</v>
      </c>
      <c r="D244" t="s">
        <v>2010</v>
      </c>
    </row>
    <row r="246" spans="1:4" x14ac:dyDescent="0.35">
      <c r="A246" t="s">
        <v>1657</v>
      </c>
      <c r="B246" t="s">
        <v>1492</v>
      </c>
      <c r="C246" t="s">
        <v>1659</v>
      </c>
      <c r="D246" t="s">
        <v>2011</v>
      </c>
    </row>
    <row r="247" spans="1:4" x14ac:dyDescent="0.35">
      <c r="A247" t="s">
        <v>1800</v>
      </c>
      <c r="B247" t="s">
        <v>2012</v>
      </c>
      <c r="C247" t="s">
        <v>1659</v>
      </c>
      <c r="D247" t="s">
        <v>2013</v>
      </c>
    </row>
    <row r="248" spans="1:4" x14ac:dyDescent="0.35">
      <c r="A248" t="s">
        <v>1800</v>
      </c>
      <c r="B248" t="s">
        <v>2014</v>
      </c>
      <c r="C248" t="s">
        <v>1659</v>
      </c>
      <c r="D248" t="s">
        <v>2015</v>
      </c>
    </row>
    <row r="249" spans="1:4" x14ac:dyDescent="0.35">
      <c r="A249" t="s">
        <v>1800</v>
      </c>
      <c r="B249" t="s">
        <v>2016</v>
      </c>
      <c r="C249" t="s">
        <v>1659</v>
      </c>
      <c r="D249" t="s">
        <v>2017</v>
      </c>
    </row>
    <row r="251" spans="1:4" x14ac:dyDescent="0.35">
      <c r="A251" t="s">
        <v>1657</v>
      </c>
      <c r="B251" t="s">
        <v>1493</v>
      </c>
      <c r="C251" t="s">
        <v>1659</v>
      </c>
      <c r="D251" t="s">
        <v>2018</v>
      </c>
    </row>
    <row r="252" spans="1:4" x14ac:dyDescent="0.35">
      <c r="A252" t="s">
        <v>1800</v>
      </c>
      <c r="B252" t="s">
        <v>2019</v>
      </c>
      <c r="C252" t="s">
        <v>1659</v>
      </c>
      <c r="D252" t="s">
        <v>1976</v>
      </c>
    </row>
    <row r="253" spans="1:4" x14ac:dyDescent="0.35">
      <c r="A253" t="s">
        <v>1800</v>
      </c>
      <c r="B253" t="s">
        <v>2020</v>
      </c>
      <c r="C253" t="s">
        <v>1659</v>
      </c>
      <c r="D253" t="s">
        <v>1978</v>
      </c>
    </row>
    <row r="254" spans="1:4" x14ac:dyDescent="0.35">
      <c r="A254" t="s">
        <v>1800</v>
      </c>
      <c r="B254" t="s">
        <v>2021</v>
      </c>
      <c r="C254" t="s">
        <v>1659</v>
      </c>
      <c r="D254" t="s">
        <v>1980</v>
      </c>
    </row>
    <row r="255" spans="1:4" x14ac:dyDescent="0.35">
      <c r="A255" t="s">
        <v>1800</v>
      </c>
      <c r="B255" t="s">
        <v>2022</v>
      </c>
      <c r="C255" t="s">
        <v>1659</v>
      </c>
      <c r="D255" t="s">
        <v>2023</v>
      </c>
    </row>
    <row r="257" spans="1:4" x14ac:dyDescent="0.35">
      <c r="A257" t="s">
        <v>1657</v>
      </c>
      <c r="B257" t="s">
        <v>1494</v>
      </c>
      <c r="C257" t="s">
        <v>1659</v>
      </c>
      <c r="D257" t="s">
        <v>2024</v>
      </c>
    </row>
    <row r="258" spans="1:4" x14ac:dyDescent="0.35">
      <c r="A258" t="s">
        <v>1800</v>
      </c>
      <c r="B258" t="s">
        <v>2025</v>
      </c>
      <c r="C258" t="s">
        <v>1659</v>
      </c>
      <c r="D258" t="s">
        <v>2026</v>
      </c>
    </row>
    <row r="259" spans="1:4" x14ac:dyDescent="0.35">
      <c r="A259" t="s">
        <v>1800</v>
      </c>
      <c r="B259" t="s">
        <v>2027</v>
      </c>
      <c r="C259" t="s">
        <v>1659</v>
      </c>
      <c r="D259" t="s">
        <v>2028</v>
      </c>
    </row>
    <row r="261" spans="1:4" x14ac:dyDescent="0.35">
      <c r="A261" t="s">
        <v>1657</v>
      </c>
      <c r="B261" t="s">
        <v>1495</v>
      </c>
      <c r="C261" t="s">
        <v>1659</v>
      </c>
      <c r="D261" t="s">
        <v>2029</v>
      </c>
    </row>
    <row r="262" spans="1:4" x14ac:dyDescent="0.35">
      <c r="A262" t="s">
        <v>1800</v>
      </c>
      <c r="B262" t="s">
        <v>2030</v>
      </c>
      <c r="C262" t="s">
        <v>1659</v>
      </c>
      <c r="D262" t="s">
        <v>2031</v>
      </c>
    </row>
    <row r="263" spans="1:4" x14ac:dyDescent="0.35">
      <c r="A263" t="s">
        <v>1800</v>
      </c>
      <c r="B263" t="s">
        <v>2032</v>
      </c>
      <c r="C263" t="s">
        <v>1659</v>
      </c>
      <c r="D263" t="s">
        <v>2033</v>
      </c>
    </row>
    <row r="264" spans="1:4" x14ac:dyDescent="0.35">
      <c r="A264" t="s">
        <v>1800</v>
      </c>
      <c r="B264" t="s">
        <v>2034</v>
      </c>
      <c r="C264" t="s">
        <v>1659</v>
      </c>
      <c r="D264" t="s">
        <v>2035</v>
      </c>
    </row>
    <row r="266" spans="1:4" x14ac:dyDescent="0.35">
      <c r="A266" t="s">
        <v>1657</v>
      </c>
      <c r="B266" t="s">
        <v>1496</v>
      </c>
      <c r="C266" t="s">
        <v>1659</v>
      </c>
      <c r="D266" t="s">
        <v>2036</v>
      </c>
    </row>
    <row r="267" spans="1:4" x14ac:dyDescent="0.35">
      <c r="A267" t="s">
        <v>1800</v>
      </c>
      <c r="B267" t="s">
        <v>2037</v>
      </c>
      <c r="C267" t="s">
        <v>1659</v>
      </c>
      <c r="D267" t="s">
        <v>2038</v>
      </c>
    </row>
    <row r="268" spans="1:4" x14ac:dyDescent="0.35">
      <c r="A268" t="s">
        <v>1800</v>
      </c>
      <c r="B268" t="s">
        <v>2039</v>
      </c>
      <c r="C268" t="s">
        <v>1659</v>
      </c>
      <c r="D268" t="s">
        <v>2040</v>
      </c>
    </row>
    <row r="270" spans="1:4" x14ac:dyDescent="0.35">
      <c r="A270" t="s">
        <v>1657</v>
      </c>
      <c r="B270" t="s">
        <v>1497</v>
      </c>
      <c r="C270" t="s">
        <v>1659</v>
      </c>
      <c r="D270" t="s">
        <v>2041</v>
      </c>
    </row>
    <row r="271" spans="1:4" x14ac:dyDescent="0.35">
      <c r="A271" t="s">
        <v>1800</v>
      </c>
      <c r="B271" t="s">
        <v>2042</v>
      </c>
      <c r="C271" t="s">
        <v>1659</v>
      </c>
      <c r="D271" t="s">
        <v>2043</v>
      </c>
    </row>
    <row r="272" spans="1:4" x14ac:dyDescent="0.35">
      <c r="A272" t="s">
        <v>1800</v>
      </c>
      <c r="B272" t="s">
        <v>2044</v>
      </c>
      <c r="C272" t="s">
        <v>1659</v>
      </c>
      <c r="D272" t="s">
        <v>2045</v>
      </c>
    </row>
    <row r="273" spans="1:4" x14ac:dyDescent="0.35">
      <c r="A273" t="s">
        <v>1800</v>
      </c>
      <c r="B273" t="s">
        <v>2046</v>
      </c>
      <c r="C273" t="s">
        <v>1659</v>
      </c>
      <c r="D273" t="s">
        <v>2047</v>
      </c>
    </row>
    <row r="275" spans="1:4" x14ac:dyDescent="0.35">
      <c r="A275" t="s">
        <v>1657</v>
      </c>
      <c r="B275" t="s">
        <v>1498</v>
      </c>
      <c r="C275" t="s">
        <v>1659</v>
      </c>
      <c r="D275" t="s">
        <v>2048</v>
      </c>
    </row>
    <row r="276" spans="1:4" x14ac:dyDescent="0.35">
      <c r="A276" t="s">
        <v>1800</v>
      </c>
      <c r="B276" t="s">
        <v>2049</v>
      </c>
      <c r="C276" t="s">
        <v>1659</v>
      </c>
      <c r="D276" t="s">
        <v>2050</v>
      </c>
    </row>
    <row r="277" spans="1:4" x14ac:dyDescent="0.35">
      <c r="A277" t="s">
        <v>1800</v>
      </c>
      <c r="B277" t="s">
        <v>2051</v>
      </c>
      <c r="C277" t="s">
        <v>1659</v>
      </c>
      <c r="D277" t="s">
        <v>2052</v>
      </c>
    </row>
    <row r="278" spans="1:4" x14ac:dyDescent="0.35">
      <c r="A278" t="s">
        <v>1800</v>
      </c>
      <c r="B278" t="s">
        <v>2053</v>
      </c>
      <c r="C278" t="s">
        <v>1659</v>
      </c>
      <c r="D278" t="s">
        <v>2054</v>
      </c>
    </row>
    <row r="280" spans="1:4" x14ac:dyDescent="0.35">
      <c r="A280" t="s">
        <v>1657</v>
      </c>
      <c r="B280" t="s">
        <v>1499</v>
      </c>
      <c r="C280" t="s">
        <v>1659</v>
      </c>
      <c r="D280" t="s">
        <v>2055</v>
      </c>
    </row>
    <row r="281" spans="1:4" x14ac:dyDescent="0.35">
      <c r="A281" t="s">
        <v>1800</v>
      </c>
      <c r="B281" t="s">
        <v>2056</v>
      </c>
      <c r="C281" t="s">
        <v>1659</v>
      </c>
      <c r="D281" t="s">
        <v>2057</v>
      </c>
    </row>
    <row r="282" spans="1:4" x14ac:dyDescent="0.35">
      <c r="A282" t="s">
        <v>1800</v>
      </c>
      <c r="B282" t="s">
        <v>2058</v>
      </c>
      <c r="C282" t="s">
        <v>1659</v>
      </c>
      <c r="D282" t="s">
        <v>2059</v>
      </c>
    </row>
    <row r="284" spans="1:4" x14ac:dyDescent="0.35">
      <c r="A284" t="s">
        <v>1657</v>
      </c>
      <c r="B284" t="s">
        <v>1500</v>
      </c>
      <c r="C284" t="s">
        <v>1659</v>
      </c>
      <c r="D284" t="s">
        <v>2060</v>
      </c>
    </row>
    <row r="285" spans="1:4" x14ac:dyDescent="0.35">
      <c r="A285" t="s">
        <v>1800</v>
      </c>
      <c r="B285" t="s">
        <v>2061</v>
      </c>
      <c r="C285" t="s">
        <v>1659</v>
      </c>
      <c r="D285" t="s">
        <v>2062</v>
      </c>
    </row>
    <row r="286" spans="1:4" x14ac:dyDescent="0.35">
      <c r="A286" t="s">
        <v>1800</v>
      </c>
      <c r="B286" t="s">
        <v>2063</v>
      </c>
      <c r="C286" t="s">
        <v>1659</v>
      </c>
      <c r="D286" t="s">
        <v>2052</v>
      </c>
    </row>
    <row r="287" spans="1:4" x14ac:dyDescent="0.35">
      <c r="A287" t="s">
        <v>1800</v>
      </c>
      <c r="B287" t="s">
        <v>2064</v>
      </c>
      <c r="C287" t="s">
        <v>1659</v>
      </c>
      <c r="D287" t="s">
        <v>2065</v>
      </c>
    </row>
    <row r="288" spans="1:4" x14ac:dyDescent="0.35">
      <c r="A288" t="s">
        <v>1800</v>
      </c>
      <c r="B288" t="s">
        <v>2066</v>
      </c>
      <c r="C288" t="s">
        <v>1659</v>
      </c>
      <c r="D288" t="s">
        <v>2067</v>
      </c>
    </row>
    <row r="290" spans="1:4" x14ac:dyDescent="0.35">
      <c r="A290" t="s">
        <v>1657</v>
      </c>
      <c r="B290" t="s">
        <v>1501</v>
      </c>
      <c r="C290" t="s">
        <v>1659</v>
      </c>
      <c r="D290" t="s">
        <v>2068</v>
      </c>
    </row>
    <row r="291" spans="1:4" x14ac:dyDescent="0.35">
      <c r="A291" t="s">
        <v>1800</v>
      </c>
      <c r="B291" t="s">
        <v>2069</v>
      </c>
      <c r="C291" t="s">
        <v>1659</v>
      </c>
      <c r="D291" t="s">
        <v>2070</v>
      </c>
    </row>
    <row r="292" spans="1:4" x14ac:dyDescent="0.35">
      <c r="A292" t="s">
        <v>1800</v>
      </c>
      <c r="B292" t="s">
        <v>2071</v>
      </c>
      <c r="C292" t="s">
        <v>1659</v>
      </c>
      <c r="D292" t="s">
        <v>2033</v>
      </c>
    </row>
    <row r="293" spans="1:4" x14ac:dyDescent="0.35">
      <c r="A293" t="s">
        <v>1800</v>
      </c>
      <c r="B293" t="s">
        <v>2072</v>
      </c>
      <c r="C293" t="s">
        <v>1659</v>
      </c>
      <c r="D293" t="s">
        <v>2073</v>
      </c>
    </row>
    <row r="295" spans="1:4" x14ac:dyDescent="0.35">
      <c r="A295" t="s">
        <v>1657</v>
      </c>
      <c r="B295" t="s">
        <v>2074</v>
      </c>
      <c r="C295" t="s">
        <v>1659</v>
      </c>
      <c r="D295" t="s">
        <v>2075</v>
      </c>
    </row>
    <row r="296" spans="1:4" x14ac:dyDescent="0.35">
      <c r="A296" t="s">
        <v>1800</v>
      </c>
      <c r="B296" t="s">
        <v>2076</v>
      </c>
      <c r="C296" t="s">
        <v>1659</v>
      </c>
      <c r="D296" t="s">
        <v>2077</v>
      </c>
    </row>
    <row r="297" spans="1:4" x14ac:dyDescent="0.35">
      <c r="A297" t="s">
        <v>1800</v>
      </c>
      <c r="B297" t="s">
        <v>2078</v>
      </c>
      <c r="C297" t="s">
        <v>1659</v>
      </c>
      <c r="D297" t="s">
        <v>2079</v>
      </c>
    </row>
    <row r="299" spans="1:4" x14ac:dyDescent="0.35">
      <c r="A299" t="s">
        <v>1657</v>
      </c>
      <c r="B299" t="s">
        <v>1502</v>
      </c>
      <c r="C299" t="s">
        <v>1659</v>
      </c>
      <c r="D299" t="s">
        <v>2080</v>
      </c>
    </row>
    <row r="300" spans="1:4" x14ac:dyDescent="0.35">
      <c r="A300" t="s">
        <v>1800</v>
      </c>
      <c r="B300" t="s">
        <v>2081</v>
      </c>
      <c r="C300" t="s">
        <v>1659</v>
      </c>
      <c r="D300" t="s">
        <v>1957</v>
      </c>
    </row>
    <row r="301" spans="1:4" x14ac:dyDescent="0.35">
      <c r="A301" t="s">
        <v>1800</v>
      </c>
      <c r="B301" t="s">
        <v>2082</v>
      </c>
      <c r="C301" t="s">
        <v>1659</v>
      </c>
      <c r="D301" t="s">
        <v>2083</v>
      </c>
    </row>
    <row r="303" spans="1:4" x14ac:dyDescent="0.35">
      <c r="A303" t="s">
        <v>1657</v>
      </c>
      <c r="B303" t="s">
        <v>1503</v>
      </c>
      <c r="C303" t="s">
        <v>1659</v>
      </c>
      <c r="D303" t="s">
        <v>2084</v>
      </c>
    </row>
    <row r="304" spans="1:4" x14ac:dyDescent="0.35">
      <c r="A304" t="s">
        <v>1800</v>
      </c>
      <c r="B304" t="s">
        <v>2085</v>
      </c>
      <c r="C304" t="s">
        <v>1659</v>
      </c>
      <c r="D304" t="s">
        <v>2086</v>
      </c>
    </row>
    <row r="305" spans="1:4" x14ac:dyDescent="0.35">
      <c r="A305" t="s">
        <v>1800</v>
      </c>
      <c r="B305" t="s">
        <v>2087</v>
      </c>
      <c r="C305" t="s">
        <v>1659</v>
      </c>
      <c r="D305" t="s">
        <v>2088</v>
      </c>
    </row>
    <row r="307" spans="1:4" x14ac:dyDescent="0.35">
      <c r="A307" t="s">
        <v>1657</v>
      </c>
      <c r="B307" t="s">
        <v>1504</v>
      </c>
      <c r="C307" t="s">
        <v>1659</v>
      </c>
      <c r="D307" t="s">
        <v>2089</v>
      </c>
    </row>
    <row r="308" spans="1:4" x14ac:dyDescent="0.35">
      <c r="A308" t="s">
        <v>1800</v>
      </c>
      <c r="B308" t="s">
        <v>2090</v>
      </c>
      <c r="C308" t="s">
        <v>1659</v>
      </c>
      <c r="D308" t="s">
        <v>2091</v>
      </c>
    </row>
    <row r="309" spans="1:4" x14ac:dyDescent="0.35">
      <c r="A309" t="s">
        <v>1800</v>
      </c>
      <c r="B309" t="s">
        <v>2092</v>
      </c>
      <c r="C309" t="s">
        <v>1659</v>
      </c>
      <c r="D309" t="s">
        <v>2093</v>
      </c>
    </row>
    <row r="311" spans="1:4" x14ac:dyDescent="0.35">
      <c r="A311" t="s">
        <v>1657</v>
      </c>
      <c r="B311" t="s">
        <v>1505</v>
      </c>
      <c r="C311" t="s">
        <v>1659</v>
      </c>
      <c r="D311" t="s">
        <v>2094</v>
      </c>
    </row>
    <row r="312" spans="1:4" x14ac:dyDescent="0.35">
      <c r="A312" t="s">
        <v>1800</v>
      </c>
      <c r="B312" t="s">
        <v>2095</v>
      </c>
      <c r="C312" t="s">
        <v>1659</v>
      </c>
      <c r="D312" t="s">
        <v>2096</v>
      </c>
    </row>
    <row r="313" spans="1:4" x14ac:dyDescent="0.35">
      <c r="A313" t="s">
        <v>1800</v>
      </c>
      <c r="B313" t="s">
        <v>2097</v>
      </c>
      <c r="C313" t="s">
        <v>1659</v>
      </c>
      <c r="D313" t="s">
        <v>2098</v>
      </c>
    </row>
    <row r="314" spans="1:4" x14ac:dyDescent="0.35">
      <c r="A314" t="s">
        <v>1800</v>
      </c>
      <c r="B314" t="s">
        <v>2099</v>
      </c>
      <c r="C314" t="s">
        <v>1659</v>
      </c>
      <c r="D314" t="s">
        <v>2100</v>
      </c>
    </row>
    <row r="316" spans="1:4" x14ac:dyDescent="0.35">
      <c r="A316" t="s">
        <v>1657</v>
      </c>
      <c r="B316" t="s">
        <v>1506</v>
      </c>
      <c r="C316" t="s">
        <v>1659</v>
      </c>
      <c r="D316" t="s">
        <v>2101</v>
      </c>
    </row>
    <row r="317" spans="1:4" x14ac:dyDescent="0.35">
      <c r="A317" t="s">
        <v>1800</v>
      </c>
      <c r="B317" t="s">
        <v>2102</v>
      </c>
      <c r="C317" t="s">
        <v>1659</v>
      </c>
      <c r="D317" t="s">
        <v>2103</v>
      </c>
    </row>
    <row r="318" spans="1:4" x14ac:dyDescent="0.35">
      <c r="A318" t="s">
        <v>1800</v>
      </c>
      <c r="B318" t="s">
        <v>2104</v>
      </c>
      <c r="C318" t="s">
        <v>1659</v>
      </c>
      <c r="D318" t="s">
        <v>2098</v>
      </c>
    </row>
    <row r="319" spans="1:4" x14ac:dyDescent="0.35">
      <c r="A319" t="s">
        <v>1800</v>
      </c>
      <c r="B319" t="s">
        <v>2105</v>
      </c>
      <c r="C319" t="s">
        <v>1659</v>
      </c>
      <c r="D319" t="s">
        <v>2106</v>
      </c>
    </row>
    <row r="321" spans="1:4" x14ac:dyDescent="0.35">
      <c r="A321" t="s">
        <v>1657</v>
      </c>
      <c r="B321" t="s">
        <v>1507</v>
      </c>
      <c r="C321" t="s">
        <v>1659</v>
      </c>
      <c r="D321" t="s">
        <v>2107</v>
      </c>
    </row>
    <row r="322" spans="1:4" x14ac:dyDescent="0.35">
      <c r="A322" t="s">
        <v>1800</v>
      </c>
      <c r="B322" t="s">
        <v>2108</v>
      </c>
      <c r="C322" t="s">
        <v>1659</v>
      </c>
      <c r="D322" t="s">
        <v>2109</v>
      </c>
    </row>
    <row r="323" spans="1:4" x14ac:dyDescent="0.35">
      <c r="A323" t="s">
        <v>1800</v>
      </c>
      <c r="B323" t="s">
        <v>2110</v>
      </c>
      <c r="C323" t="s">
        <v>1659</v>
      </c>
      <c r="D323" t="s">
        <v>2111</v>
      </c>
    </row>
    <row r="324" spans="1:4" x14ac:dyDescent="0.35">
      <c r="A324" t="s">
        <v>1800</v>
      </c>
      <c r="B324" t="s">
        <v>2112</v>
      </c>
      <c r="C324" t="s">
        <v>1659</v>
      </c>
      <c r="D324" t="s">
        <v>2113</v>
      </c>
    </row>
    <row r="325" spans="1:4" x14ac:dyDescent="0.35">
      <c r="A325" t="s">
        <v>1800</v>
      </c>
      <c r="B325" t="s">
        <v>2114</v>
      </c>
      <c r="C325" t="s">
        <v>1659</v>
      </c>
      <c r="D325" t="s">
        <v>2115</v>
      </c>
    </row>
    <row r="327" spans="1:4" x14ac:dyDescent="0.35">
      <c r="A327" t="s">
        <v>1657</v>
      </c>
      <c r="B327" t="s">
        <v>1508</v>
      </c>
      <c r="C327" t="s">
        <v>1659</v>
      </c>
      <c r="D327" t="s">
        <v>2116</v>
      </c>
    </row>
    <row r="328" spans="1:4" x14ac:dyDescent="0.35">
      <c r="A328" t="s">
        <v>1800</v>
      </c>
      <c r="B328" t="s">
        <v>2117</v>
      </c>
      <c r="C328" t="s">
        <v>1659</v>
      </c>
      <c r="D328" t="s">
        <v>1992</v>
      </c>
    </row>
    <row r="329" spans="1:4" x14ac:dyDescent="0.35">
      <c r="A329" t="s">
        <v>1800</v>
      </c>
      <c r="B329" t="s">
        <v>2118</v>
      </c>
      <c r="C329" t="s">
        <v>1659</v>
      </c>
      <c r="D329" t="s">
        <v>2119</v>
      </c>
    </row>
    <row r="330" spans="1:4" x14ac:dyDescent="0.35">
      <c r="A330" t="s">
        <v>1800</v>
      </c>
      <c r="B330" t="s">
        <v>2120</v>
      </c>
      <c r="C330" t="s">
        <v>1659</v>
      </c>
      <c r="D330" t="s">
        <v>1996</v>
      </c>
    </row>
    <row r="331" spans="1:4" x14ac:dyDescent="0.35">
      <c r="A331" t="s">
        <v>1800</v>
      </c>
      <c r="B331" t="s">
        <v>2121</v>
      </c>
      <c r="C331" t="s">
        <v>1659</v>
      </c>
      <c r="D331" t="s">
        <v>2122</v>
      </c>
    </row>
    <row r="333" spans="1:4" x14ac:dyDescent="0.35">
      <c r="A333" t="s">
        <v>1657</v>
      </c>
      <c r="B333" t="s">
        <v>1509</v>
      </c>
      <c r="C333" t="s">
        <v>1659</v>
      </c>
      <c r="D333" t="s">
        <v>2123</v>
      </c>
    </row>
    <row r="334" spans="1:4" x14ac:dyDescent="0.35">
      <c r="A334" t="s">
        <v>1800</v>
      </c>
      <c r="B334" t="s">
        <v>2124</v>
      </c>
      <c r="C334" t="s">
        <v>1659</v>
      </c>
      <c r="D334" t="s">
        <v>2125</v>
      </c>
    </row>
    <row r="335" spans="1:4" x14ac:dyDescent="0.35">
      <c r="A335" t="s">
        <v>1800</v>
      </c>
      <c r="B335" t="s">
        <v>2126</v>
      </c>
      <c r="C335" t="s">
        <v>1659</v>
      </c>
      <c r="D335" t="s">
        <v>2111</v>
      </c>
    </row>
    <row r="336" spans="1:4" x14ac:dyDescent="0.35">
      <c r="A336" t="s">
        <v>1800</v>
      </c>
      <c r="B336" t="s">
        <v>2127</v>
      </c>
      <c r="C336" t="s">
        <v>1659</v>
      </c>
      <c r="D336" t="s">
        <v>2128</v>
      </c>
    </row>
    <row r="337" spans="1:4" x14ac:dyDescent="0.35">
      <c r="A337" t="s">
        <v>1800</v>
      </c>
      <c r="B337" t="s">
        <v>2129</v>
      </c>
      <c r="C337" t="s">
        <v>1659</v>
      </c>
      <c r="D337" t="s">
        <v>2115</v>
      </c>
    </row>
    <row r="339" spans="1:4" x14ac:dyDescent="0.35">
      <c r="A339" t="s">
        <v>1657</v>
      </c>
      <c r="B339" t="s">
        <v>1510</v>
      </c>
      <c r="C339" t="s">
        <v>1659</v>
      </c>
      <c r="D339" t="s">
        <v>2130</v>
      </c>
    </row>
    <row r="340" spans="1:4" x14ac:dyDescent="0.35">
      <c r="A340" t="s">
        <v>1800</v>
      </c>
      <c r="B340" t="s">
        <v>2131</v>
      </c>
      <c r="C340" t="s">
        <v>1659</v>
      </c>
      <c r="D340" t="s">
        <v>2132</v>
      </c>
    </row>
    <row r="342" spans="1:4" x14ac:dyDescent="0.35">
      <c r="A342" t="s">
        <v>1657</v>
      </c>
      <c r="B342" t="s">
        <v>1511</v>
      </c>
      <c r="C342" t="s">
        <v>1659</v>
      </c>
      <c r="D342" t="s">
        <v>2133</v>
      </c>
    </row>
    <row r="343" spans="1:4" x14ac:dyDescent="0.35">
      <c r="A343" t="s">
        <v>1800</v>
      </c>
      <c r="B343" t="s">
        <v>2134</v>
      </c>
      <c r="C343" t="s">
        <v>1659</v>
      </c>
      <c r="D343" t="s">
        <v>2135</v>
      </c>
    </row>
    <row r="344" spans="1:4" x14ac:dyDescent="0.35">
      <c r="A344" t="s">
        <v>1800</v>
      </c>
      <c r="B344" t="s">
        <v>2136</v>
      </c>
      <c r="C344" t="s">
        <v>1659</v>
      </c>
      <c r="D344" t="s">
        <v>2137</v>
      </c>
    </row>
    <row r="345" spans="1:4" x14ac:dyDescent="0.35">
      <c r="A345" t="s">
        <v>1800</v>
      </c>
      <c r="B345" t="s">
        <v>2138</v>
      </c>
      <c r="C345" t="s">
        <v>1659</v>
      </c>
      <c r="D345" t="s">
        <v>2139</v>
      </c>
    </row>
    <row r="347" spans="1:4" x14ac:dyDescent="0.35">
      <c r="A347" t="s">
        <v>1657</v>
      </c>
      <c r="B347" t="s">
        <v>1512</v>
      </c>
      <c r="C347" t="s">
        <v>1659</v>
      </c>
      <c r="D347" t="s">
        <v>2140</v>
      </c>
    </row>
    <row r="348" spans="1:4" x14ac:dyDescent="0.35">
      <c r="A348" t="s">
        <v>1800</v>
      </c>
      <c r="B348" t="s">
        <v>2141</v>
      </c>
      <c r="C348" t="s">
        <v>1659</v>
      </c>
      <c r="D348" t="s">
        <v>2142</v>
      </c>
    </row>
    <row r="349" spans="1:4" x14ac:dyDescent="0.35">
      <c r="A349" t="s">
        <v>1800</v>
      </c>
      <c r="B349" t="s">
        <v>2143</v>
      </c>
      <c r="C349" t="s">
        <v>1659</v>
      </c>
      <c r="D349" t="s">
        <v>2144</v>
      </c>
    </row>
    <row r="350" spans="1:4" x14ac:dyDescent="0.35">
      <c r="A350" t="s">
        <v>1800</v>
      </c>
      <c r="B350" t="s">
        <v>2145</v>
      </c>
      <c r="C350" t="s">
        <v>1659</v>
      </c>
      <c r="D350" t="s">
        <v>2146</v>
      </c>
    </row>
    <row r="352" spans="1:4" x14ac:dyDescent="0.35">
      <c r="A352" t="s">
        <v>1657</v>
      </c>
      <c r="B352" t="s">
        <v>1513</v>
      </c>
      <c r="C352" t="s">
        <v>1659</v>
      </c>
      <c r="D352" t="s">
        <v>2147</v>
      </c>
    </row>
    <row r="353" spans="1:4" x14ac:dyDescent="0.35">
      <c r="A353" t="s">
        <v>1800</v>
      </c>
      <c r="B353" t="s">
        <v>2148</v>
      </c>
      <c r="C353" t="s">
        <v>1659</v>
      </c>
      <c r="D353" t="s">
        <v>2149</v>
      </c>
    </row>
    <row r="354" spans="1:4" x14ac:dyDescent="0.35">
      <c r="A354" t="s">
        <v>1800</v>
      </c>
      <c r="B354" t="s">
        <v>2150</v>
      </c>
      <c r="C354" t="s">
        <v>1659</v>
      </c>
      <c r="D354" t="s">
        <v>2151</v>
      </c>
    </row>
    <row r="356" spans="1:4" x14ac:dyDescent="0.35">
      <c r="A356" t="s">
        <v>1657</v>
      </c>
      <c r="B356" t="s">
        <v>1514</v>
      </c>
      <c r="C356" t="s">
        <v>1659</v>
      </c>
      <c r="D356" t="s">
        <v>2152</v>
      </c>
    </row>
    <row r="357" spans="1:4" x14ac:dyDescent="0.35">
      <c r="A357" t="s">
        <v>1800</v>
      </c>
      <c r="B357" t="s">
        <v>2153</v>
      </c>
      <c r="C357" t="s">
        <v>1659</v>
      </c>
      <c r="D357" t="s">
        <v>2154</v>
      </c>
    </row>
    <row r="358" spans="1:4" x14ac:dyDescent="0.35">
      <c r="A358" t="s">
        <v>1800</v>
      </c>
      <c r="B358" t="s">
        <v>2155</v>
      </c>
      <c r="C358" t="s">
        <v>1659</v>
      </c>
      <c r="D358" t="s">
        <v>2033</v>
      </c>
    </row>
    <row r="359" spans="1:4" x14ac:dyDescent="0.35">
      <c r="A359" t="s">
        <v>1800</v>
      </c>
      <c r="B359" t="s">
        <v>2156</v>
      </c>
      <c r="C359" t="s">
        <v>1659</v>
      </c>
      <c r="D359" t="s">
        <v>2157</v>
      </c>
    </row>
    <row r="361" spans="1:4" x14ac:dyDescent="0.35">
      <c r="A361" t="s">
        <v>1657</v>
      </c>
      <c r="B361" t="s">
        <v>1515</v>
      </c>
      <c r="C361" t="s">
        <v>1659</v>
      </c>
      <c r="D361" t="s">
        <v>2158</v>
      </c>
    </row>
    <row r="362" spans="1:4" x14ac:dyDescent="0.35">
      <c r="A362" t="s">
        <v>1800</v>
      </c>
      <c r="B362" t="s">
        <v>2159</v>
      </c>
      <c r="C362" t="s">
        <v>1659</v>
      </c>
      <c r="D362" t="s">
        <v>2160</v>
      </c>
    </row>
    <row r="363" spans="1:4" x14ac:dyDescent="0.35">
      <c r="A363" t="s">
        <v>1800</v>
      </c>
      <c r="B363" t="s">
        <v>2161</v>
      </c>
      <c r="C363" t="s">
        <v>1659</v>
      </c>
      <c r="D363" t="s">
        <v>2052</v>
      </c>
    </row>
    <row r="364" spans="1:4" x14ac:dyDescent="0.35">
      <c r="A364" t="s">
        <v>1800</v>
      </c>
      <c r="B364" t="s">
        <v>2162</v>
      </c>
      <c r="C364" t="s">
        <v>1659</v>
      </c>
      <c r="D364" t="s">
        <v>2163</v>
      </c>
    </row>
    <row r="366" spans="1:4" x14ac:dyDescent="0.35">
      <c r="A366" t="s">
        <v>1657</v>
      </c>
      <c r="B366" t="s">
        <v>1516</v>
      </c>
      <c r="C366" t="s">
        <v>1659</v>
      </c>
      <c r="D366" t="s">
        <v>2164</v>
      </c>
    </row>
    <row r="367" spans="1:4" x14ac:dyDescent="0.35">
      <c r="A367" t="s">
        <v>1800</v>
      </c>
      <c r="B367" t="s">
        <v>2165</v>
      </c>
      <c r="C367" t="s">
        <v>1659</v>
      </c>
      <c r="D367" t="s">
        <v>2166</v>
      </c>
    </row>
    <row r="368" spans="1:4" x14ac:dyDescent="0.35">
      <c r="A368" t="s">
        <v>1800</v>
      </c>
      <c r="B368" t="s">
        <v>2167</v>
      </c>
      <c r="C368" t="s">
        <v>1659</v>
      </c>
      <c r="D368" t="s">
        <v>2052</v>
      </c>
    </row>
    <row r="369" spans="1:4" x14ac:dyDescent="0.35">
      <c r="A369" t="s">
        <v>1800</v>
      </c>
      <c r="B369" t="s">
        <v>2168</v>
      </c>
      <c r="C369" t="s">
        <v>1659</v>
      </c>
      <c r="D369" t="s">
        <v>2169</v>
      </c>
    </row>
    <row r="370" spans="1:4" x14ac:dyDescent="0.35">
      <c r="A370" t="s">
        <v>1800</v>
      </c>
      <c r="B370" t="s">
        <v>2170</v>
      </c>
      <c r="C370" t="s">
        <v>1659</v>
      </c>
      <c r="D370" t="s">
        <v>2171</v>
      </c>
    </row>
    <row r="372" spans="1:4" x14ac:dyDescent="0.35">
      <c r="A372" t="s">
        <v>1657</v>
      </c>
      <c r="B372" t="s">
        <v>1517</v>
      </c>
      <c r="C372" t="s">
        <v>1659</v>
      </c>
      <c r="D372" t="s">
        <v>2164</v>
      </c>
    </row>
    <row r="373" spans="1:4" x14ac:dyDescent="0.35">
      <c r="A373" t="s">
        <v>1800</v>
      </c>
      <c r="B373" t="s">
        <v>2172</v>
      </c>
      <c r="C373" t="s">
        <v>1659</v>
      </c>
      <c r="D373" t="s">
        <v>2166</v>
      </c>
    </row>
    <row r="374" spans="1:4" x14ac:dyDescent="0.35">
      <c r="A374" t="s">
        <v>1800</v>
      </c>
      <c r="B374" t="s">
        <v>2173</v>
      </c>
      <c r="C374" t="s">
        <v>1659</v>
      </c>
      <c r="D374" t="s">
        <v>2052</v>
      </c>
    </row>
    <row r="375" spans="1:4" x14ac:dyDescent="0.35">
      <c r="A375" t="s">
        <v>1800</v>
      </c>
      <c r="B375" t="s">
        <v>2174</v>
      </c>
      <c r="C375" t="s">
        <v>1659</v>
      </c>
      <c r="D375" t="s">
        <v>2169</v>
      </c>
    </row>
    <row r="376" spans="1:4" x14ac:dyDescent="0.35">
      <c r="A376" t="s">
        <v>1800</v>
      </c>
      <c r="B376" t="s">
        <v>2175</v>
      </c>
      <c r="C376" t="s">
        <v>1659</v>
      </c>
      <c r="D376" t="s">
        <v>2171</v>
      </c>
    </row>
    <row r="378" spans="1:4" x14ac:dyDescent="0.35">
      <c r="A378" t="s">
        <v>1657</v>
      </c>
      <c r="B378" t="s">
        <v>1518</v>
      </c>
      <c r="C378" t="s">
        <v>1659</v>
      </c>
      <c r="D378" t="s">
        <v>2176</v>
      </c>
    </row>
    <row r="379" spans="1:4" x14ac:dyDescent="0.35">
      <c r="A379" t="s">
        <v>1800</v>
      </c>
      <c r="B379" t="s">
        <v>2177</v>
      </c>
      <c r="C379" t="s">
        <v>1659</v>
      </c>
      <c r="D379" t="s">
        <v>2178</v>
      </c>
    </row>
    <row r="380" spans="1:4" x14ac:dyDescent="0.35">
      <c r="A380" t="s">
        <v>1800</v>
      </c>
      <c r="B380" t="s">
        <v>2179</v>
      </c>
      <c r="C380" t="s">
        <v>1659</v>
      </c>
      <c r="D380" t="s">
        <v>2052</v>
      </c>
    </row>
    <row r="381" spans="1:4" x14ac:dyDescent="0.35">
      <c r="A381" t="s">
        <v>1800</v>
      </c>
      <c r="B381" t="s">
        <v>2180</v>
      </c>
      <c r="C381" t="s">
        <v>1659</v>
      </c>
      <c r="D381" t="s">
        <v>2181</v>
      </c>
    </row>
    <row r="382" spans="1:4" x14ac:dyDescent="0.35">
      <c r="A382" t="s">
        <v>1800</v>
      </c>
      <c r="B382" t="s">
        <v>2182</v>
      </c>
      <c r="C382" t="s">
        <v>1659</v>
      </c>
      <c r="D382" t="s">
        <v>2183</v>
      </c>
    </row>
    <row r="384" spans="1:4" x14ac:dyDescent="0.35">
      <c r="A384" t="s">
        <v>1657</v>
      </c>
      <c r="B384" t="s">
        <v>1519</v>
      </c>
      <c r="C384" t="s">
        <v>1659</v>
      </c>
      <c r="D384" t="s">
        <v>2184</v>
      </c>
    </row>
    <row r="385" spans="1:4" x14ac:dyDescent="0.35">
      <c r="A385" t="s">
        <v>1800</v>
      </c>
      <c r="B385" t="s">
        <v>2185</v>
      </c>
      <c r="C385" t="s">
        <v>1659</v>
      </c>
      <c r="D385" t="s">
        <v>2186</v>
      </c>
    </row>
    <row r="386" spans="1:4" x14ac:dyDescent="0.35">
      <c r="A386" t="s">
        <v>1800</v>
      </c>
      <c r="B386" t="s">
        <v>2187</v>
      </c>
      <c r="C386" t="s">
        <v>1659</v>
      </c>
      <c r="D386" t="s">
        <v>2188</v>
      </c>
    </row>
    <row r="387" spans="1:4" x14ac:dyDescent="0.35">
      <c r="A387" t="s">
        <v>1800</v>
      </c>
      <c r="B387" t="s">
        <v>2189</v>
      </c>
      <c r="C387" t="s">
        <v>1659</v>
      </c>
      <c r="D387" t="s">
        <v>2190</v>
      </c>
    </row>
    <row r="389" spans="1:4" x14ac:dyDescent="0.35">
      <c r="A389" t="s">
        <v>1657</v>
      </c>
      <c r="B389" t="s">
        <v>1520</v>
      </c>
      <c r="C389" t="s">
        <v>1659</v>
      </c>
      <c r="D389" t="s">
        <v>2191</v>
      </c>
    </row>
    <row r="390" spans="1:4" x14ac:dyDescent="0.35">
      <c r="A390" t="s">
        <v>1800</v>
      </c>
      <c r="B390" t="s">
        <v>2192</v>
      </c>
      <c r="C390" t="s">
        <v>1659</v>
      </c>
      <c r="D390" t="s">
        <v>2193</v>
      </c>
    </row>
    <row r="391" spans="1:4" x14ac:dyDescent="0.35">
      <c r="A391" t="s">
        <v>1800</v>
      </c>
      <c r="B391" t="s">
        <v>2194</v>
      </c>
      <c r="C391" t="s">
        <v>1659</v>
      </c>
      <c r="D391" t="s">
        <v>2195</v>
      </c>
    </row>
    <row r="393" spans="1:4" x14ac:dyDescent="0.35">
      <c r="A393" t="s">
        <v>1657</v>
      </c>
      <c r="B393" t="s">
        <v>1521</v>
      </c>
      <c r="C393" t="s">
        <v>1659</v>
      </c>
      <c r="D393" t="s">
        <v>2196</v>
      </c>
    </row>
    <row r="394" spans="1:4" x14ac:dyDescent="0.35">
      <c r="A394" t="s">
        <v>1800</v>
      </c>
      <c r="B394" t="s">
        <v>2197</v>
      </c>
      <c r="C394" t="s">
        <v>1659</v>
      </c>
      <c r="D394" t="s">
        <v>1802</v>
      </c>
    </row>
    <row r="395" spans="1:4" x14ac:dyDescent="0.35">
      <c r="A395" t="s">
        <v>1800</v>
      </c>
      <c r="B395" t="s">
        <v>2198</v>
      </c>
      <c r="C395" t="s">
        <v>1659</v>
      </c>
      <c r="D395" t="s">
        <v>2199</v>
      </c>
    </row>
    <row r="397" spans="1:4" x14ac:dyDescent="0.35">
      <c r="A397" t="s">
        <v>1657</v>
      </c>
      <c r="B397" t="s">
        <v>1522</v>
      </c>
      <c r="C397" t="s">
        <v>1659</v>
      </c>
      <c r="D397" t="s">
        <v>2200</v>
      </c>
    </row>
    <row r="398" spans="1:4" x14ac:dyDescent="0.35">
      <c r="A398" t="s">
        <v>1800</v>
      </c>
      <c r="B398" t="s">
        <v>2201</v>
      </c>
      <c r="C398" t="s">
        <v>1659</v>
      </c>
      <c r="D398" t="s">
        <v>2202</v>
      </c>
    </row>
    <row r="399" spans="1:4" x14ac:dyDescent="0.35">
      <c r="A399" t="s">
        <v>1800</v>
      </c>
      <c r="B399" t="s">
        <v>2203</v>
      </c>
      <c r="C399" t="s">
        <v>1659</v>
      </c>
      <c r="D399" t="s">
        <v>2204</v>
      </c>
    </row>
    <row r="401" spans="1:4" x14ac:dyDescent="0.35">
      <c r="A401" t="s">
        <v>1657</v>
      </c>
      <c r="B401" t="s">
        <v>1523</v>
      </c>
      <c r="C401" t="s">
        <v>1659</v>
      </c>
      <c r="D401" t="s">
        <v>2205</v>
      </c>
    </row>
    <row r="402" spans="1:4" x14ac:dyDescent="0.35">
      <c r="A402" t="s">
        <v>1800</v>
      </c>
      <c r="B402" t="s">
        <v>2206</v>
      </c>
      <c r="C402" t="s">
        <v>1659</v>
      </c>
      <c r="D402" t="s">
        <v>2207</v>
      </c>
    </row>
    <row r="403" spans="1:4" x14ac:dyDescent="0.35">
      <c r="A403" t="s">
        <v>1800</v>
      </c>
      <c r="B403" t="s">
        <v>2208</v>
      </c>
      <c r="C403" t="s">
        <v>1659</v>
      </c>
      <c r="D403" t="s">
        <v>2209</v>
      </c>
    </row>
    <row r="405" spans="1:4" x14ac:dyDescent="0.35">
      <c r="A405" t="s">
        <v>1657</v>
      </c>
      <c r="B405" t="s">
        <v>1524</v>
      </c>
      <c r="C405" t="s">
        <v>1659</v>
      </c>
      <c r="D405" t="s">
        <v>2210</v>
      </c>
    </row>
    <row r="406" spans="1:4" x14ac:dyDescent="0.35">
      <c r="A406" t="s">
        <v>1800</v>
      </c>
      <c r="B406" t="s">
        <v>2211</v>
      </c>
      <c r="C406" t="s">
        <v>1659</v>
      </c>
      <c r="D406" t="s">
        <v>2212</v>
      </c>
    </row>
    <row r="407" spans="1:4" x14ac:dyDescent="0.35">
      <c r="A407" t="s">
        <v>1800</v>
      </c>
      <c r="B407" t="s">
        <v>2213</v>
      </c>
      <c r="C407" t="s">
        <v>1659</v>
      </c>
      <c r="D407" t="s">
        <v>2214</v>
      </c>
    </row>
    <row r="409" spans="1:4" x14ac:dyDescent="0.35">
      <c r="A409" t="s">
        <v>1657</v>
      </c>
      <c r="B409" t="s">
        <v>1525</v>
      </c>
      <c r="C409" t="s">
        <v>1659</v>
      </c>
      <c r="D409" t="s">
        <v>2215</v>
      </c>
    </row>
    <row r="410" spans="1:4" x14ac:dyDescent="0.35">
      <c r="A410" t="s">
        <v>1800</v>
      </c>
      <c r="B410" t="s">
        <v>2216</v>
      </c>
      <c r="C410" t="s">
        <v>1659</v>
      </c>
      <c r="D410" t="s">
        <v>1828</v>
      </c>
    </row>
    <row r="411" spans="1:4" x14ac:dyDescent="0.35">
      <c r="A411" t="s">
        <v>1800</v>
      </c>
      <c r="B411" t="s">
        <v>2217</v>
      </c>
      <c r="C411" t="s">
        <v>1659</v>
      </c>
      <c r="D411" t="s">
        <v>2218</v>
      </c>
    </row>
    <row r="413" spans="1:4" x14ac:dyDescent="0.35">
      <c r="A413" t="s">
        <v>1657</v>
      </c>
      <c r="B413" t="s">
        <v>1526</v>
      </c>
      <c r="C413" t="s">
        <v>1659</v>
      </c>
      <c r="D413" t="s">
        <v>2219</v>
      </c>
    </row>
    <row r="414" spans="1:4" x14ac:dyDescent="0.35">
      <c r="A414" t="s">
        <v>1800</v>
      </c>
      <c r="B414" t="s">
        <v>2220</v>
      </c>
      <c r="C414" t="s">
        <v>1659</v>
      </c>
      <c r="D414" t="s">
        <v>2221</v>
      </c>
    </row>
    <row r="415" spans="1:4" x14ac:dyDescent="0.35">
      <c r="A415" t="s">
        <v>1800</v>
      </c>
      <c r="B415" t="s">
        <v>2222</v>
      </c>
      <c r="C415" t="s">
        <v>1659</v>
      </c>
      <c r="D415" t="s">
        <v>2223</v>
      </c>
    </row>
    <row r="417" spans="1:4" x14ac:dyDescent="0.35">
      <c r="A417" t="s">
        <v>1657</v>
      </c>
      <c r="B417" t="s">
        <v>1527</v>
      </c>
      <c r="C417" t="s">
        <v>1659</v>
      </c>
      <c r="D417" t="s">
        <v>2224</v>
      </c>
    </row>
    <row r="418" spans="1:4" x14ac:dyDescent="0.35">
      <c r="A418" t="s">
        <v>1800</v>
      </c>
      <c r="B418" t="s">
        <v>2225</v>
      </c>
      <c r="C418" t="s">
        <v>1659</v>
      </c>
      <c r="D418" t="s">
        <v>1840</v>
      </c>
    </row>
    <row r="419" spans="1:4" x14ac:dyDescent="0.35">
      <c r="A419" t="s">
        <v>1800</v>
      </c>
      <c r="B419" t="s">
        <v>2226</v>
      </c>
      <c r="C419" t="s">
        <v>1659</v>
      </c>
      <c r="D419" t="s">
        <v>2227</v>
      </c>
    </row>
    <row r="421" spans="1:4" x14ac:dyDescent="0.35">
      <c r="A421" t="s">
        <v>1657</v>
      </c>
      <c r="B421" t="s">
        <v>1528</v>
      </c>
      <c r="C421" t="s">
        <v>1659</v>
      </c>
      <c r="D421" t="s">
        <v>1843</v>
      </c>
    </row>
    <row r="422" spans="1:4" x14ac:dyDescent="0.35">
      <c r="A422" t="s">
        <v>1800</v>
      </c>
      <c r="B422" t="s">
        <v>2228</v>
      </c>
      <c r="C422" t="s">
        <v>1659</v>
      </c>
      <c r="D422" t="s">
        <v>1845</v>
      </c>
    </row>
    <row r="423" spans="1:4" x14ac:dyDescent="0.35">
      <c r="A423" t="s">
        <v>1800</v>
      </c>
      <c r="B423" t="s">
        <v>2229</v>
      </c>
      <c r="C423" t="s">
        <v>1659</v>
      </c>
      <c r="D423" t="s">
        <v>1847</v>
      </c>
    </row>
    <row r="424" spans="1:4" x14ac:dyDescent="0.35">
      <c r="A424" t="s">
        <v>1800</v>
      </c>
      <c r="B424" t="s">
        <v>2230</v>
      </c>
      <c r="C424" t="s">
        <v>1659</v>
      </c>
      <c r="D424" t="s">
        <v>2231</v>
      </c>
    </row>
    <row r="426" spans="1:4" x14ac:dyDescent="0.35">
      <c r="A426" t="s">
        <v>1657</v>
      </c>
      <c r="B426" t="s">
        <v>1529</v>
      </c>
      <c r="C426" t="s">
        <v>1659</v>
      </c>
      <c r="D426" t="s">
        <v>2232</v>
      </c>
    </row>
    <row r="427" spans="1:4" x14ac:dyDescent="0.35">
      <c r="A427" t="s">
        <v>1800</v>
      </c>
      <c r="B427" t="s">
        <v>2233</v>
      </c>
      <c r="C427" t="s">
        <v>1659</v>
      </c>
      <c r="D427" t="s">
        <v>2234</v>
      </c>
    </row>
    <row r="428" spans="1:4" x14ac:dyDescent="0.35">
      <c r="A428" t="s">
        <v>1800</v>
      </c>
      <c r="B428" t="s">
        <v>2235</v>
      </c>
      <c r="C428" t="s">
        <v>1659</v>
      </c>
      <c r="D428" t="s">
        <v>2236</v>
      </c>
    </row>
    <row r="430" spans="1:4" x14ac:dyDescent="0.35">
      <c r="A430" t="s">
        <v>1657</v>
      </c>
      <c r="B430" t="s">
        <v>1530</v>
      </c>
      <c r="C430" t="s">
        <v>1659</v>
      </c>
      <c r="D430" t="s">
        <v>2237</v>
      </c>
    </row>
    <row r="431" spans="1:4" x14ac:dyDescent="0.35">
      <c r="A431" t="s">
        <v>1800</v>
      </c>
      <c r="B431" t="s">
        <v>2238</v>
      </c>
      <c r="C431" t="s">
        <v>1659</v>
      </c>
      <c r="D431" t="s">
        <v>2239</v>
      </c>
    </row>
    <row r="432" spans="1:4" x14ac:dyDescent="0.35">
      <c r="A432" t="s">
        <v>1800</v>
      </c>
      <c r="B432" t="s">
        <v>2240</v>
      </c>
      <c r="C432" t="s">
        <v>1659</v>
      </c>
      <c r="D432" t="s">
        <v>2241</v>
      </c>
    </row>
    <row r="434" spans="1:4" x14ac:dyDescent="0.35">
      <c r="A434" t="s">
        <v>1657</v>
      </c>
      <c r="B434" t="s">
        <v>1531</v>
      </c>
      <c r="C434" t="s">
        <v>1659</v>
      </c>
      <c r="D434" t="s">
        <v>2242</v>
      </c>
    </row>
    <row r="435" spans="1:4" x14ac:dyDescent="0.35">
      <c r="A435" t="s">
        <v>1800</v>
      </c>
      <c r="B435" t="s">
        <v>2243</v>
      </c>
      <c r="C435" t="s">
        <v>1659</v>
      </c>
      <c r="D435" t="s">
        <v>1868</v>
      </c>
    </row>
    <row r="436" spans="1:4" x14ac:dyDescent="0.35">
      <c r="A436" t="s">
        <v>1800</v>
      </c>
      <c r="B436" t="s">
        <v>2244</v>
      </c>
      <c r="C436" t="s">
        <v>1659</v>
      </c>
      <c r="D436" t="s">
        <v>2245</v>
      </c>
    </row>
    <row r="438" spans="1:4" x14ac:dyDescent="0.35">
      <c r="A438" t="s">
        <v>1657</v>
      </c>
      <c r="B438" t="s">
        <v>1532</v>
      </c>
      <c r="C438" t="s">
        <v>1659</v>
      </c>
      <c r="D438" t="s">
        <v>2246</v>
      </c>
    </row>
    <row r="439" spans="1:4" x14ac:dyDescent="0.35">
      <c r="A439" t="s">
        <v>1800</v>
      </c>
      <c r="B439" t="s">
        <v>2247</v>
      </c>
      <c r="C439" t="s">
        <v>1659</v>
      </c>
      <c r="D439" t="s">
        <v>1873</v>
      </c>
    </row>
    <row r="440" spans="1:4" x14ac:dyDescent="0.35">
      <c r="A440" t="s">
        <v>1800</v>
      </c>
      <c r="B440" t="s">
        <v>2248</v>
      </c>
      <c r="C440" t="s">
        <v>1659</v>
      </c>
      <c r="D440" t="s">
        <v>2249</v>
      </c>
    </row>
    <row r="442" spans="1:4" x14ac:dyDescent="0.35">
      <c r="A442" t="s">
        <v>1657</v>
      </c>
      <c r="B442" t="s">
        <v>1533</v>
      </c>
      <c r="C442" t="s">
        <v>1659</v>
      </c>
      <c r="D442" t="s">
        <v>2250</v>
      </c>
    </row>
    <row r="443" spans="1:4" x14ac:dyDescent="0.35">
      <c r="A443" t="s">
        <v>1800</v>
      </c>
      <c r="B443" t="s">
        <v>2251</v>
      </c>
      <c r="C443" t="s">
        <v>1659</v>
      </c>
      <c r="D443" t="s">
        <v>2252</v>
      </c>
    </row>
    <row r="444" spans="1:4" x14ac:dyDescent="0.35">
      <c r="A444" t="s">
        <v>1800</v>
      </c>
      <c r="B444" t="s">
        <v>2253</v>
      </c>
      <c r="C444" t="s">
        <v>1659</v>
      </c>
      <c r="D444" t="s">
        <v>2254</v>
      </c>
    </row>
    <row r="446" spans="1:4" x14ac:dyDescent="0.35">
      <c r="A446" t="s">
        <v>1657</v>
      </c>
      <c r="B446" t="s">
        <v>1534</v>
      </c>
      <c r="C446" t="s">
        <v>1659</v>
      </c>
      <c r="D446" t="s">
        <v>2255</v>
      </c>
    </row>
    <row r="447" spans="1:4" x14ac:dyDescent="0.35">
      <c r="A447" t="s">
        <v>1800</v>
      </c>
      <c r="B447" t="s">
        <v>2256</v>
      </c>
      <c r="C447" t="s">
        <v>1659</v>
      </c>
      <c r="D447" t="s">
        <v>2257</v>
      </c>
    </row>
    <row r="448" spans="1:4" x14ac:dyDescent="0.35">
      <c r="A448" t="s">
        <v>1800</v>
      </c>
      <c r="B448" t="s">
        <v>2258</v>
      </c>
      <c r="C448" t="s">
        <v>1659</v>
      </c>
      <c r="D448" t="s">
        <v>2259</v>
      </c>
    </row>
    <row r="450" spans="1:4" x14ac:dyDescent="0.35">
      <c r="A450" t="s">
        <v>1657</v>
      </c>
      <c r="B450" t="s">
        <v>1535</v>
      </c>
      <c r="C450" t="s">
        <v>1659</v>
      </c>
      <c r="D450" t="s">
        <v>2260</v>
      </c>
    </row>
    <row r="451" spans="1:4" x14ac:dyDescent="0.35">
      <c r="A451" t="s">
        <v>1800</v>
      </c>
      <c r="B451" t="s">
        <v>2261</v>
      </c>
      <c r="C451" t="s">
        <v>1659</v>
      </c>
      <c r="D451" t="s">
        <v>1930</v>
      </c>
    </row>
    <row r="452" spans="1:4" x14ac:dyDescent="0.35">
      <c r="A452" t="s">
        <v>1800</v>
      </c>
      <c r="B452" t="s">
        <v>2262</v>
      </c>
      <c r="C452" t="s">
        <v>1659</v>
      </c>
      <c r="D452" t="s">
        <v>2263</v>
      </c>
    </row>
    <row r="454" spans="1:4" x14ac:dyDescent="0.35">
      <c r="A454" t="s">
        <v>1657</v>
      </c>
      <c r="B454" t="s">
        <v>1536</v>
      </c>
      <c r="C454" t="s">
        <v>1659</v>
      </c>
      <c r="D454" t="s">
        <v>2264</v>
      </c>
    </row>
    <row r="455" spans="1:4" x14ac:dyDescent="0.35">
      <c r="A455" t="s">
        <v>1800</v>
      </c>
      <c r="B455" t="s">
        <v>2265</v>
      </c>
      <c r="C455" t="s">
        <v>1659</v>
      </c>
      <c r="D455" t="s">
        <v>2266</v>
      </c>
    </row>
    <row r="456" spans="1:4" x14ac:dyDescent="0.35">
      <c r="A456" t="s">
        <v>1800</v>
      </c>
      <c r="B456" t="s">
        <v>2267</v>
      </c>
      <c r="C456" t="s">
        <v>1659</v>
      </c>
      <c r="D456" t="s">
        <v>2268</v>
      </c>
    </row>
    <row r="458" spans="1:4" x14ac:dyDescent="0.35">
      <c r="A458" t="s">
        <v>1657</v>
      </c>
      <c r="B458" t="s">
        <v>1537</v>
      </c>
      <c r="C458" t="s">
        <v>1659</v>
      </c>
      <c r="D458" t="s">
        <v>2269</v>
      </c>
    </row>
    <row r="459" spans="1:4" x14ac:dyDescent="0.35">
      <c r="A459" t="s">
        <v>1800</v>
      </c>
      <c r="B459" t="s">
        <v>2270</v>
      </c>
      <c r="C459" t="s">
        <v>1659</v>
      </c>
      <c r="D459" t="s">
        <v>2271</v>
      </c>
    </row>
    <row r="460" spans="1:4" x14ac:dyDescent="0.35">
      <c r="A460" t="s">
        <v>1800</v>
      </c>
      <c r="B460" t="s">
        <v>2272</v>
      </c>
      <c r="C460" t="s">
        <v>1659</v>
      </c>
      <c r="D460" t="s">
        <v>2273</v>
      </c>
    </row>
    <row r="462" spans="1:4" x14ac:dyDescent="0.35">
      <c r="A462" t="s">
        <v>1657</v>
      </c>
      <c r="B462" t="s">
        <v>1538</v>
      </c>
      <c r="C462" t="s">
        <v>1659</v>
      </c>
      <c r="D462" t="s">
        <v>2274</v>
      </c>
    </row>
    <row r="463" spans="1:4" x14ac:dyDescent="0.35">
      <c r="A463" t="s">
        <v>1800</v>
      </c>
      <c r="B463" t="s">
        <v>2275</v>
      </c>
      <c r="C463" t="s">
        <v>1659</v>
      </c>
      <c r="D463" t="s">
        <v>2276</v>
      </c>
    </row>
    <row r="464" spans="1:4" x14ac:dyDescent="0.35">
      <c r="A464" t="s">
        <v>1800</v>
      </c>
      <c r="B464" t="s">
        <v>2277</v>
      </c>
      <c r="C464" t="s">
        <v>1659</v>
      </c>
      <c r="D464" t="s">
        <v>2278</v>
      </c>
    </row>
    <row r="466" spans="1:4" x14ac:dyDescent="0.35">
      <c r="A466" t="s">
        <v>1657</v>
      </c>
      <c r="B466" t="s">
        <v>1539</v>
      </c>
      <c r="C466" t="s">
        <v>1659</v>
      </c>
      <c r="D466" t="s">
        <v>1923</v>
      </c>
    </row>
    <row r="467" spans="1:4" x14ac:dyDescent="0.35">
      <c r="A467" t="s">
        <v>1800</v>
      </c>
      <c r="B467" t="s">
        <v>2279</v>
      </c>
      <c r="C467" t="s">
        <v>1659</v>
      </c>
      <c r="D467" t="s">
        <v>1925</v>
      </c>
    </row>
    <row r="468" spans="1:4" x14ac:dyDescent="0.35">
      <c r="A468" t="s">
        <v>1800</v>
      </c>
      <c r="B468" t="s">
        <v>2280</v>
      </c>
      <c r="C468" t="s">
        <v>1659</v>
      </c>
      <c r="D468" t="s">
        <v>1927</v>
      </c>
    </row>
    <row r="470" spans="1:4" x14ac:dyDescent="0.35">
      <c r="A470" t="s">
        <v>1657</v>
      </c>
      <c r="B470" t="s">
        <v>1540</v>
      </c>
      <c r="C470" t="s">
        <v>1659</v>
      </c>
      <c r="D470" t="s">
        <v>2281</v>
      </c>
    </row>
    <row r="471" spans="1:4" x14ac:dyDescent="0.35">
      <c r="A471" t="s">
        <v>1800</v>
      </c>
      <c r="B471" t="s">
        <v>2282</v>
      </c>
      <c r="C471" t="s">
        <v>1659</v>
      </c>
      <c r="D471" t="s">
        <v>2283</v>
      </c>
    </row>
    <row r="472" spans="1:4" x14ac:dyDescent="0.35">
      <c r="A472" t="s">
        <v>1800</v>
      </c>
      <c r="B472" t="s">
        <v>2284</v>
      </c>
      <c r="C472" t="s">
        <v>1659</v>
      </c>
      <c r="D472" t="s">
        <v>2285</v>
      </c>
    </row>
    <row r="474" spans="1:4" x14ac:dyDescent="0.35">
      <c r="A474" t="s">
        <v>1657</v>
      </c>
      <c r="B474" t="s">
        <v>1541</v>
      </c>
      <c r="C474" t="s">
        <v>1659</v>
      </c>
      <c r="D474" t="s">
        <v>2286</v>
      </c>
    </row>
    <row r="475" spans="1:4" x14ac:dyDescent="0.35">
      <c r="A475" t="s">
        <v>1800</v>
      </c>
      <c r="B475" t="s">
        <v>2287</v>
      </c>
      <c r="C475" t="s">
        <v>1659</v>
      </c>
      <c r="D475" t="s">
        <v>2288</v>
      </c>
    </row>
    <row r="476" spans="1:4" x14ac:dyDescent="0.35">
      <c r="A476" t="s">
        <v>1800</v>
      </c>
      <c r="B476" t="s">
        <v>2289</v>
      </c>
      <c r="C476" t="s">
        <v>1659</v>
      </c>
      <c r="D476" t="s">
        <v>2290</v>
      </c>
    </row>
    <row r="478" spans="1:4" x14ac:dyDescent="0.35">
      <c r="A478" t="s">
        <v>1657</v>
      </c>
      <c r="B478" t="s">
        <v>1542</v>
      </c>
      <c r="C478" t="s">
        <v>1659</v>
      </c>
      <c r="D478" t="s">
        <v>2291</v>
      </c>
    </row>
    <row r="479" spans="1:4" x14ac:dyDescent="0.35">
      <c r="A479" t="s">
        <v>1800</v>
      </c>
      <c r="B479" t="s">
        <v>2292</v>
      </c>
      <c r="C479" t="s">
        <v>1659</v>
      </c>
      <c r="D479" t="s">
        <v>2293</v>
      </c>
    </row>
    <row r="480" spans="1:4" x14ac:dyDescent="0.35">
      <c r="A480" t="s">
        <v>1800</v>
      </c>
      <c r="B480" t="s">
        <v>2294</v>
      </c>
      <c r="C480" t="s">
        <v>1659</v>
      </c>
      <c r="D480" t="s">
        <v>2295</v>
      </c>
    </row>
    <row r="481" spans="1:4" x14ac:dyDescent="0.35">
      <c r="A481" t="s">
        <v>1800</v>
      </c>
      <c r="B481" t="s">
        <v>2296</v>
      </c>
      <c r="C481" t="s">
        <v>1659</v>
      </c>
      <c r="D481" t="s">
        <v>2297</v>
      </c>
    </row>
    <row r="482" spans="1:4" x14ac:dyDescent="0.35">
      <c r="A482" t="s">
        <v>1800</v>
      </c>
      <c r="B482" t="s">
        <v>2298</v>
      </c>
      <c r="C482" t="s">
        <v>1659</v>
      </c>
      <c r="D482" t="s">
        <v>2299</v>
      </c>
    </row>
    <row r="484" spans="1:4" x14ac:dyDescent="0.35">
      <c r="A484" t="s">
        <v>1657</v>
      </c>
      <c r="B484" t="s">
        <v>1543</v>
      </c>
      <c r="C484" t="s">
        <v>1659</v>
      </c>
      <c r="D484" t="s">
        <v>2084</v>
      </c>
    </row>
    <row r="485" spans="1:4" x14ac:dyDescent="0.35">
      <c r="A485" t="s">
        <v>1800</v>
      </c>
      <c r="B485" t="s">
        <v>2300</v>
      </c>
      <c r="C485" t="s">
        <v>1659</v>
      </c>
      <c r="D485" t="s">
        <v>1948</v>
      </c>
    </row>
    <row r="486" spans="1:4" x14ac:dyDescent="0.35">
      <c r="A486" t="s">
        <v>1800</v>
      </c>
      <c r="B486" t="s">
        <v>2301</v>
      </c>
      <c r="C486" t="s">
        <v>1659</v>
      </c>
      <c r="D486" t="s">
        <v>1950</v>
      </c>
    </row>
    <row r="488" spans="1:4" x14ac:dyDescent="0.35">
      <c r="A488" t="s">
        <v>1657</v>
      </c>
      <c r="B488" t="s">
        <v>1544</v>
      </c>
      <c r="C488" t="s">
        <v>1659</v>
      </c>
      <c r="D488" t="s">
        <v>2274</v>
      </c>
    </row>
    <row r="489" spans="1:4" x14ac:dyDescent="0.35">
      <c r="A489" t="s">
        <v>1800</v>
      </c>
      <c r="B489" t="s">
        <v>2302</v>
      </c>
      <c r="C489" t="s">
        <v>1659</v>
      </c>
      <c r="D489" t="s">
        <v>2276</v>
      </c>
    </row>
    <row r="490" spans="1:4" x14ac:dyDescent="0.35">
      <c r="A490" t="s">
        <v>1800</v>
      </c>
      <c r="B490" t="s">
        <v>2303</v>
      </c>
      <c r="C490" t="s">
        <v>1659</v>
      </c>
      <c r="D490" t="s">
        <v>2278</v>
      </c>
    </row>
    <row r="492" spans="1:4" x14ac:dyDescent="0.35">
      <c r="A492" t="s">
        <v>1657</v>
      </c>
      <c r="B492" t="s">
        <v>1545</v>
      </c>
      <c r="C492" t="s">
        <v>1659</v>
      </c>
      <c r="D492" t="s">
        <v>2304</v>
      </c>
    </row>
    <row r="493" spans="1:4" x14ac:dyDescent="0.35">
      <c r="A493" t="s">
        <v>1800</v>
      </c>
      <c r="B493" t="s">
        <v>2305</v>
      </c>
      <c r="C493" t="s">
        <v>1659</v>
      </c>
      <c r="D493" t="s">
        <v>2306</v>
      </c>
    </row>
    <row r="494" spans="1:4" x14ac:dyDescent="0.35">
      <c r="A494" t="s">
        <v>1800</v>
      </c>
      <c r="B494" t="s">
        <v>2307</v>
      </c>
      <c r="C494" t="s">
        <v>1659</v>
      </c>
      <c r="D494" t="s">
        <v>2308</v>
      </c>
    </row>
    <row r="496" spans="1:4" x14ac:dyDescent="0.35">
      <c r="A496" t="s">
        <v>1657</v>
      </c>
      <c r="B496" t="s">
        <v>1546</v>
      </c>
      <c r="C496" t="s">
        <v>1659</v>
      </c>
      <c r="D496" t="s">
        <v>1923</v>
      </c>
    </row>
    <row r="497" spans="1:4" x14ac:dyDescent="0.35">
      <c r="A497" t="s">
        <v>1800</v>
      </c>
      <c r="B497" t="s">
        <v>2309</v>
      </c>
      <c r="C497" t="s">
        <v>1659</v>
      </c>
      <c r="D497" t="s">
        <v>2207</v>
      </c>
    </row>
    <row r="498" spans="1:4" x14ac:dyDescent="0.35">
      <c r="A498" t="s">
        <v>1800</v>
      </c>
      <c r="B498" t="s">
        <v>2310</v>
      </c>
      <c r="C498" t="s">
        <v>1659</v>
      </c>
      <c r="D498" t="s">
        <v>1816</v>
      </c>
    </row>
    <row r="500" spans="1:4" x14ac:dyDescent="0.35">
      <c r="A500" t="s">
        <v>1657</v>
      </c>
      <c r="B500" t="s">
        <v>1547</v>
      </c>
      <c r="C500" t="s">
        <v>1659</v>
      </c>
      <c r="D500" t="s">
        <v>2311</v>
      </c>
    </row>
    <row r="501" spans="1:4" x14ac:dyDescent="0.35">
      <c r="A501" t="s">
        <v>1800</v>
      </c>
      <c r="B501" t="s">
        <v>2312</v>
      </c>
      <c r="C501" t="s">
        <v>1659</v>
      </c>
      <c r="D501" t="s">
        <v>1976</v>
      </c>
    </row>
    <row r="502" spans="1:4" x14ac:dyDescent="0.35">
      <c r="A502" t="s">
        <v>1800</v>
      </c>
      <c r="B502" t="s">
        <v>2313</v>
      </c>
      <c r="C502" t="s">
        <v>1659</v>
      </c>
      <c r="D502" t="s">
        <v>1978</v>
      </c>
    </row>
    <row r="503" spans="1:4" x14ac:dyDescent="0.35">
      <c r="A503" t="s">
        <v>1800</v>
      </c>
      <c r="B503" t="s">
        <v>2314</v>
      </c>
      <c r="C503" t="s">
        <v>1659</v>
      </c>
      <c r="D503" t="s">
        <v>1980</v>
      </c>
    </row>
    <row r="504" spans="1:4" x14ac:dyDescent="0.35">
      <c r="A504" t="s">
        <v>1800</v>
      </c>
      <c r="B504" t="s">
        <v>2315</v>
      </c>
      <c r="C504" t="s">
        <v>1659</v>
      </c>
      <c r="D504" t="s">
        <v>1982</v>
      </c>
    </row>
    <row r="506" spans="1:4" x14ac:dyDescent="0.35">
      <c r="A506" t="s">
        <v>1657</v>
      </c>
      <c r="B506" t="s">
        <v>1548</v>
      </c>
      <c r="C506" t="s">
        <v>1659</v>
      </c>
      <c r="D506" t="s">
        <v>2004</v>
      </c>
    </row>
    <row r="507" spans="1:4" x14ac:dyDescent="0.35">
      <c r="A507" t="s">
        <v>1800</v>
      </c>
      <c r="B507" t="s">
        <v>2316</v>
      </c>
      <c r="C507" t="s">
        <v>1659</v>
      </c>
      <c r="D507" t="s">
        <v>2006</v>
      </c>
    </row>
    <row r="508" spans="1:4" x14ac:dyDescent="0.35">
      <c r="A508" t="s">
        <v>1800</v>
      </c>
      <c r="B508" t="s">
        <v>2317</v>
      </c>
      <c r="C508" t="s">
        <v>1659</v>
      </c>
      <c r="D508" t="s">
        <v>2033</v>
      </c>
    </row>
    <row r="509" spans="1:4" x14ac:dyDescent="0.35">
      <c r="A509" t="s">
        <v>1800</v>
      </c>
      <c r="B509" t="s">
        <v>2318</v>
      </c>
      <c r="C509" t="s">
        <v>1659</v>
      </c>
      <c r="D509" t="s">
        <v>2319</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DD6D7D-15BD-40D1-A8D6-B967F60CE0E7}">
  <sheetPr codeName="Sheet1"/>
  <dimension ref="A1:K232"/>
  <sheetViews>
    <sheetView zoomScale="175" zoomScaleNormal="175" workbookViewId="0">
      <selection activeCell="A3" sqref="A3"/>
    </sheetView>
  </sheetViews>
  <sheetFormatPr defaultRowHeight="14.5" x14ac:dyDescent="0.35"/>
  <cols>
    <col min="1" max="1" width="5.81640625" customWidth="1"/>
    <col min="2" max="2" width="44.453125" bestFit="1" customWidth="1"/>
    <col min="3" max="8" width="18.7265625" bestFit="1" customWidth="1"/>
    <col min="9" max="9" width="17.54296875" bestFit="1" customWidth="1"/>
    <col min="10" max="11" width="13" bestFit="1" customWidth="1"/>
  </cols>
  <sheetData>
    <row r="1" spans="1:11" ht="42" customHeight="1" x14ac:dyDescent="0.35">
      <c r="A1" t="s">
        <v>0</v>
      </c>
      <c r="B1" t="s">
        <v>1</v>
      </c>
      <c r="C1" t="s">
        <v>2</v>
      </c>
      <c r="D1" t="s">
        <v>3</v>
      </c>
      <c r="E1" t="s">
        <v>4</v>
      </c>
      <c r="F1" t="s">
        <v>5</v>
      </c>
      <c r="G1" t="s">
        <v>6</v>
      </c>
      <c r="H1" t="s">
        <v>7</v>
      </c>
      <c r="I1" t="s">
        <v>8</v>
      </c>
      <c r="J1" t="s">
        <v>9</v>
      </c>
      <c r="K1" t="s">
        <v>10</v>
      </c>
    </row>
    <row r="2" spans="1:11" x14ac:dyDescent="0.35">
      <c r="A2" s="1">
        <v>1</v>
      </c>
      <c r="B2" t="s">
        <v>11</v>
      </c>
      <c r="C2" s="2" t="s">
        <v>12</v>
      </c>
      <c r="D2" s="3" t="s">
        <v>13</v>
      </c>
    </row>
    <row r="3" spans="1:11" x14ac:dyDescent="0.35">
      <c r="A3" s="1">
        <v>2</v>
      </c>
      <c r="B3" t="s">
        <v>14</v>
      </c>
      <c r="C3" s="4" t="s">
        <v>15</v>
      </c>
    </row>
    <row r="4" spans="1:11" x14ac:dyDescent="0.35">
      <c r="A4" s="1">
        <v>3</v>
      </c>
      <c r="B4" t="s">
        <v>16</v>
      </c>
      <c r="C4" s="5" t="s">
        <v>17</v>
      </c>
      <c r="D4" s="6" t="s">
        <v>18</v>
      </c>
    </row>
    <row r="5" spans="1:11" x14ac:dyDescent="0.35">
      <c r="A5" s="1">
        <v>4</v>
      </c>
      <c r="B5" t="s">
        <v>19</v>
      </c>
      <c r="C5" s="5" t="s">
        <v>17</v>
      </c>
      <c r="D5" s="6" t="s">
        <v>18</v>
      </c>
    </row>
    <row r="6" spans="1:11" x14ac:dyDescent="0.35">
      <c r="A6" s="1">
        <v>5</v>
      </c>
      <c r="B6" t="s">
        <v>20</v>
      </c>
      <c r="C6" s="5" t="s">
        <v>17</v>
      </c>
      <c r="D6" s="6" t="s">
        <v>18</v>
      </c>
    </row>
    <row r="7" spans="1:11" x14ac:dyDescent="0.35">
      <c r="A7" s="1">
        <v>6</v>
      </c>
      <c r="B7" t="s">
        <v>21</v>
      </c>
      <c r="C7" s="5" t="s">
        <v>17</v>
      </c>
      <c r="D7" s="6" t="s">
        <v>18</v>
      </c>
    </row>
    <row r="8" spans="1:11" x14ac:dyDescent="0.35">
      <c r="A8" s="1">
        <v>7</v>
      </c>
      <c r="B8" t="s">
        <v>22</v>
      </c>
      <c r="C8" s="2" t="s">
        <v>12</v>
      </c>
      <c r="D8" s="3" t="s">
        <v>13</v>
      </c>
      <c r="E8" s="4" t="s">
        <v>15</v>
      </c>
      <c r="F8" t="s">
        <v>23</v>
      </c>
    </row>
    <row r="9" spans="1:11" x14ac:dyDescent="0.35">
      <c r="A9" s="1">
        <v>8</v>
      </c>
      <c r="B9" t="s">
        <v>24</v>
      </c>
      <c r="C9" t="s">
        <v>23</v>
      </c>
      <c r="D9" s="6" t="s">
        <v>18</v>
      </c>
    </row>
    <row r="10" spans="1:11" x14ac:dyDescent="0.35">
      <c r="A10" s="1">
        <v>9</v>
      </c>
      <c r="B10" t="s">
        <v>25</v>
      </c>
      <c r="C10" t="s">
        <v>23</v>
      </c>
      <c r="D10" s="6" t="s">
        <v>18</v>
      </c>
    </row>
    <row r="11" spans="1:11" x14ac:dyDescent="0.35">
      <c r="A11" s="1">
        <v>10</v>
      </c>
      <c r="B11" t="s">
        <v>26</v>
      </c>
      <c r="C11" s="5" t="s">
        <v>17</v>
      </c>
      <c r="D11" s="6" t="s">
        <v>18</v>
      </c>
    </row>
    <row r="12" spans="1:11" x14ac:dyDescent="0.35">
      <c r="A12" s="1">
        <v>11</v>
      </c>
      <c r="B12" t="s">
        <v>27</v>
      </c>
      <c r="C12" s="6" t="s">
        <v>18</v>
      </c>
    </row>
    <row r="13" spans="1:11" x14ac:dyDescent="0.35">
      <c r="A13" s="1">
        <v>12</v>
      </c>
      <c r="B13" t="s">
        <v>28</v>
      </c>
      <c r="C13" s="7" t="s">
        <v>29</v>
      </c>
      <c r="D13" s="8" t="s">
        <v>30</v>
      </c>
      <c r="E13" t="s">
        <v>31</v>
      </c>
    </row>
    <row r="14" spans="1:11" x14ac:dyDescent="0.35">
      <c r="A14" s="1">
        <v>13</v>
      </c>
      <c r="B14" t="s">
        <v>32</v>
      </c>
      <c r="C14" s="6" t="s">
        <v>18</v>
      </c>
    </row>
    <row r="15" spans="1:11" x14ac:dyDescent="0.35">
      <c r="A15" s="1">
        <v>14</v>
      </c>
      <c r="B15" t="s">
        <v>33</v>
      </c>
      <c r="C15" s="2" t="s">
        <v>12</v>
      </c>
      <c r="D15" s="3" t="s">
        <v>13</v>
      </c>
      <c r="E15" t="s">
        <v>34</v>
      </c>
      <c r="F15" t="s">
        <v>31</v>
      </c>
      <c r="G15" s="6" t="s">
        <v>18</v>
      </c>
    </row>
    <row r="16" spans="1:11" x14ac:dyDescent="0.35">
      <c r="A16" s="1">
        <v>15</v>
      </c>
      <c r="B16" t="s">
        <v>35</v>
      </c>
      <c r="C16" s="2" t="s">
        <v>12</v>
      </c>
      <c r="D16" s="3" t="s">
        <v>13</v>
      </c>
      <c r="E16" s="4" t="s">
        <v>15</v>
      </c>
    </row>
    <row r="17" spans="1:5" x14ac:dyDescent="0.35">
      <c r="A17" s="1">
        <v>16</v>
      </c>
      <c r="B17" t="s">
        <v>36</v>
      </c>
      <c r="C17" t="s">
        <v>23</v>
      </c>
      <c r="D17" s="6" t="s">
        <v>18</v>
      </c>
    </row>
    <row r="18" spans="1:5" x14ac:dyDescent="0.35">
      <c r="A18" s="1">
        <v>17</v>
      </c>
      <c r="B18" t="s">
        <v>37</v>
      </c>
      <c r="C18" t="s">
        <v>23</v>
      </c>
      <c r="D18" s="4" t="s">
        <v>15</v>
      </c>
    </row>
    <row r="19" spans="1:5" x14ac:dyDescent="0.35">
      <c r="A19" s="1">
        <v>18</v>
      </c>
      <c r="B19" t="s">
        <v>38</v>
      </c>
      <c r="C19" s="5" t="s">
        <v>17</v>
      </c>
      <c r="D19" s="6" t="s">
        <v>18</v>
      </c>
    </row>
    <row r="20" spans="1:5" x14ac:dyDescent="0.35">
      <c r="A20" s="1">
        <v>19</v>
      </c>
      <c r="B20" t="s">
        <v>39</v>
      </c>
      <c r="C20" s="2" t="s">
        <v>12</v>
      </c>
      <c r="D20" s="3" t="s">
        <v>13</v>
      </c>
      <c r="E20" s="6" t="s">
        <v>18</v>
      </c>
    </row>
    <row r="21" spans="1:5" x14ac:dyDescent="0.35">
      <c r="A21" s="1">
        <v>20</v>
      </c>
      <c r="B21" t="s">
        <v>40</v>
      </c>
      <c r="C21" s="5" t="s">
        <v>17</v>
      </c>
      <c r="D21" s="4" t="s">
        <v>15</v>
      </c>
    </row>
    <row r="22" spans="1:5" x14ac:dyDescent="0.35">
      <c r="A22" s="1">
        <v>21</v>
      </c>
      <c r="B22" t="s">
        <v>41</v>
      </c>
      <c r="C22" s="9" t="s">
        <v>42</v>
      </c>
      <c r="D22" s="4" t="s">
        <v>15</v>
      </c>
    </row>
    <row r="23" spans="1:5" x14ac:dyDescent="0.35">
      <c r="A23" s="1">
        <v>22</v>
      </c>
      <c r="B23" t="s">
        <v>43</v>
      </c>
      <c r="C23" s="9" t="s">
        <v>42</v>
      </c>
      <c r="D23" s="4" t="s">
        <v>15</v>
      </c>
    </row>
    <row r="24" spans="1:5" x14ac:dyDescent="0.35">
      <c r="A24" s="1">
        <v>23</v>
      </c>
      <c r="B24" t="s">
        <v>44</v>
      </c>
      <c r="C24" s="5" t="s">
        <v>17</v>
      </c>
      <c r="D24" s="6" t="s">
        <v>18</v>
      </c>
    </row>
    <row r="25" spans="1:5" x14ac:dyDescent="0.35">
      <c r="A25" s="1">
        <v>24</v>
      </c>
      <c r="B25" t="s">
        <v>45</v>
      </c>
      <c r="C25" t="s">
        <v>34</v>
      </c>
      <c r="D25" t="s">
        <v>46</v>
      </c>
      <c r="E25" s="6" t="s">
        <v>18</v>
      </c>
    </row>
    <row r="26" spans="1:5" x14ac:dyDescent="0.35">
      <c r="A26" s="1">
        <v>25</v>
      </c>
      <c r="B26" t="s">
        <v>47</v>
      </c>
      <c r="C26" s="5" t="s">
        <v>17</v>
      </c>
      <c r="D26" t="s">
        <v>48</v>
      </c>
      <c r="E26" s="6" t="s">
        <v>18</v>
      </c>
    </row>
    <row r="27" spans="1:5" x14ac:dyDescent="0.35">
      <c r="A27" s="1">
        <v>26</v>
      </c>
      <c r="B27" t="s">
        <v>49</v>
      </c>
      <c r="C27" s="5" t="s">
        <v>17</v>
      </c>
      <c r="D27" s="6" t="s">
        <v>18</v>
      </c>
    </row>
    <row r="28" spans="1:5" x14ac:dyDescent="0.35">
      <c r="A28" s="1">
        <v>27</v>
      </c>
      <c r="B28" t="s">
        <v>50</v>
      </c>
      <c r="C28" s="9" t="s">
        <v>42</v>
      </c>
      <c r="D28" t="s">
        <v>23</v>
      </c>
      <c r="E28" s="4" t="s">
        <v>15</v>
      </c>
    </row>
    <row r="29" spans="1:5" x14ac:dyDescent="0.35">
      <c r="A29" s="1">
        <v>28</v>
      </c>
      <c r="B29" t="s">
        <v>51</v>
      </c>
      <c r="C29" s="6" t="s">
        <v>18</v>
      </c>
    </row>
    <row r="30" spans="1:5" x14ac:dyDescent="0.35">
      <c r="A30" s="1">
        <v>29</v>
      </c>
      <c r="B30" t="s">
        <v>52</v>
      </c>
      <c r="C30" s="7" t="s">
        <v>29</v>
      </c>
      <c r="D30" s="8" t="s">
        <v>30</v>
      </c>
      <c r="E30" s="4" t="s">
        <v>15</v>
      </c>
    </row>
    <row r="31" spans="1:5" x14ac:dyDescent="0.35">
      <c r="A31" s="1">
        <v>30</v>
      </c>
      <c r="B31" t="s">
        <v>53</v>
      </c>
      <c r="C31" s="4" t="s">
        <v>15</v>
      </c>
    </row>
    <row r="32" spans="1:5" x14ac:dyDescent="0.35">
      <c r="A32" s="1">
        <v>31</v>
      </c>
      <c r="B32" t="s">
        <v>54</v>
      </c>
      <c r="C32" s="6" t="s">
        <v>18</v>
      </c>
    </row>
    <row r="33" spans="1:8" x14ac:dyDescent="0.35">
      <c r="A33" s="1">
        <v>32</v>
      </c>
      <c r="B33" t="s">
        <v>55</v>
      </c>
      <c r="C33" t="s">
        <v>23</v>
      </c>
      <c r="D33" s="6" t="s">
        <v>18</v>
      </c>
    </row>
    <row r="34" spans="1:8" x14ac:dyDescent="0.35">
      <c r="A34" s="1">
        <v>33</v>
      </c>
      <c r="B34" t="s">
        <v>56</v>
      </c>
      <c r="C34" s="6" t="s">
        <v>18</v>
      </c>
    </row>
    <row r="35" spans="1:8" x14ac:dyDescent="0.35">
      <c r="A35" s="1">
        <v>34</v>
      </c>
      <c r="B35" t="s">
        <v>57</v>
      </c>
      <c r="C35" s="2" t="s">
        <v>12</v>
      </c>
      <c r="D35" s="3" t="s">
        <v>13</v>
      </c>
      <c r="E35" s="6" t="s">
        <v>18</v>
      </c>
    </row>
    <row r="36" spans="1:8" x14ac:dyDescent="0.35">
      <c r="A36" s="1">
        <v>35</v>
      </c>
      <c r="B36" t="s">
        <v>58</v>
      </c>
      <c r="C36" s="5" t="s">
        <v>17</v>
      </c>
      <c r="D36" s="4" t="s">
        <v>15</v>
      </c>
    </row>
    <row r="37" spans="1:8" x14ac:dyDescent="0.35">
      <c r="A37" s="1">
        <v>36</v>
      </c>
      <c r="B37" t="s">
        <v>59</v>
      </c>
      <c r="C37" t="s">
        <v>48</v>
      </c>
      <c r="D37" t="s">
        <v>46</v>
      </c>
    </row>
    <row r="38" spans="1:8" x14ac:dyDescent="0.35">
      <c r="A38" s="1">
        <v>37</v>
      </c>
      <c r="B38" t="s">
        <v>60</v>
      </c>
      <c r="C38" s="4" t="s">
        <v>15</v>
      </c>
    </row>
    <row r="39" spans="1:8" x14ac:dyDescent="0.35">
      <c r="A39" s="1">
        <v>38</v>
      </c>
      <c r="B39" t="s">
        <v>61</v>
      </c>
      <c r="C39" t="s">
        <v>34</v>
      </c>
      <c r="D39" s="6" t="s">
        <v>18</v>
      </c>
    </row>
    <row r="40" spans="1:8" x14ac:dyDescent="0.35">
      <c r="A40" s="1">
        <v>39</v>
      </c>
      <c r="B40" t="s">
        <v>62</v>
      </c>
      <c r="C40" s="5" t="s">
        <v>17</v>
      </c>
      <c r="D40" s="6" t="s">
        <v>18</v>
      </c>
    </row>
    <row r="41" spans="1:8" x14ac:dyDescent="0.35">
      <c r="A41" s="1">
        <v>40</v>
      </c>
      <c r="B41" t="s">
        <v>63</v>
      </c>
      <c r="C41" s="9" t="s">
        <v>42</v>
      </c>
      <c r="D41" s="5" t="s">
        <v>17</v>
      </c>
      <c r="E41" s="2" t="s">
        <v>12</v>
      </c>
      <c r="F41" s="3" t="s">
        <v>13</v>
      </c>
      <c r="G41" t="s">
        <v>64</v>
      </c>
    </row>
    <row r="42" spans="1:8" x14ac:dyDescent="0.35">
      <c r="A42" s="1">
        <v>41</v>
      </c>
      <c r="B42" t="s">
        <v>65</v>
      </c>
      <c r="C42" s="7" t="s">
        <v>29</v>
      </c>
      <c r="D42" s="8" t="s">
        <v>30</v>
      </c>
      <c r="E42" t="s">
        <v>23</v>
      </c>
      <c r="F42" s="6" t="s">
        <v>18</v>
      </c>
      <c r="G42" t="s">
        <v>34</v>
      </c>
      <c r="H42" t="s">
        <v>46</v>
      </c>
    </row>
    <row r="43" spans="1:8" x14ac:dyDescent="0.35">
      <c r="A43" s="1">
        <v>42</v>
      </c>
      <c r="B43" t="s">
        <v>66</v>
      </c>
      <c r="C43" s="2" t="s">
        <v>12</v>
      </c>
      <c r="D43" s="3" t="s">
        <v>13</v>
      </c>
      <c r="E43" s="4" t="s">
        <v>15</v>
      </c>
    </row>
    <row r="44" spans="1:8" x14ac:dyDescent="0.35">
      <c r="A44" s="1">
        <v>43</v>
      </c>
      <c r="B44" t="s">
        <v>67</v>
      </c>
      <c r="C44" s="5" t="s">
        <v>17</v>
      </c>
      <c r="D44" s="7" t="s">
        <v>29</v>
      </c>
      <c r="E44" s="8" t="s">
        <v>30</v>
      </c>
      <c r="F44" s="6" t="s">
        <v>18</v>
      </c>
      <c r="G44" t="s">
        <v>23</v>
      </c>
    </row>
    <row r="45" spans="1:8" x14ac:dyDescent="0.35">
      <c r="A45" s="1">
        <v>44</v>
      </c>
      <c r="B45" t="s">
        <v>68</v>
      </c>
      <c r="C45" s="2" t="s">
        <v>12</v>
      </c>
      <c r="D45" s="3" t="s">
        <v>13</v>
      </c>
      <c r="E45" s="6" t="s">
        <v>18</v>
      </c>
    </row>
    <row r="46" spans="1:8" x14ac:dyDescent="0.35">
      <c r="A46" s="1">
        <v>45</v>
      </c>
      <c r="B46" t="s">
        <v>69</v>
      </c>
      <c r="C46" s="2" t="s">
        <v>12</v>
      </c>
      <c r="D46" s="3" t="s">
        <v>13</v>
      </c>
      <c r="E46" t="s">
        <v>34</v>
      </c>
    </row>
    <row r="47" spans="1:8" x14ac:dyDescent="0.35">
      <c r="A47" s="1">
        <v>47</v>
      </c>
      <c r="B47" t="s">
        <v>70</v>
      </c>
      <c r="C47" s="5" t="s">
        <v>17</v>
      </c>
      <c r="D47" s="7" t="s">
        <v>29</v>
      </c>
      <c r="E47" s="8" t="s">
        <v>30</v>
      </c>
      <c r="F47" s="6" t="s">
        <v>18</v>
      </c>
    </row>
    <row r="48" spans="1:8" x14ac:dyDescent="0.35">
      <c r="A48" s="1">
        <v>48</v>
      </c>
      <c r="B48" t="s">
        <v>71</v>
      </c>
      <c r="C48" s="5" t="s">
        <v>17</v>
      </c>
      <c r="D48" s="7" t="s">
        <v>29</v>
      </c>
      <c r="E48" s="8" t="s">
        <v>30</v>
      </c>
      <c r="F48" t="s">
        <v>23</v>
      </c>
      <c r="G48" s="6" t="s">
        <v>18</v>
      </c>
    </row>
    <row r="49" spans="1:7" x14ac:dyDescent="0.35">
      <c r="A49" s="1">
        <v>49</v>
      </c>
      <c r="B49" t="s">
        <v>72</v>
      </c>
      <c r="C49" s="6" t="s">
        <v>18</v>
      </c>
    </row>
    <row r="50" spans="1:7" x14ac:dyDescent="0.35">
      <c r="A50" s="1">
        <v>50</v>
      </c>
      <c r="B50" t="s">
        <v>73</v>
      </c>
      <c r="C50" t="s">
        <v>46</v>
      </c>
      <c r="D50" s="4" t="s">
        <v>15</v>
      </c>
    </row>
    <row r="51" spans="1:7" x14ac:dyDescent="0.35">
      <c r="A51" s="1">
        <v>51</v>
      </c>
      <c r="B51" t="s">
        <v>74</v>
      </c>
      <c r="C51" s="2" t="s">
        <v>12</v>
      </c>
      <c r="D51" s="3" t="s">
        <v>13</v>
      </c>
      <c r="E51" s="6" t="s">
        <v>18</v>
      </c>
    </row>
    <row r="52" spans="1:7" x14ac:dyDescent="0.35">
      <c r="A52" s="1">
        <v>52</v>
      </c>
      <c r="B52" t="s">
        <v>75</v>
      </c>
      <c r="C52" s="6" t="s">
        <v>18</v>
      </c>
    </row>
    <row r="53" spans="1:7" x14ac:dyDescent="0.35">
      <c r="A53" s="1">
        <v>53</v>
      </c>
      <c r="B53" t="s">
        <v>76</v>
      </c>
      <c r="C53" s="2" t="s">
        <v>12</v>
      </c>
      <c r="D53" s="3" t="s">
        <v>13</v>
      </c>
      <c r="E53" t="s">
        <v>23</v>
      </c>
      <c r="F53" s="4" t="s">
        <v>15</v>
      </c>
    </row>
    <row r="54" spans="1:7" x14ac:dyDescent="0.35">
      <c r="A54" s="1">
        <v>54</v>
      </c>
      <c r="B54" t="s">
        <v>77</v>
      </c>
      <c r="C54" s="2" t="s">
        <v>12</v>
      </c>
      <c r="D54" s="3" t="s">
        <v>13</v>
      </c>
      <c r="E54" t="s">
        <v>23</v>
      </c>
      <c r="F54" t="s">
        <v>48</v>
      </c>
      <c r="G54" s="4" t="s">
        <v>15</v>
      </c>
    </row>
    <row r="55" spans="1:7" x14ac:dyDescent="0.35">
      <c r="A55" s="1">
        <v>55</v>
      </c>
      <c r="B55" t="s">
        <v>78</v>
      </c>
      <c r="C55" s="2" t="s">
        <v>12</v>
      </c>
      <c r="D55" s="3" t="s">
        <v>13</v>
      </c>
      <c r="E55" t="s">
        <v>48</v>
      </c>
      <c r="F55" s="6" t="s">
        <v>18</v>
      </c>
    </row>
    <row r="56" spans="1:7" x14ac:dyDescent="0.35">
      <c r="A56" s="1">
        <v>56</v>
      </c>
      <c r="B56" t="s">
        <v>79</v>
      </c>
      <c r="C56" t="s">
        <v>64</v>
      </c>
      <c r="D56" s="6" t="s">
        <v>18</v>
      </c>
    </row>
    <row r="57" spans="1:7" x14ac:dyDescent="0.35">
      <c r="A57" s="1">
        <v>57</v>
      </c>
      <c r="B57" t="s">
        <v>80</v>
      </c>
      <c r="C57" s="2" t="s">
        <v>12</v>
      </c>
      <c r="D57" s="3" t="s">
        <v>13</v>
      </c>
      <c r="E57" t="s">
        <v>64</v>
      </c>
    </row>
    <row r="58" spans="1:7" x14ac:dyDescent="0.35">
      <c r="A58" s="1">
        <v>58</v>
      </c>
      <c r="B58" t="s">
        <v>81</v>
      </c>
      <c r="C58" s="6" t="s">
        <v>18</v>
      </c>
    </row>
    <row r="59" spans="1:7" x14ac:dyDescent="0.35">
      <c r="A59" s="1">
        <v>59</v>
      </c>
      <c r="B59" t="s">
        <v>82</v>
      </c>
      <c r="C59" s="7" t="s">
        <v>29</v>
      </c>
      <c r="D59" s="8" t="s">
        <v>30</v>
      </c>
      <c r="E59" s="6" t="s">
        <v>18</v>
      </c>
    </row>
    <row r="60" spans="1:7" x14ac:dyDescent="0.35">
      <c r="A60" s="1">
        <v>60</v>
      </c>
      <c r="B60" t="s">
        <v>83</v>
      </c>
      <c r="C60" t="s">
        <v>23</v>
      </c>
      <c r="D60" s="6" t="s">
        <v>18</v>
      </c>
    </row>
    <row r="61" spans="1:7" x14ac:dyDescent="0.35">
      <c r="A61" s="1">
        <v>61</v>
      </c>
      <c r="B61" t="s">
        <v>84</v>
      </c>
      <c r="C61" s="2" t="s">
        <v>12</v>
      </c>
      <c r="D61" s="3" t="s">
        <v>13</v>
      </c>
      <c r="E61" t="s">
        <v>48</v>
      </c>
      <c r="F61" s="6" t="s">
        <v>18</v>
      </c>
    </row>
    <row r="62" spans="1:7" x14ac:dyDescent="0.35">
      <c r="A62" s="1">
        <v>62</v>
      </c>
      <c r="B62" t="s">
        <v>85</v>
      </c>
      <c r="C62" t="s">
        <v>64</v>
      </c>
      <c r="D62" s="6" t="s">
        <v>18</v>
      </c>
    </row>
    <row r="63" spans="1:7" x14ac:dyDescent="0.35">
      <c r="A63" s="1">
        <v>63</v>
      </c>
      <c r="B63" t="s">
        <v>86</v>
      </c>
      <c r="C63" s="6" t="s">
        <v>18</v>
      </c>
      <c r="D63" s="7" t="s">
        <v>29</v>
      </c>
      <c r="E63" s="8" t="s">
        <v>30</v>
      </c>
      <c r="F63" s="5" t="s">
        <v>17</v>
      </c>
    </row>
    <row r="64" spans="1:7" x14ac:dyDescent="0.35">
      <c r="A64" s="1">
        <v>64</v>
      </c>
      <c r="B64" t="s">
        <v>87</v>
      </c>
      <c r="C64" t="s">
        <v>48</v>
      </c>
      <c r="D64" s="4" t="s">
        <v>15</v>
      </c>
    </row>
    <row r="65" spans="1:8" x14ac:dyDescent="0.35">
      <c r="A65" s="1">
        <v>65</v>
      </c>
      <c r="B65" t="s">
        <v>88</v>
      </c>
      <c r="C65" t="s">
        <v>48</v>
      </c>
      <c r="D65" s="4" t="s">
        <v>15</v>
      </c>
    </row>
    <row r="66" spans="1:8" x14ac:dyDescent="0.35">
      <c r="A66" s="1">
        <v>66</v>
      </c>
      <c r="B66" t="s">
        <v>89</v>
      </c>
      <c r="C66" s="2" t="s">
        <v>12</v>
      </c>
      <c r="D66" s="3" t="s">
        <v>13</v>
      </c>
      <c r="E66" t="s">
        <v>64</v>
      </c>
      <c r="F66" s="4" t="s">
        <v>15</v>
      </c>
    </row>
    <row r="67" spans="1:8" x14ac:dyDescent="0.35">
      <c r="A67" s="1">
        <v>67</v>
      </c>
      <c r="B67" t="s">
        <v>90</v>
      </c>
      <c r="C67" t="s">
        <v>48</v>
      </c>
      <c r="D67" t="s">
        <v>46</v>
      </c>
      <c r="E67" s="6" t="s">
        <v>18</v>
      </c>
    </row>
    <row r="68" spans="1:8" x14ac:dyDescent="0.35">
      <c r="A68" s="1">
        <v>68</v>
      </c>
      <c r="B68" t="s">
        <v>91</v>
      </c>
      <c r="C68" s="2" t="s">
        <v>12</v>
      </c>
      <c r="D68" s="3" t="s">
        <v>13</v>
      </c>
      <c r="E68" t="s">
        <v>23</v>
      </c>
      <c r="F68" t="s">
        <v>48</v>
      </c>
    </row>
    <row r="69" spans="1:8" x14ac:dyDescent="0.35">
      <c r="A69" s="1">
        <v>69</v>
      </c>
      <c r="B69" t="s">
        <v>92</v>
      </c>
      <c r="C69" s="6" t="s">
        <v>18</v>
      </c>
    </row>
    <row r="70" spans="1:8" x14ac:dyDescent="0.35">
      <c r="A70" s="1">
        <v>70</v>
      </c>
      <c r="B70" t="s">
        <v>93</v>
      </c>
      <c r="C70" s="7" t="s">
        <v>29</v>
      </c>
      <c r="D70" s="8" t="s">
        <v>30</v>
      </c>
      <c r="E70" t="s">
        <v>23</v>
      </c>
      <c r="F70" t="s">
        <v>48</v>
      </c>
      <c r="G70" s="6" t="s">
        <v>18</v>
      </c>
    </row>
    <row r="71" spans="1:8" x14ac:dyDescent="0.35">
      <c r="A71" s="1">
        <v>71</v>
      </c>
      <c r="B71" t="s">
        <v>94</v>
      </c>
      <c r="C71" s="6" t="s">
        <v>18</v>
      </c>
    </row>
    <row r="72" spans="1:8" x14ac:dyDescent="0.35">
      <c r="A72" s="1">
        <v>72</v>
      </c>
      <c r="B72" t="s">
        <v>95</v>
      </c>
      <c r="C72" s="2" t="s">
        <v>12</v>
      </c>
      <c r="D72" s="3" t="s">
        <v>13</v>
      </c>
      <c r="E72" s="4" t="s">
        <v>15</v>
      </c>
    </row>
    <row r="73" spans="1:8" x14ac:dyDescent="0.35">
      <c r="A73" s="1">
        <v>73</v>
      </c>
      <c r="B73" t="s">
        <v>96</v>
      </c>
      <c r="C73" t="s">
        <v>34</v>
      </c>
    </row>
    <row r="74" spans="1:8" x14ac:dyDescent="0.35">
      <c r="A74" s="1">
        <v>74</v>
      </c>
      <c r="B74" t="s">
        <v>97</v>
      </c>
      <c r="C74" s="7" t="s">
        <v>29</v>
      </c>
      <c r="D74" s="8" t="s">
        <v>30</v>
      </c>
      <c r="E74" s="5" t="s">
        <v>17</v>
      </c>
      <c r="F74" t="s">
        <v>64</v>
      </c>
    </row>
    <row r="75" spans="1:8" x14ac:dyDescent="0.35">
      <c r="A75" s="1">
        <v>75</v>
      </c>
      <c r="B75" t="s">
        <v>98</v>
      </c>
      <c r="C75" s="2" t="s">
        <v>12</v>
      </c>
      <c r="D75" s="3" t="s">
        <v>13</v>
      </c>
      <c r="E75" t="s">
        <v>48</v>
      </c>
      <c r="F75" t="s">
        <v>23</v>
      </c>
      <c r="G75" s="6" t="s">
        <v>18</v>
      </c>
    </row>
    <row r="76" spans="1:8" x14ac:dyDescent="0.35">
      <c r="A76" s="1">
        <v>76</v>
      </c>
      <c r="B76" t="s">
        <v>99</v>
      </c>
      <c r="C76" s="6" t="s">
        <v>18</v>
      </c>
    </row>
    <row r="77" spans="1:8" x14ac:dyDescent="0.35">
      <c r="A77" s="1">
        <v>77</v>
      </c>
      <c r="B77" t="s">
        <v>100</v>
      </c>
      <c r="C77" s="2" t="s">
        <v>12</v>
      </c>
      <c r="D77" s="3" t="s">
        <v>13</v>
      </c>
      <c r="E77" t="s">
        <v>34</v>
      </c>
      <c r="F77" t="s">
        <v>48</v>
      </c>
      <c r="G77" t="s">
        <v>46</v>
      </c>
      <c r="H77" s="6" t="s">
        <v>18</v>
      </c>
    </row>
    <row r="78" spans="1:8" x14ac:dyDescent="0.35">
      <c r="A78" s="1">
        <v>78</v>
      </c>
      <c r="B78" t="s">
        <v>101</v>
      </c>
      <c r="C78" s="2" t="s">
        <v>12</v>
      </c>
      <c r="D78" s="3" t="s">
        <v>13</v>
      </c>
      <c r="E78" t="s">
        <v>48</v>
      </c>
      <c r="F78" t="s">
        <v>46</v>
      </c>
      <c r="G78" s="6" t="s">
        <v>18</v>
      </c>
    </row>
    <row r="79" spans="1:8" x14ac:dyDescent="0.35">
      <c r="A79" s="1">
        <v>79</v>
      </c>
      <c r="B79" t="s">
        <v>102</v>
      </c>
      <c r="C79" t="s">
        <v>23</v>
      </c>
    </row>
    <row r="80" spans="1:8" x14ac:dyDescent="0.35">
      <c r="A80" s="1">
        <v>80</v>
      </c>
      <c r="B80" t="s">
        <v>103</v>
      </c>
      <c r="C80" s="5" t="s">
        <v>17</v>
      </c>
      <c r="D80" s="6" t="s">
        <v>18</v>
      </c>
    </row>
    <row r="81" spans="1:7" x14ac:dyDescent="0.35">
      <c r="A81" s="1">
        <v>81</v>
      </c>
      <c r="B81" t="s">
        <v>104</v>
      </c>
      <c r="C81" s="5" t="s">
        <v>17</v>
      </c>
      <c r="D81" t="s">
        <v>64</v>
      </c>
      <c r="E81" s="6" t="s">
        <v>18</v>
      </c>
    </row>
    <row r="82" spans="1:7" x14ac:dyDescent="0.35">
      <c r="A82" s="1">
        <v>82</v>
      </c>
      <c r="B82" t="s">
        <v>105</v>
      </c>
      <c r="C82" s="7" t="s">
        <v>29</v>
      </c>
      <c r="D82" s="8" t="s">
        <v>30</v>
      </c>
      <c r="E82" t="s">
        <v>23</v>
      </c>
      <c r="F82" s="4" t="s">
        <v>15</v>
      </c>
    </row>
    <row r="83" spans="1:7" x14ac:dyDescent="0.35">
      <c r="A83" s="1">
        <v>83</v>
      </c>
      <c r="B83" t="s">
        <v>106</v>
      </c>
      <c r="C83" s="5" t="s">
        <v>17</v>
      </c>
      <c r="D83" s="6" t="s">
        <v>18</v>
      </c>
    </row>
    <row r="84" spans="1:7" x14ac:dyDescent="0.35">
      <c r="A84" s="1">
        <v>84</v>
      </c>
      <c r="B84" t="s">
        <v>107</v>
      </c>
      <c r="C84" s="5" t="s">
        <v>17</v>
      </c>
      <c r="D84" t="s">
        <v>64</v>
      </c>
      <c r="E84" s="4" t="s">
        <v>15</v>
      </c>
    </row>
    <row r="85" spans="1:7" x14ac:dyDescent="0.35">
      <c r="A85" s="1">
        <v>85</v>
      </c>
      <c r="B85" t="s">
        <v>108</v>
      </c>
      <c r="C85" s="2" t="s">
        <v>12</v>
      </c>
      <c r="D85" s="3" t="s">
        <v>13</v>
      </c>
    </row>
    <row r="86" spans="1:7" x14ac:dyDescent="0.35">
      <c r="A86" s="1">
        <v>86</v>
      </c>
      <c r="B86" t="s">
        <v>109</v>
      </c>
      <c r="C86" s="2" t="s">
        <v>12</v>
      </c>
      <c r="D86" s="3" t="s">
        <v>13</v>
      </c>
      <c r="E86" t="s">
        <v>48</v>
      </c>
      <c r="F86" s="4" t="s">
        <v>15</v>
      </c>
    </row>
    <row r="87" spans="1:7" x14ac:dyDescent="0.35">
      <c r="A87" s="1">
        <v>87</v>
      </c>
      <c r="B87" t="s">
        <v>110</v>
      </c>
      <c r="C87" s="2" t="s">
        <v>12</v>
      </c>
      <c r="D87" s="3" t="s">
        <v>13</v>
      </c>
      <c r="E87" t="s">
        <v>64</v>
      </c>
      <c r="F87" s="4" t="s">
        <v>15</v>
      </c>
    </row>
    <row r="88" spans="1:7" x14ac:dyDescent="0.35">
      <c r="A88" s="1">
        <v>88</v>
      </c>
      <c r="B88" t="s">
        <v>111</v>
      </c>
      <c r="C88" s="7" t="s">
        <v>29</v>
      </c>
      <c r="D88" s="8" t="s">
        <v>30</v>
      </c>
    </row>
    <row r="89" spans="1:7" x14ac:dyDescent="0.35">
      <c r="A89" s="1">
        <v>89</v>
      </c>
      <c r="B89" t="s">
        <v>112</v>
      </c>
      <c r="C89" s="2" t="s">
        <v>12</v>
      </c>
      <c r="D89" s="3" t="s">
        <v>13</v>
      </c>
    </row>
    <row r="90" spans="1:7" x14ac:dyDescent="0.35">
      <c r="A90" s="1">
        <v>90</v>
      </c>
      <c r="B90" t="s">
        <v>113</v>
      </c>
      <c r="C90" s="2" t="s">
        <v>12</v>
      </c>
      <c r="D90" s="3" t="s">
        <v>13</v>
      </c>
    </row>
    <row r="91" spans="1:7" x14ac:dyDescent="0.35">
      <c r="A91" s="1">
        <v>91</v>
      </c>
      <c r="B91" t="s">
        <v>114</v>
      </c>
      <c r="C91" s="2" t="s">
        <v>12</v>
      </c>
      <c r="D91" s="3" t="s">
        <v>13</v>
      </c>
      <c r="E91" t="s">
        <v>48</v>
      </c>
      <c r="F91" t="s">
        <v>46</v>
      </c>
      <c r="G91" s="6" t="s">
        <v>18</v>
      </c>
    </row>
    <row r="92" spans="1:7" x14ac:dyDescent="0.35">
      <c r="A92" s="1">
        <v>92</v>
      </c>
      <c r="B92" t="s">
        <v>115</v>
      </c>
      <c r="C92" s="2" t="s">
        <v>12</v>
      </c>
      <c r="D92" s="3" t="s">
        <v>13</v>
      </c>
      <c r="E92" t="s">
        <v>46</v>
      </c>
      <c r="F92" s="4" t="s">
        <v>15</v>
      </c>
    </row>
    <row r="93" spans="1:7" x14ac:dyDescent="0.35">
      <c r="A93" s="1">
        <v>93</v>
      </c>
      <c r="B93" t="s">
        <v>116</v>
      </c>
      <c r="C93" s="5" t="s">
        <v>17</v>
      </c>
      <c r="D93" t="s">
        <v>64</v>
      </c>
    </row>
    <row r="94" spans="1:7" x14ac:dyDescent="0.35">
      <c r="A94" s="1">
        <v>94</v>
      </c>
      <c r="B94" t="s">
        <v>117</v>
      </c>
      <c r="C94" s="2" t="s">
        <v>12</v>
      </c>
      <c r="D94" s="3" t="s">
        <v>13</v>
      </c>
      <c r="E94" t="s">
        <v>34</v>
      </c>
      <c r="F94" s="6" t="s">
        <v>18</v>
      </c>
    </row>
    <row r="95" spans="1:7" x14ac:dyDescent="0.35">
      <c r="A95" s="1">
        <v>95</v>
      </c>
      <c r="B95" t="s">
        <v>118</v>
      </c>
      <c r="C95" s="4" t="s">
        <v>15</v>
      </c>
    </row>
    <row r="96" spans="1:7" x14ac:dyDescent="0.35">
      <c r="A96" s="1">
        <v>96</v>
      </c>
      <c r="B96" t="s">
        <v>119</v>
      </c>
      <c r="C96" s="9" t="s">
        <v>42</v>
      </c>
      <c r="D96" s="7" t="s">
        <v>29</v>
      </c>
      <c r="E96" s="8" t="s">
        <v>30</v>
      </c>
      <c r="F96" s="4" t="s">
        <v>15</v>
      </c>
    </row>
    <row r="97" spans="1:8" x14ac:dyDescent="0.35">
      <c r="A97" s="1">
        <v>97</v>
      </c>
      <c r="B97" t="s">
        <v>120</v>
      </c>
      <c r="C97" s="9" t="s">
        <v>42</v>
      </c>
      <c r="D97" s="5" t="s">
        <v>17</v>
      </c>
      <c r="E97" s="6" t="s">
        <v>18</v>
      </c>
    </row>
    <row r="98" spans="1:8" x14ac:dyDescent="0.35">
      <c r="A98" s="1">
        <v>98</v>
      </c>
      <c r="B98" t="s">
        <v>121</v>
      </c>
      <c r="C98" s="5" t="s">
        <v>17</v>
      </c>
    </row>
    <row r="99" spans="1:8" x14ac:dyDescent="0.35">
      <c r="A99" s="1">
        <v>99</v>
      </c>
      <c r="B99" t="s">
        <v>122</v>
      </c>
      <c r="C99" s="9" t="s">
        <v>42</v>
      </c>
      <c r="D99" s="5" t="s">
        <v>17</v>
      </c>
    </row>
    <row r="100" spans="1:8" x14ac:dyDescent="0.35">
      <c r="A100" s="1">
        <v>100</v>
      </c>
      <c r="B100" t="s">
        <v>123</v>
      </c>
      <c r="C100" t="s">
        <v>46</v>
      </c>
      <c r="D100" s="4" t="s">
        <v>15</v>
      </c>
    </row>
    <row r="101" spans="1:8" x14ac:dyDescent="0.35">
      <c r="A101" s="1">
        <v>101</v>
      </c>
      <c r="B101" t="s">
        <v>124</v>
      </c>
      <c r="C101" s="2" t="s">
        <v>12</v>
      </c>
      <c r="D101" s="3" t="s">
        <v>13</v>
      </c>
      <c r="E101" t="s">
        <v>48</v>
      </c>
      <c r="F101" s="6" t="s">
        <v>18</v>
      </c>
    </row>
    <row r="102" spans="1:8" x14ac:dyDescent="0.35">
      <c r="A102" s="1">
        <v>102</v>
      </c>
      <c r="B102" t="s">
        <v>125</v>
      </c>
      <c r="C102" s="5" t="s">
        <v>17</v>
      </c>
      <c r="D102" s="7" t="s">
        <v>29</v>
      </c>
      <c r="E102" s="8" t="s">
        <v>30</v>
      </c>
      <c r="F102" s="4" t="s">
        <v>15</v>
      </c>
    </row>
    <row r="103" spans="1:8" x14ac:dyDescent="0.35">
      <c r="A103" s="1">
        <v>103</v>
      </c>
      <c r="B103" t="s">
        <v>126</v>
      </c>
      <c r="C103" s="2" t="s">
        <v>12</v>
      </c>
      <c r="D103" s="3" t="s">
        <v>13</v>
      </c>
    </row>
    <row r="104" spans="1:8" x14ac:dyDescent="0.35">
      <c r="A104" s="1">
        <v>105</v>
      </c>
      <c r="B104" t="s">
        <v>127</v>
      </c>
      <c r="C104" s="5" t="s">
        <v>17</v>
      </c>
      <c r="D104" t="s">
        <v>23</v>
      </c>
      <c r="E104" s="6" t="s">
        <v>18</v>
      </c>
    </row>
    <row r="105" spans="1:8" x14ac:dyDescent="0.35">
      <c r="A105" s="1">
        <v>106</v>
      </c>
      <c r="B105" t="s">
        <v>128</v>
      </c>
      <c r="C105" s="5" t="s">
        <v>17</v>
      </c>
      <c r="D105" s="7" t="s">
        <v>29</v>
      </c>
      <c r="E105" s="8" t="s">
        <v>30</v>
      </c>
      <c r="F105" t="s">
        <v>23</v>
      </c>
      <c r="G105" s="6" t="s">
        <v>18</v>
      </c>
    </row>
    <row r="106" spans="1:8" x14ac:dyDescent="0.35">
      <c r="A106" s="1">
        <v>107</v>
      </c>
      <c r="B106" t="s">
        <v>129</v>
      </c>
      <c r="C106" s="7" t="s">
        <v>29</v>
      </c>
      <c r="D106" s="8" t="s">
        <v>30</v>
      </c>
      <c r="E106" s="2" t="s">
        <v>12</v>
      </c>
      <c r="F106" s="3" t="s">
        <v>13</v>
      </c>
      <c r="G106" t="s">
        <v>46</v>
      </c>
      <c r="H106" s="4" t="s">
        <v>15</v>
      </c>
    </row>
    <row r="107" spans="1:8" x14ac:dyDescent="0.35">
      <c r="A107" s="1">
        <v>108</v>
      </c>
      <c r="B107" t="s">
        <v>130</v>
      </c>
      <c r="C107" s="9" t="s">
        <v>42</v>
      </c>
      <c r="D107" s="4" t="s">
        <v>15</v>
      </c>
    </row>
    <row r="108" spans="1:8" x14ac:dyDescent="0.35">
      <c r="A108" s="1">
        <v>109</v>
      </c>
      <c r="B108" t="s">
        <v>131</v>
      </c>
      <c r="C108" s="9" t="s">
        <v>42</v>
      </c>
      <c r="D108" s="2" t="s">
        <v>12</v>
      </c>
      <c r="E108" t="s">
        <v>48</v>
      </c>
      <c r="F108" s="3" t="s">
        <v>13</v>
      </c>
    </row>
    <row r="109" spans="1:8" x14ac:dyDescent="0.35">
      <c r="A109" s="1">
        <v>110</v>
      </c>
      <c r="B109" t="s">
        <v>132</v>
      </c>
      <c r="C109" s="9" t="s">
        <v>42</v>
      </c>
      <c r="D109" s="4" t="s">
        <v>15</v>
      </c>
    </row>
    <row r="110" spans="1:8" x14ac:dyDescent="0.35">
      <c r="A110" s="1">
        <v>111</v>
      </c>
      <c r="B110" t="s">
        <v>133</v>
      </c>
      <c r="C110" s="9" t="s">
        <v>42</v>
      </c>
      <c r="D110" s="5" t="s">
        <v>17</v>
      </c>
      <c r="E110" t="s">
        <v>64</v>
      </c>
      <c r="F110" s="4" t="s">
        <v>15</v>
      </c>
    </row>
    <row r="111" spans="1:8" x14ac:dyDescent="0.35">
      <c r="A111" s="1">
        <v>112</v>
      </c>
      <c r="B111" t="s">
        <v>134</v>
      </c>
      <c r="C111" s="9" t="s">
        <v>42</v>
      </c>
      <c r="D111" s="7" t="s">
        <v>29</v>
      </c>
      <c r="E111" s="8" t="s">
        <v>30</v>
      </c>
    </row>
    <row r="112" spans="1:8" x14ac:dyDescent="0.35">
      <c r="A112" s="1">
        <v>113</v>
      </c>
      <c r="B112" t="s">
        <v>135</v>
      </c>
      <c r="C112" s="9" t="s">
        <v>42</v>
      </c>
      <c r="D112" s="5" t="s">
        <v>17</v>
      </c>
    </row>
    <row r="113" spans="1:6" x14ac:dyDescent="0.35">
      <c r="A113" s="1">
        <v>114</v>
      </c>
      <c r="B113" t="s">
        <v>136</v>
      </c>
      <c r="C113" s="2" t="s">
        <v>12</v>
      </c>
      <c r="D113" s="3" t="s">
        <v>13</v>
      </c>
      <c r="E113" t="s">
        <v>23</v>
      </c>
      <c r="F113" s="6" t="s">
        <v>18</v>
      </c>
    </row>
    <row r="114" spans="1:6" x14ac:dyDescent="0.35">
      <c r="A114" s="1">
        <v>115</v>
      </c>
      <c r="B114" t="s">
        <v>137</v>
      </c>
      <c r="C114" s="6" t="s">
        <v>18</v>
      </c>
    </row>
    <row r="115" spans="1:6" x14ac:dyDescent="0.35">
      <c r="A115" s="1">
        <v>116</v>
      </c>
      <c r="B115" t="s">
        <v>138</v>
      </c>
      <c r="C115" t="s">
        <v>34</v>
      </c>
      <c r="D115" s="6" t="s">
        <v>18</v>
      </c>
    </row>
    <row r="116" spans="1:6" x14ac:dyDescent="0.35">
      <c r="A116" s="1">
        <v>117</v>
      </c>
      <c r="B116" t="s">
        <v>139</v>
      </c>
      <c r="C116" s="5" t="s">
        <v>17</v>
      </c>
      <c r="D116" s="6" t="s">
        <v>18</v>
      </c>
    </row>
    <row r="117" spans="1:6" x14ac:dyDescent="0.35">
      <c r="A117" s="1">
        <v>118</v>
      </c>
      <c r="B117" t="s">
        <v>140</v>
      </c>
      <c r="C117" s="5" t="s">
        <v>17</v>
      </c>
      <c r="D117" s="6" t="s">
        <v>18</v>
      </c>
    </row>
    <row r="118" spans="1:6" x14ac:dyDescent="0.35">
      <c r="A118" s="1">
        <v>119</v>
      </c>
      <c r="B118" t="s">
        <v>141</v>
      </c>
      <c r="C118" s="6" t="s">
        <v>18</v>
      </c>
    </row>
    <row r="119" spans="1:6" x14ac:dyDescent="0.35">
      <c r="A119" s="1">
        <v>120</v>
      </c>
      <c r="B119" t="s">
        <v>142</v>
      </c>
      <c r="C119" s="2" t="s">
        <v>12</v>
      </c>
      <c r="D119" s="3" t="s">
        <v>13</v>
      </c>
      <c r="E119" s="4" t="s">
        <v>15</v>
      </c>
    </row>
    <row r="120" spans="1:6" x14ac:dyDescent="0.35">
      <c r="A120" s="1">
        <v>121</v>
      </c>
      <c r="B120" t="s">
        <v>143</v>
      </c>
      <c r="C120" t="s">
        <v>64</v>
      </c>
      <c r="D120" s="6" t="s">
        <v>18</v>
      </c>
    </row>
    <row r="121" spans="1:6" x14ac:dyDescent="0.35">
      <c r="A121" s="1">
        <v>122</v>
      </c>
      <c r="B121" t="s">
        <v>144</v>
      </c>
      <c r="C121" s="2" t="s">
        <v>12</v>
      </c>
      <c r="D121" s="3" t="s">
        <v>13</v>
      </c>
      <c r="E121" s="4" t="s">
        <v>15</v>
      </c>
    </row>
    <row r="122" spans="1:6" x14ac:dyDescent="0.35">
      <c r="A122" s="1">
        <v>123</v>
      </c>
      <c r="B122" t="s">
        <v>145</v>
      </c>
      <c r="C122" s="7" t="s">
        <v>29</v>
      </c>
      <c r="D122" s="8" t="s">
        <v>30</v>
      </c>
      <c r="E122" s="6" t="s">
        <v>18</v>
      </c>
    </row>
    <row r="123" spans="1:6" x14ac:dyDescent="0.35">
      <c r="A123" s="1">
        <v>124</v>
      </c>
      <c r="B123" t="s">
        <v>146</v>
      </c>
      <c r="C123" s="6" t="s">
        <v>18</v>
      </c>
    </row>
    <row r="124" spans="1:6" x14ac:dyDescent="0.35">
      <c r="A124" s="1">
        <v>125</v>
      </c>
      <c r="B124" t="s">
        <v>147</v>
      </c>
      <c r="C124" s="6" t="s">
        <v>18</v>
      </c>
    </row>
    <row r="125" spans="1:6" x14ac:dyDescent="0.35">
      <c r="A125" s="1">
        <v>126</v>
      </c>
      <c r="B125" t="s">
        <v>148</v>
      </c>
      <c r="C125" s="5" t="s">
        <v>17</v>
      </c>
      <c r="D125" t="s">
        <v>64</v>
      </c>
    </row>
    <row r="126" spans="1:6" x14ac:dyDescent="0.35">
      <c r="A126" s="1">
        <v>127</v>
      </c>
      <c r="B126" t="s">
        <v>149</v>
      </c>
      <c r="C126" s="2" t="s">
        <v>12</v>
      </c>
      <c r="D126" s="3" t="s">
        <v>13</v>
      </c>
      <c r="E126" t="s">
        <v>48</v>
      </c>
      <c r="F126" s="4" t="s">
        <v>15</v>
      </c>
    </row>
    <row r="127" spans="1:6" x14ac:dyDescent="0.35">
      <c r="A127" s="1">
        <v>128</v>
      </c>
      <c r="B127" t="s">
        <v>150</v>
      </c>
      <c r="C127" t="s">
        <v>23</v>
      </c>
      <c r="D127" s="6" t="s">
        <v>18</v>
      </c>
    </row>
    <row r="128" spans="1:6" x14ac:dyDescent="0.35">
      <c r="A128" s="1">
        <v>129</v>
      </c>
      <c r="B128" t="s">
        <v>151</v>
      </c>
      <c r="C128" s="2" t="s">
        <v>12</v>
      </c>
      <c r="D128" s="3" t="s">
        <v>13</v>
      </c>
      <c r="E128" t="s">
        <v>23</v>
      </c>
      <c r="F128" s="6" t="s">
        <v>18</v>
      </c>
    </row>
    <row r="129" spans="1:7" x14ac:dyDescent="0.35">
      <c r="A129" s="1">
        <v>130</v>
      </c>
      <c r="B129" t="s">
        <v>152</v>
      </c>
      <c r="C129" s="9" t="s">
        <v>42</v>
      </c>
      <c r="D129" s="2" t="s">
        <v>12</v>
      </c>
      <c r="E129" s="3" t="s">
        <v>13</v>
      </c>
    </row>
    <row r="130" spans="1:7" x14ac:dyDescent="0.35">
      <c r="A130" s="1">
        <v>131</v>
      </c>
      <c r="B130" t="s">
        <v>13</v>
      </c>
      <c r="C130" s="2" t="s">
        <v>12</v>
      </c>
      <c r="D130" s="3" t="s">
        <v>13</v>
      </c>
      <c r="E130" t="s">
        <v>48</v>
      </c>
    </row>
    <row r="131" spans="1:7" x14ac:dyDescent="0.35">
      <c r="A131" s="1">
        <v>132</v>
      </c>
      <c r="B131" t="s">
        <v>153</v>
      </c>
      <c r="C131" t="s">
        <v>34</v>
      </c>
      <c r="D131" s="6" t="s">
        <v>18</v>
      </c>
    </row>
    <row r="132" spans="1:7" x14ac:dyDescent="0.35">
      <c r="A132" s="1">
        <v>133</v>
      </c>
      <c r="B132" t="s">
        <v>154</v>
      </c>
      <c r="C132" s="2" t="s">
        <v>12</v>
      </c>
      <c r="D132" s="3" t="s">
        <v>13</v>
      </c>
      <c r="E132" t="s">
        <v>31</v>
      </c>
    </row>
    <row r="133" spans="1:7" x14ac:dyDescent="0.35">
      <c r="A133" s="1">
        <v>134</v>
      </c>
      <c r="B133" t="s">
        <v>155</v>
      </c>
      <c r="C133" s="5" t="s">
        <v>17</v>
      </c>
      <c r="D133" s="6" t="s">
        <v>18</v>
      </c>
    </row>
    <row r="134" spans="1:7" x14ac:dyDescent="0.35">
      <c r="A134" s="1">
        <v>135</v>
      </c>
      <c r="B134" t="s">
        <v>156</v>
      </c>
      <c r="C134" s="5" t="s">
        <v>17</v>
      </c>
      <c r="D134" s="4" t="s">
        <v>15</v>
      </c>
    </row>
    <row r="135" spans="1:7" x14ac:dyDescent="0.35">
      <c r="A135" s="1">
        <v>136</v>
      </c>
      <c r="B135" t="s">
        <v>157</v>
      </c>
      <c r="C135" s="5" t="s">
        <v>17</v>
      </c>
      <c r="D135" t="s">
        <v>23</v>
      </c>
      <c r="E135" s="6" t="s">
        <v>18</v>
      </c>
    </row>
    <row r="136" spans="1:7" x14ac:dyDescent="0.35">
      <c r="A136" s="1">
        <v>137</v>
      </c>
      <c r="B136" t="s">
        <v>158</v>
      </c>
      <c r="C136" s="6" t="s">
        <v>18</v>
      </c>
      <c r="D136" t="s">
        <v>34</v>
      </c>
    </row>
    <row r="137" spans="1:7" x14ac:dyDescent="0.35">
      <c r="A137" s="1">
        <v>138</v>
      </c>
      <c r="B137" t="s">
        <v>159</v>
      </c>
      <c r="C137" s="2" t="s">
        <v>12</v>
      </c>
      <c r="D137" s="3" t="s">
        <v>13</v>
      </c>
      <c r="E137" t="s">
        <v>48</v>
      </c>
      <c r="F137" t="s">
        <v>46</v>
      </c>
      <c r="G137" s="6" t="s">
        <v>18</v>
      </c>
    </row>
    <row r="138" spans="1:7" x14ac:dyDescent="0.35">
      <c r="A138" s="1">
        <v>139</v>
      </c>
      <c r="B138" t="s">
        <v>160</v>
      </c>
      <c r="C138" s="5" t="s">
        <v>17</v>
      </c>
      <c r="D138" t="s">
        <v>48</v>
      </c>
      <c r="E138" s="4" t="s">
        <v>15</v>
      </c>
    </row>
    <row r="139" spans="1:7" x14ac:dyDescent="0.35">
      <c r="A139" s="1">
        <v>140</v>
      </c>
      <c r="B139" t="s">
        <v>161</v>
      </c>
      <c r="C139" s="2" t="s">
        <v>12</v>
      </c>
      <c r="D139" s="3" t="s">
        <v>13</v>
      </c>
      <c r="E139" t="s">
        <v>46</v>
      </c>
    </row>
    <row r="140" spans="1:7" x14ac:dyDescent="0.35">
      <c r="A140" s="1">
        <v>141</v>
      </c>
      <c r="B140" t="s">
        <v>162</v>
      </c>
      <c r="C140" s="5" t="s">
        <v>17</v>
      </c>
      <c r="D140" s="6" t="s">
        <v>18</v>
      </c>
    </row>
    <row r="141" spans="1:7" x14ac:dyDescent="0.35">
      <c r="A141" s="1">
        <v>142</v>
      </c>
      <c r="B141" t="s">
        <v>163</v>
      </c>
      <c r="C141" s="2" t="s">
        <v>12</v>
      </c>
      <c r="D141" s="3" t="s">
        <v>13</v>
      </c>
      <c r="E141" t="s">
        <v>48</v>
      </c>
    </row>
    <row r="142" spans="1:7" x14ac:dyDescent="0.35">
      <c r="A142" s="1">
        <v>143</v>
      </c>
      <c r="B142" t="s">
        <v>164</v>
      </c>
      <c r="C142" s="2" t="s">
        <v>12</v>
      </c>
      <c r="D142" s="3" t="s">
        <v>13</v>
      </c>
      <c r="E142" s="4" t="s">
        <v>15</v>
      </c>
    </row>
    <row r="143" spans="1:7" x14ac:dyDescent="0.35">
      <c r="A143" s="1">
        <v>144</v>
      </c>
      <c r="B143" t="s">
        <v>165</v>
      </c>
      <c r="C143" s="9" t="s">
        <v>42</v>
      </c>
    </row>
    <row r="144" spans="1:7" x14ac:dyDescent="0.35">
      <c r="A144" s="1">
        <v>145</v>
      </c>
      <c r="B144" t="s">
        <v>166</v>
      </c>
      <c r="C144" t="s">
        <v>31</v>
      </c>
      <c r="D144" t="s">
        <v>34</v>
      </c>
    </row>
    <row r="145" spans="1:6" x14ac:dyDescent="0.35">
      <c r="A145" s="1">
        <v>146</v>
      </c>
      <c r="B145" t="s">
        <v>167</v>
      </c>
      <c r="C145" s="5" t="s">
        <v>17</v>
      </c>
    </row>
    <row r="146" spans="1:6" x14ac:dyDescent="0.35">
      <c r="A146" s="1">
        <v>147</v>
      </c>
      <c r="B146" t="s">
        <v>168</v>
      </c>
      <c r="C146" s="5" t="s">
        <v>17</v>
      </c>
      <c r="D146" s="6" t="s">
        <v>18</v>
      </c>
    </row>
    <row r="147" spans="1:6" x14ac:dyDescent="0.35">
      <c r="A147" s="1">
        <v>148</v>
      </c>
      <c r="B147" t="s">
        <v>169</v>
      </c>
      <c r="C147" s="4" t="s">
        <v>15</v>
      </c>
    </row>
    <row r="148" spans="1:6" x14ac:dyDescent="0.35">
      <c r="A148" s="1">
        <v>149</v>
      </c>
      <c r="B148" t="s">
        <v>170</v>
      </c>
      <c r="C148" s="9" t="s">
        <v>42</v>
      </c>
    </row>
    <row r="149" spans="1:6" x14ac:dyDescent="0.35">
      <c r="A149" s="1">
        <v>150</v>
      </c>
      <c r="B149" t="s">
        <v>171</v>
      </c>
      <c r="C149" t="s">
        <v>23</v>
      </c>
      <c r="D149" s="6" t="s">
        <v>18</v>
      </c>
    </row>
    <row r="150" spans="1:6" x14ac:dyDescent="0.35">
      <c r="A150" s="1">
        <v>151</v>
      </c>
      <c r="B150" t="s">
        <v>172</v>
      </c>
      <c r="C150" s="4" t="s">
        <v>15</v>
      </c>
    </row>
    <row r="151" spans="1:6" x14ac:dyDescent="0.35">
      <c r="A151" s="1">
        <v>152</v>
      </c>
      <c r="B151" t="s">
        <v>173</v>
      </c>
      <c r="C151" s="6" t="s">
        <v>18</v>
      </c>
    </row>
    <row r="152" spans="1:6" x14ac:dyDescent="0.35">
      <c r="A152" s="1">
        <v>153</v>
      </c>
      <c r="B152" t="s">
        <v>174</v>
      </c>
      <c r="C152" s="5" t="s">
        <v>17</v>
      </c>
      <c r="D152" s="6" t="s">
        <v>18</v>
      </c>
    </row>
    <row r="153" spans="1:6" x14ac:dyDescent="0.35">
      <c r="A153" s="1">
        <v>154</v>
      </c>
      <c r="B153" t="s">
        <v>175</v>
      </c>
      <c r="C153" s="9" t="s">
        <v>42</v>
      </c>
      <c r="D153" t="s">
        <v>46</v>
      </c>
      <c r="E153" s="6" t="s">
        <v>18</v>
      </c>
    </row>
    <row r="154" spans="1:6" x14ac:dyDescent="0.35">
      <c r="A154" s="1">
        <v>155</v>
      </c>
      <c r="B154" t="s">
        <v>176</v>
      </c>
      <c r="C154" s="9" t="s">
        <v>42</v>
      </c>
      <c r="D154" s="5" t="s">
        <v>17</v>
      </c>
      <c r="E154" t="s">
        <v>64</v>
      </c>
    </row>
    <row r="155" spans="1:6" x14ac:dyDescent="0.35">
      <c r="A155" s="1">
        <v>156</v>
      </c>
      <c r="B155" t="s">
        <v>177</v>
      </c>
      <c r="C155" s="9" t="s">
        <v>42</v>
      </c>
      <c r="D155" s="5" t="s">
        <v>17</v>
      </c>
      <c r="E155" t="s">
        <v>64</v>
      </c>
    </row>
    <row r="156" spans="1:6" x14ac:dyDescent="0.35">
      <c r="A156" s="1">
        <v>157</v>
      </c>
      <c r="B156" t="s">
        <v>178</v>
      </c>
      <c r="C156" s="2" t="s">
        <v>12</v>
      </c>
      <c r="D156" s="3" t="s">
        <v>13</v>
      </c>
      <c r="E156" s="6" t="s">
        <v>18</v>
      </c>
      <c r="F156" t="s">
        <v>34</v>
      </c>
    </row>
    <row r="157" spans="1:6" x14ac:dyDescent="0.35">
      <c r="A157" s="1">
        <v>158</v>
      </c>
      <c r="B157" t="s">
        <v>179</v>
      </c>
      <c r="C157" s="5" t="s">
        <v>17</v>
      </c>
      <c r="D157" s="6" t="s">
        <v>18</v>
      </c>
    </row>
    <row r="158" spans="1:6" x14ac:dyDescent="0.35">
      <c r="A158" s="1">
        <v>159</v>
      </c>
      <c r="B158" t="s">
        <v>180</v>
      </c>
      <c r="C158" s="5" t="s">
        <v>17</v>
      </c>
      <c r="D158" s="6" t="s">
        <v>18</v>
      </c>
    </row>
    <row r="159" spans="1:6" x14ac:dyDescent="0.35">
      <c r="A159" s="1">
        <v>160</v>
      </c>
      <c r="B159" t="s">
        <v>181</v>
      </c>
      <c r="C159" s="9" t="s">
        <v>42</v>
      </c>
      <c r="D159" s="2" t="s">
        <v>12</v>
      </c>
      <c r="E159" s="3" t="s">
        <v>13</v>
      </c>
      <c r="F159" t="s">
        <v>64</v>
      </c>
    </row>
    <row r="160" spans="1:6" x14ac:dyDescent="0.35">
      <c r="A160" s="1">
        <v>161</v>
      </c>
      <c r="B160" t="s">
        <v>182</v>
      </c>
      <c r="C160" s="5" t="s">
        <v>17</v>
      </c>
      <c r="D160" t="s">
        <v>23</v>
      </c>
      <c r="E160" s="6" t="s">
        <v>18</v>
      </c>
    </row>
    <row r="161" spans="1:9" x14ac:dyDescent="0.35">
      <c r="A161" s="1">
        <v>162</v>
      </c>
      <c r="B161" t="s">
        <v>183</v>
      </c>
      <c r="C161" s="7" t="s">
        <v>29</v>
      </c>
      <c r="D161" s="8" t="s">
        <v>30</v>
      </c>
      <c r="E161" s="2" t="s">
        <v>12</v>
      </c>
      <c r="F161" s="3" t="s">
        <v>13</v>
      </c>
      <c r="G161" t="s">
        <v>48</v>
      </c>
      <c r="H161" s="6" t="s">
        <v>18</v>
      </c>
    </row>
    <row r="162" spans="1:9" x14ac:dyDescent="0.35">
      <c r="A162" s="1">
        <v>163</v>
      </c>
      <c r="B162" t="s">
        <v>184</v>
      </c>
      <c r="C162" s="9" t="s">
        <v>42</v>
      </c>
      <c r="D162" s="7" t="s">
        <v>29</v>
      </c>
      <c r="E162" s="8" t="s">
        <v>30</v>
      </c>
      <c r="F162" s="2" t="s">
        <v>12</v>
      </c>
      <c r="G162" s="3" t="s">
        <v>13</v>
      </c>
      <c r="H162" t="s">
        <v>46</v>
      </c>
      <c r="I162" s="4" t="s">
        <v>15</v>
      </c>
    </row>
    <row r="163" spans="1:9" x14ac:dyDescent="0.35">
      <c r="A163" s="1">
        <v>164</v>
      </c>
      <c r="B163" t="s">
        <v>185</v>
      </c>
      <c r="C163" s="7" t="s">
        <v>29</v>
      </c>
      <c r="D163" s="8" t="s">
        <v>30</v>
      </c>
      <c r="E163" t="s">
        <v>31</v>
      </c>
    </row>
    <row r="164" spans="1:9" x14ac:dyDescent="0.35">
      <c r="A164" s="1">
        <v>165</v>
      </c>
      <c r="B164" t="s">
        <v>186</v>
      </c>
      <c r="C164" s="7" t="s">
        <v>29</v>
      </c>
      <c r="D164" s="8" t="s">
        <v>30</v>
      </c>
      <c r="E164" t="s">
        <v>31</v>
      </c>
    </row>
    <row r="165" spans="1:9" x14ac:dyDescent="0.35">
      <c r="A165" s="1">
        <v>166</v>
      </c>
      <c r="B165" t="s">
        <v>187</v>
      </c>
      <c r="C165" s="2" t="s">
        <v>12</v>
      </c>
      <c r="D165" s="3" t="s">
        <v>13</v>
      </c>
      <c r="E165" t="s">
        <v>23</v>
      </c>
      <c r="F165" t="s">
        <v>48</v>
      </c>
      <c r="G165" s="6" t="s">
        <v>18</v>
      </c>
    </row>
    <row r="166" spans="1:9" x14ac:dyDescent="0.35">
      <c r="A166" s="1">
        <v>167</v>
      </c>
      <c r="B166" t="s">
        <v>188</v>
      </c>
      <c r="C166" s="2" t="s">
        <v>12</v>
      </c>
      <c r="D166" s="3" t="s">
        <v>13</v>
      </c>
    </row>
    <row r="167" spans="1:9" x14ac:dyDescent="0.35">
      <c r="A167" s="1">
        <v>168</v>
      </c>
      <c r="B167" t="s">
        <v>189</v>
      </c>
      <c r="C167" s="7" t="s">
        <v>29</v>
      </c>
      <c r="D167" s="8" t="s">
        <v>30</v>
      </c>
      <c r="E167" s="4" t="s">
        <v>15</v>
      </c>
    </row>
    <row r="168" spans="1:9" x14ac:dyDescent="0.35">
      <c r="A168" s="1">
        <v>169</v>
      </c>
      <c r="B168" t="s">
        <v>190</v>
      </c>
      <c r="C168" s="2" t="s">
        <v>12</v>
      </c>
      <c r="D168" s="3" t="s">
        <v>13</v>
      </c>
    </row>
    <row r="169" spans="1:9" x14ac:dyDescent="0.35">
      <c r="A169" s="1">
        <v>170</v>
      </c>
      <c r="B169" t="s">
        <v>191</v>
      </c>
      <c r="C169" s="7" t="s">
        <v>29</v>
      </c>
      <c r="D169" s="8" t="s">
        <v>30</v>
      </c>
      <c r="E169" s="4" t="s">
        <v>15</v>
      </c>
      <c r="F169" s="6" t="s">
        <v>18</v>
      </c>
    </row>
    <row r="170" spans="1:9" x14ac:dyDescent="0.35">
      <c r="A170" s="1">
        <v>171</v>
      </c>
      <c r="B170" t="s">
        <v>192</v>
      </c>
      <c r="C170" s="9" t="s">
        <v>42</v>
      </c>
      <c r="D170" s="7" t="s">
        <v>29</v>
      </c>
      <c r="E170" s="8" t="s">
        <v>30</v>
      </c>
    </row>
    <row r="171" spans="1:9" x14ac:dyDescent="0.35">
      <c r="A171" s="1">
        <v>172</v>
      </c>
      <c r="B171" t="s">
        <v>193</v>
      </c>
      <c r="C171" s="7" t="s">
        <v>29</v>
      </c>
      <c r="D171" s="8" t="s">
        <v>30</v>
      </c>
      <c r="E171" s="4" t="s">
        <v>15</v>
      </c>
    </row>
    <row r="172" spans="1:9" x14ac:dyDescent="0.35">
      <c r="A172" s="1">
        <v>173</v>
      </c>
      <c r="B172" t="s">
        <v>194</v>
      </c>
      <c r="C172" s="4" t="s">
        <v>15</v>
      </c>
    </row>
    <row r="173" spans="1:9" x14ac:dyDescent="0.35">
      <c r="A173" s="1">
        <v>174</v>
      </c>
      <c r="B173" t="s">
        <v>195</v>
      </c>
      <c r="C173" s="7" t="s">
        <v>29</v>
      </c>
      <c r="D173" s="8" t="s">
        <v>30</v>
      </c>
      <c r="E173" t="s">
        <v>31</v>
      </c>
    </row>
    <row r="174" spans="1:9" x14ac:dyDescent="0.35">
      <c r="A174" s="1">
        <v>175</v>
      </c>
      <c r="B174" t="s">
        <v>196</v>
      </c>
      <c r="C174" s="5" t="s">
        <v>17</v>
      </c>
      <c r="D174" s="6" t="s">
        <v>18</v>
      </c>
    </row>
    <row r="175" spans="1:9" x14ac:dyDescent="0.35">
      <c r="A175" s="1">
        <v>176</v>
      </c>
      <c r="B175" t="s">
        <v>197</v>
      </c>
      <c r="C175" t="s">
        <v>23</v>
      </c>
      <c r="D175" s="6" t="s">
        <v>18</v>
      </c>
    </row>
    <row r="176" spans="1:9" x14ac:dyDescent="0.35">
      <c r="A176" s="1">
        <v>177</v>
      </c>
      <c r="B176" t="s">
        <v>198</v>
      </c>
      <c r="C176" t="s">
        <v>23</v>
      </c>
      <c r="D176" t="s">
        <v>46</v>
      </c>
      <c r="E176" s="6" t="s">
        <v>18</v>
      </c>
    </row>
    <row r="177" spans="1:5" x14ac:dyDescent="0.35">
      <c r="A177" s="1">
        <v>178</v>
      </c>
      <c r="B177" t="s">
        <v>199</v>
      </c>
      <c r="C177" s="5" t="s">
        <v>17</v>
      </c>
      <c r="D177" t="s">
        <v>23</v>
      </c>
      <c r="E177" s="4" t="s">
        <v>15</v>
      </c>
    </row>
    <row r="178" spans="1:5" x14ac:dyDescent="0.35">
      <c r="A178" s="10">
        <v>179</v>
      </c>
      <c r="B178" s="11" t="s">
        <v>200</v>
      </c>
      <c r="C178" s="5"/>
      <c r="E178" s="4"/>
    </row>
    <row r="179" spans="1:5" x14ac:dyDescent="0.35">
      <c r="A179" s="12">
        <v>180</v>
      </c>
      <c r="B179" s="13" t="s">
        <v>201</v>
      </c>
      <c r="C179" s="5"/>
      <c r="E179" s="4"/>
    </row>
    <row r="180" spans="1:5" x14ac:dyDescent="0.35">
      <c r="A180" s="10">
        <v>181</v>
      </c>
      <c r="B180" s="11" t="s">
        <v>202</v>
      </c>
      <c r="C180" s="2" t="s">
        <v>12</v>
      </c>
      <c r="E180" s="4"/>
    </row>
    <row r="181" spans="1:5" x14ac:dyDescent="0.35">
      <c r="A181" s="12">
        <v>182</v>
      </c>
      <c r="B181" s="13" t="s">
        <v>203</v>
      </c>
      <c r="C181" s="5"/>
      <c r="E181" s="4"/>
    </row>
    <row r="182" spans="1:5" x14ac:dyDescent="0.35">
      <c r="A182" s="10">
        <v>183</v>
      </c>
      <c r="B182" s="11" t="s">
        <v>204</v>
      </c>
      <c r="C182" s="5"/>
      <c r="E182" s="4"/>
    </row>
    <row r="183" spans="1:5" x14ac:dyDescent="0.35">
      <c r="A183" s="12">
        <v>185</v>
      </c>
      <c r="B183" s="13" t="s">
        <v>205</v>
      </c>
      <c r="C183" s="5"/>
      <c r="E183" s="4"/>
    </row>
    <row r="184" spans="1:5" x14ac:dyDescent="0.35">
      <c r="A184" s="10">
        <v>186</v>
      </c>
      <c r="B184" s="11" t="s">
        <v>206</v>
      </c>
      <c r="C184" s="5"/>
      <c r="E184" s="4"/>
    </row>
    <row r="185" spans="1:5" x14ac:dyDescent="0.35">
      <c r="A185" s="12">
        <v>187</v>
      </c>
      <c r="B185" s="13" t="s">
        <v>207</v>
      </c>
      <c r="C185" s="5"/>
      <c r="E185" s="4"/>
    </row>
    <row r="186" spans="1:5" x14ac:dyDescent="0.35">
      <c r="A186" s="10">
        <v>188</v>
      </c>
      <c r="B186" s="11" t="s">
        <v>208</v>
      </c>
      <c r="C186" s="5" t="s">
        <v>30</v>
      </c>
      <c r="D186" t="s">
        <v>209</v>
      </c>
      <c r="E186" s="4" t="s">
        <v>12</v>
      </c>
    </row>
    <row r="187" spans="1:5" x14ac:dyDescent="0.35">
      <c r="A187" s="12">
        <v>189</v>
      </c>
      <c r="B187" s="13" t="s">
        <v>210</v>
      </c>
      <c r="C187" s="5"/>
      <c r="E187" s="4"/>
    </row>
    <row r="188" spans="1:5" x14ac:dyDescent="0.35">
      <c r="A188" s="10">
        <v>191</v>
      </c>
      <c r="B188" s="11" t="s">
        <v>211</v>
      </c>
      <c r="C188" s="5"/>
      <c r="E188" s="4"/>
    </row>
    <row r="189" spans="1:5" x14ac:dyDescent="0.35">
      <c r="A189" s="12">
        <v>192</v>
      </c>
      <c r="B189" s="13" t="s">
        <v>211</v>
      </c>
      <c r="C189" s="5" t="s">
        <v>212</v>
      </c>
      <c r="E189" s="4"/>
    </row>
    <row r="190" spans="1:5" x14ac:dyDescent="0.35">
      <c r="A190" s="10">
        <v>193</v>
      </c>
      <c r="B190" s="11" t="s">
        <v>213</v>
      </c>
      <c r="C190" s="5"/>
      <c r="E190" s="4"/>
    </row>
    <row r="191" spans="1:5" x14ac:dyDescent="0.35">
      <c r="A191" s="12">
        <v>194</v>
      </c>
      <c r="B191" s="13" t="s">
        <v>214</v>
      </c>
      <c r="C191" s="5"/>
      <c r="E191" s="4"/>
    </row>
    <row r="192" spans="1:5" x14ac:dyDescent="0.35">
      <c r="A192" s="10">
        <v>197</v>
      </c>
      <c r="B192" s="11" t="s">
        <v>215</v>
      </c>
      <c r="C192" s="5"/>
      <c r="E192" s="4"/>
    </row>
    <row r="193" spans="1:5" x14ac:dyDescent="0.35">
      <c r="A193" s="12">
        <v>200</v>
      </c>
      <c r="B193" s="13" t="s">
        <v>216</v>
      </c>
      <c r="C193" s="5"/>
      <c r="E193" s="4"/>
    </row>
    <row r="194" spans="1:5" x14ac:dyDescent="0.35">
      <c r="A194" s="10">
        <v>204</v>
      </c>
      <c r="B194" s="11" t="s">
        <v>217</v>
      </c>
      <c r="C194" s="5" t="s">
        <v>29</v>
      </c>
      <c r="D194" t="s">
        <v>30</v>
      </c>
      <c r="E194" s="4"/>
    </row>
    <row r="195" spans="1:5" x14ac:dyDescent="0.35">
      <c r="A195" s="12">
        <v>205</v>
      </c>
      <c r="B195" s="13" t="s">
        <v>218</v>
      </c>
      <c r="C195" s="5" t="s">
        <v>12</v>
      </c>
      <c r="E195" s="4"/>
    </row>
    <row r="196" spans="1:5" x14ac:dyDescent="0.35">
      <c r="A196" s="10">
        <v>206</v>
      </c>
      <c r="B196" s="11" t="s">
        <v>219</v>
      </c>
      <c r="C196" s="5" t="s">
        <v>12</v>
      </c>
      <c r="E196" s="4"/>
    </row>
    <row r="197" spans="1:5" x14ac:dyDescent="0.35">
      <c r="A197" s="12">
        <v>208</v>
      </c>
      <c r="B197" s="13" t="s">
        <v>220</v>
      </c>
      <c r="C197" s="5"/>
      <c r="E197" s="4"/>
    </row>
    <row r="198" spans="1:5" x14ac:dyDescent="0.35">
      <c r="A198" s="10">
        <v>209</v>
      </c>
      <c r="B198" s="11" t="s">
        <v>221</v>
      </c>
      <c r="C198" s="5"/>
      <c r="E198" s="4"/>
    </row>
    <row r="199" spans="1:5" x14ac:dyDescent="0.35">
      <c r="A199" s="12">
        <v>210</v>
      </c>
      <c r="B199" s="13" t="s">
        <v>222</v>
      </c>
      <c r="C199" s="5"/>
      <c r="E199" s="4"/>
    </row>
    <row r="200" spans="1:5" x14ac:dyDescent="0.35">
      <c r="A200" s="10">
        <v>211</v>
      </c>
      <c r="B200" s="11" t="s">
        <v>223</v>
      </c>
      <c r="C200" s="5"/>
      <c r="E200" s="4"/>
    </row>
    <row r="201" spans="1:5" x14ac:dyDescent="0.35">
      <c r="A201" s="12">
        <v>212</v>
      </c>
      <c r="B201" s="13" t="s">
        <v>224</v>
      </c>
      <c r="C201" s="5"/>
      <c r="E201" s="4"/>
    </row>
    <row r="202" spans="1:5" x14ac:dyDescent="0.35">
      <c r="A202" s="10">
        <v>214</v>
      </c>
      <c r="B202" s="11" t="s">
        <v>225</v>
      </c>
      <c r="C202" s="5"/>
      <c r="E202" s="4"/>
    </row>
    <row r="203" spans="1:5" x14ac:dyDescent="0.35">
      <c r="A203" s="12">
        <v>215</v>
      </c>
      <c r="B203" s="13" t="s">
        <v>226</v>
      </c>
      <c r="C203" s="5"/>
      <c r="E203" s="4"/>
    </row>
    <row r="204" spans="1:5" x14ac:dyDescent="0.35">
      <c r="A204" s="10">
        <v>216</v>
      </c>
      <c r="B204" s="11" t="s">
        <v>227</v>
      </c>
      <c r="C204" s="5"/>
      <c r="E204" s="4"/>
    </row>
    <row r="205" spans="1:5" x14ac:dyDescent="0.35">
      <c r="A205" s="12">
        <v>217</v>
      </c>
      <c r="B205" s="13" t="s">
        <v>228</v>
      </c>
      <c r="C205" s="5"/>
      <c r="E205" s="4"/>
    </row>
    <row r="206" spans="1:5" x14ac:dyDescent="0.35">
      <c r="A206" s="10">
        <v>218</v>
      </c>
      <c r="B206" s="11" t="s">
        <v>229</v>
      </c>
      <c r="C206" s="5"/>
      <c r="E206" s="4"/>
    </row>
    <row r="207" spans="1:5" x14ac:dyDescent="0.35">
      <c r="A207" s="12">
        <v>219</v>
      </c>
      <c r="B207" s="13" t="s">
        <v>230</v>
      </c>
      <c r="C207" s="5"/>
      <c r="E207" s="4"/>
    </row>
    <row r="208" spans="1:5" x14ac:dyDescent="0.35">
      <c r="A208" s="10">
        <v>220</v>
      </c>
      <c r="B208" s="11" t="s">
        <v>231</v>
      </c>
      <c r="C208" s="5"/>
      <c r="E208" s="4"/>
    </row>
    <row r="209" spans="1:6" x14ac:dyDescent="0.35">
      <c r="A209" s="14">
        <v>221</v>
      </c>
      <c r="B209" s="15" t="s">
        <v>232</v>
      </c>
      <c r="C209" s="5"/>
      <c r="E209" s="4"/>
    </row>
    <row r="210" spans="1:6" x14ac:dyDescent="0.35">
      <c r="A210" s="16">
        <v>222</v>
      </c>
      <c r="B210" s="17" t="s">
        <v>233</v>
      </c>
      <c r="C210" t="s">
        <v>48</v>
      </c>
      <c r="D210" s="6" t="s">
        <v>18</v>
      </c>
    </row>
    <row r="211" spans="1:6" x14ac:dyDescent="0.35">
      <c r="A211" s="14">
        <v>223</v>
      </c>
      <c r="B211" s="15" t="s">
        <v>234</v>
      </c>
      <c r="C211" s="9" t="s">
        <v>42</v>
      </c>
      <c r="D211" s="6" t="s">
        <v>18</v>
      </c>
    </row>
    <row r="212" spans="1:6" x14ac:dyDescent="0.35">
      <c r="A212" s="16">
        <v>224</v>
      </c>
      <c r="B212" s="17" t="s">
        <v>235</v>
      </c>
      <c r="C212" t="s">
        <v>48</v>
      </c>
      <c r="D212" s="4" t="s">
        <v>15</v>
      </c>
    </row>
    <row r="213" spans="1:6" x14ac:dyDescent="0.35">
      <c r="A213" s="14">
        <v>225</v>
      </c>
      <c r="B213" s="15" t="s">
        <v>236</v>
      </c>
      <c r="C213" s="4" t="s">
        <v>15</v>
      </c>
    </row>
    <row r="214" spans="1:6" x14ac:dyDescent="0.35">
      <c r="A214" s="16">
        <v>226</v>
      </c>
      <c r="B214" s="17" t="s">
        <v>237</v>
      </c>
      <c r="C214" s="5" t="s">
        <v>17</v>
      </c>
    </row>
    <row r="215" spans="1:6" x14ac:dyDescent="0.35">
      <c r="A215" s="14">
        <v>227</v>
      </c>
      <c r="B215" s="15" t="s">
        <v>238</v>
      </c>
      <c r="C215" s="5"/>
    </row>
    <row r="216" spans="1:6" x14ac:dyDescent="0.35">
      <c r="A216" s="16">
        <v>228</v>
      </c>
      <c r="B216" s="17" t="s">
        <v>239</v>
      </c>
      <c r="C216" s="6" t="s">
        <v>18</v>
      </c>
    </row>
    <row r="217" spans="1:6" x14ac:dyDescent="0.35">
      <c r="A217" s="14">
        <v>229</v>
      </c>
      <c r="B217" s="15" t="s">
        <v>240</v>
      </c>
      <c r="C217" s="4" t="s">
        <v>15</v>
      </c>
    </row>
    <row r="218" spans="1:6" x14ac:dyDescent="0.35">
      <c r="A218" s="16">
        <v>230</v>
      </c>
      <c r="B218" s="17" t="s">
        <v>241</v>
      </c>
      <c r="C218" s="4" t="s">
        <v>15</v>
      </c>
    </row>
    <row r="219" spans="1:6" x14ac:dyDescent="0.35">
      <c r="A219" s="14">
        <v>231</v>
      </c>
      <c r="B219" s="15" t="s">
        <v>242</v>
      </c>
      <c r="C219" s="5" t="s">
        <v>17</v>
      </c>
      <c r="D219" s="6" t="s">
        <v>18</v>
      </c>
    </row>
    <row r="220" spans="1:6" x14ac:dyDescent="0.35">
      <c r="A220" s="16">
        <v>232</v>
      </c>
      <c r="B220" s="17" t="s">
        <v>243</v>
      </c>
      <c r="C220" s="6" t="s">
        <v>18</v>
      </c>
    </row>
    <row r="221" spans="1:6" x14ac:dyDescent="0.35">
      <c r="A221" s="14">
        <v>233</v>
      </c>
      <c r="B221" s="15" t="s">
        <v>244</v>
      </c>
      <c r="C221" s="6" t="s">
        <v>18</v>
      </c>
    </row>
    <row r="222" spans="1:6" x14ac:dyDescent="0.35">
      <c r="A222" s="16">
        <v>234</v>
      </c>
      <c r="B222" s="17" t="s">
        <v>245</v>
      </c>
      <c r="C222" s="6" t="s">
        <v>18</v>
      </c>
    </row>
    <row r="223" spans="1:6" x14ac:dyDescent="0.35">
      <c r="A223" s="14">
        <v>235</v>
      </c>
      <c r="B223" s="15" t="s">
        <v>246</v>
      </c>
      <c r="C223" s="5" t="s">
        <v>17</v>
      </c>
    </row>
    <row r="224" spans="1:6" x14ac:dyDescent="0.35">
      <c r="A224" s="16">
        <v>236</v>
      </c>
      <c r="B224" s="17" t="s">
        <v>247</v>
      </c>
      <c r="C224" s="7" t="s">
        <v>29</v>
      </c>
      <c r="D224" s="8" t="s">
        <v>30</v>
      </c>
      <c r="E224" s="5" t="s">
        <v>17</v>
      </c>
      <c r="F224" s="6" t="s">
        <v>18</v>
      </c>
    </row>
    <row r="225" spans="1:5" x14ac:dyDescent="0.35">
      <c r="A225" s="18">
        <v>237</v>
      </c>
      <c r="B225" s="19" t="s">
        <v>248</v>
      </c>
      <c r="C225" s="2" t="s">
        <v>12</v>
      </c>
      <c r="D225" s="3" t="s">
        <v>13</v>
      </c>
    </row>
    <row r="226" spans="1:5" x14ac:dyDescent="0.35">
      <c r="A226" s="20">
        <v>238</v>
      </c>
      <c r="B226" s="21" t="s">
        <v>249</v>
      </c>
      <c r="C226" s="2"/>
      <c r="D226" s="3"/>
    </row>
    <row r="227" spans="1:5" x14ac:dyDescent="0.35">
      <c r="A227" s="18">
        <v>239</v>
      </c>
      <c r="B227" s="19" t="s">
        <v>250</v>
      </c>
      <c r="C227" s="2"/>
      <c r="D227" s="3"/>
    </row>
    <row r="228" spans="1:5" x14ac:dyDescent="0.35">
      <c r="A228" s="20">
        <v>240</v>
      </c>
      <c r="B228" s="21" t="s">
        <v>251</v>
      </c>
      <c r="C228" s="6" t="s">
        <v>18</v>
      </c>
    </row>
    <row r="229" spans="1:5" x14ac:dyDescent="0.35">
      <c r="A229" s="18">
        <v>241</v>
      </c>
      <c r="B229" s="19" t="s">
        <v>252</v>
      </c>
      <c r="C229" s="2" t="s">
        <v>12</v>
      </c>
      <c r="D229" s="3" t="s">
        <v>13</v>
      </c>
      <c r="E229" s="6" t="s">
        <v>18</v>
      </c>
    </row>
    <row r="230" spans="1:5" x14ac:dyDescent="0.35">
      <c r="A230" s="20">
        <v>242</v>
      </c>
      <c r="B230" s="21" t="s">
        <v>253</v>
      </c>
      <c r="C230" s="2"/>
      <c r="D230" s="3"/>
      <c r="E230" s="6"/>
    </row>
    <row r="231" spans="1:5" x14ac:dyDescent="0.35">
      <c r="A231" s="18">
        <v>243</v>
      </c>
      <c r="B231" s="19" t="s">
        <v>254</v>
      </c>
      <c r="C231" s="6" t="s">
        <v>18</v>
      </c>
    </row>
    <row r="232" spans="1:5" x14ac:dyDescent="0.35">
      <c r="A232" s="20">
        <v>244</v>
      </c>
      <c r="B232" s="21" t="s">
        <v>255</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home">
                <anchor moveWithCells="1">
                  <from>
                    <xdr:col>0</xdr:col>
                    <xdr:colOff>0</xdr:colOff>
                    <xdr:row>0</xdr:row>
                    <xdr:rowOff>88900</xdr:rowOff>
                  </from>
                  <to>
                    <xdr:col>0</xdr:col>
                    <xdr:colOff>361950</xdr:colOff>
                    <xdr:row>0</xdr:row>
                    <xdr:rowOff>317500</xdr:rowOff>
                  </to>
                </anchor>
              </controlPr>
            </control>
          </mc:Choice>
        </mc:AlternateContent>
      </controls>
    </mc:Choice>
  </mc:AlternateContent>
  <tableParts count="1">
    <tablePart r:id="rId4"/>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8176F4-7A2C-4231-B95D-12F953FA993A}">
  <sheetPr codeName="Sheet8"/>
  <dimension ref="B1:I203"/>
  <sheetViews>
    <sheetView topLeftCell="A2" zoomScale="175" zoomScaleNormal="175" workbookViewId="0">
      <pane xSplit="2" ySplit="1" topLeftCell="C3" activePane="bottomRight" state="frozen"/>
      <selection activeCell="A2" sqref="A2"/>
      <selection pane="topRight" activeCell="C2" sqref="C2"/>
      <selection pane="bottomLeft" activeCell="A3" sqref="A3"/>
      <selection pane="bottomRight" activeCell="E3" sqref="E3"/>
    </sheetView>
  </sheetViews>
  <sheetFormatPr defaultRowHeight="14.5" x14ac:dyDescent="0.35"/>
  <cols>
    <col min="1" max="1" width="0.7265625" customWidth="1"/>
    <col min="2" max="2" width="6.54296875" style="1" bestFit="1" customWidth="1"/>
    <col min="3" max="3" width="9.54296875" style="1" bestFit="1" customWidth="1"/>
    <col min="4" max="4" width="18.453125" style="1" bestFit="1" customWidth="1"/>
    <col min="5" max="5" width="10.26953125" style="1" bestFit="1" customWidth="1"/>
    <col min="6" max="6" width="6.54296875" style="1" bestFit="1" customWidth="1"/>
    <col min="7" max="7" width="88" customWidth="1"/>
    <col min="8" max="8" width="79" style="1" bestFit="1" customWidth="1"/>
  </cols>
  <sheetData>
    <row r="1" spans="2:9" hidden="1" x14ac:dyDescent="0.35"/>
    <row r="2" spans="2:9" x14ac:dyDescent="0.35">
      <c r="B2" s="1" t="s">
        <v>1439</v>
      </c>
      <c r="C2" s="1" t="s">
        <v>258</v>
      </c>
      <c r="D2" s="1" t="s">
        <v>1201</v>
      </c>
      <c r="E2" s="1" t="s">
        <v>1204</v>
      </c>
      <c r="F2" s="1" t="s">
        <v>1203</v>
      </c>
      <c r="G2" t="s">
        <v>1250</v>
      </c>
      <c r="H2" t="s">
        <v>1328</v>
      </c>
      <c r="I2" s="1" t="s">
        <v>1237</v>
      </c>
    </row>
    <row r="3" spans="2:9" ht="43.5" x14ac:dyDescent="0.35">
      <c r="B3" s="105">
        <v>1</v>
      </c>
      <c r="C3" s="105" t="str">
        <f t="shared" ref="C3:C34" si="0">LOWER(_xlfn.CONCAT("ait",LEFT(D3,1)&amp;"s"&amp;E3&amp;F3))</f>
        <v>aitos1c</v>
      </c>
      <c r="D3" s="1" t="s">
        <v>1202</v>
      </c>
      <c r="E3" s="1">
        <v>1</v>
      </c>
      <c r="F3" s="1" t="s">
        <v>1199</v>
      </c>
      <c r="G3" s="101" t="s">
        <v>1238</v>
      </c>
      <c r="H3" s="104" t="s">
        <v>1391</v>
      </c>
      <c r="I3" s="1" t="s">
        <v>1223</v>
      </c>
    </row>
    <row r="4" spans="2:9" ht="29" x14ac:dyDescent="0.35">
      <c r="B4" s="105">
        <v>2</v>
      </c>
      <c r="C4" s="105" t="str">
        <f t="shared" si="0"/>
        <v>aitos2c</v>
      </c>
      <c r="D4" s="1" t="s">
        <v>1202</v>
      </c>
      <c r="E4" s="1">
        <v>2</v>
      </c>
      <c r="F4" s="1" t="s">
        <v>1199</v>
      </c>
      <c r="G4" s="101" t="s">
        <v>1214</v>
      </c>
      <c r="H4" s="104" t="s">
        <v>1329</v>
      </c>
      <c r="I4" s="1" t="s">
        <v>1223</v>
      </c>
    </row>
    <row r="5" spans="2:9" ht="29" x14ac:dyDescent="0.35">
      <c r="B5" s="105">
        <v>3</v>
      </c>
      <c r="C5" s="105" t="str">
        <f t="shared" si="0"/>
        <v>aitos3c</v>
      </c>
      <c r="D5" s="1" t="s">
        <v>1202</v>
      </c>
      <c r="E5" s="1">
        <v>3</v>
      </c>
      <c r="F5" s="1" t="s">
        <v>1199</v>
      </c>
      <c r="G5" s="101" t="s">
        <v>1215</v>
      </c>
      <c r="H5" s="104" t="s">
        <v>1298</v>
      </c>
      <c r="I5" s="1" t="s">
        <v>1223</v>
      </c>
    </row>
    <row r="6" spans="2:9" ht="29" x14ac:dyDescent="0.35">
      <c r="B6" s="105">
        <v>4</v>
      </c>
      <c r="C6" s="105" t="str">
        <f t="shared" si="0"/>
        <v>aitos4c</v>
      </c>
      <c r="D6" s="1" t="s">
        <v>1202</v>
      </c>
      <c r="E6" s="1">
        <v>4</v>
      </c>
      <c r="F6" s="1" t="s">
        <v>1199</v>
      </c>
      <c r="G6" s="101" t="s">
        <v>1216</v>
      </c>
      <c r="H6" s="104" t="s">
        <v>1298</v>
      </c>
      <c r="I6" s="1" t="s">
        <v>1223</v>
      </c>
    </row>
    <row r="7" spans="2:9" ht="43.5" x14ac:dyDescent="0.35">
      <c r="B7" s="105">
        <v>5</v>
      </c>
      <c r="C7" s="105" t="str">
        <f t="shared" si="0"/>
        <v>aitos5c</v>
      </c>
      <c r="D7" s="1" t="s">
        <v>1202</v>
      </c>
      <c r="E7" s="1">
        <v>5</v>
      </c>
      <c r="F7" s="1" t="s">
        <v>1199</v>
      </c>
      <c r="G7" s="101" t="s">
        <v>1218</v>
      </c>
      <c r="H7" s="104" t="s">
        <v>1330</v>
      </c>
      <c r="I7" s="1" t="s">
        <v>1223</v>
      </c>
    </row>
    <row r="8" spans="2:9" ht="43.5" x14ac:dyDescent="0.35">
      <c r="B8" s="105">
        <v>6</v>
      </c>
      <c r="C8" s="105" t="str">
        <f t="shared" si="0"/>
        <v>aitos6c</v>
      </c>
      <c r="D8" s="1" t="s">
        <v>1202</v>
      </c>
      <c r="E8" s="1">
        <v>6</v>
      </c>
      <c r="F8" s="1" t="s">
        <v>1199</v>
      </c>
      <c r="G8" s="101" t="s">
        <v>1217</v>
      </c>
      <c r="H8" s="104" t="s">
        <v>1331</v>
      </c>
      <c r="I8" s="1" t="s">
        <v>1223</v>
      </c>
    </row>
    <row r="9" spans="2:9" ht="58" x14ac:dyDescent="0.35">
      <c r="B9" s="105">
        <v>7</v>
      </c>
      <c r="C9" s="105" t="str">
        <f t="shared" si="0"/>
        <v>aitos7c</v>
      </c>
      <c r="D9" s="1" t="s">
        <v>1202</v>
      </c>
      <c r="E9" s="1">
        <v>7</v>
      </c>
      <c r="F9" s="1" t="s">
        <v>1199</v>
      </c>
      <c r="G9" s="101" t="s">
        <v>1219</v>
      </c>
      <c r="H9" s="104" t="s">
        <v>1332</v>
      </c>
      <c r="I9" s="1" t="s">
        <v>1223</v>
      </c>
    </row>
    <row r="10" spans="2:9" ht="29" x14ac:dyDescent="0.35">
      <c r="B10" s="105">
        <v>8</v>
      </c>
      <c r="C10" s="105" t="str">
        <f t="shared" si="0"/>
        <v>aitos8c</v>
      </c>
      <c r="D10" s="1" t="s">
        <v>1202</v>
      </c>
      <c r="E10" s="1">
        <v>8</v>
      </c>
      <c r="F10" s="1" t="s">
        <v>1199</v>
      </c>
      <c r="G10" s="101" t="s">
        <v>1220</v>
      </c>
      <c r="H10" s="104" t="s">
        <v>1278</v>
      </c>
      <c r="I10" s="1" t="s">
        <v>1223</v>
      </c>
    </row>
    <row r="11" spans="2:9" ht="58" x14ac:dyDescent="0.35">
      <c r="B11" s="105">
        <v>9</v>
      </c>
      <c r="C11" s="105" t="str">
        <f t="shared" si="0"/>
        <v>aitos9c</v>
      </c>
      <c r="D11" s="1" t="s">
        <v>1202</v>
      </c>
      <c r="E11" s="1">
        <v>9</v>
      </c>
      <c r="F11" s="1" t="s">
        <v>1199</v>
      </c>
      <c r="G11" s="101" t="s">
        <v>1221</v>
      </c>
      <c r="H11" s="104" t="s">
        <v>1333</v>
      </c>
      <c r="I11" s="1" t="s">
        <v>1223</v>
      </c>
    </row>
    <row r="12" spans="2:9" ht="29" x14ac:dyDescent="0.35">
      <c r="B12" s="105">
        <v>10</v>
      </c>
      <c r="C12" s="105" t="str">
        <f t="shared" si="0"/>
        <v>aitos10c</v>
      </c>
      <c r="D12" s="1" t="s">
        <v>1202</v>
      </c>
      <c r="E12" s="1">
        <v>10</v>
      </c>
      <c r="F12" s="1" t="s">
        <v>1199</v>
      </c>
      <c r="G12" s="101" t="s">
        <v>1222</v>
      </c>
      <c r="H12" s="104" t="s">
        <v>1297</v>
      </c>
      <c r="I12" s="1" t="s">
        <v>1223</v>
      </c>
    </row>
    <row r="13" spans="2:9" ht="29" x14ac:dyDescent="0.35">
      <c r="B13" s="105">
        <v>11</v>
      </c>
      <c r="C13" s="105" t="str">
        <f t="shared" si="0"/>
        <v>aitos11c</v>
      </c>
      <c r="D13" s="1" t="s">
        <v>1202</v>
      </c>
      <c r="E13" s="1">
        <v>11</v>
      </c>
      <c r="F13" s="1" t="s">
        <v>1199</v>
      </c>
      <c r="G13" s="101" t="s">
        <v>1225</v>
      </c>
      <c r="H13" s="104" t="s">
        <v>1334</v>
      </c>
      <c r="I13" s="1" t="s">
        <v>1223</v>
      </c>
    </row>
    <row r="14" spans="2:9" ht="43.5" x14ac:dyDescent="0.35">
      <c r="B14" s="105">
        <v>12</v>
      </c>
      <c r="C14" s="105" t="str">
        <f t="shared" si="0"/>
        <v>aitos12c</v>
      </c>
      <c r="D14" s="1" t="s">
        <v>1202</v>
      </c>
      <c r="E14" s="1">
        <v>12</v>
      </c>
      <c r="F14" s="1" t="s">
        <v>1199</v>
      </c>
      <c r="G14" s="101" t="s">
        <v>1226</v>
      </c>
      <c r="H14" s="104" t="s">
        <v>1275</v>
      </c>
      <c r="I14" s="1" t="s">
        <v>1223</v>
      </c>
    </row>
    <row r="15" spans="2:9" ht="29" x14ac:dyDescent="0.35">
      <c r="B15" s="105">
        <v>13</v>
      </c>
      <c r="C15" s="105" t="str">
        <f t="shared" si="0"/>
        <v>aitos13c</v>
      </c>
      <c r="D15" s="1" t="s">
        <v>1202</v>
      </c>
      <c r="E15" s="1">
        <v>13</v>
      </c>
      <c r="F15" s="1" t="s">
        <v>1199</v>
      </c>
      <c r="G15" s="101" t="s">
        <v>1227</v>
      </c>
      <c r="H15" s="104" t="s">
        <v>1335</v>
      </c>
      <c r="I15" s="1" t="s">
        <v>1223</v>
      </c>
    </row>
    <row r="16" spans="2:9" ht="58" x14ac:dyDescent="0.35">
      <c r="B16" s="105">
        <v>14</v>
      </c>
      <c r="C16" s="105" t="str">
        <f t="shared" si="0"/>
        <v>aitos14c</v>
      </c>
      <c r="D16" s="1" t="s">
        <v>1202</v>
      </c>
      <c r="E16" s="1">
        <v>14</v>
      </c>
      <c r="F16" s="1" t="s">
        <v>1199</v>
      </c>
      <c r="G16" s="101" t="s">
        <v>1228</v>
      </c>
      <c r="H16" s="104" t="s">
        <v>1336</v>
      </c>
      <c r="I16" s="1" t="s">
        <v>1223</v>
      </c>
    </row>
    <row r="17" spans="2:9" ht="29" x14ac:dyDescent="0.35">
      <c r="B17" s="105">
        <v>15</v>
      </c>
      <c r="C17" s="105" t="str">
        <f t="shared" si="0"/>
        <v>aitos15c</v>
      </c>
      <c r="D17" s="1" t="s">
        <v>1202</v>
      </c>
      <c r="E17" s="1">
        <v>15</v>
      </c>
      <c r="F17" s="1" t="s">
        <v>1199</v>
      </c>
      <c r="G17" s="101" t="s">
        <v>1229</v>
      </c>
      <c r="H17" s="104" t="s">
        <v>1337</v>
      </c>
      <c r="I17" s="1" t="s">
        <v>1223</v>
      </c>
    </row>
    <row r="18" spans="2:9" ht="43.5" x14ac:dyDescent="0.35">
      <c r="B18" s="105">
        <v>16</v>
      </c>
      <c r="C18" s="105" t="str">
        <f t="shared" si="0"/>
        <v>aitos16c</v>
      </c>
      <c r="D18" s="1" t="s">
        <v>1202</v>
      </c>
      <c r="E18" s="1">
        <v>16</v>
      </c>
      <c r="F18" s="1" t="s">
        <v>1199</v>
      </c>
      <c r="G18" s="101" t="s">
        <v>1230</v>
      </c>
      <c r="H18" s="104" t="s">
        <v>1338</v>
      </c>
      <c r="I18" s="1" t="s">
        <v>1223</v>
      </c>
    </row>
    <row r="19" spans="2:9" ht="29" x14ac:dyDescent="0.35">
      <c r="B19" s="105">
        <v>17</v>
      </c>
      <c r="C19" s="105" t="str">
        <f t="shared" si="0"/>
        <v>aitos17c</v>
      </c>
      <c r="D19" s="1" t="s">
        <v>1202</v>
      </c>
      <c r="E19" s="1">
        <v>17</v>
      </c>
      <c r="F19" s="1" t="s">
        <v>1199</v>
      </c>
      <c r="G19" s="101" t="s">
        <v>1231</v>
      </c>
      <c r="H19" s="104" t="s">
        <v>1339</v>
      </c>
      <c r="I19" s="1" t="s">
        <v>1223</v>
      </c>
    </row>
    <row r="20" spans="2:9" ht="29" x14ac:dyDescent="0.35">
      <c r="B20" s="105">
        <v>18</v>
      </c>
      <c r="C20" s="105" t="str">
        <f t="shared" si="0"/>
        <v>aitos18c</v>
      </c>
      <c r="D20" s="1" t="s">
        <v>1202</v>
      </c>
      <c r="E20" s="1">
        <v>18</v>
      </c>
      <c r="F20" s="1" t="s">
        <v>1199</v>
      </c>
      <c r="G20" s="101" t="s">
        <v>1232</v>
      </c>
      <c r="H20" s="104" t="s">
        <v>1320</v>
      </c>
      <c r="I20" s="1" t="s">
        <v>1223</v>
      </c>
    </row>
    <row r="21" spans="2:9" ht="43.5" x14ac:dyDescent="0.35">
      <c r="B21" s="105">
        <v>19</v>
      </c>
      <c r="C21" s="105" t="str">
        <f t="shared" si="0"/>
        <v>aitos19c</v>
      </c>
      <c r="D21" s="1" t="s">
        <v>1202</v>
      </c>
      <c r="E21" s="1">
        <v>19</v>
      </c>
      <c r="F21" s="1" t="s">
        <v>1199</v>
      </c>
      <c r="G21" s="101" t="s">
        <v>1233</v>
      </c>
      <c r="H21" s="104" t="s">
        <v>1340</v>
      </c>
      <c r="I21" s="1" t="s">
        <v>1223</v>
      </c>
    </row>
    <row r="22" spans="2:9" ht="43.5" x14ac:dyDescent="0.35">
      <c r="B22" s="105">
        <v>20</v>
      </c>
      <c r="C22" s="105" t="str">
        <f t="shared" si="0"/>
        <v>aitos20c</v>
      </c>
      <c r="D22" s="1" t="s">
        <v>1202</v>
      </c>
      <c r="E22" s="1">
        <v>20</v>
      </c>
      <c r="F22" s="1" t="s">
        <v>1199</v>
      </c>
      <c r="G22" s="101" t="s">
        <v>1234</v>
      </c>
      <c r="H22" s="104" t="s">
        <v>1275</v>
      </c>
      <c r="I22" s="1" t="s">
        <v>1223</v>
      </c>
    </row>
    <row r="23" spans="2:9" ht="43.5" x14ac:dyDescent="0.35">
      <c r="B23" s="105">
        <v>21</v>
      </c>
      <c r="C23" s="105" t="str">
        <f t="shared" si="0"/>
        <v>aitos21c</v>
      </c>
      <c r="D23" s="1" t="s">
        <v>1202</v>
      </c>
      <c r="E23" s="1">
        <v>21</v>
      </c>
      <c r="F23" s="1" t="s">
        <v>1199</v>
      </c>
      <c r="G23" s="101" t="s">
        <v>1235</v>
      </c>
      <c r="H23" s="104" t="s">
        <v>1341</v>
      </c>
      <c r="I23" s="1" t="s">
        <v>1223</v>
      </c>
    </row>
    <row r="24" spans="2:9" ht="43.5" x14ac:dyDescent="0.35">
      <c r="B24" s="105">
        <v>22</v>
      </c>
      <c r="C24" s="105" t="str">
        <f t="shared" si="0"/>
        <v>aitos22c</v>
      </c>
      <c r="D24" s="1" t="s">
        <v>1202</v>
      </c>
      <c r="E24" s="1">
        <v>22</v>
      </c>
      <c r="F24" s="1" t="s">
        <v>1199</v>
      </c>
      <c r="G24" s="101" t="s">
        <v>1236</v>
      </c>
      <c r="H24" s="104" t="s">
        <v>1342</v>
      </c>
      <c r="I24" s="1" t="s">
        <v>1223</v>
      </c>
    </row>
    <row r="25" spans="2:9" ht="29" x14ac:dyDescent="0.35">
      <c r="B25" s="105">
        <v>23</v>
      </c>
      <c r="C25" s="105" t="str">
        <f t="shared" si="0"/>
        <v>aitos23c</v>
      </c>
      <c r="D25" s="1" t="s">
        <v>1202</v>
      </c>
      <c r="E25" s="1">
        <v>23</v>
      </c>
      <c r="F25" s="1" t="s">
        <v>1199</v>
      </c>
      <c r="G25" s="101" t="s">
        <v>1207</v>
      </c>
      <c r="H25" s="104" t="s">
        <v>1343</v>
      </c>
      <c r="I25" s="1" t="s">
        <v>1224</v>
      </c>
    </row>
    <row r="26" spans="2:9" ht="29" x14ac:dyDescent="0.35">
      <c r="B26" s="105">
        <v>24</v>
      </c>
      <c r="C26" s="105" t="str">
        <f t="shared" si="0"/>
        <v>aitos24c</v>
      </c>
      <c r="D26" s="1" t="s">
        <v>1202</v>
      </c>
      <c r="E26" s="1">
        <v>24</v>
      </c>
      <c r="F26" s="1" t="s">
        <v>1199</v>
      </c>
      <c r="G26" s="102" t="s">
        <v>1210</v>
      </c>
      <c r="H26" s="104" t="s">
        <v>1270</v>
      </c>
      <c r="I26" s="1" t="s">
        <v>1224</v>
      </c>
    </row>
    <row r="27" spans="2:9" ht="29" x14ac:dyDescent="0.35">
      <c r="B27" s="105">
        <v>25</v>
      </c>
      <c r="C27" s="105" t="str">
        <f t="shared" si="0"/>
        <v>aitos25c</v>
      </c>
      <c r="D27" s="1" t="s">
        <v>1202</v>
      </c>
      <c r="E27" s="1">
        <v>25</v>
      </c>
      <c r="F27" s="1" t="s">
        <v>1199</v>
      </c>
      <c r="G27" s="103" t="s">
        <v>1213</v>
      </c>
      <c r="H27" s="104" t="s">
        <v>1344</v>
      </c>
      <c r="I27" s="1" t="s">
        <v>1224</v>
      </c>
    </row>
    <row r="28" spans="2:9" ht="29" x14ac:dyDescent="0.35">
      <c r="B28" s="105">
        <v>26</v>
      </c>
      <c r="C28" s="105" t="str">
        <f t="shared" si="0"/>
        <v>aitos26c</v>
      </c>
      <c r="D28" s="1" t="s">
        <v>1202</v>
      </c>
      <c r="E28" s="1">
        <v>26</v>
      </c>
      <c r="F28" s="1" t="s">
        <v>1199</v>
      </c>
      <c r="G28" s="103" t="s">
        <v>1213</v>
      </c>
      <c r="H28" s="104" t="s">
        <v>1344</v>
      </c>
      <c r="I28" s="1" t="s">
        <v>1224</v>
      </c>
    </row>
    <row r="29" spans="2:9" ht="29" x14ac:dyDescent="0.35">
      <c r="B29" s="105">
        <v>27</v>
      </c>
      <c r="C29" s="105" t="str">
        <f t="shared" si="0"/>
        <v>aitos27c</v>
      </c>
      <c r="D29" s="1" t="s">
        <v>1202</v>
      </c>
      <c r="E29" s="1">
        <v>27</v>
      </c>
      <c r="F29" s="1" t="s">
        <v>1199</v>
      </c>
      <c r="G29" s="101" t="s">
        <v>1212</v>
      </c>
      <c r="H29" s="104" t="s">
        <v>1345</v>
      </c>
      <c r="I29" s="1" t="s">
        <v>1224</v>
      </c>
    </row>
    <row r="30" spans="2:9" ht="31.5" customHeight="1" x14ac:dyDescent="0.35">
      <c r="B30" s="105">
        <v>28</v>
      </c>
      <c r="C30" s="105" t="str">
        <f t="shared" si="0"/>
        <v>aitos28c</v>
      </c>
      <c r="D30" s="1" t="s">
        <v>1202</v>
      </c>
      <c r="E30" s="1">
        <v>28</v>
      </c>
      <c r="F30" s="1" t="s">
        <v>1199</v>
      </c>
      <c r="G30" s="101" t="s">
        <v>1211</v>
      </c>
      <c r="H30" s="104" t="s">
        <v>1346</v>
      </c>
      <c r="I30" s="1" t="s">
        <v>1224</v>
      </c>
    </row>
    <row r="31" spans="2:9" ht="29" x14ac:dyDescent="0.35">
      <c r="B31" s="105">
        <v>29</v>
      </c>
      <c r="C31" s="105" t="str">
        <f t="shared" si="0"/>
        <v>aitos29c</v>
      </c>
      <c r="D31" s="1" t="s">
        <v>1202</v>
      </c>
      <c r="E31" s="1">
        <v>29</v>
      </c>
      <c r="F31" s="1" t="s">
        <v>1199</v>
      </c>
      <c r="G31" s="101" t="s">
        <v>1248</v>
      </c>
      <c r="H31" s="104" t="s">
        <v>1347</v>
      </c>
      <c r="I31" s="1" t="s">
        <v>1224</v>
      </c>
    </row>
    <row r="32" spans="2:9" ht="31.5" customHeight="1" x14ac:dyDescent="0.35">
      <c r="B32" s="105">
        <v>30</v>
      </c>
      <c r="C32" s="105" t="str">
        <f t="shared" si="0"/>
        <v>aitos30c</v>
      </c>
      <c r="D32" s="1" t="s">
        <v>1202</v>
      </c>
      <c r="E32" s="1">
        <v>30</v>
      </c>
      <c r="F32" s="1" t="s">
        <v>1199</v>
      </c>
      <c r="G32" s="102" t="s">
        <v>1210</v>
      </c>
      <c r="H32" s="104" t="s">
        <v>1348</v>
      </c>
      <c r="I32" s="1" t="s">
        <v>1224</v>
      </c>
    </row>
    <row r="33" spans="2:9" ht="43.5" x14ac:dyDescent="0.35">
      <c r="B33" s="105">
        <v>31</v>
      </c>
      <c r="C33" s="105" t="str">
        <f t="shared" si="0"/>
        <v>aitos31c</v>
      </c>
      <c r="D33" s="1" t="s">
        <v>1202</v>
      </c>
      <c r="E33" s="1">
        <v>31</v>
      </c>
      <c r="F33" s="1" t="s">
        <v>1199</v>
      </c>
      <c r="G33" s="101" t="s">
        <v>1209</v>
      </c>
      <c r="H33" s="104" t="s">
        <v>1333</v>
      </c>
      <c r="I33" s="1" t="s">
        <v>1224</v>
      </c>
    </row>
    <row r="34" spans="2:9" ht="29" x14ac:dyDescent="0.35">
      <c r="B34" s="105">
        <v>32</v>
      </c>
      <c r="C34" s="105" t="str">
        <f t="shared" si="0"/>
        <v>aitos32c</v>
      </c>
      <c r="D34" s="1" t="s">
        <v>1202</v>
      </c>
      <c r="E34" s="1">
        <v>32</v>
      </c>
      <c r="F34" s="1" t="s">
        <v>1199</v>
      </c>
      <c r="G34" s="101" t="s">
        <v>1208</v>
      </c>
      <c r="H34" s="104" t="s">
        <v>1349</v>
      </c>
      <c r="I34" s="1" t="s">
        <v>1224</v>
      </c>
    </row>
    <row r="35" spans="2:9" ht="29" x14ac:dyDescent="0.35">
      <c r="B35" s="105">
        <v>33</v>
      </c>
      <c r="C35" s="105" t="str">
        <f t="shared" ref="C35:C66" si="1">LOWER(_xlfn.CONCAT("ait",LEFT(D35,1)&amp;"s"&amp;E35&amp;F35))</f>
        <v>aitos33c</v>
      </c>
      <c r="D35" s="1" t="s">
        <v>1202</v>
      </c>
      <c r="E35" s="1">
        <v>33</v>
      </c>
      <c r="F35" s="1" t="s">
        <v>1199</v>
      </c>
      <c r="G35" s="101" t="s">
        <v>1206</v>
      </c>
      <c r="H35" s="104" t="s">
        <v>1350</v>
      </c>
      <c r="I35" s="1" t="s">
        <v>1224</v>
      </c>
    </row>
    <row r="36" spans="2:9" ht="29" x14ac:dyDescent="0.35">
      <c r="B36" s="105">
        <v>34</v>
      </c>
      <c r="C36" s="105" t="str">
        <f t="shared" si="1"/>
        <v>aitos34c</v>
      </c>
      <c r="D36" s="1" t="s">
        <v>1202</v>
      </c>
      <c r="E36" s="1">
        <v>34</v>
      </c>
      <c r="F36" s="1" t="s">
        <v>1199</v>
      </c>
      <c r="G36" s="101" t="s">
        <v>1205</v>
      </c>
      <c r="H36" s="104" t="s">
        <v>1287</v>
      </c>
      <c r="I36" s="1" t="s">
        <v>1224</v>
      </c>
    </row>
    <row r="37" spans="2:9" ht="43.5" x14ac:dyDescent="0.35">
      <c r="B37" s="105">
        <v>35</v>
      </c>
      <c r="C37" s="105" t="str">
        <f t="shared" si="1"/>
        <v>aitos1a</v>
      </c>
      <c r="D37" s="1" t="s">
        <v>1202</v>
      </c>
      <c r="E37" s="1">
        <v>1</v>
      </c>
      <c r="F37" s="1" t="s">
        <v>1239</v>
      </c>
      <c r="G37" s="101" t="s">
        <v>1241</v>
      </c>
      <c r="H37" s="104" t="s">
        <v>1351</v>
      </c>
      <c r="I37" s="1" t="s">
        <v>1223</v>
      </c>
    </row>
    <row r="38" spans="2:9" ht="29" x14ac:dyDescent="0.35">
      <c r="B38" s="105">
        <v>36</v>
      </c>
      <c r="C38" s="105" t="str">
        <f t="shared" si="1"/>
        <v>aitos2a</v>
      </c>
      <c r="D38" s="1" t="s">
        <v>1202</v>
      </c>
      <c r="E38" s="1">
        <v>2</v>
      </c>
      <c r="F38" s="1" t="s">
        <v>1239</v>
      </c>
      <c r="G38" s="101" t="s">
        <v>1242</v>
      </c>
      <c r="H38" s="104" t="s">
        <v>1352</v>
      </c>
      <c r="I38" s="1" t="s">
        <v>1223</v>
      </c>
    </row>
    <row r="39" spans="2:9" ht="29" x14ac:dyDescent="0.35">
      <c r="B39" s="105">
        <v>37</v>
      </c>
      <c r="C39" s="105" t="str">
        <f t="shared" si="1"/>
        <v>aitos3a</v>
      </c>
      <c r="D39" s="1" t="s">
        <v>1202</v>
      </c>
      <c r="E39" s="1">
        <v>3</v>
      </c>
      <c r="F39" s="1" t="s">
        <v>1239</v>
      </c>
      <c r="G39" s="101" t="s">
        <v>1243</v>
      </c>
      <c r="H39" s="104" t="s">
        <v>1264</v>
      </c>
      <c r="I39" s="1" t="s">
        <v>1223</v>
      </c>
    </row>
    <row r="40" spans="2:9" ht="29" x14ac:dyDescent="0.35">
      <c r="B40" s="105">
        <v>38</v>
      </c>
      <c r="C40" s="105" t="str">
        <f t="shared" si="1"/>
        <v>aitos4a</v>
      </c>
      <c r="D40" s="1" t="s">
        <v>1202</v>
      </c>
      <c r="E40" s="1">
        <v>4</v>
      </c>
      <c r="F40" s="1" t="s">
        <v>1239</v>
      </c>
      <c r="G40" s="101" t="s">
        <v>1244</v>
      </c>
      <c r="H40" s="104" t="s">
        <v>1353</v>
      </c>
      <c r="I40" s="1" t="s">
        <v>1223</v>
      </c>
    </row>
    <row r="41" spans="2:9" ht="43.5" x14ac:dyDescent="0.35">
      <c r="B41" s="105">
        <v>39</v>
      </c>
      <c r="C41" s="105" t="str">
        <f t="shared" si="1"/>
        <v>aitos5a</v>
      </c>
      <c r="D41" s="1" t="s">
        <v>1202</v>
      </c>
      <c r="E41" s="1">
        <v>5</v>
      </c>
      <c r="F41" s="1" t="s">
        <v>1239</v>
      </c>
      <c r="G41" s="101" t="s">
        <v>1245</v>
      </c>
      <c r="H41" s="104" t="s">
        <v>1354</v>
      </c>
      <c r="I41" s="1" t="s">
        <v>1223</v>
      </c>
    </row>
    <row r="42" spans="2:9" ht="43.5" x14ac:dyDescent="0.35">
      <c r="B42" s="105">
        <v>40</v>
      </c>
      <c r="C42" s="105" t="str">
        <f t="shared" si="1"/>
        <v>aitos6a</v>
      </c>
      <c r="D42" s="1" t="s">
        <v>1202</v>
      </c>
      <c r="E42" s="1">
        <v>6</v>
      </c>
      <c r="F42" s="1" t="s">
        <v>1239</v>
      </c>
      <c r="G42" s="101" t="s">
        <v>1246</v>
      </c>
      <c r="H42" s="104" t="s">
        <v>1355</v>
      </c>
      <c r="I42" s="1" t="s">
        <v>1223</v>
      </c>
    </row>
    <row r="43" spans="2:9" ht="43.5" x14ac:dyDescent="0.35">
      <c r="B43" s="105">
        <v>41</v>
      </c>
      <c r="C43" s="105" t="str">
        <f t="shared" si="1"/>
        <v>aitos7a</v>
      </c>
      <c r="D43" s="1" t="s">
        <v>1202</v>
      </c>
      <c r="E43" s="1">
        <v>7</v>
      </c>
      <c r="F43" s="1" t="s">
        <v>1239</v>
      </c>
      <c r="G43" s="101" t="s">
        <v>1247</v>
      </c>
      <c r="H43" s="104" t="s">
        <v>1356</v>
      </c>
      <c r="I43" s="1" t="s">
        <v>1223</v>
      </c>
    </row>
    <row r="44" spans="2:9" ht="29" x14ac:dyDescent="0.35">
      <c r="B44" s="105">
        <v>42</v>
      </c>
      <c r="C44" s="105" t="str">
        <f t="shared" si="1"/>
        <v>aitos8a</v>
      </c>
      <c r="D44" s="1" t="s">
        <v>1202</v>
      </c>
      <c r="E44" s="1">
        <v>8</v>
      </c>
      <c r="F44" s="1" t="s">
        <v>1239</v>
      </c>
      <c r="G44" s="101" t="s">
        <v>1248</v>
      </c>
      <c r="H44" s="104" t="s">
        <v>1347</v>
      </c>
      <c r="I44" s="1" t="s">
        <v>1223</v>
      </c>
    </row>
    <row r="45" spans="2:9" ht="58" x14ac:dyDescent="0.35">
      <c r="B45" s="105">
        <v>43</v>
      </c>
      <c r="C45" s="105" t="str">
        <f t="shared" si="1"/>
        <v>aitos9a</v>
      </c>
      <c r="D45" s="1" t="s">
        <v>1202</v>
      </c>
      <c r="E45" s="1">
        <v>9</v>
      </c>
      <c r="F45" s="1" t="s">
        <v>1239</v>
      </c>
      <c r="G45" s="101" t="s">
        <v>1249</v>
      </c>
      <c r="H45" s="104" t="s">
        <v>1357</v>
      </c>
      <c r="I45" s="1" t="s">
        <v>1223</v>
      </c>
    </row>
    <row r="46" spans="2:9" ht="43.5" x14ac:dyDescent="0.35">
      <c r="B46" s="105">
        <v>44</v>
      </c>
      <c r="C46" s="105" t="str">
        <f t="shared" si="1"/>
        <v>aitos10a</v>
      </c>
      <c r="D46" s="1" t="s">
        <v>1202</v>
      </c>
      <c r="E46" s="1">
        <v>10</v>
      </c>
      <c r="F46" s="1" t="s">
        <v>1239</v>
      </c>
      <c r="G46" s="101" t="s">
        <v>1251</v>
      </c>
      <c r="H46" s="104" t="s">
        <v>1298</v>
      </c>
      <c r="I46" s="1" t="s">
        <v>1223</v>
      </c>
    </row>
    <row r="47" spans="2:9" ht="29" x14ac:dyDescent="0.35">
      <c r="B47" s="105">
        <v>45</v>
      </c>
      <c r="C47" s="105" t="str">
        <f t="shared" si="1"/>
        <v>aitos11a</v>
      </c>
      <c r="D47" s="1" t="s">
        <v>1202</v>
      </c>
      <c r="E47" s="1">
        <v>11</v>
      </c>
      <c r="F47" s="1" t="s">
        <v>1239</v>
      </c>
      <c r="G47" s="101" t="s">
        <v>1252</v>
      </c>
      <c r="H47" s="104" t="s">
        <v>1292</v>
      </c>
      <c r="I47" s="1" t="s">
        <v>1223</v>
      </c>
    </row>
    <row r="48" spans="2:9" ht="43.5" x14ac:dyDescent="0.35">
      <c r="B48" s="105">
        <v>46</v>
      </c>
      <c r="C48" s="105" t="str">
        <f t="shared" si="1"/>
        <v>aitos12a</v>
      </c>
      <c r="D48" s="1" t="s">
        <v>1202</v>
      </c>
      <c r="E48" s="1">
        <v>12</v>
      </c>
      <c r="F48" s="1" t="s">
        <v>1239</v>
      </c>
      <c r="G48" s="101" t="s">
        <v>1253</v>
      </c>
      <c r="H48" s="104" t="s">
        <v>1254</v>
      </c>
      <c r="I48" s="1" t="s">
        <v>1223</v>
      </c>
    </row>
    <row r="49" spans="2:9" ht="72.5" x14ac:dyDescent="0.35">
      <c r="B49" s="105">
        <v>47</v>
      </c>
      <c r="C49" s="105" t="str">
        <f t="shared" si="1"/>
        <v>aitos13a</v>
      </c>
      <c r="D49" s="1" t="s">
        <v>1202</v>
      </c>
      <c r="E49" s="1">
        <v>13</v>
      </c>
      <c r="F49" s="1" t="s">
        <v>1239</v>
      </c>
      <c r="G49" s="101" t="s">
        <v>1255</v>
      </c>
      <c r="H49" s="104" t="s">
        <v>1256</v>
      </c>
      <c r="I49" s="1" t="s">
        <v>1223</v>
      </c>
    </row>
    <row r="50" spans="2:9" ht="43.5" x14ac:dyDescent="0.35">
      <c r="B50" s="105">
        <v>48</v>
      </c>
      <c r="C50" s="105" t="str">
        <f t="shared" si="1"/>
        <v>aitos14a</v>
      </c>
      <c r="D50" s="1" t="s">
        <v>1202</v>
      </c>
      <c r="E50" s="1">
        <v>14</v>
      </c>
      <c r="F50" s="1" t="s">
        <v>1239</v>
      </c>
      <c r="G50" s="101" t="s">
        <v>1246</v>
      </c>
      <c r="H50" s="104" t="s">
        <v>1257</v>
      </c>
      <c r="I50" s="1" t="s">
        <v>1223</v>
      </c>
    </row>
    <row r="51" spans="2:9" ht="29" x14ac:dyDescent="0.35">
      <c r="B51" s="105">
        <v>49</v>
      </c>
      <c r="C51" s="105" t="str">
        <f t="shared" si="1"/>
        <v>aitos15a</v>
      </c>
      <c r="D51" s="1" t="s">
        <v>1202</v>
      </c>
      <c r="E51" s="1">
        <v>15</v>
      </c>
      <c r="F51" s="1" t="s">
        <v>1239</v>
      </c>
      <c r="G51" s="101" t="s">
        <v>1258</v>
      </c>
      <c r="H51" s="104"/>
      <c r="I51" s="1" t="s">
        <v>1223</v>
      </c>
    </row>
    <row r="52" spans="2:9" ht="43.5" x14ac:dyDescent="0.35">
      <c r="B52" s="105">
        <v>50</v>
      </c>
      <c r="C52" s="105" t="str">
        <f t="shared" si="1"/>
        <v>aitos16a</v>
      </c>
      <c r="D52" s="1" t="s">
        <v>1202</v>
      </c>
      <c r="E52" s="1">
        <v>16</v>
      </c>
      <c r="F52" s="1" t="s">
        <v>1239</v>
      </c>
      <c r="G52" s="101" t="s">
        <v>1246</v>
      </c>
      <c r="H52" s="104" t="s">
        <v>1257</v>
      </c>
      <c r="I52" s="1" t="s">
        <v>1223</v>
      </c>
    </row>
    <row r="53" spans="2:9" ht="43.5" x14ac:dyDescent="0.35">
      <c r="B53" s="105">
        <v>51</v>
      </c>
      <c r="C53" s="105" t="str">
        <f t="shared" si="1"/>
        <v>aitos17a</v>
      </c>
      <c r="D53" s="1" t="s">
        <v>1202</v>
      </c>
      <c r="E53" s="1">
        <v>17</v>
      </c>
      <c r="F53" s="1" t="s">
        <v>1239</v>
      </c>
      <c r="G53" s="101" t="s">
        <v>1259</v>
      </c>
      <c r="H53" s="104" t="s">
        <v>1257</v>
      </c>
      <c r="I53" s="1" t="s">
        <v>1223</v>
      </c>
    </row>
    <row r="54" spans="2:9" ht="29" x14ac:dyDescent="0.35">
      <c r="B54" s="105">
        <v>52</v>
      </c>
      <c r="C54" s="105" t="str">
        <f t="shared" si="1"/>
        <v>aitos18a</v>
      </c>
      <c r="D54" s="1" t="s">
        <v>1202</v>
      </c>
      <c r="E54" s="1">
        <v>18</v>
      </c>
      <c r="F54" s="1" t="s">
        <v>1239</v>
      </c>
      <c r="G54" s="101" t="s">
        <v>1260</v>
      </c>
      <c r="H54" s="104" t="s">
        <v>1261</v>
      </c>
      <c r="I54" s="1" t="s">
        <v>1223</v>
      </c>
    </row>
    <row r="55" spans="2:9" ht="29" x14ac:dyDescent="0.35">
      <c r="B55" s="105">
        <v>53</v>
      </c>
      <c r="C55" s="105" t="str">
        <f t="shared" si="1"/>
        <v>aitos19a</v>
      </c>
      <c r="D55" s="1" t="s">
        <v>1202</v>
      </c>
      <c r="E55" s="1">
        <v>19</v>
      </c>
      <c r="F55" s="1" t="s">
        <v>1239</v>
      </c>
      <c r="G55" s="101" t="s">
        <v>1262</v>
      </c>
      <c r="H55" s="104" t="s">
        <v>1263</v>
      </c>
      <c r="I55" s="1" t="s">
        <v>1223</v>
      </c>
    </row>
    <row r="56" spans="2:9" ht="29" x14ac:dyDescent="0.35">
      <c r="B56" s="105">
        <v>54</v>
      </c>
      <c r="C56" s="105" t="str">
        <f t="shared" si="1"/>
        <v>aitos20a</v>
      </c>
      <c r="D56" s="1" t="s">
        <v>1202</v>
      </c>
      <c r="E56" s="1">
        <v>20</v>
      </c>
      <c r="F56" s="1" t="s">
        <v>1239</v>
      </c>
      <c r="G56" s="101" t="s">
        <v>1243</v>
      </c>
      <c r="H56" s="104" t="s">
        <v>1264</v>
      </c>
      <c r="I56" s="1" t="s">
        <v>1223</v>
      </c>
    </row>
    <row r="57" spans="2:9" ht="43.5" x14ac:dyDescent="0.35">
      <c r="B57" s="105">
        <v>55</v>
      </c>
      <c r="C57" s="105" t="str">
        <f t="shared" si="1"/>
        <v>aitos21a</v>
      </c>
      <c r="D57" s="1" t="s">
        <v>1202</v>
      </c>
      <c r="E57" s="1">
        <v>21</v>
      </c>
      <c r="F57" s="1" t="s">
        <v>1239</v>
      </c>
      <c r="G57" s="101" t="s">
        <v>1265</v>
      </c>
      <c r="H57" s="104" t="s">
        <v>1266</v>
      </c>
      <c r="I57" s="1" t="s">
        <v>1223</v>
      </c>
    </row>
    <row r="58" spans="2:9" ht="58" x14ac:dyDescent="0.35">
      <c r="B58" s="105">
        <v>56</v>
      </c>
      <c r="C58" s="105" t="str">
        <f t="shared" si="1"/>
        <v>aitos22a</v>
      </c>
      <c r="D58" s="1" t="s">
        <v>1202</v>
      </c>
      <c r="E58" s="1">
        <v>22</v>
      </c>
      <c r="F58" s="1" t="s">
        <v>1239</v>
      </c>
      <c r="G58" s="101" t="s">
        <v>1267</v>
      </c>
      <c r="H58" s="104" t="s">
        <v>1268</v>
      </c>
      <c r="I58" s="1" t="s">
        <v>1223</v>
      </c>
    </row>
    <row r="59" spans="2:9" ht="43.5" x14ac:dyDescent="0.35">
      <c r="B59" s="105">
        <v>57</v>
      </c>
      <c r="C59" s="105" t="str">
        <f t="shared" si="1"/>
        <v>aitos23a</v>
      </c>
      <c r="D59" s="1" t="s">
        <v>1202</v>
      </c>
      <c r="E59" s="1">
        <v>23</v>
      </c>
      <c r="F59" s="1" t="s">
        <v>1239</v>
      </c>
      <c r="G59" s="101" t="s">
        <v>1269</v>
      </c>
      <c r="H59" s="104" t="s">
        <v>1270</v>
      </c>
      <c r="I59" s="1" t="s">
        <v>1223</v>
      </c>
    </row>
    <row r="60" spans="2:9" ht="58" x14ac:dyDescent="0.35">
      <c r="B60" s="105">
        <v>58</v>
      </c>
      <c r="C60" s="105" t="str">
        <f t="shared" si="1"/>
        <v>aitos24a</v>
      </c>
      <c r="D60" s="1" t="s">
        <v>1202</v>
      </c>
      <c r="E60" s="1">
        <v>24</v>
      </c>
      <c r="F60" s="1" t="s">
        <v>1239</v>
      </c>
      <c r="G60" s="101" t="s">
        <v>1219</v>
      </c>
      <c r="H60" s="104" t="s">
        <v>1271</v>
      </c>
      <c r="I60" s="1" t="s">
        <v>1223</v>
      </c>
    </row>
    <row r="61" spans="2:9" ht="29" x14ac:dyDescent="0.35">
      <c r="B61" s="105">
        <v>59</v>
      </c>
      <c r="C61" s="105" t="str">
        <f t="shared" si="1"/>
        <v>aitos25a</v>
      </c>
      <c r="D61" s="1" t="s">
        <v>1202</v>
      </c>
      <c r="E61" s="1">
        <v>25</v>
      </c>
      <c r="F61" s="1" t="s">
        <v>1239</v>
      </c>
      <c r="G61" s="101" t="s">
        <v>1272</v>
      </c>
      <c r="H61" s="104" t="s">
        <v>1273</v>
      </c>
      <c r="I61" s="1" t="s">
        <v>1223</v>
      </c>
    </row>
    <row r="62" spans="2:9" ht="43.5" x14ac:dyDescent="0.35">
      <c r="B62" s="105">
        <v>60</v>
      </c>
      <c r="C62" s="105" t="str">
        <f t="shared" si="1"/>
        <v>aitos26a</v>
      </c>
      <c r="D62" s="1" t="s">
        <v>1202</v>
      </c>
      <c r="E62" s="1">
        <v>26</v>
      </c>
      <c r="F62" s="1" t="s">
        <v>1239</v>
      </c>
      <c r="G62" s="101" t="s">
        <v>1274</v>
      </c>
      <c r="H62" s="104" t="s">
        <v>1275</v>
      </c>
      <c r="I62" s="1" t="s">
        <v>1223</v>
      </c>
    </row>
    <row r="63" spans="2:9" ht="43.5" x14ac:dyDescent="0.35">
      <c r="B63" s="105">
        <v>61</v>
      </c>
      <c r="C63" s="105" t="str">
        <f t="shared" si="1"/>
        <v>aitos27a</v>
      </c>
      <c r="D63" s="1" t="s">
        <v>1202</v>
      </c>
      <c r="E63" s="1">
        <v>27</v>
      </c>
      <c r="F63" s="1" t="s">
        <v>1239</v>
      </c>
      <c r="G63" s="101" t="s">
        <v>1276</v>
      </c>
      <c r="H63" s="104" t="s">
        <v>1277</v>
      </c>
      <c r="I63" s="1" t="s">
        <v>1223</v>
      </c>
    </row>
    <row r="64" spans="2:9" ht="58" x14ac:dyDescent="0.35">
      <c r="B64" s="105">
        <v>62</v>
      </c>
      <c r="C64" s="105" t="str">
        <f t="shared" si="1"/>
        <v>aitos28a</v>
      </c>
      <c r="D64" s="1" t="s">
        <v>1202</v>
      </c>
      <c r="E64" s="1">
        <v>28</v>
      </c>
      <c r="F64" s="1" t="s">
        <v>1239</v>
      </c>
      <c r="G64" s="101" t="s">
        <v>1267</v>
      </c>
      <c r="H64" s="104" t="s">
        <v>1268</v>
      </c>
      <c r="I64" s="1" t="s">
        <v>1223</v>
      </c>
    </row>
    <row r="65" spans="2:9" ht="29" x14ac:dyDescent="0.35">
      <c r="B65" s="105">
        <v>63</v>
      </c>
      <c r="C65" s="105" t="str">
        <f t="shared" si="1"/>
        <v>aitos29a</v>
      </c>
      <c r="D65" s="1" t="s">
        <v>1202</v>
      </c>
      <c r="E65" s="1">
        <v>29</v>
      </c>
      <c r="F65" s="1" t="s">
        <v>1239</v>
      </c>
      <c r="G65" s="101" t="s">
        <v>1220</v>
      </c>
      <c r="H65" s="104" t="s">
        <v>1278</v>
      </c>
      <c r="I65" s="1" t="s">
        <v>1223</v>
      </c>
    </row>
    <row r="66" spans="2:9" ht="43.5" x14ac:dyDescent="0.35">
      <c r="B66" s="105">
        <v>64</v>
      </c>
      <c r="C66" s="105" t="str">
        <f t="shared" si="1"/>
        <v>aitos30a</v>
      </c>
      <c r="D66" s="1" t="s">
        <v>1202</v>
      </c>
      <c r="E66" s="1">
        <v>30</v>
      </c>
      <c r="F66" s="1" t="s">
        <v>1239</v>
      </c>
      <c r="G66" s="101" t="s">
        <v>1279</v>
      </c>
      <c r="H66" s="104" t="s">
        <v>1280</v>
      </c>
      <c r="I66" s="1" t="s">
        <v>1223</v>
      </c>
    </row>
    <row r="67" spans="2:9" ht="29" x14ac:dyDescent="0.35">
      <c r="B67" s="105">
        <v>65</v>
      </c>
      <c r="C67" s="105" t="str">
        <f t="shared" ref="C67:C98" si="2">LOWER(_xlfn.CONCAT("ait",LEFT(D67,1)&amp;"s"&amp;E67&amp;F67))</f>
        <v>aitos31a</v>
      </c>
      <c r="D67" s="1" t="s">
        <v>1202</v>
      </c>
      <c r="E67" s="1">
        <v>31</v>
      </c>
      <c r="F67" s="1" t="s">
        <v>1239</v>
      </c>
      <c r="G67" s="101" t="s">
        <v>1281</v>
      </c>
      <c r="H67" s="104" t="s">
        <v>1282</v>
      </c>
      <c r="I67" s="1" t="s">
        <v>1223</v>
      </c>
    </row>
    <row r="68" spans="2:9" ht="43.5" x14ac:dyDescent="0.35">
      <c r="B68" s="105">
        <v>66</v>
      </c>
      <c r="C68" s="105" t="str">
        <f t="shared" si="2"/>
        <v>aitos32a</v>
      </c>
      <c r="D68" s="1" t="s">
        <v>1202</v>
      </c>
      <c r="E68" s="1">
        <v>32</v>
      </c>
      <c r="F68" s="1" t="s">
        <v>1239</v>
      </c>
      <c r="G68" s="101" t="s">
        <v>1233</v>
      </c>
      <c r="H68" s="104" t="s">
        <v>1283</v>
      </c>
      <c r="I68" s="1" t="s">
        <v>1223</v>
      </c>
    </row>
    <row r="69" spans="2:9" ht="43.5" x14ac:dyDescent="0.35">
      <c r="B69" s="105">
        <v>67</v>
      </c>
      <c r="C69" s="105" t="str">
        <f t="shared" si="2"/>
        <v>aitos33a</v>
      </c>
      <c r="D69" s="1" t="s">
        <v>1202</v>
      </c>
      <c r="E69" s="1">
        <v>33</v>
      </c>
      <c r="F69" s="1" t="s">
        <v>1239</v>
      </c>
      <c r="G69" s="101" t="s">
        <v>1284</v>
      </c>
      <c r="H69" s="104" t="s">
        <v>1285</v>
      </c>
      <c r="I69" s="1" t="s">
        <v>1223</v>
      </c>
    </row>
    <row r="70" spans="2:9" ht="29" x14ac:dyDescent="0.35">
      <c r="B70" s="105">
        <v>68</v>
      </c>
      <c r="C70" s="105" t="str">
        <f t="shared" si="2"/>
        <v>aitos34a</v>
      </c>
      <c r="D70" s="1" t="s">
        <v>1202</v>
      </c>
      <c r="E70" s="1">
        <v>34</v>
      </c>
      <c r="F70" s="1" t="s">
        <v>1239</v>
      </c>
      <c r="G70" s="101" t="s">
        <v>1286</v>
      </c>
      <c r="H70" s="104" t="s">
        <v>1287</v>
      </c>
      <c r="I70" s="1" t="s">
        <v>1223</v>
      </c>
    </row>
    <row r="71" spans="2:9" ht="43.5" x14ac:dyDescent="0.35">
      <c r="B71" s="105">
        <v>69</v>
      </c>
      <c r="C71" s="105" t="str">
        <f t="shared" si="2"/>
        <v>aitos1b</v>
      </c>
      <c r="D71" s="1" t="s">
        <v>1202</v>
      </c>
      <c r="E71" s="1">
        <v>1</v>
      </c>
      <c r="F71" s="1" t="s">
        <v>1240</v>
      </c>
      <c r="G71" s="101" t="s">
        <v>1238</v>
      </c>
      <c r="H71" s="104" t="s">
        <v>1288</v>
      </c>
      <c r="I71" s="1" t="s">
        <v>1223</v>
      </c>
    </row>
    <row r="72" spans="2:9" ht="29" x14ac:dyDescent="0.35">
      <c r="B72" s="105">
        <v>70</v>
      </c>
      <c r="C72" s="105" t="str">
        <f t="shared" si="2"/>
        <v>aitos2b</v>
      </c>
      <c r="D72" s="1" t="s">
        <v>1202</v>
      </c>
      <c r="E72" s="1">
        <v>2</v>
      </c>
      <c r="F72" s="1" t="s">
        <v>1240</v>
      </c>
      <c r="G72" s="101" t="s">
        <v>1289</v>
      </c>
      <c r="H72" s="104" t="s">
        <v>1290</v>
      </c>
      <c r="I72" s="1" t="s">
        <v>1223</v>
      </c>
    </row>
    <row r="73" spans="2:9" ht="29" x14ac:dyDescent="0.35">
      <c r="B73" s="105">
        <v>71</v>
      </c>
      <c r="C73" s="105" t="str">
        <f t="shared" si="2"/>
        <v>aitos3b</v>
      </c>
      <c r="D73" s="1" t="s">
        <v>1202</v>
      </c>
      <c r="E73" s="1">
        <v>3</v>
      </c>
      <c r="F73" s="1" t="s">
        <v>1240</v>
      </c>
      <c r="G73" s="101" t="s">
        <v>1291</v>
      </c>
      <c r="H73" s="104" t="s">
        <v>1292</v>
      </c>
      <c r="I73" s="1" t="s">
        <v>1223</v>
      </c>
    </row>
    <row r="74" spans="2:9" ht="43.5" x14ac:dyDescent="0.35">
      <c r="B74" s="105">
        <v>72</v>
      </c>
      <c r="C74" s="105" t="str">
        <f t="shared" si="2"/>
        <v>aitos4b</v>
      </c>
      <c r="D74" s="1" t="s">
        <v>1202</v>
      </c>
      <c r="E74" s="1">
        <v>4</v>
      </c>
      <c r="F74" s="1" t="s">
        <v>1240</v>
      </c>
      <c r="G74" s="101" t="s">
        <v>1293</v>
      </c>
      <c r="H74" s="104" t="s">
        <v>1294</v>
      </c>
      <c r="I74" s="1" t="s">
        <v>1223</v>
      </c>
    </row>
    <row r="75" spans="2:9" ht="29" x14ac:dyDescent="0.35">
      <c r="B75" s="105">
        <v>73</v>
      </c>
      <c r="C75" s="105" t="str">
        <f t="shared" si="2"/>
        <v>aitos5b</v>
      </c>
      <c r="D75" s="1" t="s">
        <v>1202</v>
      </c>
      <c r="E75" s="1">
        <v>5</v>
      </c>
      <c r="F75" s="1" t="s">
        <v>1240</v>
      </c>
      <c r="G75" s="101" t="s">
        <v>1295</v>
      </c>
      <c r="H75" s="104" t="s">
        <v>1296</v>
      </c>
      <c r="I75" s="1" t="s">
        <v>1223</v>
      </c>
    </row>
    <row r="76" spans="2:9" ht="29" x14ac:dyDescent="0.35">
      <c r="B76" s="105">
        <v>74</v>
      </c>
      <c r="C76" s="105" t="str">
        <f t="shared" si="2"/>
        <v>aitos6b</v>
      </c>
      <c r="D76" s="1" t="s">
        <v>1202</v>
      </c>
      <c r="E76" s="1">
        <v>6</v>
      </c>
      <c r="F76" s="1" t="s">
        <v>1240</v>
      </c>
      <c r="G76" s="101" t="s">
        <v>1222</v>
      </c>
      <c r="H76" s="104" t="s">
        <v>1297</v>
      </c>
      <c r="I76" s="1" t="s">
        <v>1223</v>
      </c>
    </row>
    <row r="77" spans="2:9" ht="29" x14ac:dyDescent="0.35">
      <c r="B77" s="105">
        <v>75</v>
      </c>
      <c r="C77" s="105" t="str">
        <f t="shared" si="2"/>
        <v>aitos7b</v>
      </c>
      <c r="D77" s="1" t="s">
        <v>1202</v>
      </c>
      <c r="E77" s="1">
        <v>7</v>
      </c>
      <c r="F77" s="1" t="s">
        <v>1240</v>
      </c>
      <c r="G77" s="101" t="s">
        <v>1215</v>
      </c>
      <c r="H77" s="104" t="s">
        <v>1298</v>
      </c>
      <c r="I77" s="1" t="s">
        <v>1223</v>
      </c>
    </row>
    <row r="78" spans="2:9" ht="29" x14ac:dyDescent="0.35">
      <c r="B78" s="105">
        <v>76</v>
      </c>
      <c r="C78" s="105" t="str">
        <f t="shared" si="2"/>
        <v>aitos8b</v>
      </c>
      <c r="D78" s="1" t="s">
        <v>1202</v>
      </c>
      <c r="E78" s="1">
        <v>8</v>
      </c>
      <c r="F78" s="1" t="s">
        <v>1240</v>
      </c>
      <c r="G78" s="101" t="s">
        <v>1299</v>
      </c>
      <c r="H78" s="104" t="s">
        <v>1300</v>
      </c>
      <c r="I78" s="1" t="s">
        <v>1223</v>
      </c>
    </row>
    <row r="79" spans="2:9" ht="29" x14ac:dyDescent="0.35">
      <c r="B79" s="105">
        <v>77</v>
      </c>
      <c r="C79" s="105" t="str">
        <f t="shared" si="2"/>
        <v>aitos9b</v>
      </c>
      <c r="D79" s="1" t="s">
        <v>1202</v>
      </c>
      <c r="E79" s="1">
        <v>9</v>
      </c>
      <c r="F79" s="1" t="s">
        <v>1240</v>
      </c>
      <c r="G79" s="101" t="s">
        <v>1301</v>
      </c>
      <c r="H79" s="104" t="s">
        <v>1302</v>
      </c>
      <c r="I79" s="1" t="s">
        <v>1223</v>
      </c>
    </row>
    <row r="80" spans="2:9" ht="58" x14ac:dyDescent="0.35">
      <c r="B80" s="105">
        <v>78</v>
      </c>
      <c r="C80" s="105" t="str">
        <f t="shared" si="2"/>
        <v>aitos10b</v>
      </c>
      <c r="D80" s="1" t="s">
        <v>1202</v>
      </c>
      <c r="E80" s="1">
        <v>10</v>
      </c>
      <c r="F80" s="1" t="s">
        <v>1240</v>
      </c>
      <c r="G80" s="101" t="s">
        <v>1303</v>
      </c>
      <c r="H80" s="104" t="s">
        <v>1304</v>
      </c>
      <c r="I80" s="1" t="s">
        <v>1223</v>
      </c>
    </row>
    <row r="81" spans="2:9" ht="29" x14ac:dyDescent="0.35">
      <c r="B81" s="105">
        <v>79</v>
      </c>
      <c r="C81" s="105" t="str">
        <f t="shared" si="2"/>
        <v>aitos11b</v>
      </c>
      <c r="D81" s="1" t="s">
        <v>1202</v>
      </c>
      <c r="E81" s="1">
        <v>11</v>
      </c>
      <c r="F81" s="1" t="s">
        <v>1240</v>
      </c>
      <c r="G81" s="101" t="s">
        <v>1258</v>
      </c>
      <c r="H81" s="104" t="s">
        <v>1200</v>
      </c>
      <c r="I81" s="1" t="s">
        <v>1223</v>
      </c>
    </row>
    <row r="82" spans="2:9" ht="29" x14ac:dyDescent="0.35">
      <c r="B82" s="105">
        <v>80</v>
      </c>
      <c r="C82" s="105" t="str">
        <f t="shared" si="2"/>
        <v>aitos12b</v>
      </c>
      <c r="D82" s="1" t="s">
        <v>1202</v>
      </c>
      <c r="E82" s="1">
        <v>12</v>
      </c>
      <c r="F82" s="1" t="s">
        <v>1240</v>
      </c>
      <c r="G82" s="101" t="s">
        <v>1222</v>
      </c>
      <c r="H82" s="104" t="s">
        <v>1297</v>
      </c>
      <c r="I82" s="1" t="s">
        <v>1223</v>
      </c>
    </row>
    <row r="83" spans="2:9" ht="29" x14ac:dyDescent="0.35">
      <c r="B83" s="105">
        <v>81</v>
      </c>
      <c r="C83" s="105" t="str">
        <f t="shared" si="2"/>
        <v>aitos13b</v>
      </c>
      <c r="D83" s="1" t="s">
        <v>1202</v>
      </c>
      <c r="E83" s="1">
        <v>13</v>
      </c>
      <c r="F83" s="1" t="s">
        <v>1240</v>
      </c>
      <c r="G83" s="101" t="s">
        <v>1305</v>
      </c>
      <c r="H83" s="104" t="s">
        <v>1306</v>
      </c>
      <c r="I83" s="1" t="s">
        <v>1223</v>
      </c>
    </row>
    <row r="84" spans="2:9" ht="29" x14ac:dyDescent="0.35">
      <c r="B84" s="105">
        <v>82</v>
      </c>
      <c r="C84" s="105" t="str">
        <f t="shared" si="2"/>
        <v>aitos14b</v>
      </c>
      <c r="D84" s="1" t="s">
        <v>1202</v>
      </c>
      <c r="E84" s="1">
        <v>14</v>
      </c>
      <c r="F84" s="1" t="s">
        <v>1240</v>
      </c>
      <c r="G84" s="101" t="s">
        <v>1307</v>
      </c>
      <c r="H84" s="104" t="s">
        <v>1298</v>
      </c>
      <c r="I84" s="1" t="s">
        <v>1223</v>
      </c>
    </row>
    <row r="85" spans="2:9" ht="58" x14ac:dyDescent="0.35">
      <c r="B85" s="105">
        <v>83</v>
      </c>
      <c r="C85" s="105" t="str">
        <f t="shared" si="2"/>
        <v>aitos15b</v>
      </c>
      <c r="D85" s="1" t="s">
        <v>1202</v>
      </c>
      <c r="E85" s="1">
        <v>15</v>
      </c>
      <c r="F85" s="1" t="s">
        <v>1240</v>
      </c>
      <c r="G85" s="101" t="s">
        <v>1267</v>
      </c>
      <c r="H85" s="104" t="s">
        <v>1268</v>
      </c>
      <c r="I85" s="1" t="s">
        <v>1223</v>
      </c>
    </row>
    <row r="86" spans="2:9" ht="43.5" x14ac:dyDescent="0.35">
      <c r="B86" s="105">
        <v>84</v>
      </c>
      <c r="C86" s="105" t="str">
        <f t="shared" si="2"/>
        <v>aitos16b</v>
      </c>
      <c r="D86" s="1" t="s">
        <v>1202</v>
      </c>
      <c r="E86" s="1">
        <v>16</v>
      </c>
      <c r="F86" s="1" t="s">
        <v>1240</v>
      </c>
      <c r="G86" s="101" t="s">
        <v>1226</v>
      </c>
      <c r="H86" s="104" t="s">
        <v>1275</v>
      </c>
      <c r="I86" s="1" t="s">
        <v>1223</v>
      </c>
    </row>
    <row r="87" spans="2:9" ht="29" x14ac:dyDescent="0.35">
      <c r="B87" s="105">
        <v>85</v>
      </c>
      <c r="C87" s="105" t="str">
        <f t="shared" si="2"/>
        <v>aitos17b</v>
      </c>
      <c r="D87" s="1" t="s">
        <v>1202</v>
      </c>
      <c r="E87" s="1">
        <v>17</v>
      </c>
      <c r="F87" s="1" t="s">
        <v>1240</v>
      </c>
      <c r="G87" s="101" t="s">
        <v>1222</v>
      </c>
      <c r="H87" s="104" t="s">
        <v>1297</v>
      </c>
      <c r="I87" s="1" t="s">
        <v>1223</v>
      </c>
    </row>
    <row r="88" spans="2:9" ht="29" x14ac:dyDescent="0.35">
      <c r="B88" s="105">
        <v>86</v>
      </c>
      <c r="C88" s="105" t="str">
        <f t="shared" si="2"/>
        <v>aitos18b</v>
      </c>
      <c r="D88" s="1" t="s">
        <v>1202</v>
      </c>
      <c r="E88" s="1">
        <v>18</v>
      </c>
      <c r="F88" s="1" t="s">
        <v>1240</v>
      </c>
      <c r="G88" s="101" t="s">
        <v>1260</v>
      </c>
      <c r="H88" s="104" t="s">
        <v>1261</v>
      </c>
      <c r="I88" s="1" t="s">
        <v>1223</v>
      </c>
    </row>
    <row r="89" spans="2:9" ht="43.5" x14ac:dyDescent="0.35">
      <c r="B89" s="105">
        <v>87</v>
      </c>
      <c r="C89" s="105" t="str">
        <f t="shared" si="2"/>
        <v>aitos19b</v>
      </c>
      <c r="D89" s="1" t="s">
        <v>1202</v>
      </c>
      <c r="E89" s="1">
        <v>19</v>
      </c>
      <c r="F89" s="1" t="s">
        <v>1240</v>
      </c>
      <c r="G89" s="101" t="s">
        <v>1308</v>
      </c>
      <c r="H89" s="104" t="s">
        <v>1309</v>
      </c>
      <c r="I89" s="1" t="s">
        <v>1223</v>
      </c>
    </row>
    <row r="90" spans="2:9" ht="43.5" x14ac:dyDescent="0.35">
      <c r="B90" s="105">
        <v>88</v>
      </c>
      <c r="C90" s="105" t="str">
        <f t="shared" si="2"/>
        <v>aitos20b</v>
      </c>
      <c r="D90" s="1" t="s">
        <v>1202</v>
      </c>
      <c r="E90" s="1">
        <v>20</v>
      </c>
      <c r="F90" s="1" t="s">
        <v>1240</v>
      </c>
      <c r="G90" s="101" t="s">
        <v>1310</v>
      </c>
      <c r="H90" s="104" t="s">
        <v>1311</v>
      </c>
      <c r="I90" s="1" t="s">
        <v>1223</v>
      </c>
    </row>
    <row r="91" spans="2:9" ht="29" x14ac:dyDescent="0.35">
      <c r="B91" s="105">
        <v>89</v>
      </c>
      <c r="C91" s="105" t="str">
        <f t="shared" si="2"/>
        <v>aitos21b</v>
      </c>
      <c r="D91" s="1" t="s">
        <v>1202</v>
      </c>
      <c r="E91" s="1">
        <v>21</v>
      </c>
      <c r="F91" s="1" t="s">
        <v>1240</v>
      </c>
      <c r="G91" s="101" t="s">
        <v>1229</v>
      </c>
      <c r="H91" s="104" t="s">
        <v>1312</v>
      </c>
      <c r="I91" s="1" t="s">
        <v>1223</v>
      </c>
    </row>
    <row r="92" spans="2:9" ht="29" x14ac:dyDescent="0.35">
      <c r="B92" s="105">
        <v>90</v>
      </c>
      <c r="C92" s="105" t="str">
        <f t="shared" si="2"/>
        <v>aitos22b</v>
      </c>
      <c r="D92" s="1" t="s">
        <v>1202</v>
      </c>
      <c r="E92" s="1">
        <v>22</v>
      </c>
      <c r="F92" s="1" t="s">
        <v>1240</v>
      </c>
      <c r="G92" s="101" t="s">
        <v>1299</v>
      </c>
      <c r="H92" s="104" t="s">
        <v>1300</v>
      </c>
      <c r="I92" s="1" t="s">
        <v>1223</v>
      </c>
    </row>
    <row r="93" spans="2:9" ht="29" x14ac:dyDescent="0.35">
      <c r="B93" s="105">
        <v>91</v>
      </c>
      <c r="C93" s="105" t="str">
        <f t="shared" si="2"/>
        <v>aitos23b</v>
      </c>
      <c r="D93" s="1" t="s">
        <v>1202</v>
      </c>
      <c r="E93" s="1">
        <v>23</v>
      </c>
      <c r="F93" s="1" t="s">
        <v>1240</v>
      </c>
      <c r="G93" s="101" t="s">
        <v>1243</v>
      </c>
      <c r="H93" s="104" t="s">
        <v>1264</v>
      </c>
      <c r="I93" s="1" t="s">
        <v>1223</v>
      </c>
    </row>
    <row r="94" spans="2:9" ht="43.5" x14ac:dyDescent="0.35">
      <c r="B94" s="105">
        <v>92</v>
      </c>
      <c r="C94" s="105" t="str">
        <f t="shared" si="2"/>
        <v>aitos24b</v>
      </c>
      <c r="D94" s="1" t="s">
        <v>1202</v>
      </c>
      <c r="E94" s="1">
        <v>24</v>
      </c>
      <c r="F94" s="1" t="s">
        <v>1240</v>
      </c>
      <c r="G94" s="101" t="s">
        <v>1313</v>
      </c>
      <c r="H94" s="104" t="s">
        <v>1314</v>
      </c>
      <c r="I94" s="1" t="s">
        <v>1223</v>
      </c>
    </row>
    <row r="95" spans="2:9" ht="29" x14ac:dyDescent="0.35">
      <c r="B95" s="105">
        <v>93</v>
      </c>
      <c r="C95" s="105" t="str">
        <f t="shared" si="2"/>
        <v>aitos25b</v>
      </c>
      <c r="D95" s="1" t="s">
        <v>1202</v>
      </c>
      <c r="E95" s="1">
        <v>25</v>
      </c>
      <c r="F95" s="1" t="s">
        <v>1240</v>
      </c>
      <c r="G95" s="101" t="s">
        <v>1315</v>
      </c>
      <c r="H95" s="104" t="s">
        <v>1316</v>
      </c>
      <c r="I95" s="1" t="s">
        <v>1223</v>
      </c>
    </row>
    <row r="96" spans="2:9" ht="29" x14ac:dyDescent="0.35">
      <c r="B96" s="105">
        <v>94</v>
      </c>
      <c r="C96" s="105" t="str">
        <f t="shared" si="2"/>
        <v>aitos26b</v>
      </c>
      <c r="D96" s="1" t="s">
        <v>1202</v>
      </c>
      <c r="E96" s="1">
        <v>26</v>
      </c>
      <c r="F96" s="1" t="s">
        <v>1240</v>
      </c>
      <c r="G96" s="101" t="s">
        <v>1301</v>
      </c>
      <c r="H96" s="104" t="s">
        <v>1317</v>
      </c>
      <c r="I96" s="1" t="s">
        <v>1223</v>
      </c>
    </row>
    <row r="97" spans="2:9" ht="29" x14ac:dyDescent="0.35">
      <c r="B97" s="105">
        <v>95</v>
      </c>
      <c r="C97" s="105" t="str">
        <f t="shared" si="2"/>
        <v>aitos27b</v>
      </c>
      <c r="D97" s="1" t="s">
        <v>1202</v>
      </c>
      <c r="E97" s="1">
        <v>27</v>
      </c>
      <c r="F97" s="1" t="s">
        <v>1240</v>
      </c>
      <c r="G97" s="101" t="s">
        <v>1318</v>
      </c>
      <c r="H97" s="104" t="s">
        <v>1319</v>
      </c>
      <c r="I97" s="1" t="s">
        <v>1223</v>
      </c>
    </row>
    <row r="98" spans="2:9" ht="29" x14ac:dyDescent="0.35">
      <c r="B98" s="105">
        <v>96</v>
      </c>
      <c r="C98" s="105" t="str">
        <f t="shared" si="2"/>
        <v>aitos28b</v>
      </c>
      <c r="D98" s="1" t="s">
        <v>1202</v>
      </c>
      <c r="E98" s="1">
        <v>28</v>
      </c>
      <c r="F98" s="1" t="s">
        <v>1240</v>
      </c>
      <c r="G98" s="101" t="s">
        <v>1232</v>
      </c>
      <c r="H98" s="104" t="s">
        <v>1320</v>
      </c>
      <c r="I98" s="1" t="s">
        <v>1223</v>
      </c>
    </row>
    <row r="99" spans="2:9" ht="29" x14ac:dyDescent="0.35">
      <c r="B99" s="105">
        <v>97</v>
      </c>
      <c r="C99" s="105" t="str">
        <f t="shared" ref="C99:C130" si="3">LOWER(_xlfn.CONCAT("ait",LEFT(D99,1)&amp;"s"&amp;E99&amp;F99))</f>
        <v>aitos29b</v>
      </c>
      <c r="D99" s="1" t="s">
        <v>1202</v>
      </c>
      <c r="E99" s="1">
        <v>29</v>
      </c>
      <c r="F99" s="1" t="s">
        <v>1240</v>
      </c>
      <c r="G99" s="101" t="s">
        <v>1321</v>
      </c>
      <c r="H99" s="104" t="s">
        <v>1322</v>
      </c>
      <c r="I99" s="1" t="s">
        <v>1223</v>
      </c>
    </row>
    <row r="100" spans="2:9" ht="29" x14ac:dyDescent="0.35">
      <c r="B100" s="105">
        <v>98</v>
      </c>
      <c r="C100" s="105" t="str">
        <f t="shared" si="3"/>
        <v>aitos30b</v>
      </c>
      <c r="D100" s="1" t="s">
        <v>1202</v>
      </c>
      <c r="E100" s="1">
        <v>30</v>
      </c>
      <c r="F100" s="1" t="s">
        <v>1240</v>
      </c>
      <c r="G100" s="101" t="s">
        <v>1305</v>
      </c>
      <c r="H100" s="104" t="s">
        <v>1323</v>
      </c>
      <c r="I100" s="1" t="s">
        <v>1223</v>
      </c>
    </row>
    <row r="101" spans="2:9" ht="43.5" x14ac:dyDescent="0.35">
      <c r="B101" s="105">
        <v>99</v>
      </c>
      <c r="C101" s="105" t="str">
        <f t="shared" si="3"/>
        <v>aitos31b</v>
      </c>
      <c r="D101" s="1" t="s">
        <v>1202</v>
      </c>
      <c r="E101" s="1">
        <v>31</v>
      </c>
      <c r="F101" s="1" t="s">
        <v>1240</v>
      </c>
      <c r="G101" s="101" t="s">
        <v>1279</v>
      </c>
      <c r="H101" s="104" t="s">
        <v>1280</v>
      </c>
      <c r="I101" s="1" t="s">
        <v>1223</v>
      </c>
    </row>
    <row r="102" spans="2:9" ht="29" x14ac:dyDescent="0.35">
      <c r="B102" s="105">
        <v>100</v>
      </c>
      <c r="C102" s="105" t="str">
        <f t="shared" si="3"/>
        <v>aitos32b</v>
      </c>
      <c r="D102" s="1" t="s">
        <v>1202</v>
      </c>
      <c r="E102" s="1">
        <v>32</v>
      </c>
      <c r="F102" s="1" t="s">
        <v>1240</v>
      </c>
      <c r="G102" s="101" t="s">
        <v>1232</v>
      </c>
      <c r="H102" s="104" t="s">
        <v>1320</v>
      </c>
      <c r="I102" s="1" t="s">
        <v>1223</v>
      </c>
    </row>
    <row r="103" spans="2:9" ht="43.5" x14ac:dyDescent="0.35">
      <c r="B103" s="105">
        <v>101</v>
      </c>
      <c r="C103" s="105" t="str">
        <f t="shared" si="3"/>
        <v>aitos33b</v>
      </c>
      <c r="D103" s="1" t="s">
        <v>1202</v>
      </c>
      <c r="E103" s="1">
        <v>33</v>
      </c>
      <c r="F103" s="1" t="s">
        <v>1240</v>
      </c>
      <c r="G103" s="101" t="s">
        <v>1326</v>
      </c>
      <c r="H103" s="104" t="s">
        <v>1327</v>
      </c>
      <c r="I103" s="1" t="s">
        <v>1223</v>
      </c>
    </row>
    <row r="104" spans="2:9" ht="29" x14ac:dyDescent="0.35">
      <c r="B104" s="105">
        <v>102</v>
      </c>
      <c r="C104" s="105" t="str">
        <f t="shared" si="3"/>
        <v>aitos34b</v>
      </c>
      <c r="D104" s="1" t="s">
        <v>1202</v>
      </c>
      <c r="E104" s="1">
        <v>34</v>
      </c>
      <c r="F104" s="1" t="s">
        <v>1240</v>
      </c>
      <c r="G104" s="101" t="s">
        <v>1286</v>
      </c>
      <c r="H104" s="104" t="s">
        <v>1325</v>
      </c>
      <c r="I104" s="1" t="s">
        <v>1324</v>
      </c>
    </row>
    <row r="105" spans="2:9" ht="29" x14ac:dyDescent="0.35">
      <c r="B105" s="105">
        <v>103</v>
      </c>
      <c r="C105" s="1" t="str">
        <f t="shared" si="3"/>
        <v>aitas1a</v>
      </c>
      <c r="D105" s="1" t="s">
        <v>29</v>
      </c>
      <c r="E105" s="1">
        <v>1</v>
      </c>
      <c r="F105" s="1" t="s">
        <v>1239</v>
      </c>
      <c r="G105" s="101" t="s">
        <v>1358</v>
      </c>
      <c r="H105" s="104" t="s">
        <v>1359</v>
      </c>
      <c r="I105" s="1" t="s">
        <v>1223</v>
      </c>
    </row>
    <row r="106" spans="2:9" ht="29" x14ac:dyDescent="0.35">
      <c r="B106" s="105">
        <v>104</v>
      </c>
      <c r="C106" s="1" t="str">
        <f t="shared" si="3"/>
        <v>aitas2a</v>
      </c>
      <c r="D106" s="1" t="s">
        <v>29</v>
      </c>
      <c r="E106" s="1">
        <v>2</v>
      </c>
      <c r="F106" s="1" t="s">
        <v>1239</v>
      </c>
      <c r="G106" s="101" t="s">
        <v>1360</v>
      </c>
      <c r="H106" s="104" t="s">
        <v>1361</v>
      </c>
      <c r="I106" s="1" t="s">
        <v>1223</v>
      </c>
    </row>
    <row r="107" spans="2:9" ht="29" x14ac:dyDescent="0.35">
      <c r="B107" s="105">
        <v>105</v>
      </c>
      <c r="C107" s="1" t="str">
        <f t="shared" si="3"/>
        <v>aitas3a</v>
      </c>
      <c r="D107" s="1" t="s">
        <v>29</v>
      </c>
      <c r="E107" s="1">
        <v>3</v>
      </c>
      <c r="F107" s="1" t="s">
        <v>1239</v>
      </c>
      <c r="G107" s="101" t="s">
        <v>1307</v>
      </c>
      <c r="H107" s="104" t="s">
        <v>1298</v>
      </c>
      <c r="I107" s="1" t="s">
        <v>1223</v>
      </c>
    </row>
    <row r="108" spans="2:9" ht="43.5" x14ac:dyDescent="0.35">
      <c r="B108" s="105">
        <v>106</v>
      </c>
      <c r="C108" s="1" t="str">
        <f t="shared" si="3"/>
        <v>aitas4a</v>
      </c>
      <c r="D108" s="1" t="s">
        <v>29</v>
      </c>
      <c r="E108" s="1">
        <v>4</v>
      </c>
      <c r="F108" s="1" t="s">
        <v>1239</v>
      </c>
      <c r="G108" s="101" t="s">
        <v>1362</v>
      </c>
      <c r="H108" s="104" t="s">
        <v>1363</v>
      </c>
      <c r="I108" s="1" t="s">
        <v>1223</v>
      </c>
    </row>
    <row r="109" spans="2:9" ht="29" x14ac:dyDescent="0.35">
      <c r="B109" s="105">
        <v>107</v>
      </c>
      <c r="C109" s="1" t="str">
        <f t="shared" si="3"/>
        <v>aitas1b</v>
      </c>
      <c r="D109" s="1" t="s">
        <v>29</v>
      </c>
      <c r="E109" s="1">
        <v>1</v>
      </c>
      <c r="F109" s="1" t="s">
        <v>1240</v>
      </c>
      <c r="G109" s="101" t="s">
        <v>1364</v>
      </c>
      <c r="H109" s="104" t="s">
        <v>1365</v>
      </c>
      <c r="I109" s="1" t="s">
        <v>1223</v>
      </c>
    </row>
    <row r="110" spans="2:9" ht="29" x14ac:dyDescent="0.35">
      <c r="B110" s="105">
        <v>108</v>
      </c>
      <c r="C110" s="1" t="str">
        <f t="shared" si="3"/>
        <v>aitas2b</v>
      </c>
      <c r="D110" s="1" t="s">
        <v>29</v>
      </c>
      <c r="E110" s="1">
        <v>2</v>
      </c>
      <c r="F110" s="1" t="s">
        <v>1240</v>
      </c>
      <c r="G110" s="101" t="s">
        <v>1366</v>
      </c>
      <c r="H110" s="104" t="s">
        <v>1367</v>
      </c>
      <c r="I110" s="1" t="s">
        <v>1223</v>
      </c>
    </row>
    <row r="111" spans="2:9" ht="29" x14ac:dyDescent="0.35">
      <c r="B111" s="105">
        <v>109</v>
      </c>
      <c r="C111" s="1" t="str">
        <f t="shared" si="3"/>
        <v>aitas3b</v>
      </c>
      <c r="D111" s="1" t="s">
        <v>29</v>
      </c>
      <c r="E111" s="1">
        <v>3</v>
      </c>
      <c r="F111" s="1" t="s">
        <v>1240</v>
      </c>
      <c r="G111" s="101" t="s">
        <v>1307</v>
      </c>
      <c r="H111" s="104" t="s">
        <v>1298</v>
      </c>
      <c r="I111" s="1" t="s">
        <v>1223</v>
      </c>
    </row>
    <row r="112" spans="2:9" ht="29" x14ac:dyDescent="0.35">
      <c r="B112" s="105">
        <v>110</v>
      </c>
      <c r="C112" s="1" t="str">
        <f t="shared" si="3"/>
        <v>aitas4b</v>
      </c>
      <c r="D112" s="1" t="s">
        <v>29</v>
      </c>
      <c r="E112" s="1">
        <v>4</v>
      </c>
      <c r="F112" s="1" t="s">
        <v>1240</v>
      </c>
      <c r="G112" s="101" t="s">
        <v>1368</v>
      </c>
      <c r="H112" s="104" t="s">
        <v>1369</v>
      </c>
      <c r="I112" s="1" t="s">
        <v>1223</v>
      </c>
    </row>
    <row r="113" spans="2:9" ht="29" x14ac:dyDescent="0.35">
      <c r="B113" s="105">
        <v>111</v>
      </c>
      <c r="C113" s="1" t="str">
        <f t="shared" si="3"/>
        <v>aitas1c</v>
      </c>
      <c r="D113" s="1" t="s">
        <v>29</v>
      </c>
      <c r="E113" s="1">
        <v>1</v>
      </c>
      <c r="F113" s="1" t="s">
        <v>1199</v>
      </c>
      <c r="G113" s="101" t="s">
        <v>1364</v>
      </c>
      <c r="H113" s="104" t="s">
        <v>1365</v>
      </c>
      <c r="I113" s="1" t="s">
        <v>1223</v>
      </c>
    </row>
    <row r="114" spans="2:9" ht="29" x14ac:dyDescent="0.35">
      <c r="B114" s="105">
        <v>112</v>
      </c>
      <c r="C114" s="1" t="str">
        <f t="shared" si="3"/>
        <v>aitas2c</v>
      </c>
      <c r="D114" s="1" t="s">
        <v>29</v>
      </c>
      <c r="E114" s="1">
        <v>2</v>
      </c>
      <c r="F114" s="1" t="s">
        <v>1199</v>
      </c>
      <c r="G114" s="101" t="s">
        <v>1366</v>
      </c>
      <c r="H114" s="104" t="s">
        <v>1367</v>
      </c>
      <c r="I114" s="1" t="s">
        <v>1223</v>
      </c>
    </row>
    <row r="115" spans="2:9" ht="29" x14ac:dyDescent="0.35">
      <c r="B115" s="105">
        <v>113</v>
      </c>
      <c r="C115" s="1" t="str">
        <f t="shared" si="3"/>
        <v>aitas3c</v>
      </c>
      <c r="D115" s="1" t="s">
        <v>29</v>
      </c>
      <c r="E115" s="1">
        <v>3</v>
      </c>
      <c r="F115" s="1" t="s">
        <v>1199</v>
      </c>
      <c r="G115" s="101" t="s">
        <v>1307</v>
      </c>
      <c r="H115" s="104" t="s">
        <v>1298</v>
      </c>
      <c r="I115" s="1" t="s">
        <v>1223</v>
      </c>
    </row>
    <row r="116" spans="2:9" ht="29" x14ac:dyDescent="0.35">
      <c r="B116" s="105">
        <v>114</v>
      </c>
      <c r="C116" s="1" t="str">
        <f t="shared" si="3"/>
        <v>aitas4c</v>
      </c>
      <c r="D116" s="1" t="s">
        <v>29</v>
      </c>
      <c r="E116" s="1">
        <v>4</v>
      </c>
      <c r="F116" s="1" t="s">
        <v>1199</v>
      </c>
      <c r="G116" s="101" t="s">
        <v>1368</v>
      </c>
      <c r="H116" s="104" t="s">
        <v>1369</v>
      </c>
      <c r="I116" s="1" t="s">
        <v>1223</v>
      </c>
    </row>
    <row r="117" spans="2:9" ht="29" x14ac:dyDescent="0.35">
      <c r="B117" s="105">
        <v>115</v>
      </c>
      <c r="C117" s="1" t="str">
        <f t="shared" si="3"/>
        <v>aitns25dicmva</v>
      </c>
      <c r="D117" s="1" t="s">
        <v>30</v>
      </c>
      <c r="E117" s="1" t="s">
        <v>1378</v>
      </c>
      <c r="F117" s="1" t="s">
        <v>1239</v>
      </c>
      <c r="G117" s="101" t="s">
        <v>1370</v>
      </c>
      <c r="H117" s="104" t="s">
        <v>1372</v>
      </c>
      <c r="I117" s="1" t="s">
        <v>1223</v>
      </c>
    </row>
    <row r="118" spans="2:9" ht="29" x14ac:dyDescent="0.35">
      <c r="B118" s="105">
        <v>116</v>
      </c>
      <c r="C118" s="1" t="str">
        <f t="shared" si="3"/>
        <v>aitns25dicmvb</v>
      </c>
      <c r="D118" s="1" t="s">
        <v>30</v>
      </c>
      <c r="E118" s="1" t="s">
        <v>1378</v>
      </c>
      <c r="F118" s="1" t="s">
        <v>1240</v>
      </c>
      <c r="G118" s="101" t="s">
        <v>1370</v>
      </c>
      <c r="H118" s="104" t="s">
        <v>1372</v>
      </c>
      <c r="I118" s="1" t="s">
        <v>1223</v>
      </c>
    </row>
    <row r="119" spans="2:9" ht="29" x14ac:dyDescent="0.35">
      <c r="B119" s="105">
        <v>117</v>
      </c>
      <c r="C119" s="1" t="str">
        <f t="shared" si="3"/>
        <v>aitns25dicmvc</v>
      </c>
      <c r="D119" s="1" t="s">
        <v>30</v>
      </c>
      <c r="E119" s="1" t="s">
        <v>1378</v>
      </c>
      <c r="F119" s="1" t="s">
        <v>1199</v>
      </c>
      <c r="G119" s="101" t="s">
        <v>1370</v>
      </c>
      <c r="H119" s="104" t="s">
        <v>1372</v>
      </c>
      <c r="I119" s="1" t="s">
        <v>1223</v>
      </c>
    </row>
    <row r="120" spans="2:9" ht="43.5" x14ac:dyDescent="0.35">
      <c r="B120" s="105">
        <v>118</v>
      </c>
      <c r="C120" s="1" t="str">
        <f t="shared" si="3"/>
        <v>aitns25dicmma</v>
      </c>
      <c r="D120" s="1" t="s">
        <v>30</v>
      </c>
      <c r="E120" s="1" t="s">
        <v>1377</v>
      </c>
      <c r="F120" s="1" t="s">
        <v>1239</v>
      </c>
      <c r="G120" s="101" t="s">
        <v>1371</v>
      </c>
      <c r="H120" s="104" t="s">
        <v>1373</v>
      </c>
      <c r="I120" s="1" t="s">
        <v>1223</v>
      </c>
    </row>
    <row r="121" spans="2:9" ht="43.5" x14ac:dyDescent="0.35">
      <c r="B121" s="105">
        <v>119</v>
      </c>
      <c r="C121" s="1" t="str">
        <f t="shared" si="3"/>
        <v>aitns25dicmmb</v>
      </c>
      <c r="D121" s="1" t="s">
        <v>30</v>
      </c>
      <c r="E121" s="1" t="s">
        <v>1377</v>
      </c>
      <c r="F121" s="1" t="s">
        <v>1240</v>
      </c>
      <c r="G121" s="101" t="s">
        <v>1371</v>
      </c>
      <c r="H121" s="104" t="s">
        <v>1373</v>
      </c>
      <c r="I121" s="1" t="s">
        <v>1223</v>
      </c>
    </row>
    <row r="122" spans="2:9" ht="43.5" x14ac:dyDescent="0.35">
      <c r="B122" s="105">
        <v>120</v>
      </c>
      <c r="C122" s="1" t="str">
        <f t="shared" si="3"/>
        <v>aitns25dicmmc</v>
      </c>
      <c r="D122" s="1" t="s">
        <v>30</v>
      </c>
      <c r="E122" s="1" t="s">
        <v>1377</v>
      </c>
      <c r="F122" s="1" t="s">
        <v>1199</v>
      </c>
      <c r="G122" s="101" t="s">
        <v>1371</v>
      </c>
      <c r="H122" s="104" t="s">
        <v>1373</v>
      </c>
      <c r="I122" s="1" t="s">
        <v>1223</v>
      </c>
    </row>
    <row r="123" spans="2:9" ht="29" x14ac:dyDescent="0.35">
      <c r="B123" s="105">
        <v>121</v>
      </c>
      <c r="C123" s="1" t="str">
        <f t="shared" si="3"/>
        <v>aitns25dicmaa</v>
      </c>
      <c r="D123" s="1" t="s">
        <v>30</v>
      </c>
      <c r="E123" s="1" t="s">
        <v>1376</v>
      </c>
      <c r="F123" s="1" t="s">
        <v>1239</v>
      </c>
      <c r="G123" s="101" t="s">
        <v>1374</v>
      </c>
      <c r="H123" s="104" t="s">
        <v>1375</v>
      </c>
      <c r="I123" s="1" t="s">
        <v>1223</v>
      </c>
    </row>
    <row r="124" spans="2:9" ht="29" x14ac:dyDescent="0.35">
      <c r="B124" s="105">
        <v>122</v>
      </c>
      <c r="C124" s="1" t="str">
        <f t="shared" si="3"/>
        <v>aitns25dicmab</v>
      </c>
      <c r="D124" s="1" t="s">
        <v>30</v>
      </c>
      <c r="E124" s="1" t="s">
        <v>1376</v>
      </c>
      <c r="F124" s="1" t="s">
        <v>1240</v>
      </c>
      <c r="G124" s="101" t="s">
        <v>1374</v>
      </c>
      <c r="H124" s="104" t="s">
        <v>1375</v>
      </c>
      <c r="I124" s="1" t="s">
        <v>1223</v>
      </c>
    </row>
    <row r="125" spans="2:9" ht="29" x14ac:dyDescent="0.35">
      <c r="B125" s="105">
        <v>123</v>
      </c>
      <c r="C125" s="1" t="str">
        <f t="shared" si="3"/>
        <v>aitns25dicmac</v>
      </c>
      <c r="D125" s="1" t="s">
        <v>30</v>
      </c>
      <c r="E125" s="1" t="s">
        <v>1376</v>
      </c>
      <c r="F125" s="1" t="s">
        <v>1199</v>
      </c>
      <c r="G125" s="101" t="s">
        <v>1374</v>
      </c>
      <c r="H125" s="104" t="s">
        <v>1375</v>
      </c>
      <c r="I125" s="1" t="s">
        <v>1223</v>
      </c>
    </row>
    <row r="126" spans="2:9" ht="43.5" x14ac:dyDescent="0.35">
      <c r="B126" s="105">
        <v>124</v>
      </c>
      <c r="C126" s="1" t="str">
        <f t="shared" si="3"/>
        <v>aitns25dicmda</v>
      </c>
      <c r="D126" s="1" t="s">
        <v>30</v>
      </c>
      <c r="E126" s="1" t="s">
        <v>1381</v>
      </c>
      <c r="F126" s="1" t="s">
        <v>1239</v>
      </c>
      <c r="G126" s="101" t="s">
        <v>1379</v>
      </c>
      <c r="H126" s="104" t="s">
        <v>1380</v>
      </c>
      <c r="I126" s="1" t="s">
        <v>1223</v>
      </c>
    </row>
    <row r="127" spans="2:9" ht="43.5" x14ac:dyDescent="0.35">
      <c r="B127" s="105">
        <v>125</v>
      </c>
      <c r="C127" s="1" t="str">
        <f t="shared" si="3"/>
        <v>aitns25dicmdb</v>
      </c>
      <c r="D127" s="1" t="s">
        <v>30</v>
      </c>
      <c r="E127" s="1" t="s">
        <v>1381</v>
      </c>
      <c r="F127" s="1" t="s">
        <v>1240</v>
      </c>
      <c r="G127" s="101" t="s">
        <v>1379</v>
      </c>
      <c r="H127" s="104" t="s">
        <v>1380</v>
      </c>
      <c r="I127" s="1" t="s">
        <v>1223</v>
      </c>
    </row>
    <row r="128" spans="2:9" ht="43.5" x14ac:dyDescent="0.35">
      <c r="B128" s="105">
        <v>126</v>
      </c>
      <c r="C128" s="1" t="str">
        <f t="shared" si="3"/>
        <v>aitns25dicmdc</v>
      </c>
      <c r="D128" s="1" t="s">
        <v>30</v>
      </c>
      <c r="E128" s="1" t="s">
        <v>1381</v>
      </c>
      <c r="F128" s="1" t="s">
        <v>1199</v>
      </c>
      <c r="G128" s="101" t="s">
        <v>1379</v>
      </c>
      <c r="H128" s="104" t="s">
        <v>1380</v>
      </c>
      <c r="I128" s="1" t="s">
        <v>1223</v>
      </c>
    </row>
    <row r="129" spans="2:9" ht="58" x14ac:dyDescent="0.35">
      <c r="B129" s="105">
        <v>127</v>
      </c>
      <c r="C129" s="1" t="str">
        <f t="shared" si="3"/>
        <v>aitnssfa</v>
      </c>
      <c r="D129" s="1" t="s">
        <v>30</v>
      </c>
      <c r="E129" s="1" t="s">
        <v>1382</v>
      </c>
      <c r="F129" s="1" t="s">
        <v>1239</v>
      </c>
      <c r="G129" s="101" t="s">
        <v>1228</v>
      </c>
      <c r="H129" s="104" t="s">
        <v>1429</v>
      </c>
      <c r="I129" s="1" t="s">
        <v>1223</v>
      </c>
    </row>
    <row r="130" spans="2:9" ht="58" x14ac:dyDescent="0.35">
      <c r="B130" s="105">
        <v>128</v>
      </c>
      <c r="C130" s="1" t="str">
        <f t="shared" si="3"/>
        <v>aitnssfb</v>
      </c>
      <c r="D130" s="1" t="s">
        <v>30</v>
      </c>
      <c r="E130" s="1" t="s">
        <v>1382</v>
      </c>
      <c r="F130" s="1" t="s">
        <v>1240</v>
      </c>
      <c r="G130" s="101" t="s">
        <v>1228</v>
      </c>
      <c r="H130" s="104" t="s">
        <v>1429</v>
      </c>
      <c r="I130" s="1" t="s">
        <v>1223</v>
      </c>
    </row>
    <row r="131" spans="2:9" ht="58" x14ac:dyDescent="0.35">
      <c r="B131" s="105">
        <v>129</v>
      </c>
      <c r="C131" s="1" t="str">
        <f t="shared" ref="C131:C162" si="4">LOWER(_xlfn.CONCAT("ait",LEFT(D131,1)&amp;"s"&amp;E131&amp;F131))</f>
        <v>aitnssfc</v>
      </c>
      <c r="D131" s="1" t="s">
        <v>30</v>
      </c>
      <c r="E131" s="1" t="s">
        <v>1382</v>
      </c>
      <c r="F131" s="1" t="s">
        <v>1199</v>
      </c>
      <c r="G131" s="101" t="s">
        <v>1228</v>
      </c>
      <c r="H131" s="104" t="s">
        <v>1429</v>
      </c>
      <c r="I131" s="1" t="s">
        <v>1223</v>
      </c>
    </row>
    <row r="132" spans="2:9" ht="43.5" x14ac:dyDescent="0.35">
      <c r="B132" s="105">
        <v>130</v>
      </c>
      <c r="C132" s="1" t="str">
        <f t="shared" si="4"/>
        <v>aitns1eneroa</v>
      </c>
      <c r="D132" s="1" t="s">
        <v>30</v>
      </c>
      <c r="E132" s="1" t="s">
        <v>1383</v>
      </c>
      <c r="F132" s="1" t="s">
        <v>1239</v>
      </c>
      <c r="G132" s="101" t="s">
        <v>1430</v>
      </c>
      <c r="H132" s="104" t="s">
        <v>1384</v>
      </c>
      <c r="I132" s="1" t="s">
        <v>1223</v>
      </c>
    </row>
    <row r="133" spans="2:9" ht="43.5" x14ac:dyDescent="0.35">
      <c r="B133" s="105">
        <v>131</v>
      </c>
      <c r="C133" s="1" t="str">
        <f t="shared" si="4"/>
        <v>aitns1enerob</v>
      </c>
      <c r="D133" s="1" t="s">
        <v>30</v>
      </c>
      <c r="E133" s="1" t="s">
        <v>1383</v>
      </c>
      <c r="F133" s="1" t="s">
        <v>1240</v>
      </c>
      <c r="G133" s="101" t="s">
        <v>1430</v>
      </c>
      <c r="H133" s="104" t="s">
        <v>1384</v>
      </c>
      <c r="I133" s="1" t="s">
        <v>1223</v>
      </c>
    </row>
    <row r="134" spans="2:9" ht="43.5" x14ac:dyDescent="0.35">
      <c r="B134" s="105">
        <v>132</v>
      </c>
      <c r="C134" s="1" t="str">
        <f t="shared" si="4"/>
        <v>aitns1eneroc</v>
      </c>
      <c r="D134" s="1" t="s">
        <v>30</v>
      </c>
      <c r="E134" s="1" t="s">
        <v>1383</v>
      </c>
      <c r="F134" s="1" t="s">
        <v>1199</v>
      </c>
      <c r="G134" s="101" t="s">
        <v>1430</v>
      </c>
      <c r="H134" s="104" t="s">
        <v>1384</v>
      </c>
      <c r="I134" s="1" t="s">
        <v>1223</v>
      </c>
    </row>
    <row r="135" spans="2:9" ht="29" x14ac:dyDescent="0.35">
      <c r="B135" s="105">
        <v>133</v>
      </c>
      <c r="C135" s="1" t="str">
        <f t="shared" si="4"/>
        <v>aitns2domingoa</v>
      </c>
      <c r="D135" s="1" t="s">
        <v>30</v>
      </c>
      <c r="E135" s="1" t="s">
        <v>1385</v>
      </c>
      <c r="F135" s="1" t="s">
        <v>1239</v>
      </c>
      <c r="G135" s="101" t="s">
        <v>1386</v>
      </c>
      <c r="H135" s="104" t="s">
        <v>1387</v>
      </c>
      <c r="I135" s="1" t="s">
        <v>1223</v>
      </c>
    </row>
    <row r="136" spans="2:9" ht="29" x14ac:dyDescent="0.35">
      <c r="B136" s="105">
        <v>134</v>
      </c>
      <c r="C136" s="1" t="str">
        <f t="shared" si="4"/>
        <v>aitns2domingob</v>
      </c>
      <c r="D136" s="1" t="s">
        <v>30</v>
      </c>
      <c r="E136" s="1" t="s">
        <v>1385</v>
      </c>
      <c r="F136" s="1" t="s">
        <v>1240</v>
      </c>
      <c r="G136" s="101" t="s">
        <v>1386</v>
      </c>
      <c r="H136" s="104" t="s">
        <v>1387</v>
      </c>
      <c r="I136" s="1" t="s">
        <v>1223</v>
      </c>
    </row>
    <row r="137" spans="2:9" ht="29" x14ac:dyDescent="0.35">
      <c r="B137" s="105">
        <v>135</v>
      </c>
      <c r="C137" s="1" t="str">
        <f t="shared" si="4"/>
        <v>aitns2domingoc</v>
      </c>
      <c r="D137" s="1" t="s">
        <v>30</v>
      </c>
      <c r="E137" s="1" t="s">
        <v>1385</v>
      </c>
      <c r="F137" s="1" t="s">
        <v>1199</v>
      </c>
      <c r="G137" s="101" t="s">
        <v>1386</v>
      </c>
      <c r="H137" s="104" t="s">
        <v>1387</v>
      </c>
      <c r="I137" s="1" t="s">
        <v>1223</v>
      </c>
    </row>
    <row r="138" spans="2:9" ht="29" x14ac:dyDescent="0.35">
      <c r="B138" s="105">
        <v>136</v>
      </c>
      <c r="C138" s="1" t="str">
        <f t="shared" si="4"/>
        <v>aitns6eneroa</v>
      </c>
      <c r="D138" s="1" t="s">
        <v>30</v>
      </c>
      <c r="E138" s="1" t="s">
        <v>1388</v>
      </c>
      <c r="F138" s="1" t="s">
        <v>1239</v>
      </c>
      <c r="G138" s="101" t="s">
        <v>1389</v>
      </c>
      <c r="H138" s="104" t="s">
        <v>1390</v>
      </c>
      <c r="I138" s="1" t="s">
        <v>1223</v>
      </c>
    </row>
    <row r="139" spans="2:9" ht="29" x14ac:dyDescent="0.35">
      <c r="B139" s="105">
        <v>137</v>
      </c>
      <c r="C139" s="1" t="str">
        <f t="shared" si="4"/>
        <v>aitns6enerob</v>
      </c>
      <c r="D139" s="1" t="s">
        <v>30</v>
      </c>
      <c r="E139" s="1" t="s">
        <v>1388</v>
      </c>
      <c r="F139" s="1" t="s">
        <v>1240</v>
      </c>
      <c r="G139" s="101" t="s">
        <v>1389</v>
      </c>
      <c r="H139" s="104" t="s">
        <v>1390</v>
      </c>
      <c r="I139" s="1" t="s">
        <v>1223</v>
      </c>
    </row>
    <row r="140" spans="2:9" ht="29" x14ac:dyDescent="0.35">
      <c r="B140" s="105">
        <v>138</v>
      </c>
      <c r="C140" s="1" t="str">
        <f t="shared" si="4"/>
        <v>aitns6eneroc</v>
      </c>
      <c r="D140" s="1" t="s">
        <v>30</v>
      </c>
      <c r="E140" s="1" t="s">
        <v>1388</v>
      </c>
      <c r="F140" s="1" t="s">
        <v>1199</v>
      </c>
      <c r="G140" s="101" t="s">
        <v>1389</v>
      </c>
      <c r="H140" s="104" t="s">
        <v>1390</v>
      </c>
      <c r="I140" s="1" t="s">
        <v>1223</v>
      </c>
    </row>
    <row r="141" spans="2:9" ht="29" x14ac:dyDescent="0.35">
      <c r="B141" s="105">
        <v>139</v>
      </c>
      <c r="C141" s="1" t="str">
        <f t="shared" si="4"/>
        <v>aitcs1a</v>
      </c>
      <c r="D141" s="1" t="s">
        <v>17</v>
      </c>
      <c r="E141" s="1">
        <v>1</v>
      </c>
      <c r="F141" s="1" t="s">
        <v>1239</v>
      </c>
      <c r="G141" s="101" t="s">
        <v>1260</v>
      </c>
      <c r="H141" s="104" t="s">
        <v>1261</v>
      </c>
      <c r="I141" s="1" t="s">
        <v>1223</v>
      </c>
    </row>
    <row r="142" spans="2:9" ht="29" x14ac:dyDescent="0.35">
      <c r="B142" s="105">
        <v>140</v>
      </c>
      <c r="C142" s="1" t="str">
        <f t="shared" si="4"/>
        <v>aitcs2a</v>
      </c>
      <c r="D142" s="1" t="s">
        <v>17</v>
      </c>
      <c r="E142" s="1">
        <v>2</v>
      </c>
      <c r="F142" s="1" t="s">
        <v>1239</v>
      </c>
      <c r="G142" s="101" t="s">
        <v>1392</v>
      </c>
      <c r="H142" s="104" t="s">
        <v>1200</v>
      </c>
      <c r="I142" s="1" t="s">
        <v>1223</v>
      </c>
    </row>
    <row r="143" spans="2:9" ht="29" x14ac:dyDescent="0.35">
      <c r="B143" s="105">
        <v>141</v>
      </c>
      <c r="C143" s="1" t="str">
        <f t="shared" si="4"/>
        <v>aitcs3a</v>
      </c>
      <c r="D143" s="1" t="s">
        <v>17</v>
      </c>
      <c r="E143" s="1">
        <v>3</v>
      </c>
      <c r="F143" s="1" t="s">
        <v>1239</v>
      </c>
      <c r="G143" s="101" t="s">
        <v>1393</v>
      </c>
      <c r="H143" s="104" t="s">
        <v>1394</v>
      </c>
      <c r="I143" s="1" t="s">
        <v>1223</v>
      </c>
    </row>
    <row r="144" spans="2:9" ht="43.5" x14ac:dyDescent="0.35">
      <c r="B144" s="105">
        <v>142</v>
      </c>
      <c r="C144" s="1" t="str">
        <f t="shared" si="4"/>
        <v>aitcs4a</v>
      </c>
      <c r="D144" s="1" t="s">
        <v>17</v>
      </c>
      <c r="E144" s="1">
        <v>4</v>
      </c>
      <c r="F144" s="1" t="s">
        <v>1239</v>
      </c>
      <c r="G144" s="101" t="s">
        <v>1395</v>
      </c>
      <c r="H144" s="104" t="s">
        <v>1396</v>
      </c>
      <c r="I144" s="1" t="s">
        <v>1223</v>
      </c>
    </row>
    <row r="145" spans="2:9" ht="43.5" x14ac:dyDescent="0.35">
      <c r="B145" s="105">
        <v>143</v>
      </c>
      <c r="C145" s="1" t="str">
        <f t="shared" si="4"/>
        <v>aitcs5a</v>
      </c>
      <c r="D145" s="1" t="s">
        <v>17</v>
      </c>
      <c r="E145" s="1">
        <v>5</v>
      </c>
      <c r="F145" s="1" t="s">
        <v>1239</v>
      </c>
      <c r="G145" s="101" t="s">
        <v>1397</v>
      </c>
      <c r="H145" s="104" t="s">
        <v>1398</v>
      </c>
      <c r="I145" s="1" t="s">
        <v>1223</v>
      </c>
    </row>
    <row r="146" spans="2:9" ht="58" x14ac:dyDescent="0.35">
      <c r="B146" s="105">
        <v>144</v>
      </c>
      <c r="C146" s="1" t="str">
        <f t="shared" si="4"/>
        <v>aitcs6a</v>
      </c>
      <c r="D146" s="1" t="s">
        <v>17</v>
      </c>
      <c r="E146" s="1">
        <v>6</v>
      </c>
      <c r="F146" s="1" t="s">
        <v>1239</v>
      </c>
      <c r="G146" s="101" t="s">
        <v>1399</v>
      </c>
      <c r="H146" s="104" t="s">
        <v>1400</v>
      </c>
      <c r="I146" s="1" t="s">
        <v>1223</v>
      </c>
    </row>
    <row r="147" spans="2:9" ht="58" x14ac:dyDescent="0.35">
      <c r="B147" s="105">
        <v>145</v>
      </c>
      <c r="C147" s="1" t="str">
        <f t="shared" si="4"/>
        <v>aitcsjsa</v>
      </c>
      <c r="D147" s="1" t="s">
        <v>17</v>
      </c>
      <c r="E147" s="1" t="s">
        <v>1401</v>
      </c>
      <c r="F147" s="1" t="s">
        <v>1239</v>
      </c>
      <c r="G147" s="101" t="s">
        <v>1402</v>
      </c>
      <c r="H147" s="104" t="s">
        <v>1403</v>
      </c>
      <c r="I147" s="1" t="s">
        <v>1223</v>
      </c>
    </row>
    <row r="148" spans="2:9" ht="58" x14ac:dyDescent="0.35">
      <c r="B148" s="105">
        <v>146</v>
      </c>
      <c r="C148" s="1" t="str">
        <f t="shared" si="4"/>
        <v>aitcsjsb</v>
      </c>
      <c r="D148" s="1" t="s">
        <v>17</v>
      </c>
      <c r="E148" s="1" t="s">
        <v>1401</v>
      </c>
      <c r="F148" s="1" t="s">
        <v>1240</v>
      </c>
      <c r="G148" s="101" t="s">
        <v>1402</v>
      </c>
      <c r="H148" s="104" t="s">
        <v>1403</v>
      </c>
      <c r="I148" s="1" t="s">
        <v>1223</v>
      </c>
    </row>
    <row r="149" spans="2:9" ht="58" x14ac:dyDescent="0.35">
      <c r="B149" s="105">
        <v>147</v>
      </c>
      <c r="C149" s="1" t="str">
        <f t="shared" si="4"/>
        <v>aitcsjsc</v>
      </c>
      <c r="D149" s="1" t="s">
        <v>17</v>
      </c>
      <c r="E149" s="1" t="s">
        <v>1401</v>
      </c>
      <c r="F149" s="1" t="s">
        <v>1199</v>
      </c>
      <c r="G149" s="101" t="s">
        <v>1402</v>
      </c>
      <c r="H149" s="104" t="s">
        <v>1403</v>
      </c>
      <c r="I149" s="1" t="s">
        <v>1223</v>
      </c>
    </row>
    <row r="150" spans="2:9" ht="58" x14ac:dyDescent="0.35">
      <c r="B150" s="105">
        <v>148</v>
      </c>
      <c r="C150" s="1" t="str">
        <f t="shared" si="4"/>
        <v>aitcsvsa</v>
      </c>
      <c r="D150" s="1" t="s">
        <v>17</v>
      </c>
      <c r="E150" s="1" t="s">
        <v>1404</v>
      </c>
      <c r="F150" s="1" t="s">
        <v>1239</v>
      </c>
      <c r="G150" s="101" t="s">
        <v>1406</v>
      </c>
      <c r="H150" s="104" t="s">
        <v>1405</v>
      </c>
      <c r="I150" s="1" t="s">
        <v>1223</v>
      </c>
    </row>
    <row r="151" spans="2:9" ht="58" x14ac:dyDescent="0.35">
      <c r="B151" s="105">
        <v>149</v>
      </c>
      <c r="C151" s="1" t="str">
        <f t="shared" si="4"/>
        <v>aitcsvsb</v>
      </c>
      <c r="D151" s="1" t="s">
        <v>17</v>
      </c>
      <c r="E151" s="1" t="s">
        <v>1404</v>
      </c>
      <c r="F151" s="1" t="s">
        <v>1240</v>
      </c>
      <c r="G151" s="101" t="s">
        <v>1406</v>
      </c>
      <c r="H151" s="104" t="s">
        <v>1405</v>
      </c>
      <c r="I151" s="1" t="s">
        <v>1223</v>
      </c>
    </row>
    <row r="152" spans="2:9" ht="58" x14ac:dyDescent="0.35">
      <c r="B152" s="105">
        <v>150</v>
      </c>
      <c r="C152" s="1" t="str">
        <f t="shared" si="4"/>
        <v>aitcsvsc</v>
      </c>
      <c r="D152" s="1" t="s">
        <v>17</v>
      </c>
      <c r="E152" s="1" t="s">
        <v>1404</v>
      </c>
      <c r="F152" s="1" t="s">
        <v>1199</v>
      </c>
      <c r="G152" s="101" t="s">
        <v>1406</v>
      </c>
      <c r="H152" s="104" t="s">
        <v>1405</v>
      </c>
      <c r="I152" s="1" t="s">
        <v>1223</v>
      </c>
    </row>
    <row r="153" spans="2:9" x14ac:dyDescent="0.35">
      <c r="B153" s="105">
        <v>151</v>
      </c>
      <c r="C153" s="1" t="str">
        <f t="shared" si="4"/>
        <v>aitpsssa</v>
      </c>
      <c r="D153" s="1" t="s">
        <v>12</v>
      </c>
      <c r="E153" s="1" t="s">
        <v>1407</v>
      </c>
      <c r="F153" s="1" t="s">
        <v>1239</v>
      </c>
      <c r="G153" s="101" t="s">
        <v>1410</v>
      </c>
      <c r="H153" s="104" t="s">
        <v>1444</v>
      </c>
      <c r="I153" s="1" t="s">
        <v>1223</v>
      </c>
    </row>
    <row r="154" spans="2:9" x14ac:dyDescent="0.35">
      <c r="B154" s="105">
        <v>152</v>
      </c>
      <c r="C154" s="1" t="str">
        <f t="shared" si="4"/>
        <v>aitpsssb</v>
      </c>
      <c r="D154" s="1" t="s">
        <v>12</v>
      </c>
      <c r="E154" s="1" t="s">
        <v>1407</v>
      </c>
      <c r="F154" s="1" t="s">
        <v>1240</v>
      </c>
      <c r="G154" s="101" t="s">
        <v>1410</v>
      </c>
      <c r="H154" s="104" t="s">
        <v>1444</v>
      </c>
      <c r="I154" s="1" t="s">
        <v>1223</v>
      </c>
    </row>
    <row r="155" spans="2:9" x14ac:dyDescent="0.35">
      <c r="B155" s="105">
        <v>153</v>
      </c>
      <c r="C155" s="1" t="str">
        <f t="shared" si="4"/>
        <v>aitpsssc</v>
      </c>
      <c r="D155" s="1" t="s">
        <v>12</v>
      </c>
      <c r="E155" s="1" t="s">
        <v>1407</v>
      </c>
      <c r="F155" s="1" t="s">
        <v>1199</v>
      </c>
      <c r="G155" s="101" t="s">
        <v>1410</v>
      </c>
      <c r="H155" s="104" t="s">
        <v>1444</v>
      </c>
      <c r="I155" s="1" t="s">
        <v>1223</v>
      </c>
    </row>
    <row r="156" spans="2:9" ht="43.5" x14ac:dyDescent="0.35">
      <c r="B156" s="105">
        <v>154</v>
      </c>
      <c r="C156" s="1" t="str">
        <f t="shared" si="4"/>
        <v>aitps1a</v>
      </c>
      <c r="D156" s="1" t="s">
        <v>12</v>
      </c>
      <c r="E156" s="1">
        <v>1</v>
      </c>
      <c r="F156" s="1" t="s">
        <v>1239</v>
      </c>
      <c r="G156" s="101" t="s">
        <v>1408</v>
      </c>
      <c r="H156" s="104" t="s">
        <v>1409</v>
      </c>
      <c r="I156" s="1" t="s">
        <v>1223</v>
      </c>
    </row>
    <row r="157" spans="2:9" ht="43.5" x14ac:dyDescent="0.35">
      <c r="B157" s="105">
        <v>155</v>
      </c>
      <c r="C157" s="1" t="str">
        <f t="shared" si="4"/>
        <v>aitps1b</v>
      </c>
      <c r="D157" s="1" t="s">
        <v>12</v>
      </c>
      <c r="E157" s="1">
        <v>1</v>
      </c>
      <c r="F157" s="1" t="s">
        <v>1240</v>
      </c>
      <c r="G157" s="101" t="s">
        <v>1408</v>
      </c>
      <c r="H157" s="104" t="s">
        <v>1409</v>
      </c>
      <c r="I157" s="1" t="s">
        <v>1223</v>
      </c>
    </row>
    <row r="158" spans="2:9" ht="43.5" x14ac:dyDescent="0.35">
      <c r="B158" s="105">
        <v>156</v>
      </c>
      <c r="C158" s="1" t="str">
        <f t="shared" si="4"/>
        <v>aitps1c</v>
      </c>
      <c r="D158" s="1" t="s">
        <v>12</v>
      </c>
      <c r="E158" s="1">
        <v>1</v>
      </c>
      <c r="F158" s="1" t="s">
        <v>1199</v>
      </c>
      <c r="G158" s="101" t="s">
        <v>1408</v>
      </c>
      <c r="H158" s="104" t="s">
        <v>1409</v>
      </c>
      <c r="I158" s="1" t="s">
        <v>1223</v>
      </c>
    </row>
    <row r="159" spans="2:9" ht="43.5" x14ac:dyDescent="0.35">
      <c r="B159" s="105">
        <v>157</v>
      </c>
      <c r="C159" s="1" t="str">
        <f t="shared" si="4"/>
        <v>aitps2a</v>
      </c>
      <c r="D159" s="1" t="s">
        <v>12</v>
      </c>
      <c r="E159" s="1">
        <v>2</v>
      </c>
      <c r="F159" s="1" t="s">
        <v>1239</v>
      </c>
      <c r="G159" s="101" t="s">
        <v>1411</v>
      </c>
      <c r="H159" s="104" t="s">
        <v>1412</v>
      </c>
      <c r="I159" s="1" t="s">
        <v>1223</v>
      </c>
    </row>
    <row r="160" spans="2:9" ht="29" x14ac:dyDescent="0.35">
      <c r="B160" s="105">
        <v>158</v>
      </c>
      <c r="C160" s="1" t="str">
        <f t="shared" si="4"/>
        <v>aitps3a</v>
      </c>
      <c r="D160" s="1" t="s">
        <v>12</v>
      </c>
      <c r="E160" s="1">
        <v>3</v>
      </c>
      <c r="F160" s="1" t="s">
        <v>1239</v>
      </c>
      <c r="G160" s="101" t="s">
        <v>1413</v>
      </c>
      <c r="H160" s="104" t="s">
        <v>1414</v>
      </c>
      <c r="I160" s="1" t="s">
        <v>1223</v>
      </c>
    </row>
    <row r="161" spans="2:9" ht="43.5" x14ac:dyDescent="0.35">
      <c r="B161" s="105">
        <v>159</v>
      </c>
      <c r="C161" s="1" t="str">
        <f t="shared" si="4"/>
        <v>aitps4a</v>
      </c>
      <c r="D161" s="1" t="s">
        <v>12</v>
      </c>
      <c r="E161" s="1">
        <v>4</v>
      </c>
      <c r="F161" s="1" t="s">
        <v>1239</v>
      </c>
      <c r="G161" s="101" t="s">
        <v>1415</v>
      </c>
      <c r="H161" s="104" t="s">
        <v>1416</v>
      </c>
      <c r="I161" s="1" t="s">
        <v>1223</v>
      </c>
    </row>
    <row r="162" spans="2:9" ht="43.5" x14ac:dyDescent="0.35">
      <c r="B162" s="105">
        <v>160</v>
      </c>
      <c r="C162" s="1" t="str">
        <f t="shared" si="4"/>
        <v>aitps5a</v>
      </c>
      <c r="D162" s="1" t="s">
        <v>12</v>
      </c>
      <c r="E162" s="1">
        <v>5</v>
      </c>
      <c r="F162" s="1" t="s">
        <v>1239</v>
      </c>
      <c r="G162" s="101" t="s">
        <v>1235</v>
      </c>
      <c r="H162" s="104" t="s">
        <v>1341</v>
      </c>
      <c r="I162" s="1" t="s">
        <v>1223</v>
      </c>
    </row>
    <row r="163" spans="2:9" ht="58" x14ac:dyDescent="0.35">
      <c r="B163" s="105">
        <v>161</v>
      </c>
      <c r="C163" s="1" t="str">
        <f t="shared" ref="C163:C195" si="5">LOWER(_xlfn.CONCAT("ait",LEFT(D163,1)&amp;"s"&amp;E163&amp;F163))</f>
        <v>aitps6a</v>
      </c>
      <c r="D163" s="1" t="s">
        <v>12</v>
      </c>
      <c r="E163" s="1">
        <v>6</v>
      </c>
      <c r="F163" s="1" t="s">
        <v>1239</v>
      </c>
      <c r="G163" s="101" t="s">
        <v>1417</v>
      </c>
      <c r="H163" s="104" t="s">
        <v>1418</v>
      </c>
      <c r="I163" s="1" t="s">
        <v>1223</v>
      </c>
    </row>
    <row r="164" spans="2:9" ht="58" x14ac:dyDescent="0.35">
      <c r="B164" s="105">
        <v>162</v>
      </c>
      <c r="C164" s="1" t="str">
        <f t="shared" si="5"/>
        <v>aitpsasa</v>
      </c>
      <c r="D164" s="1" t="s">
        <v>12</v>
      </c>
      <c r="E164" s="1" t="s">
        <v>1003</v>
      </c>
      <c r="F164" s="1" t="s">
        <v>1239</v>
      </c>
      <c r="G164" s="101" t="s">
        <v>1419</v>
      </c>
      <c r="H164" s="104" t="s">
        <v>1420</v>
      </c>
      <c r="I164" s="1" t="s">
        <v>1223</v>
      </c>
    </row>
    <row r="165" spans="2:9" ht="58" x14ac:dyDescent="0.35">
      <c r="B165" s="105">
        <v>163</v>
      </c>
      <c r="C165" s="1" t="str">
        <f t="shared" si="5"/>
        <v>aitpsasb</v>
      </c>
      <c r="D165" s="1" t="s">
        <v>12</v>
      </c>
      <c r="E165" s="1" t="s">
        <v>1003</v>
      </c>
      <c r="F165" s="1" t="s">
        <v>1240</v>
      </c>
      <c r="G165" s="101" t="s">
        <v>1419</v>
      </c>
      <c r="H165" s="104" t="s">
        <v>1420</v>
      </c>
      <c r="I165" s="1" t="s">
        <v>1223</v>
      </c>
    </row>
    <row r="166" spans="2:9" ht="58" x14ac:dyDescent="0.35">
      <c r="B166" s="105">
        <v>163</v>
      </c>
      <c r="C166" s="1" t="str">
        <f t="shared" ref="C166" si="6">LOWER(_xlfn.CONCAT("ait",LEFT(D166,1)&amp;"s"&amp;E166&amp;F166))</f>
        <v>aitpsasc</v>
      </c>
      <c r="D166" s="1" t="s">
        <v>12</v>
      </c>
      <c r="E166" s="1" t="s">
        <v>1003</v>
      </c>
      <c r="F166" s="1" t="s">
        <v>1199</v>
      </c>
      <c r="G166" s="101" t="s">
        <v>1419</v>
      </c>
      <c r="H166" s="104" t="s">
        <v>1420</v>
      </c>
      <c r="I166" s="1" t="s">
        <v>1223</v>
      </c>
    </row>
    <row r="167" spans="2:9" ht="58" x14ac:dyDescent="0.35">
      <c r="B167" s="105">
        <v>164</v>
      </c>
      <c r="C167" s="1" t="str">
        <f t="shared" si="5"/>
        <v>aitps7a</v>
      </c>
      <c r="D167" s="1" t="s">
        <v>12</v>
      </c>
      <c r="E167" s="1">
        <v>7</v>
      </c>
      <c r="F167" s="1" t="s">
        <v>1239</v>
      </c>
      <c r="G167" s="101" t="s">
        <v>1417</v>
      </c>
      <c r="H167" s="104" t="s">
        <v>1418</v>
      </c>
      <c r="I167" s="1" t="s">
        <v>1223</v>
      </c>
    </row>
    <row r="168" spans="2:9" ht="43.5" x14ac:dyDescent="0.35">
      <c r="B168" s="105">
        <v>165</v>
      </c>
      <c r="C168" s="1" t="str">
        <f t="shared" si="5"/>
        <v>aitps8a</v>
      </c>
      <c r="D168" s="1" t="s">
        <v>12</v>
      </c>
      <c r="E168" s="1">
        <v>8</v>
      </c>
      <c r="F168" s="1" t="s">
        <v>1239</v>
      </c>
      <c r="G168" s="101" t="s">
        <v>1421</v>
      </c>
      <c r="H168" s="104" t="s">
        <v>1422</v>
      </c>
      <c r="I168" s="1" t="s">
        <v>1223</v>
      </c>
    </row>
    <row r="169" spans="2:9" ht="43.5" x14ac:dyDescent="0.35">
      <c r="B169" s="105">
        <v>166</v>
      </c>
      <c r="C169" s="1" t="str">
        <f t="shared" si="5"/>
        <v>aitps8b</v>
      </c>
      <c r="D169" s="1" t="s">
        <v>12</v>
      </c>
      <c r="E169" s="1">
        <v>8</v>
      </c>
      <c r="F169" s="1" t="s">
        <v>1240</v>
      </c>
      <c r="G169" s="101" t="s">
        <v>1421</v>
      </c>
      <c r="H169" s="104" t="s">
        <v>1422</v>
      </c>
      <c r="I169" s="1" t="s">
        <v>1223</v>
      </c>
    </row>
    <row r="170" spans="2:9" ht="43.5" x14ac:dyDescent="0.35">
      <c r="B170" s="105">
        <v>167</v>
      </c>
      <c r="C170" s="1" t="str">
        <f t="shared" si="5"/>
        <v>aitps8c</v>
      </c>
      <c r="D170" s="1" t="s">
        <v>12</v>
      </c>
      <c r="E170" s="1">
        <v>8</v>
      </c>
      <c r="F170" s="1" t="s">
        <v>1199</v>
      </c>
      <c r="G170" s="101" t="s">
        <v>1421</v>
      </c>
      <c r="H170" s="104" t="s">
        <v>1422</v>
      </c>
      <c r="I170" s="1" t="s">
        <v>1223</v>
      </c>
    </row>
    <row r="171" spans="2:9" ht="29" x14ac:dyDescent="0.35">
      <c r="B171" s="105">
        <v>168</v>
      </c>
      <c r="C171" s="1" t="str">
        <f t="shared" si="5"/>
        <v>aitps9a</v>
      </c>
      <c r="D171" s="1" t="s">
        <v>12</v>
      </c>
      <c r="E171" s="1">
        <v>9</v>
      </c>
      <c r="F171" s="1" t="s">
        <v>1239</v>
      </c>
      <c r="G171" s="101" t="s">
        <v>1423</v>
      </c>
      <c r="H171" s="104" t="s">
        <v>1424</v>
      </c>
      <c r="I171" s="1" t="s">
        <v>1223</v>
      </c>
    </row>
    <row r="172" spans="2:9" ht="29" x14ac:dyDescent="0.35">
      <c r="B172" s="105">
        <v>169</v>
      </c>
      <c r="C172" s="1" t="str">
        <f t="shared" si="5"/>
        <v>aitps9b</v>
      </c>
      <c r="D172" s="1" t="s">
        <v>12</v>
      </c>
      <c r="E172" s="1">
        <v>9</v>
      </c>
      <c r="F172" s="1" t="s">
        <v>1240</v>
      </c>
      <c r="G172" s="101" t="s">
        <v>1423</v>
      </c>
      <c r="H172" s="104" t="s">
        <v>1424</v>
      </c>
      <c r="I172" s="1" t="s">
        <v>1223</v>
      </c>
    </row>
    <row r="173" spans="2:9" ht="29" x14ac:dyDescent="0.35">
      <c r="B173" s="105">
        <v>170</v>
      </c>
      <c r="C173" s="1" t="str">
        <f t="shared" si="5"/>
        <v>aitps9c</v>
      </c>
      <c r="D173" s="1" t="s">
        <v>12</v>
      </c>
      <c r="E173" s="1">
        <v>9</v>
      </c>
      <c r="F173" s="1" t="s">
        <v>1199</v>
      </c>
      <c r="G173" s="101" t="s">
        <v>1423</v>
      </c>
      <c r="H173" s="104" t="s">
        <v>1424</v>
      </c>
      <c r="I173" s="1" t="s">
        <v>1223</v>
      </c>
    </row>
    <row r="174" spans="2:9" ht="58" x14ac:dyDescent="0.35">
      <c r="B174" s="105">
        <v>171</v>
      </c>
      <c r="C174" s="1" t="str">
        <f t="shared" si="5"/>
        <v>aitosscsca</v>
      </c>
      <c r="D174" s="1" t="s">
        <v>1202</v>
      </c>
      <c r="E174" s="1" t="s">
        <v>1427</v>
      </c>
      <c r="F174" s="1" t="s">
        <v>1239</v>
      </c>
      <c r="G174" s="101" t="s">
        <v>1425</v>
      </c>
      <c r="H174" s="104" t="s">
        <v>1426</v>
      </c>
      <c r="I174" s="1" t="s">
        <v>1223</v>
      </c>
    </row>
    <row r="175" spans="2:9" ht="58" x14ac:dyDescent="0.35">
      <c r="B175" s="105">
        <v>172</v>
      </c>
      <c r="C175" s="1" t="str">
        <f t="shared" si="5"/>
        <v>aitosscscb</v>
      </c>
      <c r="D175" s="1" t="s">
        <v>1202</v>
      </c>
      <c r="E175" s="1" t="s">
        <v>1427</v>
      </c>
      <c r="F175" s="1" t="s">
        <v>1240</v>
      </c>
      <c r="G175" s="101" t="s">
        <v>1425</v>
      </c>
      <c r="H175" s="104" t="s">
        <v>1426</v>
      </c>
      <c r="I175" s="1" t="s">
        <v>1223</v>
      </c>
    </row>
    <row r="176" spans="2:9" ht="58" x14ac:dyDescent="0.35">
      <c r="B176" s="105">
        <v>173</v>
      </c>
      <c r="C176" s="1" t="str">
        <f t="shared" si="5"/>
        <v>aitosscscc</v>
      </c>
      <c r="D176" s="1" t="s">
        <v>1202</v>
      </c>
      <c r="E176" s="1" t="s">
        <v>1427</v>
      </c>
      <c r="F176" s="1" t="s">
        <v>1199</v>
      </c>
      <c r="G176" s="101" t="s">
        <v>1425</v>
      </c>
      <c r="H176" s="104" t="s">
        <v>1426</v>
      </c>
      <c r="I176" s="1" t="s">
        <v>1223</v>
      </c>
    </row>
    <row r="177" spans="2:9" ht="130.5" x14ac:dyDescent="0.35">
      <c r="B177" s="105">
        <v>174</v>
      </c>
      <c r="C177" s="1" t="str">
        <f t="shared" si="5"/>
        <v>aitosviernesa</v>
      </c>
      <c r="D177" s="1" t="s">
        <v>1202</v>
      </c>
      <c r="E177" s="1" t="s">
        <v>1428</v>
      </c>
      <c r="F177" s="1" t="s">
        <v>1239</v>
      </c>
      <c r="G177" s="101" t="s">
        <v>1437</v>
      </c>
      <c r="H177" s="104" t="s">
        <v>1438</v>
      </c>
      <c r="I177" s="1" t="s">
        <v>1223</v>
      </c>
    </row>
    <row r="178" spans="2:9" ht="130.5" x14ac:dyDescent="0.35">
      <c r="B178" s="105">
        <v>175</v>
      </c>
      <c r="C178" s="1" t="str">
        <f t="shared" si="5"/>
        <v>aitosviernesb</v>
      </c>
      <c r="D178" s="1" t="s">
        <v>1202</v>
      </c>
      <c r="E178" s="1" t="s">
        <v>1428</v>
      </c>
      <c r="F178" s="1" t="s">
        <v>1240</v>
      </c>
      <c r="G178" s="101" t="s">
        <v>1437</v>
      </c>
      <c r="H178" s="104" t="s">
        <v>1438</v>
      </c>
      <c r="I178" s="1" t="s">
        <v>1223</v>
      </c>
    </row>
    <row r="179" spans="2:9" ht="130.5" x14ac:dyDescent="0.35">
      <c r="B179" s="105">
        <v>176</v>
      </c>
      <c r="C179" s="1" t="str">
        <f t="shared" si="5"/>
        <v>aitosviernesc</v>
      </c>
      <c r="D179" s="1" t="s">
        <v>1202</v>
      </c>
      <c r="E179" s="1" t="s">
        <v>1428</v>
      </c>
      <c r="F179" s="1" t="s">
        <v>1199</v>
      </c>
      <c r="G179" s="101" t="s">
        <v>1437</v>
      </c>
      <c r="H179" s="104" t="s">
        <v>1438</v>
      </c>
      <c r="I179" s="1" t="s">
        <v>1223</v>
      </c>
    </row>
    <row r="180" spans="2:9" ht="29" x14ac:dyDescent="0.35">
      <c r="B180" s="105">
        <v>177</v>
      </c>
      <c r="C180" s="1" t="str">
        <f t="shared" si="5"/>
        <v>aitcs1b</v>
      </c>
      <c r="D180" s="1" t="s">
        <v>17</v>
      </c>
      <c r="E180" s="1">
        <v>1</v>
      </c>
      <c r="F180" s="1" t="s">
        <v>1240</v>
      </c>
      <c r="G180" s="101" t="s">
        <v>1260</v>
      </c>
      <c r="H180" s="104" t="s">
        <v>1261</v>
      </c>
      <c r="I180" s="1" t="s">
        <v>1223</v>
      </c>
    </row>
    <row r="181" spans="2:9" ht="29" x14ac:dyDescent="0.35">
      <c r="B181" s="105">
        <v>178</v>
      </c>
      <c r="C181" s="1" t="str">
        <f t="shared" si="5"/>
        <v>aitcs2b</v>
      </c>
      <c r="D181" s="1" t="s">
        <v>17</v>
      </c>
      <c r="E181" s="1">
        <v>2</v>
      </c>
      <c r="F181" s="1" t="s">
        <v>1240</v>
      </c>
      <c r="G181" s="101" t="s">
        <v>1431</v>
      </c>
      <c r="H181" s="104" t="s">
        <v>1200</v>
      </c>
      <c r="I181" s="1" t="s">
        <v>1223</v>
      </c>
    </row>
    <row r="182" spans="2:9" ht="29" x14ac:dyDescent="0.35">
      <c r="B182" s="105">
        <v>179</v>
      </c>
      <c r="C182" s="1" t="str">
        <f t="shared" si="5"/>
        <v>aitcs3b</v>
      </c>
      <c r="D182" s="1" t="s">
        <v>17</v>
      </c>
      <c r="E182" s="1">
        <v>3</v>
      </c>
      <c r="F182" s="1" t="s">
        <v>1240</v>
      </c>
      <c r="G182" s="101" t="s">
        <v>1393</v>
      </c>
      <c r="H182" s="104" t="s">
        <v>1394</v>
      </c>
      <c r="I182" s="1" t="s">
        <v>1223</v>
      </c>
    </row>
    <row r="183" spans="2:9" ht="43.5" x14ac:dyDescent="0.35">
      <c r="B183" s="105">
        <v>180</v>
      </c>
      <c r="C183" s="1" t="str">
        <f t="shared" si="5"/>
        <v>aitcs4b</v>
      </c>
      <c r="D183" s="1" t="s">
        <v>17</v>
      </c>
      <c r="E183" s="1">
        <v>4</v>
      </c>
      <c r="F183" s="1" t="s">
        <v>1240</v>
      </c>
      <c r="G183" s="101" t="s">
        <v>1245</v>
      </c>
      <c r="H183" s="104" t="s">
        <v>1432</v>
      </c>
      <c r="I183" s="1" t="s">
        <v>1223</v>
      </c>
    </row>
    <row r="184" spans="2:9" ht="43.5" x14ac:dyDescent="0.35">
      <c r="B184" s="105">
        <v>181</v>
      </c>
      <c r="C184" s="1" t="str">
        <f t="shared" si="5"/>
        <v>aitcs5b</v>
      </c>
      <c r="D184" s="1" t="s">
        <v>17</v>
      </c>
      <c r="E184" s="1">
        <v>5</v>
      </c>
      <c r="F184" s="1" t="s">
        <v>1240</v>
      </c>
      <c r="G184" s="101" t="s">
        <v>1433</v>
      </c>
      <c r="H184" s="104" t="s">
        <v>1398</v>
      </c>
      <c r="I184" s="1" t="s">
        <v>1223</v>
      </c>
    </row>
    <row r="185" spans="2:9" ht="58" x14ac:dyDescent="0.35">
      <c r="B185" s="105">
        <v>182</v>
      </c>
      <c r="C185" s="1" t="str">
        <f t="shared" si="5"/>
        <v>aitcs6b</v>
      </c>
      <c r="D185" s="1" t="s">
        <v>17</v>
      </c>
      <c r="E185" s="1">
        <v>6</v>
      </c>
      <c r="F185" s="1" t="s">
        <v>1240</v>
      </c>
      <c r="G185" s="101" t="s">
        <v>1406</v>
      </c>
      <c r="H185" s="104" t="s">
        <v>1434</v>
      </c>
      <c r="I185" s="1" t="s">
        <v>1223</v>
      </c>
    </row>
    <row r="186" spans="2:9" ht="43.5" x14ac:dyDescent="0.35">
      <c r="B186" s="105">
        <v>183</v>
      </c>
      <c r="C186" s="1" t="str">
        <f t="shared" si="5"/>
        <v>aitps2b</v>
      </c>
      <c r="D186" s="1" t="s">
        <v>12</v>
      </c>
      <c r="E186" s="1">
        <v>2</v>
      </c>
      <c r="F186" s="1" t="s">
        <v>1240</v>
      </c>
      <c r="G186" s="101" t="s">
        <v>1435</v>
      </c>
      <c r="H186" s="104" t="s">
        <v>1412</v>
      </c>
      <c r="I186" s="1" t="s">
        <v>1223</v>
      </c>
    </row>
    <row r="187" spans="2:9" ht="29" x14ac:dyDescent="0.35">
      <c r="B187" s="105">
        <v>184</v>
      </c>
      <c r="C187" s="1" t="str">
        <f t="shared" si="5"/>
        <v>aitps3b</v>
      </c>
      <c r="D187" s="1" t="s">
        <v>12</v>
      </c>
      <c r="E187" s="1">
        <v>3</v>
      </c>
      <c r="F187" s="1" t="s">
        <v>1240</v>
      </c>
      <c r="G187" s="101" t="s">
        <v>1413</v>
      </c>
      <c r="H187" s="104" t="s">
        <v>1414</v>
      </c>
      <c r="I187" s="1" t="s">
        <v>1223</v>
      </c>
    </row>
    <row r="188" spans="2:9" ht="43.5" x14ac:dyDescent="0.35">
      <c r="B188" s="105">
        <v>185</v>
      </c>
      <c r="C188" s="1" t="str">
        <f t="shared" si="5"/>
        <v>aitps4b</v>
      </c>
      <c r="D188" s="1" t="s">
        <v>12</v>
      </c>
      <c r="E188" s="1">
        <v>4</v>
      </c>
      <c r="F188" s="1" t="s">
        <v>1240</v>
      </c>
      <c r="G188" s="101" t="s">
        <v>1415</v>
      </c>
      <c r="H188" s="104" t="s">
        <v>1416</v>
      </c>
      <c r="I188" s="1" t="s">
        <v>1223</v>
      </c>
    </row>
    <row r="189" spans="2:9" ht="43.5" x14ac:dyDescent="0.35">
      <c r="B189" s="105">
        <v>186</v>
      </c>
      <c r="C189" s="1" t="str">
        <f t="shared" si="5"/>
        <v>aitps5b</v>
      </c>
      <c r="D189" s="1" t="s">
        <v>12</v>
      </c>
      <c r="E189" s="1">
        <v>5</v>
      </c>
      <c r="F189" s="1" t="s">
        <v>1240</v>
      </c>
      <c r="G189" s="101" t="s">
        <v>1284</v>
      </c>
      <c r="H189" s="104" t="s">
        <v>1436</v>
      </c>
      <c r="I189" s="1" t="s">
        <v>1223</v>
      </c>
    </row>
    <row r="190" spans="2:9" ht="43.5" x14ac:dyDescent="0.35">
      <c r="B190" s="105">
        <v>187</v>
      </c>
      <c r="C190" s="1" t="str">
        <f t="shared" si="5"/>
        <v>aitps6b</v>
      </c>
      <c r="D190" s="1" t="s">
        <v>12</v>
      </c>
      <c r="E190" s="1">
        <v>6</v>
      </c>
      <c r="F190" s="1" t="s">
        <v>1240</v>
      </c>
      <c r="G190" s="101" t="s">
        <v>1279</v>
      </c>
      <c r="H190" s="104" t="s">
        <v>1280</v>
      </c>
      <c r="I190" s="1" t="s">
        <v>1223</v>
      </c>
    </row>
    <row r="191" spans="2:9" ht="58" x14ac:dyDescent="0.35">
      <c r="B191" s="105">
        <v>188</v>
      </c>
      <c r="C191" s="1" t="str">
        <f t="shared" si="5"/>
        <v>aitps7b</v>
      </c>
      <c r="D191" s="1" t="s">
        <v>12</v>
      </c>
      <c r="E191" s="1">
        <v>7</v>
      </c>
      <c r="F191" s="1" t="s">
        <v>1240</v>
      </c>
      <c r="G191" s="101" t="s">
        <v>1417</v>
      </c>
      <c r="H191" s="104" t="s">
        <v>1418</v>
      </c>
      <c r="I191" s="1" t="s">
        <v>1223</v>
      </c>
    </row>
    <row r="192" spans="2:9" ht="29" x14ac:dyDescent="0.35">
      <c r="B192" s="105">
        <v>189</v>
      </c>
      <c r="C192" s="1" t="str">
        <f t="shared" si="5"/>
        <v>aitcs1c</v>
      </c>
      <c r="D192" s="1" t="s">
        <v>17</v>
      </c>
      <c r="E192" s="1">
        <v>1</v>
      </c>
      <c r="F192" s="1" t="s">
        <v>1199</v>
      </c>
      <c r="G192" s="101" t="s">
        <v>1260</v>
      </c>
      <c r="H192" s="104" t="s">
        <v>1261</v>
      </c>
      <c r="I192" s="1"/>
    </row>
    <row r="193" spans="2:9" ht="29" x14ac:dyDescent="0.35">
      <c r="B193" s="105">
        <v>190</v>
      </c>
      <c r="C193" s="1" t="str">
        <f t="shared" si="5"/>
        <v>aitcs2c</v>
      </c>
      <c r="D193" s="1" t="s">
        <v>17</v>
      </c>
      <c r="E193" s="1">
        <v>2</v>
      </c>
      <c r="F193" s="1" t="s">
        <v>1199</v>
      </c>
      <c r="G193" s="101" t="s">
        <v>1392</v>
      </c>
      <c r="H193" s="104" t="s">
        <v>1200</v>
      </c>
      <c r="I193" s="1"/>
    </row>
    <row r="194" spans="2:9" ht="29" x14ac:dyDescent="0.35">
      <c r="B194" s="105">
        <v>191</v>
      </c>
      <c r="C194" s="1" t="str">
        <f t="shared" si="5"/>
        <v>aitcs3c</v>
      </c>
      <c r="D194" s="1" t="s">
        <v>17</v>
      </c>
      <c r="E194" s="1">
        <v>3</v>
      </c>
      <c r="F194" s="1" t="s">
        <v>1199</v>
      </c>
      <c r="G194" s="101" t="s">
        <v>1393</v>
      </c>
      <c r="H194" s="104" t="s">
        <v>1394</v>
      </c>
      <c r="I194" s="1"/>
    </row>
    <row r="195" spans="2:9" ht="29" x14ac:dyDescent="0.35">
      <c r="B195" s="1">
        <v>192</v>
      </c>
      <c r="C195" s="1" t="str">
        <f t="shared" si="5"/>
        <v>aitcs4c</v>
      </c>
      <c r="D195" s="1" t="s">
        <v>17</v>
      </c>
      <c r="E195" s="1">
        <v>4</v>
      </c>
      <c r="F195" s="1" t="s">
        <v>1199</v>
      </c>
      <c r="G195" s="101" t="s">
        <v>1440</v>
      </c>
      <c r="H195" s="104" t="s">
        <v>1441</v>
      </c>
      <c r="I195" s="1"/>
    </row>
    <row r="196" spans="2:9" ht="58" x14ac:dyDescent="0.35">
      <c r="B196" s="1">
        <v>193</v>
      </c>
      <c r="C196" s="1" t="str">
        <f t="shared" ref="C196:C197" si="7">LOWER(_xlfn.CONCAT("ait",LEFT(D196,1)&amp;"s"&amp;E196&amp;F196))</f>
        <v>aitcs5c</v>
      </c>
      <c r="D196" s="1" t="s">
        <v>17</v>
      </c>
      <c r="E196" s="1">
        <v>5</v>
      </c>
      <c r="F196" s="1" t="s">
        <v>1199</v>
      </c>
      <c r="G196" s="101" t="s">
        <v>1442</v>
      </c>
      <c r="H196" s="104" t="s">
        <v>1443</v>
      </c>
      <c r="I196" s="1"/>
    </row>
    <row r="197" spans="2:9" ht="58" x14ac:dyDescent="0.35">
      <c r="B197" s="1">
        <v>194</v>
      </c>
      <c r="C197" s="1" t="str">
        <f t="shared" si="7"/>
        <v>aitcs6c</v>
      </c>
      <c r="D197" s="1" t="s">
        <v>17</v>
      </c>
      <c r="E197" s="1">
        <v>6</v>
      </c>
      <c r="F197" s="1" t="s">
        <v>1199</v>
      </c>
      <c r="G197" s="101" t="s">
        <v>1406</v>
      </c>
      <c r="H197" s="104" t="s">
        <v>1400</v>
      </c>
      <c r="I197" s="1"/>
    </row>
    <row r="198" spans="2:9" ht="43.5" x14ac:dyDescent="0.35">
      <c r="B198" s="1">
        <v>195</v>
      </c>
      <c r="C198" s="1" t="str">
        <f>LOWER(_xlfn.CONCAT("ait",LEFT(D198,1)&amp;"s"&amp;E198&amp;F198))</f>
        <v>aitps2c</v>
      </c>
      <c r="D198" s="1" t="s">
        <v>12</v>
      </c>
      <c r="E198" s="1">
        <v>2</v>
      </c>
      <c r="F198" s="1" t="s">
        <v>1199</v>
      </c>
      <c r="G198" s="101" t="s">
        <v>1445</v>
      </c>
      <c r="H198" s="104" t="s">
        <v>1412</v>
      </c>
      <c r="I198" s="1"/>
    </row>
    <row r="199" spans="2:9" ht="29" x14ac:dyDescent="0.35">
      <c r="B199" s="1">
        <v>196</v>
      </c>
      <c r="C199" s="1" t="str">
        <f>LOWER(_xlfn.CONCAT("ait",LEFT(D199,1)&amp;"s"&amp;E199&amp;F199))</f>
        <v>aitps3c</v>
      </c>
      <c r="D199" s="1" t="s">
        <v>12</v>
      </c>
      <c r="E199" s="1">
        <v>3</v>
      </c>
      <c r="F199" s="1" t="s">
        <v>1199</v>
      </c>
      <c r="G199" s="101" t="s">
        <v>1446</v>
      </c>
      <c r="H199" s="104" t="s">
        <v>1200</v>
      </c>
      <c r="I199" s="1"/>
    </row>
    <row r="200" spans="2:9" ht="43.5" x14ac:dyDescent="0.35">
      <c r="B200" s="1">
        <v>197</v>
      </c>
      <c r="C200" s="1" t="str">
        <f>LOWER(_xlfn.CONCAT("ait",LEFT(D200,1)&amp;"s"&amp;E200&amp;F200))</f>
        <v>aitps4c</v>
      </c>
      <c r="D200" s="1" t="s">
        <v>12</v>
      </c>
      <c r="E200" s="1">
        <v>4</v>
      </c>
      <c r="F200" s="1" t="s">
        <v>1199</v>
      </c>
      <c r="G200" s="101" t="s">
        <v>1447</v>
      </c>
      <c r="H200" s="104" t="s">
        <v>1416</v>
      </c>
      <c r="I200" s="1"/>
    </row>
    <row r="201" spans="2:9" ht="58" x14ac:dyDescent="0.35">
      <c r="B201" s="1">
        <v>198</v>
      </c>
      <c r="C201" s="1" t="str">
        <f>LOWER(_xlfn.CONCAT("ait",LEFT(D201,1)&amp;"s"&amp;E201&amp;F201))</f>
        <v>aitps5c</v>
      </c>
      <c r="D201" s="1" t="s">
        <v>12</v>
      </c>
      <c r="E201" s="1">
        <v>5</v>
      </c>
      <c r="F201" s="1" t="s">
        <v>1199</v>
      </c>
      <c r="G201" s="101" t="s">
        <v>1219</v>
      </c>
      <c r="H201" s="104" t="s">
        <v>1271</v>
      </c>
      <c r="I201" s="1"/>
    </row>
    <row r="202" spans="2:9" ht="43.5" x14ac:dyDescent="0.35">
      <c r="B202" s="1">
        <v>199</v>
      </c>
      <c r="C202" s="1" t="str">
        <f>LOWER(_xlfn.CONCAT("ait",LEFT(D202,1)&amp;"s"&amp;E202&amp;F202))</f>
        <v>aitps6c</v>
      </c>
      <c r="D202" s="1" t="s">
        <v>12</v>
      </c>
      <c r="E202" s="1">
        <v>6</v>
      </c>
      <c r="F202" s="1" t="s">
        <v>1199</v>
      </c>
      <c r="G202" s="101" t="s">
        <v>1279</v>
      </c>
      <c r="H202" s="104" t="s">
        <v>1280</v>
      </c>
      <c r="I202" s="1"/>
    </row>
    <row r="203" spans="2:9" ht="58" x14ac:dyDescent="0.35">
      <c r="B203" s="1">
        <v>200</v>
      </c>
      <c r="C203" s="1" t="str">
        <f t="shared" ref="C203" si="8">LOWER(_xlfn.CONCAT("ait",LEFT(D203,1)&amp;"s"&amp;E203&amp;F203))</f>
        <v>aitps7c</v>
      </c>
      <c r="D203" s="1" t="s">
        <v>12</v>
      </c>
      <c r="E203" s="1">
        <v>7</v>
      </c>
      <c r="F203" s="1" t="s">
        <v>1199</v>
      </c>
      <c r="G203" s="101" t="s">
        <v>1417</v>
      </c>
      <c r="H203" s="104" t="s">
        <v>1418</v>
      </c>
      <c r="I203" s="1"/>
    </row>
  </sheetData>
  <pageMargins left="0.7" right="0.7" top="0.75" bottom="0.75" header="0.3" footer="0.3"/>
  <legacyDrawing r:id="rId1"/>
  <tableParts count="1">
    <tablePart r:id="rId2"/>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8941BA-D9C7-4F8D-93D2-56F63F417688}">
  <sheetPr codeName="Sheet2"/>
  <dimension ref="A1:P233"/>
  <sheetViews>
    <sheetView zoomScale="175" zoomScaleNormal="175" workbookViewId="0">
      <pane xSplit="1" ySplit="2" topLeftCell="B3" activePane="bottomRight" state="frozen"/>
      <selection pane="topRight" activeCell="B1" sqref="B1"/>
      <selection pane="bottomLeft" activeCell="A3" sqref="A3"/>
      <selection pane="bottomRight" activeCell="B3" sqref="B3"/>
    </sheetView>
  </sheetViews>
  <sheetFormatPr defaultRowHeight="14.5" x14ac:dyDescent="0.35"/>
  <cols>
    <col min="1" max="1" width="8" customWidth="1"/>
    <col min="2" max="2" width="5.26953125" bestFit="1" customWidth="1"/>
    <col min="3" max="3" width="44.453125" bestFit="1" customWidth="1"/>
    <col min="4" max="4" width="35.7265625" customWidth="1"/>
    <col min="5" max="10" width="18.7265625" bestFit="1" customWidth="1"/>
    <col min="11" max="11" width="17.54296875" bestFit="1" customWidth="1"/>
    <col min="12" max="12" width="13" bestFit="1" customWidth="1"/>
    <col min="13" max="13" width="42.54296875" bestFit="1" customWidth="1"/>
    <col min="14" max="14" width="80.81640625" bestFit="1" customWidth="1"/>
    <col min="15" max="15" width="24.7265625" customWidth="1"/>
    <col min="16" max="16" width="74.1796875" customWidth="1"/>
  </cols>
  <sheetData>
    <row r="1" spans="1:16" ht="39.75" customHeight="1" x14ac:dyDescent="0.35">
      <c r="A1">
        <v>1</v>
      </c>
      <c r="B1">
        <f>+A1+1</f>
        <v>2</v>
      </c>
      <c r="C1">
        <f t="shared" ref="C1:N1" si="0">+B1+1</f>
        <v>3</v>
      </c>
      <c r="D1">
        <f t="shared" si="0"/>
        <v>4</v>
      </c>
      <c r="E1">
        <f t="shared" si="0"/>
        <v>5</v>
      </c>
      <c r="F1">
        <f t="shared" si="0"/>
        <v>6</v>
      </c>
      <c r="G1">
        <f t="shared" si="0"/>
        <v>7</v>
      </c>
      <c r="H1">
        <f t="shared" si="0"/>
        <v>8</v>
      </c>
      <c r="I1">
        <f t="shared" si="0"/>
        <v>9</v>
      </c>
      <c r="J1">
        <f t="shared" si="0"/>
        <v>10</v>
      </c>
      <c r="K1">
        <f t="shared" si="0"/>
        <v>11</v>
      </c>
      <c r="L1">
        <f t="shared" si="0"/>
        <v>12</v>
      </c>
      <c r="M1">
        <f t="shared" si="0"/>
        <v>13</v>
      </c>
      <c r="N1">
        <f t="shared" si="0"/>
        <v>14</v>
      </c>
      <c r="P1" s="34" t="s">
        <v>714</v>
      </c>
    </row>
    <row r="2" spans="1:16" x14ac:dyDescent="0.35">
      <c r="A2" t="s">
        <v>259</v>
      </c>
      <c r="B2" t="s">
        <v>260</v>
      </c>
      <c r="C2" t="s">
        <v>1</v>
      </c>
      <c r="D2" t="s">
        <v>265</v>
      </c>
      <c r="E2" t="s">
        <v>264</v>
      </c>
      <c r="F2" t="s">
        <v>2</v>
      </c>
      <c r="G2" t="s">
        <v>3</v>
      </c>
      <c r="H2" t="s">
        <v>4</v>
      </c>
      <c r="I2" t="s">
        <v>5</v>
      </c>
      <c r="J2" t="s">
        <v>6</v>
      </c>
      <c r="K2" t="s">
        <v>7</v>
      </c>
      <c r="L2" t="s">
        <v>8</v>
      </c>
      <c r="M2" t="s">
        <v>483</v>
      </c>
      <c r="N2" t="s">
        <v>713</v>
      </c>
      <c r="O2" t="s">
        <v>715</v>
      </c>
      <c r="P2" t="s">
        <v>1013</v>
      </c>
    </row>
    <row r="3" spans="1:16" x14ac:dyDescent="0.35">
      <c r="A3" s="18">
        <v>237</v>
      </c>
      <c r="B3" s="18">
        <v>1</v>
      </c>
      <c r="C3" s="19" t="s">
        <v>248</v>
      </c>
      <c r="D3" s="19" t="s">
        <v>440</v>
      </c>
      <c r="E3" s="19" t="s">
        <v>969</v>
      </c>
      <c r="F3" s="2" t="s">
        <v>12</v>
      </c>
      <c r="G3" s="3" t="s">
        <v>13</v>
      </c>
      <c r="H3" t="s">
        <v>23</v>
      </c>
      <c r="M3" t="s">
        <v>705</v>
      </c>
      <c r="N3" t="str">
        <f>"""" &amp; _xlfn.TEXTJOIN(""",""",TRUE,Table223[[#This Row],[Categoria1]:[Categoria7]]) &amp; """"</f>
        <v>"Pascua","Pentecostés","Entrada"</v>
      </c>
      <c r="O3" t="s">
        <v>803</v>
      </c>
      <c r="P3" t="str">
        <f>"""" &amp; _xlfn.TEXTJOIN(""",""",TRUE,Table223[[#This Row],[Categoria]:[Categoria7]]) &amp; """"</f>
        <v>"Eleccion","Pascua","Pentecostés","Entrada"</v>
      </c>
    </row>
    <row r="4" spans="1:16" x14ac:dyDescent="0.35">
      <c r="A4" s="1">
        <v>1</v>
      </c>
      <c r="B4" s="1">
        <v>2</v>
      </c>
      <c r="C4" t="s">
        <v>11</v>
      </c>
      <c r="D4" t="s">
        <v>266</v>
      </c>
      <c r="E4" t="s">
        <v>262</v>
      </c>
      <c r="F4" s="2" t="s">
        <v>12</v>
      </c>
      <c r="G4" s="3" t="s">
        <v>13</v>
      </c>
      <c r="H4" t="s">
        <v>48</v>
      </c>
      <c r="M4" t="s">
        <v>484</v>
      </c>
      <c r="N4" t="str">
        <f>"""" &amp; _xlfn.TEXTJOIN(""",""",TRUE,Table223[[#This Row],[Categoria1]:[Categoria7]]) &amp; """"</f>
        <v>"Pascua","Pentecostés","Comunión"</v>
      </c>
      <c r="O4" t="s">
        <v>716</v>
      </c>
      <c r="P4" t="str">
        <f>"""" &amp; _xlfn.TEXTJOIN(""",""",TRUE,Table223[[#This Row],[Categoria]:[Categoria7]]) &amp; """"</f>
        <v>"Precatecumenado","Pascua","Pentecostés","Comunión"</v>
      </c>
    </row>
    <row r="5" spans="1:16" x14ac:dyDescent="0.35">
      <c r="A5" s="1">
        <v>2</v>
      </c>
      <c r="B5" s="1">
        <v>3</v>
      </c>
      <c r="C5" t="s">
        <v>14</v>
      </c>
      <c r="D5" t="s">
        <v>267</v>
      </c>
      <c r="E5" t="s">
        <v>262</v>
      </c>
      <c r="F5" s="4" t="s">
        <v>15</v>
      </c>
      <c r="M5" t="s">
        <v>485</v>
      </c>
      <c r="N5" t="str">
        <f>"""" &amp; _xlfn.TEXTJOIN(""",""",TRUE,Table223[[#This Row],[Categoria1]:[Categoria7]]) &amp; """"</f>
        <v>"Nuevo Testamento"</v>
      </c>
      <c r="O5" t="s">
        <v>717</v>
      </c>
      <c r="P5" t="str">
        <f>"""" &amp; _xlfn.TEXTJOIN(""",""",TRUE,Table223[[#This Row],[Categoria]:[Categoria7]]) &amp; """"</f>
        <v>"Precatecumenado","Nuevo Testamento"</v>
      </c>
    </row>
    <row r="6" spans="1:16" x14ac:dyDescent="0.35">
      <c r="A6" s="1">
        <v>3</v>
      </c>
      <c r="B6" s="1">
        <v>4</v>
      </c>
      <c r="C6" t="s">
        <v>16</v>
      </c>
      <c r="D6" t="s">
        <v>268</v>
      </c>
      <c r="E6" t="s">
        <v>262</v>
      </c>
      <c r="F6" s="5" t="s">
        <v>17</v>
      </c>
      <c r="G6" s="6" t="s">
        <v>18</v>
      </c>
      <c r="M6" t="s">
        <v>486</v>
      </c>
      <c r="N6" t="str">
        <f>"""" &amp; _xlfn.TEXTJOIN(""",""",TRUE,Table223[[#This Row],[Categoria1]:[Categoria7]]) &amp; """"</f>
        <v>"Cuaresma","Antiguo Testamento"</v>
      </c>
      <c r="O6" t="s">
        <v>718</v>
      </c>
      <c r="P6" t="str">
        <f>"""" &amp; _xlfn.TEXTJOIN(""",""",TRUE,Table223[[#This Row],[Categoria]:[Categoria7]]) &amp; """"</f>
        <v>"Precatecumenado","Cuaresma","Antiguo Testamento"</v>
      </c>
    </row>
    <row r="7" spans="1:16" x14ac:dyDescent="0.35">
      <c r="A7" s="1">
        <v>4</v>
      </c>
      <c r="B7" s="1">
        <v>5</v>
      </c>
      <c r="C7" t="s">
        <v>19</v>
      </c>
      <c r="D7" t="s">
        <v>269</v>
      </c>
      <c r="E7" t="s">
        <v>262</v>
      </c>
      <c r="F7" s="5" t="s">
        <v>17</v>
      </c>
      <c r="G7" s="6" t="s">
        <v>18</v>
      </c>
      <c r="M7" t="s">
        <v>487</v>
      </c>
      <c r="N7" t="str">
        <f>"""" &amp; _xlfn.TEXTJOIN(""",""",TRUE,Table223[[#This Row],[Categoria1]:[Categoria7]]) &amp; """"</f>
        <v>"Cuaresma","Antiguo Testamento"</v>
      </c>
      <c r="O7" t="s">
        <v>719</v>
      </c>
      <c r="P7" t="str">
        <f>"""" &amp; _xlfn.TEXTJOIN(""",""",TRUE,Table223[[#This Row],[Categoria]:[Categoria7]]) &amp; """"</f>
        <v>"Precatecumenado","Cuaresma","Antiguo Testamento"</v>
      </c>
    </row>
    <row r="8" spans="1:16" x14ac:dyDescent="0.35">
      <c r="A8" s="1">
        <v>5</v>
      </c>
      <c r="B8" s="1">
        <v>6</v>
      </c>
      <c r="C8" t="s">
        <v>20</v>
      </c>
      <c r="D8" t="s">
        <v>270</v>
      </c>
      <c r="E8" t="s">
        <v>262</v>
      </c>
      <c r="F8" s="5" t="s">
        <v>17</v>
      </c>
      <c r="G8" s="6" t="s">
        <v>18</v>
      </c>
      <c r="M8" t="s">
        <v>488</v>
      </c>
      <c r="N8" t="str">
        <f>"""" &amp; _xlfn.TEXTJOIN(""",""",TRUE,Table223[[#This Row],[Categoria1]:[Categoria7]]) &amp; """"</f>
        <v>"Cuaresma","Antiguo Testamento"</v>
      </c>
      <c r="O8" t="s">
        <v>804</v>
      </c>
      <c r="P8" t="str">
        <f>"""" &amp; _xlfn.TEXTJOIN(""",""",TRUE,Table223[[#This Row],[Categoria]:[Categoria7]]) &amp; """"</f>
        <v>"Precatecumenado","Cuaresma","Antiguo Testamento"</v>
      </c>
    </row>
    <row r="9" spans="1:16" x14ac:dyDescent="0.35">
      <c r="A9" s="1">
        <v>6</v>
      </c>
      <c r="B9" s="1">
        <v>7</v>
      </c>
      <c r="C9" t="s">
        <v>21</v>
      </c>
      <c r="D9" t="s">
        <v>271</v>
      </c>
      <c r="E9" t="s">
        <v>262</v>
      </c>
      <c r="F9" s="5" t="s">
        <v>17</v>
      </c>
      <c r="G9" s="6" t="s">
        <v>18</v>
      </c>
      <c r="M9" t="s">
        <v>489</v>
      </c>
      <c r="N9" t="str">
        <f>"""" &amp; _xlfn.TEXTJOIN(""",""",TRUE,Table223[[#This Row],[Categoria1]:[Categoria7]]) &amp; """"</f>
        <v>"Cuaresma","Antiguo Testamento"</v>
      </c>
      <c r="O9" t="s">
        <v>805</v>
      </c>
      <c r="P9" t="str">
        <f>"""" &amp; _xlfn.TEXTJOIN(""",""",TRUE,Table223[[#This Row],[Categoria]:[Categoria7]]) &amp; """"</f>
        <v>"Precatecumenado","Cuaresma","Antiguo Testamento"</v>
      </c>
    </row>
    <row r="10" spans="1:16" x14ac:dyDescent="0.35">
      <c r="A10" s="1">
        <v>7</v>
      </c>
      <c r="B10" s="1">
        <v>8</v>
      </c>
      <c r="C10" t="s">
        <v>22</v>
      </c>
      <c r="D10" t="s">
        <v>272</v>
      </c>
      <c r="E10" t="s">
        <v>262</v>
      </c>
      <c r="F10" s="2" t="s">
        <v>12</v>
      </c>
      <c r="G10" s="3" t="s">
        <v>13</v>
      </c>
      <c r="H10" s="4" t="s">
        <v>15</v>
      </c>
      <c r="I10" t="s">
        <v>23</v>
      </c>
      <c r="M10" t="s">
        <v>490</v>
      </c>
      <c r="N10" t="str">
        <f>"""" &amp; _xlfn.TEXTJOIN(""",""",TRUE,Table223[[#This Row],[Categoria1]:[Categoria7]]) &amp; """"</f>
        <v>"Pascua","Pentecostés","Nuevo Testamento","Entrada"</v>
      </c>
      <c r="O10" t="s">
        <v>720</v>
      </c>
      <c r="P10" t="str">
        <f>"""" &amp; _xlfn.TEXTJOIN(""",""",TRUE,Table223[[#This Row],[Categoria]:[Categoria7]]) &amp; """"</f>
        <v>"Precatecumenado","Pascua","Pentecostés","Nuevo Testamento","Entrada"</v>
      </c>
    </row>
    <row r="11" spans="1:16" x14ac:dyDescent="0.35">
      <c r="A11" s="1">
        <v>8</v>
      </c>
      <c r="B11" s="1">
        <v>9</v>
      </c>
      <c r="C11" t="s">
        <v>24</v>
      </c>
      <c r="D11" t="s">
        <v>273</v>
      </c>
      <c r="E11" t="s">
        <v>262</v>
      </c>
      <c r="F11" t="s">
        <v>23</v>
      </c>
      <c r="G11" s="6" t="s">
        <v>18</v>
      </c>
      <c r="M11" t="s">
        <v>491</v>
      </c>
      <c r="N11" t="str">
        <f>"""" &amp; _xlfn.TEXTJOIN(""",""",TRUE,Table223[[#This Row],[Categoria1]:[Categoria7]]) &amp; """"</f>
        <v>"Entrada","Antiguo Testamento"</v>
      </c>
      <c r="O11" t="s">
        <v>721</v>
      </c>
      <c r="P11" t="str">
        <f>"""" &amp; _xlfn.TEXTJOIN(""",""",TRUE,Table223[[#This Row],[Categoria]:[Categoria7]]) &amp; """"</f>
        <v>"Precatecumenado","Entrada","Antiguo Testamento"</v>
      </c>
    </row>
    <row r="12" spans="1:16" x14ac:dyDescent="0.35">
      <c r="A12" s="10">
        <v>179</v>
      </c>
      <c r="B12" s="1">
        <v>10</v>
      </c>
      <c r="C12" s="11" t="s">
        <v>200</v>
      </c>
      <c r="D12" s="11" t="s">
        <v>401</v>
      </c>
      <c r="E12" s="11" t="s">
        <v>970</v>
      </c>
      <c r="F12" s="5"/>
      <c r="H12" s="4"/>
      <c r="M12" t="s">
        <v>659</v>
      </c>
      <c r="N12" t="str">
        <f>"""" &amp; _xlfn.TEXTJOIN(""",""",TRUE,Table223[[#This Row],[Categoria1]:[Categoria7]]) &amp; """"</f>
        <v>""</v>
      </c>
      <c r="O12" t="s">
        <v>722</v>
      </c>
      <c r="P12" t="str">
        <f>"""" &amp; _xlfn.TEXTJOIN(""",""",TRUE,Table223[[#This Row],[Categoria]:[Categoria7]]) &amp; """"</f>
        <v>"Liturgia"</v>
      </c>
    </row>
    <row r="13" spans="1:16" x14ac:dyDescent="0.35">
      <c r="A13" s="1">
        <v>9</v>
      </c>
      <c r="B13" s="1">
        <v>11</v>
      </c>
      <c r="C13" t="s">
        <v>25</v>
      </c>
      <c r="D13" t="s">
        <v>274</v>
      </c>
      <c r="E13" t="s">
        <v>262</v>
      </c>
      <c r="F13" t="s">
        <v>23</v>
      </c>
      <c r="G13" s="6" t="s">
        <v>18</v>
      </c>
      <c r="M13" t="s">
        <v>492</v>
      </c>
      <c r="N13" t="str">
        <f>"""" &amp; _xlfn.TEXTJOIN(""",""",TRUE,Table223[[#This Row],[Categoria1]:[Categoria7]]) &amp; """"</f>
        <v>"Entrada","Antiguo Testamento"</v>
      </c>
      <c r="O13" t="s">
        <v>723</v>
      </c>
      <c r="P13" t="str">
        <f>"""" &amp; _xlfn.TEXTJOIN(""",""",TRUE,Table223[[#This Row],[Categoria]:[Categoria7]]) &amp; """"</f>
        <v>"Precatecumenado","Entrada","Antiguo Testamento"</v>
      </c>
    </row>
    <row r="14" spans="1:16" x14ac:dyDescent="0.35">
      <c r="A14" s="20">
        <v>238</v>
      </c>
      <c r="B14" s="1">
        <v>12</v>
      </c>
      <c r="C14" s="21" t="s">
        <v>249</v>
      </c>
      <c r="D14" s="21" t="s">
        <v>441</v>
      </c>
      <c r="E14" s="21" t="s">
        <v>969</v>
      </c>
      <c r="F14" s="2"/>
      <c r="G14" s="3"/>
      <c r="M14" t="s">
        <v>706</v>
      </c>
      <c r="N14" t="str">
        <f>"""" &amp; _xlfn.TEXTJOIN(""",""",TRUE,Table223[[#This Row],[Categoria1]:[Categoria7]]) &amp; """"</f>
        <v>""</v>
      </c>
      <c r="O14" t="s">
        <v>806</v>
      </c>
      <c r="P14" t="str">
        <f>"""" &amp; _xlfn.TEXTJOIN(""",""",TRUE,Table223[[#This Row],[Categoria]:[Categoria7]]) &amp; """"</f>
        <v>"Eleccion"</v>
      </c>
    </row>
    <row r="15" spans="1:16" x14ac:dyDescent="0.35">
      <c r="A15" s="1">
        <v>10</v>
      </c>
      <c r="B15" s="1">
        <v>13</v>
      </c>
      <c r="C15" t="s">
        <v>26</v>
      </c>
      <c r="D15" t="s">
        <v>275</v>
      </c>
      <c r="E15" t="s">
        <v>262</v>
      </c>
      <c r="F15" s="5" t="s">
        <v>17</v>
      </c>
      <c r="G15" s="6" t="s">
        <v>18</v>
      </c>
      <c r="M15" t="s">
        <v>493</v>
      </c>
      <c r="N15" t="str">
        <f>"""" &amp; _xlfn.TEXTJOIN(""",""",TRUE,Table223[[#This Row],[Categoria1]:[Categoria7]]) &amp; """"</f>
        <v>"Cuaresma","Antiguo Testamento"</v>
      </c>
      <c r="O15" t="s">
        <v>724</v>
      </c>
      <c r="P15" t="str">
        <f>"""" &amp; _xlfn.TEXTJOIN(""",""",TRUE,Table223[[#This Row],[Categoria]:[Categoria7]]) &amp; """"</f>
        <v>"Precatecumenado","Cuaresma","Antiguo Testamento"</v>
      </c>
    </row>
    <row r="16" spans="1:16" x14ac:dyDescent="0.35">
      <c r="A16" s="1">
        <v>11</v>
      </c>
      <c r="B16" s="1">
        <v>14</v>
      </c>
      <c r="C16" t="s">
        <v>27</v>
      </c>
      <c r="D16" t="s">
        <v>276</v>
      </c>
      <c r="E16" t="s">
        <v>262</v>
      </c>
      <c r="F16" s="6" t="s">
        <v>18</v>
      </c>
      <c r="M16" t="s">
        <v>494</v>
      </c>
      <c r="N16" t="str">
        <f>"""" &amp; _xlfn.TEXTJOIN(""",""",TRUE,Table223[[#This Row],[Categoria1]:[Categoria7]]) &amp; """"</f>
        <v>"Antiguo Testamento"</v>
      </c>
      <c r="O16" t="s">
        <v>725</v>
      </c>
      <c r="P16" t="str">
        <f>"""" &amp; _xlfn.TEXTJOIN(""",""",TRUE,Table223[[#This Row],[Categoria]:[Categoria7]]) &amp; """"</f>
        <v>"Precatecumenado","Antiguo Testamento"</v>
      </c>
    </row>
    <row r="17" spans="1:16" x14ac:dyDescent="0.35">
      <c r="A17" s="1">
        <v>12</v>
      </c>
      <c r="B17" s="1">
        <v>15</v>
      </c>
      <c r="C17" t="s">
        <v>28</v>
      </c>
      <c r="D17" t="s">
        <v>277</v>
      </c>
      <c r="E17" t="s">
        <v>262</v>
      </c>
      <c r="F17" s="7" t="s">
        <v>29</v>
      </c>
      <c r="G17" s="8" t="s">
        <v>30</v>
      </c>
      <c r="H17" t="s">
        <v>31</v>
      </c>
      <c r="M17" t="s">
        <v>495</v>
      </c>
      <c r="N17" t="str">
        <f>"""" &amp; _xlfn.TEXTJOIN(""",""",TRUE,Table223[[#This Row],[Categoria1]:[Categoria7]]) &amp; """"</f>
        <v>"Adviento","Navidad","Niños"</v>
      </c>
      <c r="O17" t="s">
        <v>726</v>
      </c>
      <c r="P17" t="str">
        <f>"""" &amp; _xlfn.TEXTJOIN(""",""",TRUE,Table223[[#This Row],[Categoria]:[Categoria7]]) &amp; """"</f>
        <v>"Precatecumenado","Adviento","Navidad","Niños"</v>
      </c>
    </row>
    <row r="18" spans="1:16" x14ac:dyDescent="0.35">
      <c r="A18" s="12">
        <v>180</v>
      </c>
      <c r="B18" s="1">
        <v>16</v>
      </c>
      <c r="C18" s="13" t="s">
        <v>201</v>
      </c>
      <c r="D18" s="13" t="s">
        <v>402</v>
      </c>
      <c r="E18" s="13" t="s">
        <v>970</v>
      </c>
      <c r="F18" s="5"/>
      <c r="H18" s="4"/>
      <c r="M18" t="s">
        <v>660</v>
      </c>
      <c r="N18" t="str">
        <f>"""" &amp; _xlfn.TEXTJOIN(""",""",TRUE,Table223[[#This Row],[Categoria1]:[Categoria7]]) &amp; """"</f>
        <v>""</v>
      </c>
      <c r="O18" t="s">
        <v>807</v>
      </c>
      <c r="P18" t="str">
        <f>"""" &amp; _xlfn.TEXTJOIN(""",""",TRUE,Table223[[#This Row],[Categoria]:[Categoria7]]) &amp; """"</f>
        <v>"Liturgia"</v>
      </c>
    </row>
    <row r="19" spans="1:16" x14ac:dyDescent="0.35">
      <c r="A19" s="10">
        <v>181</v>
      </c>
      <c r="B19" s="1">
        <v>17</v>
      </c>
      <c r="C19" s="11" t="s">
        <v>202</v>
      </c>
      <c r="D19" s="11" t="s">
        <v>403</v>
      </c>
      <c r="E19" s="11" t="s">
        <v>970</v>
      </c>
      <c r="F19" s="2" t="s">
        <v>12</v>
      </c>
      <c r="H19" s="4"/>
      <c r="M19" t="s">
        <v>661</v>
      </c>
      <c r="N19" t="str">
        <f>"""" &amp; _xlfn.TEXTJOIN(""",""",TRUE,Table223[[#This Row],[Categoria1]:[Categoria7]]) &amp; """"</f>
        <v>"Pascua"</v>
      </c>
      <c r="O19" t="s">
        <v>727</v>
      </c>
      <c r="P19" t="str">
        <f>"""" &amp; _xlfn.TEXTJOIN(""",""",TRUE,Table223[[#This Row],[Categoria]:[Categoria7]]) &amp; """"</f>
        <v>"Liturgia","Pascua"</v>
      </c>
    </row>
    <row r="20" spans="1:16" x14ac:dyDescent="0.35">
      <c r="A20" s="1">
        <v>13</v>
      </c>
      <c r="B20" s="1">
        <v>18</v>
      </c>
      <c r="C20" t="s">
        <v>32</v>
      </c>
      <c r="D20" t="s">
        <v>278</v>
      </c>
      <c r="E20" t="s">
        <v>262</v>
      </c>
      <c r="F20" s="6" t="s">
        <v>18</v>
      </c>
      <c r="M20" t="s">
        <v>496</v>
      </c>
      <c r="N20" t="str">
        <f>"""" &amp; _xlfn.TEXTJOIN(""",""",TRUE,Table223[[#This Row],[Categoria1]:[Categoria7]]) &amp; """"</f>
        <v>"Antiguo Testamento"</v>
      </c>
      <c r="O20" t="s">
        <v>728</v>
      </c>
      <c r="P20" t="str">
        <f>"""" &amp; _xlfn.TEXTJOIN(""",""",TRUE,Table223[[#This Row],[Categoria]:[Categoria7]]) &amp; """"</f>
        <v>"Precatecumenado","Antiguo Testamento"</v>
      </c>
    </row>
    <row r="21" spans="1:16" x14ac:dyDescent="0.35">
      <c r="A21" s="1">
        <v>14</v>
      </c>
      <c r="B21" s="1">
        <v>19</v>
      </c>
      <c r="C21" t="s">
        <v>33</v>
      </c>
      <c r="D21" t="s">
        <v>279</v>
      </c>
      <c r="E21" t="s">
        <v>262</v>
      </c>
      <c r="F21" s="2" t="s">
        <v>12</v>
      </c>
      <c r="G21" s="3" t="s">
        <v>13</v>
      </c>
      <c r="H21" t="s">
        <v>34</v>
      </c>
      <c r="I21" t="s">
        <v>31</v>
      </c>
      <c r="J21" s="6" t="s">
        <v>18</v>
      </c>
      <c r="M21" t="s">
        <v>497</v>
      </c>
      <c r="N21" t="str">
        <f>"""" &amp; _xlfn.TEXTJOIN(""",""",TRUE,Table223[[#This Row],[Categoria1]:[Categoria7]]) &amp; """"</f>
        <v>"Pascua","Pentecostés","Paz","Niños","Antiguo Testamento"</v>
      </c>
      <c r="O21" t="s">
        <v>729</v>
      </c>
      <c r="P21" t="str">
        <f>"""" &amp; _xlfn.TEXTJOIN(""",""",TRUE,Table223[[#This Row],[Categoria]:[Categoria7]]) &amp; """"</f>
        <v>"Precatecumenado","Pascua","Pentecostés","Paz","Niños","Antiguo Testamento"</v>
      </c>
    </row>
    <row r="22" spans="1:16" x14ac:dyDescent="0.35">
      <c r="A22" s="1">
        <v>15</v>
      </c>
      <c r="B22" s="1">
        <v>20</v>
      </c>
      <c r="C22" t="s">
        <v>35</v>
      </c>
      <c r="D22" t="s">
        <v>280</v>
      </c>
      <c r="E22" t="s">
        <v>262</v>
      </c>
      <c r="F22" s="2" t="s">
        <v>12</v>
      </c>
      <c r="G22" s="3" t="s">
        <v>13</v>
      </c>
      <c r="H22" s="4" t="s">
        <v>15</v>
      </c>
      <c r="M22" t="s">
        <v>498</v>
      </c>
      <c r="N22" t="str">
        <f>"""" &amp; _xlfn.TEXTJOIN(""",""",TRUE,Table223[[#This Row],[Categoria1]:[Categoria7]]) &amp; """"</f>
        <v>"Pascua","Pentecostés","Nuevo Testamento"</v>
      </c>
      <c r="O22" t="s">
        <v>730</v>
      </c>
      <c r="P22" t="str">
        <f>"""" &amp; _xlfn.TEXTJOIN(""",""",TRUE,Table223[[#This Row],[Categoria]:[Categoria7]]) &amp; """"</f>
        <v>"Precatecumenado","Pascua","Pentecostés","Nuevo Testamento"</v>
      </c>
    </row>
    <row r="23" spans="1:16" x14ac:dyDescent="0.35">
      <c r="A23" s="1">
        <v>16</v>
      </c>
      <c r="B23" s="1">
        <v>21</v>
      </c>
      <c r="C23" t="s">
        <v>36</v>
      </c>
      <c r="D23" t="s">
        <v>281</v>
      </c>
      <c r="E23" t="s">
        <v>262</v>
      </c>
      <c r="F23" t="s">
        <v>23</v>
      </c>
      <c r="G23" s="6" t="s">
        <v>18</v>
      </c>
      <c r="M23" t="s">
        <v>499</v>
      </c>
      <c r="N23" t="str">
        <f>"""" &amp; _xlfn.TEXTJOIN(""",""",TRUE,Table223[[#This Row],[Categoria1]:[Categoria7]]) &amp; """"</f>
        <v>"Entrada","Antiguo Testamento"</v>
      </c>
      <c r="O23" t="s">
        <v>731</v>
      </c>
      <c r="P23" t="str">
        <f>"""" &amp; _xlfn.TEXTJOIN(""",""",TRUE,Table223[[#This Row],[Categoria]:[Categoria7]]) &amp; """"</f>
        <v>"Precatecumenado","Entrada","Antiguo Testamento"</v>
      </c>
    </row>
    <row r="24" spans="1:16" x14ac:dyDescent="0.35">
      <c r="A24" s="1">
        <v>17</v>
      </c>
      <c r="B24" s="1">
        <v>22</v>
      </c>
      <c r="C24" t="s">
        <v>37</v>
      </c>
      <c r="D24" t="s">
        <v>282</v>
      </c>
      <c r="E24" t="s">
        <v>262</v>
      </c>
      <c r="F24" t="s">
        <v>23</v>
      </c>
      <c r="G24" s="4" t="s">
        <v>15</v>
      </c>
      <c r="M24" t="s">
        <v>500</v>
      </c>
      <c r="N24" t="str">
        <f>"""" &amp; _xlfn.TEXTJOIN(""",""",TRUE,Table223[[#This Row],[Categoria1]:[Categoria7]]) &amp; """"</f>
        <v>"Entrada","Nuevo Testamento"</v>
      </c>
      <c r="O24" t="s">
        <v>732</v>
      </c>
      <c r="P24" t="str">
        <f>"""" &amp; _xlfn.TEXTJOIN(""",""",TRUE,Table223[[#This Row],[Categoria]:[Categoria7]]) &amp; """"</f>
        <v>"Precatecumenado","Entrada","Nuevo Testamento"</v>
      </c>
    </row>
    <row r="25" spans="1:16" x14ac:dyDescent="0.35">
      <c r="A25" s="1">
        <v>18</v>
      </c>
      <c r="B25" s="1">
        <v>23</v>
      </c>
      <c r="C25" t="s">
        <v>38</v>
      </c>
      <c r="D25" t="s">
        <v>283</v>
      </c>
      <c r="E25" t="s">
        <v>262</v>
      </c>
      <c r="F25" s="5" t="s">
        <v>17</v>
      </c>
      <c r="G25" s="6" t="s">
        <v>18</v>
      </c>
      <c r="M25" t="s">
        <v>501</v>
      </c>
      <c r="N25" t="str">
        <f>"""" &amp; _xlfn.TEXTJOIN(""",""",TRUE,Table223[[#This Row],[Categoria1]:[Categoria7]]) &amp; """"</f>
        <v>"Cuaresma","Antiguo Testamento"</v>
      </c>
      <c r="O25" t="s">
        <v>733</v>
      </c>
      <c r="P25" t="str">
        <f>"""" &amp; _xlfn.TEXTJOIN(""",""",TRUE,Table223[[#This Row],[Categoria]:[Categoria7]]) &amp; """"</f>
        <v>"Precatecumenado","Cuaresma","Antiguo Testamento"</v>
      </c>
    </row>
    <row r="26" spans="1:16" x14ac:dyDescent="0.35">
      <c r="A26" s="12">
        <v>182</v>
      </c>
      <c r="B26" s="1">
        <v>24</v>
      </c>
      <c r="C26" s="13" t="s">
        <v>203</v>
      </c>
      <c r="D26" s="13" t="s">
        <v>404</v>
      </c>
      <c r="E26" s="13" t="s">
        <v>970</v>
      </c>
      <c r="F26" s="5"/>
      <c r="H26" s="4"/>
      <c r="M26" t="s">
        <v>662</v>
      </c>
      <c r="N26" t="str">
        <f>"""" &amp; _xlfn.TEXTJOIN(""",""",TRUE,Table223[[#This Row],[Categoria1]:[Categoria7]]) &amp; """"</f>
        <v>""</v>
      </c>
      <c r="O26" t="s">
        <v>808</v>
      </c>
      <c r="P26" t="str">
        <f>"""" &amp; _xlfn.TEXTJOIN(""",""",TRUE,Table223[[#This Row],[Categoria]:[Categoria7]]) &amp; """"</f>
        <v>"Liturgia"</v>
      </c>
    </row>
    <row r="27" spans="1:16" x14ac:dyDescent="0.35">
      <c r="A27" s="1">
        <v>19</v>
      </c>
      <c r="B27" s="1">
        <v>25</v>
      </c>
      <c r="C27" t="s">
        <v>39</v>
      </c>
      <c r="D27" t="s">
        <v>284</v>
      </c>
      <c r="E27" t="s">
        <v>262</v>
      </c>
      <c r="F27" s="2" t="s">
        <v>12</v>
      </c>
      <c r="G27" s="3" t="s">
        <v>13</v>
      </c>
      <c r="H27" s="6" t="s">
        <v>18</v>
      </c>
      <c r="M27" t="s">
        <v>502</v>
      </c>
      <c r="N27" t="str">
        <f>"""" &amp; _xlfn.TEXTJOIN(""",""",TRUE,Table223[[#This Row],[Categoria1]:[Categoria7]]) &amp; """"</f>
        <v>"Pascua","Pentecostés","Antiguo Testamento"</v>
      </c>
      <c r="O27" t="s">
        <v>734</v>
      </c>
      <c r="P27" t="str">
        <f>"""" &amp; _xlfn.TEXTJOIN(""",""",TRUE,Table223[[#This Row],[Categoria]:[Categoria7]]) &amp; """"</f>
        <v>"Precatecumenado","Pascua","Pentecostés","Antiguo Testamento"</v>
      </c>
    </row>
    <row r="28" spans="1:16" x14ac:dyDescent="0.35">
      <c r="A28" s="1">
        <v>20</v>
      </c>
      <c r="B28" s="1">
        <v>26</v>
      </c>
      <c r="C28" t="s">
        <v>40</v>
      </c>
      <c r="D28" t="s">
        <v>285</v>
      </c>
      <c r="E28" t="s">
        <v>262</v>
      </c>
      <c r="F28" s="5" t="s">
        <v>17</v>
      </c>
      <c r="G28" s="4" t="s">
        <v>15</v>
      </c>
      <c r="M28" t="s">
        <v>503</v>
      </c>
      <c r="N28" t="str">
        <f>"""" &amp; _xlfn.TEXTJOIN(""",""",TRUE,Table223[[#This Row],[Categoria1]:[Categoria7]]) &amp; """"</f>
        <v>"Cuaresma","Nuevo Testamento"</v>
      </c>
      <c r="O28" t="s">
        <v>735</v>
      </c>
      <c r="P28" t="str">
        <f>"""" &amp; _xlfn.TEXTJOIN(""",""",TRUE,Table223[[#This Row],[Categoria]:[Categoria7]]) &amp; """"</f>
        <v>"Precatecumenado","Cuaresma","Nuevo Testamento"</v>
      </c>
    </row>
    <row r="29" spans="1:16" x14ac:dyDescent="0.35">
      <c r="A29" s="1">
        <v>21</v>
      </c>
      <c r="B29" s="1">
        <v>27</v>
      </c>
      <c r="C29" t="s">
        <v>41</v>
      </c>
      <c r="D29" t="s">
        <v>479</v>
      </c>
      <c r="E29" t="s">
        <v>262</v>
      </c>
      <c r="F29" s="9" t="s">
        <v>42</v>
      </c>
      <c r="G29" s="4" t="s">
        <v>15</v>
      </c>
      <c r="M29" t="s">
        <v>504</v>
      </c>
      <c r="N29" t="str">
        <f>"""" &amp; _xlfn.TEXTJOIN(""",""",TRUE,Table223[[#This Row],[Categoria1]:[Categoria7]]) &amp; """"</f>
        <v>"Vírgen María","Nuevo Testamento"</v>
      </c>
      <c r="O29" t="s">
        <v>736</v>
      </c>
      <c r="P29" t="str">
        <f>"""" &amp; _xlfn.TEXTJOIN(""",""",TRUE,Table223[[#This Row],[Categoria]:[Categoria7]]) &amp; """"</f>
        <v>"Precatecumenado","Vírgen María","Nuevo Testamento"</v>
      </c>
    </row>
    <row r="30" spans="1:16" x14ac:dyDescent="0.35">
      <c r="A30" s="1">
        <v>22</v>
      </c>
      <c r="B30" s="1">
        <v>28</v>
      </c>
      <c r="C30" t="s">
        <v>971</v>
      </c>
      <c r="D30" t="s">
        <v>480</v>
      </c>
      <c r="E30" t="s">
        <v>262</v>
      </c>
      <c r="F30" s="9" t="s">
        <v>42</v>
      </c>
      <c r="G30" s="4" t="s">
        <v>15</v>
      </c>
      <c r="M30" t="s">
        <v>972</v>
      </c>
      <c r="N30" t="str">
        <f>"""" &amp; _xlfn.TEXTJOIN(""",""",TRUE,Table223[[#This Row],[Categoria1]:[Categoria7]]) &amp; """"</f>
        <v>"Vírgen María","Nuevo Testamento"</v>
      </c>
      <c r="O30" t="s">
        <v>737</v>
      </c>
      <c r="P30" t="str">
        <f>"""" &amp; _xlfn.TEXTJOIN(""",""",TRUE,Table223[[#This Row],[Categoria]:[Categoria7]]) &amp; """"</f>
        <v>"Precatecumenado","Vírgen María","Nuevo Testamento"</v>
      </c>
    </row>
    <row r="31" spans="1:16" x14ac:dyDescent="0.35">
      <c r="A31" s="1">
        <v>23</v>
      </c>
      <c r="B31" s="1">
        <v>29</v>
      </c>
      <c r="C31" t="s">
        <v>44</v>
      </c>
      <c r="D31" t="s">
        <v>448</v>
      </c>
      <c r="E31" t="s">
        <v>262</v>
      </c>
      <c r="F31" s="5" t="s">
        <v>17</v>
      </c>
      <c r="G31" s="6" t="s">
        <v>18</v>
      </c>
      <c r="M31" t="s">
        <v>505</v>
      </c>
      <c r="N31" t="str">
        <f>"""" &amp; _xlfn.TEXTJOIN(""",""",TRUE,Table223[[#This Row],[Categoria1]:[Categoria7]]) &amp; """"</f>
        <v>"Cuaresma","Antiguo Testamento"</v>
      </c>
      <c r="O31" t="s">
        <v>809</v>
      </c>
      <c r="P31" t="str">
        <f>"""" &amp; _xlfn.TEXTJOIN(""",""",TRUE,Table223[[#This Row],[Categoria]:[Categoria7]]) &amp; """"</f>
        <v>"Precatecumenado","Cuaresma","Antiguo Testamento"</v>
      </c>
    </row>
    <row r="32" spans="1:16" x14ac:dyDescent="0.35">
      <c r="A32" s="1">
        <v>24</v>
      </c>
      <c r="B32" s="1">
        <v>30</v>
      </c>
      <c r="C32" t="s">
        <v>45</v>
      </c>
      <c r="D32" t="s">
        <v>286</v>
      </c>
      <c r="E32" t="s">
        <v>262</v>
      </c>
      <c r="F32" t="s">
        <v>34</v>
      </c>
      <c r="G32" t="s">
        <v>46</v>
      </c>
      <c r="H32" s="6" t="s">
        <v>18</v>
      </c>
      <c r="M32" t="s">
        <v>506</v>
      </c>
      <c r="N32" t="str">
        <f>"""" &amp; _xlfn.TEXTJOIN(""",""",TRUE,Table223[[#This Row],[Categoria1]:[Categoria7]]) &amp; """"</f>
        <v>"Paz","Final","Antiguo Testamento"</v>
      </c>
      <c r="O32" t="s">
        <v>810</v>
      </c>
      <c r="P32" t="str">
        <f>"""" &amp; _xlfn.TEXTJOIN(""",""",TRUE,Table223[[#This Row],[Categoria]:[Categoria7]]) &amp; """"</f>
        <v>"Precatecumenado","Paz","Final","Antiguo Testamento"</v>
      </c>
    </row>
    <row r="33" spans="1:16" x14ac:dyDescent="0.35">
      <c r="A33" s="1">
        <v>25</v>
      </c>
      <c r="B33" s="1">
        <v>31</v>
      </c>
      <c r="C33" t="s">
        <v>47</v>
      </c>
      <c r="D33" t="s">
        <v>449</v>
      </c>
      <c r="E33" t="s">
        <v>262</v>
      </c>
      <c r="F33" s="5" t="s">
        <v>17</v>
      </c>
      <c r="G33" t="s">
        <v>48</v>
      </c>
      <c r="H33" s="6" t="s">
        <v>18</v>
      </c>
      <c r="M33" t="s">
        <v>507</v>
      </c>
      <c r="N33" t="str">
        <f>"""" &amp; _xlfn.TEXTJOIN(""",""",TRUE,Table223[[#This Row],[Categoria1]:[Categoria7]]) &amp; """"</f>
        <v>"Cuaresma","Comunión","Antiguo Testamento"</v>
      </c>
      <c r="O33" t="s">
        <v>811</v>
      </c>
      <c r="P33" t="str">
        <f>"""" &amp; _xlfn.TEXTJOIN(""",""",TRUE,Table223[[#This Row],[Categoria]:[Categoria7]]) &amp; """"</f>
        <v>"Precatecumenado","Cuaresma","Comunión","Antiguo Testamento"</v>
      </c>
    </row>
    <row r="34" spans="1:16" x14ac:dyDescent="0.35">
      <c r="A34" s="1">
        <v>26</v>
      </c>
      <c r="B34" s="1">
        <v>32</v>
      </c>
      <c r="C34" t="s">
        <v>49</v>
      </c>
      <c r="D34" t="s">
        <v>450</v>
      </c>
      <c r="E34" t="s">
        <v>262</v>
      </c>
      <c r="F34" s="5" t="s">
        <v>17</v>
      </c>
      <c r="G34" s="6" t="s">
        <v>18</v>
      </c>
      <c r="M34" t="s">
        <v>508</v>
      </c>
      <c r="N34" t="str">
        <f>"""" &amp; _xlfn.TEXTJOIN(""",""",TRUE,Table223[[#This Row],[Categoria1]:[Categoria7]]) &amp; """"</f>
        <v>"Cuaresma","Antiguo Testamento"</v>
      </c>
      <c r="O34" t="s">
        <v>738</v>
      </c>
      <c r="P34" t="str">
        <f>"""" &amp; _xlfn.TEXTJOIN(""",""",TRUE,Table223[[#This Row],[Categoria]:[Categoria7]]) &amp; """"</f>
        <v>"Precatecumenado","Cuaresma","Antiguo Testamento"</v>
      </c>
    </row>
    <row r="35" spans="1:16" x14ac:dyDescent="0.35">
      <c r="A35" s="10">
        <v>183</v>
      </c>
      <c r="B35" s="1">
        <v>33</v>
      </c>
      <c r="C35" s="11" t="s">
        <v>204</v>
      </c>
      <c r="D35" s="11" t="s">
        <v>405</v>
      </c>
      <c r="E35" s="11" t="s">
        <v>970</v>
      </c>
      <c r="F35" s="5"/>
      <c r="H35" s="4"/>
      <c r="M35" t="s">
        <v>663</v>
      </c>
      <c r="N35" t="str">
        <f>"""" &amp; _xlfn.TEXTJOIN(""",""",TRUE,Table223[[#This Row],[Categoria1]:[Categoria7]]) &amp; """"</f>
        <v>""</v>
      </c>
      <c r="O35" t="s">
        <v>739</v>
      </c>
      <c r="P35" t="str">
        <f>"""" &amp; _xlfn.TEXTJOIN(""",""",TRUE,Table223[[#This Row],[Categoria]:[Categoria7]]) &amp; """"</f>
        <v>"Liturgia"</v>
      </c>
    </row>
    <row r="36" spans="1:16" x14ac:dyDescent="0.35">
      <c r="A36" s="1">
        <v>27</v>
      </c>
      <c r="B36" s="1">
        <v>34</v>
      </c>
      <c r="C36" t="s">
        <v>50</v>
      </c>
      <c r="D36" t="s">
        <v>287</v>
      </c>
      <c r="E36" t="s">
        <v>262</v>
      </c>
      <c r="F36" s="9" t="s">
        <v>42</v>
      </c>
      <c r="G36" t="s">
        <v>23</v>
      </c>
      <c r="H36" s="4" t="s">
        <v>15</v>
      </c>
      <c r="M36" t="s">
        <v>509</v>
      </c>
      <c r="N36" t="str">
        <f>"""" &amp; _xlfn.TEXTJOIN(""",""",TRUE,Table223[[#This Row],[Categoria1]:[Categoria7]]) &amp; """"</f>
        <v>"Vírgen María","Entrada","Nuevo Testamento"</v>
      </c>
      <c r="O36" t="s">
        <v>812</v>
      </c>
      <c r="P36" t="str">
        <f>"""" &amp; _xlfn.TEXTJOIN(""",""",TRUE,Table223[[#This Row],[Categoria]:[Categoria7]]) &amp; """"</f>
        <v>"Precatecumenado","Vírgen María","Entrada","Nuevo Testamento"</v>
      </c>
    </row>
    <row r="37" spans="1:16" x14ac:dyDescent="0.35">
      <c r="A37" s="1">
        <v>28</v>
      </c>
      <c r="B37" s="1">
        <v>35</v>
      </c>
      <c r="C37" t="s">
        <v>51</v>
      </c>
      <c r="D37" t="s">
        <v>288</v>
      </c>
      <c r="E37" t="s">
        <v>262</v>
      </c>
      <c r="F37" s="6" t="s">
        <v>18</v>
      </c>
      <c r="M37" t="s">
        <v>510</v>
      </c>
      <c r="N37" t="str">
        <f>"""" &amp; _xlfn.TEXTJOIN(""",""",TRUE,Table223[[#This Row],[Categoria1]:[Categoria7]]) &amp; """"</f>
        <v>"Antiguo Testamento"</v>
      </c>
      <c r="O37" t="s">
        <v>813</v>
      </c>
      <c r="P37" t="str">
        <f>"""" &amp; _xlfn.TEXTJOIN(""",""",TRUE,Table223[[#This Row],[Categoria]:[Categoria7]]) &amp; """"</f>
        <v>"Precatecumenado","Antiguo Testamento"</v>
      </c>
    </row>
    <row r="38" spans="1:16" x14ac:dyDescent="0.35">
      <c r="A38" s="1">
        <v>29</v>
      </c>
      <c r="B38" s="1">
        <v>36</v>
      </c>
      <c r="C38" t="s">
        <v>52</v>
      </c>
      <c r="D38" t="s">
        <v>289</v>
      </c>
      <c r="E38" t="s">
        <v>262</v>
      </c>
      <c r="F38" s="7" t="s">
        <v>29</v>
      </c>
      <c r="G38" s="8" t="s">
        <v>30</v>
      </c>
      <c r="H38" s="4" t="s">
        <v>15</v>
      </c>
      <c r="M38" t="s">
        <v>511</v>
      </c>
      <c r="N38" t="str">
        <f>"""" &amp; _xlfn.TEXTJOIN(""",""",TRUE,Table223[[#This Row],[Categoria1]:[Categoria7]]) &amp; """"</f>
        <v>"Adviento","Navidad","Nuevo Testamento"</v>
      </c>
      <c r="O38" t="s">
        <v>814</v>
      </c>
      <c r="P38" t="str">
        <f>"""" &amp; _xlfn.TEXTJOIN(""",""",TRUE,Table223[[#This Row],[Categoria]:[Categoria7]]) &amp; """"</f>
        <v>"Precatecumenado","Adviento","Navidad","Nuevo Testamento"</v>
      </c>
    </row>
    <row r="39" spans="1:16" x14ac:dyDescent="0.35">
      <c r="A39" s="1">
        <v>30</v>
      </c>
      <c r="B39" s="1">
        <v>37</v>
      </c>
      <c r="C39" t="s">
        <v>53</v>
      </c>
      <c r="D39" t="s">
        <v>290</v>
      </c>
      <c r="E39" t="s">
        <v>262</v>
      </c>
      <c r="F39" s="4" t="s">
        <v>15</v>
      </c>
      <c r="M39" t="s">
        <v>512</v>
      </c>
      <c r="N39" t="str">
        <f>"""" &amp; _xlfn.TEXTJOIN(""",""",TRUE,Table223[[#This Row],[Categoria1]:[Categoria7]]) &amp; """"</f>
        <v>"Nuevo Testamento"</v>
      </c>
      <c r="O39" t="s">
        <v>815</v>
      </c>
      <c r="P39" t="str">
        <f>"""" &amp; _xlfn.TEXTJOIN(""",""",TRUE,Table223[[#This Row],[Categoria]:[Categoria7]]) &amp; """"</f>
        <v>"Precatecumenado","Nuevo Testamento"</v>
      </c>
    </row>
    <row r="40" spans="1:16" x14ac:dyDescent="0.35">
      <c r="A40" s="1">
        <v>31</v>
      </c>
      <c r="B40" s="1">
        <v>38</v>
      </c>
      <c r="C40" t="s">
        <v>54</v>
      </c>
      <c r="D40" t="s">
        <v>291</v>
      </c>
      <c r="E40" t="s">
        <v>262</v>
      </c>
      <c r="F40" s="6" t="s">
        <v>18</v>
      </c>
      <c r="M40" t="s">
        <v>513</v>
      </c>
      <c r="N40" t="str">
        <f>"""" &amp; _xlfn.TEXTJOIN(""",""",TRUE,Table223[[#This Row],[Categoria1]:[Categoria7]]) &amp; """"</f>
        <v>"Antiguo Testamento"</v>
      </c>
      <c r="O40" t="s">
        <v>740</v>
      </c>
      <c r="P40" t="str">
        <f>"""" &amp; _xlfn.TEXTJOIN(""",""",TRUE,Table223[[#This Row],[Categoria]:[Categoria7]]) &amp; """"</f>
        <v>"Precatecumenado","Antiguo Testamento"</v>
      </c>
    </row>
    <row r="41" spans="1:16" x14ac:dyDescent="0.35">
      <c r="A41" s="1">
        <v>32</v>
      </c>
      <c r="B41" s="1">
        <v>39</v>
      </c>
      <c r="C41" t="s">
        <v>55</v>
      </c>
      <c r="D41" t="s">
        <v>292</v>
      </c>
      <c r="E41" t="s">
        <v>262</v>
      </c>
      <c r="F41" t="s">
        <v>23</v>
      </c>
      <c r="G41" s="6" t="s">
        <v>18</v>
      </c>
      <c r="M41" t="s">
        <v>514</v>
      </c>
      <c r="N41" t="str">
        <f>"""" &amp; _xlfn.TEXTJOIN(""",""",TRUE,Table223[[#This Row],[Categoria1]:[Categoria7]]) &amp; """"</f>
        <v>"Entrada","Antiguo Testamento"</v>
      </c>
      <c r="O41" t="s">
        <v>816</v>
      </c>
      <c r="P41" t="str">
        <f>"""" &amp; _xlfn.TEXTJOIN(""",""",TRUE,Table223[[#This Row],[Categoria]:[Categoria7]]) &amp; """"</f>
        <v>"Precatecumenado","Entrada","Antiguo Testamento"</v>
      </c>
    </row>
    <row r="42" spans="1:16" x14ac:dyDescent="0.35">
      <c r="A42" s="1">
        <v>33</v>
      </c>
      <c r="B42" s="1">
        <v>40</v>
      </c>
      <c r="C42" t="s">
        <v>56</v>
      </c>
      <c r="D42" t="s">
        <v>293</v>
      </c>
      <c r="E42" t="s">
        <v>262</v>
      </c>
      <c r="F42" s="6" t="s">
        <v>18</v>
      </c>
      <c r="M42" t="s">
        <v>515</v>
      </c>
      <c r="N42" t="str">
        <f>"""" &amp; _xlfn.TEXTJOIN(""",""",TRUE,Table223[[#This Row],[Categoria1]:[Categoria7]]) &amp; """"</f>
        <v>"Antiguo Testamento"</v>
      </c>
      <c r="O42" t="s">
        <v>741</v>
      </c>
      <c r="P42" t="str">
        <f>"""" &amp; _xlfn.TEXTJOIN(""",""",TRUE,Table223[[#This Row],[Categoria]:[Categoria7]]) &amp; """"</f>
        <v>"Precatecumenado","Antiguo Testamento"</v>
      </c>
    </row>
    <row r="43" spans="1:16" x14ac:dyDescent="0.35">
      <c r="A43" s="1">
        <v>34</v>
      </c>
      <c r="B43" s="1">
        <v>41</v>
      </c>
      <c r="C43" t="s">
        <v>57</v>
      </c>
      <c r="D43" t="s">
        <v>294</v>
      </c>
      <c r="E43" t="s">
        <v>262</v>
      </c>
      <c r="F43" s="2" t="s">
        <v>12</v>
      </c>
      <c r="G43" s="3" t="s">
        <v>13</v>
      </c>
      <c r="H43" s="6" t="s">
        <v>18</v>
      </c>
      <c r="M43" t="s">
        <v>516</v>
      </c>
      <c r="N43" t="str">
        <f>"""" &amp; _xlfn.TEXTJOIN(""",""",TRUE,Table223[[#This Row],[Categoria1]:[Categoria7]]) &amp; """"</f>
        <v>"Pascua","Pentecostés","Antiguo Testamento"</v>
      </c>
      <c r="O43" t="s">
        <v>742</v>
      </c>
      <c r="P43" t="str">
        <f>"""" &amp; _xlfn.TEXTJOIN(""",""",TRUE,Table223[[#This Row],[Categoria]:[Categoria7]]) &amp; """"</f>
        <v>"Precatecumenado","Pascua","Pentecostés","Antiguo Testamento"</v>
      </c>
    </row>
    <row r="44" spans="1:16" x14ac:dyDescent="0.35">
      <c r="A44" s="1">
        <v>35</v>
      </c>
      <c r="B44" s="1">
        <v>42</v>
      </c>
      <c r="C44" t="s">
        <v>58</v>
      </c>
      <c r="D44" t="s">
        <v>295</v>
      </c>
      <c r="E44" t="s">
        <v>262</v>
      </c>
      <c r="F44" s="5" t="s">
        <v>17</v>
      </c>
      <c r="G44" s="4" t="s">
        <v>15</v>
      </c>
      <c r="M44" t="s">
        <v>517</v>
      </c>
      <c r="N44" t="str">
        <f>"""" &amp; _xlfn.TEXTJOIN(""",""",TRUE,Table223[[#This Row],[Categoria1]:[Categoria7]]) &amp; """"</f>
        <v>"Cuaresma","Nuevo Testamento"</v>
      </c>
      <c r="O44" t="s">
        <v>817</v>
      </c>
      <c r="P44" t="str">
        <f>"""" &amp; _xlfn.TEXTJOIN(""",""",TRUE,Table223[[#This Row],[Categoria]:[Categoria7]]) &amp; """"</f>
        <v>"Precatecumenado","Cuaresma","Nuevo Testamento"</v>
      </c>
    </row>
    <row r="45" spans="1:16" x14ac:dyDescent="0.35">
      <c r="A45" s="1">
        <v>36</v>
      </c>
      <c r="B45" s="1">
        <v>43</v>
      </c>
      <c r="C45" t="s">
        <v>59</v>
      </c>
      <c r="D45" t="s">
        <v>296</v>
      </c>
      <c r="E45" t="s">
        <v>262</v>
      </c>
      <c r="F45" t="s">
        <v>48</v>
      </c>
      <c r="G45" t="s">
        <v>46</v>
      </c>
      <c r="M45" t="s">
        <v>518</v>
      </c>
      <c r="N45" t="str">
        <f>"""" &amp; _xlfn.TEXTJOIN(""",""",TRUE,Table223[[#This Row],[Categoria1]:[Categoria7]]) &amp; """"</f>
        <v>"Comunión","Final"</v>
      </c>
      <c r="O45" t="s">
        <v>818</v>
      </c>
      <c r="P45" t="str">
        <f>"""" &amp; _xlfn.TEXTJOIN(""",""",TRUE,Table223[[#This Row],[Categoria]:[Categoria7]]) &amp; """"</f>
        <v>"Precatecumenado","Comunión","Final"</v>
      </c>
    </row>
    <row r="46" spans="1:16" x14ac:dyDescent="0.35">
      <c r="A46" s="12">
        <v>185</v>
      </c>
      <c r="B46" s="1">
        <v>44</v>
      </c>
      <c r="C46" s="13" t="s">
        <v>205</v>
      </c>
      <c r="D46" s="13" t="s">
        <v>406</v>
      </c>
      <c r="E46" s="13" t="s">
        <v>970</v>
      </c>
      <c r="F46" s="5"/>
      <c r="H46" s="4"/>
      <c r="M46" t="s">
        <v>664</v>
      </c>
      <c r="N46" t="str">
        <f>"""" &amp; _xlfn.TEXTJOIN(""",""",TRUE,Table223[[#This Row],[Categoria1]:[Categoria7]]) &amp; """"</f>
        <v>""</v>
      </c>
      <c r="O46" t="s">
        <v>819</v>
      </c>
      <c r="P46" t="str">
        <f>"""" &amp; _xlfn.TEXTJOIN(""",""",TRUE,Table223[[#This Row],[Categoria]:[Categoria7]]) &amp; """"</f>
        <v>"Liturgia"</v>
      </c>
    </row>
    <row r="47" spans="1:16" x14ac:dyDescent="0.35">
      <c r="A47" s="1">
        <v>37</v>
      </c>
      <c r="B47" s="1">
        <v>45</v>
      </c>
      <c r="C47" t="s">
        <v>60</v>
      </c>
      <c r="D47" t="s">
        <v>297</v>
      </c>
      <c r="E47" t="s">
        <v>262</v>
      </c>
      <c r="F47" s="4" t="s">
        <v>15</v>
      </c>
      <c r="M47" t="s">
        <v>519</v>
      </c>
      <c r="N47" t="str">
        <f>"""" &amp; _xlfn.TEXTJOIN(""",""",TRUE,Table223[[#This Row],[Categoria1]:[Categoria7]]) &amp; """"</f>
        <v>"Nuevo Testamento"</v>
      </c>
      <c r="O47" t="s">
        <v>820</v>
      </c>
      <c r="P47" t="str">
        <f>"""" &amp; _xlfn.TEXTJOIN(""",""",TRUE,Table223[[#This Row],[Categoria]:[Categoria7]]) &amp; """"</f>
        <v>"Precatecumenado","Nuevo Testamento"</v>
      </c>
    </row>
    <row r="48" spans="1:16" x14ac:dyDescent="0.35">
      <c r="A48" s="18">
        <v>239</v>
      </c>
      <c r="B48" s="1">
        <v>46</v>
      </c>
      <c r="C48" s="19" t="s">
        <v>250</v>
      </c>
      <c r="D48" s="19" t="s">
        <v>442</v>
      </c>
      <c r="E48" s="19" t="s">
        <v>969</v>
      </c>
      <c r="F48" s="2"/>
      <c r="G48" s="3"/>
      <c r="M48" t="s">
        <v>707</v>
      </c>
      <c r="N48" t="str">
        <f>"""" &amp; _xlfn.TEXTJOIN(""",""",TRUE,Table223[[#This Row],[Categoria1]:[Categoria7]]) &amp; """"</f>
        <v>""</v>
      </c>
      <c r="O48" t="s">
        <v>743</v>
      </c>
      <c r="P48" t="str">
        <f>"""" &amp; _xlfn.TEXTJOIN(""",""",TRUE,Table223[[#This Row],[Categoria]:[Categoria7]]) &amp; """"</f>
        <v>"Eleccion"</v>
      </c>
    </row>
    <row r="49" spans="1:16" x14ac:dyDescent="0.35">
      <c r="A49" s="14">
        <v>221</v>
      </c>
      <c r="B49" s="1">
        <v>47</v>
      </c>
      <c r="C49" s="15" t="s">
        <v>232</v>
      </c>
      <c r="D49" s="15" t="s">
        <v>428</v>
      </c>
      <c r="E49" s="15" t="s">
        <v>263</v>
      </c>
      <c r="F49" s="5"/>
      <c r="H49" s="4"/>
      <c r="M49" t="s">
        <v>689</v>
      </c>
      <c r="N49" t="str">
        <f>"""" &amp; _xlfn.TEXTJOIN(""",""",TRUE,Table223[[#This Row],[Categoria1]:[Categoria7]]) &amp; """"</f>
        <v>""</v>
      </c>
      <c r="O49" t="s">
        <v>821</v>
      </c>
      <c r="P49" t="str">
        <f>"""" &amp; _xlfn.TEXTJOIN(""",""",TRUE,Table223[[#This Row],[Categoria]:[Categoria7]]) &amp; """"</f>
        <v>"Catecumenado"</v>
      </c>
    </row>
    <row r="50" spans="1:16" x14ac:dyDescent="0.35">
      <c r="A50" s="1">
        <v>38</v>
      </c>
      <c r="B50" s="1">
        <v>48</v>
      </c>
      <c r="C50" t="s">
        <v>61</v>
      </c>
      <c r="D50" t="s">
        <v>298</v>
      </c>
      <c r="E50" t="s">
        <v>262</v>
      </c>
      <c r="F50" t="s">
        <v>34</v>
      </c>
      <c r="G50" s="6" t="s">
        <v>18</v>
      </c>
      <c r="M50" t="s">
        <v>520</v>
      </c>
      <c r="N50" t="str">
        <f>"""" &amp; _xlfn.TEXTJOIN(""",""",TRUE,Table223[[#This Row],[Categoria1]:[Categoria7]]) &amp; """"</f>
        <v>"Paz","Antiguo Testamento"</v>
      </c>
      <c r="O50" t="s">
        <v>744</v>
      </c>
      <c r="P50" t="str">
        <f>"""" &amp; _xlfn.TEXTJOIN(""",""",TRUE,Table223[[#This Row],[Categoria]:[Categoria7]]) &amp; """"</f>
        <v>"Precatecumenado","Paz","Antiguo Testamento"</v>
      </c>
    </row>
    <row r="51" spans="1:16" x14ac:dyDescent="0.35">
      <c r="A51" s="1">
        <v>39</v>
      </c>
      <c r="B51" s="1">
        <v>49</v>
      </c>
      <c r="C51" t="s">
        <v>62</v>
      </c>
      <c r="D51" t="s">
        <v>299</v>
      </c>
      <c r="E51" t="s">
        <v>262</v>
      </c>
      <c r="F51" s="5" t="s">
        <v>17</v>
      </c>
      <c r="G51" s="6" t="s">
        <v>18</v>
      </c>
      <c r="M51" t="s">
        <v>521</v>
      </c>
      <c r="N51" t="str">
        <f>"""" &amp; _xlfn.TEXTJOIN(""",""",TRUE,Table223[[#This Row],[Categoria1]:[Categoria7]]) &amp; """"</f>
        <v>"Cuaresma","Antiguo Testamento"</v>
      </c>
      <c r="O51" t="s">
        <v>822</v>
      </c>
      <c r="P51" t="str">
        <f>"""" &amp; _xlfn.TEXTJOIN(""",""",TRUE,Table223[[#This Row],[Categoria]:[Categoria7]]) &amp; """"</f>
        <v>"Precatecumenado","Cuaresma","Antiguo Testamento"</v>
      </c>
    </row>
    <row r="52" spans="1:16" x14ac:dyDescent="0.35">
      <c r="A52" s="20">
        <v>240</v>
      </c>
      <c r="B52" s="1">
        <v>50</v>
      </c>
      <c r="C52" s="21" t="s">
        <v>251</v>
      </c>
      <c r="D52" s="21" t="s">
        <v>443</v>
      </c>
      <c r="E52" s="21" t="s">
        <v>969</v>
      </c>
      <c r="F52" s="6" t="s">
        <v>18</v>
      </c>
      <c r="M52" t="s">
        <v>708</v>
      </c>
      <c r="N52" t="str">
        <f>"""" &amp; _xlfn.TEXTJOIN(""",""",TRUE,Table223[[#This Row],[Categoria1]:[Categoria7]]) &amp; """"</f>
        <v>"Antiguo Testamento"</v>
      </c>
      <c r="O52" t="s">
        <v>745</v>
      </c>
      <c r="P52" t="str">
        <f>"""" &amp; _xlfn.TEXTJOIN(""",""",TRUE,Table223[[#This Row],[Categoria]:[Categoria7]]) &amp; """"</f>
        <v>"Eleccion","Antiguo Testamento"</v>
      </c>
    </row>
    <row r="53" spans="1:16" x14ac:dyDescent="0.35">
      <c r="A53" s="1">
        <v>40</v>
      </c>
      <c r="B53" s="1">
        <v>51</v>
      </c>
      <c r="C53" t="s">
        <v>63</v>
      </c>
      <c r="D53" t="s">
        <v>300</v>
      </c>
      <c r="E53" t="s">
        <v>262</v>
      </c>
      <c r="F53" s="9" t="s">
        <v>42</v>
      </c>
      <c r="G53" s="5" t="s">
        <v>17</v>
      </c>
      <c r="H53" s="2" t="s">
        <v>12</v>
      </c>
      <c r="I53" s="3" t="s">
        <v>13</v>
      </c>
      <c r="J53" t="s">
        <v>64</v>
      </c>
      <c r="M53" t="s">
        <v>522</v>
      </c>
      <c r="N53" t="str">
        <f>"""" &amp; _xlfn.TEXTJOIN(""",""",TRUE,Table223[[#This Row],[Categoria1]:[Categoria7]]) &amp; """"</f>
        <v>"Vírgen María","Cuaresma","Pascua","Pentecostés","Fracción Del Pan"</v>
      </c>
      <c r="O53" t="s">
        <v>823</v>
      </c>
      <c r="P53" t="str">
        <f>"""" &amp; _xlfn.TEXTJOIN(""",""",TRUE,Table223[[#This Row],[Categoria]:[Categoria7]]) &amp; """"</f>
        <v>"Precatecumenado","Vírgen María","Cuaresma","Pascua","Pentecostés","Fracción Del Pan"</v>
      </c>
    </row>
    <row r="54" spans="1:16" x14ac:dyDescent="0.35">
      <c r="A54" s="1">
        <v>41</v>
      </c>
      <c r="B54" s="1">
        <v>52</v>
      </c>
      <c r="C54" t="s">
        <v>65</v>
      </c>
      <c r="D54" t="s">
        <v>301</v>
      </c>
      <c r="E54" t="s">
        <v>262</v>
      </c>
      <c r="F54" s="7" t="s">
        <v>29</v>
      </c>
      <c r="G54" s="8" t="s">
        <v>30</v>
      </c>
      <c r="H54" t="s">
        <v>23</v>
      </c>
      <c r="I54" s="6" t="s">
        <v>18</v>
      </c>
      <c r="J54" t="s">
        <v>34</v>
      </c>
      <c r="K54" t="s">
        <v>46</v>
      </c>
      <c r="M54" t="s">
        <v>523</v>
      </c>
      <c r="N54" t="str">
        <f>"""" &amp; _xlfn.TEXTJOIN(""",""",TRUE,Table223[[#This Row],[Categoria1]:[Categoria7]]) &amp; """"</f>
        <v>"Adviento","Navidad","Entrada","Antiguo Testamento","Paz","Final"</v>
      </c>
      <c r="O54" t="s">
        <v>824</v>
      </c>
      <c r="P54" t="str">
        <f>"""" &amp; _xlfn.TEXTJOIN(""",""",TRUE,Table223[[#This Row],[Categoria]:[Categoria7]]) &amp; """"</f>
        <v>"Precatecumenado","Adviento","Navidad","Entrada","Antiguo Testamento","Paz","Final"</v>
      </c>
    </row>
    <row r="55" spans="1:16" x14ac:dyDescent="0.35">
      <c r="A55" s="10">
        <v>186</v>
      </c>
      <c r="B55" s="1">
        <v>53</v>
      </c>
      <c r="C55" s="11" t="s">
        <v>206</v>
      </c>
      <c r="D55" s="11" t="s">
        <v>407</v>
      </c>
      <c r="E55" s="11" t="s">
        <v>970</v>
      </c>
      <c r="F55" s="5"/>
      <c r="H55" s="4"/>
      <c r="M55" t="s">
        <v>665</v>
      </c>
      <c r="N55" t="str">
        <f>"""" &amp; _xlfn.TEXTJOIN(""",""",TRUE,Table223[[#This Row],[Categoria1]:[Categoria7]]) &amp; """"</f>
        <v>""</v>
      </c>
      <c r="O55" t="s">
        <v>746</v>
      </c>
      <c r="P55" t="str">
        <f>"""" &amp; _xlfn.TEXTJOIN(""",""",TRUE,Table223[[#This Row],[Categoria]:[Categoria7]]) &amp; """"</f>
        <v>"Liturgia"</v>
      </c>
    </row>
    <row r="56" spans="1:16" x14ac:dyDescent="0.35">
      <c r="A56" s="12">
        <v>187</v>
      </c>
      <c r="B56" s="1">
        <v>54</v>
      </c>
      <c r="C56" s="13" t="s">
        <v>207</v>
      </c>
      <c r="D56" s="13" t="s">
        <v>408</v>
      </c>
      <c r="E56" s="13" t="s">
        <v>970</v>
      </c>
      <c r="F56" s="5"/>
      <c r="H56" s="4"/>
      <c r="M56" t="s">
        <v>666</v>
      </c>
      <c r="N56" t="str">
        <f>"""" &amp; _xlfn.TEXTJOIN(""",""",TRUE,Table223[[#This Row],[Categoria1]:[Categoria7]]) &amp; """"</f>
        <v>""</v>
      </c>
      <c r="O56" t="s">
        <v>747</v>
      </c>
      <c r="P56" t="str">
        <f>"""" &amp; _xlfn.TEXTJOIN(""",""",TRUE,Table223[[#This Row],[Categoria]:[Categoria7]]) &amp; """"</f>
        <v>"Liturgia"</v>
      </c>
    </row>
    <row r="57" spans="1:16" x14ac:dyDescent="0.35">
      <c r="A57" s="1">
        <v>42</v>
      </c>
      <c r="B57" s="1">
        <v>55</v>
      </c>
      <c r="C57" t="s">
        <v>66</v>
      </c>
      <c r="D57" t="s">
        <v>302</v>
      </c>
      <c r="E57" t="s">
        <v>262</v>
      </c>
      <c r="F57" s="2" t="s">
        <v>12</v>
      </c>
      <c r="G57" s="3" t="s">
        <v>13</v>
      </c>
      <c r="H57" s="4" t="s">
        <v>15</v>
      </c>
      <c r="M57" t="s">
        <v>524</v>
      </c>
      <c r="N57" t="str">
        <f>"""" &amp; _xlfn.TEXTJOIN(""",""",TRUE,Table223[[#This Row],[Categoria1]:[Categoria7]]) &amp; """"</f>
        <v>"Pascua","Pentecostés","Nuevo Testamento"</v>
      </c>
      <c r="O57" t="s">
        <v>748</v>
      </c>
      <c r="P57" t="str">
        <f>"""" &amp; _xlfn.TEXTJOIN(""",""",TRUE,Table223[[#This Row],[Categoria]:[Categoria7]]) &amp; """"</f>
        <v>"Precatecumenado","Pascua","Pentecostés","Nuevo Testamento"</v>
      </c>
    </row>
    <row r="58" spans="1:16" x14ac:dyDescent="0.35">
      <c r="A58" s="16">
        <v>222</v>
      </c>
      <c r="B58" s="1">
        <v>56</v>
      </c>
      <c r="C58" s="17" t="s">
        <v>233</v>
      </c>
      <c r="D58" s="17" t="s">
        <v>429</v>
      </c>
      <c r="E58" s="17" t="s">
        <v>263</v>
      </c>
      <c r="F58" t="s">
        <v>48</v>
      </c>
      <c r="G58" s="6" t="s">
        <v>18</v>
      </c>
      <c r="M58" t="s">
        <v>690</v>
      </c>
      <c r="N58" t="str">
        <f>"""" &amp; _xlfn.TEXTJOIN(""",""",TRUE,Table223[[#This Row],[Categoria1]:[Categoria7]]) &amp; """"</f>
        <v>"Comunión","Antiguo Testamento"</v>
      </c>
      <c r="O58" t="s">
        <v>825</v>
      </c>
      <c r="P58" t="str">
        <f>"""" &amp; _xlfn.TEXTJOIN(""",""",TRUE,Table223[[#This Row],[Categoria]:[Categoria7]]) &amp; """"</f>
        <v>"Catecumenado","Comunión","Antiguo Testamento"</v>
      </c>
    </row>
    <row r="59" spans="1:16" x14ac:dyDescent="0.35">
      <c r="A59" s="1">
        <v>43</v>
      </c>
      <c r="B59" s="1">
        <v>57</v>
      </c>
      <c r="C59" t="s">
        <v>67</v>
      </c>
      <c r="D59" t="s">
        <v>303</v>
      </c>
      <c r="E59" t="s">
        <v>262</v>
      </c>
      <c r="F59" s="5" t="s">
        <v>17</v>
      </c>
      <c r="G59" s="7" t="s">
        <v>29</v>
      </c>
      <c r="H59" s="8" t="s">
        <v>30</v>
      </c>
      <c r="I59" s="6" t="s">
        <v>18</v>
      </c>
      <c r="J59" t="s">
        <v>23</v>
      </c>
      <c r="M59" t="s">
        <v>525</v>
      </c>
      <c r="N59" t="str">
        <f>"""" &amp; _xlfn.TEXTJOIN(""",""",TRUE,Table223[[#This Row],[Categoria1]:[Categoria7]]) &amp; """"</f>
        <v>"Cuaresma","Adviento","Navidad","Antiguo Testamento","Entrada"</v>
      </c>
      <c r="O59" t="s">
        <v>749</v>
      </c>
      <c r="P59" t="str">
        <f>"""" &amp; _xlfn.TEXTJOIN(""",""",TRUE,Table223[[#This Row],[Categoria]:[Categoria7]]) &amp; """"</f>
        <v>"Precatecumenado","Cuaresma","Adviento","Navidad","Antiguo Testamento","Entrada"</v>
      </c>
    </row>
    <row r="60" spans="1:16" x14ac:dyDescent="0.35">
      <c r="A60" s="1">
        <v>44</v>
      </c>
      <c r="B60" s="1">
        <v>58</v>
      </c>
      <c r="C60" t="s">
        <v>68</v>
      </c>
      <c r="D60" t="s">
        <v>304</v>
      </c>
      <c r="E60" t="s">
        <v>262</v>
      </c>
      <c r="F60" s="2" t="s">
        <v>12</v>
      </c>
      <c r="G60" s="3" t="s">
        <v>13</v>
      </c>
      <c r="H60" s="6" t="s">
        <v>18</v>
      </c>
      <c r="M60" t="s">
        <v>526</v>
      </c>
      <c r="N60" t="str">
        <f>"""" &amp; _xlfn.TEXTJOIN(""",""",TRUE,Table223[[#This Row],[Categoria1]:[Categoria7]]) &amp; """"</f>
        <v>"Pascua","Pentecostés","Antiguo Testamento"</v>
      </c>
      <c r="O60" t="s">
        <v>750</v>
      </c>
      <c r="P60" t="str">
        <f>"""" &amp; _xlfn.TEXTJOIN(""",""",TRUE,Table223[[#This Row],[Categoria]:[Categoria7]]) &amp; """"</f>
        <v>"Precatecumenado","Pascua","Pentecostés","Antiguo Testamento"</v>
      </c>
    </row>
    <row r="61" spans="1:16" x14ac:dyDescent="0.35">
      <c r="A61" s="1">
        <v>45</v>
      </c>
      <c r="B61" s="1">
        <v>59</v>
      </c>
      <c r="C61" t="s">
        <v>69</v>
      </c>
      <c r="D61" t="s">
        <v>305</v>
      </c>
      <c r="E61" t="s">
        <v>262</v>
      </c>
      <c r="F61" s="2" t="s">
        <v>12</v>
      </c>
      <c r="G61" s="3" t="s">
        <v>13</v>
      </c>
      <c r="H61" t="s">
        <v>34</v>
      </c>
      <c r="M61" t="s">
        <v>527</v>
      </c>
      <c r="N61" t="str">
        <f>"""" &amp; _xlfn.TEXTJOIN(""",""",TRUE,Table223[[#This Row],[Categoria1]:[Categoria7]]) &amp; """"</f>
        <v>"Pascua","Pentecostés","Paz"</v>
      </c>
      <c r="O61" t="s">
        <v>826</v>
      </c>
      <c r="P61" t="str">
        <f>"""" &amp; _xlfn.TEXTJOIN(""",""",TRUE,Table223[[#This Row],[Categoria]:[Categoria7]]) &amp; """"</f>
        <v>"Precatecumenado","Pascua","Pentecostés","Paz"</v>
      </c>
    </row>
    <row r="62" spans="1:16" x14ac:dyDescent="0.35">
      <c r="A62" s="1">
        <v>47</v>
      </c>
      <c r="B62" s="1">
        <v>60</v>
      </c>
      <c r="C62" t="s">
        <v>70</v>
      </c>
      <c r="D62" t="s">
        <v>306</v>
      </c>
      <c r="E62" t="s">
        <v>262</v>
      </c>
      <c r="F62" s="5" t="s">
        <v>17</v>
      </c>
      <c r="G62" s="7" t="s">
        <v>29</v>
      </c>
      <c r="H62" s="8" t="s">
        <v>30</v>
      </c>
      <c r="I62" s="6" t="s">
        <v>18</v>
      </c>
      <c r="M62" t="s">
        <v>528</v>
      </c>
      <c r="N62" t="str">
        <f>"""" &amp; _xlfn.TEXTJOIN(""",""",TRUE,Table223[[#This Row],[Categoria1]:[Categoria7]]) &amp; """"</f>
        <v>"Cuaresma","Adviento","Navidad","Antiguo Testamento"</v>
      </c>
      <c r="O62" t="s">
        <v>751</v>
      </c>
      <c r="P62" t="str">
        <f>"""" &amp; _xlfn.TEXTJOIN(""",""",TRUE,Table223[[#This Row],[Categoria]:[Categoria7]]) &amp; """"</f>
        <v>"Precatecumenado","Cuaresma","Adviento","Navidad","Antiguo Testamento"</v>
      </c>
    </row>
    <row r="63" spans="1:16" x14ac:dyDescent="0.35">
      <c r="A63" s="14">
        <v>223</v>
      </c>
      <c r="B63" s="1">
        <v>61</v>
      </c>
      <c r="C63" s="15" t="s">
        <v>234</v>
      </c>
      <c r="D63" s="15" t="s">
        <v>430</v>
      </c>
      <c r="E63" s="15" t="s">
        <v>263</v>
      </c>
      <c r="F63" s="9" t="s">
        <v>42</v>
      </c>
      <c r="G63" s="6" t="s">
        <v>18</v>
      </c>
      <c r="M63" t="s">
        <v>691</v>
      </c>
      <c r="N63" t="str">
        <f>"""" &amp; _xlfn.TEXTJOIN(""",""",TRUE,Table223[[#This Row],[Categoria1]:[Categoria7]]) &amp; """"</f>
        <v>"Vírgen María","Antiguo Testamento"</v>
      </c>
      <c r="O63" t="s">
        <v>827</v>
      </c>
      <c r="P63" t="str">
        <f>"""" &amp; _xlfn.TEXTJOIN(""",""",TRUE,Table223[[#This Row],[Categoria]:[Categoria7]]) &amp; """"</f>
        <v>"Catecumenado","Vírgen María","Antiguo Testamento"</v>
      </c>
    </row>
    <row r="64" spans="1:16" x14ac:dyDescent="0.35">
      <c r="A64" s="1">
        <v>48</v>
      </c>
      <c r="B64" s="1">
        <v>62</v>
      </c>
      <c r="C64" t="s">
        <v>71</v>
      </c>
      <c r="D64" t="s">
        <v>307</v>
      </c>
      <c r="E64" t="s">
        <v>262</v>
      </c>
      <c r="F64" s="5" t="s">
        <v>17</v>
      </c>
      <c r="G64" s="7" t="s">
        <v>29</v>
      </c>
      <c r="H64" s="8" t="s">
        <v>30</v>
      </c>
      <c r="I64" t="s">
        <v>23</v>
      </c>
      <c r="J64" s="6" t="s">
        <v>18</v>
      </c>
      <c r="M64" t="s">
        <v>529</v>
      </c>
      <c r="N64" t="str">
        <f>"""" &amp; _xlfn.TEXTJOIN(""",""",TRUE,Table223[[#This Row],[Categoria1]:[Categoria7]]) &amp; """"</f>
        <v>"Cuaresma","Adviento","Navidad","Entrada","Antiguo Testamento"</v>
      </c>
      <c r="O64" t="s">
        <v>752</v>
      </c>
      <c r="P64" t="str">
        <f>"""" &amp; _xlfn.TEXTJOIN(""",""",TRUE,Table223[[#This Row],[Categoria]:[Categoria7]]) &amp; """"</f>
        <v>"Precatecumenado","Cuaresma","Adviento","Navidad","Entrada","Antiguo Testamento"</v>
      </c>
    </row>
    <row r="65" spans="1:16" x14ac:dyDescent="0.35">
      <c r="A65" s="1">
        <v>49</v>
      </c>
      <c r="B65" s="1">
        <v>63</v>
      </c>
      <c r="C65" t="s">
        <v>72</v>
      </c>
      <c r="D65" t="s">
        <v>308</v>
      </c>
      <c r="E65" t="s">
        <v>262</v>
      </c>
      <c r="F65" s="6" t="s">
        <v>18</v>
      </c>
      <c r="M65" t="s">
        <v>530</v>
      </c>
      <c r="N65" t="str">
        <f>"""" &amp; _xlfn.TEXTJOIN(""",""",TRUE,Table223[[#This Row],[Categoria1]:[Categoria7]]) &amp; """"</f>
        <v>"Antiguo Testamento"</v>
      </c>
      <c r="O65" t="s">
        <v>828</v>
      </c>
      <c r="P65" t="str">
        <f>"""" &amp; _xlfn.TEXTJOIN(""",""",TRUE,Table223[[#This Row],[Categoria]:[Categoria7]]) &amp; """"</f>
        <v>"Precatecumenado","Antiguo Testamento"</v>
      </c>
    </row>
    <row r="66" spans="1:16" x14ac:dyDescent="0.35">
      <c r="A66" s="1">
        <v>50</v>
      </c>
      <c r="B66" s="1">
        <v>64</v>
      </c>
      <c r="C66" t="s">
        <v>73</v>
      </c>
      <c r="D66" t="s">
        <v>309</v>
      </c>
      <c r="E66" t="s">
        <v>262</v>
      </c>
      <c r="F66" t="s">
        <v>46</v>
      </c>
      <c r="G66" s="4" t="s">
        <v>15</v>
      </c>
      <c r="M66" t="s">
        <v>531</v>
      </c>
      <c r="N66" t="str">
        <f>"""" &amp; _xlfn.TEXTJOIN(""",""",TRUE,Table223[[#This Row],[Categoria1]:[Categoria7]]) &amp; """"</f>
        <v>"Final","Nuevo Testamento"</v>
      </c>
      <c r="O66" t="s">
        <v>753</v>
      </c>
      <c r="P66" t="str">
        <f>"""" &amp; _xlfn.TEXTJOIN(""",""",TRUE,Table223[[#This Row],[Categoria]:[Categoria7]]) &amp; """"</f>
        <v>"Precatecumenado","Final","Nuevo Testamento"</v>
      </c>
    </row>
    <row r="67" spans="1:16" x14ac:dyDescent="0.35">
      <c r="A67" s="1">
        <v>51</v>
      </c>
      <c r="B67" s="1">
        <v>65</v>
      </c>
      <c r="C67" t="s">
        <v>74</v>
      </c>
      <c r="D67" t="s">
        <v>310</v>
      </c>
      <c r="E67" t="s">
        <v>262</v>
      </c>
      <c r="F67" s="2" t="s">
        <v>12</v>
      </c>
      <c r="G67" s="3" t="s">
        <v>13</v>
      </c>
      <c r="H67" s="6" t="s">
        <v>18</v>
      </c>
      <c r="M67" t="s">
        <v>532</v>
      </c>
      <c r="N67" t="str">
        <f>"""" &amp; _xlfn.TEXTJOIN(""",""",TRUE,Table223[[#This Row],[Categoria1]:[Categoria7]]) &amp; """"</f>
        <v>"Pascua","Pentecostés","Antiguo Testamento"</v>
      </c>
      <c r="O67" t="s">
        <v>829</v>
      </c>
      <c r="P67" t="str">
        <f>"""" &amp; _xlfn.TEXTJOIN(""",""",TRUE,Table223[[#This Row],[Categoria]:[Categoria7]]) &amp; """"</f>
        <v>"Precatecumenado","Pascua","Pentecostés","Antiguo Testamento"</v>
      </c>
    </row>
    <row r="68" spans="1:16" x14ac:dyDescent="0.35">
      <c r="A68" s="1">
        <v>52</v>
      </c>
      <c r="B68" s="1">
        <v>66</v>
      </c>
      <c r="C68" t="s">
        <v>75</v>
      </c>
      <c r="D68" t="s">
        <v>311</v>
      </c>
      <c r="E68" t="s">
        <v>262</v>
      </c>
      <c r="F68" s="6" t="s">
        <v>18</v>
      </c>
      <c r="M68" t="s">
        <v>533</v>
      </c>
      <c r="N68" t="str">
        <f>"""" &amp; _xlfn.TEXTJOIN(""",""",TRUE,Table223[[#This Row],[Categoria1]:[Categoria7]]) &amp; """"</f>
        <v>"Antiguo Testamento"</v>
      </c>
      <c r="O68" t="s">
        <v>830</v>
      </c>
      <c r="P68" t="str">
        <f>"""" &amp; _xlfn.TEXTJOIN(""",""",TRUE,Table223[[#This Row],[Categoria]:[Categoria7]]) &amp; """"</f>
        <v>"Precatecumenado","Antiguo Testamento"</v>
      </c>
    </row>
    <row r="69" spans="1:16" x14ac:dyDescent="0.35">
      <c r="A69" s="1">
        <v>53</v>
      </c>
      <c r="B69" s="1">
        <v>67</v>
      </c>
      <c r="C69" t="s">
        <v>76</v>
      </c>
      <c r="D69" t="s">
        <v>312</v>
      </c>
      <c r="E69" t="s">
        <v>262</v>
      </c>
      <c r="F69" s="2" t="s">
        <v>12</v>
      </c>
      <c r="G69" s="3" t="s">
        <v>13</v>
      </c>
      <c r="H69" t="s">
        <v>23</v>
      </c>
      <c r="I69" s="4" t="s">
        <v>15</v>
      </c>
      <c r="M69" t="s">
        <v>534</v>
      </c>
      <c r="N69" t="str">
        <f>"""" &amp; _xlfn.TEXTJOIN(""",""",TRUE,Table223[[#This Row],[Categoria1]:[Categoria7]]) &amp; """"</f>
        <v>"Pascua","Pentecostés","Entrada","Nuevo Testamento"</v>
      </c>
      <c r="O69" t="s">
        <v>754</v>
      </c>
      <c r="P69" t="str">
        <f>"""" &amp; _xlfn.TEXTJOIN(""",""",TRUE,Table223[[#This Row],[Categoria]:[Categoria7]]) &amp; """"</f>
        <v>"Precatecumenado","Pascua","Pentecostés","Entrada","Nuevo Testamento"</v>
      </c>
    </row>
    <row r="70" spans="1:16" x14ac:dyDescent="0.35">
      <c r="A70" s="1">
        <v>54</v>
      </c>
      <c r="B70" s="1">
        <v>68</v>
      </c>
      <c r="C70" t="s">
        <v>77</v>
      </c>
      <c r="D70" t="s">
        <v>313</v>
      </c>
      <c r="E70" t="s">
        <v>262</v>
      </c>
      <c r="F70" s="2" t="s">
        <v>12</v>
      </c>
      <c r="G70" s="3" t="s">
        <v>13</v>
      </c>
      <c r="H70" t="s">
        <v>23</v>
      </c>
      <c r="I70" t="s">
        <v>48</v>
      </c>
      <c r="J70" s="4" t="s">
        <v>15</v>
      </c>
      <c r="M70" t="s">
        <v>535</v>
      </c>
      <c r="N70" t="str">
        <f>"""" &amp; _xlfn.TEXTJOIN(""",""",TRUE,Table223[[#This Row],[Categoria1]:[Categoria7]]) &amp; """"</f>
        <v>"Pascua","Pentecostés","Entrada","Comunión","Nuevo Testamento"</v>
      </c>
      <c r="O70" t="s">
        <v>831</v>
      </c>
      <c r="P70" t="str">
        <f>"""" &amp; _xlfn.TEXTJOIN(""",""",TRUE,Table223[[#This Row],[Categoria]:[Categoria7]]) &amp; """"</f>
        <v>"Precatecumenado","Pascua","Pentecostés","Entrada","Comunión","Nuevo Testamento"</v>
      </c>
    </row>
    <row r="71" spans="1:16" x14ac:dyDescent="0.35">
      <c r="A71" s="1">
        <v>55</v>
      </c>
      <c r="B71" s="1">
        <v>69</v>
      </c>
      <c r="C71" t="s">
        <v>78</v>
      </c>
      <c r="D71" t="s">
        <v>314</v>
      </c>
      <c r="E71" t="s">
        <v>262</v>
      </c>
      <c r="F71" s="2" t="s">
        <v>12</v>
      </c>
      <c r="G71" s="3" t="s">
        <v>13</v>
      </c>
      <c r="H71" t="s">
        <v>48</v>
      </c>
      <c r="I71" s="6" t="s">
        <v>18</v>
      </c>
      <c r="M71" t="s">
        <v>536</v>
      </c>
      <c r="N71" t="str">
        <f>"""" &amp; _xlfn.TEXTJOIN(""",""",TRUE,Table223[[#This Row],[Categoria1]:[Categoria7]]) &amp; """"</f>
        <v>"Pascua","Pentecostés","Comunión","Antiguo Testamento"</v>
      </c>
      <c r="O71" t="s">
        <v>755</v>
      </c>
      <c r="P71" t="str">
        <f>"""" &amp; _xlfn.TEXTJOIN(""",""",TRUE,Table223[[#This Row],[Categoria]:[Categoria7]]) &amp; """"</f>
        <v>"Precatecumenado","Pascua","Pentecostés","Comunión","Antiguo Testamento"</v>
      </c>
    </row>
    <row r="72" spans="1:16" x14ac:dyDescent="0.35">
      <c r="A72" s="1">
        <v>56</v>
      </c>
      <c r="B72" s="1">
        <v>70</v>
      </c>
      <c r="C72" t="s">
        <v>79</v>
      </c>
      <c r="D72" t="s">
        <v>315</v>
      </c>
      <c r="E72" t="s">
        <v>262</v>
      </c>
      <c r="F72" t="s">
        <v>64</v>
      </c>
      <c r="G72" s="6" t="s">
        <v>18</v>
      </c>
      <c r="M72" t="s">
        <v>537</v>
      </c>
      <c r="N72" t="str">
        <f>"""" &amp; _xlfn.TEXTJOIN(""",""",TRUE,Table223[[#This Row],[Categoria1]:[Categoria7]]) &amp; """"</f>
        <v>"Fracción Del Pan","Antiguo Testamento"</v>
      </c>
      <c r="O72" t="s">
        <v>832</v>
      </c>
      <c r="P72" t="str">
        <f>"""" &amp; _xlfn.TEXTJOIN(""",""",TRUE,Table223[[#This Row],[Categoria]:[Categoria7]]) &amp; """"</f>
        <v>"Precatecumenado","Fracción Del Pan","Antiguo Testamento"</v>
      </c>
    </row>
    <row r="73" spans="1:16" x14ac:dyDescent="0.35">
      <c r="A73" s="1">
        <v>57</v>
      </c>
      <c r="B73" s="1">
        <v>71</v>
      </c>
      <c r="C73" t="s">
        <v>80</v>
      </c>
      <c r="D73" t="s">
        <v>316</v>
      </c>
      <c r="E73" t="s">
        <v>262</v>
      </c>
      <c r="F73" s="2" t="s">
        <v>12</v>
      </c>
      <c r="G73" s="3" t="s">
        <v>13</v>
      </c>
      <c r="H73" t="s">
        <v>64</v>
      </c>
      <c r="M73" t="s">
        <v>538</v>
      </c>
      <c r="N73" t="str">
        <f>"""" &amp; _xlfn.TEXTJOIN(""",""",TRUE,Table223[[#This Row],[Categoria1]:[Categoria7]]) &amp; """"</f>
        <v>"Pascua","Pentecostés","Fracción Del Pan"</v>
      </c>
      <c r="O73" t="s">
        <v>833</v>
      </c>
      <c r="P73" t="str">
        <f>"""" &amp; _xlfn.TEXTJOIN(""",""",TRUE,Table223[[#This Row],[Categoria]:[Categoria7]]) &amp; """"</f>
        <v>"Precatecumenado","Pascua","Pentecostés","Fracción Del Pan"</v>
      </c>
    </row>
    <row r="74" spans="1:16" x14ac:dyDescent="0.35">
      <c r="A74" s="16">
        <v>224</v>
      </c>
      <c r="B74" s="1">
        <v>72</v>
      </c>
      <c r="C74" s="17" t="s">
        <v>235</v>
      </c>
      <c r="D74" s="17" t="s">
        <v>431</v>
      </c>
      <c r="E74" s="17" t="s">
        <v>263</v>
      </c>
      <c r="F74" t="s">
        <v>48</v>
      </c>
      <c r="G74" s="4" t="s">
        <v>15</v>
      </c>
      <c r="M74" t="s">
        <v>692</v>
      </c>
      <c r="N74" t="str">
        <f>"""" &amp; _xlfn.TEXTJOIN(""",""",TRUE,Table223[[#This Row],[Categoria1]:[Categoria7]]) &amp; """"</f>
        <v>"Comunión","Nuevo Testamento"</v>
      </c>
      <c r="O74" t="s">
        <v>834</v>
      </c>
      <c r="P74" t="str">
        <f>"""" &amp; _xlfn.TEXTJOIN(""",""",TRUE,Table223[[#This Row],[Categoria]:[Categoria7]]) &amp; """"</f>
        <v>"Catecumenado","Comunión","Nuevo Testamento"</v>
      </c>
    </row>
    <row r="75" spans="1:16" x14ac:dyDescent="0.35">
      <c r="A75" s="1">
        <v>58</v>
      </c>
      <c r="B75" s="1">
        <v>73</v>
      </c>
      <c r="C75" t="s">
        <v>81</v>
      </c>
      <c r="D75" t="s">
        <v>317</v>
      </c>
      <c r="E75" t="s">
        <v>262</v>
      </c>
      <c r="F75" s="6" t="s">
        <v>18</v>
      </c>
      <c r="M75" t="s">
        <v>539</v>
      </c>
      <c r="N75" t="str">
        <f>"""" &amp; _xlfn.TEXTJOIN(""",""",TRUE,Table223[[#This Row],[Categoria1]:[Categoria7]]) &amp; """"</f>
        <v>"Antiguo Testamento"</v>
      </c>
      <c r="O75" t="s">
        <v>835</v>
      </c>
      <c r="P75" t="str">
        <f>"""" &amp; _xlfn.TEXTJOIN(""",""",TRUE,Table223[[#This Row],[Categoria]:[Categoria7]]) &amp; """"</f>
        <v>"Precatecumenado","Antiguo Testamento"</v>
      </c>
    </row>
    <row r="76" spans="1:16" x14ac:dyDescent="0.35">
      <c r="A76" s="1">
        <v>59</v>
      </c>
      <c r="B76" s="1">
        <v>74</v>
      </c>
      <c r="C76" t="s">
        <v>82</v>
      </c>
      <c r="D76" t="s">
        <v>318</v>
      </c>
      <c r="E76" t="s">
        <v>262</v>
      </c>
      <c r="F76" s="7" t="s">
        <v>29</v>
      </c>
      <c r="G76" s="8" t="s">
        <v>30</v>
      </c>
      <c r="H76" s="6" t="s">
        <v>18</v>
      </c>
      <c r="M76" t="s">
        <v>540</v>
      </c>
      <c r="N76" t="str">
        <f>"""" &amp; _xlfn.TEXTJOIN(""",""",TRUE,Table223[[#This Row],[Categoria1]:[Categoria7]]) &amp; """"</f>
        <v>"Adviento","Navidad","Antiguo Testamento"</v>
      </c>
      <c r="O76" t="s">
        <v>836</v>
      </c>
      <c r="P76" t="str">
        <f>"""" &amp; _xlfn.TEXTJOIN(""",""",TRUE,Table223[[#This Row],[Categoria]:[Categoria7]]) &amp; """"</f>
        <v>"Precatecumenado","Adviento","Navidad","Antiguo Testamento"</v>
      </c>
    </row>
    <row r="77" spans="1:16" x14ac:dyDescent="0.35">
      <c r="A77" s="14">
        <v>225</v>
      </c>
      <c r="B77" s="1">
        <v>75</v>
      </c>
      <c r="C77" s="15" t="s">
        <v>236</v>
      </c>
      <c r="D77" s="15" t="s">
        <v>432</v>
      </c>
      <c r="E77" s="15" t="s">
        <v>263</v>
      </c>
      <c r="F77" s="4" t="s">
        <v>15</v>
      </c>
      <c r="M77" t="s">
        <v>693</v>
      </c>
      <c r="N77" t="str">
        <f>"""" &amp; _xlfn.TEXTJOIN(""",""",TRUE,Table223[[#This Row],[Categoria1]:[Categoria7]]) &amp; """"</f>
        <v>"Nuevo Testamento"</v>
      </c>
      <c r="O77" t="s">
        <v>756</v>
      </c>
      <c r="P77" t="str">
        <f>"""" &amp; _xlfn.TEXTJOIN(""",""",TRUE,Table223[[#This Row],[Categoria]:[Categoria7]]) &amp; """"</f>
        <v>"Catecumenado","Nuevo Testamento"</v>
      </c>
    </row>
    <row r="78" spans="1:16" x14ac:dyDescent="0.35">
      <c r="A78" s="1">
        <v>60</v>
      </c>
      <c r="B78" s="1">
        <v>76</v>
      </c>
      <c r="C78" t="s">
        <v>83</v>
      </c>
      <c r="D78" t="s">
        <v>319</v>
      </c>
      <c r="E78" t="s">
        <v>262</v>
      </c>
      <c r="F78" t="s">
        <v>23</v>
      </c>
      <c r="G78" s="6" t="s">
        <v>18</v>
      </c>
      <c r="M78" t="s">
        <v>541</v>
      </c>
      <c r="N78" t="str">
        <f>"""" &amp; _xlfn.TEXTJOIN(""",""",TRUE,Table223[[#This Row],[Categoria1]:[Categoria7]]) &amp; """"</f>
        <v>"Entrada","Antiguo Testamento"</v>
      </c>
      <c r="O78" t="s">
        <v>837</v>
      </c>
      <c r="P78" t="str">
        <f>"""" &amp; _xlfn.TEXTJOIN(""",""",TRUE,Table223[[#This Row],[Categoria]:[Categoria7]]) &amp; """"</f>
        <v>"Precatecumenado","Entrada","Antiguo Testamento"</v>
      </c>
    </row>
    <row r="79" spans="1:16" x14ac:dyDescent="0.35">
      <c r="A79" s="1">
        <v>61</v>
      </c>
      <c r="B79" s="1">
        <v>77</v>
      </c>
      <c r="C79" t="s">
        <v>84</v>
      </c>
      <c r="D79" t="s">
        <v>320</v>
      </c>
      <c r="E79" t="s">
        <v>262</v>
      </c>
      <c r="F79" s="2" t="s">
        <v>12</v>
      </c>
      <c r="G79" s="3" t="s">
        <v>13</v>
      </c>
      <c r="H79" t="s">
        <v>48</v>
      </c>
      <c r="I79" s="6" t="s">
        <v>18</v>
      </c>
      <c r="M79" t="s">
        <v>542</v>
      </c>
      <c r="N79" t="str">
        <f>"""" &amp; _xlfn.TEXTJOIN(""",""",TRUE,Table223[[#This Row],[Categoria1]:[Categoria7]]) &amp; """"</f>
        <v>"Pascua","Pentecostés","Comunión","Antiguo Testamento"</v>
      </c>
      <c r="O79" t="s">
        <v>838</v>
      </c>
      <c r="P79" t="str">
        <f>"""" &amp; _xlfn.TEXTJOIN(""",""",TRUE,Table223[[#This Row],[Categoria]:[Categoria7]]) &amp; """"</f>
        <v>"Precatecumenado","Pascua","Pentecostés","Comunión","Antiguo Testamento"</v>
      </c>
    </row>
    <row r="80" spans="1:16" x14ac:dyDescent="0.35">
      <c r="A80" s="1">
        <v>62</v>
      </c>
      <c r="B80" s="1">
        <v>78</v>
      </c>
      <c r="C80" t="s">
        <v>85</v>
      </c>
      <c r="D80" t="s">
        <v>321</v>
      </c>
      <c r="E80" t="s">
        <v>262</v>
      </c>
      <c r="F80" t="s">
        <v>64</v>
      </c>
      <c r="G80" s="6" t="s">
        <v>18</v>
      </c>
      <c r="M80" t="s">
        <v>543</v>
      </c>
      <c r="N80" t="str">
        <f>"""" &amp; _xlfn.TEXTJOIN(""",""",TRUE,Table223[[#This Row],[Categoria1]:[Categoria7]]) &amp; """"</f>
        <v>"Fracción Del Pan","Antiguo Testamento"</v>
      </c>
      <c r="O80" t="s">
        <v>839</v>
      </c>
      <c r="P80" t="str">
        <f>"""" &amp; _xlfn.TEXTJOIN(""",""",TRUE,Table223[[#This Row],[Categoria]:[Categoria7]]) &amp; """"</f>
        <v>"Precatecumenado","Fracción Del Pan","Antiguo Testamento"</v>
      </c>
    </row>
    <row r="81" spans="1:16" x14ac:dyDescent="0.35">
      <c r="A81" s="1">
        <v>63</v>
      </c>
      <c r="B81" s="1">
        <v>79</v>
      </c>
      <c r="C81" t="s">
        <v>86</v>
      </c>
      <c r="D81" t="s">
        <v>322</v>
      </c>
      <c r="E81" t="s">
        <v>262</v>
      </c>
      <c r="F81" s="6" t="s">
        <v>18</v>
      </c>
      <c r="G81" s="7" t="s">
        <v>29</v>
      </c>
      <c r="H81" s="8" t="s">
        <v>30</v>
      </c>
      <c r="I81" s="5" t="s">
        <v>17</v>
      </c>
      <c r="M81" t="s">
        <v>544</v>
      </c>
      <c r="N81" t="str">
        <f>"""" &amp; _xlfn.TEXTJOIN(""",""",TRUE,Table223[[#This Row],[Categoria1]:[Categoria7]]) &amp; """"</f>
        <v>"Antiguo Testamento","Adviento","Navidad","Cuaresma"</v>
      </c>
      <c r="O81" t="s">
        <v>840</v>
      </c>
      <c r="P81" t="str">
        <f>"""" &amp; _xlfn.TEXTJOIN(""",""",TRUE,Table223[[#This Row],[Categoria]:[Categoria7]]) &amp; """"</f>
        <v>"Precatecumenado","Antiguo Testamento","Adviento","Navidad","Cuaresma"</v>
      </c>
    </row>
    <row r="82" spans="1:16" x14ac:dyDescent="0.35">
      <c r="A82" s="1">
        <v>64</v>
      </c>
      <c r="B82" s="1">
        <v>80</v>
      </c>
      <c r="C82" t="s">
        <v>87</v>
      </c>
      <c r="D82" t="s">
        <v>323</v>
      </c>
      <c r="E82" t="s">
        <v>262</v>
      </c>
      <c r="F82" t="s">
        <v>48</v>
      </c>
      <c r="G82" s="4" t="s">
        <v>15</v>
      </c>
      <c r="M82" t="s">
        <v>545</v>
      </c>
      <c r="N82" t="str">
        <f>"""" &amp; _xlfn.TEXTJOIN(""",""",TRUE,Table223[[#This Row],[Categoria1]:[Categoria7]]) &amp; """"</f>
        <v>"Comunión","Nuevo Testamento"</v>
      </c>
      <c r="O82" t="s">
        <v>841</v>
      </c>
      <c r="P82" t="str">
        <f>"""" &amp; _xlfn.TEXTJOIN(""",""",TRUE,Table223[[#This Row],[Categoria]:[Categoria7]]) &amp; """"</f>
        <v>"Precatecumenado","Comunión","Nuevo Testamento"</v>
      </c>
    </row>
    <row r="83" spans="1:16" x14ac:dyDescent="0.35">
      <c r="A83" s="1">
        <v>65</v>
      </c>
      <c r="B83" s="1">
        <v>81</v>
      </c>
      <c r="C83" t="s">
        <v>88</v>
      </c>
      <c r="D83" t="s">
        <v>324</v>
      </c>
      <c r="E83" t="s">
        <v>262</v>
      </c>
      <c r="F83" t="s">
        <v>48</v>
      </c>
      <c r="G83" s="4" t="s">
        <v>15</v>
      </c>
      <c r="M83" t="s">
        <v>546</v>
      </c>
      <c r="N83" t="str">
        <f>"""" &amp; _xlfn.TEXTJOIN(""",""",TRUE,Table223[[#This Row],[Categoria1]:[Categoria7]]) &amp; """"</f>
        <v>"Comunión","Nuevo Testamento"</v>
      </c>
      <c r="O83" t="s">
        <v>757</v>
      </c>
      <c r="P83" t="str">
        <f>"""" &amp; _xlfn.TEXTJOIN(""",""",TRUE,Table223[[#This Row],[Categoria]:[Categoria7]]) &amp; """"</f>
        <v>"Precatecumenado","Comunión","Nuevo Testamento"</v>
      </c>
    </row>
    <row r="84" spans="1:16" x14ac:dyDescent="0.35">
      <c r="A84" s="1">
        <v>66</v>
      </c>
      <c r="B84" s="1">
        <v>82</v>
      </c>
      <c r="C84" t="s">
        <v>89</v>
      </c>
      <c r="D84" t="s">
        <v>325</v>
      </c>
      <c r="E84" t="s">
        <v>262</v>
      </c>
      <c r="F84" s="2" t="s">
        <v>12</v>
      </c>
      <c r="G84" s="3" t="s">
        <v>13</v>
      </c>
      <c r="H84" t="s">
        <v>64</v>
      </c>
      <c r="I84" s="4" t="s">
        <v>15</v>
      </c>
      <c r="M84" t="s">
        <v>547</v>
      </c>
      <c r="N84" t="str">
        <f>"""" &amp; _xlfn.TEXTJOIN(""",""",TRUE,Table223[[#This Row],[Categoria1]:[Categoria7]]) &amp; """"</f>
        <v>"Pascua","Pentecostés","Fracción Del Pan","Nuevo Testamento"</v>
      </c>
      <c r="O84" t="s">
        <v>758</v>
      </c>
      <c r="P84" t="str">
        <f>"""" &amp; _xlfn.TEXTJOIN(""",""",TRUE,Table223[[#This Row],[Categoria]:[Categoria7]]) &amp; """"</f>
        <v>"Precatecumenado","Pascua","Pentecostés","Fracción Del Pan","Nuevo Testamento"</v>
      </c>
    </row>
    <row r="85" spans="1:16" x14ac:dyDescent="0.35">
      <c r="A85" s="1">
        <v>67</v>
      </c>
      <c r="B85" s="1">
        <v>83</v>
      </c>
      <c r="C85" t="s">
        <v>90</v>
      </c>
      <c r="D85" t="s">
        <v>326</v>
      </c>
      <c r="E85" t="s">
        <v>262</v>
      </c>
      <c r="F85" t="s">
        <v>48</v>
      </c>
      <c r="G85" t="s">
        <v>46</v>
      </c>
      <c r="H85" s="6" t="s">
        <v>18</v>
      </c>
      <c r="M85" t="s">
        <v>548</v>
      </c>
      <c r="N85" t="str">
        <f>"""" &amp; _xlfn.TEXTJOIN(""",""",TRUE,Table223[[#This Row],[Categoria1]:[Categoria7]]) &amp; """"</f>
        <v>"Comunión","Final","Antiguo Testamento"</v>
      </c>
      <c r="O85" t="s">
        <v>842</v>
      </c>
      <c r="P85" t="str">
        <f>"""" &amp; _xlfn.TEXTJOIN(""",""",TRUE,Table223[[#This Row],[Categoria]:[Categoria7]]) &amp; """"</f>
        <v>"Precatecumenado","Comunión","Final","Antiguo Testamento"</v>
      </c>
    </row>
    <row r="86" spans="1:16" x14ac:dyDescent="0.35">
      <c r="A86" s="1">
        <v>68</v>
      </c>
      <c r="B86" s="1">
        <v>84</v>
      </c>
      <c r="C86" t="s">
        <v>91</v>
      </c>
      <c r="D86" t="s">
        <v>327</v>
      </c>
      <c r="E86" t="s">
        <v>262</v>
      </c>
      <c r="F86" s="2" t="s">
        <v>12</v>
      </c>
      <c r="G86" s="3" t="s">
        <v>13</v>
      </c>
      <c r="H86" t="s">
        <v>23</v>
      </c>
      <c r="I86" t="s">
        <v>48</v>
      </c>
      <c r="M86" t="s">
        <v>549</v>
      </c>
      <c r="N86" t="str">
        <f>"""" &amp; _xlfn.TEXTJOIN(""",""",TRUE,Table223[[#This Row],[Categoria1]:[Categoria7]]) &amp; """"</f>
        <v>"Pascua","Pentecostés","Entrada","Comunión"</v>
      </c>
      <c r="O86" t="s">
        <v>843</v>
      </c>
      <c r="P86" t="str">
        <f>"""" &amp; _xlfn.TEXTJOIN(""",""",TRUE,Table223[[#This Row],[Categoria]:[Categoria7]]) &amp; """"</f>
        <v>"Precatecumenado","Pascua","Pentecostés","Entrada","Comunión"</v>
      </c>
    </row>
    <row r="87" spans="1:16" x14ac:dyDescent="0.35">
      <c r="A87" s="1">
        <v>69</v>
      </c>
      <c r="B87" s="1">
        <v>85</v>
      </c>
      <c r="C87" t="s">
        <v>92</v>
      </c>
      <c r="D87" t="s">
        <v>328</v>
      </c>
      <c r="E87" t="s">
        <v>262</v>
      </c>
      <c r="F87" s="6" t="s">
        <v>18</v>
      </c>
      <c r="M87" t="s">
        <v>550</v>
      </c>
      <c r="N87" t="str">
        <f>"""" &amp; _xlfn.TEXTJOIN(""",""",TRUE,Table223[[#This Row],[Categoria1]:[Categoria7]]) &amp; """"</f>
        <v>"Antiguo Testamento"</v>
      </c>
      <c r="O87" t="s">
        <v>844</v>
      </c>
      <c r="P87" t="str">
        <f>"""" &amp; _xlfn.TEXTJOIN(""",""",TRUE,Table223[[#This Row],[Categoria]:[Categoria7]]) &amp; """"</f>
        <v>"Precatecumenado","Antiguo Testamento"</v>
      </c>
    </row>
    <row r="88" spans="1:16" x14ac:dyDescent="0.35">
      <c r="A88" s="1">
        <v>70</v>
      </c>
      <c r="B88" s="1">
        <v>86</v>
      </c>
      <c r="C88" t="s">
        <v>93</v>
      </c>
      <c r="D88" t="s">
        <v>329</v>
      </c>
      <c r="E88" t="s">
        <v>262</v>
      </c>
      <c r="F88" s="7" t="s">
        <v>29</v>
      </c>
      <c r="G88" s="8" t="s">
        <v>30</v>
      </c>
      <c r="H88" t="s">
        <v>23</v>
      </c>
      <c r="I88" t="s">
        <v>48</v>
      </c>
      <c r="J88" s="6" t="s">
        <v>18</v>
      </c>
      <c r="M88" t="s">
        <v>551</v>
      </c>
      <c r="N88" t="str">
        <f>"""" &amp; _xlfn.TEXTJOIN(""",""",TRUE,Table223[[#This Row],[Categoria1]:[Categoria7]]) &amp; """"</f>
        <v>"Adviento","Navidad","Entrada","Comunión","Antiguo Testamento"</v>
      </c>
      <c r="O88" t="s">
        <v>845</v>
      </c>
      <c r="P88" t="str">
        <f>"""" &amp; _xlfn.TEXTJOIN(""",""",TRUE,Table223[[#This Row],[Categoria]:[Categoria7]]) &amp; """"</f>
        <v>"Precatecumenado","Adviento","Navidad","Entrada","Comunión","Antiguo Testamento"</v>
      </c>
    </row>
    <row r="89" spans="1:16" x14ac:dyDescent="0.35">
      <c r="A89" s="1">
        <v>71</v>
      </c>
      <c r="B89" s="1">
        <v>87</v>
      </c>
      <c r="C89" t="s">
        <v>94</v>
      </c>
      <c r="D89" t="s">
        <v>451</v>
      </c>
      <c r="E89" t="s">
        <v>262</v>
      </c>
      <c r="F89" s="6" t="s">
        <v>18</v>
      </c>
      <c r="M89" t="s">
        <v>552</v>
      </c>
      <c r="N89" t="str">
        <f>"""" &amp; _xlfn.TEXTJOIN(""",""",TRUE,Table223[[#This Row],[Categoria1]:[Categoria7]]) &amp; """"</f>
        <v>"Antiguo Testamento"</v>
      </c>
      <c r="O89" t="s">
        <v>846</v>
      </c>
      <c r="P89" t="str">
        <f>"""" &amp; _xlfn.TEXTJOIN(""",""",TRUE,Table223[[#This Row],[Categoria]:[Categoria7]]) &amp; """"</f>
        <v>"Precatecumenado","Antiguo Testamento"</v>
      </c>
    </row>
    <row r="90" spans="1:16" x14ac:dyDescent="0.35">
      <c r="A90" s="1">
        <v>72</v>
      </c>
      <c r="B90" s="1">
        <v>88</v>
      </c>
      <c r="C90" t="s">
        <v>95</v>
      </c>
      <c r="D90" t="s">
        <v>481</v>
      </c>
      <c r="E90" t="s">
        <v>262</v>
      </c>
      <c r="F90" s="2" t="s">
        <v>12</v>
      </c>
      <c r="G90" s="3" t="s">
        <v>13</v>
      </c>
      <c r="H90" s="4" t="s">
        <v>15</v>
      </c>
      <c r="M90" t="s">
        <v>553</v>
      </c>
      <c r="N90" t="str">
        <f>"""" &amp; _xlfn.TEXTJOIN(""",""",TRUE,Table223[[#This Row],[Categoria1]:[Categoria7]]) &amp; """"</f>
        <v>"Pascua","Pentecostés","Nuevo Testamento"</v>
      </c>
      <c r="O90" t="s">
        <v>759</v>
      </c>
      <c r="P90" t="str">
        <f>"""" &amp; _xlfn.TEXTJOIN(""",""",TRUE,Table223[[#This Row],[Categoria]:[Categoria7]]) &amp; """"</f>
        <v>"Precatecumenado","Pascua","Pentecostés","Nuevo Testamento"</v>
      </c>
    </row>
    <row r="91" spans="1:16" x14ac:dyDescent="0.35">
      <c r="A91" s="1">
        <v>73</v>
      </c>
      <c r="B91" s="1">
        <v>89</v>
      </c>
      <c r="C91" t="s">
        <v>96</v>
      </c>
      <c r="D91" t="s">
        <v>330</v>
      </c>
      <c r="E91" t="s">
        <v>262</v>
      </c>
      <c r="F91" t="s">
        <v>34</v>
      </c>
      <c r="M91" t="s">
        <v>554</v>
      </c>
      <c r="N91" t="str">
        <f>"""" &amp; _xlfn.TEXTJOIN(""",""",TRUE,Table223[[#This Row],[Categoria1]:[Categoria7]]) &amp; """"</f>
        <v>"Paz"</v>
      </c>
      <c r="O91" t="s">
        <v>847</v>
      </c>
      <c r="P91" t="str">
        <f>"""" &amp; _xlfn.TEXTJOIN(""",""",TRUE,Table223[[#This Row],[Categoria]:[Categoria7]]) &amp; """"</f>
        <v>"Precatecumenado","Paz"</v>
      </c>
    </row>
    <row r="92" spans="1:16" x14ac:dyDescent="0.35">
      <c r="A92" s="1">
        <v>74</v>
      </c>
      <c r="B92" s="1">
        <v>90</v>
      </c>
      <c r="C92" t="s">
        <v>97</v>
      </c>
      <c r="D92" t="s">
        <v>331</v>
      </c>
      <c r="E92" t="s">
        <v>262</v>
      </c>
      <c r="F92" s="7" t="s">
        <v>29</v>
      </c>
      <c r="G92" s="8" t="s">
        <v>30</v>
      </c>
      <c r="H92" s="5" t="s">
        <v>17</v>
      </c>
      <c r="I92" t="s">
        <v>64</v>
      </c>
      <c r="M92" t="s">
        <v>555</v>
      </c>
      <c r="N92" t="str">
        <f>"""" &amp; _xlfn.TEXTJOIN(""",""",TRUE,Table223[[#This Row],[Categoria1]:[Categoria7]]) &amp; """"</f>
        <v>"Adviento","Navidad","Cuaresma","Fracción Del Pan"</v>
      </c>
      <c r="O92" t="s">
        <v>848</v>
      </c>
      <c r="P92" t="str">
        <f>"""" &amp; _xlfn.TEXTJOIN(""",""",TRUE,Table223[[#This Row],[Categoria]:[Categoria7]]) &amp; """"</f>
        <v>"Precatecumenado","Adviento","Navidad","Cuaresma","Fracción Del Pan"</v>
      </c>
    </row>
    <row r="93" spans="1:16" x14ac:dyDescent="0.35">
      <c r="A93" s="1">
        <v>75</v>
      </c>
      <c r="B93" s="1">
        <v>91</v>
      </c>
      <c r="C93" t="s">
        <v>98</v>
      </c>
      <c r="D93" t="s">
        <v>452</v>
      </c>
      <c r="E93" t="s">
        <v>262</v>
      </c>
      <c r="F93" s="2" t="s">
        <v>12</v>
      </c>
      <c r="G93" s="3" t="s">
        <v>13</v>
      </c>
      <c r="H93" t="s">
        <v>48</v>
      </c>
      <c r="I93" t="s">
        <v>23</v>
      </c>
      <c r="J93" s="6" t="s">
        <v>18</v>
      </c>
      <c r="M93" t="s">
        <v>556</v>
      </c>
      <c r="N93" t="str">
        <f>"""" &amp; _xlfn.TEXTJOIN(""",""",TRUE,Table223[[#This Row],[Categoria1]:[Categoria7]]) &amp; """"</f>
        <v>"Pascua","Pentecostés","Comunión","Entrada","Antiguo Testamento"</v>
      </c>
      <c r="O93" t="s">
        <v>849</v>
      </c>
      <c r="P93" t="str">
        <f>"""" &amp; _xlfn.TEXTJOIN(""",""",TRUE,Table223[[#This Row],[Categoria]:[Categoria7]]) &amp; """"</f>
        <v>"Precatecumenado","Pascua","Pentecostés","Comunión","Entrada","Antiguo Testamento"</v>
      </c>
    </row>
    <row r="94" spans="1:16" x14ac:dyDescent="0.35">
      <c r="A94" s="1">
        <v>76</v>
      </c>
      <c r="B94" s="1">
        <v>92</v>
      </c>
      <c r="C94" t="s">
        <v>99</v>
      </c>
      <c r="D94" t="s">
        <v>453</v>
      </c>
      <c r="E94" t="s">
        <v>262</v>
      </c>
      <c r="F94" s="6" t="s">
        <v>18</v>
      </c>
      <c r="M94" t="s">
        <v>557</v>
      </c>
      <c r="N94" t="str">
        <f>"""" &amp; _xlfn.TEXTJOIN(""",""",TRUE,Table223[[#This Row],[Categoria1]:[Categoria7]]) &amp; """"</f>
        <v>"Antiguo Testamento"</v>
      </c>
      <c r="O94" t="s">
        <v>850</v>
      </c>
      <c r="P94" t="str">
        <f>"""" &amp; _xlfn.TEXTJOIN(""",""",TRUE,Table223[[#This Row],[Categoria]:[Categoria7]]) &amp; """"</f>
        <v>"Precatecumenado","Antiguo Testamento"</v>
      </c>
    </row>
    <row r="95" spans="1:16" x14ac:dyDescent="0.35">
      <c r="A95" s="10">
        <v>188</v>
      </c>
      <c r="B95" s="1">
        <v>93</v>
      </c>
      <c r="C95" s="11" t="s">
        <v>208</v>
      </c>
      <c r="D95" s="11" t="s">
        <v>409</v>
      </c>
      <c r="E95" s="11" t="s">
        <v>970</v>
      </c>
      <c r="F95" s="5" t="s">
        <v>30</v>
      </c>
      <c r="G95" t="s">
        <v>209</v>
      </c>
      <c r="H95" s="4" t="s">
        <v>12</v>
      </c>
      <c r="M95" t="s">
        <v>667</v>
      </c>
      <c r="N95" t="str">
        <f>"""" &amp; _xlfn.TEXTJOIN(""",""",TRUE,Table223[[#This Row],[Categoria1]:[Categoria7]]) &amp; """"</f>
        <v>"Navidad","Orinario","Pascua"</v>
      </c>
      <c r="O95" t="s">
        <v>760</v>
      </c>
      <c r="P95" t="str">
        <f>"""" &amp; _xlfn.TEXTJOIN(""",""",TRUE,Table223[[#This Row],[Categoria]:[Categoria7]]) &amp; """"</f>
        <v>"Liturgia","Navidad","Orinario","Pascua"</v>
      </c>
    </row>
    <row r="96" spans="1:16" x14ac:dyDescent="0.35">
      <c r="A96" s="1">
        <v>77</v>
      </c>
      <c r="B96" s="1">
        <v>94</v>
      </c>
      <c r="C96" t="s">
        <v>100</v>
      </c>
      <c r="D96" t="s">
        <v>454</v>
      </c>
      <c r="E96" t="s">
        <v>262</v>
      </c>
      <c r="F96" s="2" t="s">
        <v>12</v>
      </c>
      <c r="G96" s="3" t="s">
        <v>13</v>
      </c>
      <c r="H96" t="s">
        <v>34</v>
      </c>
      <c r="I96" t="s">
        <v>48</v>
      </c>
      <c r="J96" t="s">
        <v>46</v>
      </c>
      <c r="K96" s="6" t="s">
        <v>18</v>
      </c>
      <c r="M96" t="s">
        <v>558</v>
      </c>
      <c r="N96" t="str">
        <f>"""" &amp; _xlfn.TEXTJOIN(""",""",TRUE,Table223[[#This Row],[Categoria1]:[Categoria7]]) &amp; """"</f>
        <v>"Pascua","Pentecostés","Paz","Comunión","Final","Antiguo Testamento"</v>
      </c>
      <c r="O96" t="s">
        <v>851</v>
      </c>
      <c r="P96" t="str">
        <f>"""" &amp; _xlfn.TEXTJOIN(""",""",TRUE,Table223[[#This Row],[Categoria]:[Categoria7]]) &amp; """"</f>
        <v>"Precatecumenado","Pascua","Pentecostés","Paz","Comunión","Final","Antiguo Testamento"</v>
      </c>
    </row>
    <row r="97" spans="1:16" x14ac:dyDescent="0.35">
      <c r="A97" s="1">
        <v>78</v>
      </c>
      <c r="B97" s="1">
        <v>95</v>
      </c>
      <c r="C97" t="s">
        <v>101</v>
      </c>
      <c r="D97" t="s">
        <v>332</v>
      </c>
      <c r="E97" t="s">
        <v>262</v>
      </c>
      <c r="F97" s="2" t="s">
        <v>12</v>
      </c>
      <c r="G97" s="3" t="s">
        <v>13</v>
      </c>
      <c r="H97" t="s">
        <v>48</v>
      </c>
      <c r="I97" t="s">
        <v>46</v>
      </c>
      <c r="J97" s="6" t="s">
        <v>18</v>
      </c>
      <c r="M97" t="s">
        <v>559</v>
      </c>
      <c r="N97" t="str">
        <f>"""" &amp; _xlfn.TEXTJOIN(""",""",TRUE,Table223[[#This Row],[Categoria1]:[Categoria7]]) &amp; """"</f>
        <v>"Pascua","Pentecostés","Comunión","Final","Antiguo Testamento"</v>
      </c>
      <c r="O97" t="s">
        <v>852</v>
      </c>
      <c r="P97" t="str">
        <f>"""" &amp; _xlfn.TEXTJOIN(""",""",TRUE,Table223[[#This Row],[Categoria]:[Categoria7]]) &amp; """"</f>
        <v>"Precatecumenado","Pascua","Pentecostés","Comunión","Final","Antiguo Testamento"</v>
      </c>
    </row>
    <row r="98" spans="1:16" x14ac:dyDescent="0.35">
      <c r="A98" s="1">
        <v>79</v>
      </c>
      <c r="B98" s="1">
        <v>96</v>
      </c>
      <c r="C98" t="s">
        <v>102</v>
      </c>
      <c r="D98" t="s">
        <v>333</v>
      </c>
      <c r="E98" t="s">
        <v>262</v>
      </c>
      <c r="F98" t="s">
        <v>23</v>
      </c>
      <c r="M98" t="s">
        <v>560</v>
      </c>
      <c r="N98" t="str">
        <f>"""" &amp; _xlfn.TEXTJOIN(""",""",TRUE,Table223[[#This Row],[Categoria1]:[Categoria7]]) &amp; """"</f>
        <v>"Entrada"</v>
      </c>
      <c r="O98" t="s">
        <v>853</v>
      </c>
      <c r="P98" t="str">
        <f>"""" &amp; _xlfn.TEXTJOIN(""",""",TRUE,Table223[[#This Row],[Categoria]:[Categoria7]]) &amp; """"</f>
        <v>"Precatecumenado","Entrada"</v>
      </c>
    </row>
    <row r="99" spans="1:16" x14ac:dyDescent="0.35">
      <c r="A99" s="1">
        <v>80</v>
      </c>
      <c r="B99" s="1">
        <v>97</v>
      </c>
      <c r="C99" t="s">
        <v>103</v>
      </c>
      <c r="D99" t="s">
        <v>455</v>
      </c>
      <c r="E99" t="s">
        <v>262</v>
      </c>
      <c r="F99" s="5" t="s">
        <v>17</v>
      </c>
      <c r="G99" s="6" t="s">
        <v>18</v>
      </c>
      <c r="M99" t="s">
        <v>561</v>
      </c>
      <c r="N99" t="str">
        <f>"""" &amp; _xlfn.TEXTJOIN(""",""",TRUE,Table223[[#This Row],[Categoria1]:[Categoria7]]) &amp; """"</f>
        <v>"Cuaresma","Antiguo Testamento"</v>
      </c>
      <c r="O99" t="s">
        <v>854</v>
      </c>
      <c r="P99" t="str">
        <f>"""" &amp; _xlfn.TEXTJOIN(""",""",TRUE,Table223[[#This Row],[Categoria]:[Categoria7]]) &amp; """"</f>
        <v>"Precatecumenado","Cuaresma","Antiguo Testamento"</v>
      </c>
    </row>
    <row r="100" spans="1:16" x14ac:dyDescent="0.35">
      <c r="A100" s="1">
        <v>81</v>
      </c>
      <c r="B100" s="1">
        <v>98</v>
      </c>
      <c r="C100" t="s">
        <v>104</v>
      </c>
      <c r="D100" t="s">
        <v>334</v>
      </c>
      <c r="E100" t="s">
        <v>262</v>
      </c>
      <c r="F100" s="5" t="s">
        <v>17</v>
      </c>
      <c r="G100" t="s">
        <v>64</v>
      </c>
      <c r="H100" s="6" t="s">
        <v>18</v>
      </c>
      <c r="M100" t="s">
        <v>562</v>
      </c>
      <c r="N100" t="str">
        <f>"""" &amp; _xlfn.TEXTJOIN(""",""",TRUE,Table223[[#This Row],[Categoria1]:[Categoria7]]) &amp; """"</f>
        <v>"Cuaresma","Fracción Del Pan","Antiguo Testamento"</v>
      </c>
      <c r="O100" t="s">
        <v>761</v>
      </c>
      <c r="P100" t="str">
        <f>"""" &amp; _xlfn.TEXTJOIN(""",""",TRUE,Table223[[#This Row],[Categoria]:[Categoria7]]) &amp; """"</f>
        <v>"Precatecumenado","Cuaresma","Fracción Del Pan","Antiguo Testamento"</v>
      </c>
    </row>
    <row r="101" spans="1:16" x14ac:dyDescent="0.35">
      <c r="A101" s="16">
        <v>226</v>
      </c>
      <c r="B101" s="1">
        <v>99</v>
      </c>
      <c r="C101" s="17" t="s">
        <v>237</v>
      </c>
      <c r="D101" s="17" t="s">
        <v>433</v>
      </c>
      <c r="E101" s="17" t="s">
        <v>263</v>
      </c>
      <c r="F101" s="5" t="s">
        <v>17</v>
      </c>
      <c r="M101" t="s">
        <v>694</v>
      </c>
      <c r="N101" t="str">
        <f>"""" &amp; _xlfn.TEXTJOIN(""",""",TRUE,Table223[[#This Row],[Categoria1]:[Categoria7]]) &amp; """"</f>
        <v>"Cuaresma"</v>
      </c>
      <c r="O101" t="s">
        <v>762</v>
      </c>
      <c r="P101" t="str">
        <f>"""" &amp; _xlfn.TEXTJOIN(""",""",TRUE,Table223[[#This Row],[Categoria]:[Categoria7]]) &amp; """"</f>
        <v>"Catecumenado","Cuaresma"</v>
      </c>
    </row>
    <row r="102" spans="1:16" x14ac:dyDescent="0.35">
      <c r="A102" s="1">
        <v>82</v>
      </c>
      <c r="B102" s="1">
        <v>100</v>
      </c>
      <c r="C102" t="s">
        <v>105</v>
      </c>
      <c r="D102" t="s">
        <v>335</v>
      </c>
      <c r="E102" t="s">
        <v>262</v>
      </c>
      <c r="F102" s="7" t="s">
        <v>29</v>
      </c>
      <c r="G102" s="8" t="s">
        <v>30</v>
      </c>
      <c r="H102" t="s">
        <v>23</v>
      </c>
      <c r="I102" s="4" t="s">
        <v>15</v>
      </c>
      <c r="M102" t="s">
        <v>563</v>
      </c>
      <c r="N102" t="str">
        <f>"""" &amp; _xlfn.TEXTJOIN(""",""",TRUE,Table223[[#This Row],[Categoria1]:[Categoria7]]) &amp; """"</f>
        <v>"Adviento","Navidad","Entrada","Nuevo Testamento"</v>
      </c>
      <c r="O102" t="s">
        <v>763</v>
      </c>
      <c r="P102" t="str">
        <f>"""" &amp; _xlfn.TEXTJOIN(""",""",TRUE,Table223[[#This Row],[Categoria]:[Categoria7]]) &amp; """"</f>
        <v>"Precatecumenado","Adviento","Navidad","Entrada","Nuevo Testamento"</v>
      </c>
    </row>
    <row r="103" spans="1:16" x14ac:dyDescent="0.35">
      <c r="A103" s="1">
        <v>83</v>
      </c>
      <c r="B103" s="1">
        <v>101</v>
      </c>
      <c r="C103" t="s">
        <v>106</v>
      </c>
      <c r="D103" t="s">
        <v>336</v>
      </c>
      <c r="E103" t="s">
        <v>262</v>
      </c>
      <c r="F103" s="5" t="s">
        <v>17</v>
      </c>
      <c r="G103" s="6" t="s">
        <v>18</v>
      </c>
      <c r="M103" t="s">
        <v>564</v>
      </c>
      <c r="N103" t="str">
        <f>"""" &amp; _xlfn.TEXTJOIN(""",""",TRUE,Table223[[#This Row],[Categoria1]:[Categoria7]]) &amp; """"</f>
        <v>"Cuaresma","Antiguo Testamento"</v>
      </c>
      <c r="O103" t="s">
        <v>855</v>
      </c>
      <c r="P103" t="str">
        <f>"""" &amp; _xlfn.TEXTJOIN(""",""",TRUE,Table223[[#This Row],[Categoria]:[Categoria7]]) &amp; """"</f>
        <v>"Precatecumenado","Cuaresma","Antiguo Testamento"</v>
      </c>
    </row>
    <row r="104" spans="1:16" x14ac:dyDescent="0.35">
      <c r="A104" s="18">
        <v>241</v>
      </c>
      <c r="B104" s="1">
        <v>102</v>
      </c>
      <c r="C104" s="19" t="s">
        <v>252</v>
      </c>
      <c r="D104" s="19" t="s">
        <v>444</v>
      </c>
      <c r="E104" s="19" t="s">
        <v>969</v>
      </c>
      <c r="F104" s="2" t="s">
        <v>12</v>
      </c>
      <c r="G104" s="3" t="s">
        <v>13</v>
      </c>
      <c r="H104" s="6" t="s">
        <v>18</v>
      </c>
      <c r="M104" t="s">
        <v>709</v>
      </c>
      <c r="N104" t="str">
        <f>"""" &amp; _xlfn.TEXTJOIN(""",""",TRUE,Table223[[#This Row],[Categoria1]:[Categoria7]]) &amp; """"</f>
        <v>"Pascua","Pentecostés","Antiguo Testamento"</v>
      </c>
      <c r="O104" t="s">
        <v>856</v>
      </c>
      <c r="P104" t="str">
        <f>"""" &amp; _xlfn.TEXTJOIN(""",""",TRUE,Table223[[#This Row],[Categoria]:[Categoria7]]) &amp; """"</f>
        <v>"Eleccion","Pascua","Pentecostés","Antiguo Testamento"</v>
      </c>
    </row>
    <row r="105" spans="1:16" x14ac:dyDescent="0.35">
      <c r="A105" s="1">
        <v>84</v>
      </c>
      <c r="B105" s="1">
        <v>103</v>
      </c>
      <c r="C105" t="s">
        <v>107</v>
      </c>
      <c r="D105" t="s">
        <v>337</v>
      </c>
      <c r="E105" t="s">
        <v>262</v>
      </c>
      <c r="F105" s="5" t="s">
        <v>17</v>
      </c>
      <c r="G105" t="s">
        <v>64</v>
      </c>
      <c r="H105" s="4" t="s">
        <v>15</v>
      </c>
      <c r="M105" t="s">
        <v>565</v>
      </c>
      <c r="N105" t="str">
        <f>"""" &amp; _xlfn.TEXTJOIN(""",""",TRUE,Table223[[#This Row],[Categoria1]:[Categoria7]]) &amp; """"</f>
        <v>"Cuaresma","Fracción Del Pan","Nuevo Testamento"</v>
      </c>
      <c r="O105" t="s">
        <v>857</v>
      </c>
      <c r="P105" t="str">
        <f>"""" &amp; _xlfn.TEXTJOIN(""",""",TRUE,Table223[[#This Row],[Categoria]:[Categoria7]]) &amp; """"</f>
        <v>"Precatecumenado","Cuaresma","Fracción Del Pan","Nuevo Testamento"</v>
      </c>
    </row>
    <row r="106" spans="1:16" x14ac:dyDescent="0.35">
      <c r="A106" s="1">
        <v>85</v>
      </c>
      <c r="B106" s="1">
        <v>104</v>
      </c>
      <c r="C106" t="s">
        <v>108</v>
      </c>
      <c r="D106" t="s">
        <v>338</v>
      </c>
      <c r="E106" t="s">
        <v>262</v>
      </c>
      <c r="F106" s="2" t="s">
        <v>12</v>
      </c>
      <c r="G106" s="3" t="s">
        <v>13</v>
      </c>
      <c r="M106" t="s">
        <v>566</v>
      </c>
      <c r="N106" t="str">
        <f>"""" &amp; _xlfn.TEXTJOIN(""",""",TRUE,Table223[[#This Row],[Categoria1]:[Categoria7]]) &amp; """"</f>
        <v>"Pascua","Pentecostés"</v>
      </c>
      <c r="O106" t="s">
        <v>764</v>
      </c>
      <c r="P106" t="str">
        <f>"""" &amp; _xlfn.TEXTJOIN(""",""",TRUE,Table223[[#This Row],[Categoria]:[Categoria7]]) &amp; """"</f>
        <v>"Precatecumenado","Pascua","Pentecostés"</v>
      </c>
    </row>
    <row r="107" spans="1:16" x14ac:dyDescent="0.35">
      <c r="A107" s="1">
        <v>86</v>
      </c>
      <c r="B107" s="1">
        <v>105</v>
      </c>
      <c r="C107" t="s">
        <v>109</v>
      </c>
      <c r="D107" t="s">
        <v>339</v>
      </c>
      <c r="E107" t="s">
        <v>262</v>
      </c>
      <c r="F107" s="2" t="s">
        <v>12</v>
      </c>
      <c r="G107" s="3" t="s">
        <v>13</v>
      </c>
      <c r="H107" t="s">
        <v>48</v>
      </c>
      <c r="I107" s="4" t="s">
        <v>15</v>
      </c>
      <c r="M107" t="s">
        <v>567</v>
      </c>
      <c r="N107" t="str">
        <f>"""" &amp; _xlfn.TEXTJOIN(""",""",TRUE,Table223[[#This Row],[Categoria1]:[Categoria7]]) &amp; """"</f>
        <v>"Pascua","Pentecostés","Comunión","Nuevo Testamento"</v>
      </c>
      <c r="O107" t="s">
        <v>765</v>
      </c>
      <c r="P107" t="str">
        <f>"""" &amp; _xlfn.TEXTJOIN(""",""",TRUE,Table223[[#This Row],[Categoria]:[Categoria7]]) &amp; """"</f>
        <v>"Precatecumenado","Pascua","Pentecostés","Comunión","Nuevo Testamento"</v>
      </c>
    </row>
    <row r="108" spans="1:16" x14ac:dyDescent="0.35">
      <c r="A108" s="14">
        <v>227</v>
      </c>
      <c r="B108" s="1">
        <v>106</v>
      </c>
      <c r="C108" s="15" t="s">
        <v>238</v>
      </c>
      <c r="D108" s="15" t="s">
        <v>434</v>
      </c>
      <c r="E108" s="15" t="s">
        <v>263</v>
      </c>
      <c r="F108" s="5"/>
      <c r="M108" t="s">
        <v>695</v>
      </c>
      <c r="N108" t="str">
        <f>"""" &amp; _xlfn.TEXTJOIN(""",""",TRUE,Table223[[#This Row],[Categoria1]:[Categoria7]]) &amp; """"</f>
        <v>""</v>
      </c>
      <c r="O108" t="s">
        <v>858</v>
      </c>
      <c r="P108" t="str">
        <f>"""" &amp; _xlfn.TEXTJOIN(""",""",TRUE,Table223[[#This Row],[Categoria]:[Categoria7]]) &amp; """"</f>
        <v>"Catecumenado"</v>
      </c>
    </row>
    <row r="109" spans="1:16" x14ac:dyDescent="0.35">
      <c r="A109" s="1">
        <v>87</v>
      </c>
      <c r="B109" s="1">
        <v>107</v>
      </c>
      <c r="C109" t="s">
        <v>110</v>
      </c>
      <c r="D109" t="s">
        <v>340</v>
      </c>
      <c r="E109" t="s">
        <v>262</v>
      </c>
      <c r="F109" s="2" t="s">
        <v>12</v>
      </c>
      <c r="G109" s="3" t="s">
        <v>13</v>
      </c>
      <c r="H109" t="s">
        <v>64</v>
      </c>
      <c r="I109" s="4" t="s">
        <v>15</v>
      </c>
      <c r="M109" t="s">
        <v>568</v>
      </c>
      <c r="N109" t="str">
        <f>"""" &amp; _xlfn.TEXTJOIN(""",""",TRUE,Table223[[#This Row],[Categoria1]:[Categoria7]]) &amp; """"</f>
        <v>"Pascua","Pentecostés","Fracción Del Pan","Nuevo Testamento"</v>
      </c>
      <c r="O109" t="s">
        <v>859</v>
      </c>
      <c r="P109" t="str">
        <f>"""" &amp; _xlfn.TEXTJOIN(""",""",TRUE,Table223[[#This Row],[Categoria]:[Categoria7]]) &amp; """"</f>
        <v>"Precatecumenado","Pascua","Pentecostés","Fracción Del Pan","Nuevo Testamento"</v>
      </c>
    </row>
    <row r="110" spans="1:16" x14ac:dyDescent="0.35">
      <c r="A110" s="1">
        <v>88</v>
      </c>
      <c r="B110" s="1">
        <v>108</v>
      </c>
      <c r="C110" t="s">
        <v>111</v>
      </c>
      <c r="D110" t="s">
        <v>341</v>
      </c>
      <c r="E110" t="s">
        <v>262</v>
      </c>
      <c r="F110" s="7" t="s">
        <v>29</v>
      </c>
      <c r="G110" s="8" t="s">
        <v>30</v>
      </c>
      <c r="M110" t="s">
        <v>569</v>
      </c>
      <c r="N110" t="str">
        <f>"""" &amp; _xlfn.TEXTJOIN(""",""",TRUE,Table223[[#This Row],[Categoria1]:[Categoria7]]) &amp; """"</f>
        <v>"Adviento","Navidad"</v>
      </c>
      <c r="O110" t="s">
        <v>766</v>
      </c>
      <c r="P110" t="str">
        <f>"""" &amp; _xlfn.TEXTJOIN(""",""",TRUE,Table223[[#This Row],[Categoria]:[Categoria7]]) &amp; """"</f>
        <v>"Precatecumenado","Adviento","Navidad"</v>
      </c>
    </row>
    <row r="111" spans="1:16" x14ac:dyDescent="0.35">
      <c r="A111" s="1">
        <v>89</v>
      </c>
      <c r="B111" s="1">
        <v>109</v>
      </c>
      <c r="C111" t="s">
        <v>112</v>
      </c>
      <c r="D111" t="s">
        <v>342</v>
      </c>
      <c r="E111" t="s">
        <v>262</v>
      </c>
      <c r="F111" s="2" t="s">
        <v>12</v>
      </c>
      <c r="G111" s="3" t="s">
        <v>13</v>
      </c>
      <c r="M111" t="s">
        <v>570</v>
      </c>
      <c r="N111" t="str">
        <f>"""" &amp; _xlfn.TEXTJOIN(""",""",TRUE,Table223[[#This Row],[Categoria1]:[Categoria7]]) &amp; """"</f>
        <v>"Pascua","Pentecostés"</v>
      </c>
      <c r="O111" t="s">
        <v>860</v>
      </c>
      <c r="P111" t="str">
        <f>"""" &amp; _xlfn.TEXTJOIN(""",""",TRUE,Table223[[#This Row],[Categoria]:[Categoria7]]) &amp; """"</f>
        <v>"Precatecumenado","Pascua","Pentecostés"</v>
      </c>
    </row>
    <row r="112" spans="1:16" x14ac:dyDescent="0.35">
      <c r="A112" s="1">
        <v>90</v>
      </c>
      <c r="B112" s="1">
        <v>110</v>
      </c>
      <c r="C112" t="s">
        <v>113</v>
      </c>
      <c r="D112" t="s">
        <v>343</v>
      </c>
      <c r="E112" t="s">
        <v>262</v>
      </c>
      <c r="F112" s="2" t="s">
        <v>12</v>
      </c>
      <c r="G112" s="3" t="s">
        <v>13</v>
      </c>
      <c r="M112" t="s">
        <v>571</v>
      </c>
      <c r="N112" t="str">
        <f>"""" &amp; _xlfn.TEXTJOIN(""",""",TRUE,Table223[[#This Row],[Categoria1]:[Categoria7]]) &amp; """"</f>
        <v>"Pascua","Pentecostés"</v>
      </c>
      <c r="O112" t="s">
        <v>767</v>
      </c>
      <c r="P112" t="str">
        <f>"""" &amp; _xlfn.TEXTJOIN(""",""",TRUE,Table223[[#This Row],[Categoria]:[Categoria7]]) &amp; """"</f>
        <v>"Precatecumenado","Pascua","Pentecostés"</v>
      </c>
    </row>
    <row r="113" spans="1:16" x14ac:dyDescent="0.35">
      <c r="A113" s="1">
        <v>91</v>
      </c>
      <c r="B113" s="1">
        <v>111</v>
      </c>
      <c r="C113" t="s">
        <v>114</v>
      </c>
      <c r="D113" t="s">
        <v>344</v>
      </c>
      <c r="E113" t="s">
        <v>262</v>
      </c>
      <c r="F113" s="2" t="s">
        <v>12</v>
      </c>
      <c r="G113" s="3" t="s">
        <v>13</v>
      </c>
      <c r="H113" t="s">
        <v>48</v>
      </c>
      <c r="I113" t="s">
        <v>46</v>
      </c>
      <c r="J113" s="6" t="s">
        <v>18</v>
      </c>
      <c r="M113" t="s">
        <v>572</v>
      </c>
      <c r="N113" t="str">
        <f>"""" &amp; _xlfn.TEXTJOIN(""",""",TRUE,Table223[[#This Row],[Categoria1]:[Categoria7]]) &amp; """"</f>
        <v>"Pascua","Pentecostés","Comunión","Final","Antiguo Testamento"</v>
      </c>
      <c r="O113" t="s">
        <v>861</v>
      </c>
      <c r="P113" t="str">
        <f>"""" &amp; _xlfn.TEXTJOIN(""",""",TRUE,Table223[[#This Row],[Categoria]:[Categoria7]]) &amp; """"</f>
        <v>"Precatecumenado","Pascua","Pentecostés","Comunión","Final","Antiguo Testamento"</v>
      </c>
    </row>
    <row r="114" spans="1:16" x14ac:dyDescent="0.35">
      <c r="A114" s="1">
        <v>92</v>
      </c>
      <c r="B114" s="1">
        <v>112</v>
      </c>
      <c r="C114" t="s">
        <v>115</v>
      </c>
      <c r="D114" t="s">
        <v>345</v>
      </c>
      <c r="E114" t="s">
        <v>262</v>
      </c>
      <c r="F114" s="2" t="s">
        <v>12</v>
      </c>
      <c r="G114" s="3" t="s">
        <v>13</v>
      </c>
      <c r="H114" t="s">
        <v>46</v>
      </c>
      <c r="I114" s="4" t="s">
        <v>15</v>
      </c>
      <c r="M114" t="s">
        <v>573</v>
      </c>
      <c r="N114" t="str">
        <f>"""" &amp; _xlfn.TEXTJOIN(""",""",TRUE,Table223[[#This Row],[Categoria1]:[Categoria7]]) &amp; """"</f>
        <v>"Pascua","Pentecostés","Final","Nuevo Testamento"</v>
      </c>
      <c r="O114" t="s">
        <v>862</v>
      </c>
      <c r="P114" t="str">
        <f>"""" &amp; _xlfn.TEXTJOIN(""",""",TRUE,Table223[[#This Row],[Categoria]:[Categoria7]]) &amp; """"</f>
        <v>"Precatecumenado","Pascua","Pentecostés","Final","Nuevo Testamento"</v>
      </c>
    </row>
    <row r="115" spans="1:16" x14ac:dyDescent="0.35">
      <c r="A115" s="1">
        <v>93</v>
      </c>
      <c r="B115" s="1">
        <v>113</v>
      </c>
      <c r="C115" t="s">
        <v>116</v>
      </c>
      <c r="D115" t="s">
        <v>346</v>
      </c>
      <c r="E115" t="s">
        <v>262</v>
      </c>
      <c r="F115" s="5" t="s">
        <v>17</v>
      </c>
      <c r="G115" t="s">
        <v>64</v>
      </c>
      <c r="M115" t="s">
        <v>574</v>
      </c>
      <c r="N115" t="str">
        <f>"""" &amp; _xlfn.TEXTJOIN(""",""",TRUE,Table223[[#This Row],[Categoria1]:[Categoria7]]) &amp; """"</f>
        <v>"Cuaresma","Fracción Del Pan"</v>
      </c>
      <c r="O115" t="s">
        <v>863</v>
      </c>
      <c r="P115" t="str">
        <f>"""" &amp; _xlfn.TEXTJOIN(""",""",TRUE,Table223[[#This Row],[Categoria]:[Categoria7]]) &amp; """"</f>
        <v>"Precatecumenado","Cuaresma","Fracción Del Pan"</v>
      </c>
    </row>
    <row r="116" spans="1:16" x14ac:dyDescent="0.35">
      <c r="A116" s="16">
        <v>228</v>
      </c>
      <c r="B116" s="1">
        <v>114</v>
      </c>
      <c r="C116" s="17" t="s">
        <v>239</v>
      </c>
      <c r="D116" s="17" t="s">
        <v>435</v>
      </c>
      <c r="E116" s="17" t="s">
        <v>263</v>
      </c>
      <c r="F116" s="6" t="s">
        <v>18</v>
      </c>
      <c r="M116" t="s">
        <v>696</v>
      </c>
      <c r="N116" t="str">
        <f>"""" &amp; _xlfn.TEXTJOIN(""",""",TRUE,Table223[[#This Row],[Categoria1]:[Categoria7]]) &amp; """"</f>
        <v>"Antiguo Testamento"</v>
      </c>
      <c r="O116" t="s">
        <v>768</v>
      </c>
      <c r="P116" t="str">
        <f>"""" &amp; _xlfn.TEXTJOIN(""",""",TRUE,Table223[[#This Row],[Categoria]:[Categoria7]]) &amp; """"</f>
        <v>"Catecumenado","Antiguo Testamento"</v>
      </c>
    </row>
    <row r="117" spans="1:16" x14ac:dyDescent="0.35">
      <c r="A117" s="1">
        <v>94</v>
      </c>
      <c r="B117" s="1">
        <v>115</v>
      </c>
      <c r="C117" t="s">
        <v>117</v>
      </c>
      <c r="D117" t="s">
        <v>347</v>
      </c>
      <c r="E117" t="s">
        <v>262</v>
      </c>
      <c r="F117" s="2" t="s">
        <v>12</v>
      </c>
      <c r="G117" s="3" t="s">
        <v>13</v>
      </c>
      <c r="H117" t="s">
        <v>34</v>
      </c>
      <c r="I117" s="6" t="s">
        <v>18</v>
      </c>
      <c r="M117" t="s">
        <v>575</v>
      </c>
      <c r="N117" t="str">
        <f>"""" &amp; _xlfn.TEXTJOIN(""",""",TRUE,Table223[[#This Row],[Categoria1]:[Categoria7]]) &amp; """"</f>
        <v>"Pascua","Pentecostés","Paz","Antiguo Testamento"</v>
      </c>
      <c r="O117" t="s">
        <v>864</v>
      </c>
      <c r="P117" t="str">
        <f>"""" &amp; _xlfn.TEXTJOIN(""",""",TRUE,Table223[[#This Row],[Categoria]:[Categoria7]]) &amp; """"</f>
        <v>"Precatecumenado","Pascua","Pentecostés","Paz","Antiguo Testamento"</v>
      </c>
    </row>
    <row r="118" spans="1:16" x14ac:dyDescent="0.35">
      <c r="A118" s="1">
        <v>95</v>
      </c>
      <c r="B118" s="1">
        <v>116</v>
      </c>
      <c r="C118" t="s">
        <v>118</v>
      </c>
      <c r="D118" t="s">
        <v>348</v>
      </c>
      <c r="E118" t="s">
        <v>262</v>
      </c>
      <c r="F118" s="4" t="s">
        <v>15</v>
      </c>
      <c r="M118" t="s">
        <v>576</v>
      </c>
      <c r="N118" t="str">
        <f>"""" &amp; _xlfn.TEXTJOIN(""",""",TRUE,Table223[[#This Row],[Categoria1]:[Categoria7]]) &amp; """"</f>
        <v>"Nuevo Testamento"</v>
      </c>
      <c r="O118" t="s">
        <v>769</v>
      </c>
      <c r="P118" t="str">
        <f>"""" &amp; _xlfn.TEXTJOIN(""",""",TRUE,Table223[[#This Row],[Categoria]:[Categoria7]]) &amp; """"</f>
        <v>"Precatecumenado","Nuevo Testamento"</v>
      </c>
    </row>
    <row r="119" spans="1:16" x14ac:dyDescent="0.35">
      <c r="A119" s="1">
        <v>96</v>
      </c>
      <c r="B119" s="1">
        <v>117</v>
      </c>
      <c r="C119" t="s">
        <v>119</v>
      </c>
      <c r="D119" t="s">
        <v>349</v>
      </c>
      <c r="E119" t="s">
        <v>262</v>
      </c>
      <c r="F119" s="9" t="s">
        <v>42</v>
      </c>
      <c r="G119" s="7" t="s">
        <v>29</v>
      </c>
      <c r="H119" s="8" t="s">
        <v>30</v>
      </c>
      <c r="I119" s="4" t="s">
        <v>15</v>
      </c>
      <c r="M119" t="s">
        <v>577</v>
      </c>
      <c r="N119" t="str">
        <f>"""" &amp; _xlfn.TEXTJOIN(""",""",TRUE,Table223[[#This Row],[Categoria1]:[Categoria7]]) &amp; """"</f>
        <v>"Vírgen María","Adviento","Navidad","Nuevo Testamento"</v>
      </c>
      <c r="O119" t="s">
        <v>865</v>
      </c>
      <c r="P119" t="str">
        <f>"""" &amp; _xlfn.TEXTJOIN(""",""",TRUE,Table223[[#This Row],[Categoria]:[Categoria7]]) &amp; """"</f>
        <v>"Precatecumenado","Vírgen María","Adviento","Navidad","Nuevo Testamento"</v>
      </c>
    </row>
    <row r="120" spans="1:16" x14ac:dyDescent="0.35">
      <c r="A120" s="1">
        <v>97</v>
      </c>
      <c r="B120" s="1">
        <v>118</v>
      </c>
      <c r="C120" t="s">
        <v>120</v>
      </c>
      <c r="D120" t="s">
        <v>350</v>
      </c>
      <c r="E120" t="s">
        <v>262</v>
      </c>
      <c r="F120" s="9" t="s">
        <v>42</v>
      </c>
      <c r="G120" s="5" t="s">
        <v>17</v>
      </c>
      <c r="H120" s="6" t="s">
        <v>18</v>
      </c>
      <c r="M120" t="s">
        <v>578</v>
      </c>
      <c r="N120" t="str">
        <f>"""" &amp; _xlfn.TEXTJOIN(""",""",TRUE,Table223[[#This Row],[Categoria1]:[Categoria7]]) &amp; """"</f>
        <v>"Vírgen María","Cuaresma","Antiguo Testamento"</v>
      </c>
      <c r="O120" t="s">
        <v>866</v>
      </c>
      <c r="P120" t="str">
        <f>"""" &amp; _xlfn.TEXTJOIN(""",""",TRUE,Table223[[#This Row],[Categoria]:[Categoria7]]) &amp; """"</f>
        <v>"Precatecumenado","Vírgen María","Cuaresma","Antiguo Testamento"</v>
      </c>
    </row>
    <row r="121" spans="1:16" x14ac:dyDescent="0.35">
      <c r="A121" s="1">
        <v>98</v>
      </c>
      <c r="B121" s="1">
        <v>119</v>
      </c>
      <c r="C121" t="s">
        <v>121</v>
      </c>
      <c r="D121" t="s">
        <v>351</v>
      </c>
      <c r="E121" t="s">
        <v>262</v>
      </c>
      <c r="F121" s="5" t="s">
        <v>17</v>
      </c>
      <c r="M121" t="s">
        <v>579</v>
      </c>
      <c r="N121" t="str">
        <f>"""" &amp; _xlfn.TEXTJOIN(""",""",TRUE,Table223[[#This Row],[Categoria1]:[Categoria7]]) &amp; """"</f>
        <v>"Cuaresma"</v>
      </c>
      <c r="O121" t="s">
        <v>770</v>
      </c>
      <c r="P121" t="str">
        <f>"""" &amp; _xlfn.TEXTJOIN(""",""",TRUE,Table223[[#This Row],[Categoria]:[Categoria7]]) &amp; """"</f>
        <v>"Precatecumenado","Cuaresma"</v>
      </c>
    </row>
    <row r="122" spans="1:16" x14ac:dyDescent="0.35">
      <c r="A122" s="20">
        <v>242</v>
      </c>
      <c r="B122" s="1">
        <v>120</v>
      </c>
      <c r="C122" s="21" t="s">
        <v>253</v>
      </c>
      <c r="D122" s="21" t="s">
        <v>445</v>
      </c>
      <c r="E122" s="21" t="s">
        <v>969</v>
      </c>
      <c r="F122" s="2"/>
      <c r="G122" s="3"/>
      <c r="H122" s="6"/>
      <c r="M122" t="s">
        <v>710</v>
      </c>
      <c r="N122" t="str">
        <f>"""" &amp; _xlfn.TEXTJOIN(""",""",TRUE,Table223[[#This Row],[Categoria1]:[Categoria7]]) &amp; """"</f>
        <v>""</v>
      </c>
      <c r="O122" t="s">
        <v>867</v>
      </c>
      <c r="P122" t="str">
        <f>"""" &amp; _xlfn.TEXTJOIN(""",""",TRUE,Table223[[#This Row],[Categoria]:[Categoria7]]) &amp; """"</f>
        <v>"Eleccion"</v>
      </c>
    </row>
    <row r="123" spans="1:16" x14ac:dyDescent="0.35">
      <c r="A123" s="1">
        <v>99</v>
      </c>
      <c r="B123" s="1">
        <v>121</v>
      </c>
      <c r="C123" t="s">
        <v>122</v>
      </c>
      <c r="D123" t="s">
        <v>352</v>
      </c>
      <c r="E123" t="s">
        <v>262</v>
      </c>
      <c r="F123" s="9" t="s">
        <v>42</v>
      </c>
      <c r="G123" s="5" t="s">
        <v>17</v>
      </c>
      <c r="M123" t="s">
        <v>580</v>
      </c>
      <c r="N123" t="str">
        <f>"""" &amp; _xlfn.TEXTJOIN(""",""",TRUE,Table223[[#This Row],[Categoria1]:[Categoria7]]) &amp; """"</f>
        <v>"Vírgen María","Cuaresma"</v>
      </c>
      <c r="O123" t="s">
        <v>771</v>
      </c>
      <c r="P123" t="str">
        <f>"""" &amp; _xlfn.TEXTJOIN(""",""",TRUE,Table223[[#This Row],[Categoria]:[Categoria7]]) &amp; """"</f>
        <v>"Precatecumenado","Vírgen María","Cuaresma"</v>
      </c>
    </row>
    <row r="124" spans="1:16" x14ac:dyDescent="0.35">
      <c r="A124" s="1">
        <v>100</v>
      </c>
      <c r="B124" s="1">
        <v>122</v>
      </c>
      <c r="C124" t="s">
        <v>123</v>
      </c>
      <c r="D124" t="s">
        <v>353</v>
      </c>
      <c r="E124" t="s">
        <v>262</v>
      </c>
      <c r="F124" t="s">
        <v>46</v>
      </c>
      <c r="G124" s="4" t="s">
        <v>15</v>
      </c>
      <c r="M124" t="s">
        <v>581</v>
      </c>
      <c r="N124" t="str">
        <f>"""" &amp; _xlfn.TEXTJOIN(""",""",TRUE,Table223[[#This Row],[Categoria1]:[Categoria7]]) &amp; """"</f>
        <v>"Final","Nuevo Testamento"</v>
      </c>
      <c r="O124" t="s">
        <v>868</v>
      </c>
      <c r="P124" t="str">
        <f>"""" &amp; _xlfn.TEXTJOIN(""",""",TRUE,Table223[[#This Row],[Categoria]:[Categoria7]]) &amp; """"</f>
        <v>"Precatecumenado","Final","Nuevo Testamento"</v>
      </c>
    </row>
    <row r="125" spans="1:16" x14ac:dyDescent="0.35">
      <c r="A125" s="1">
        <v>101</v>
      </c>
      <c r="B125" s="1">
        <v>123</v>
      </c>
      <c r="C125" t="s">
        <v>124</v>
      </c>
      <c r="D125" t="s">
        <v>354</v>
      </c>
      <c r="E125" t="s">
        <v>262</v>
      </c>
      <c r="F125" s="2" t="s">
        <v>12</v>
      </c>
      <c r="G125" s="3" t="s">
        <v>13</v>
      </c>
      <c r="H125" t="s">
        <v>48</v>
      </c>
      <c r="I125" s="6" t="s">
        <v>18</v>
      </c>
      <c r="M125" t="s">
        <v>582</v>
      </c>
      <c r="N125" t="str">
        <f>"""" &amp; _xlfn.TEXTJOIN(""",""",TRUE,Table223[[#This Row],[Categoria1]:[Categoria7]]) &amp; """"</f>
        <v>"Pascua","Pentecostés","Comunión","Antiguo Testamento"</v>
      </c>
      <c r="O125" t="s">
        <v>869</v>
      </c>
      <c r="P125" t="str">
        <f>"""" &amp; _xlfn.TEXTJOIN(""",""",TRUE,Table223[[#This Row],[Categoria]:[Categoria7]]) &amp; """"</f>
        <v>"Precatecumenado","Pascua","Pentecostés","Comunión","Antiguo Testamento"</v>
      </c>
    </row>
    <row r="126" spans="1:16" x14ac:dyDescent="0.35">
      <c r="A126" s="1">
        <v>102</v>
      </c>
      <c r="B126" s="1">
        <v>124</v>
      </c>
      <c r="C126" t="s">
        <v>125</v>
      </c>
      <c r="D126" t="s">
        <v>355</v>
      </c>
      <c r="E126" t="s">
        <v>262</v>
      </c>
      <c r="F126" s="5" t="s">
        <v>17</v>
      </c>
      <c r="G126" s="7" t="s">
        <v>29</v>
      </c>
      <c r="H126" s="8" t="s">
        <v>30</v>
      </c>
      <c r="I126" s="4" t="s">
        <v>15</v>
      </c>
      <c r="M126" t="s">
        <v>583</v>
      </c>
      <c r="N126" t="str">
        <f>"""" &amp; _xlfn.TEXTJOIN(""",""",TRUE,Table223[[#This Row],[Categoria1]:[Categoria7]]) &amp; """"</f>
        <v>"Cuaresma","Adviento","Navidad","Nuevo Testamento"</v>
      </c>
      <c r="O126" t="s">
        <v>772</v>
      </c>
      <c r="P126" t="str">
        <f>"""" &amp; _xlfn.TEXTJOIN(""",""",TRUE,Table223[[#This Row],[Categoria]:[Categoria7]]) &amp; """"</f>
        <v>"Precatecumenado","Cuaresma","Adviento","Navidad","Nuevo Testamento"</v>
      </c>
    </row>
    <row r="127" spans="1:16" x14ac:dyDescent="0.35">
      <c r="A127" s="1">
        <v>103</v>
      </c>
      <c r="B127" s="1">
        <v>125</v>
      </c>
      <c r="C127" t="s">
        <v>126</v>
      </c>
      <c r="D127" t="s">
        <v>356</v>
      </c>
      <c r="E127" t="s">
        <v>262</v>
      </c>
      <c r="F127" s="2" t="s">
        <v>12</v>
      </c>
      <c r="G127" s="3" t="s">
        <v>13</v>
      </c>
      <c r="M127" t="s">
        <v>584</v>
      </c>
      <c r="N127" t="str">
        <f>"""" &amp; _xlfn.TEXTJOIN(""",""",TRUE,Table223[[#This Row],[Categoria1]:[Categoria7]]) &amp; """"</f>
        <v>"Pascua","Pentecostés"</v>
      </c>
      <c r="O127" t="s">
        <v>870</v>
      </c>
      <c r="P127" t="str">
        <f>"""" &amp; _xlfn.TEXTJOIN(""",""",TRUE,Table223[[#This Row],[Categoria]:[Categoria7]]) &amp; """"</f>
        <v>"Precatecumenado","Pascua","Pentecostés"</v>
      </c>
    </row>
    <row r="128" spans="1:16" x14ac:dyDescent="0.35">
      <c r="A128" s="12">
        <v>189</v>
      </c>
      <c r="B128" s="1">
        <v>126</v>
      </c>
      <c r="C128" s="13" t="s">
        <v>210</v>
      </c>
      <c r="D128" s="13" t="s">
        <v>405</v>
      </c>
      <c r="E128" s="13" t="s">
        <v>970</v>
      </c>
      <c r="F128" s="5"/>
      <c r="H128" s="4"/>
      <c r="M128" t="s">
        <v>668</v>
      </c>
      <c r="N128" t="str">
        <f>"""" &amp; _xlfn.TEXTJOIN(""",""",TRUE,Table223[[#This Row],[Categoria1]:[Categoria7]]) &amp; """"</f>
        <v>""</v>
      </c>
      <c r="O128" t="s">
        <v>871</v>
      </c>
      <c r="P128" t="str">
        <f>"""" &amp; _xlfn.TEXTJOIN(""",""",TRUE,Table223[[#This Row],[Categoria]:[Categoria7]]) &amp; """"</f>
        <v>"Liturgia"</v>
      </c>
    </row>
    <row r="129" spans="1:16" x14ac:dyDescent="0.35">
      <c r="A129" s="10">
        <v>191</v>
      </c>
      <c r="B129" s="1">
        <v>127</v>
      </c>
      <c r="C129" s="11" t="s">
        <v>211</v>
      </c>
      <c r="D129" s="11" t="s">
        <v>410</v>
      </c>
      <c r="E129" s="11" t="s">
        <v>970</v>
      </c>
      <c r="F129" s="5" t="s">
        <v>212</v>
      </c>
      <c r="H129" s="4"/>
      <c r="M129" t="s">
        <v>669</v>
      </c>
      <c r="N129" t="str">
        <f>"""" &amp; _xlfn.TEXTJOIN(""",""",TRUE,Table223[[#This Row],[Categoria1]:[Categoria7]]) &amp; """"</f>
        <v>"Penitencial"</v>
      </c>
      <c r="O129" t="s">
        <v>872</v>
      </c>
      <c r="P129" t="str">
        <f>"""" &amp; _xlfn.TEXTJOIN(""",""",TRUE,Table223[[#This Row],[Categoria]:[Categoria7]]) &amp; """"</f>
        <v>"Liturgia","Penitencial"</v>
      </c>
    </row>
    <row r="130" spans="1:16" x14ac:dyDescent="0.35">
      <c r="A130" s="12">
        <v>192</v>
      </c>
      <c r="B130" s="1">
        <v>128</v>
      </c>
      <c r="C130" s="13" t="s">
        <v>966</v>
      </c>
      <c r="D130" s="13" t="s">
        <v>411</v>
      </c>
      <c r="E130" s="13" t="s">
        <v>970</v>
      </c>
      <c r="F130" s="5" t="s">
        <v>212</v>
      </c>
      <c r="H130" s="4"/>
      <c r="M130" t="s">
        <v>967</v>
      </c>
      <c r="N130" t="str">
        <f>"""" &amp; _xlfn.TEXTJOIN(""",""",TRUE,Table223[[#This Row],[Categoria1]:[Categoria7]]) &amp; """"</f>
        <v>"Penitencial"</v>
      </c>
      <c r="O130" t="s">
        <v>968</v>
      </c>
      <c r="P130" t="str">
        <f>"""" &amp; _xlfn.TEXTJOIN(""",""",TRUE,Table223[[#This Row],[Categoria]:[Categoria7]]) &amp; """"</f>
        <v>"Liturgia","Penitencial"</v>
      </c>
    </row>
    <row r="131" spans="1:16" x14ac:dyDescent="0.35">
      <c r="A131" s="1">
        <v>105</v>
      </c>
      <c r="B131" s="1">
        <v>129</v>
      </c>
      <c r="C131" t="s">
        <v>127</v>
      </c>
      <c r="D131" t="s">
        <v>456</v>
      </c>
      <c r="E131" t="s">
        <v>262</v>
      </c>
      <c r="F131" s="5" t="s">
        <v>17</v>
      </c>
      <c r="G131" t="s">
        <v>23</v>
      </c>
      <c r="H131" s="6" t="s">
        <v>18</v>
      </c>
      <c r="M131" t="s">
        <v>585</v>
      </c>
      <c r="N131" t="str">
        <f>"""" &amp; _xlfn.TEXTJOIN(""",""",TRUE,Table223[[#This Row],[Categoria1]:[Categoria7]]) &amp; """"</f>
        <v>"Cuaresma","Entrada","Antiguo Testamento"</v>
      </c>
      <c r="O131" t="s">
        <v>873</v>
      </c>
      <c r="P131" t="str">
        <f>"""" &amp; _xlfn.TEXTJOIN(""",""",TRUE,Table223[[#This Row],[Categoria]:[Categoria7]]) &amp; """"</f>
        <v>"Precatecumenado","Cuaresma","Entrada","Antiguo Testamento"</v>
      </c>
    </row>
    <row r="132" spans="1:16" x14ac:dyDescent="0.35">
      <c r="A132" s="1">
        <v>106</v>
      </c>
      <c r="B132" s="1">
        <v>130</v>
      </c>
      <c r="C132" t="s">
        <v>128</v>
      </c>
      <c r="D132" t="s">
        <v>457</v>
      </c>
      <c r="E132" t="s">
        <v>262</v>
      </c>
      <c r="F132" s="5" t="s">
        <v>17</v>
      </c>
      <c r="G132" s="7" t="s">
        <v>29</v>
      </c>
      <c r="H132" s="8" t="s">
        <v>30</v>
      </c>
      <c r="I132" t="s">
        <v>23</v>
      </c>
      <c r="J132" s="6" t="s">
        <v>18</v>
      </c>
      <c r="M132" t="s">
        <v>586</v>
      </c>
      <c r="N132" t="str">
        <f>"""" &amp; _xlfn.TEXTJOIN(""",""",TRUE,Table223[[#This Row],[Categoria1]:[Categoria7]]) &amp; """"</f>
        <v>"Cuaresma","Adviento","Navidad","Entrada","Antiguo Testamento"</v>
      </c>
      <c r="O132" t="s">
        <v>874</v>
      </c>
      <c r="P132" t="str">
        <f>"""" &amp; _xlfn.TEXTJOIN(""",""",TRUE,Table223[[#This Row],[Categoria]:[Categoria7]]) &amp; """"</f>
        <v>"Precatecumenado","Cuaresma","Adviento","Navidad","Entrada","Antiguo Testamento"</v>
      </c>
    </row>
    <row r="133" spans="1:16" x14ac:dyDescent="0.35">
      <c r="A133" s="1">
        <v>107</v>
      </c>
      <c r="B133" s="1">
        <v>131</v>
      </c>
      <c r="C133" t="s">
        <v>129</v>
      </c>
      <c r="D133" t="s">
        <v>357</v>
      </c>
      <c r="E133" t="s">
        <v>262</v>
      </c>
      <c r="F133" s="7" t="s">
        <v>29</v>
      </c>
      <c r="G133" s="8" t="s">
        <v>30</v>
      </c>
      <c r="H133" s="2" t="s">
        <v>12</v>
      </c>
      <c r="I133" s="3" t="s">
        <v>13</v>
      </c>
      <c r="J133" t="s">
        <v>46</v>
      </c>
      <c r="K133" s="4" t="s">
        <v>15</v>
      </c>
      <c r="M133" t="s">
        <v>587</v>
      </c>
      <c r="N133" t="str">
        <f>"""" &amp; _xlfn.TEXTJOIN(""",""",TRUE,Table223[[#This Row],[Categoria1]:[Categoria7]]) &amp; """"</f>
        <v>"Adviento","Navidad","Pascua","Pentecostés","Final","Nuevo Testamento"</v>
      </c>
      <c r="O133" t="s">
        <v>875</v>
      </c>
      <c r="P133" t="str">
        <f>"""" &amp; _xlfn.TEXTJOIN(""",""",TRUE,Table223[[#This Row],[Categoria]:[Categoria7]]) &amp; """"</f>
        <v>"Precatecumenado","Adviento","Navidad","Pascua","Pentecostés","Final","Nuevo Testamento"</v>
      </c>
    </row>
    <row r="134" spans="1:16" x14ac:dyDescent="0.35">
      <c r="A134" s="1">
        <v>108</v>
      </c>
      <c r="B134" s="1">
        <v>132</v>
      </c>
      <c r="C134" t="s">
        <v>130</v>
      </c>
      <c r="D134" t="s">
        <v>358</v>
      </c>
      <c r="E134" t="s">
        <v>262</v>
      </c>
      <c r="F134" s="9" t="s">
        <v>42</v>
      </c>
      <c r="G134" s="4" t="s">
        <v>15</v>
      </c>
      <c r="M134" t="s">
        <v>588</v>
      </c>
      <c r="N134" t="str">
        <f>"""" &amp; _xlfn.TEXTJOIN(""",""",TRUE,Table223[[#This Row],[Categoria1]:[Categoria7]]) &amp; """"</f>
        <v>"Vírgen María","Nuevo Testamento"</v>
      </c>
      <c r="O134" t="s">
        <v>773</v>
      </c>
      <c r="P134" t="str">
        <f>"""" &amp; _xlfn.TEXTJOIN(""",""",TRUE,Table223[[#This Row],[Categoria]:[Categoria7]]) &amp; """"</f>
        <v>"Precatecumenado","Vírgen María","Nuevo Testamento"</v>
      </c>
    </row>
    <row r="135" spans="1:16" x14ac:dyDescent="0.35">
      <c r="A135" s="1">
        <v>110</v>
      </c>
      <c r="B135" s="1">
        <v>133</v>
      </c>
      <c r="C135" t="s">
        <v>132</v>
      </c>
      <c r="D135" t="s">
        <v>360</v>
      </c>
      <c r="E135" t="s">
        <v>262</v>
      </c>
      <c r="F135" s="9" t="s">
        <v>42</v>
      </c>
      <c r="G135" s="4" t="s">
        <v>15</v>
      </c>
      <c r="M135" t="s">
        <v>590</v>
      </c>
      <c r="N135" t="str">
        <f>"""" &amp; _xlfn.TEXTJOIN(""",""",TRUE,Table223[[#This Row],[Categoria1]:[Categoria7]]) &amp; """"</f>
        <v>"Vírgen María","Nuevo Testamento"</v>
      </c>
      <c r="O135" t="s">
        <v>876</v>
      </c>
      <c r="P135" t="str">
        <f>"""" &amp; _xlfn.TEXTJOIN(""",""",TRUE,Table223[[#This Row],[Categoria]:[Categoria7]]) &amp; """"</f>
        <v>"Precatecumenado","Vírgen María","Nuevo Testamento"</v>
      </c>
    </row>
    <row r="136" spans="1:16" x14ac:dyDescent="0.35">
      <c r="A136" s="1">
        <v>109</v>
      </c>
      <c r="B136" s="1">
        <v>134</v>
      </c>
      <c r="C136" t="s">
        <v>131</v>
      </c>
      <c r="D136" t="s">
        <v>359</v>
      </c>
      <c r="E136" t="s">
        <v>262</v>
      </c>
      <c r="F136" s="9" t="s">
        <v>42</v>
      </c>
      <c r="G136" s="2" t="s">
        <v>12</v>
      </c>
      <c r="H136" t="s">
        <v>48</v>
      </c>
      <c r="I136" s="3" t="s">
        <v>13</v>
      </c>
      <c r="M136" t="s">
        <v>589</v>
      </c>
      <c r="N136" t="str">
        <f>"""" &amp; _xlfn.TEXTJOIN(""",""",TRUE,Table223[[#This Row],[Categoria1]:[Categoria7]]) &amp; """"</f>
        <v>"Vírgen María","Pascua","Comunión","Pentecostés"</v>
      </c>
      <c r="O136" t="s">
        <v>774</v>
      </c>
      <c r="P136" t="str">
        <f>"""" &amp; _xlfn.TEXTJOIN(""",""",TRUE,Table223[[#This Row],[Categoria]:[Categoria7]]) &amp; """"</f>
        <v>"Precatecumenado","Vírgen María","Pascua","Comunión","Pentecostés"</v>
      </c>
    </row>
    <row r="137" spans="1:16" x14ac:dyDescent="0.35">
      <c r="A137" s="1">
        <v>111</v>
      </c>
      <c r="B137" s="1">
        <v>135</v>
      </c>
      <c r="C137" t="s">
        <v>133</v>
      </c>
      <c r="D137" t="s">
        <v>361</v>
      </c>
      <c r="E137" t="s">
        <v>262</v>
      </c>
      <c r="F137" s="9" t="s">
        <v>42</v>
      </c>
      <c r="G137" s="5" t="s">
        <v>17</v>
      </c>
      <c r="H137" t="s">
        <v>64</v>
      </c>
      <c r="I137" s="4" t="s">
        <v>15</v>
      </c>
      <c r="M137" t="s">
        <v>591</v>
      </c>
      <c r="N137" t="str">
        <f>"""" &amp; _xlfn.TEXTJOIN(""",""",TRUE,Table223[[#This Row],[Categoria1]:[Categoria7]]) &amp; """"</f>
        <v>"Vírgen María","Cuaresma","Fracción Del Pan","Nuevo Testamento"</v>
      </c>
      <c r="O137" t="s">
        <v>877</v>
      </c>
      <c r="P137" t="str">
        <f>"""" &amp; _xlfn.TEXTJOIN(""",""",TRUE,Table223[[#This Row],[Categoria]:[Categoria7]]) &amp; """"</f>
        <v>"Precatecumenado","Vírgen María","Cuaresma","Fracción Del Pan","Nuevo Testamento"</v>
      </c>
    </row>
    <row r="138" spans="1:16" x14ac:dyDescent="0.35">
      <c r="A138" s="1">
        <v>112</v>
      </c>
      <c r="B138" s="1">
        <v>136</v>
      </c>
      <c r="C138" t="s">
        <v>134</v>
      </c>
      <c r="D138" t="s">
        <v>362</v>
      </c>
      <c r="E138" t="s">
        <v>262</v>
      </c>
      <c r="F138" s="9" t="s">
        <v>42</v>
      </c>
      <c r="G138" s="7" t="s">
        <v>29</v>
      </c>
      <c r="H138" s="8" t="s">
        <v>30</v>
      </c>
      <c r="M138" t="s">
        <v>592</v>
      </c>
      <c r="N138" t="str">
        <f>"""" &amp; _xlfn.TEXTJOIN(""",""",TRUE,Table223[[#This Row],[Categoria1]:[Categoria7]]) &amp; """"</f>
        <v>"Vírgen María","Adviento","Navidad"</v>
      </c>
      <c r="O138" t="s">
        <v>775</v>
      </c>
      <c r="P138" t="str">
        <f>"""" &amp; _xlfn.TEXTJOIN(""",""",TRUE,Table223[[#This Row],[Categoria]:[Categoria7]]) &amp; """"</f>
        <v>"Precatecumenado","Vírgen María","Adviento","Navidad"</v>
      </c>
    </row>
    <row r="139" spans="1:16" x14ac:dyDescent="0.35">
      <c r="A139" s="1">
        <v>113</v>
      </c>
      <c r="B139" s="1">
        <v>137</v>
      </c>
      <c r="C139" t="s">
        <v>135</v>
      </c>
      <c r="D139" t="s">
        <v>363</v>
      </c>
      <c r="E139" t="s">
        <v>262</v>
      </c>
      <c r="F139" s="9" t="s">
        <v>42</v>
      </c>
      <c r="G139" s="5" t="s">
        <v>17</v>
      </c>
      <c r="M139" t="s">
        <v>593</v>
      </c>
      <c r="N139" t="str">
        <f>"""" &amp; _xlfn.TEXTJOIN(""",""",TRUE,Table223[[#This Row],[Categoria1]:[Categoria7]]) &amp; """"</f>
        <v>"Vírgen María","Cuaresma"</v>
      </c>
      <c r="O139" t="s">
        <v>776</v>
      </c>
      <c r="P139" t="str">
        <f>"""" &amp; _xlfn.TEXTJOIN(""",""",TRUE,Table223[[#This Row],[Categoria]:[Categoria7]]) &amp; """"</f>
        <v>"Precatecumenado","Vírgen María","Cuaresma"</v>
      </c>
    </row>
    <row r="140" spans="1:16" x14ac:dyDescent="0.35">
      <c r="A140" s="1">
        <v>114</v>
      </c>
      <c r="B140" s="1">
        <v>138</v>
      </c>
      <c r="C140" t="s">
        <v>136</v>
      </c>
      <c r="D140" t="s">
        <v>458</v>
      </c>
      <c r="E140" t="s">
        <v>262</v>
      </c>
      <c r="F140" s="2" t="s">
        <v>12</v>
      </c>
      <c r="G140" s="3" t="s">
        <v>13</v>
      </c>
      <c r="H140" t="s">
        <v>23</v>
      </c>
      <c r="I140" s="6" t="s">
        <v>18</v>
      </c>
      <c r="M140" t="s">
        <v>594</v>
      </c>
      <c r="N140" t="str">
        <f>"""" &amp; _xlfn.TEXTJOIN(""",""",TRUE,Table223[[#This Row],[Categoria1]:[Categoria7]]) &amp; """"</f>
        <v>"Pascua","Pentecostés","Entrada","Antiguo Testamento"</v>
      </c>
      <c r="O140" t="s">
        <v>777</v>
      </c>
      <c r="P140" t="str">
        <f>"""" &amp; _xlfn.TEXTJOIN(""",""",TRUE,Table223[[#This Row],[Categoria]:[Categoria7]]) &amp; """"</f>
        <v>"Precatecumenado","Pascua","Pentecostés","Entrada","Antiguo Testamento"</v>
      </c>
    </row>
    <row r="141" spans="1:16" x14ac:dyDescent="0.35">
      <c r="A141" s="1">
        <v>115</v>
      </c>
      <c r="B141" s="1">
        <v>139</v>
      </c>
      <c r="C141" t="s">
        <v>137</v>
      </c>
      <c r="D141" t="s">
        <v>364</v>
      </c>
      <c r="E141" t="s">
        <v>262</v>
      </c>
      <c r="F141" s="6" t="s">
        <v>18</v>
      </c>
      <c r="M141" t="s">
        <v>595</v>
      </c>
      <c r="N141" t="str">
        <f>"""" &amp; _xlfn.TEXTJOIN(""",""",TRUE,Table223[[#This Row],[Categoria1]:[Categoria7]]) &amp; """"</f>
        <v>"Antiguo Testamento"</v>
      </c>
      <c r="O141" t="s">
        <v>878</v>
      </c>
      <c r="P141" t="str">
        <f>"""" &amp; _xlfn.TEXTJOIN(""",""",TRUE,Table223[[#This Row],[Categoria]:[Categoria7]]) &amp; """"</f>
        <v>"Precatecumenado","Antiguo Testamento"</v>
      </c>
    </row>
    <row r="142" spans="1:16" x14ac:dyDescent="0.35">
      <c r="A142" s="18">
        <v>243</v>
      </c>
      <c r="B142" s="1">
        <v>140</v>
      </c>
      <c r="C142" s="19" t="s">
        <v>254</v>
      </c>
      <c r="D142" s="19" t="s">
        <v>446</v>
      </c>
      <c r="E142" s="19" t="s">
        <v>969</v>
      </c>
      <c r="F142" s="6" t="s">
        <v>18</v>
      </c>
      <c r="M142" t="s">
        <v>711</v>
      </c>
      <c r="N142" t="str">
        <f>"""" &amp; _xlfn.TEXTJOIN(""",""",TRUE,Table223[[#This Row],[Categoria1]:[Categoria7]]) &amp; """"</f>
        <v>"Antiguo Testamento"</v>
      </c>
      <c r="O142" t="s">
        <v>879</v>
      </c>
      <c r="P142" t="str">
        <f>"""" &amp; _xlfn.TEXTJOIN(""",""",TRUE,Table223[[#This Row],[Categoria]:[Categoria7]]) &amp; """"</f>
        <v>"Eleccion","Antiguo Testamento"</v>
      </c>
    </row>
    <row r="143" spans="1:16" x14ac:dyDescent="0.35">
      <c r="A143" s="1">
        <v>116</v>
      </c>
      <c r="B143" s="1">
        <v>141</v>
      </c>
      <c r="C143" t="s">
        <v>138</v>
      </c>
      <c r="D143" t="s">
        <v>298</v>
      </c>
      <c r="E143" t="s">
        <v>262</v>
      </c>
      <c r="F143" t="s">
        <v>34</v>
      </c>
      <c r="G143" s="6" t="s">
        <v>18</v>
      </c>
      <c r="M143" t="s">
        <v>596</v>
      </c>
      <c r="N143" t="str">
        <f>"""" &amp; _xlfn.TEXTJOIN(""",""",TRUE,Table223[[#This Row],[Categoria1]:[Categoria7]]) &amp; """"</f>
        <v>"Paz","Antiguo Testamento"</v>
      </c>
      <c r="O143" t="s">
        <v>880</v>
      </c>
      <c r="P143" t="str">
        <f>"""" &amp; _xlfn.TEXTJOIN(""",""",TRUE,Table223[[#This Row],[Categoria]:[Categoria7]]) &amp; """"</f>
        <v>"Precatecumenado","Paz","Antiguo Testamento"</v>
      </c>
    </row>
    <row r="144" spans="1:16" x14ac:dyDescent="0.35">
      <c r="A144" s="1">
        <v>118</v>
      </c>
      <c r="B144" s="1">
        <v>142</v>
      </c>
      <c r="C144" t="s">
        <v>140</v>
      </c>
      <c r="D144" t="s">
        <v>460</v>
      </c>
      <c r="E144" t="s">
        <v>262</v>
      </c>
      <c r="F144" s="5" t="s">
        <v>17</v>
      </c>
      <c r="G144" s="6" t="s">
        <v>18</v>
      </c>
      <c r="M144" t="s">
        <v>598</v>
      </c>
      <c r="N144" t="str">
        <f>"""" &amp; _xlfn.TEXTJOIN(""",""",TRUE,Table223[[#This Row],[Categoria1]:[Categoria7]]) &amp; """"</f>
        <v>"Cuaresma","Antiguo Testamento"</v>
      </c>
      <c r="O144" t="s">
        <v>881</v>
      </c>
      <c r="P144" t="str">
        <f>"""" &amp; _xlfn.TEXTJOIN(""",""",TRUE,Table223[[#This Row],[Categoria]:[Categoria7]]) &amp; """"</f>
        <v>"Precatecumenado","Cuaresma","Antiguo Testamento"</v>
      </c>
    </row>
    <row r="145" spans="1:16" x14ac:dyDescent="0.35">
      <c r="A145" s="1">
        <v>117</v>
      </c>
      <c r="B145" s="1">
        <v>143</v>
      </c>
      <c r="C145" t="s">
        <v>139</v>
      </c>
      <c r="D145" t="s">
        <v>459</v>
      </c>
      <c r="E145" t="s">
        <v>262</v>
      </c>
      <c r="F145" s="5" t="s">
        <v>17</v>
      </c>
      <c r="G145" s="6" t="s">
        <v>18</v>
      </c>
      <c r="M145" t="s">
        <v>597</v>
      </c>
      <c r="N145" t="str">
        <f>"""" &amp; _xlfn.TEXTJOIN(""",""",TRUE,Table223[[#This Row],[Categoria1]:[Categoria7]]) &amp; """"</f>
        <v>"Cuaresma","Antiguo Testamento"</v>
      </c>
      <c r="O145" t="s">
        <v>778</v>
      </c>
      <c r="P145" t="str">
        <f>"""" &amp; _xlfn.TEXTJOIN(""",""",TRUE,Table223[[#This Row],[Categoria]:[Categoria7]]) &amp; """"</f>
        <v>"Precatecumenado","Cuaresma","Antiguo Testamento"</v>
      </c>
    </row>
    <row r="146" spans="1:16" x14ac:dyDescent="0.35">
      <c r="A146" s="1">
        <v>119</v>
      </c>
      <c r="B146" s="1">
        <v>144</v>
      </c>
      <c r="C146" t="s">
        <v>141</v>
      </c>
      <c r="D146" t="s">
        <v>461</v>
      </c>
      <c r="E146" t="s">
        <v>262</v>
      </c>
      <c r="F146" s="6" t="s">
        <v>18</v>
      </c>
      <c r="M146" t="s">
        <v>599</v>
      </c>
      <c r="N146" t="str">
        <f>"""" &amp; _xlfn.TEXTJOIN(""",""",TRUE,Table223[[#This Row],[Categoria1]:[Categoria7]]) &amp; """"</f>
        <v>"Antiguo Testamento"</v>
      </c>
      <c r="O146" t="s">
        <v>882</v>
      </c>
      <c r="P146" t="str">
        <f>"""" &amp; _xlfn.TEXTJOIN(""",""",TRUE,Table223[[#This Row],[Categoria]:[Categoria7]]) &amp; """"</f>
        <v>"Precatecumenado","Antiguo Testamento"</v>
      </c>
    </row>
    <row r="147" spans="1:16" x14ac:dyDescent="0.35">
      <c r="A147" s="14">
        <v>229</v>
      </c>
      <c r="B147" s="1">
        <v>145</v>
      </c>
      <c r="C147" s="15" t="s">
        <v>240</v>
      </c>
      <c r="D147" s="15" t="s">
        <v>436</v>
      </c>
      <c r="E147" s="15" t="s">
        <v>263</v>
      </c>
      <c r="F147" s="4" t="s">
        <v>15</v>
      </c>
      <c r="M147" t="s">
        <v>697</v>
      </c>
      <c r="N147" t="str">
        <f>"""" &amp; _xlfn.TEXTJOIN(""",""",TRUE,Table223[[#This Row],[Categoria1]:[Categoria7]]) &amp; """"</f>
        <v>"Nuevo Testamento"</v>
      </c>
      <c r="O147" t="s">
        <v>883</v>
      </c>
      <c r="P147" t="str">
        <f>"""" &amp; _xlfn.TEXTJOIN(""",""",TRUE,Table223[[#This Row],[Categoria]:[Categoria7]]) &amp; """"</f>
        <v>"Catecumenado","Nuevo Testamento"</v>
      </c>
    </row>
    <row r="148" spans="1:16" x14ac:dyDescent="0.35">
      <c r="A148" s="1">
        <v>120</v>
      </c>
      <c r="B148" s="1">
        <v>146</v>
      </c>
      <c r="C148" t="s">
        <v>142</v>
      </c>
      <c r="D148" t="s">
        <v>365</v>
      </c>
      <c r="E148" t="s">
        <v>262</v>
      </c>
      <c r="F148" s="2" t="s">
        <v>12</v>
      </c>
      <c r="G148" s="3" t="s">
        <v>13</v>
      </c>
      <c r="H148" s="4" t="s">
        <v>15</v>
      </c>
      <c r="M148" t="s">
        <v>600</v>
      </c>
      <c r="N148" t="str">
        <f>"""" &amp; _xlfn.TEXTJOIN(""",""",TRUE,Table223[[#This Row],[Categoria1]:[Categoria7]]) &amp; """"</f>
        <v>"Pascua","Pentecostés","Nuevo Testamento"</v>
      </c>
      <c r="O148" t="s">
        <v>884</v>
      </c>
      <c r="P148" t="str">
        <f>"""" &amp; _xlfn.TEXTJOIN(""",""",TRUE,Table223[[#This Row],[Categoria]:[Categoria7]]) &amp; """"</f>
        <v>"Precatecumenado","Pascua","Pentecostés","Nuevo Testamento"</v>
      </c>
    </row>
    <row r="149" spans="1:16" x14ac:dyDescent="0.35">
      <c r="A149" s="1">
        <v>121</v>
      </c>
      <c r="B149" s="1">
        <v>147</v>
      </c>
      <c r="C149" t="s">
        <v>143</v>
      </c>
      <c r="D149" t="s">
        <v>366</v>
      </c>
      <c r="E149" t="s">
        <v>262</v>
      </c>
      <c r="F149" t="s">
        <v>64</v>
      </c>
      <c r="G149" s="6" t="s">
        <v>18</v>
      </c>
      <c r="M149" t="s">
        <v>601</v>
      </c>
      <c r="N149" t="str">
        <f>"""" &amp; _xlfn.TEXTJOIN(""",""",TRUE,Table223[[#This Row],[Categoria1]:[Categoria7]]) &amp; """"</f>
        <v>"Fracción Del Pan","Antiguo Testamento"</v>
      </c>
      <c r="O149" t="s">
        <v>885</v>
      </c>
      <c r="P149" t="str">
        <f>"""" &amp; _xlfn.TEXTJOIN(""",""",TRUE,Table223[[#This Row],[Categoria]:[Categoria7]]) &amp; """"</f>
        <v>"Precatecumenado","Fracción Del Pan","Antiguo Testamento"</v>
      </c>
    </row>
    <row r="150" spans="1:16" x14ac:dyDescent="0.35">
      <c r="A150" s="16">
        <v>230</v>
      </c>
      <c r="B150" s="1">
        <v>148</v>
      </c>
      <c r="C150" s="17" t="s">
        <v>241</v>
      </c>
      <c r="D150" s="17" t="s">
        <v>437</v>
      </c>
      <c r="E150" s="17" t="s">
        <v>263</v>
      </c>
      <c r="F150" s="4" t="s">
        <v>15</v>
      </c>
      <c r="M150" t="s">
        <v>698</v>
      </c>
      <c r="N150" t="str">
        <f>"""" &amp; _xlfn.TEXTJOIN(""",""",TRUE,Table223[[#This Row],[Categoria1]:[Categoria7]]) &amp; """"</f>
        <v>"Nuevo Testamento"</v>
      </c>
      <c r="O150" t="s">
        <v>779</v>
      </c>
      <c r="P150" t="str">
        <f>"""" &amp; _xlfn.TEXTJOIN(""",""",TRUE,Table223[[#This Row],[Categoria]:[Categoria7]]) &amp; """"</f>
        <v>"Catecumenado","Nuevo Testamento"</v>
      </c>
    </row>
    <row r="151" spans="1:16" x14ac:dyDescent="0.35">
      <c r="A151" s="14">
        <v>231</v>
      </c>
      <c r="B151" s="1">
        <v>149</v>
      </c>
      <c r="C151" s="15" t="s">
        <v>242</v>
      </c>
      <c r="D151" s="15" t="s">
        <v>476</v>
      </c>
      <c r="E151" s="15" t="s">
        <v>263</v>
      </c>
      <c r="F151" s="5" t="s">
        <v>17</v>
      </c>
      <c r="G151" s="6" t="s">
        <v>18</v>
      </c>
      <c r="M151" t="s">
        <v>699</v>
      </c>
      <c r="N151" t="str">
        <f>"""" &amp; _xlfn.TEXTJOIN(""",""",TRUE,Table223[[#This Row],[Categoria1]:[Categoria7]]) &amp; """"</f>
        <v>"Cuaresma","Antiguo Testamento"</v>
      </c>
      <c r="O151" t="s">
        <v>886</v>
      </c>
      <c r="P151" t="str">
        <f>"""" &amp; _xlfn.TEXTJOIN(""",""",TRUE,Table223[[#This Row],[Categoria]:[Categoria7]]) &amp; """"</f>
        <v>"Catecumenado","Cuaresma","Antiguo Testamento"</v>
      </c>
    </row>
    <row r="152" spans="1:16" x14ac:dyDescent="0.35">
      <c r="A152" s="1">
        <v>122</v>
      </c>
      <c r="B152" s="1">
        <v>150</v>
      </c>
      <c r="C152" t="s">
        <v>144</v>
      </c>
      <c r="D152" t="s">
        <v>367</v>
      </c>
      <c r="E152" t="s">
        <v>262</v>
      </c>
      <c r="F152" s="2" t="s">
        <v>12</v>
      </c>
      <c r="G152" s="3" t="s">
        <v>13</v>
      </c>
      <c r="H152" s="4" t="s">
        <v>15</v>
      </c>
      <c r="M152" t="s">
        <v>602</v>
      </c>
      <c r="N152" t="str">
        <f>"""" &amp; _xlfn.TEXTJOIN(""",""",TRUE,Table223[[#This Row],[Categoria1]:[Categoria7]]) &amp; """"</f>
        <v>"Pascua","Pentecostés","Nuevo Testamento"</v>
      </c>
      <c r="O152" t="s">
        <v>780</v>
      </c>
      <c r="P152" t="str">
        <f>"""" &amp; _xlfn.TEXTJOIN(""",""",TRUE,Table223[[#This Row],[Categoria]:[Categoria7]]) &amp; """"</f>
        <v>"Precatecumenado","Pascua","Pentecostés","Nuevo Testamento"</v>
      </c>
    </row>
    <row r="153" spans="1:16" x14ac:dyDescent="0.35">
      <c r="A153" s="1">
        <v>123</v>
      </c>
      <c r="B153" s="1">
        <v>151</v>
      </c>
      <c r="C153" t="s">
        <v>145</v>
      </c>
      <c r="D153" t="s">
        <v>368</v>
      </c>
      <c r="E153" t="s">
        <v>262</v>
      </c>
      <c r="F153" s="7" t="s">
        <v>29</v>
      </c>
      <c r="G153" s="8" t="s">
        <v>30</v>
      </c>
      <c r="H153" s="6" t="s">
        <v>18</v>
      </c>
      <c r="M153" t="s">
        <v>603</v>
      </c>
      <c r="N153" t="str">
        <f>"""" &amp; _xlfn.TEXTJOIN(""",""",TRUE,Table223[[#This Row],[Categoria1]:[Categoria7]]) &amp; """"</f>
        <v>"Adviento","Navidad","Antiguo Testamento"</v>
      </c>
      <c r="O153" t="s">
        <v>887</v>
      </c>
      <c r="P153" t="str">
        <f>"""" &amp; _xlfn.TEXTJOIN(""",""",TRUE,Table223[[#This Row],[Categoria]:[Categoria7]]) &amp; """"</f>
        <v>"Precatecumenado","Adviento","Navidad","Antiguo Testamento"</v>
      </c>
    </row>
    <row r="154" spans="1:16" x14ac:dyDescent="0.35">
      <c r="A154" s="1">
        <v>124</v>
      </c>
      <c r="B154" s="1">
        <v>152</v>
      </c>
      <c r="C154" t="s">
        <v>146</v>
      </c>
      <c r="D154" t="s">
        <v>462</v>
      </c>
      <c r="E154" t="s">
        <v>262</v>
      </c>
      <c r="F154" s="6" t="s">
        <v>18</v>
      </c>
      <c r="M154" t="s">
        <v>604</v>
      </c>
      <c r="N154" t="str">
        <f>"""" &amp; _xlfn.TEXTJOIN(""",""",TRUE,Table223[[#This Row],[Categoria1]:[Categoria7]]) &amp; """"</f>
        <v>"Antiguo Testamento"</v>
      </c>
      <c r="O154" t="s">
        <v>781</v>
      </c>
      <c r="P154" t="str">
        <f>"""" &amp; _xlfn.TEXTJOIN(""",""",TRUE,Table223[[#This Row],[Categoria]:[Categoria7]]) &amp; """"</f>
        <v>"Precatecumenado","Antiguo Testamento"</v>
      </c>
    </row>
    <row r="155" spans="1:16" x14ac:dyDescent="0.35">
      <c r="A155" s="1">
        <v>125</v>
      </c>
      <c r="B155" s="1">
        <v>153</v>
      </c>
      <c r="C155" t="s">
        <v>147</v>
      </c>
      <c r="D155" t="s">
        <v>463</v>
      </c>
      <c r="E155" t="s">
        <v>262</v>
      </c>
      <c r="F155" s="6" t="s">
        <v>18</v>
      </c>
      <c r="M155" t="s">
        <v>605</v>
      </c>
      <c r="N155" t="str">
        <f>"""" &amp; _xlfn.TEXTJOIN(""",""",TRUE,Table223[[#This Row],[Categoria1]:[Categoria7]]) &amp; """"</f>
        <v>"Antiguo Testamento"</v>
      </c>
      <c r="O155" t="s">
        <v>888</v>
      </c>
      <c r="P155" t="str">
        <f>"""" &amp; _xlfn.TEXTJOIN(""",""",TRUE,Table223[[#This Row],[Categoria]:[Categoria7]]) &amp; """"</f>
        <v>"Precatecumenado","Antiguo Testamento"</v>
      </c>
    </row>
    <row r="156" spans="1:16" x14ac:dyDescent="0.35">
      <c r="A156" s="1">
        <v>126</v>
      </c>
      <c r="B156" s="1">
        <v>154</v>
      </c>
      <c r="C156" t="s">
        <v>148</v>
      </c>
      <c r="D156" t="s">
        <v>369</v>
      </c>
      <c r="E156" t="s">
        <v>262</v>
      </c>
      <c r="F156" s="5" t="s">
        <v>17</v>
      </c>
      <c r="G156" t="s">
        <v>64</v>
      </c>
      <c r="M156" t="s">
        <v>606</v>
      </c>
      <c r="N156" t="str">
        <f>"""" &amp; _xlfn.TEXTJOIN(""",""",TRUE,Table223[[#This Row],[Categoria1]:[Categoria7]]) &amp; """"</f>
        <v>"Cuaresma","Fracción Del Pan"</v>
      </c>
      <c r="O156" t="s">
        <v>889</v>
      </c>
      <c r="P156" t="str">
        <f>"""" &amp; _xlfn.TEXTJOIN(""",""",TRUE,Table223[[#This Row],[Categoria]:[Categoria7]]) &amp; """"</f>
        <v>"Precatecumenado","Cuaresma","Fracción Del Pan"</v>
      </c>
    </row>
    <row r="157" spans="1:16" x14ac:dyDescent="0.35">
      <c r="A157" s="1">
        <v>127</v>
      </c>
      <c r="B157" s="1">
        <v>155</v>
      </c>
      <c r="C157" t="s">
        <v>149</v>
      </c>
      <c r="D157" t="s">
        <v>370</v>
      </c>
      <c r="E157" t="s">
        <v>262</v>
      </c>
      <c r="F157" s="2" t="s">
        <v>12</v>
      </c>
      <c r="G157" s="3" t="s">
        <v>13</v>
      </c>
      <c r="H157" t="s">
        <v>48</v>
      </c>
      <c r="I157" s="4" t="s">
        <v>15</v>
      </c>
      <c r="M157" t="s">
        <v>607</v>
      </c>
      <c r="N157" t="str">
        <f>"""" &amp; _xlfn.TEXTJOIN(""",""",TRUE,Table223[[#This Row],[Categoria1]:[Categoria7]]) &amp; """"</f>
        <v>"Pascua","Pentecostés","Comunión","Nuevo Testamento"</v>
      </c>
      <c r="O157" t="s">
        <v>890</v>
      </c>
      <c r="P157" t="str">
        <f>"""" &amp; _xlfn.TEXTJOIN(""",""",TRUE,Table223[[#This Row],[Categoria]:[Categoria7]]) &amp; """"</f>
        <v>"Precatecumenado","Pascua","Pentecostés","Comunión","Nuevo Testamento"</v>
      </c>
    </row>
    <row r="158" spans="1:16" x14ac:dyDescent="0.35">
      <c r="A158" s="16">
        <v>232</v>
      </c>
      <c r="B158" s="1">
        <v>156</v>
      </c>
      <c r="C158" s="17" t="s">
        <v>243</v>
      </c>
      <c r="D158" s="17" t="s">
        <v>477</v>
      </c>
      <c r="E158" s="17" t="s">
        <v>263</v>
      </c>
      <c r="F158" s="6" t="s">
        <v>18</v>
      </c>
      <c r="M158" t="s">
        <v>700</v>
      </c>
      <c r="N158" t="str">
        <f>"""" &amp; _xlfn.TEXTJOIN(""",""",TRUE,Table223[[#This Row],[Categoria1]:[Categoria7]]) &amp; """"</f>
        <v>"Antiguo Testamento"</v>
      </c>
      <c r="O158" t="s">
        <v>891</v>
      </c>
      <c r="P158" t="str">
        <f>"""" &amp; _xlfn.TEXTJOIN(""",""",TRUE,Table223[[#This Row],[Categoria]:[Categoria7]]) &amp; """"</f>
        <v>"Catecumenado","Antiguo Testamento"</v>
      </c>
    </row>
    <row r="159" spans="1:16" x14ac:dyDescent="0.35">
      <c r="A159" s="1">
        <v>128</v>
      </c>
      <c r="B159" s="1">
        <v>157</v>
      </c>
      <c r="C159" t="s">
        <v>150</v>
      </c>
      <c r="D159" t="s">
        <v>371</v>
      </c>
      <c r="E159" t="s">
        <v>262</v>
      </c>
      <c r="F159" t="s">
        <v>23</v>
      </c>
      <c r="G159" s="6" t="s">
        <v>18</v>
      </c>
      <c r="M159" t="s">
        <v>608</v>
      </c>
      <c r="N159" t="str">
        <f>"""" &amp; _xlfn.TEXTJOIN(""",""",TRUE,Table223[[#This Row],[Categoria1]:[Categoria7]]) &amp; """"</f>
        <v>"Entrada","Antiguo Testamento"</v>
      </c>
      <c r="O159" t="s">
        <v>892</v>
      </c>
      <c r="P159" t="str">
        <f>"""" &amp; _xlfn.TEXTJOIN(""",""",TRUE,Table223[[#This Row],[Categoria]:[Categoria7]]) &amp; """"</f>
        <v>"Precatecumenado","Entrada","Antiguo Testamento"</v>
      </c>
    </row>
    <row r="160" spans="1:16" x14ac:dyDescent="0.35">
      <c r="A160" s="1">
        <v>129</v>
      </c>
      <c r="B160" s="1">
        <v>158</v>
      </c>
      <c r="C160" t="s">
        <v>151</v>
      </c>
      <c r="D160" t="s">
        <v>372</v>
      </c>
      <c r="E160" t="s">
        <v>262</v>
      </c>
      <c r="F160" s="2" t="s">
        <v>12</v>
      </c>
      <c r="G160" s="3" t="s">
        <v>13</v>
      </c>
      <c r="H160" t="s">
        <v>23</v>
      </c>
      <c r="I160" s="6" t="s">
        <v>18</v>
      </c>
      <c r="M160" t="s">
        <v>609</v>
      </c>
      <c r="N160" t="str">
        <f>"""" &amp; _xlfn.TEXTJOIN(""",""",TRUE,Table223[[#This Row],[Categoria1]:[Categoria7]]) &amp; """"</f>
        <v>"Pascua","Pentecostés","Entrada","Antiguo Testamento"</v>
      </c>
      <c r="O160" t="s">
        <v>893</v>
      </c>
      <c r="P160" t="str">
        <f>"""" &amp; _xlfn.TEXTJOIN(""",""",TRUE,Table223[[#This Row],[Categoria]:[Categoria7]]) &amp; """"</f>
        <v>"Precatecumenado","Pascua","Pentecostés","Entrada","Antiguo Testamento"</v>
      </c>
    </row>
    <row r="161" spans="1:16" x14ac:dyDescent="0.35">
      <c r="A161" s="10">
        <v>193</v>
      </c>
      <c r="B161" s="1">
        <v>159</v>
      </c>
      <c r="C161" s="11" t="s">
        <v>213</v>
      </c>
      <c r="D161" s="11" t="s">
        <v>412</v>
      </c>
      <c r="E161" s="11" t="s">
        <v>970</v>
      </c>
      <c r="F161" s="5"/>
      <c r="H161" s="4"/>
      <c r="M161" t="s">
        <v>670</v>
      </c>
      <c r="N161" t="str">
        <f>"""" &amp; _xlfn.TEXTJOIN(""",""",TRUE,Table223[[#This Row],[Categoria1]:[Categoria7]]) &amp; """"</f>
        <v>""</v>
      </c>
      <c r="O161" t="s">
        <v>782</v>
      </c>
      <c r="P161" t="str">
        <f>"""" &amp; _xlfn.TEXTJOIN(""",""",TRUE,Table223[[#This Row],[Categoria]:[Categoria7]]) &amp; """"</f>
        <v>"Liturgia"</v>
      </c>
    </row>
    <row r="162" spans="1:16" x14ac:dyDescent="0.35">
      <c r="A162" s="1">
        <v>130</v>
      </c>
      <c r="B162" s="1">
        <v>160</v>
      </c>
      <c r="C162" t="s">
        <v>152</v>
      </c>
      <c r="D162" t="s">
        <v>373</v>
      </c>
      <c r="E162" t="s">
        <v>262</v>
      </c>
      <c r="F162" s="9" t="s">
        <v>42</v>
      </c>
      <c r="G162" s="2" t="s">
        <v>12</v>
      </c>
      <c r="H162" s="3" t="s">
        <v>13</v>
      </c>
      <c r="M162" t="s">
        <v>610</v>
      </c>
      <c r="N162" t="str">
        <f>"""" &amp; _xlfn.TEXTJOIN(""",""",TRUE,Table223[[#This Row],[Categoria1]:[Categoria7]]) &amp; """"</f>
        <v>"Vírgen María","Pascua","Pentecostés"</v>
      </c>
      <c r="O162" t="s">
        <v>894</v>
      </c>
      <c r="P162" t="str">
        <f>"""" &amp; _xlfn.TEXTJOIN(""",""",TRUE,Table223[[#This Row],[Categoria]:[Categoria7]]) &amp; """"</f>
        <v>"Precatecumenado","Vírgen María","Pascua","Pentecostés"</v>
      </c>
    </row>
    <row r="163" spans="1:16" x14ac:dyDescent="0.35">
      <c r="A163" s="1">
        <v>131</v>
      </c>
      <c r="B163" s="1">
        <v>161</v>
      </c>
      <c r="C163" t="s">
        <v>13</v>
      </c>
      <c r="D163" t="s">
        <v>374</v>
      </c>
      <c r="E163" t="s">
        <v>262</v>
      </c>
      <c r="F163" s="2" t="s">
        <v>12</v>
      </c>
      <c r="G163" s="3" t="s">
        <v>13</v>
      </c>
      <c r="H163" t="s">
        <v>48</v>
      </c>
      <c r="M163" t="s">
        <v>611</v>
      </c>
      <c r="N163" t="str">
        <f>"""" &amp; _xlfn.TEXTJOIN(""",""",TRUE,Table223[[#This Row],[Categoria1]:[Categoria7]]) &amp; """"</f>
        <v>"Pascua","Pentecostés","Comunión"</v>
      </c>
      <c r="O163" t="s">
        <v>895</v>
      </c>
      <c r="P163" t="str">
        <f>"""" &amp; _xlfn.TEXTJOIN(""",""",TRUE,Table223[[#This Row],[Categoria]:[Categoria7]]) &amp; """"</f>
        <v>"Precatecumenado","Pascua","Pentecostés","Comunión"</v>
      </c>
    </row>
    <row r="164" spans="1:16" x14ac:dyDescent="0.35">
      <c r="A164" s="12">
        <v>194</v>
      </c>
      <c r="B164" s="1">
        <v>162</v>
      </c>
      <c r="C164" s="13" t="s">
        <v>214</v>
      </c>
      <c r="D164" s="13" t="s">
        <v>413</v>
      </c>
      <c r="E164" s="13" t="s">
        <v>970</v>
      </c>
      <c r="F164" s="5"/>
      <c r="H164" s="4"/>
      <c r="M164" t="s">
        <v>671</v>
      </c>
      <c r="N164" t="str">
        <f>"""" &amp; _xlfn.TEXTJOIN(""",""",TRUE,Table223[[#This Row],[Categoria1]:[Categoria7]]) &amp; """"</f>
        <v>""</v>
      </c>
      <c r="O164" t="s">
        <v>896</v>
      </c>
      <c r="P164" t="str">
        <f>"""" &amp; _xlfn.TEXTJOIN(""",""",TRUE,Table223[[#This Row],[Categoria]:[Categoria7]]) &amp; """"</f>
        <v>"Liturgia"</v>
      </c>
    </row>
    <row r="165" spans="1:16" x14ac:dyDescent="0.35">
      <c r="A165" s="10">
        <v>197</v>
      </c>
      <c r="B165" s="1">
        <v>163</v>
      </c>
      <c r="C165" s="11" t="s">
        <v>215</v>
      </c>
      <c r="D165" s="11" t="s">
        <v>414</v>
      </c>
      <c r="E165" s="11" t="s">
        <v>970</v>
      </c>
      <c r="F165" s="5"/>
      <c r="H165" s="4"/>
      <c r="M165" t="s">
        <v>672</v>
      </c>
      <c r="N165" t="str">
        <f>"""" &amp; _xlfn.TEXTJOIN(""",""",TRUE,Table223[[#This Row],[Categoria1]:[Categoria7]]) &amp; """"</f>
        <v>""</v>
      </c>
      <c r="O165" t="s">
        <v>897</v>
      </c>
      <c r="P165" t="str">
        <f>"""" &amp; _xlfn.TEXTJOIN(""",""",TRUE,Table223[[#This Row],[Categoria]:[Categoria7]]) &amp; """"</f>
        <v>"Liturgia"</v>
      </c>
    </row>
    <row r="166" spans="1:16" x14ac:dyDescent="0.35">
      <c r="A166" s="12">
        <v>200</v>
      </c>
      <c r="B166" s="1">
        <v>164</v>
      </c>
      <c r="C166" s="13" t="s">
        <v>216</v>
      </c>
      <c r="D166" s="13" t="s">
        <v>415</v>
      </c>
      <c r="E166" s="13" t="s">
        <v>970</v>
      </c>
      <c r="F166" s="5"/>
      <c r="H166" s="4"/>
      <c r="M166" t="s">
        <v>673</v>
      </c>
      <c r="N166" t="str">
        <f>"""" &amp; _xlfn.TEXTJOIN(""",""",TRUE,Table223[[#This Row],[Categoria1]:[Categoria7]]) &amp; """"</f>
        <v>""</v>
      </c>
      <c r="O166" t="s">
        <v>898</v>
      </c>
      <c r="P166" t="str">
        <f>"""" &amp; _xlfn.TEXTJOIN(""",""",TRUE,Table223[[#This Row],[Categoria]:[Categoria7]]) &amp; """"</f>
        <v>"Liturgia"</v>
      </c>
    </row>
    <row r="167" spans="1:16" x14ac:dyDescent="0.35">
      <c r="A167" s="1">
        <v>132</v>
      </c>
      <c r="B167" s="1">
        <v>165</v>
      </c>
      <c r="C167" t="s">
        <v>153</v>
      </c>
      <c r="D167" t="s">
        <v>464</v>
      </c>
      <c r="E167" t="s">
        <v>262</v>
      </c>
      <c r="F167" t="s">
        <v>34</v>
      </c>
      <c r="G167" s="6" t="s">
        <v>18</v>
      </c>
      <c r="M167" t="s">
        <v>612</v>
      </c>
      <c r="N167" t="str">
        <f>"""" &amp; _xlfn.TEXTJOIN(""",""",TRUE,Table223[[#This Row],[Categoria1]:[Categoria7]]) &amp; """"</f>
        <v>"Paz","Antiguo Testamento"</v>
      </c>
      <c r="O167" t="s">
        <v>899</v>
      </c>
      <c r="P167" t="str">
        <f>"""" &amp; _xlfn.TEXTJOIN(""",""",TRUE,Table223[[#This Row],[Categoria]:[Categoria7]]) &amp; """"</f>
        <v>"Precatecumenado","Paz","Antiguo Testamento"</v>
      </c>
    </row>
    <row r="168" spans="1:16" x14ac:dyDescent="0.35">
      <c r="A168" s="1">
        <v>133</v>
      </c>
      <c r="B168" s="1">
        <v>166</v>
      </c>
      <c r="C168" t="s">
        <v>154</v>
      </c>
      <c r="D168" t="s">
        <v>375</v>
      </c>
      <c r="E168" t="s">
        <v>262</v>
      </c>
      <c r="F168" s="2" t="s">
        <v>12</v>
      </c>
      <c r="G168" s="3" t="s">
        <v>13</v>
      </c>
      <c r="H168" t="s">
        <v>31</v>
      </c>
      <c r="M168" t="s">
        <v>613</v>
      </c>
      <c r="N168" t="str">
        <f>"""" &amp; _xlfn.TEXTJOIN(""",""",TRUE,Table223[[#This Row],[Categoria1]:[Categoria7]]) &amp; """"</f>
        <v>"Pascua","Pentecostés","Niños"</v>
      </c>
      <c r="O168" t="s">
        <v>783</v>
      </c>
      <c r="P168" t="str">
        <f>"""" &amp; _xlfn.TEXTJOIN(""",""",TRUE,Table223[[#This Row],[Categoria]:[Categoria7]]) &amp; """"</f>
        <v>"Precatecumenado","Pascua","Pentecostés","Niños"</v>
      </c>
    </row>
    <row r="169" spans="1:16" x14ac:dyDescent="0.35">
      <c r="A169" s="1">
        <v>134</v>
      </c>
      <c r="B169" s="1">
        <v>167</v>
      </c>
      <c r="C169" t="s">
        <v>155</v>
      </c>
      <c r="D169" t="s">
        <v>376</v>
      </c>
      <c r="E169" t="s">
        <v>262</v>
      </c>
      <c r="F169" s="5" t="s">
        <v>17</v>
      </c>
      <c r="G169" s="6" t="s">
        <v>18</v>
      </c>
      <c r="M169" t="s">
        <v>614</v>
      </c>
      <c r="N169" t="str">
        <f>"""" &amp; _xlfn.TEXTJOIN(""",""",TRUE,Table223[[#This Row],[Categoria1]:[Categoria7]]) &amp; """"</f>
        <v>"Cuaresma","Antiguo Testamento"</v>
      </c>
      <c r="O169" t="s">
        <v>900</v>
      </c>
      <c r="P169" t="str">
        <f>"""" &amp; _xlfn.TEXTJOIN(""",""",TRUE,Table223[[#This Row],[Categoria]:[Categoria7]]) &amp; """"</f>
        <v>"Precatecumenado","Cuaresma","Antiguo Testamento"</v>
      </c>
    </row>
    <row r="170" spans="1:16" x14ac:dyDescent="0.35">
      <c r="A170" s="1">
        <v>135</v>
      </c>
      <c r="B170" s="1">
        <v>168</v>
      </c>
      <c r="C170" t="s">
        <v>156</v>
      </c>
      <c r="D170" t="s">
        <v>377</v>
      </c>
      <c r="E170" t="s">
        <v>262</v>
      </c>
      <c r="F170" s="5" t="s">
        <v>17</v>
      </c>
      <c r="G170" s="4" t="s">
        <v>15</v>
      </c>
      <c r="M170" t="s">
        <v>615</v>
      </c>
      <c r="N170" t="str">
        <f>"""" &amp; _xlfn.TEXTJOIN(""",""",TRUE,Table223[[#This Row],[Categoria1]:[Categoria7]]) &amp; """"</f>
        <v>"Cuaresma","Nuevo Testamento"</v>
      </c>
      <c r="O170" t="s">
        <v>901</v>
      </c>
      <c r="P170" t="str">
        <f>"""" &amp; _xlfn.TEXTJOIN(""",""",TRUE,Table223[[#This Row],[Categoria]:[Categoria7]]) &amp; """"</f>
        <v>"Precatecumenado","Cuaresma","Nuevo Testamento"</v>
      </c>
    </row>
    <row r="171" spans="1:16" x14ac:dyDescent="0.35">
      <c r="A171" s="10">
        <v>204</v>
      </c>
      <c r="B171" s="1">
        <v>169</v>
      </c>
      <c r="C171" s="11" t="s">
        <v>217</v>
      </c>
      <c r="D171" s="11" t="s">
        <v>416</v>
      </c>
      <c r="E171" s="11" t="s">
        <v>970</v>
      </c>
      <c r="F171" s="5" t="s">
        <v>29</v>
      </c>
      <c r="G171" t="s">
        <v>30</v>
      </c>
      <c r="H171" s="4"/>
      <c r="M171" t="s">
        <v>674</v>
      </c>
      <c r="N171" t="str">
        <f>"""" &amp; _xlfn.TEXTJOIN(""",""",TRUE,Table223[[#This Row],[Categoria1]:[Categoria7]]) &amp; """"</f>
        <v>"Adviento","Navidad"</v>
      </c>
      <c r="O171" t="s">
        <v>902</v>
      </c>
      <c r="P171" t="str">
        <f>"""" &amp; _xlfn.TEXTJOIN(""",""",TRUE,Table223[[#This Row],[Categoria]:[Categoria7]]) &amp; """"</f>
        <v>"Liturgia","Adviento","Navidad"</v>
      </c>
    </row>
    <row r="172" spans="1:16" x14ac:dyDescent="0.35">
      <c r="A172" s="12">
        <v>205</v>
      </c>
      <c r="B172" s="1">
        <v>170</v>
      </c>
      <c r="C172" s="13" t="s">
        <v>218</v>
      </c>
      <c r="D172" s="13" t="s">
        <v>417</v>
      </c>
      <c r="E172" s="13" t="s">
        <v>970</v>
      </c>
      <c r="F172" s="5" t="s">
        <v>12</v>
      </c>
      <c r="H172" s="4"/>
      <c r="M172" t="s">
        <v>675</v>
      </c>
      <c r="N172" t="str">
        <f>"""" &amp; _xlfn.TEXTJOIN(""",""",TRUE,Table223[[#This Row],[Categoria1]:[Categoria7]]) &amp; """"</f>
        <v>"Pascua"</v>
      </c>
      <c r="O172" t="s">
        <v>903</v>
      </c>
      <c r="P172" t="str">
        <f>"""" &amp; _xlfn.TEXTJOIN(""",""",TRUE,Table223[[#This Row],[Categoria]:[Categoria7]]) &amp; """"</f>
        <v>"Liturgia","Pascua"</v>
      </c>
    </row>
    <row r="173" spans="1:16" x14ac:dyDescent="0.35">
      <c r="A173" s="10">
        <v>206</v>
      </c>
      <c r="B173" s="1">
        <v>171</v>
      </c>
      <c r="C173" s="11" t="s">
        <v>219</v>
      </c>
      <c r="D173" s="11" t="s">
        <v>418</v>
      </c>
      <c r="E173" s="11" t="s">
        <v>970</v>
      </c>
      <c r="F173" s="5" t="s">
        <v>12</v>
      </c>
      <c r="H173" s="4"/>
      <c r="M173" t="s">
        <v>676</v>
      </c>
      <c r="N173" t="str">
        <f>"""" &amp; _xlfn.TEXTJOIN(""",""",TRUE,Table223[[#This Row],[Categoria1]:[Categoria7]]) &amp; """"</f>
        <v>"Pascua"</v>
      </c>
      <c r="O173" t="s">
        <v>784</v>
      </c>
      <c r="P173" t="str">
        <f>"""" &amp; _xlfn.TEXTJOIN(""",""",TRUE,Table223[[#This Row],[Categoria]:[Categoria7]]) &amp; """"</f>
        <v>"Liturgia","Pascua"</v>
      </c>
    </row>
    <row r="174" spans="1:16" x14ac:dyDescent="0.35">
      <c r="A174" s="1">
        <v>136</v>
      </c>
      <c r="B174" s="1">
        <v>172</v>
      </c>
      <c r="C174" t="s">
        <v>157</v>
      </c>
      <c r="D174" t="s">
        <v>465</v>
      </c>
      <c r="E174" t="s">
        <v>262</v>
      </c>
      <c r="F174" s="5" t="s">
        <v>17</v>
      </c>
      <c r="G174" t="s">
        <v>23</v>
      </c>
      <c r="H174" s="6" t="s">
        <v>18</v>
      </c>
      <c r="M174" t="s">
        <v>616</v>
      </c>
      <c r="N174" t="str">
        <f>"""" &amp; _xlfn.TEXTJOIN(""",""",TRUE,Table223[[#This Row],[Categoria1]:[Categoria7]]) &amp; """"</f>
        <v>"Cuaresma","Entrada","Antiguo Testamento"</v>
      </c>
      <c r="O174" t="s">
        <v>904</v>
      </c>
      <c r="P174" t="str">
        <f>"""" &amp; _xlfn.TEXTJOIN(""",""",TRUE,Table223[[#This Row],[Categoria]:[Categoria7]]) &amp; """"</f>
        <v>"Precatecumenado","Cuaresma","Entrada","Antiguo Testamento"</v>
      </c>
    </row>
    <row r="175" spans="1:16" x14ac:dyDescent="0.35">
      <c r="A175" s="1">
        <v>137</v>
      </c>
      <c r="B175" s="1">
        <v>173</v>
      </c>
      <c r="C175" t="s">
        <v>158</v>
      </c>
      <c r="D175" t="s">
        <v>298</v>
      </c>
      <c r="E175" t="s">
        <v>262</v>
      </c>
      <c r="F175" s="6" t="s">
        <v>18</v>
      </c>
      <c r="G175" t="s">
        <v>34</v>
      </c>
      <c r="M175" t="s">
        <v>617</v>
      </c>
      <c r="N175" t="str">
        <f>"""" &amp; _xlfn.TEXTJOIN(""",""",TRUE,Table223[[#This Row],[Categoria1]:[Categoria7]]) &amp; """"</f>
        <v>"Antiguo Testamento","Paz"</v>
      </c>
      <c r="O175" t="s">
        <v>905</v>
      </c>
      <c r="P175" t="str">
        <f>"""" &amp; _xlfn.TEXTJOIN(""",""",TRUE,Table223[[#This Row],[Categoria]:[Categoria7]]) &amp; """"</f>
        <v>"Precatecumenado","Antiguo Testamento","Paz"</v>
      </c>
    </row>
    <row r="176" spans="1:16" x14ac:dyDescent="0.35">
      <c r="A176" s="1">
        <v>138</v>
      </c>
      <c r="B176" s="1">
        <v>174</v>
      </c>
      <c r="C176" t="s">
        <v>159</v>
      </c>
      <c r="D176" t="s">
        <v>378</v>
      </c>
      <c r="E176" t="s">
        <v>262</v>
      </c>
      <c r="F176" s="2" t="s">
        <v>12</v>
      </c>
      <c r="G176" s="3" t="s">
        <v>13</v>
      </c>
      <c r="H176" t="s">
        <v>48</v>
      </c>
      <c r="I176" t="s">
        <v>46</v>
      </c>
      <c r="J176" s="6" t="s">
        <v>18</v>
      </c>
      <c r="M176" t="s">
        <v>618</v>
      </c>
      <c r="N176" t="str">
        <f>"""" &amp; _xlfn.TEXTJOIN(""",""",TRUE,Table223[[#This Row],[Categoria1]:[Categoria7]]) &amp; """"</f>
        <v>"Pascua","Pentecostés","Comunión","Final","Antiguo Testamento"</v>
      </c>
      <c r="O176" t="s">
        <v>906</v>
      </c>
      <c r="P176" t="str">
        <f>"""" &amp; _xlfn.TEXTJOIN(""",""",TRUE,Table223[[#This Row],[Categoria]:[Categoria7]]) &amp; """"</f>
        <v>"Precatecumenado","Pascua","Pentecostés","Comunión","Final","Antiguo Testamento"</v>
      </c>
    </row>
    <row r="177" spans="1:16" x14ac:dyDescent="0.35">
      <c r="A177" s="1">
        <v>139</v>
      </c>
      <c r="B177" s="1">
        <v>175</v>
      </c>
      <c r="C177" t="s">
        <v>160</v>
      </c>
      <c r="D177" t="s">
        <v>379</v>
      </c>
      <c r="E177" t="s">
        <v>262</v>
      </c>
      <c r="F177" s="5" t="s">
        <v>17</v>
      </c>
      <c r="G177" t="s">
        <v>48</v>
      </c>
      <c r="H177" s="4" t="s">
        <v>15</v>
      </c>
      <c r="M177" t="s">
        <v>619</v>
      </c>
      <c r="N177" t="str">
        <f>"""" &amp; _xlfn.TEXTJOIN(""",""",TRUE,Table223[[#This Row],[Categoria1]:[Categoria7]]) &amp; """"</f>
        <v>"Cuaresma","Comunión","Nuevo Testamento"</v>
      </c>
      <c r="O177" t="s">
        <v>907</v>
      </c>
      <c r="P177" t="str">
        <f>"""" &amp; _xlfn.TEXTJOIN(""",""",TRUE,Table223[[#This Row],[Categoria]:[Categoria7]]) &amp; """"</f>
        <v>"Precatecumenado","Cuaresma","Comunión","Nuevo Testamento"</v>
      </c>
    </row>
    <row r="178" spans="1:16" x14ac:dyDescent="0.35">
      <c r="A178" s="1">
        <v>140</v>
      </c>
      <c r="B178" s="1">
        <v>176</v>
      </c>
      <c r="C178" t="s">
        <v>161</v>
      </c>
      <c r="D178" t="s">
        <v>380</v>
      </c>
      <c r="E178" t="s">
        <v>262</v>
      </c>
      <c r="F178" s="2" t="s">
        <v>12</v>
      </c>
      <c r="G178" s="3" t="s">
        <v>13</v>
      </c>
      <c r="H178" t="s">
        <v>46</v>
      </c>
      <c r="M178" t="s">
        <v>620</v>
      </c>
      <c r="N178" t="str">
        <f>"""" &amp; _xlfn.TEXTJOIN(""",""",TRUE,Table223[[#This Row],[Categoria1]:[Categoria7]]) &amp; """"</f>
        <v>"Pascua","Pentecostés","Final"</v>
      </c>
      <c r="O178" t="s">
        <v>908</v>
      </c>
      <c r="P178" t="str">
        <f>"""" &amp; _xlfn.TEXTJOIN(""",""",TRUE,Table223[[#This Row],[Categoria]:[Categoria7]]) &amp; """"</f>
        <v>"Precatecumenado","Pascua","Pentecostés","Final"</v>
      </c>
    </row>
    <row r="179" spans="1:16" x14ac:dyDescent="0.35">
      <c r="A179" s="1">
        <v>141</v>
      </c>
      <c r="B179" s="1">
        <v>177</v>
      </c>
      <c r="C179" t="s">
        <v>162</v>
      </c>
      <c r="D179" t="s">
        <v>466</v>
      </c>
      <c r="E179" t="s">
        <v>262</v>
      </c>
      <c r="F179" s="5" t="s">
        <v>17</v>
      </c>
      <c r="G179" s="6" t="s">
        <v>18</v>
      </c>
      <c r="M179" t="s">
        <v>621</v>
      </c>
      <c r="N179" t="str">
        <f>"""" &amp; _xlfn.TEXTJOIN(""",""",TRUE,Table223[[#This Row],[Categoria1]:[Categoria7]]) &amp; """"</f>
        <v>"Cuaresma","Antiguo Testamento"</v>
      </c>
      <c r="O179" t="s">
        <v>909</v>
      </c>
      <c r="P179" t="str">
        <f>"""" &amp; _xlfn.TEXTJOIN(""",""",TRUE,Table223[[#This Row],[Categoria]:[Categoria7]]) &amp; """"</f>
        <v>"Precatecumenado","Cuaresma","Antiguo Testamento"</v>
      </c>
    </row>
    <row r="180" spans="1:16" x14ac:dyDescent="0.35">
      <c r="A180" s="1">
        <v>142</v>
      </c>
      <c r="B180" s="1">
        <v>178</v>
      </c>
      <c r="C180" t="s">
        <v>163</v>
      </c>
      <c r="D180" t="s">
        <v>369</v>
      </c>
      <c r="E180" t="s">
        <v>262</v>
      </c>
      <c r="F180" s="2" t="s">
        <v>12</v>
      </c>
      <c r="G180" s="3" t="s">
        <v>13</v>
      </c>
      <c r="H180" t="s">
        <v>48</v>
      </c>
      <c r="M180" t="s">
        <v>622</v>
      </c>
      <c r="N180" t="str">
        <f>"""" &amp; _xlfn.TEXTJOIN(""",""",TRUE,Table223[[#This Row],[Categoria1]:[Categoria7]]) &amp; """"</f>
        <v>"Pascua","Pentecostés","Comunión"</v>
      </c>
      <c r="O180" t="s">
        <v>910</v>
      </c>
      <c r="P180" t="str">
        <f>"""" &amp; _xlfn.TEXTJOIN(""",""",TRUE,Table223[[#This Row],[Categoria]:[Categoria7]]) &amp; """"</f>
        <v>"Precatecumenado","Pascua","Pentecostés","Comunión"</v>
      </c>
    </row>
    <row r="181" spans="1:16" x14ac:dyDescent="0.35">
      <c r="A181" s="1">
        <v>143</v>
      </c>
      <c r="B181" s="1">
        <v>179</v>
      </c>
      <c r="C181" t="s">
        <v>164</v>
      </c>
      <c r="D181" t="s">
        <v>381</v>
      </c>
      <c r="E181" t="s">
        <v>262</v>
      </c>
      <c r="F181" s="2" t="s">
        <v>12</v>
      </c>
      <c r="G181" s="3" t="s">
        <v>13</v>
      </c>
      <c r="H181" s="4" t="s">
        <v>15</v>
      </c>
      <c r="M181" t="s">
        <v>623</v>
      </c>
      <c r="N181" t="str">
        <f>"""" &amp; _xlfn.TEXTJOIN(""",""",TRUE,Table223[[#This Row],[Categoria1]:[Categoria7]]) &amp; """"</f>
        <v>"Pascua","Pentecostés","Nuevo Testamento"</v>
      </c>
      <c r="O181" t="s">
        <v>911</v>
      </c>
      <c r="P181" t="str">
        <f>"""" &amp; _xlfn.TEXTJOIN(""",""",TRUE,Table223[[#This Row],[Categoria]:[Categoria7]]) &amp; """"</f>
        <v>"Precatecumenado","Pascua","Pentecostés","Nuevo Testamento"</v>
      </c>
    </row>
    <row r="182" spans="1:16" x14ac:dyDescent="0.35">
      <c r="A182" s="12">
        <v>208</v>
      </c>
      <c r="B182" s="1">
        <v>180</v>
      </c>
      <c r="C182" s="13" t="s">
        <v>220</v>
      </c>
      <c r="D182" s="13" t="s">
        <v>419</v>
      </c>
      <c r="E182" s="13" t="s">
        <v>970</v>
      </c>
      <c r="F182" s="5"/>
      <c r="H182" s="4"/>
      <c r="M182" t="s">
        <v>677</v>
      </c>
      <c r="N182" t="str">
        <f>"""" &amp; _xlfn.TEXTJOIN(""",""",TRUE,Table223[[#This Row],[Categoria1]:[Categoria7]]) &amp; """"</f>
        <v>""</v>
      </c>
      <c r="O182" t="s">
        <v>912</v>
      </c>
      <c r="P182" t="str">
        <f>"""" &amp; _xlfn.TEXTJOIN(""",""",TRUE,Table223[[#This Row],[Categoria]:[Categoria7]]) &amp; """"</f>
        <v>"Liturgia"</v>
      </c>
    </row>
    <row r="183" spans="1:16" x14ac:dyDescent="0.35">
      <c r="A183" s="10">
        <v>209</v>
      </c>
      <c r="B183" s="1">
        <v>181</v>
      </c>
      <c r="C183" s="11" t="s">
        <v>221</v>
      </c>
      <c r="D183" s="11" t="s">
        <v>420</v>
      </c>
      <c r="E183" s="11" t="s">
        <v>970</v>
      </c>
      <c r="F183" s="5"/>
      <c r="H183" s="4"/>
      <c r="M183" t="s">
        <v>678</v>
      </c>
      <c r="N183" t="str">
        <f>"""" &amp; _xlfn.TEXTJOIN(""",""",TRUE,Table223[[#This Row],[Categoria1]:[Categoria7]]) &amp; """"</f>
        <v>""</v>
      </c>
      <c r="O183" t="s">
        <v>785</v>
      </c>
      <c r="P183" t="str">
        <f>"""" &amp; _xlfn.TEXTJOIN(""",""",TRUE,Table223[[#This Row],[Categoria]:[Categoria7]]) &amp; """"</f>
        <v>"Liturgia"</v>
      </c>
    </row>
    <row r="184" spans="1:16" x14ac:dyDescent="0.35">
      <c r="A184" s="12">
        <v>210</v>
      </c>
      <c r="B184" s="1">
        <v>182</v>
      </c>
      <c r="C184" s="13" t="s">
        <v>222</v>
      </c>
      <c r="D184" s="13" t="s">
        <v>402</v>
      </c>
      <c r="E184" s="13" t="s">
        <v>970</v>
      </c>
      <c r="F184" s="5"/>
      <c r="H184" s="4"/>
      <c r="M184" t="s">
        <v>679</v>
      </c>
      <c r="N184" t="str">
        <f>"""" &amp; _xlfn.TEXTJOIN(""",""",TRUE,Table223[[#This Row],[Categoria1]:[Categoria7]]) &amp; """"</f>
        <v>""</v>
      </c>
      <c r="O184" t="s">
        <v>913</v>
      </c>
      <c r="P184" t="str">
        <f>"""" &amp; _xlfn.TEXTJOIN(""",""",TRUE,Table223[[#This Row],[Categoria]:[Categoria7]]) &amp; """"</f>
        <v>"Liturgia"</v>
      </c>
    </row>
    <row r="185" spans="1:16" x14ac:dyDescent="0.35">
      <c r="A185" s="10">
        <v>211</v>
      </c>
      <c r="B185" s="1">
        <v>183</v>
      </c>
      <c r="C185" s="11" t="s">
        <v>223</v>
      </c>
      <c r="D185" s="11" t="s">
        <v>421</v>
      </c>
      <c r="E185" s="11" t="s">
        <v>970</v>
      </c>
      <c r="F185" s="5"/>
      <c r="H185" s="4"/>
      <c r="M185" t="s">
        <v>680</v>
      </c>
      <c r="N185" t="str">
        <f>"""" &amp; _xlfn.TEXTJOIN(""",""",TRUE,Table223[[#This Row],[Categoria1]:[Categoria7]]) &amp; """"</f>
        <v>""</v>
      </c>
      <c r="O185" t="s">
        <v>786</v>
      </c>
      <c r="P185" t="str">
        <f>"""" &amp; _xlfn.TEXTJOIN(""",""",TRUE,Table223[[#This Row],[Categoria]:[Categoria7]]) &amp; """"</f>
        <v>"Liturgia"</v>
      </c>
    </row>
    <row r="186" spans="1:16" x14ac:dyDescent="0.35">
      <c r="A186" s="12">
        <v>212</v>
      </c>
      <c r="B186" s="1">
        <v>184</v>
      </c>
      <c r="C186" s="13" t="s">
        <v>224</v>
      </c>
      <c r="D186" s="13" t="s">
        <v>422</v>
      </c>
      <c r="E186" s="13" t="s">
        <v>970</v>
      </c>
      <c r="F186" s="5"/>
      <c r="H186" s="4"/>
      <c r="M186" t="s">
        <v>681</v>
      </c>
      <c r="N186" t="str">
        <f>"""" &amp; _xlfn.TEXTJOIN(""",""",TRUE,Table223[[#This Row],[Categoria1]:[Categoria7]]) &amp; """"</f>
        <v>""</v>
      </c>
      <c r="O186" t="s">
        <v>787</v>
      </c>
      <c r="P186" t="str">
        <f>"""" &amp; _xlfn.TEXTJOIN(""",""",TRUE,Table223[[#This Row],[Categoria]:[Categoria7]]) &amp; """"</f>
        <v>"Liturgia"</v>
      </c>
    </row>
    <row r="187" spans="1:16" x14ac:dyDescent="0.35">
      <c r="A187" s="1">
        <v>144</v>
      </c>
      <c r="B187" s="1">
        <v>185</v>
      </c>
      <c r="C187" t="s">
        <v>165</v>
      </c>
      <c r="D187" t="s">
        <v>382</v>
      </c>
      <c r="E187" t="s">
        <v>262</v>
      </c>
      <c r="F187" s="9" t="s">
        <v>42</v>
      </c>
      <c r="M187" t="s">
        <v>624</v>
      </c>
      <c r="N187" t="str">
        <f>"""" &amp; _xlfn.TEXTJOIN(""",""",TRUE,Table223[[#This Row],[Categoria1]:[Categoria7]]) &amp; """"</f>
        <v>"Vírgen María"</v>
      </c>
      <c r="O187" t="s">
        <v>914</v>
      </c>
      <c r="P187" t="str">
        <f>"""" &amp; _xlfn.TEXTJOIN(""",""",TRUE,Table223[[#This Row],[Categoria]:[Categoria7]]) &amp; """"</f>
        <v>"Precatecumenado","Vírgen María"</v>
      </c>
    </row>
    <row r="188" spans="1:16" x14ac:dyDescent="0.35">
      <c r="A188" s="10">
        <v>218</v>
      </c>
      <c r="B188" s="1">
        <v>186</v>
      </c>
      <c r="C188" s="11" t="s">
        <v>229</v>
      </c>
      <c r="D188" s="11">
        <v>1982</v>
      </c>
      <c r="E188" s="11" t="s">
        <v>970</v>
      </c>
      <c r="F188" s="5"/>
      <c r="H188" s="4"/>
      <c r="M188" t="s">
        <v>686</v>
      </c>
      <c r="N188" t="str">
        <f>"""" &amp; _xlfn.TEXTJOIN(""",""",TRUE,Table223[[#This Row],[Categoria1]:[Categoria7]]) &amp; """"</f>
        <v>""</v>
      </c>
      <c r="O188" t="s">
        <v>915</v>
      </c>
      <c r="P188" t="str">
        <f>"""" &amp; _xlfn.TEXTJOIN(""",""",TRUE,Table223[[#This Row],[Categoria]:[Categoria7]]) &amp; """"</f>
        <v>"Liturgia"</v>
      </c>
    </row>
    <row r="189" spans="1:16" x14ac:dyDescent="0.35">
      <c r="A189" s="12">
        <v>219</v>
      </c>
      <c r="B189" s="1">
        <v>187</v>
      </c>
      <c r="C189" s="13" t="s">
        <v>230</v>
      </c>
      <c r="D189" s="13">
        <v>1988</v>
      </c>
      <c r="E189" s="13" t="s">
        <v>970</v>
      </c>
      <c r="F189" s="5"/>
      <c r="H189" s="4"/>
      <c r="M189" t="s">
        <v>687</v>
      </c>
      <c r="N189" t="str">
        <f>"""" &amp; _xlfn.TEXTJOIN(""",""",TRUE,Table223[[#This Row],[Categoria1]:[Categoria7]]) &amp; """"</f>
        <v>""</v>
      </c>
      <c r="O189" t="s">
        <v>788</v>
      </c>
      <c r="P189" t="str">
        <f>"""" &amp; _xlfn.TEXTJOIN(""",""",TRUE,Table223[[#This Row],[Categoria]:[Categoria7]]) &amp; """"</f>
        <v>"Liturgia"</v>
      </c>
    </row>
    <row r="190" spans="1:16" x14ac:dyDescent="0.35">
      <c r="A190" s="12">
        <v>215</v>
      </c>
      <c r="B190" s="1">
        <v>188</v>
      </c>
      <c r="C190" s="13" t="s">
        <v>226</v>
      </c>
      <c r="D190" s="13" t="s">
        <v>424</v>
      </c>
      <c r="E190" s="13" t="s">
        <v>970</v>
      </c>
      <c r="F190" s="5"/>
      <c r="H190" s="4"/>
      <c r="M190" t="s">
        <v>683</v>
      </c>
      <c r="N190" t="str">
        <f>"""" &amp; _xlfn.TEXTJOIN(""",""",TRUE,Table223[[#This Row],[Categoria1]:[Categoria7]]) &amp; """"</f>
        <v>""</v>
      </c>
      <c r="O190" t="s">
        <v>916</v>
      </c>
      <c r="P190" t="str">
        <f>"""" &amp; _xlfn.TEXTJOIN(""",""",TRUE,Table223[[#This Row],[Categoria]:[Categoria7]]) &amp; """"</f>
        <v>"Liturgia"</v>
      </c>
    </row>
    <row r="191" spans="1:16" x14ac:dyDescent="0.35">
      <c r="A191" s="10">
        <v>216</v>
      </c>
      <c r="B191" s="1">
        <v>189</v>
      </c>
      <c r="C191" s="11" t="s">
        <v>227</v>
      </c>
      <c r="D191" s="11" t="s">
        <v>425</v>
      </c>
      <c r="E191" s="11" t="s">
        <v>970</v>
      </c>
      <c r="F191" s="5"/>
      <c r="H191" s="4"/>
      <c r="M191" t="s">
        <v>684</v>
      </c>
      <c r="N191" t="str">
        <f>"""" &amp; _xlfn.TEXTJOIN(""",""",TRUE,Table223[[#This Row],[Categoria1]:[Categoria7]]) &amp; """"</f>
        <v>""</v>
      </c>
      <c r="O191" t="s">
        <v>789</v>
      </c>
      <c r="P191" t="str">
        <f>"""" &amp; _xlfn.TEXTJOIN(""",""",TRUE,Table223[[#This Row],[Categoria]:[Categoria7]]) &amp; """"</f>
        <v>"Liturgia"</v>
      </c>
    </row>
    <row r="192" spans="1:16" x14ac:dyDescent="0.35">
      <c r="A192" s="10">
        <v>214</v>
      </c>
      <c r="B192" s="1">
        <v>190</v>
      </c>
      <c r="C192" s="11" t="s">
        <v>225</v>
      </c>
      <c r="D192" s="11" t="s">
        <v>423</v>
      </c>
      <c r="E192" s="11" t="s">
        <v>970</v>
      </c>
      <c r="F192" s="5"/>
      <c r="H192" s="4"/>
      <c r="M192" t="s">
        <v>682</v>
      </c>
      <c r="N192" t="str">
        <f>"""" &amp; _xlfn.TEXTJOIN(""",""",TRUE,Table223[[#This Row],[Categoria1]:[Categoria7]]) &amp; """"</f>
        <v>""</v>
      </c>
      <c r="O192" t="s">
        <v>790</v>
      </c>
      <c r="P192" t="str">
        <f>"""" &amp; _xlfn.TEXTJOIN(""",""",TRUE,Table223[[#This Row],[Categoria]:[Categoria7]]) &amp; """"</f>
        <v>"Liturgia"</v>
      </c>
    </row>
    <row r="193" spans="1:16" x14ac:dyDescent="0.35">
      <c r="A193" s="12">
        <v>217</v>
      </c>
      <c r="B193" s="1">
        <v>191</v>
      </c>
      <c r="C193" s="13" t="s">
        <v>228</v>
      </c>
      <c r="D193" s="13" t="s">
        <v>426</v>
      </c>
      <c r="E193" s="13" t="s">
        <v>970</v>
      </c>
      <c r="F193" s="5"/>
      <c r="H193" s="4"/>
      <c r="M193" t="s">
        <v>685</v>
      </c>
      <c r="N193" t="str">
        <f>"""" &amp; _xlfn.TEXTJOIN(""",""",TRUE,Table223[[#This Row],[Categoria1]:[Categoria7]]) &amp; """"</f>
        <v>""</v>
      </c>
      <c r="O193" t="s">
        <v>917</v>
      </c>
      <c r="P193" t="str">
        <f>"""" &amp; _xlfn.TEXTJOIN(""",""",TRUE,Table223[[#This Row],[Categoria]:[Categoria7]]) &amp; """"</f>
        <v>"Liturgia"</v>
      </c>
    </row>
    <row r="194" spans="1:16" x14ac:dyDescent="0.35">
      <c r="A194" s="1">
        <v>145</v>
      </c>
      <c r="B194" s="1">
        <v>192</v>
      </c>
      <c r="C194" t="s">
        <v>166</v>
      </c>
      <c r="D194" t="s">
        <v>330</v>
      </c>
      <c r="E194" t="s">
        <v>262</v>
      </c>
      <c r="F194" t="s">
        <v>31</v>
      </c>
      <c r="G194" t="s">
        <v>34</v>
      </c>
      <c r="M194" t="s">
        <v>625</v>
      </c>
      <c r="N194" t="str">
        <f>"""" &amp; _xlfn.TEXTJOIN(""",""",TRUE,Table223[[#This Row],[Categoria1]:[Categoria7]]) &amp; """"</f>
        <v>"Niños","Paz"</v>
      </c>
      <c r="O194" t="s">
        <v>791</v>
      </c>
      <c r="P194" t="str">
        <f>"""" &amp; _xlfn.TEXTJOIN(""",""",TRUE,Table223[[#This Row],[Categoria]:[Categoria7]]) &amp; """"</f>
        <v>"Precatecumenado","Niños","Paz"</v>
      </c>
    </row>
    <row r="195" spans="1:16" x14ac:dyDescent="0.35">
      <c r="A195" s="1">
        <v>146</v>
      </c>
      <c r="B195" s="1">
        <v>193</v>
      </c>
      <c r="C195" t="s">
        <v>167</v>
      </c>
      <c r="D195" t="s">
        <v>369</v>
      </c>
      <c r="E195" t="s">
        <v>262</v>
      </c>
      <c r="F195" s="5" t="s">
        <v>17</v>
      </c>
      <c r="M195" t="s">
        <v>626</v>
      </c>
      <c r="N195" t="str">
        <f>"""" &amp; _xlfn.TEXTJOIN(""",""",TRUE,Table223[[#This Row],[Categoria1]:[Categoria7]]) &amp; """"</f>
        <v>"Cuaresma"</v>
      </c>
      <c r="O195" t="s">
        <v>918</v>
      </c>
      <c r="P195" t="str">
        <f>"""" &amp; _xlfn.TEXTJOIN(""",""",TRUE,Table223[[#This Row],[Categoria]:[Categoria7]]) &amp; """"</f>
        <v>"Precatecumenado","Cuaresma"</v>
      </c>
    </row>
    <row r="196" spans="1:16" x14ac:dyDescent="0.35">
      <c r="A196" s="1">
        <v>147</v>
      </c>
      <c r="B196" s="1">
        <v>194</v>
      </c>
      <c r="C196" t="s">
        <v>168</v>
      </c>
      <c r="D196" t="s">
        <v>383</v>
      </c>
      <c r="E196" t="s">
        <v>262</v>
      </c>
      <c r="F196" s="5" t="s">
        <v>17</v>
      </c>
      <c r="G196" s="6" t="s">
        <v>18</v>
      </c>
      <c r="M196" t="s">
        <v>627</v>
      </c>
      <c r="N196" t="str">
        <f>"""" &amp; _xlfn.TEXTJOIN(""",""",TRUE,Table223[[#This Row],[Categoria1]:[Categoria7]]) &amp; """"</f>
        <v>"Cuaresma","Antiguo Testamento"</v>
      </c>
      <c r="O196" t="s">
        <v>919</v>
      </c>
      <c r="P196" t="str">
        <f>"""" &amp; _xlfn.TEXTJOIN(""",""",TRUE,Table223[[#This Row],[Categoria]:[Categoria7]]) &amp; """"</f>
        <v>"Precatecumenado","Cuaresma","Antiguo Testamento"</v>
      </c>
    </row>
    <row r="197" spans="1:16" x14ac:dyDescent="0.35">
      <c r="A197" s="14">
        <v>233</v>
      </c>
      <c r="B197" s="1">
        <v>195</v>
      </c>
      <c r="C197" s="15" t="s">
        <v>244</v>
      </c>
      <c r="D197" s="15" t="s">
        <v>478</v>
      </c>
      <c r="E197" s="15" t="s">
        <v>263</v>
      </c>
      <c r="F197" s="6" t="s">
        <v>18</v>
      </c>
      <c r="M197" t="s">
        <v>701</v>
      </c>
      <c r="N197" t="str">
        <f>"""" &amp; _xlfn.TEXTJOIN(""",""",TRUE,Table223[[#This Row],[Categoria1]:[Categoria7]]) &amp; """"</f>
        <v>"Antiguo Testamento"</v>
      </c>
      <c r="O197" t="s">
        <v>792</v>
      </c>
      <c r="P197" t="str">
        <f>"""" &amp; _xlfn.TEXTJOIN(""",""",TRUE,Table223[[#This Row],[Categoria]:[Categoria7]]) &amp; """"</f>
        <v>"Catecumenado","Antiguo Testamento"</v>
      </c>
    </row>
    <row r="198" spans="1:16" x14ac:dyDescent="0.35">
      <c r="A198" s="1">
        <v>148</v>
      </c>
      <c r="B198" s="1">
        <v>196</v>
      </c>
      <c r="C198" t="s">
        <v>169</v>
      </c>
      <c r="D198" t="s">
        <v>384</v>
      </c>
      <c r="E198" t="s">
        <v>262</v>
      </c>
      <c r="F198" s="4" t="s">
        <v>15</v>
      </c>
      <c r="M198" t="s">
        <v>628</v>
      </c>
      <c r="N198" t="str">
        <f>"""" &amp; _xlfn.TEXTJOIN(""",""",TRUE,Table223[[#This Row],[Categoria1]:[Categoria7]]) &amp; """"</f>
        <v>"Nuevo Testamento"</v>
      </c>
      <c r="O198" t="s">
        <v>793</v>
      </c>
      <c r="P198" t="str">
        <f>"""" &amp; _xlfn.TEXTJOIN(""",""",TRUE,Table223[[#This Row],[Categoria]:[Categoria7]]) &amp; """"</f>
        <v>"Precatecumenado","Nuevo Testamento"</v>
      </c>
    </row>
    <row r="199" spans="1:16" x14ac:dyDescent="0.35">
      <c r="A199" s="16">
        <v>234</v>
      </c>
      <c r="B199" s="1">
        <v>197</v>
      </c>
      <c r="C199" s="17" t="s">
        <v>245</v>
      </c>
      <c r="D199" s="17" t="s">
        <v>482</v>
      </c>
      <c r="E199" s="17" t="s">
        <v>263</v>
      </c>
      <c r="F199" s="6" t="s">
        <v>18</v>
      </c>
      <c r="M199" t="s">
        <v>702</v>
      </c>
      <c r="N199" t="str">
        <f>"""" &amp; _xlfn.TEXTJOIN(""",""",TRUE,Table223[[#This Row],[Categoria1]:[Categoria7]]) &amp; """"</f>
        <v>"Antiguo Testamento"</v>
      </c>
      <c r="O199" t="s">
        <v>794</v>
      </c>
      <c r="P199" t="str">
        <f>"""" &amp; _xlfn.TEXTJOIN(""",""",TRUE,Table223[[#This Row],[Categoria]:[Categoria7]]) &amp; """"</f>
        <v>"Catecumenado","Antiguo Testamento"</v>
      </c>
    </row>
    <row r="200" spans="1:16" x14ac:dyDescent="0.35">
      <c r="A200" s="1">
        <v>149</v>
      </c>
      <c r="B200" s="1">
        <v>198</v>
      </c>
      <c r="C200" t="s">
        <v>170</v>
      </c>
      <c r="D200" t="s">
        <v>385</v>
      </c>
      <c r="E200" t="s">
        <v>262</v>
      </c>
      <c r="F200" s="9" t="s">
        <v>42</v>
      </c>
      <c r="M200" t="s">
        <v>629</v>
      </c>
      <c r="N200" t="str">
        <f>"""" &amp; _xlfn.TEXTJOIN(""",""",TRUE,Table223[[#This Row],[Categoria1]:[Categoria7]]) &amp; """"</f>
        <v>"Vírgen María"</v>
      </c>
      <c r="O200" t="s">
        <v>920</v>
      </c>
      <c r="P200" t="str">
        <f>"""" &amp; _xlfn.TEXTJOIN(""",""",TRUE,Table223[[#This Row],[Categoria]:[Categoria7]]) &amp; """"</f>
        <v>"Precatecumenado","Vírgen María"</v>
      </c>
    </row>
    <row r="201" spans="1:16" x14ac:dyDescent="0.35">
      <c r="A201" s="1">
        <v>150</v>
      </c>
      <c r="B201" s="1">
        <v>199</v>
      </c>
      <c r="C201" t="s">
        <v>171</v>
      </c>
      <c r="D201" t="s">
        <v>467</v>
      </c>
      <c r="E201" t="s">
        <v>262</v>
      </c>
      <c r="F201" t="s">
        <v>23</v>
      </c>
      <c r="G201" s="6" t="s">
        <v>18</v>
      </c>
      <c r="M201" t="s">
        <v>630</v>
      </c>
      <c r="N201" t="str">
        <f>"""" &amp; _xlfn.TEXTJOIN(""",""",TRUE,Table223[[#This Row],[Categoria1]:[Categoria7]]) &amp; """"</f>
        <v>"Entrada","Antiguo Testamento"</v>
      </c>
      <c r="O201" t="s">
        <v>921</v>
      </c>
      <c r="P201" t="str">
        <f>"""" &amp; _xlfn.TEXTJOIN(""",""",TRUE,Table223[[#This Row],[Categoria]:[Categoria7]]) &amp; """"</f>
        <v>"Precatecumenado","Entrada","Antiguo Testamento"</v>
      </c>
    </row>
    <row r="202" spans="1:16" x14ac:dyDescent="0.35">
      <c r="A202" s="1">
        <v>151</v>
      </c>
      <c r="B202" s="1">
        <v>200</v>
      </c>
      <c r="C202" t="s">
        <v>172</v>
      </c>
      <c r="D202" t="s">
        <v>386</v>
      </c>
      <c r="E202" t="s">
        <v>262</v>
      </c>
      <c r="F202" s="4" t="s">
        <v>15</v>
      </c>
      <c r="M202" t="s">
        <v>631</v>
      </c>
      <c r="N202" t="str">
        <f>"""" &amp; _xlfn.TEXTJOIN(""",""",TRUE,Table223[[#This Row],[Categoria1]:[Categoria7]]) &amp; """"</f>
        <v>"Nuevo Testamento"</v>
      </c>
      <c r="O202" t="s">
        <v>922</v>
      </c>
      <c r="P202" t="str">
        <f>"""" &amp; _xlfn.TEXTJOIN(""",""",TRUE,Table223[[#This Row],[Categoria]:[Categoria7]]) &amp; """"</f>
        <v>"Precatecumenado","Nuevo Testamento"</v>
      </c>
    </row>
    <row r="203" spans="1:16" x14ac:dyDescent="0.35">
      <c r="A203" s="1">
        <v>152</v>
      </c>
      <c r="B203" s="1">
        <v>201</v>
      </c>
      <c r="C203" t="s">
        <v>173</v>
      </c>
      <c r="D203" t="s">
        <v>468</v>
      </c>
      <c r="E203" t="s">
        <v>262</v>
      </c>
      <c r="F203" s="6" t="s">
        <v>18</v>
      </c>
      <c r="M203" t="s">
        <v>632</v>
      </c>
      <c r="N203" t="str">
        <f>"""" &amp; _xlfn.TEXTJOIN(""",""",TRUE,Table223[[#This Row],[Categoria1]:[Categoria7]]) &amp; """"</f>
        <v>"Antiguo Testamento"</v>
      </c>
      <c r="O203" t="s">
        <v>923</v>
      </c>
      <c r="P203" t="str">
        <f>"""" &amp; _xlfn.TEXTJOIN(""",""",TRUE,Table223[[#This Row],[Categoria]:[Categoria7]]) &amp; """"</f>
        <v>"Precatecumenado","Antiguo Testamento"</v>
      </c>
    </row>
    <row r="204" spans="1:16" x14ac:dyDescent="0.35">
      <c r="A204" s="1">
        <v>153</v>
      </c>
      <c r="B204" s="1">
        <v>202</v>
      </c>
      <c r="C204" t="s">
        <v>174</v>
      </c>
      <c r="D204" t="s">
        <v>469</v>
      </c>
      <c r="E204" t="s">
        <v>262</v>
      </c>
      <c r="F204" s="5" t="s">
        <v>17</v>
      </c>
      <c r="G204" s="6" t="s">
        <v>18</v>
      </c>
      <c r="M204" t="s">
        <v>633</v>
      </c>
      <c r="N204" t="str">
        <f>"""" &amp; _xlfn.TEXTJOIN(""",""",TRUE,Table223[[#This Row],[Categoria1]:[Categoria7]]) &amp; """"</f>
        <v>"Cuaresma","Antiguo Testamento"</v>
      </c>
      <c r="O204" t="s">
        <v>795</v>
      </c>
      <c r="P204" t="str">
        <f>"""" &amp; _xlfn.TEXTJOIN(""",""",TRUE,Table223[[#This Row],[Categoria]:[Categoria7]]) &amp; """"</f>
        <v>"Precatecumenado","Cuaresma","Antiguo Testamento"</v>
      </c>
    </row>
    <row r="205" spans="1:16" x14ac:dyDescent="0.35">
      <c r="A205" s="14">
        <v>235</v>
      </c>
      <c r="B205" s="1">
        <v>203</v>
      </c>
      <c r="C205" s="15" t="s">
        <v>246</v>
      </c>
      <c r="D205" s="15" t="s">
        <v>438</v>
      </c>
      <c r="E205" s="15" t="s">
        <v>263</v>
      </c>
      <c r="F205" s="5" t="s">
        <v>17</v>
      </c>
      <c r="M205" t="s">
        <v>703</v>
      </c>
      <c r="N205" t="str">
        <f>"""" &amp; _xlfn.TEXTJOIN(""",""",TRUE,Table223[[#This Row],[Categoria1]:[Categoria7]]) &amp; """"</f>
        <v>"Cuaresma"</v>
      </c>
      <c r="O205" t="s">
        <v>796</v>
      </c>
      <c r="P205" t="str">
        <f>"""" &amp; _xlfn.TEXTJOIN(""",""",TRUE,Table223[[#This Row],[Categoria]:[Categoria7]]) &amp; """"</f>
        <v>"Catecumenado","Cuaresma"</v>
      </c>
    </row>
    <row r="206" spans="1:16" x14ac:dyDescent="0.35">
      <c r="A206" s="1">
        <v>154</v>
      </c>
      <c r="B206" s="1">
        <v>204</v>
      </c>
      <c r="C206" t="s">
        <v>175</v>
      </c>
      <c r="D206" t="s">
        <v>470</v>
      </c>
      <c r="E206" t="s">
        <v>262</v>
      </c>
      <c r="F206" s="9" t="s">
        <v>42</v>
      </c>
      <c r="G206" t="s">
        <v>46</v>
      </c>
      <c r="H206" s="6" t="s">
        <v>18</v>
      </c>
      <c r="M206" t="s">
        <v>634</v>
      </c>
      <c r="N206" t="str">
        <f>"""" &amp; _xlfn.TEXTJOIN(""",""",TRUE,Table223[[#This Row],[Categoria1]:[Categoria7]]) &amp; """"</f>
        <v>"Vírgen María","Final","Antiguo Testamento"</v>
      </c>
      <c r="O206" t="s">
        <v>797</v>
      </c>
      <c r="P206" t="str">
        <f>"""" &amp; _xlfn.TEXTJOIN(""",""",TRUE,Table223[[#This Row],[Categoria]:[Categoria7]]) &amp; """"</f>
        <v>"Precatecumenado","Vírgen María","Final","Antiguo Testamento"</v>
      </c>
    </row>
    <row r="207" spans="1:16" x14ac:dyDescent="0.35">
      <c r="A207" s="1">
        <v>155</v>
      </c>
      <c r="B207" s="1">
        <v>205</v>
      </c>
      <c r="C207" t="s">
        <v>176</v>
      </c>
      <c r="D207" t="s">
        <v>369</v>
      </c>
      <c r="E207" t="s">
        <v>262</v>
      </c>
      <c r="F207" s="9" t="s">
        <v>42</v>
      </c>
      <c r="G207" s="5" t="s">
        <v>17</v>
      </c>
      <c r="H207" t="s">
        <v>64</v>
      </c>
      <c r="M207" t="s">
        <v>635</v>
      </c>
      <c r="N207" t="str">
        <f>"""" &amp; _xlfn.TEXTJOIN(""",""",TRUE,Table223[[#This Row],[Categoria1]:[Categoria7]]) &amp; """"</f>
        <v>"Vírgen María","Cuaresma","Fracción Del Pan"</v>
      </c>
      <c r="O207" t="s">
        <v>924</v>
      </c>
      <c r="P207" t="str">
        <f>"""" &amp; _xlfn.TEXTJOIN(""",""",TRUE,Table223[[#This Row],[Categoria]:[Categoria7]]) &amp; """"</f>
        <v>"Precatecumenado","Vírgen María","Cuaresma","Fracción Del Pan"</v>
      </c>
    </row>
    <row r="208" spans="1:16" x14ac:dyDescent="0.35">
      <c r="A208" s="1">
        <v>156</v>
      </c>
      <c r="B208" s="1">
        <v>206</v>
      </c>
      <c r="C208" t="s">
        <v>177</v>
      </c>
      <c r="D208" t="s">
        <v>387</v>
      </c>
      <c r="E208" t="s">
        <v>262</v>
      </c>
      <c r="F208" s="9" t="s">
        <v>42</v>
      </c>
      <c r="G208" s="5" t="s">
        <v>17</v>
      </c>
      <c r="H208" t="s">
        <v>64</v>
      </c>
      <c r="M208" t="s">
        <v>636</v>
      </c>
      <c r="N208" t="str">
        <f>"""" &amp; _xlfn.TEXTJOIN(""",""",TRUE,Table223[[#This Row],[Categoria1]:[Categoria7]]) &amp; """"</f>
        <v>"Vírgen María","Cuaresma","Fracción Del Pan"</v>
      </c>
      <c r="O208" t="s">
        <v>925</v>
      </c>
      <c r="P208" t="str">
        <f>"""" &amp; _xlfn.TEXTJOIN(""",""",TRUE,Table223[[#This Row],[Categoria]:[Categoria7]]) &amp; """"</f>
        <v>"Precatecumenado","Vírgen María","Cuaresma","Fracción Del Pan"</v>
      </c>
    </row>
    <row r="209" spans="1:16" x14ac:dyDescent="0.35">
      <c r="A209" s="20">
        <v>244</v>
      </c>
      <c r="B209" s="1">
        <v>207</v>
      </c>
      <c r="C209" s="21" t="s">
        <v>255</v>
      </c>
      <c r="D209" s="21" t="s">
        <v>447</v>
      </c>
      <c r="E209" s="21" t="s">
        <v>969</v>
      </c>
      <c r="M209" t="s">
        <v>712</v>
      </c>
      <c r="N209" t="str">
        <f>"""" &amp; _xlfn.TEXTJOIN(""",""",TRUE,Table223[[#This Row],[Categoria1]:[Categoria7]]) &amp; """"</f>
        <v>""</v>
      </c>
      <c r="O209" t="s">
        <v>926</v>
      </c>
      <c r="P209" t="str">
        <f>"""" &amp; _xlfn.TEXTJOIN(""",""",TRUE,Table223[[#This Row],[Categoria]:[Categoria7]]) &amp; """"</f>
        <v>"Eleccion"</v>
      </c>
    </row>
    <row r="210" spans="1:16" x14ac:dyDescent="0.35">
      <c r="A210" s="1">
        <v>157</v>
      </c>
      <c r="B210" s="1">
        <v>208</v>
      </c>
      <c r="C210" t="s">
        <v>178</v>
      </c>
      <c r="D210" t="s">
        <v>471</v>
      </c>
      <c r="E210" t="s">
        <v>262</v>
      </c>
      <c r="F210" s="2" t="s">
        <v>12</v>
      </c>
      <c r="G210" s="3" t="s">
        <v>13</v>
      </c>
      <c r="H210" s="6" t="s">
        <v>18</v>
      </c>
      <c r="I210" t="s">
        <v>34</v>
      </c>
      <c r="M210" t="s">
        <v>637</v>
      </c>
      <c r="N210" t="str">
        <f>"""" &amp; _xlfn.TEXTJOIN(""",""",TRUE,Table223[[#This Row],[Categoria1]:[Categoria7]]) &amp; """"</f>
        <v>"Pascua","Pentecostés","Antiguo Testamento","Paz"</v>
      </c>
      <c r="O210" t="s">
        <v>927</v>
      </c>
      <c r="P210" t="str">
        <f>"""" &amp; _xlfn.TEXTJOIN(""",""",TRUE,Table223[[#This Row],[Categoria]:[Categoria7]]) &amp; """"</f>
        <v>"Precatecumenado","Pascua","Pentecostés","Antiguo Testamento","Paz"</v>
      </c>
    </row>
    <row r="211" spans="1:16" x14ac:dyDescent="0.35">
      <c r="A211" s="10">
        <v>220</v>
      </c>
      <c r="B211" s="1">
        <v>209</v>
      </c>
      <c r="C211" s="11" t="s">
        <v>231</v>
      </c>
      <c r="D211" s="11" t="s">
        <v>427</v>
      </c>
      <c r="E211" s="11" t="s">
        <v>970</v>
      </c>
      <c r="F211" s="5"/>
      <c r="H211" s="4"/>
      <c r="M211" t="s">
        <v>688</v>
      </c>
      <c r="N211" t="str">
        <f>"""" &amp; _xlfn.TEXTJOIN(""",""",TRUE,Table223[[#This Row],[Categoria1]:[Categoria7]]) &amp; """"</f>
        <v>""</v>
      </c>
      <c r="O211" t="s">
        <v>798</v>
      </c>
      <c r="P211" t="str">
        <f>"""" &amp; _xlfn.TEXTJOIN(""",""",TRUE,Table223[[#This Row],[Categoria]:[Categoria7]]) &amp; """"</f>
        <v>"Liturgia"</v>
      </c>
    </row>
    <row r="212" spans="1:16" x14ac:dyDescent="0.35">
      <c r="A212" s="1">
        <v>158</v>
      </c>
      <c r="B212" s="1">
        <v>210</v>
      </c>
      <c r="C212" t="s">
        <v>179</v>
      </c>
      <c r="D212" t="s">
        <v>472</v>
      </c>
      <c r="E212" t="s">
        <v>262</v>
      </c>
      <c r="F212" s="5" t="s">
        <v>17</v>
      </c>
      <c r="G212" s="6" t="s">
        <v>18</v>
      </c>
      <c r="M212" t="s">
        <v>638</v>
      </c>
      <c r="N212" t="str">
        <f>"""" &amp; _xlfn.TEXTJOIN(""",""",TRUE,Table223[[#This Row],[Categoria1]:[Categoria7]]) &amp; """"</f>
        <v>"Cuaresma","Antiguo Testamento"</v>
      </c>
      <c r="O212" t="s">
        <v>928</v>
      </c>
      <c r="P212" t="str">
        <f>"""" &amp; _xlfn.TEXTJOIN(""",""",TRUE,Table223[[#This Row],[Categoria]:[Categoria7]]) &amp; """"</f>
        <v>"Precatecumenado","Cuaresma","Antiguo Testamento"</v>
      </c>
    </row>
    <row r="213" spans="1:16" x14ac:dyDescent="0.35">
      <c r="A213" s="1">
        <v>159</v>
      </c>
      <c r="B213" s="1">
        <v>211</v>
      </c>
      <c r="C213" t="s">
        <v>180</v>
      </c>
      <c r="D213" t="s">
        <v>473</v>
      </c>
      <c r="E213" t="s">
        <v>262</v>
      </c>
      <c r="F213" s="5" t="s">
        <v>17</v>
      </c>
      <c r="G213" s="6" t="s">
        <v>18</v>
      </c>
      <c r="M213" t="s">
        <v>639</v>
      </c>
      <c r="N213" t="str">
        <f>"""" &amp; _xlfn.TEXTJOIN(""",""",TRUE,Table223[[#This Row],[Categoria1]:[Categoria7]]) &amp; """"</f>
        <v>"Cuaresma","Antiguo Testamento"</v>
      </c>
      <c r="O213" t="s">
        <v>929</v>
      </c>
      <c r="P213" t="str">
        <f>"""" &amp; _xlfn.TEXTJOIN(""",""",TRUE,Table223[[#This Row],[Categoria]:[Categoria7]]) &amp; """"</f>
        <v>"Precatecumenado","Cuaresma","Antiguo Testamento"</v>
      </c>
    </row>
    <row r="214" spans="1:16" x14ac:dyDescent="0.35">
      <c r="A214" s="16">
        <v>236</v>
      </c>
      <c r="B214" s="1">
        <v>212</v>
      </c>
      <c r="C214" s="17" t="s">
        <v>247</v>
      </c>
      <c r="D214" s="17" t="s">
        <v>439</v>
      </c>
      <c r="E214" s="17" t="s">
        <v>263</v>
      </c>
      <c r="F214" s="7" t="s">
        <v>29</v>
      </c>
      <c r="G214" s="8" t="s">
        <v>30</v>
      </c>
      <c r="H214" s="5" t="s">
        <v>17</v>
      </c>
      <c r="I214" s="6" t="s">
        <v>18</v>
      </c>
      <c r="M214" t="s">
        <v>704</v>
      </c>
      <c r="N214" t="str">
        <f>"""" &amp; _xlfn.TEXTJOIN(""",""",TRUE,Table223[[#This Row],[Categoria1]:[Categoria7]]) &amp; """"</f>
        <v>"Adviento","Navidad","Cuaresma","Antiguo Testamento"</v>
      </c>
      <c r="O214" t="s">
        <v>930</v>
      </c>
      <c r="P214" t="str">
        <f>"""" &amp; _xlfn.TEXTJOIN(""",""",TRUE,Table223[[#This Row],[Categoria]:[Categoria7]]) &amp; """"</f>
        <v>"Catecumenado","Adviento","Navidad","Cuaresma","Antiguo Testamento"</v>
      </c>
    </row>
    <row r="215" spans="1:16" x14ac:dyDescent="0.35">
      <c r="A215" s="1">
        <v>160</v>
      </c>
      <c r="B215" s="1">
        <v>213</v>
      </c>
      <c r="C215" t="s">
        <v>181</v>
      </c>
      <c r="D215" t="s">
        <v>388</v>
      </c>
      <c r="E215" t="s">
        <v>262</v>
      </c>
      <c r="F215" s="9" t="s">
        <v>42</v>
      </c>
      <c r="G215" s="2" t="s">
        <v>12</v>
      </c>
      <c r="H215" s="3" t="s">
        <v>13</v>
      </c>
      <c r="I215" t="s">
        <v>64</v>
      </c>
      <c r="M215" t="s">
        <v>640</v>
      </c>
      <c r="N215" t="str">
        <f>"""" &amp; _xlfn.TEXTJOIN(""",""",TRUE,Table223[[#This Row],[Categoria1]:[Categoria7]]) &amp; """"</f>
        <v>"Vírgen María","Pascua","Pentecostés","Fracción Del Pan"</v>
      </c>
      <c r="O215" t="s">
        <v>799</v>
      </c>
      <c r="P215" t="str">
        <f>"""" &amp; _xlfn.TEXTJOIN(""",""",TRUE,Table223[[#This Row],[Categoria]:[Categoria7]]) &amp; """"</f>
        <v>"Precatecumenado","Vírgen María","Pascua","Pentecostés","Fracción Del Pan"</v>
      </c>
    </row>
    <row r="216" spans="1:16" x14ac:dyDescent="0.35">
      <c r="A216" s="1">
        <v>161</v>
      </c>
      <c r="B216" s="1">
        <v>214</v>
      </c>
      <c r="C216" t="s">
        <v>182</v>
      </c>
      <c r="D216" t="s">
        <v>474</v>
      </c>
      <c r="E216" t="s">
        <v>262</v>
      </c>
      <c r="F216" s="5" t="s">
        <v>17</v>
      </c>
      <c r="G216" t="s">
        <v>23</v>
      </c>
      <c r="H216" s="6" t="s">
        <v>18</v>
      </c>
      <c r="M216" t="s">
        <v>641</v>
      </c>
      <c r="N216" t="str">
        <f>"""" &amp; _xlfn.TEXTJOIN(""",""",TRUE,Table223[[#This Row],[Categoria1]:[Categoria7]]) &amp; """"</f>
        <v>"Cuaresma","Entrada","Antiguo Testamento"</v>
      </c>
      <c r="O216" t="s">
        <v>931</v>
      </c>
      <c r="P216" t="str">
        <f>"""" &amp; _xlfn.TEXTJOIN(""",""",TRUE,Table223[[#This Row],[Categoria]:[Categoria7]]) &amp; """"</f>
        <v>"Precatecumenado","Cuaresma","Entrada","Antiguo Testamento"</v>
      </c>
    </row>
    <row r="217" spans="1:16" x14ac:dyDescent="0.35">
      <c r="A217" s="1">
        <v>162</v>
      </c>
      <c r="B217" s="1">
        <v>215</v>
      </c>
      <c r="C217" t="s">
        <v>183</v>
      </c>
      <c r="D217" t="s">
        <v>389</v>
      </c>
      <c r="E217" t="s">
        <v>262</v>
      </c>
      <c r="F217" s="7" t="s">
        <v>29</v>
      </c>
      <c r="G217" s="8" t="s">
        <v>30</v>
      </c>
      <c r="H217" s="2" t="s">
        <v>12</v>
      </c>
      <c r="I217" s="3" t="s">
        <v>13</v>
      </c>
      <c r="J217" t="s">
        <v>48</v>
      </c>
      <c r="K217" s="6" t="s">
        <v>18</v>
      </c>
      <c r="M217" t="s">
        <v>642</v>
      </c>
      <c r="N217" t="str">
        <f>"""" &amp; _xlfn.TEXTJOIN(""",""",TRUE,Table223[[#This Row],[Categoria1]:[Categoria7]]) &amp; """"</f>
        <v>"Adviento","Navidad","Pascua","Pentecostés","Comunión","Antiguo Testamento"</v>
      </c>
      <c r="O217" t="s">
        <v>932</v>
      </c>
      <c r="P217" t="str">
        <f>"""" &amp; _xlfn.TEXTJOIN(""",""",TRUE,Table223[[#This Row],[Categoria]:[Categoria7]]) &amp; """"</f>
        <v>"Precatecumenado","Adviento","Navidad","Pascua","Pentecostés","Comunión","Antiguo Testamento"</v>
      </c>
    </row>
    <row r="218" spans="1:16" x14ac:dyDescent="0.35">
      <c r="A218" s="1">
        <v>163</v>
      </c>
      <c r="B218" s="1">
        <v>216</v>
      </c>
      <c r="C218" t="s">
        <v>184</v>
      </c>
      <c r="D218" t="s">
        <v>390</v>
      </c>
      <c r="E218" t="s">
        <v>262</v>
      </c>
      <c r="F218" s="9" t="s">
        <v>42</v>
      </c>
      <c r="G218" s="7" t="s">
        <v>29</v>
      </c>
      <c r="H218" s="8" t="s">
        <v>30</v>
      </c>
      <c r="I218" s="2" t="s">
        <v>12</v>
      </c>
      <c r="J218" s="3" t="s">
        <v>13</v>
      </c>
      <c r="K218" t="s">
        <v>46</v>
      </c>
      <c r="L218" s="4" t="s">
        <v>15</v>
      </c>
      <c r="M218" t="s">
        <v>643</v>
      </c>
      <c r="N218" t="str">
        <f>"""" &amp; _xlfn.TEXTJOIN(""",""",TRUE,Table223[[#This Row],[Categoria1]:[Categoria7]]) &amp; """"</f>
        <v>"Vírgen María","Adviento","Navidad","Pascua","Pentecostés","Final","Nuevo Testamento"</v>
      </c>
      <c r="O218" t="s">
        <v>933</v>
      </c>
      <c r="P218" t="str">
        <f>"""" &amp; _xlfn.TEXTJOIN(""",""",TRUE,Table223[[#This Row],[Categoria]:[Categoria7]]) &amp; """"</f>
        <v>"Precatecumenado","Vírgen María","Adviento","Navidad","Pascua","Pentecostés","Final","Nuevo Testamento"</v>
      </c>
    </row>
    <row r="219" spans="1:16" x14ac:dyDescent="0.35">
      <c r="A219" s="1">
        <v>164</v>
      </c>
      <c r="B219" s="1">
        <v>217</v>
      </c>
      <c r="C219" t="s">
        <v>185</v>
      </c>
      <c r="D219" t="s">
        <v>277</v>
      </c>
      <c r="E219" t="s">
        <v>262</v>
      </c>
      <c r="F219" s="7" t="s">
        <v>29</v>
      </c>
      <c r="G219" s="8" t="s">
        <v>30</v>
      </c>
      <c r="H219" t="s">
        <v>31</v>
      </c>
      <c r="M219" t="s">
        <v>644</v>
      </c>
      <c r="N219" t="str">
        <f>"""" &amp; _xlfn.TEXTJOIN(""",""",TRUE,Table223[[#This Row],[Categoria1]:[Categoria7]]) &amp; """"</f>
        <v>"Adviento","Navidad","Niños"</v>
      </c>
      <c r="O219" t="s">
        <v>934</v>
      </c>
      <c r="P219" t="str">
        <f>"""" &amp; _xlfn.TEXTJOIN(""",""",TRUE,Table223[[#This Row],[Categoria]:[Categoria7]]) &amp; """"</f>
        <v>"Precatecumenado","Adviento","Navidad","Niños"</v>
      </c>
    </row>
    <row r="220" spans="1:16" x14ac:dyDescent="0.35">
      <c r="A220" s="1">
        <v>165</v>
      </c>
      <c r="B220" s="1">
        <v>218</v>
      </c>
      <c r="C220" t="s">
        <v>186</v>
      </c>
      <c r="D220" t="s">
        <v>277</v>
      </c>
      <c r="E220" t="s">
        <v>262</v>
      </c>
      <c r="F220" s="7" t="s">
        <v>29</v>
      </c>
      <c r="G220" s="8" t="s">
        <v>30</v>
      </c>
      <c r="H220" t="s">
        <v>31</v>
      </c>
      <c r="M220" t="s">
        <v>645</v>
      </c>
      <c r="N220" t="str">
        <f>"""" &amp; _xlfn.TEXTJOIN(""",""",TRUE,Table223[[#This Row],[Categoria1]:[Categoria7]]) &amp; """"</f>
        <v>"Adviento","Navidad","Niños"</v>
      </c>
      <c r="O220" t="s">
        <v>935</v>
      </c>
      <c r="P220" t="str">
        <f>"""" &amp; _xlfn.TEXTJOIN(""",""",TRUE,Table223[[#This Row],[Categoria]:[Categoria7]]) &amp; """"</f>
        <v>"Precatecumenado","Adviento","Navidad","Niños"</v>
      </c>
    </row>
    <row r="221" spans="1:16" x14ac:dyDescent="0.35">
      <c r="A221" s="1">
        <v>166</v>
      </c>
      <c r="B221" s="1">
        <v>219</v>
      </c>
      <c r="C221" t="s">
        <v>187</v>
      </c>
      <c r="D221" t="s">
        <v>391</v>
      </c>
      <c r="E221" t="s">
        <v>262</v>
      </c>
      <c r="F221" s="2" t="s">
        <v>12</v>
      </c>
      <c r="G221" s="3" t="s">
        <v>13</v>
      </c>
      <c r="H221" t="s">
        <v>23</v>
      </c>
      <c r="I221" t="s">
        <v>48</v>
      </c>
      <c r="J221" s="6" t="s">
        <v>18</v>
      </c>
      <c r="M221" t="s">
        <v>646</v>
      </c>
      <c r="N221" t="str">
        <f>"""" &amp; _xlfn.TEXTJOIN(""",""",TRUE,Table223[[#This Row],[Categoria1]:[Categoria7]]) &amp; """"</f>
        <v>"Pascua","Pentecostés","Entrada","Comunión","Antiguo Testamento"</v>
      </c>
      <c r="O221" t="s">
        <v>936</v>
      </c>
      <c r="P221" t="str">
        <f>"""" &amp; _xlfn.TEXTJOIN(""",""",TRUE,Table223[[#This Row],[Categoria]:[Categoria7]]) &amp; """"</f>
        <v>"Precatecumenado","Pascua","Pentecostés","Entrada","Comunión","Antiguo Testamento"</v>
      </c>
    </row>
    <row r="222" spans="1:16" x14ac:dyDescent="0.35">
      <c r="A222" s="1">
        <v>167</v>
      </c>
      <c r="B222" s="1">
        <v>220</v>
      </c>
      <c r="C222" t="s">
        <v>188</v>
      </c>
      <c r="D222" t="s">
        <v>392</v>
      </c>
      <c r="E222" t="s">
        <v>262</v>
      </c>
      <c r="F222" s="2" t="s">
        <v>12</v>
      </c>
      <c r="G222" s="3" t="s">
        <v>13</v>
      </c>
      <c r="M222" t="s">
        <v>647</v>
      </c>
      <c r="N222" t="str">
        <f>"""" &amp; _xlfn.TEXTJOIN(""",""",TRUE,Table223[[#This Row],[Categoria1]:[Categoria7]]) &amp; """"</f>
        <v>"Pascua","Pentecostés"</v>
      </c>
      <c r="O222" t="s">
        <v>800</v>
      </c>
      <c r="P222" t="str">
        <f>"""" &amp; _xlfn.TEXTJOIN(""",""",TRUE,Table223[[#This Row],[Categoria]:[Categoria7]]) &amp; """"</f>
        <v>"Precatecumenado","Pascua","Pentecostés"</v>
      </c>
    </row>
    <row r="223" spans="1:16" x14ac:dyDescent="0.35">
      <c r="A223" s="1">
        <v>168</v>
      </c>
      <c r="B223" s="1">
        <v>221</v>
      </c>
      <c r="C223" t="s">
        <v>189</v>
      </c>
      <c r="D223" t="s">
        <v>393</v>
      </c>
      <c r="E223" t="s">
        <v>262</v>
      </c>
      <c r="F223" s="7" t="s">
        <v>29</v>
      </c>
      <c r="G223" s="8" t="s">
        <v>30</v>
      </c>
      <c r="H223" s="4" t="s">
        <v>15</v>
      </c>
      <c r="M223" t="s">
        <v>648</v>
      </c>
      <c r="N223" t="str">
        <f>"""" &amp; _xlfn.TEXTJOIN(""",""",TRUE,Table223[[#This Row],[Categoria1]:[Categoria7]]) &amp; """"</f>
        <v>"Adviento","Navidad","Nuevo Testamento"</v>
      </c>
      <c r="O223" t="s">
        <v>937</v>
      </c>
      <c r="P223" t="str">
        <f>"""" &amp; _xlfn.TEXTJOIN(""",""",TRUE,Table223[[#This Row],[Categoria]:[Categoria7]]) &amp; """"</f>
        <v>"Precatecumenado","Adviento","Navidad","Nuevo Testamento"</v>
      </c>
    </row>
    <row r="224" spans="1:16" x14ac:dyDescent="0.35">
      <c r="A224" s="1">
        <v>169</v>
      </c>
      <c r="B224" s="1">
        <v>222</v>
      </c>
      <c r="C224" t="s">
        <v>190</v>
      </c>
      <c r="D224" t="s">
        <v>387</v>
      </c>
      <c r="E224" t="s">
        <v>262</v>
      </c>
      <c r="F224" s="2" t="s">
        <v>12</v>
      </c>
      <c r="G224" s="3" t="s">
        <v>13</v>
      </c>
      <c r="M224" t="s">
        <v>649</v>
      </c>
      <c r="N224" t="str">
        <f>"""" &amp; _xlfn.TEXTJOIN(""",""",TRUE,Table223[[#This Row],[Categoria1]:[Categoria7]]) &amp; """"</f>
        <v>"Pascua","Pentecostés"</v>
      </c>
      <c r="O224" t="s">
        <v>801</v>
      </c>
      <c r="P224" t="str">
        <f>"""" &amp; _xlfn.TEXTJOIN(""",""",TRUE,Table223[[#This Row],[Categoria]:[Categoria7]]) &amp; """"</f>
        <v>"Precatecumenado","Pascua","Pentecostés"</v>
      </c>
    </row>
    <row r="225" spans="1:16" x14ac:dyDescent="0.35">
      <c r="A225" s="1">
        <v>170</v>
      </c>
      <c r="B225" s="1">
        <v>223</v>
      </c>
      <c r="C225" t="s">
        <v>191</v>
      </c>
      <c r="D225" t="s">
        <v>394</v>
      </c>
      <c r="E225" t="s">
        <v>262</v>
      </c>
      <c r="F225" s="7" t="s">
        <v>29</v>
      </c>
      <c r="G225" s="8" t="s">
        <v>30</v>
      </c>
      <c r="H225" s="4" t="s">
        <v>15</v>
      </c>
      <c r="I225" s="6" t="s">
        <v>18</v>
      </c>
      <c r="M225" t="s">
        <v>650</v>
      </c>
      <c r="N225" t="str">
        <f>"""" &amp; _xlfn.TEXTJOIN(""",""",TRUE,Table223[[#This Row],[Categoria1]:[Categoria7]]) &amp; """"</f>
        <v>"Adviento","Navidad","Nuevo Testamento","Antiguo Testamento"</v>
      </c>
      <c r="O225" t="s">
        <v>938</v>
      </c>
      <c r="P225" t="str">
        <f>"""" &amp; _xlfn.TEXTJOIN(""",""",TRUE,Table223[[#This Row],[Categoria]:[Categoria7]]) &amp; """"</f>
        <v>"Precatecumenado","Adviento","Navidad","Nuevo Testamento","Antiguo Testamento"</v>
      </c>
    </row>
    <row r="226" spans="1:16" x14ac:dyDescent="0.35">
      <c r="A226" s="1">
        <v>171</v>
      </c>
      <c r="B226" s="1">
        <v>224</v>
      </c>
      <c r="C226" t="s">
        <v>192</v>
      </c>
      <c r="D226" t="s">
        <v>395</v>
      </c>
      <c r="E226" t="s">
        <v>262</v>
      </c>
      <c r="F226" s="9" t="s">
        <v>42</v>
      </c>
      <c r="G226" s="7" t="s">
        <v>29</v>
      </c>
      <c r="H226" s="8" t="s">
        <v>30</v>
      </c>
      <c r="M226" t="s">
        <v>651</v>
      </c>
      <c r="N226" t="str">
        <f>"""" &amp; _xlfn.TEXTJOIN(""",""",TRUE,Table223[[#This Row],[Categoria1]:[Categoria7]]) &amp; """"</f>
        <v>"Vírgen María","Adviento","Navidad"</v>
      </c>
      <c r="O226" t="s">
        <v>939</v>
      </c>
      <c r="P226" t="str">
        <f>"""" &amp; _xlfn.TEXTJOIN(""",""",TRUE,Table223[[#This Row],[Categoria]:[Categoria7]]) &amp; """"</f>
        <v>"Precatecumenado","Vírgen María","Adviento","Navidad"</v>
      </c>
    </row>
    <row r="227" spans="1:16" x14ac:dyDescent="0.35">
      <c r="A227" s="1">
        <v>172</v>
      </c>
      <c r="B227" s="1">
        <v>225</v>
      </c>
      <c r="C227" t="s">
        <v>193</v>
      </c>
      <c r="D227" t="s">
        <v>396</v>
      </c>
      <c r="E227" t="s">
        <v>262</v>
      </c>
      <c r="F227" s="7" t="s">
        <v>29</v>
      </c>
      <c r="G227" s="8" t="s">
        <v>30</v>
      </c>
      <c r="H227" s="4" t="s">
        <v>15</v>
      </c>
      <c r="M227" t="s">
        <v>652</v>
      </c>
      <c r="N227" t="str">
        <f>"""" &amp; _xlfn.TEXTJOIN(""",""",TRUE,Table223[[#This Row],[Categoria1]:[Categoria7]]) &amp; """"</f>
        <v>"Adviento","Navidad","Nuevo Testamento"</v>
      </c>
      <c r="O227" t="s">
        <v>940</v>
      </c>
      <c r="P227" t="str">
        <f>"""" &amp; _xlfn.TEXTJOIN(""",""",TRUE,Table223[[#This Row],[Categoria]:[Categoria7]]) &amp; """"</f>
        <v>"Precatecumenado","Adviento","Navidad","Nuevo Testamento"</v>
      </c>
    </row>
    <row r="228" spans="1:16" x14ac:dyDescent="0.35">
      <c r="A228" s="1">
        <v>173</v>
      </c>
      <c r="B228" s="1">
        <v>226</v>
      </c>
      <c r="C228" t="s">
        <v>194</v>
      </c>
      <c r="D228" t="s">
        <v>397</v>
      </c>
      <c r="E228" t="s">
        <v>262</v>
      </c>
      <c r="F228" s="4" t="s">
        <v>15</v>
      </c>
      <c r="M228" t="s">
        <v>653</v>
      </c>
      <c r="N228" t="str">
        <f>"""" &amp; _xlfn.TEXTJOIN(""",""",TRUE,Table223[[#This Row],[Categoria1]:[Categoria7]]) &amp; """"</f>
        <v>"Nuevo Testamento"</v>
      </c>
      <c r="O228" t="s">
        <v>941</v>
      </c>
      <c r="P228" t="str">
        <f>"""" &amp; _xlfn.TEXTJOIN(""",""",TRUE,Table223[[#This Row],[Categoria]:[Categoria7]]) &amp; """"</f>
        <v>"Precatecumenado","Nuevo Testamento"</v>
      </c>
    </row>
    <row r="229" spans="1:16" x14ac:dyDescent="0.35">
      <c r="A229" s="1">
        <v>174</v>
      </c>
      <c r="B229" s="1">
        <v>227</v>
      </c>
      <c r="C229" t="s">
        <v>195</v>
      </c>
      <c r="D229" t="s">
        <v>277</v>
      </c>
      <c r="E229" t="s">
        <v>262</v>
      </c>
      <c r="F229" s="7" t="s">
        <v>29</v>
      </c>
      <c r="G229" s="8" t="s">
        <v>30</v>
      </c>
      <c r="H229" t="s">
        <v>31</v>
      </c>
      <c r="M229" t="s">
        <v>654</v>
      </c>
      <c r="N229" t="str">
        <f>"""" &amp; _xlfn.TEXTJOIN(""",""",TRUE,Table223[[#This Row],[Categoria1]:[Categoria7]]) &amp; """"</f>
        <v>"Adviento","Navidad","Niños"</v>
      </c>
      <c r="O229" t="s">
        <v>942</v>
      </c>
      <c r="P229" t="str">
        <f>"""" &amp; _xlfn.TEXTJOIN(""",""",TRUE,Table223[[#This Row],[Categoria]:[Categoria7]]) &amp; """"</f>
        <v>"Precatecumenado","Adviento","Navidad","Niños"</v>
      </c>
    </row>
    <row r="230" spans="1:16" x14ac:dyDescent="0.35">
      <c r="A230" s="1">
        <v>175</v>
      </c>
      <c r="B230" s="1">
        <v>228</v>
      </c>
      <c r="C230" t="s">
        <v>196</v>
      </c>
      <c r="D230" t="s">
        <v>398</v>
      </c>
      <c r="E230" t="s">
        <v>262</v>
      </c>
      <c r="F230" s="5" t="s">
        <v>17</v>
      </c>
      <c r="G230" s="6" t="s">
        <v>18</v>
      </c>
      <c r="M230" t="s">
        <v>655</v>
      </c>
      <c r="N230" t="str">
        <f>"""" &amp; _xlfn.TEXTJOIN(""",""",TRUE,Table223[[#This Row],[Categoria1]:[Categoria7]]) &amp; """"</f>
        <v>"Cuaresma","Antiguo Testamento"</v>
      </c>
      <c r="O230" t="s">
        <v>943</v>
      </c>
      <c r="P230" t="str">
        <f>"""" &amp; _xlfn.TEXTJOIN(""",""",TRUE,Table223[[#This Row],[Categoria]:[Categoria7]]) &amp; """"</f>
        <v>"Precatecumenado","Cuaresma","Antiguo Testamento"</v>
      </c>
    </row>
    <row r="231" spans="1:16" x14ac:dyDescent="0.35">
      <c r="A231" s="1">
        <v>176</v>
      </c>
      <c r="B231" s="1">
        <v>229</v>
      </c>
      <c r="C231" t="s">
        <v>197</v>
      </c>
      <c r="D231" t="s">
        <v>475</v>
      </c>
      <c r="E231" t="s">
        <v>262</v>
      </c>
      <c r="F231" t="s">
        <v>23</v>
      </c>
      <c r="G231" s="6" t="s">
        <v>18</v>
      </c>
      <c r="M231" t="s">
        <v>656</v>
      </c>
      <c r="N231" t="str">
        <f>"""" &amp; _xlfn.TEXTJOIN(""",""",TRUE,Table223[[#This Row],[Categoria1]:[Categoria7]]) &amp; """"</f>
        <v>"Entrada","Antiguo Testamento"</v>
      </c>
      <c r="O231" t="s">
        <v>802</v>
      </c>
      <c r="P231" t="str">
        <f>"""" &amp; _xlfn.TEXTJOIN(""",""",TRUE,Table223[[#This Row],[Categoria]:[Categoria7]]) &amp; """"</f>
        <v>"Precatecumenado","Entrada","Antiguo Testamento"</v>
      </c>
    </row>
    <row r="232" spans="1:16" x14ac:dyDescent="0.35">
      <c r="A232" s="1">
        <v>177</v>
      </c>
      <c r="B232" s="1">
        <v>230</v>
      </c>
      <c r="C232" t="s">
        <v>198</v>
      </c>
      <c r="D232" t="s">
        <v>399</v>
      </c>
      <c r="E232" t="s">
        <v>262</v>
      </c>
      <c r="F232" t="s">
        <v>23</v>
      </c>
      <c r="G232" t="s">
        <v>46</v>
      </c>
      <c r="H232" s="6" t="s">
        <v>18</v>
      </c>
      <c r="M232" t="s">
        <v>657</v>
      </c>
      <c r="N232" t="str">
        <f>"""" &amp; _xlfn.TEXTJOIN(""",""",TRUE,Table223[[#This Row],[Categoria1]:[Categoria7]]) &amp; """"</f>
        <v>"Entrada","Final","Antiguo Testamento"</v>
      </c>
      <c r="O232" t="s">
        <v>944</v>
      </c>
      <c r="P232" t="str">
        <f>"""" &amp; _xlfn.TEXTJOIN(""",""",TRUE,Table223[[#This Row],[Categoria]:[Categoria7]]) &amp; """"</f>
        <v>"Precatecumenado","Entrada","Final","Antiguo Testamento"</v>
      </c>
    </row>
    <row r="233" spans="1:16" x14ac:dyDescent="0.35">
      <c r="A233" s="1">
        <v>178</v>
      </c>
      <c r="B233" s="1">
        <v>231</v>
      </c>
      <c r="C233" t="s">
        <v>199</v>
      </c>
      <c r="D233" t="s">
        <v>400</v>
      </c>
      <c r="E233" t="s">
        <v>262</v>
      </c>
      <c r="F233" s="5" t="s">
        <v>17</v>
      </c>
      <c r="G233" t="s">
        <v>23</v>
      </c>
      <c r="H233" s="4" t="s">
        <v>15</v>
      </c>
      <c r="M233" t="s">
        <v>658</v>
      </c>
      <c r="N233" t="str">
        <f>"""" &amp; _xlfn.TEXTJOIN(""",""",TRUE,Table223[[#This Row],[Categoria1]:[Categoria7]]) &amp; """"</f>
        <v>"Cuaresma","Entrada","Nuevo Testamento"</v>
      </c>
      <c r="O233" t="s">
        <v>945</v>
      </c>
      <c r="P233" t="str">
        <f>"""" &amp; _xlfn.TEXTJOIN(""",""",TRUE,Table223[[#This Row],[Categoria]:[Categoria7]]) &amp; """"</f>
        <v>"Precatecumenado","Cuaresma","Entrada","Nuevo Testamento"</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9" r:id="rId4" name="Button 5">
              <controlPr defaultSize="0" print="0" autoFill="0" autoPict="0" macro="[0]!home">
                <anchor moveWithCells="1">
                  <from>
                    <xdr:col>0</xdr:col>
                    <xdr:colOff>19050</xdr:colOff>
                    <xdr:row>0</xdr:row>
                    <xdr:rowOff>50800</xdr:rowOff>
                  </from>
                  <to>
                    <xdr:col>0</xdr:col>
                    <xdr:colOff>527050</xdr:colOff>
                    <xdr:row>0</xdr:row>
                    <xdr:rowOff>279400</xdr:rowOff>
                  </to>
                </anchor>
              </controlPr>
            </control>
          </mc:Choice>
        </mc:AlternateContent>
      </controls>
    </mc:Choice>
  </mc:AlternateContent>
  <tableParts count="1">
    <tablePart r:id="rId5"/>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C949E0-D897-45BF-A826-DAB4177B3081}">
  <sheetPr codeName="Sheet3"/>
  <dimension ref="B1:CH233"/>
  <sheetViews>
    <sheetView zoomScale="175" zoomScaleNormal="175" workbookViewId="0">
      <pane xSplit="2" ySplit="2" topLeftCell="I3" activePane="bottomRight" state="frozen"/>
      <selection pane="topRight" activeCell="C1" sqref="C1"/>
      <selection pane="bottomLeft" activeCell="A3" sqref="A3"/>
      <selection pane="bottomRight" activeCell="N3" sqref="N3"/>
    </sheetView>
  </sheetViews>
  <sheetFormatPr defaultRowHeight="14.5" x14ac:dyDescent="0.35"/>
  <cols>
    <col min="1" max="1" width="0.453125" customWidth="1"/>
    <col min="3" max="3" width="3.81640625" bestFit="1" customWidth="1"/>
    <col min="4" max="4" width="4.453125" customWidth="1"/>
    <col min="5" max="5" width="6.1796875" bestFit="1" customWidth="1"/>
    <col min="6" max="6" width="44.453125" bestFit="1" customWidth="1"/>
    <col min="8" max="8" width="34.1796875" bestFit="1" customWidth="1"/>
    <col min="9" max="9" width="10" bestFit="1" customWidth="1"/>
    <col min="10" max="10" width="10.1796875" customWidth="1"/>
    <col min="11" max="11" width="10.81640625" bestFit="1" customWidth="1"/>
    <col min="12" max="12" width="32.26953125" bestFit="1" customWidth="1"/>
    <col min="13" max="13" width="5.26953125" customWidth="1"/>
    <col min="14" max="14" width="61" bestFit="1" customWidth="1"/>
    <col min="16" max="16" width="9.453125" customWidth="1"/>
    <col min="17" max="17" width="21.453125" customWidth="1"/>
  </cols>
  <sheetData>
    <row r="1" spans="2:86" ht="32.25" customHeight="1" x14ac:dyDescent="0.35">
      <c r="B1" s="22"/>
      <c r="C1" s="22" t="s">
        <v>256</v>
      </c>
      <c r="F1" s="33"/>
    </row>
    <row r="2" spans="2:86" ht="17" x14ac:dyDescent="0.35">
      <c r="B2" t="s">
        <v>0</v>
      </c>
      <c r="C2" t="s">
        <v>258</v>
      </c>
      <c r="D2" t="s">
        <v>959</v>
      </c>
      <c r="E2" t="s">
        <v>958</v>
      </c>
      <c r="F2" t="s">
        <v>960</v>
      </c>
      <c r="G2" t="s">
        <v>957</v>
      </c>
      <c r="H2" t="s">
        <v>961</v>
      </c>
      <c r="I2" t="s">
        <v>956</v>
      </c>
      <c r="J2" t="s">
        <v>962</v>
      </c>
      <c r="K2" t="s">
        <v>955</v>
      </c>
      <c r="L2" t="s">
        <v>963</v>
      </c>
      <c r="M2" t="s">
        <v>954</v>
      </c>
      <c r="N2" t="s">
        <v>964</v>
      </c>
      <c r="O2" t="s">
        <v>953</v>
      </c>
      <c r="P2" t="s">
        <v>965</v>
      </c>
      <c r="Q2" s="23" t="s">
        <v>257</v>
      </c>
      <c r="CH2" t="s">
        <v>946</v>
      </c>
    </row>
    <row r="3" spans="2:86" x14ac:dyDescent="0.35">
      <c r="B3" s="24">
        <v>237</v>
      </c>
      <c r="C3" t="s">
        <v>261</v>
      </c>
      <c r="D3">
        <f>VLOOKUP(B3,'Index Web'!A$3:L$234,2,FALSE)</f>
        <v>1</v>
      </c>
      <c r="E3" t="s">
        <v>947</v>
      </c>
      <c r="F3" t="str">
        <f>_xlfn.CONCAT("""",VLOOKUP(B3,'Index Web'!A$3:L$234,3,FALSE),"""")</f>
        <v>"A la cena del Cordero"</v>
      </c>
      <c r="G3" t="s">
        <v>948</v>
      </c>
      <c r="H3" t="str">
        <f>_xlfn.CONCAT("""",VLOOKUP(B3,'Index Web'!A$3:L$234,4,FALSE),"""")</f>
        <v>"Himno lat. «Ad cenam Agni providi»"</v>
      </c>
      <c r="I3" t="s">
        <v>949</v>
      </c>
      <c r="J3" t="str">
        <f>_xlfn.CONCAT("""",VLOOKUP(B3,'Index Web'!A$3:L$234,5,FALSE),"""")</f>
        <v>"Eleccion"</v>
      </c>
      <c r="K3" t="s">
        <v>950</v>
      </c>
      <c r="L3" t="str">
        <f>_xlfn.CONCAT("[",VLOOKUP(B3,'Index Web'!A$3:N$234,14,FALSE),"]")</f>
        <v>["Pascua","Pentecostés","Entrada"]</v>
      </c>
      <c r="M3" t="s">
        <v>951</v>
      </c>
      <c r="N3" t="str">
        <f>_xlfn.CONCAT("""/src/index.html?canto=",VLOOKUP(B3,'Index Web'!A$3:N$234,13,FALSE),"""")</f>
        <v>"/src/index.html?canto=alacenadelcordero"</v>
      </c>
      <c r="O3" t="s">
        <v>952</v>
      </c>
      <c r="P3" t="str">
        <f>_xlfn.CONCAT("""",VLOOKUP(B3,'Index Web'!A$3:O$234,15,FALSE)," ",VLOOKUP(B3,'Index Web'!A$3:O$234,13,FALSE),"""","},")</f>
        <v>"a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c r="Q3" t="str">
        <f t="shared" ref="Q3:Q66" si="0">_xlfn.CONCAT(C3:P3)</f>
        <v>{id:1,title: "A la cena del Cordero", subtitle: "Himno lat. «Ad cenam Agni providi»", category: "Eleccion", moments: ["Pascua","Pentecostés","Entrada"], url: "/src/index.html?canto=alacenadelcordero", content: "a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row>
    <row r="4" spans="2:86" x14ac:dyDescent="0.35">
      <c r="B4" s="25">
        <v>1</v>
      </c>
      <c r="C4" t="s">
        <v>261</v>
      </c>
      <c r="D4">
        <f>VLOOKUP(B4,'Index Web'!A$3:L$234,2,FALSE)</f>
        <v>2</v>
      </c>
      <c r="E4" t="s">
        <v>947</v>
      </c>
      <c r="F4" t="str">
        <f>_xlfn.CONCAT("""",VLOOKUP(B4,'Index Web'!A$3:L$234,3,FALSE),"""")</f>
        <v>"A la víctima pascual"</v>
      </c>
      <c r="G4" t="s">
        <v>948</v>
      </c>
      <c r="H4" t="str">
        <f>_xlfn.CONCAT("""",VLOOKUP(B4,'Index Web'!A$3:L$234,4,FALSE),"""")</f>
        <v>"Secuencia de Pascua - Himno lat. «Victimae paschall laudes» "</v>
      </c>
      <c r="I4" t="s">
        <v>949</v>
      </c>
      <c r="J4" t="str">
        <f>_xlfn.CONCAT("""",VLOOKUP(B4,'Index Web'!A$3:L$234,5,FALSE),"""")</f>
        <v>"Precatecumenado"</v>
      </c>
      <c r="K4" t="s">
        <v>950</v>
      </c>
      <c r="L4" t="str">
        <f>_xlfn.CONCAT("[",VLOOKUP(B4,'Index Web'!A$3:N$234,14,FALSE),"]")</f>
        <v>["Pascua","Pentecostés","Comunión"]</v>
      </c>
      <c r="M4" t="s">
        <v>951</v>
      </c>
      <c r="N4" t="str">
        <f>_xlfn.CONCAT("""/src/index.html?canto=",VLOOKUP(B4,'Index Web'!A$3:N$234,13,FALSE),"""")</f>
        <v>"/src/index.html?canto=alavictimapascual"</v>
      </c>
      <c r="O4" t="s">
        <v>952</v>
      </c>
      <c r="P4" t="str">
        <f>_xlfn.CONCAT("""",VLOOKUP(B4,'Index Web'!A$3:O$234,15,FALSE)," ",VLOOKUP(B4,'Index Web'!A$3:O$234,13,FALSE),"""","},")</f>
        <v>"a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c r="Q4" t="str">
        <f t="shared" si="0"/>
        <v>{id:2,title: "A la víctima pascual", subtitle: "Secuencia de Pascua - Himno lat. «Victimae paschall laudes» ", category: "Precatecumenado", moments: ["Pascua","Pentecostés","Comunión"], url: "/src/index.html?canto=alavictimapascual", content: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row>
    <row r="5" spans="2:86" x14ac:dyDescent="0.35">
      <c r="B5" s="26">
        <v>2</v>
      </c>
      <c r="C5" t="s">
        <v>261</v>
      </c>
      <c r="D5">
        <f>VLOOKUP(B5,'Index Web'!A$3:L$234,2,FALSE)</f>
        <v>3</v>
      </c>
      <c r="E5" t="s">
        <v>947</v>
      </c>
      <c r="F5" t="str">
        <f>_xlfn.CONCAT("""",VLOOKUP(B5,'Index Web'!A$3:L$234,3,FALSE),"""")</f>
        <v>"A nadie demos ocasión de tropiezo"</v>
      </c>
      <c r="G5" t="s">
        <v>948</v>
      </c>
      <c r="H5" t="str">
        <f>_xlfn.CONCAT("""",VLOOKUP(B5,'Index Web'!A$3:L$234,4,FALSE),"""")</f>
        <v>"2ª Corintios 6,3ss"</v>
      </c>
      <c r="I5" t="s">
        <v>949</v>
      </c>
      <c r="J5" t="str">
        <f>_xlfn.CONCAT("""",VLOOKUP(B5,'Index Web'!A$3:L$234,5,FALSE),"""")</f>
        <v>"Precatecumenado"</v>
      </c>
      <c r="K5" t="s">
        <v>950</v>
      </c>
      <c r="L5" t="str">
        <f>_xlfn.CONCAT("[",VLOOKUP(B5,'Index Web'!A$3:N$234,14,FALSE),"]")</f>
        <v>["Nuevo Testamento"]</v>
      </c>
      <c r="M5" t="s">
        <v>951</v>
      </c>
      <c r="N5" t="str">
        <f>_xlfn.CONCAT("""/src/index.html?canto=",VLOOKUP(B5,'Index Web'!A$3:N$234,13,FALSE),"""")</f>
        <v>"/src/index.html?canto=anadiedemosocasiondetropiezo"</v>
      </c>
      <c r="O5" t="s">
        <v>952</v>
      </c>
      <c r="P5" t="str">
        <f>_xlfn.CONCAT("""",VLOOKUP(B5,'Index Web'!A$3:O$234,15,FALSE)," ",VLOOKUP(B5,'Index Web'!A$3:O$234,13,FALSE),"""","},")</f>
        <v>"hermanos,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c r="Q5" t="str">
        <f t="shared" si="0"/>
        <v>{id:3,title: "A nadie demos ocasión de tropiezo", subtitle: "2ª Corintios 6,3ss", category: "Precatecumenado", moments: ["Nuevo Testamento"], url: "/src/index.html?canto=anadiedemosocasiondetropiezo", content: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row>
    <row r="6" spans="2:86" x14ac:dyDescent="0.35">
      <c r="B6" s="25">
        <v>3</v>
      </c>
      <c r="C6" t="s">
        <v>261</v>
      </c>
      <c r="D6">
        <f>VLOOKUP(B6,'Index Web'!A$3:L$234,2,FALSE)</f>
        <v>4</v>
      </c>
      <c r="E6" t="s">
        <v>947</v>
      </c>
      <c r="F6" t="str">
        <f>_xlfn.CONCAT("""",VLOOKUP(B6,'Index Web'!A$3:L$234,3,FALSE),"""")</f>
        <v>"A ti levanto mis ojos"</v>
      </c>
      <c r="G6" t="s">
        <v>948</v>
      </c>
      <c r="H6" t="str">
        <f>_xlfn.CONCAT("""",VLOOKUP(B6,'Index Web'!A$3:L$234,4,FALSE),"""")</f>
        <v>"Salmo 123 (122)"</v>
      </c>
      <c r="I6" t="s">
        <v>949</v>
      </c>
      <c r="J6" t="str">
        <f>_xlfn.CONCAT("""",VLOOKUP(B6,'Index Web'!A$3:L$234,5,FALSE),"""")</f>
        <v>"Precatecumenado"</v>
      </c>
      <c r="K6" t="s">
        <v>950</v>
      </c>
      <c r="L6" t="str">
        <f>_xlfn.CONCAT("[",VLOOKUP(B6,'Index Web'!A$3:N$234,14,FALSE),"]")</f>
        <v>["Cuaresma","Antiguo Testamento"]</v>
      </c>
      <c r="M6" t="s">
        <v>951</v>
      </c>
      <c r="N6" t="str">
        <f>_xlfn.CONCAT("""/src/index.html?canto=",VLOOKUP(B6,'Index Web'!A$3:N$234,13,FALSE),"""")</f>
        <v>"/src/index.html?canto=atilevantomisojos"</v>
      </c>
      <c r="O6" t="s">
        <v>952</v>
      </c>
      <c r="P6" t="str">
        <f>_xlfn.CONCAT("""",VLOOKUP(B6,'Index Web'!A$3:O$234,15,FALSE)," ",VLOOKUP(B6,'Index Web'!A$3:O$234,13,FALSE),"""","},")</f>
        <v>"a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c r="Q6" t="str">
        <f t="shared" si="0"/>
        <v>{id:4,title: "A ti levanto mis ojos", subtitle: "Salmo 123 (122)", category: "Precatecumenado", moments: ["Cuaresma","Antiguo Testamento"], url: "/src/index.html?canto=atilevantomisojos", content: "a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row>
    <row r="7" spans="2:86" x14ac:dyDescent="0.35">
      <c r="B7" s="26">
        <v>4</v>
      </c>
      <c r="C7" t="s">
        <v>261</v>
      </c>
      <c r="D7">
        <f>VLOOKUP(B7,'Index Web'!A$3:L$234,2,FALSE)</f>
        <v>5</v>
      </c>
      <c r="E7" t="s">
        <v>947</v>
      </c>
      <c r="F7" t="str">
        <f>_xlfn.CONCAT("""",VLOOKUP(B7,'Index Web'!A$3:L$234,3,FALSE),"""")</f>
        <v>"A ti, Señor, en mi clamor imploro"</v>
      </c>
      <c r="G7" t="s">
        <v>948</v>
      </c>
      <c r="H7" t="str">
        <f>_xlfn.CONCAT("""",VLOOKUP(B7,'Index Web'!A$3:L$234,4,FALSE),"""")</f>
        <v>"Salmo 142 (141)"</v>
      </c>
      <c r="I7" t="s">
        <v>949</v>
      </c>
      <c r="J7" t="str">
        <f>_xlfn.CONCAT("""",VLOOKUP(B7,'Index Web'!A$3:L$234,5,FALSE),"""")</f>
        <v>"Precatecumenado"</v>
      </c>
      <c r="K7" t="s">
        <v>950</v>
      </c>
      <c r="L7" t="str">
        <f>_xlfn.CONCAT("[",VLOOKUP(B7,'Index Web'!A$3:N$234,14,FALSE),"]")</f>
        <v>["Cuaresma","Antiguo Testamento"]</v>
      </c>
      <c r="M7" t="s">
        <v>951</v>
      </c>
      <c r="N7" t="str">
        <f>_xlfn.CONCAT("""/src/index.html?canto=",VLOOKUP(B7,'Index Web'!A$3:N$234,13,FALSE),"""")</f>
        <v>"/src/index.html?canto=atisenorenmiclamorimploro"</v>
      </c>
      <c r="O7" t="s">
        <v>952</v>
      </c>
      <c r="P7" t="str">
        <f>_xlfn.CONCAT("""",VLOOKUP(B7,'Index Web'!A$3:O$234,15,FALSE)," ",VLOOKUP(B7,'Index Web'!A$3:O$234,13,FALSE),"""","},")</f>
        <v>"a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c r="Q7" t="str">
        <f t="shared" si="0"/>
        <v>{id:5,title: "A ti, Señor, en mi clamor imploro", subtitle: "Salmo 142 (141)", category: "Precatecumenado", moments: ["Cuaresma","Antiguo Testamento"], url: "/src/index.html?canto=atisenorenmiclamorimploro", content: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row>
    <row r="8" spans="2:86" x14ac:dyDescent="0.35">
      <c r="B8" s="25">
        <v>5</v>
      </c>
      <c r="C8" t="s">
        <v>261</v>
      </c>
      <c r="D8">
        <f>VLOOKUP(B8,'Index Web'!A$3:L$234,2,FALSE)</f>
        <v>6</v>
      </c>
      <c r="E8" t="s">
        <v>947</v>
      </c>
      <c r="F8" t="str">
        <f>_xlfn.CONCAT("""",VLOOKUP(B8,'Index Web'!A$3:L$234,3,FALSE),"""")</f>
        <v>"A ti, Señor, levanto mi alma"</v>
      </c>
      <c r="G8" t="s">
        <v>948</v>
      </c>
      <c r="H8" t="str">
        <f>_xlfn.CONCAT("""",VLOOKUP(B8,'Index Web'!A$3:L$234,4,FALSE),"""")</f>
        <v>"Salmo 25 (24)"</v>
      </c>
      <c r="I8" t="s">
        <v>949</v>
      </c>
      <c r="J8" t="str">
        <f>_xlfn.CONCAT("""",VLOOKUP(B8,'Index Web'!A$3:L$234,5,FALSE),"""")</f>
        <v>"Precatecumenado"</v>
      </c>
      <c r="K8" t="s">
        <v>950</v>
      </c>
      <c r="L8" t="str">
        <f>_xlfn.CONCAT("[",VLOOKUP(B8,'Index Web'!A$3:N$234,14,FALSE),"]")</f>
        <v>["Cuaresma","Antiguo Testamento"]</v>
      </c>
      <c r="M8" t="s">
        <v>951</v>
      </c>
      <c r="N8" t="str">
        <f>_xlfn.CONCAT("""/src/index.html?canto=",VLOOKUP(B8,'Index Web'!A$3:N$234,13,FALSE),"""")</f>
        <v>"/src/index.html?canto=atisenorlevantomialma"</v>
      </c>
      <c r="O8" t="s">
        <v>952</v>
      </c>
      <c r="P8" t="str">
        <f>_xlfn.CONCAT("""",VLOOKUP(B8,'Index Web'!A$3:O$234,15,FALSE)," ",VLOOKUP(B8,'Index Web'!A$3:O$234,13,FALSE),"""","},")</f>
        <v>"a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c r="Q8" t="str">
        <f t="shared" si="0"/>
        <v>{id:6,title: "A ti, Señor, levanto mi alma", subtitle: "Salmo 25 (24)", category: "Precatecumenado", moments: ["Cuaresma","Antiguo Testamento"], url: "/src/index.html?canto=atisenorlevantomialma", content: "a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row>
    <row r="9" spans="2:86" x14ac:dyDescent="0.35">
      <c r="B9" s="26">
        <v>6</v>
      </c>
      <c r="C9" t="s">
        <v>261</v>
      </c>
      <c r="D9">
        <f>VLOOKUP(B9,'Index Web'!A$3:L$234,2,FALSE)</f>
        <v>7</v>
      </c>
      <c r="E9" t="s">
        <v>947</v>
      </c>
      <c r="F9" t="str">
        <f>_xlfn.CONCAT("""",VLOOKUP(B9,'Index Web'!A$3:L$234,3,FALSE),"""")</f>
        <v>"A ti, Señor, se debe la alabanza en Sión"</v>
      </c>
      <c r="G9" t="s">
        <v>948</v>
      </c>
      <c r="H9" t="str">
        <f>_xlfn.CONCAT("""",VLOOKUP(B9,'Index Web'!A$3:L$234,4,FALSE),"""")</f>
        <v>"Salmo 65 (64)"</v>
      </c>
      <c r="I9" t="s">
        <v>949</v>
      </c>
      <c r="J9" t="str">
        <f>_xlfn.CONCAT("""",VLOOKUP(B9,'Index Web'!A$3:L$234,5,FALSE),"""")</f>
        <v>"Precatecumenado"</v>
      </c>
      <c r="K9" t="s">
        <v>950</v>
      </c>
      <c r="L9" t="str">
        <f>_xlfn.CONCAT("[",VLOOKUP(B9,'Index Web'!A$3:N$234,14,FALSE),"]")</f>
        <v>["Cuaresma","Antiguo Testamento"]</v>
      </c>
      <c r="M9" t="s">
        <v>951</v>
      </c>
      <c r="N9" t="str">
        <f>_xlfn.CONCAT("""/src/index.html?canto=",VLOOKUP(B9,'Index Web'!A$3:N$234,13,FALSE),"""")</f>
        <v>"/src/index.html?canto=atisenorsedebelaalabanzaension"</v>
      </c>
      <c r="O9" t="s">
        <v>952</v>
      </c>
      <c r="P9" t="str">
        <f>_xlfn.CONCAT("""",VLOOKUP(B9,'Index Web'!A$3:O$234,15,FALSE)," ",VLOOKUP(B9,'Index Web'!A$3:O$234,13,FALSE),"""","},")</f>
        <v>"salmo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c r="Q9" t="str">
        <f t="shared" si="0"/>
        <v>{id:7,title: "A ti, Señor, se debe la alabanza en Sión", subtitle: "Salmo 65 (64)", category: "Precatecumenado", moments: ["Cuaresma","Antiguo Testamento"], url: "/src/index.html?canto=atisenorsedebelaalabanzaension", content: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row>
    <row r="10" spans="2:86" x14ac:dyDescent="0.35">
      <c r="B10" s="25">
        <v>7</v>
      </c>
      <c r="C10" t="s">
        <v>261</v>
      </c>
      <c r="D10">
        <f>VLOOKUP(B10,'Index Web'!A$3:L$234,2,FALSE)</f>
        <v>8</v>
      </c>
      <c r="E10" t="s">
        <v>947</v>
      </c>
      <c r="F10" t="str">
        <f>_xlfn.CONCAT("""",VLOOKUP(B10,'Index Web'!A$3:L$234,3,FALSE),"""")</f>
        <v>"Abbá, Padre"</v>
      </c>
      <c r="G10" t="s">
        <v>948</v>
      </c>
      <c r="H10" t="str">
        <f>_xlfn.CONCAT("""",VLOOKUP(B10,'Index Web'!A$3:L$234,4,FALSE),"""")</f>
        <v>"Romanos 8,15–17"</v>
      </c>
      <c r="I10" t="s">
        <v>949</v>
      </c>
      <c r="J10" t="str">
        <f>_xlfn.CONCAT("""",VLOOKUP(B10,'Index Web'!A$3:L$234,5,FALSE),"""")</f>
        <v>"Precatecumenado"</v>
      </c>
      <c r="K10" t="s">
        <v>950</v>
      </c>
      <c r="L10" t="str">
        <f>_xlfn.CONCAT("[",VLOOKUP(B10,'Index Web'!A$3:N$234,14,FALSE),"]")</f>
        <v>["Pascua","Pentecostés","Nuevo Testamento","Entrada"]</v>
      </c>
      <c r="M10" t="s">
        <v>951</v>
      </c>
      <c r="N10" t="str">
        <f>_xlfn.CONCAT("""/src/index.html?canto=",VLOOKUP(B10,'Index Web'!A$3:N$234,13,FALSE),"""")</f>
        <v>"/src/index.html?canto=abbapadre"</v>
      </c>
      <c r="O10" t="s">
        <v>952</v>
      </c>
      <c r="P10" t="str">
        <f>_xlfn.CONCAT("""",VLOOKUP(B10,'Index Web'!A$3:O$234,15,FALSE)," ",VLOOKUP(B10,'Index Web'!A$3:O$234,13,FALSE),"""","},")</f>
        <v>"abbá,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c r="Q10" t="str">
        <f t="shared" si="0"/>
        <v>{id:8,title: "Abbá, Padre", subtitle: "Romanos 8,15–17", category: "Precatecumenado", moments: ["Pascua","Pentecostés","Nuevo Testamento","Entrada"], url: "/src/index.html?canto=abbapadre", content: "abbá,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row>
    <row r="11" spans="2:86" x14ac:dyDescent="0.35">
      <c r="B11" s="26">
        <v>8</v>
      </c>
      <c r="C11" t="s">
        <v>261</v>
      </c>
      <c r="D11">
        <f>VLOOKUP(B11,'Index Web'!A$3:L$234,2,FALSE)</f>
        <v>9</v>
      </c>
      <c r="E11" t="s">
        <v>947</v>
      </c>
      <c r="F11" t="str">
        <f>_xlfn.CONCAT("""",VLOOKUP(B11,'Index Web'!A$3:L$234,3,FALSE),"""")</f>
        <v>"Abraham"</v>
      </c>
      <c r="G11" t="s">
        <v>948</v>
      </c>
      <c r="H11" t="str">
        <f>_xlfn.CONCAT("""",VLOOKUP(B11,'Index Web'!A$3:L$234,4,FALSE),"""")</f>
        <v>"Génesis 18,1–5 – Teofanía de Mambré"</v>
      </c>
      <c r="I11" t="s">
        <v>949</v>
      </c>
      <c r="J11" t="str">
        <f>_xlfn.CONCAT("""",VLOOKUP(B11,'Index Web'!A$3:L$234,5,FALSE),"""")</f>
        <v>"Precatecumenado"</v>
      </c>
      <c r="K11" t="s">
        <v>950</v>
      </c>
      <c r="L11" t="str">
        <f>_xlfn.CONCAT("[",VLOOKUP(B11,'Index Web'!A$3:N$234,14,FALSE),"]")</f>
        <v>["Entrada","Antiguo Testamento"]</v>
      </c>
      <c r="M11" t="s">
        <v>951</v>
      </c>
      <c r="N11" t="str">
        <f>_xlfn.CONCAT("""/src/index.html?canto=",VLOOKUP(B11,'Index Web'!A$3:N$234,13,FALSE),"""")</f>
        <v>"/src/index.html?canto=abraham"</v>
      </c>
      <c r="O11" t="s">
        <v>952</v>
      </c>
      <c r="P11" t="str">
        <f>_xlfn.CONCAT("""",VLOOKUP(B11,'Index Web'!A$3:O$234,15,FALSE)," ",VLOOKUP(B11,'Index Web'!A$3:O$234,13,FALSE),"""","},")</f>
        <v>"abraham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c r="Q11" t="str">
        <f t="shared" si="0"/>
        <v>{id:9,title: "Abraham", subtitle: "Génesis 18,1–5 – Teofanía de Mambré", category: "Precatecumenado", moments: ["Entrada","Antiguo Testamento"], url: "/src/index.html?canto=abraham", content: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row>
    <row r="12" spans="2:86" x14ac:dyDescent="0.35">
      <c r="B12" s="27">
        <v>179</v>
      </c>
      <c r="C12" t="s">
        <v>261</v>
      </c>
      <c r="D12">
        <f>VLOOKUP(B12,'Index Web'!A$3:L$234,2,FALSE)</f>
        <v>10</v>
      </c>
      <c r="E12" t="s">
        <v>947</v>
      </c>
      <c r="F12" t="str">
        <f>_xlfn.CONCAT("""",VLOOKUP(B12,'Index Web'!A$3:L$234,3,FALSE),"""")</f>
        <v>"Aclamaciones a la oración de los fieles"</v>
      </c>
      <c r="G12" t="s">
        <v>948</v>
      </c>
      <c r="H12" t="str">
        <f>_xlfn.CONCAT("""",VLOOKUP(B12,'Index Web'!A$3:L$234,4,FALSE),"""")</f>
        <v>"Respuestas a las oraciones de los fieles, Modelo I, II, III, IV"</v>
      </c>
      <c r="I12" t="s">
        <v>949</v>
      </c>
      <c r="J12" t="str">
        <f>_xlfn.CONCAT("""",VLOOKUP(B12,'Index Web'!A$3:L$234,5,FALSE),"""")</f>
        <v>"Liturgia"</v>
      </c>
      <c r="K12" t="s">
        <v>950</v>
      </c>
      <c r="L12" t="str">
        <f>_xlfn.CONCAT("[",VLOOKUP(B12,'Index Web'!A$3:N$234,14,FALSE),"]")</f>
        <v>[""]</v>
      </c>
      <c r="M12" t="s">
        <v>951</v>
      </c>
      <c r="N12" t="str">
        <f>_xlfn.CONCAT("""/src/index.html?canto=",VLOOKUP(B12,'Index Web'!A$3:N$234,13,FALSE),"""")</f>
        <v>"/src/index.html?canto=aclamacionesalaoraciondelosfieles"</v>
      </c>
      <c r="O12" t="s">
        <v>952</v>
      </c>
      <c r="P12" t="str">
        <f>_xlfn.CONCAT("""",VLOOKUP(B12,'Index Web'!A$3:O$234,15,FALSE)," ",VLOOKUP(B12,'Index Web'!A$3:O$234,13,FALSE),"""","},")</f>
        <v>"cánticos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c r="Q12" t="str">
        <f t="shared" si="0"/>
        <v>{id:10,title: "Aclamaciones a la oración de los fieles", subtitle: "Respuestas a las oraciones de los fieles, Modelo I, II, III, IV", category: "Liturgia", moments: [""], url: "/src/index.html?canto=aclamacionesalaoraciondelosfieles", content: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row>
    <row r="13" spans="2:86" x14ac:dyDescent="0.35">
      <c r="B13" s="26">
        <v>9</v>
      </c>
      <c r="C13" t="s">
        <v>261</v>
      </c>
      <c r="D13">
        <f>VLOOKUP(B13,'Index Web'!A$3:L$234,2,FALSE)</f>
        <v>11</v>
      </c>
      <c r="E13" t="s">
        <v>947</v>
      </c>
      <c r="F13" t="str">
        <f>_xlfn.CONCAT("""",VLOOKUP(B13,'Index Web'!A$3:L$234,3,FALSE),"""")</f>
        <v>"Aclamad al Señor"</v>
      </c>
      <c r="G13" t="s">
        <v>948</v>
      </c>
      <c r="H13" t="str">
        <f>_xlfn.CONCAT("""",VLOOKUP(B13,'Index Web'!A$3:L$234,4,FALSE),"""")</f>
        <v>"Salmo 100 (99)"</v>
      </c>
      <c r="I13" t="s">
        <v>949</v>
      </c>
      <c r="J13" t="str">
        <f>_xlfn.CONCAT("""",VLOOKUP(B13,'Index Web'!A$3:L$234,5,FALSE),"""")</f>
        <v>"Precatecumenado"</v>
      </c>
      <c r="K13" t="s">
        <v>950</v>
      </c>
      <c r="L13" t="str">
        <f>_xlfn.CONCAT("[",VLOOKUP(B13,'Index Web'!A$3:N$234,14,FALSE),"]")</f>
        <v>["Entrada","Antiguo Testamento"]</v>
      </c>
      <c r="M13" t="s">
        <v>951</v>
      </c>
      <c r="N13" t="str">
        <f>_xlfn.CONCAT("""/src/index.html?canto=",VLOOKUP(B13,'Index Web'!A$3:N$234,13,FALSE),"""")</f>
        <v>"/src/index.html?canto=aclamadalsenor"</v>
      </c>
      <c r="O13" t="s">
        <v>952</v>
      </c>
      <c r="P13" t="str">
        <f>_xlfn.CONCAT("""",VLOOKUP(B13,'Index Web'!A$3:O$234,15,FALSE)," ",VLOOKUP(B13,'Index Web'!A$3:O$234,13,FALSE),"""","},")</f>
        <v>"aclamad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c r="Q13" t="str">
        <f t="shared" si="0"/>
        <v>{id:11,title: "Aclamad al Señor", subtitle: "Salmo 100 (99)", category: "Precatecumenado", moments: ["Entrada","Antiguo Testamento"], url: "/src/index.html?canto=aclamadalsenor", content: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row>
    <row r="14" spans="2:86" x14ac:dyDescent="0.35">
      <c r="B14" s="28">
        <v>238</v>
      </c>
      <c r="C14" t="s">
        <v>261</v>
      </c>
      <c r="D14">
        <f>VLOOKUP(B14,'Index Web'!A$3:L$234,2,FALSE)</f>
        <v>12</v>
      </c>
      <c r="E14" t="s">
        <v>947</v>
      </c>
      <c r="F14" t="str">
        <f>_xlfn.CONCAT("""",VLOOKUP(B14,'Index Web'!A$3:L$234,3,FALSE),"""")</f>
        <v>"Adónde te escondiste, amado "</v>
      </c>
      <c r="G14" t="s">
        <v>948</v>
      </c>
      <c r="H14" t="str">
        <f>_xlfn.CONCAT("""",VLOOKUP(B14,'Index Web'!A$3:L$234,4,FALSE),"""")</f>
        <v>"Cántico espiritual (San Juan de la Cruz) "</v>
      </c>
      <c r="I14" t="s">
        <v>949</v>
      </c>
      <c r="J14" t="str">
        <f>_xlfn.CONCAT("""",VLOOKUP(B14,'Index Web'!A$3:L$234,5,FALSE),"""")</f>
        <v>"Eleccion"</v>
      </c>
      <c r="K14" t="s">
        <v>950</v>
      </c>
      <c r="L14" t="str">
        <f>_xlfn.CONCAT("[",VLOOKUP(B14,'Index Web'!A$3:N$234,14,FALSE),"]")</f>
        <v>[""]</v>
      </c>
      <c r="M14" t="s">
        <v>951</v>
      </c>
      <c r="N14" t="str">
        <f>_xlfn.CONCAT("""/src/index.html?canto=",VLOOKUP(B14,'Index Web'!A$3:N$234,13,FALSE),"""")</f>
        <v>"/src/index.html?canto=adondeteescondisteamado"</v>
      </c>
      <c r="O14" t="s">
        <v>952</v>
      </c>
      <c r="P14" t="str">
        <f>_xlfn.CONCAT("""",VLOOKUP(B14,'Index Web'!A$3:O$234,15,FALSE)," ",VLOOKUP(B14,'Index Web'!A$3:O$234,13,FALSE),"""","},")</f>
        <v>"adónde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c r="Q14" t="str">
        <f t="shared" si="0"/>
        <v>{id:12,title: "Adónde te escondiste, amado ", subtitle: "Cántico espiritual (San Juan de la Cruz) ", category: "Eleccion", moments: [""], url: "/src/index.html?canto=adondeteescondisteamado", content: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row>
    <row r="15" spans="2:86" x14ac:dyDescent="0.35">
      <c r="B15" s="26">
        <v>10</v>
      </c>
      <c r="C15" t="s">
        <v>261</v>
      </c>
      <c r="D15">
        <f>VLOOKUP(B15,'Index Web'!A$3:L$234,2,FALSE)</f>
        <v>13</v>
      </c>
      <c r="E15" t="s">
        <v>947</v>
      </c>
      <c r="F15" t="str">
        <f>_xlfn.CONCAT("""",VLOOKUP(B15,'Index Web'!A$3:L$234,3,FALSE),"""")</f>
        <v>"Al despertar"</v>
      </c>
      <c r="G15" t="s">
        <v>948</v>
      </c>
      <c r="H15" t="str">
        <f>_xlfn.CONCAT("""",VLOOKUP(B15,'Index Web'!A$3:L$234,4,FALSE),"""")</f>
        <v>"Salmo 17 (16) "</v>
      </c>
      <c r="I15" t="s">
        <v>949</v>
      </c>
      <c r="J15" t="str">
        <f>_xlfn.CONCAT("""",VLOOKUP(B15,'Index Web'!A$3:L$234,5,FALSE),"""")</f>
        <v>"Precatecumenado"</v>
      </c>
      <c r="K15" t="s">
        <v>950</v>
      </c>
      <c r="L15" t="str">
        <f>_xlfn.CONCAT("[",VLOOKUP(B15,'Index Web'!A$3:N$234,14,FALSE),"]")</f>
        <v>["Cuaresma","Antiguo Testamento"]</v>
      </c>
      <c r="M15" t="s">
        <v>951</v>
      </c>
      <c r="N15" t="str">
        <f>_xlfn.CONCAT("""/src/index.html?canto=",VLOOKUP(B15,'Index Web'!A$3:N$234,13,FALSE),"""")</f>
        <v>"/src/index.html?canto=aldespertar"</v>
      </c>
      <c r="O15" t="s">
        <v>952</v>
      </c>
      <c r="P15" t="str">
        <f>_xlfn.CONCAT("""",VLOOKUP(B15,'Index Web'!A$3:O$234,15,FALSE)," ",VLOOKUP(B15,'Index Web'!A$3:O$234,13,FALSE),"""","},")</f>
        <v>"al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c r="Q15" t="str">
        <f t="shared" si="0"/>
        <v>{id:13,title: "Al despertar", subtitle: "Salmo 17 (16) ", category: "Precatecumenado", moments: ["Cuaresma","Antiguo Testamento"], url: "/src/index.html?canto=aldespertar", content: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row>
    <row r="16" spans="2:86" x14ac:dyDescent="0.35">
      <c r="B16" s="25">
        <v>11</v>
      </c>
      <c r="C16" t="s">
        <v>261</v>
      </c>
      <c r="D16">
        <f>VLOOKUP(B16,'Index Web'!A$3:L$234,2,FALSE)</f>
        <v>14</v>
      </c>
      <c r="E16" t="s">
        <v>947</v>
      </c>
      <c r="F16" t="str">
        <f>_xlfn.CONCAT("""",VLOOKUP(B16,'Index Web'!A$3:L$234,3,FALSE),"""")</f>
        <v>"Alabad al Señor en el cielo "</v>
      </c>
      <c r="G16" t="s">
        <v>948</v>
      </c>
      <c r="H16" t="str">
        <f>_xlfn.CONCAT("""",VLOOKUP(B16,'Index Web'!A$3:L$234,4,FALSE),"""")</f>
        <v>"Salmo 148 "</v>
      </c>
      <c r="I16" t="s">
        <v>949</v>
      </c>
      <c r="J16" t="str">
        <f>_xlfn.CONCAT("""",VLOOKUP(B16,'Index Web'!A$3:L$234,5,FALSE),"""")</f>
        <v>"Precatecumenado"</v>
      </c>
      <c r="K16" t="s">
        <v>950</v>
      </c>
      <c r="L16" t="str">
        <f>_xlfn.CONCAT("[",VLOOKUP(B16,'Index Web'!A$3:N$234,14,FALSE),"]")</f>
        <v>["Antiguo Testamento"]</v>
      </c>
      <c r="M16" t="s">
        <v>951</v>
      </c>
      <c r="N16" t="str">
        <f>_xlfn.CONCAT("""/src/index.html?canto=",VLOOKUP(B16,'Index Web'!A$3:N$234,13,FALSE),"""")</f>
        <v>"/src/index.html?canto=alabadalsenorenelcielo"</v>
      </c>
      <c r="O16" t="s">
        <v>952</v>
      </c>
      <c r="P16" t="str">
        <f>_xlfn.CONCAT("""",VLOOKUP(B16,'Index Web'!A$3:O$234,15,FALSE)," ",VLOOKUP(B16,'Index Web'!A$3:O$234,13,FALSE),"""","},")</f>
        <v>"alabad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c r="Q16" t="str">
        <f t="shared" si="0"/>
        <v>{id:14,title: "Alabad al Señor en el cielo ", subtitle: "Salmo 148 ", category: "Precatecumenado", moments: ["Antiguo Testamento"], url: "/src/index.html?canto=alabadalsenorenelcielo", content: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row>
    <row r="17" spans="2:17" x14ac:dyDescent="0.35">
      <c r="B17" s="26">
        <v>12</v>
      </c>
      <c r="C17" t="s">
        <v>261</v>
      </c>
      <c r="D17">
        <f>VLOOKUP(B17,'Index Web'!A$3:L$234,2,FALSE)</f>
        <v>15</v>
      </c>
      <c r="E17" t="s">
        <v>947</v>
      </c>
      <c r="F17" t="str">
        <f>_xlfn.CONCAT("""",VLOOKUP(B17,'Index Web'!A$3:L$234,3,FALSE),"""")</f>
        <v>"Alegría, ha nacido el Salvador"</v>
      </c>
      <c r="G17" t="s">
        <v>948</v>
      </c>
      <c r="H17" t="str">
        <f>_xlfn.CONCAT("""",VLOOKUP(B17,'Index Web'!A$3:L$234,4,FALSE),"""")</f>
        <v>"Villancico (Kiko Argüello)"</v>
      </c>
      <c r="I17" t="s">
        <v>949</v>
      </c>
      <c r="J17" t="str">
        <f>_xlfn.CONCAT("""",VLOOKUP(B17,'Index Web'!A$3:L$234,5,FALSE),"""")</f>
        <v>"Precatecumenado"</v>
      </c>
      <c r="K17" t="s">
        <v>950</v>
      </c>
      <c r="L17" t="str">
        <f>_xlfn.CONCAT("[",VLOOKUP(B17,'Index Web'!A$3:N$234,14,FALSE),"]")</f>
        <v>["Adviento","Navidad","Niños"]</v>
      </c>
      <c r="M17" t="s">
        <v>951</v>
      </c>
      <c r="N17" t="str">
        <f>_xlfn.CONCAT("""/src/index.html?canto=",VLOOKUP(B17,'Index Web'!A$3:N$234,13,FALSE),"""")</f>
        <v>"/src/index.html?canto=alegriahanacidoelsalvador"</v>
      </c>
      <c r="O17" t="s">
        <v>952</v>
      </c>
      <c r="P17" t="str">
        <f>_xlfn.CONCAT("""",VLOOKUP(B17,'Index Web'!A$3:O$234,15,FALSE)," ",VLOOKUP(B17,'Index Web'!A$3:O$234,13,FALSE),"""","},")</f>
        <v>"alegría,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c r="Q17" t="str">
        <f t="shared" si="0"/>
        <v>{id:15,title: "Alegría, ha nacido el Salvador", subtitle: "Villancico (Kiko Argüello)", category: "Precatecumenado", moments: ["Adviento","Navidad","Niños"], url: "/src/index.html?canto=alegriahanacidoelsalvador", content: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row>
    <row r="18" spans="2:17" x14ac:dyDescent="0.35">
      <c r="B18" s="29">
        <v>180</v>
      </c>
      <c r="C18" t="s">
        <v>261</v>
      </c>
      <c r="D18">
        <f>VLOOKUP(B18,'Index Web'!A$3:L$234,2,FALSE)</f>
        <v>16</v>
      </c>
      <c r="E18" t="s">
        <v>947</v>
      </c>
      <c r="F18" t="str">
        <f>_xlfn.CONCAT("""",VLOOKUP(B18,'Index Web'!A$3:L$234,3,FALSE),"""")</f>
        <v>"Aleluya interleccional"</v>
      </c>
      <c r="G18" t="s">
        <v>948</v>
      </c>
      <c r="H18" t="str">
        <f>_xlfn.CONCAT("""",VLOOKUP(B18,'Index Web'!A$3:L$234,4,FALSE),"""")</f>
        <v>"Modelo I, II, III"</v>
      </c>
      <c r="I18" t="s">
        <v>949</v>
      </c>
      <c r="J18" t="str">
        <f>_xlfn.CONCAT("""",VLOOKUP(B18,'Index Web'!A$3:L$234,5,FALSE),"""")</f>
        <v>"Liturgia"</v>
      </c>
      <c r="K18" t="s">
        <v>950</v>
      </c>
      <c r="L18" t="str">
        <f>_xlfn.CONCAT("[",VLOOKUP(B18,'Index Web'!A$3:N$234,14,FALSE),"]")</f>
        <v>[""]</v>
      </c>
      <c r="M18" t="s">
        <v>951</v>
      </c>
      <c r="N18" t="str">
        <f>_xlfn.CONCAT("""/src/index.html?canto=",VLOOKUP(B18,'Index Web'!A$3:N$234,13,FALSE),"""")</f>
        <v>"/src/index.html?canto=aleluyainterleccional"</v>
      </c>
      <c r="O18" t="s">
        <v>952</v>
      </c>
      <c r="P18" t="str">
        <f>_xlfn.CONCAT("""",VLOOKUP(B18,'Index Web'!A$3:O$234,15,FALSE)," ",VLOOKUP(B18,'Index Web'!A$3:O$234,13,FALSE),"""","},")</f>
        <v>"aleluya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c r="Q18" t="str">
        <f t="shared" si="0"/>
        <v>{id:16,title: "Aleluya interleccional", subtitle: "Modelo I, II, III", category: "Liturgia", moments: [""], url: "/src/index.html?canto=aleluyainterleccional", content: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row>
    <row r="19" spans="2:17" x14ac:dyDescent="0.35">
      <c r="B19" s="27">
        <v>181</v>
      </c>
      <c r="C19" t="s">
        <v>261</v>
      </c>
      <c r="D19">
        <f>VLOOKUP(B19,'Index Web'!A$3:L$234,2,FALSE)</f>
        <v>17</v>
      </c>
      <c r="E19" t="s">
        <v>947</v>
      </c>
      <c r="F19" t="str">
        <f>_xlfn.CONCAT("""",VLOOKUP(B19,'Index Web'!A$3:L$234,3,FALSE),"""")</f>
        <v>"Aleluya Pascual"</v>
      </c>
      <c r="G19" t="s">
        <v>948</v>
      </c>
      <c r="H19" t="str">
        <f>_xlfn.CONCAT("""",VLOOKUP(B19,'Index Web'!A$3:L$234,4,FALSE),"""")</f>
        <v>"Apropiado para el tiempo Pascual"</v>
      </c>
      <c r="I19" t="s">
        <v>949</v>
      </c>
      <c r="J19" t="str">
        <f>_xlfn.CONCAT("""",VLOOKUP(B19,'Index Web'!A$3:L$234,5,FALSE),"""")</f>
        <v>"Liturgia"</v>
      </c>
      <c r="K19" t="s">
        <v>950</v>
      </c>
      <c r="L19" t="str">
        <f>_xlfn.CONCAT("[",VLOOKUP(B19,'Index Web'!A$3:N$234,14,FALSE),"]")</f>
        <v>["Pascua"]</v>
      </c>
      <c r="M19" t="s">
        <v>951</v>
      </c>
      <c r="N19" t="str">
        <f>_xlfn.CONCAT("""/src/index.html?canto=",VLOOKUP(B19,'Index Web'!A$3:N$234,13,FALSE),"""")</f>
        <v>"/src/index.html?canto=aleluyapascual"</v>
      </c>
      <c r="O19" t="s">
        <v>952</v>
      </c>
      <c r="P19" t="str">
        <f>_xlfn.CONCAT("""",VLOOKUP(B19,'Index Web'!A$3:O$234,15,FALSE)," ",VLOOKUP(B19,'Index Web'!A$3:O$234,13,FALSE),"""","},")</f>
        <v>"aleluya Pascual cristo jesús ha resucitado. aleluya. aleluyapascual"},</v>
      </c>
      <c r="Q19" t="str">
        <f t="shared" si="0"/>
        <v>{id:17,title: "Aleluya Pascual", subtitle: "Apropiado para el tiempo Pascual", category: "Liturgia", moments: ["Pascua"], url: "/src/index.html?canto=aleluyapascual", content: "aleluya Pascual cristo jesús ha resucitado. aleluya. aleluyapascual"},</v>
      </c>
    </row>
    <row r="20" spans="2:17" x14ac:dyDescent="0.35">
      <c r="B20" s="25">
        <v>13</v>
      </c>
      <c r="C20" t="s">
        <v>261</v>
      </c>
      <c r="D20">
        <f>VLOOKUP(B20,'Index Web'!A$3:L$234,2,FALSE)</f>
        <v>18</v>
      </c>
      <c r="E20" t="s">
        <v>947</v>
      </c>
      <c r="F20" t="str">
        <f>_xlfn.CONCAT("""",VLOOKUP(B20,'Index Web'!A$3:L$234,3,FALSE),"""")</f>
        <v>"Aleluya, Alabad al Señor "</v>
      </c>
      <c r="G20" t="s">
        <v>948</v>
      </c>
      <c r="H20" t="str">
        <f>_xlfn.CONCAT("""",VLOOKUP(B20,'Index Web'!A$3:L$234,4,FALSE),"""")</f>
        <v>"Salmo 150"</v>
      </c>
      <c r="I20" t="s">
        <v>949</v>
      </c>
      <c r="J20" t="str">
        <f>_xlfn.CONCAT("""",VLOOKUP(B20,'Index Web'!A$3:L$234,5,FALSE),"""")</f>
        <v>"Precatecumenado"</v>
      </c>
      <c r="K20" t="s">
        <v>950</v>
      </c>
      <c r="L20" t="str">
        <f>_xlfn.CONCAT("[",VLOOKUP(B20,'Index Web'!A$3:N$234,14,FALSE),"]")</f>
        <v>["Antiguo Testamento"]</v>
      </c>
      <c r="M20" t="s">
        <v>951</v>
      </c>
      <c r="N20" t="str">
        <f>_xlfn.CONCAT("""/src/index.html?canto=",VLOOKUP(B20,'Index Web'!A$3:N$234,13,FALSE),"""")</f>
        <v>"/src/index.html?canto=aleluyaalabadalsenor"</v>
      </c>
      <c r="O20" t="s">
        <v>952</v>
      </c>
      <c r="P20" t="str">
        <f>_xlfn.CONCAT("""",VLOOKUP(B20,'Index Web'!A$3:O$234,15,FALSE)," ",VLOOKUP(B20,'Index Web'!A$3:O$234,13,FALSE),"""","},")</f>
        <v>"aleluya,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c r="Q20" t="str">
        <f t="shared" si="0"/>
        <v>{id:18,title: "Aleluya, Alabad al Señor ", subtitle: "Salmo 150", category: "Precatecumenado", moments: ["Antiguo Testamento"], url: "/src/index.html?canto=aleluyaalabadalsenor", content: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row>
    <row r="21" spans="2:17" x14ac:dyDescent="0.35">
      <c r="B21" s="26">
        <v>14</v>
      </c>
      <c r="C21" t="s">
        <v>261</v>
      </c>
      <c r="D21">
        <f>VLOOKUP(B21,'Index Web'!A$3:L$234,2,FALSE)</f>
        <v>19</v>
      </c>
      <c r="E21" t="s">
        <v>947</v>
      </c>
      <c r="F21" t="str">
        <f>_xlfn.CONCAT("""",VLOOKUP(B21,'Index Web'!A$3:L$234,3,FALSE),"""")</f>
        <v>"Aleluya, bendecid al Señor"</v>
      </c>
      <c r="G21" t="s">
        <v>948</v>
      </c>
      <c r="H21" t="str">
        <f>_xlfn.CONCAT("""",VLOOKUP(B21,'Index Web'!A$3:L$234,4,FALSE),"""")</f>
        <v>"Salmo 1.34 (1.33) - Melodía hebraica"</v>
      </c>
      <c r="I21" t="s">
        <v>949</v>
      </c>
      <c r="J21" t="str">
        <f>_xlfn.CONCAT("""",VLOOKUP(B21,'Index Web'!A$3:L$234,5,FALSE),"""")</f>
        <v>"Precatecumenado"</v>
      </c>
      <c r="K21" t="s">
        <v>950</v>
      </c>
      <c r="L21" t="str">
        <f>_xlfn.CONCAT("[",VLOOKUP(B21,'Index Web'!A$3:N$234,14,FALSE),"]")</f>
        <v>["Pascua","Pentecostés","Paz","Niños","Antiguo Testamento"]</v>
      </c>
      <c r="M21" t="s">
        <v>951</v>
      </c>
      <c r="N21" t="str">
        <f>_xlfn.CONCAT("""/src/index.html?canto=",VLOOKUP(B21,'Index Web'!A$3:N$234,13,FALSE),"""")</f>
        <v>"/src/index.html?canto=aleluyabendecidalsenor"</v>
      </c>
      <c r="O21" t="s">
        <v>952</v>
      </c>
      <c r="P21" t="str">
        <f>_xlfn.CONCAT("""",VLOOKUP(B21,'Index Web'!A$3:O$234,15,FALSE)," ",VLOOKUP(B21,'Index Web'!A$3:O$234,13,FALSE),"""","},")</f>
        <v>"aleluya,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c r="Q21" t="str">
        <f t="shared" si="0"/>
        <v>{id:19,title: "Aleluya, bendecid al Señor", subtitle: "Salmo 1.34 (1.33) - Melodía hebraica", category: "Precatecumenado", moments: ["Pascua","Pentecostés","Paz","Niños","Antiguo Testamento"], url: "/src/index.html?canto=aleluyabendecidalsenor", content: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row>
    <row r="22" spans="2:17" x14ac:dyDescent="0.35">
      <c r="B22" s="25">
        <v>15</v>
      </c>
      <c r="C22" t="s">
        <v>261</v>
      </c>
      <c r="D22">
        <f>VLOOKUP(B22,'Index Web'!A$3:L$234,2,FALSE)</f>
        <v>20</v>
      </c>
      <c r="E22" t="s">
        <v>947</v>
      </c>
      <c r="F22" t="str">
        <f>_xlfn.CONCAT("""",VLOOKUP(B22,'Index Web'!A$3:L$234,3,FALSE),"""")</f>
        <v>"Aleluya, ya llegó el Reino"</v>
      </c>
      <c r="G22" t="s">
        <v>948</v>
      </c>
      <c r="H22" t="str">
        <f>_xlfn.CONCAT("""",VLOOKUP(B22,'Index Web'!A$3:L$234,4,FALSE),"""")</f>
        <v>"Apocalipsis 19,6-9"</v>
      </c>
      <c r="I22" t="s">
        <v>949</v>
      </c>
      <c r="J22" t="str">
        <f>_xlfn.CONCAT("""",VLOOKUP(B22,'Index Web'!A$3:L$234,5,FALSE),"""")</f>
        <v>"Precatecumenado"</v>
      </c>
      <c r="K22" t="s">
        <v>950</v>
      </c>
      <c r="L22" t="str">
        <f>_xlfn.CONCAT("[",VLOOKUP(B22,'Index Web'!A$3:N$234,14,FALSE),"]")</f>
        <v>["Pascua","Pentecostés","Nuevo Testamento"]</v>
      </c>
      <c r="M22" t="s">
        <v>951</v>
      </c>
      <c r="N22" t="str">
        <f>_xlfn.CONCAT("""/src/index.html?canto=",VLOOKUP(B22,'Index Web'!A$3:N$234,13,FALSE),"""")</f>
        <v>"/src/index.html?canto=aleluyayallegoelreino"</v>
      </c>
      <c r="O22" t="s">
        <v>952</v>
      </c>
      <c r="P22" t="str">
        <f>_xlfn.CONCAT("""",VLOOKUP(B22,'Index Web'!A$3:O$234,15,FALSE)," ",VLOOKUP(B22,'Index Web'!A$3:O$234,13,FALSE),"""","},")</f>
        <v>"aleluya,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c r="Q22" t="str">
        <f t="shared" si="0"/>
        <v>{id:20,title: "Aleluya, ya llegó el Reino", subtitle: "Apocalipsis 19,6-9", category: "Precatecumenado", moments: ["Pascua","Pentecostés","Nuevo Testamento"], url: "/src/index.html?canto=aleluyayallegoelreino", content: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row>
    <row r="23" spans="2:17" x14ac:dyDescent="0.35">
      <c r="B23" s="26">
        <v>16</v>
      </c>
      <c r="C23" t="s">
        <v>261</v>
      </c>
      <c r="D23">
        <f>VLOOKUP(B23,'Index Web'!A$3:L$234,2,FALSE)</f>
        <v>21</v>
      </c>
      <c r="E23" t="s">
        <v>947</v>
      </c>
      <c r="F23" t="str">
        <f>_xlfn.CONCAT("""",VLOOKUP(B23,'Index Web'!A$3:L$234,3,FALSE),"""")</f>
        <v>"Alzaos puertas"</v>
      </c>
      <c r="G23" t="s">
        <v>948</v>
      </c>
      <c r="H23" t="str">
        <f>_xlfn.CONCAT("""",VLOOKUP(B23,'Index Web'!A$3:L$234,4,FALSE),"""")</f>
        <v>"Salmo 24 (23)"</v>
      </c>
      <c r="I23" t="s">
        <v>949</v>
      </c>
      <c r="J23" t="str">
        <f>_xlfn.CONCAT("""",VLOOKUP(B23,'Index Web'!A$3:L$234,5,FALSE),"""")</f>
        <v>"Precatecumenado"</v>
      </c>
      <c r="K23" t="s">
        <v>950</v>
      </c>
      <c r="L23" t="str">
        <f>_xlfn.CONCAT("[",VLOOKUP(B23,'Index Web'!A$3:N$234,14,FALSE),"]")</f>
        <v>["Entrada","Antiguo Testamento"]</v>
      </c>
      <c r="M23" t="s">
        <v>951</v>
      </c>
      <c r="N23" t="str">
        <f>_xlfn.CONCAT("""/src/index.html?canto=",VLOOKUP(B23,'Index Web'!A$3:N$234,13,FALSE),"""")</f>
        <v>"/src/index.html?canto=alzaospuertas"</v>
      </c>
      <c r="O23" t="s">
        <v>952</v>
      </c>
      <c r="P23" t="str">
        <f>_xlfn.CONCAT("""",VLOOKUP(B23,'Index Web'!A$3:O$234,15,FALSE)," ",VLOOKUP(B23,'Index Web'!A$3:O$234,13,FALSE),"""","},")</f>
        <v>"alzaos,puertas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c r="Q23" t="str">
        <f t="shared" si="0"/>
        <v>{id:21,title: "Alzaos puertas", subtitle: "Salmo 24 (23)", category: "Precatecumenado", moments: ["Entrada","Antiguo Testamento"], url: "/src/index.html?canto=alzaospuertas", content: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row>
    <row r="24" spans="2:17" x14ac:dyDescent="0.35">
      <c r="B24" s="25">
        <v>17</v>
      </c>
      <c r="C24" t="s">
        <v>261</v>
      </c>
      <c r="D24">
        <f>VLOOKUP(B24,'Index Web'!A$3:L$234,2,FALSE)</f>
        <v>22</v>
      </c>
      <c r="E24" t="s">
        <v>947</v>
      </c>
      <c r="F24" t="str">
        <f>_xlfn.CONCAT("""",VLOOKUP(B24,'Index Web'!A$3:L$234,3,FALSE),"""")</f>
        <v>"Amén, amén, amén"</v>
      </c>
      <c r="G24" t="s">
        <v>948</v>
      </c>
      <c r="H24" t="str">
        <f>_xlfn.CONCAT("""",VLOOKUP(B24,'Index Web'!A$3:L$234,4,FALSE),"""")</f>
        <v>"Apocalipsis 7,12-14 "</v>
      </c>
      <c r="I24" t="s">
        <v>949</v>
      </c>
      <c r="J24" t="str">
        <f>_xlfn.CONCAT("""",VLOOKUP(B24,'Index Web'!A$3:L$234,5,FALSE),"""")</f>
        <v>"Precatecumenado"</v>
      </c>
      <c r="K24" t="s">
        <v>950</v>
      </c>
      <c r="L24" t="str">
        <f>_xlfn.CONCAT("[",VLOOKUP(B24,'Index Web'!A$3:N$234,14,FALSE),"]")</f>
        <v>["Entrada","Nuevo Testamento"]</v>
      </c>
      <c r="M24" t="s">
        <v>951</v>
      </c>
      <c r="N24" t="str">
        <f>_xlfn.CONCAT("""/src/index.html?canto=",VLOOKUP(B24,'Index Web'!A$3:N$234,13,FALSE),"""")</f>
        <v>"/src/index.html?canto=amenamenamen"</v>
      </c>
      <c r="O24" t="s">
        <v>952</v>
      </c>
      <c r="P24" t="str">
        <f>_xlfn.CONCAT("""",VLOOKUP(B24,'Index Web'!A$3:O$234,15,FALSE)," ",VLOOKUP(B24,'Index Web'!A$3:O$234,13,FALSE),"""","},")</f>
        <v>"amén,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c r="Q24" t="str">
        <f t="shared" si="0"/>
        <v>{id:22,title: "Amén, amén, amén", subtitle: "Apocalipsis 7,12-14 ", category: "Precatecumenado", moments: ["Entrada","Nuevo Testamento"], url: "/src/index.html?canto=amenamenamen", content: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row>
    <row r="25" spans="2:17" x14ac:dyDescent="0.35">
      <c r="B25" s="26">
        <v>18</v>
      </c>
      <c r="C25" t="s">
        <v>261</v>
      </c>
      <c r="D25">
        <f>VLOOKUP(B25,'Index Web'!A$3:L$234,2,FALSE)</f>
        <v>23</v>
      </c>
      <c r="E25" t="s">
        <v>947</v>
      </c>
      <c r="F25" t="str">
        <f>_xlfn.CONCAT("""",VLOOKUP(B25,'Index Web'!A$3:L$234,3,FALSE),"""")</f>
        <v>"Amo al Señor"</v>
      </c>
      <c r="G25" t="s">
        <v>948</v>
      </c>
      <c r="H25" t="str">
        <f>_xlfn.CONCAT("""",VLOOKUP(B25,'Index Web'!A$3:L$234,4,FALSE),"""")</f>
        <v>"Salmo 116 (114-115)"</v>
      </c>
      <c r="I25" t="s">
        <v>949</v>
      </c>
      <c r="J25" t="str">
        <f>_xlfn.CONCAT("""",VLOOKUP(B25,'Index Web'!A$3:L$234,5,FALSE),"""")</f>
        <v>"Precatecumenado"</v>
      </c>
      <c r="K25" t="s">
        <v>950</v>
      </c>
      <c r="L25" t="str">
        <f>_xlfn.CONCAT("[",VLOOKUP(B25,'Index Web'!A$3:N$234,14,FALSE),"]")</f>
        <v>["Cuaresma","Antiguo Testamento"]</v>
      </c>
      <c r="M25" t="s">
        <v>951</v>
      </c>
      <c r="N25" t="str">
        <f>_xlfn.CONCAT("""/src/index.html?canto=",VLOOKUP(B25,'Index Web'!A$3:N$234,13,FALSE),"""")</f>
        <v>"/src/index.html?canto=amoalsenor"</v>
      </c>
      <c r="O25" t="s">
        <v>952</v>
      </c>
      <c r="P25" t="str">
        <f>_xlfn.CONCAT("""",VLOOKUP(B25,'Index Web'!A$3:O$234,15,FALSE)," ",VLOOKUP(B25,'Index Web'!A$3:O$234,13,FALSE),"""","},")</f>
        <v>"amo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c r="Q25" t="str">
        <f t="shared" si="0"/>
        <v>{id:23,title: "Amo al Señor", subtitle: "Salmo 116 (114-115)", category: "Precatecumenado", moments: ["Cuaresma","Antiguo Testamento"], url: "/src/index.html?canto=amoalsenor", content: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row>
    <row r="26" spans="2:17" x14ac:dyDescent="0.35">
      <c r="B26" s="29">
        <v>182</v>
      </c>
      <c r="C26" t="s">
        <v>261</v>
      </c>
      <c r="D26">
        <f>VLOOKUP(B26,'Index Web'!A$3:L$234,2,FALSE)</f>
        <v>24</v>
      </c>
      <c r="E26" t="s">
        <v>947</v>
      </c>
      <c r="F26" t="str">
        <f>_xlfn.CONCAT("""",VLOOKUP(B26,'Index Web'!A$3:L$234,3,FALSE),"""")</f>
        <v>"Antífona para el evangelio"</v>
      </c>
      <c r="G26" t="s">
        <v>948</v>
      </c>
      <c r="H26" t="str">
        <f>_xlfn.CONCAT("""",VLOOKUP(B26,'Index Web'!A$3:L$234,4,FALSE),"""")</f>
        <v>"Tiempo de Cuaresma"</v>
      </c>
      <c r="I26" t="s">
        <v>949</v>
      </c>
      <c r="J26" t="str">
        <f>_xlfn.CONCAT("""",VLOOKUP(B26,'Index Web'!A$3:L$234,5,FALSE),"""")</f>
        <v>"Liturgia"</v>
      </c>
      <c r="K26" t="s">
        <v>950</v>
      </c>
      <c r="L26" t="str">
        <f>_xlfn.CONCAT("[",VLOOKUP(B26,'Index Web'!A$3:N$234,14,FALSE),"]")</f>
        <v>[""]</v>
      </c>
      <c r="M26" t="s">
        <v>951</v>
      </c>
      <c r="N26" t="str">
        <f>_xlfn.CONCAT("""/src/index.html?canto=",VLOOKUP(B26,'Index Web'!A$3:N$234,13,FALSE),"""")</f>
        <v>"/src/index.html?canto=antifonaparaelevangelio"</v>
      </c>
      <c r="O26" t="s">
        <v>952</v>
      </c>
      <c r="P26" t="str">
        <f>_xlfn.CONCAT("""",VLOOKUP(B26,'Index Web'!A$3:O$234,15,FALSE)," ",VLOOKUP(B26,'Index Web'!A$3:O$234,13,FALSE),"""","},")</f>
        <v>"antífona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c r="Q26" t="str">
        <f t="shared" si="0"/>
        <v>{id:24,title: "Antífona para el evangelio", subtitle: "Tiempo de Cuaresma", category: "Liturgia", moments: [""], url: "/src/index.html?canto=antifonaparaelevangelio", content: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row>
    <row r="27" spans="2:17" x14ac:dyDescent="0.35">
      <c r="B27" s="26">
        <v>19</v>
      </c>
      <c r="C27" t="s">
        <v>261</v>
      </c>
      <c r="D27">
        <f>VLOOKUP(B27,'Index Web'!A$3:L$234,2,FALSE)</f>
        <v>25</v>
      </c>
      <c r="E27" t="s">
        <v>947</v>
      </c>
      <c r="F27" t="str">
        <f>_xlfn.CONCAT("""",VLOOKUP(B27,'Index Web'!A$3:L$234,3,FALSE),"""")</f>
        <v>"Aquedah"</v>
      </c>
      <c r="G27" t="s">
        <v>948</v>
      </c>
      <c r="H27" t="str">
        <f>_xlfn.CONCAT("""",VLOOKUP(B27,'Index Web'!A$3:L$234,4,FALSE),"""")</f>
        <v>"Gn 22,1-19 - Del Targum Neofiti sobre el sacrificio de Isaac"</v>
      </c>
      <c r="I27" t="s">
        <v>949</v>
      </c>
      <c r="J27" t="str">
        <f>_xlfn.CONCAT("""",VLOOKUP(B27,'Index Web'!A$3:L$234,5,FALSE),"""")</f>
        <v>"Precatecumenado"</v>
      </c>
      <c r="K27" t="s">
        <v>950</v>
      </c>
      <c r="L27" t="str">
        <f>_xlfn.CONCAT("[",VLOOKUP(B27,'Index Web'!A$3:N$234,14,FALSE),"]")</f>
        <v>["Pascua","Pentecostés","Antiguo Testamento"]</v>
      </c>
      <c r="M27" t="s">
        <v>951</v>
      </c>
      <c r="N27" t="str">
        <f>_xlfn.CONCAT("""/src/index.html?canto=",VLOOKUP(B27,'Index Web'!A$3:N$234,13,FALSE),"""")</f>
        <v>"/src/index.html?canto=aquedah"</v>
      </c>
      <c r="O27" t="s">
        <v>952</v>
      </c>
      <c r="P27" t="str">
        <f>_xlfn.CONCAT("""",VLOOKUP(B27,'Index Web'!A$3:O$234,15,FALSE)," ",VLOOKUP(B27,'Index Web'!A$3:O$234,13,FALSE),"""","},")</f>
        <v>"aquedah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c r="Q27" t="str">
        <f t="shared" si="0"/>
        <v>{id:25,title: "Aquedah", subtitle: "Gn 22,1-19 - Del Targum Neofiti sobre el sacrificio de Isaac", category: "Precatecumenado", moments: ["Pascua","Pentecostés","Antiguo Testamento"], url: "/src/index.html?canto=aquedah", content: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row>
    <row r="28" spans="2:17" x14ac:dyDescent="0.35">
      <c r="B28" s="25">
        <v>20</v>
      </c>
      <c r="C28" t="s">
        <v>261</v>
      </c>
      <c r="D28">
        <f>VLOOKUP(B28,'Index Web'!A$3:L$234,2,FALSE)</f>
        <v>26</v>
      </c>
      <c r="E28" t="s">
        <v>947</v>
      </c>
      <c r="F28" t="str">
        <f>_xlfn.CONCAT("""",VLOOKUP(B28,'Index Web'!A$3:L$234,3,FALSE),"""")</f>
        <v>"Así habla el amén"</v>
      </c>
      <c r="G28" t="s">
        <v>948</v>
      </c>
      <c r="H28" t="str">
        <f>_xlfn.CONCAT("""",VLOOKUP(B28,'Index Web'!A$3:L$234,4,FALSE),"""")</f>
        <v>"Ap 3,14-20"</v>
      </c>
      <c r="I28" t="s">
        <v>949</v>
      </c>
      <c r="J28" t="str">
        <f>_xlfn.CONCAT("""",VLOOKUP(B28,'Index Web'!A$3:L$234,5,FALSE),"""")</f>
        <v>"Precatecumenado"</v>
      </c>
      <c r="K28" t="s">
        <v>950</v>
      </c>
      <c r="L28" t="str">
        <f>_xlfn.CONCAT("[",VLOOKUP(B28,'Index Web'!A$3:N$234,14,FALSE),"]")</f>
        <v>["Cuaresma","Nuevo Testamento"]</v>
      </c>
      <c r="M28" t="s">
        <v>951</v>
      </c>
      <c r="N28" t="str">
        <f>_xlfn.CONCAT("""/src/index.html?canto=",VLOOKUP(B28,'Index Web'!A$3:N$234,13,FALSE),"""")</f>
        <v>"/src/index.html?canto=asihablaelamen"</v>
      </c>
      <c r="O28" t="s">
        <v>952</v>
      </c>
      <c r="P28" t="str">
        <f>_xlfn.CONCAT("""",VLOOKUP(B28,'Index Web'!A$3:O$234,15,FALSE)," ",VLOOKUP(B28,'Index Web'!A$3:O$234,13,FALSE),"""","},")</f>
        <v>"así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c r="Q28" t="str">
        <f t="shared" si="0"/>
        <v>{id:26,title: "Así habla el amén", subtitle: "Ap 3,14-20", category: "Precatecumenado", moments: ["Cuaresma","Nuevo Testamento"], url: "/src/index.html?canto=asihablaelamen", content: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row>
    <row r="29" spans="2:17" x14ac:dyDescent="0.35">
      <c r="B29" s="26">
        <v>21</v>
      </c>
      <c r="C29" t="s">
        <v>261</v>
      </c>
      <c r="D29">
        <f>VLOOKUP(B29,'Index Web'!A$3:L$234,2,FALSE)</f>
        <v>27</v>
      </c>
      <c r="E29" t="s">
        <v>947</v>
      </c>
      <c r="F29" t="str">
        <f>_xlfn.CONCAT("""",VLOOKUP(B29,'Index Web'!A$3:L$234,3,FALSE),"""")</f>
        <v>"Ave María I"</v>
      </c>
      <c r="G29" t="s">
        <v>948</v>
      </c>
      <c r="H29" t="str">
        <f>_xlfn.CONCAT("""",VLOOKUP(B29,'Index Web'!A$3:L$234,4,FALSE),"""")</f>
        <v>"Lucas  1,28ss"</v>
      </c>
      <c r="I29" t="s">
        <v>949</v>
      </c>
      <c r="J29" t="str">
        <f>_xlfn.CONCAT("""",VLOOKUP(B29,'Index Web'!A$3:L$234,5,FALSE),"""")</f>
        <v>"Precatecumenado"</v>
      </c>
      <c r="K29" t="s">
        <v>950</v>
      </c>
      <c r="L29" t="str">
        <f>_xlfn.CONCAT("[",VLOOKUP(B29,'Index Web'!A$3:N$234,14,FALSE),"]")</f>
        <v>["Vírgen María","Nuevo Testamento"]</v>
      </c>
      <c r="M29" t="s">
        <v>951</v>
      </c>
      <c r="N29" t="str">
        <f>_xlfn.CONCAT("""/src/index.html?canto=",VLOOKUP(B29,'Index Web'!A$3:N$234,13,FALSE),"""")</f>
        <v>"/src/index.html?canto=avemariai"</v>
      </c>
      <c r="O29" t="s">
        <v>952</v>
      </c>
      <c r="P29" t="str">
        <f>_xlfn.CONCAT("""",VLOOKUP(B29,'Index Web'!A$3:O$234,15,FALSE)," ",VLOOKUP(B29,'Index Web'!A$3:O$234,13,FALSE),"""","},")</f>
        <v>"ave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c r="Q29" t="str">
        <f t="shared" si="0"/>
        <v>{id:27,title: "Ave María I", subtitle: "Lucas  1,28ss", category: "Precatecumenado", moments: ["Vírgen María","Nuevo Testamento"], url: "/src/index.html?canto=avemariai", content: "ave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row>
    <row r="30" spans="2:17" x14ac:dyDescent="0.35">
      <c r="B30" s="25">
        <v>22</v>
      </c>
      <c r="C30" t="s">
        <v>261</v>
      </c>
      <c r="D30">
        <f>VLOOKUP(B30,'Index Web'!A$3:L$234,2,FALSE)</f>
        <v>28</v>
      </c>
      <c r="E30" t="s">
        <v>947</v>
      </c>
      <c r="F30" t="str">
        <f>_xlfn.CONCAT("""",VLOOKUP(B30,'Index Web'!A$3:L$234,3,FALSE),"""")</f>
        <v>"Ave María II (1984)"</v>
      </c>
      <c r="G30" t="s">
        <v>948</v>
      </c>
      <c r="H30" t="str">
        <f>_xlfn.CONCAT("""",VLOOKUP(B30,'Index Web'!A$3:L$234,4,FALSE),"""")</f>
        <v>"Lucas  1,28ss - 1984 "</v>
      </c>
      <c r="I30" t="s">
        <v>949</v>
      </c>
      <c r="J30" t="str">
        <f>_xlfn.CONCAT("""",VLOOKUP(B30,'Index Web'!A$3:L$234,5,FALSE),"""")</f>
        <v>"Precatecumenado"</v>
      </c>
      <c r="K30" t="s">
        <v>950</v>
      </c>
      <c r="L30" t="str">
        <f>_xlfn.CONCAT("[",VLOOKUP(B30,'Index Web'!A$3:N$234,14,FALSE),"]")</f>
        <v>["Vírgen María","Nuevo Testamento"]</v>
      </c>
      <c r="M30" t="s">
        <v>951</v>
      </c>
      <c r="N30" t="str">
        <f>_xlfn.CONCAT("""/src/index.html?canto=",VLOOKUP(B30,'Index Web'!A$3:N$234,13,FALSE),"""")</f>
        <v>"/src/index.html?canto=avemariaii(1984)"</v>
      </c>
      <c r="O30" t="s">
        <v>952</v>
      </c>
      <c r="P30" t="str">
        <f>_xlfn.CONCAT("""",VLOOKUP(B30,'Index Web'!A$3:O$234,15,FALSE)," ",VLOOKUP(B30,'Index Web'!A$3:O$234,13,FALSE),"""","},")</f>
        <v>"ave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c r="Q30" t="str">
        <f t="shared" si="0"/>
        <v>{id:28,title: "Ave María II (1984)", subtitle: "Lucas  1,28ss - 1984 ", category: "Precatecumenado", moments: ["Vírgen María","Nuevo Testamento"], url: "/src/index.html?canto=avemariaii(1984)", content: "ave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row>
    <row r="31" spans="2:17" x14ac:dyDescent="0.35">
      <c r="B31" s="26">
        <v>23</v>
      </c>
      <c r="C31" t="s">
        <v>261</v>
      </c>
      <c r="D31">
        <f>VLOOKUP(B31,'Index Web'!A$3:L$234,2,FALSE)</f>
        <v>29</v>
      </c>
      <c r="E31" t="s">
        <v>947</v>
      </c>
      <c r="F31" t="str">
        <f>_xlfn.CONCAT("""",VLOOKUP(B31,'Index Web'!A$3:L$234,3,FALSE),"""")</f>
        <v>"Babilonia criminal"</v>
      </c>
      <c r="G31" t="s">
        <v>948</v>
      </c>
      <c r="H31" t="str">
        <f>_xlfn.CONCAT("""",VLOOKUP(B31,'Index Web'!A$3:L$234,4,FALSE),"""")</f>
        <v>"Salmo 137 (136)"</v>
      </c>
      <c r="I31" t="s">
        <v>949</v>
      </c>
      <c r="J31" t="str">
        <f>_xlfn.CONCAT("""",VLOOKUP(B31,'Index Web'!A$3:L$234,5,FALSE),"""")</f>
        <v>"Precatecumenado"</v>
      </c>
      <c r="K31" t="s">
        <v>950</v>
      </c>
      <c r="L31" t="str">
        <f>_xlfn.CONCAT("[",VLOOKUP(B31,'Index Web'!A$3:N$234,14,FALSE),"]")</f>
        <v>["Cuaresma","Antiguo Testamento"]</v>
      </c>
      <c r="M31" t="s">
        <v>951</v>
      </c>
      <c r="N31" t="str">
        <f>_xlfn.CONCAT("""/src/index.html?canto=",VLOOKUP(B31,'Index Web'!A$3:N$234,13,FALSE),"""")</f>
        <v>"/src/index.html?canto=babiloniacriminal"</v>
      </c>
      <c r="O31" t="s">
        <v>952</v>
      </c>
      <c r="P31" t="str">
        <f>_xlfn.CONCAT("""",VLOOKUP(B31,'Index Web'!A$3:O$234,15,FALSE)," ",VLOOKUP(B31,'Index Web'!A$3:O$234,13,FALSE),"""","},")</f>
        <v>"junto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c r="Q31" t="str">
        <f t="shared" si="0"/>
        <v>{id:29,title: "Babilonia criminal", subtitle: "Salmo 137 (136)", category: "Precatecumenado", moments: ["Cuaresma","Antiguo Testamento"], url: "/src/index.html?canto=babiloniacriminal", content: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row>
    <row r="32" spans="2:17" x14ac:dyDescent="0.35">
      <c r="B32" s="25">
        <v>24</v>
      </c>
      <c r="C32" t="s">
        <v>261</v>
      </c>
      <c r="D32">
        <f>VLOOKUP(B32,'Index Web'!A$3:L$234,2,FALSE)</f>
        <v>30</v>
      </c>
      <c r="E32" t="s">
        <v>947</v>
      </c>
      <c r="F32" t="str">
        <f>_xlfn.CONCAT("""",VLOOKUP(B32,'Index Web'!A$3:L$234,3,FALSE),"""")</f>
        <v>"Balaam"</v>
      </c>
      <c r="G32" t="s">
        <v>948</v>
      </c>
      <c r="H32" t="str">
        <f>_xlfn.CONCAT("""",VLOOKUP(B32,'Index Web'!A$3:L$234,4,FALSE),"""")</f>
        <v>"Nm 23,7-24"</v>
      </c>
      <c r="I32" t="s">
        <v>949</v>
      </c>
      <c r="J32" t="str">
        <f>_xlfn.CONCAT("""",VLOOKUP(B32,'Index Web'!A$3:L$234,5,FALSE),"""")</f>
        <v>"Precatecumenado"</v>
      </c>
      <c r="K32" t="s">
        <v>950</v>
      </c>
      <c r="L32" t="str">
        <f>_xlfn.CONCAT("[",VLOOKUP(B32,'Index Web'!A$3:N$234,14,FALSE),"]")</f>
        <v>["Paz","Final","Antiguo Testamento"]</v>
      </c>
      <c r="M32" t="s">
        <v>951</v>
      </c>
      <c r="N32" t="str">
        <f>_xlfn.CONCAT("""/src/index.html?canto=",VLOOKUP(B32,'Index Web'!A$3:N$234,13,FALSE),"""")</f>
        <v>"/src/index.html?canto=balaam"</v>
      </c>
      <c r="O32" t="s">
        <v>952</v>
      </c>
      <c r="P32" t="str">
        <f>_xlfn.CONCAT("""",VLOOKUP(B32,'Index Web'!A$3:O$234,15,FALSE)," ",VLOOKUP(B32,'Index Web'!A$3:O$234,13,FALSE),"""","},")</f>
        <v>"balaam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c r="Q32" t="str">
        <f t="shared" si="0"/>
        <v>{id:30,title: "Balaam", subtitle: "Nm 23,7-24", category: "Precatecumenado", moments: ["Paz","Final","Antiguo Testamento"], url: "/src/index.html?canto=balaam", content: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row>
    <row r="33" spans="2:17" x14ac:dyDescent="0.35">
      <c r="B33" s="26">
        <v>25</v>
      </c>
      <c r="C33" t="s">
        <v>261</v>
      </c>
      <c r="D33">
        <f>VLOOKUP(B33,'Index Web'!A$3:L$234,2,FALSE)</f>
        <v>31</v>
      </c>
      <c r="E33" t="s">
        <v>947</v>
      </c>
      <c r="F33" t="str">
        <f>_xlfn.CONCAT("""",VLOOKUP(B33,'Index Web'!A$3:L$234,3,FALSE),"""")</f>
        <v>"Bendeciré al Señor en todo tiempo"</v>
      </c>
      <c r="G33" t="s">
        <v>948</v>
      </c>
      <c r="H33" t="str">
        <f>_xlfn.CONCAT("""",VLOOKUP(B33,'Index Web'!A$3:L$234,4,FALSE),"""")</f>
        <v>"Salmo 34 (33)"</v>
      </c>
      <c r="I33" t="s">
        <v>949</v>
      </c>
      <c r="J33" t="str">
        <f>_xlfn.CONCAT("""",VLOOKUP(B33,'Index Web'!A$3:L$234,5,FALSE),"""")</f>
        <v>"Precatecumenado"</v>
      </c>
      <c r="K33" t="s">
        <v>950</v>
      </c>
      <c r="L33" t="str">
        <f>_xlfn.CONCAT("[",VLOOKUP(B33,'Index Web'!A$3:N$234,14,FALSE),"]")</f>
        <v>["Cuaresma","Comunión","Antiguo Testamento"]</v>
      </c>
      <c r="M33" t="s">
        <v>951</v>
      </c>
      <c r="N33" t="str">
        <f>_xlfn.CONCAT("""/src/index.html?canto=",VLOOKUP(B33,'Index Web'!A$3:N$234,13,FALSE),"""")</f>
        <v>"/src/index.html?canto=bendecirealsenorentodotiempo"</v>
      </c>
      <c r="O33" t="s">
        <v>952</v>
      </c>
      <c r="P33" t="str">
        <f>_xlfn.CONCAT("""",VLOOKUP(B33,'Index Web'!A$3:O$234,15,FALSE)," ",VLOOKUP(B33,'Index Web'!A$3:O$234,13,FALSE),"""","},")</f>
        <v>"bendeciré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c r="Q33" t="str">
        <f t="shared" si="0"/>
        <v>{id:31,title: "Bendeciré al Señor en todo tiempo", subtitle: "Salmo 34 (33)", category: "Precatecumenado", moments: ["Cuaresma","Comunión","Antiguo Testamento"], url: "/src/index.html?canto=bendecirealsenorentodotiempo", content: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row>
    <row r="34" spans="2:17" x14ac:dyDescent="0.35">
      <c r="B34" s="25">
        <v>26</v>
      </c>
      <c r="C34" t="s">
        <v>261</v>
      </c>
      <c r="D34">
        <f>VLOOKUP(B34,'Index Web'!A$3:L$234,2,FALSE)</f>
        <v>32</v>
      </c>
      <c r="E34" t="s">
        <v>947</v>
      </c>
      <c r="F34" t="str">
        <f>_xlfn.CONCAT("""",VLOOKUP(B34,'Index Web'!A$3:L$234,3,FALSE),"""")</f>
        <v>"Bendice, alma mía, a Yahveh"</v>
      </c>
      <c r="G34" t="s">
        <v>948</v>
      </c>
      <c r="H34" t="str">
        <f>_xlfn.CONCAT("""",VLOOKUP(B34,'Index Web'!A$3:L$234,4,FALSE),"""")</f>
        <v>"Salmo 103 (102)"</v>
      </c>
      <c r="I34" t="s">
        <v>949</v>
      </c>
      <c r="J34" t="str">
        <f>_xlfn.CONCAT("""",VLOOKUP(B34,'Index Web'!A$3:L$234,5,FALSE),"""")</f>
        <v>"Precatecumenado"</v>
      </c>
      <c r="K34" t="s">
        <v>950</v>
      </c>
      <c r="L34" t="str">
        <f>_xlfn.CONCAT("[",VLOOKUP(B34,'Index Web'!A$3:N$234,14,FALSE),"]")</f>
        <v>["Cuaresma","Antiguo Testamento"]</v>
      </c>
      <c r="M34" t="s">
        <v>951</v>
      </c>
      <c r="N34" t="str">
        <f>_xlfn.CONCAT("""/src/index.html?canto=",VLOOKUP(B34,'Index Web'!A$3:N$234,13,FALSE),"""")</f>
        <v>"/src/index.html?canto=bendicealmamiaayahveh"</v>
      </c>
      <c r="O34" t="s">
        <v>952</v>
      </c>
      <c r="P34" t="str">
        <f>_xlfn.CONCAT("""",VLOOKUP(B34,'Index Web'!A$3:O$234,15,FALSE)," ",VLOOKUP(B34,'Index Web'!A$3:O$234,13,FALSE),"""","},")</f>
        <v>"bendice,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c r="Q34" t="str">
        <f t="shared" si="0"/>
        <v>{id:32,title: "Bendice, alma mía, a Yahveh", subtitle: "Salmo 103 (102)", category: "Precatecumenado", moments: ["Cuaresma","Antiguo Testamento"], url: "/src/index.html?canto=bendicealmamiaayahveh", content: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row>
    <row r="35" spans="2:17" x14ac:dyDescent="0.35">
      <c r="B35" s="27">
        <v>183</v>
      </c>
      <c r="C35" t="s">
        <v>261</v>
      </c>
      <c r="D35">
        <f>VLOOKUP(B35,'Index Web'!A$3:L$234,2,FALSE)</f>
        <v>33</v>
      </c>
      <c r="E35" t="s">
        <v>947</v>
      </c>
      <c r="F35" t="str">
        <f>_xlfn.CONCAT("""",VLOOKUP(B35,'Index Web'!A$3:L$234,3,FALSE),"""")</f>
        <v>"Bendición del agua"</v>
      </c>
      <c r="G35" t="s">
        <v>948</v>
      </c>
      <c r="H35" t="str">
        <f>_xlfn.CONCAT("""",VLOOKUP(B35,'Index Web'!A$3:L$234,4,FALSE),"""")</f>
        <v>"De la liturgia bautismal de la Vigilia Pascual"</v>
      </c>
      <c r="I35" t="s">
        <v>949</v>
      </c>
      <c r="J35" t="str">
        <f>_xlfn.CONCAT("""",VLOOKUP(B35,'Index Web'!A$3:L$234,5,FALSE),"""")</f>
        <v>"Liturgia"</v>
      </c>
      <c r="K35" t="s">
        <v>950</v>
      </c>
      <c r="L35" t="str">
        <f>_xlfn.CONCAT("[",VLOOKUP(B35,'Index Web'!A$3:N$234,14,FALSE),"]")</f>
        <v>[""]</v>
      </c>
      <c r="M35" t="s">
        <v>951</v>
      </c>
      <c r="N35" t="str">
        <f>_xlfn.CONCAT("""/src/index.html?canto=",VLOOKUP(B35,'Index Web'!A$3:N$234,13,FALSE),"""")</f>
        <v>"/src/index.html?canto=bendiciondelagua"</v>
      </c>
      <c r="O35" t="s">
        <v>952</v>
      </c>
      <c r="P35" t="str">
        <f>_xlfn.CONCAT("""",VLOOKUP(B35,'Index Web'!A$3:O$234,15,FALSE)," ",VLOOKUP(B35,'Index Web'!A$3:O$234,13,FALSE),"""","},")</f>
        <v>"bendición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c r="Q35" t="str">
        <f t="shared" si="0"/>
        <v>{id:33,title: "Bendición del agua", subtitle: "De la liturgia bautismal de la Vigilia Pascual", category: "Liturgia", moments: [""], url: "/src/index.html?canto=bendiciondelagua", content: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row>
    <row r="36" spans="2:17" x14ac:dyDescent="0.35">
      <c r="B36" s="25">
        <v>27</v>
      </c>
      <c r="C36" t="s">
        <v>261</v>
      </c>
      <c r="D36">
        <f>VLOOKUP(B36,'Index Web'!A$3:L$234,2,FALSE)</f>
        <v>34</v>
      </c>
      <c r="E36" t="s">
        <v>947</v>
      </c>
      <c r="F36" t="str">
        <f>_xlfn.CONCAT("""",VLOOKUP(B36,'Index Web'!A$3:L$234,3,FALSE),"""")</f>
        <v>"Bendita eres tú, María"</v>
      </c>
      <c r="G36" t="s">
        <v>948</v>
      </c>
      <c r="H36" t="str">
        <f>_xlfn.CONCAT("""",VLOOKUP(B36,'Index Web'!A$3:L$234,4,FALSE),"""")</f>
        <v>"Lucas 1,42-45"</v>
      </c>
      <c r="I36" t="s">
        <v>949</v>
      </c>
      <c r="J36" t="str">
        <f>_xlfn.CONCAT("""",VLOOKUP(B36,'Index Web'!A$3:L$234,5,FALSE),"""")</f>
        <v>"Precatecumenado"</v>
      </c>
      <c r="K36" t="s">
        <v>950</v>
      </c>
      <c r="L36" t="str">
        <f>_xlfn.CONCAT("[",VLOOKUP(B36,'Index Web'!A$3:N$234,14,FALSE),"]")</f>
        <v>["Vírgen María","Entrada","Nuevo Testamento"]</v>
      </c>
      <c r="M36" t="s">
        <v>951</v>
      </c>
      <c r="N36" t="str">
        <f>_xlfn.CONCAT("""/src/index.html?canto=",VLOOKUP(B36,'Index Web'!A$3:N$234,13,FALSE),"""")</f>
        <v>"/src/index.html?canto=benditaerestumaria"</v>
      </c>
      <c r="O36" t="s">
        <v>952</v>
      </c>
      <c r="P36" t="str">
        <f>_xlfn.CONCAT("""",VLOOKUP(B36,'Index Web'!A$3:O$234,15,FALSE)," ",VLOOKUP(B36,'Index Web'!A$3:O$234,13,FALSE),"""","},")</f>
        <v>"bendita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c r="Q36" t="str">
        <f t="shared" si="0"/>
        <v>{id:34,title: "Bendita eres tú, María", subtitle: "Lucas 1,42-45", category: "Precatecumenado", moments: ["Vírgen María","Entrada","Nuevo Testamento"], url: "/src/index.html?canto=benditaerestumaria", content: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row>
    <row r="37" spans="2:17" x14ac:dyDescent="0.35">
      <c r="B37" s="26">
        <v>28</v>
      </c>
      <c r="C37" t="s">
        <v>261</v>
      </c>
      <c r="D37">
        <f>VLOOKUP(B37,'Index Web'!A$3:L$234,2,FALSE)</f>
        <v>35</v>
      </c>
      <c r="E37" t="s">
        <v>947</v>
      </c>
      <c r="F37" t="str">
        <f>_xlfn.CONCAT("""",VLOOKUP(B37,'Index Web'!A$3:L$234,3,FALSE),"""")</f>
        <v>"Bendito eres, Señor "</v>
      </c>
      <c r="G37" t="s">
        <v>948</v>
      </c>
      <c r="H37" t="str">
        <f>_xlfn.CONCAT("""",VLOOKUP(B37,'Index Web'!A$3:L$234,4,FALSE),"""")</f>
        <v>"Daniel 3,52-57"</v>
      </c>
      <c r="I37" t="s">
        <v>949</v>
      </c>
      <c r="J37" t="str">
        <f>_xlfn.CONCAT("""",VLOOKUP(B37,'Index Web'!A$3:L$234,5,FALSE),"""")</f>
        <v>"Precatecumenado"</v>
      </c>
      <c r="K37" t="s">
        <v>950</v>
      </c>
      <c r="L37" t="str">
        <f>_xlfn.CONCAT("[",VLOOKUP(B37,'Index Web'!A$3:N$234,14,FALSE),"]")</f>
        <v>["Antiguo Testamento"]</v>
      </c>
      <c r="M37" t="s">
        <v>951</v>
      </c>
      <c r="N37" t="str">
        <f>_xlfn.CONCAT("""/src/index.html?canto=",VLOOKUP(B37,'Index Web'!A$3:N$234,13,FALSE),"""")</f>
        <v>"/src/index.html?canto=benditoeressenor"</v>
      </c>
      <c r="O37" t="s">
        <v>952</v>
      </c>
      <c r="P37" t="str">
        <f>_xlfn.CONCAT("""",VLOOKUP(B37,'Index Web'!A$3:O$234,15,FALSE)," ",VLOOKUP(B37,'Index Web'!A$3:O$234,13,FALSE),"""","},")</f>
        <v>"bendito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c r="Q37" t="str">
        <f t="shared" si="0"/>
        <v>{id:35,title: "Bendito eres, Señor ", subtitle: "Daniel 3,52-57", category: "Precatecumenado", moments: ["Antiguo Testamento"], url: "/src/index.html?canto=benditoeressenor", content: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row>
    <row r="38" spans="2:17" x14ac:dyDescent="0.35">
      <c r="B38" s="25">
        <v>29</v>
      </c>
      <c r="C38" t="s">
        <v>261</v>
      </c>
      <c r="D38">
        <f>VLOOKUP(B38,'Index Web'!A$3:L$234,2,FALSE)</f>
        <v>36</v>
      </c>
      <c r="E38" t="s">
        <v>947</v>
      </c>
      <c r="F38" t="str">
        <f>_xlfn.CONCAT("""",VLOOKUP(B38,'Index Web'!A$3:L$234,3,FALSE),"""")</f>
        <v>"Bendito sea Dios"</v>
      </c>
      <c r="G38" t="s">
        <v>948</v>
      </c>
      <c r="H38" t="str">
        <f>_xlfn.CONCAT("""",VLOOKUP(B38,'Index Web'!A$3:L$234,4,FALSE),"""")</f>
        <v>"Efesios 1,3-13"</v>
      </c>
      <c r="I38" t="s">
        <v>949</v>
      </c>
      <c r="J38" t="str">
        <f>_xlfn.CONCAT("""",VLOOKUP(B38,'Index Web'!A$3:L$234,5,FALSE),"""")</f>
        <v>"Precatecumenado"</v>
      </c>
      <c r="K38" t="s">
        <v>950</v>
      </c>
      <c r="L38" t="str">
        <f>_xlfn.CONCAT("[",VLOOKUP(B38,'Index Web'!A$3:N$234,14,FALSE),"]")</f>
        <v>["Adviento","Navidad","Nuevo Testamento"]</v>
      </c>
      <c r="M38" t="s">
        <v>951</v>
      </c>
      <c r="N38" t="str">
        <f>_xlfn.CONCAT("""/src/index.html?canto=",VLOOKUP(B38,'Index Web'!A$3:N$234,13,FALSE),"""")</f>
        <v>"/src/index.html?canto=benditoseadios"</v>
      </c>
      <c r="O38" t="s">
        <v>952</v>
      </c>
      <c r="P38" t="str">
        <f>_xlfn.CONCAT("""",VLOOKUP(B38,'Index Web'!A$3:O$234,15,FALSE)," ",VLOOKUP(B38,'Index Web'!A$3:O$234,13,FALSE),"""","},")</f>
        <v>"bendito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c r="Q38" t="str">
        <f t="shared" si="0"/>
        <v>{id:36,title: "Bendito sea Dios", subtitle: "Efesios 1,3-13", category: "Precatecumenado", moments: ["Adviento","Navidad","Nuevo Testamento"], url: "/src/index.html?canto=benditoseadios", content: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row>
    <row r="39" spans="2:17" x14ac:dyDescent="0.35">
      <c r="B39" s="26">
        <v>30</v>
      </c>
      <c r="C39" t="s">
        <v>261</v>
      </c>
      <c r="D39">
        <f>VLOOKUP(B39,'Index Web'!A$3:L$234,2,FALSE)</f>
        <v>37</v>
      </c>
      <c r="E39" t="s">
        <v>947</v>
      </c>
      <c r="F39" t="str">
        <f>_xlfn.CONCAT("""",VLOOKUP(B39,'Index Web'!A$3:L$234,3,FALSE),"""")</f>
        <v>"Benedictus "</v>
      </c>
      <c r="G39" t="s">
        <v>948</v>
      </c>
      <c r="H39" t="str">
        <f>_xlfn.CONCAT("""",VLOOKUP(B39,'Index Web'!A$3:L$234,4,FALSE),"""")</f>
        <v>"Lucas 1,67-80"</v>
      </c>
      <c r="I39" t="s">
        <v>949</v>
      </c>
      <c r="J39" t="str">
        <f>_xlfn.CONCAT("""",VLOOKUP(B39,'Index Web'!A$3:L$234,5,FALSE),"""")</f>
        <v>"Precatecumenado"</v>
      </c>
      <c r="K39" t="s">
        <v>950</v>
      </c>
      <c r="L39" t="str">
        <f>_xlfn.CONCAT("[",VLOOKUP(B39,'Index Web'!A$3:N$234,14,FALSE),"]")</f>
        <v>["Nuevo Testamento"]</v>
      </c>
      <c r="M39" t="s">
        <v>951</v>
      </c>
      <c r="N39" t="str">
        <f>_xlfn.CONCAT("""/src/index.html?canto=",VLOOKUP(B39,'Index Web'!A$3:N$234,13,FALSE),"""")</f>
        <v>"/src/index.html?canto=benedictus"</v>
      </c>
      <c r="O39" t="s">
        <v>952</v>
      </c>
      <c r="P39" t="str">
        <f>_xlfn.CONCAT("""",VLOOKUP(B39,'Index Web'!A$3:O$234,15,FALSE)," ",VLOOKUP(B39,'Index Web'!A$3:O$234,13,FALSE),"""","},")</f>
        <v>"benedictus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c r="Q39" t="str">
        <f t="shared" si="0"/>
        <v>{id:37,title: "Benedictus ", subtitle: "Lucas 1,67-80", category: "Precatecumenado", moments: ["Nuevo Testamento"], url: "/src/index.html?canto=benedictus", content: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row>
    <row r="40" spans="2:17" x14ac:dyDescent="0.35">
      <c r="B40" s="25">
        <v>31</v>
      </c>
      <c r="C40" t="s">
        <v>261</v>
      </c>
      <c r="D40">
        <f>VLOOKUP(B40,'Index Web'!A$3:L$234,2,FALSE)</f>
        <v>38</v>
      </c>
      <c r="E40" t="s">
        <v>947</v>
      </c>
      <c r="F40" t="str">
        <f>_xlfn.CONCAT("""",VLOOKUP(B40,'Index Web'!A$3:L$234,3,FALSE),"""")</f>
        <v>"Cantad a Dios "</v>
      </c>
      <c r="G40" t="s">
        <v>948</v>
      </c>
      <c r="H40" t="str">
        <f>_xlfn.CONCAT("""",VLOOKUP(B40,'Index Web'!A$3:L$234,4,FALSE),"""")</f>
        <v>"Salmo 67 (68) 2.4-7"</v>
      </c>
      <c r="I40" t="s">
        <v>949</v>
      </c>
      <c r="J40" t="str">
        <f>_xlfn.CONCAT("""",VLOOKUP(B40,'Index Web'!A$3:L$234,5,FALSE),"""")</f>
        <v>"Precatecumenado"</v>
      </c>
      <c r="K40" t="s">
        <v>950</v>
      </c>
      <c r="L40" t="str">
        <f>_xlfn.CONCAT("[",VLOOKUP(B40,'Index Web'!A$3:N$234,14,FALSE),"]")</f>
        <v>["Antiguo Testamento"]</v>
      </c>
      <c r="M40" t="s">
        <v>951</v>
      </c>
      <c r="N40" t="str">
        <f>_xlfn.CONCAT("""/src/index.html?canto=",VLOOKUP(B40,'Index Web'!A$3:N$234,13,FALSE),"""")</f>
        <v>"/src/index.html?canto=cantadadios"</v>
      </c>
      <c r="O40" t="s">
        <v>952</v>
      </c>
      <c r="P40" t="str">
        <f>_xlfn.CONCAT("""",VLOOKUP(B40,'Index Web'!A$3:O$234,15,FALSE)," ",VLOOKUP(B40,'Index Web'!A$3:O$234,13,FALSE),"""","},")</f>
        <v>"cantad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c r="Q40" t="str">
        <f t="shared" si="0"/>
        <v>{id:38,title: "Cantad a Dios ", subtitle: "Salmo 67 (68) 2.4-7", category: "Precatecumenado", moments: ["Antiguo Testamento"], url: "/src/index.html?canto=cantadadios", content: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row>
    <row r="41" spans="2:17" x14ac:dyDescent="0.35">
      <c r="B41" s="26">
        <v>32</v>
      </c>
      <c r="C41" t="s">
        <v>261</v>
      </c>
      <c r="D41">
        <f>VLOOKUP(B41,'Index Web'!A$3:L$234,2,FALSE)</f>
        <v>39</v>
      </c>
      <c r="E41" t="s">
        <v>947</v>
      </c>
      <c r="F41" t="str">
        <f>_xlfn.CONCAT("""",VLOOKUP(B41,'Index Web'!A$3:L$234,3,FALSE),"""")</f>
        <v>"Cantad al Señor"</v>
      </c>
      <c r="G41" t="s">
        <v>948</v>
      </c>
      <c r="H41" t="str">
        <f>_xlfn.CONCAT("""",VLOOKUP(B41,'Index Web'!A$3:L$234,4,FALSE),"""")</f>
        <v>"Salmo 117 (116)"</v>
      </c>
      <c r="I41" t="s">
        <v>949</v>
      </c>
      <c r="J41" t="str">
        <f>_xlfn.CONCAT("""",VLOOKUP(B41,'Index Web'!A$3:L$234,5,FALSE),"""")</f>
        <v>"Precatecumenado"</v>
      </c>
      <c r="K41" t="s">
        <v>950</v>
      </c>
      <c r="L41" t="str">
        <f>_xlfn.CONCAT("[",VLOOKUP(B41,'Index Web'!A$3:N$234,14,FALSE),"]")</f>
        <v>["Entrada","Antiguo Testamento"]</v>
      </c>
      <c r="M41" t="s">
        <v>951</v>
      </c>
      <c r="N41" t="str">
        <f>_xlfn.CONCAT("""/src/index.html?canto=",VLOOKUP(B41,'Index Web'!A$3:N$234,13,FALSE),"""")</f>
        <v>"/src/index.html?canto=cantadalsenor"</v>
      </c>
      <c r="O41" t="s">
        <v>952</v>
      </c>
      <c r="P41" t="str">
        <f>_xlfn.CONCAT("""",VLOOKUP(B41,'Index Web'!A$3:O$234,15,FALSE)," ",VLOOKUP(B41,'Index Web'!A$3:O$234,13,FALSE),"""","},")</f>
        <v>"cantad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c r="Q41" t="str">
        <f t="shared" si="0"/>
        <v>{id:39,title: "Cantad al Señor", subtitle: "Salmo 117 (116)", category: "Precatecumenado", moments: ["Entrada","Antiguo Testamento"], url: "/src/index.html?canto=cantadalsenor", content: "cantad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row>
    <row r="42" spans="2:17" x14ac:dyDescent="0.35">
      <c r="B42" s="25">
        <v>33</v>
      </c>
      <c r="C42" t="s">
        <v>261</v>
      </c>
      <c r="D42">
        <f>VLOOKUP(B42,'Index Web'!A$3:L$234,2,FALSE)</f>
        <v>40</v>
      </c>
      <c r="E42" t="s">
        <v>947</v>
      </c>
      <c r="F42" t="str">
        <f>_xlfn.CONCAT("""",VLOOKUP(B42,'Index Web'!A$3:L$234,3,FALSE),"""")</f>
        <v>"Cántico de los tres jóvenes "</v>
      </c>
      <c r="G42" t="s">
        <v>948</v>
      </c>
      <c r="H42" t="str">
        <f>_xlfn.CONCAT("""",VLOOKUP(B42,'Index Web'!A$3:L$234,4,FALSE),"""")</f>
        <v>"Daniel 3,57-58"</v>
      </c>
      <c r="I42" t="s">
        <v>949</v>
      </c>
      <c r="J42" t="str">
        <f>_xlfn.CONCAT("""",VLOOKUP(B42,'Index Web'!A$3:L$234,5,FALSE),"""")</f>
        <v>"Precatecumenado"</v>
      </c>
      <c r="K42" t="s">
        <v>950</v>
      </c>
      <c r="L42" t="str">
        <f>_xlfn.CONCAT("[",VLOOKUP(B42,'Index Web'!A$3:N$234,14,FALSE),"]")</f>
        <v>["Antiguo Testamento"]</v>
      </c>
      <c r="M42" t="s">
        <v>951</v>
      </c>
      <c r="N42" t="str">
        <f>_xlfn.CONCAT("""/src/index.html?canto=",VLOOKUP(B42,'Index Web'!A$3:N$234,13,FALSE),"""")</f>
        <v>"/src/index.html?canto=canticodelostresjovenes"</v>
      </c>
      <c r="O42" t="s">
        <v>952</v>
      </c>
      <c r="P42" t="str">
        <f>_xlfn.CONCAT("""",VLOOKUP(B42,'Index Web'!A$3:O$234,15,FALSE)," ",VLOOKUP(B42,'Index Web'!A$3:O$234,13,FALSE),"""","},")</f>
        <v>"cántico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c r="Q42" t="str">
        <f t="shared" si="0"/>
        <v>{id:40,title: "Cántico de los tres jóvenes ", subtitle: "Daniel 3,57-58", category: "Precatecumenado", moments: ["Antiguo Testamento"], url: "/src/index.html?canto=canticodelostresjovenes", content: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row>
    <row r="43" spans="2:17" x14ac:dyDescent="0.35">
      <c r="B43" s="26">
        <v>34</v>
      </c>
      <c r="C43" t="s">
        <v>261</v>
      </c>
      <c r="D43">
        <f>VLOOKUP(B43,'Index Web'!A$3:L$234,2,FALSE)</f>
        <v>41</v>
      </c>
      <c r="E43" t="s">
        <v>947</v>
      </c>
      <c r="F43" t="str">
        <f>_xlfn.CONCAT("""",VLOOKUP(B43,'Index Web'!A$3:L$234,3,FALSE),"""")</f>
        <v>"Canto de Moisés"</v>
      </c>
      <c r="G43" t="s">
        <v>948</v>
      </c>
      <c r="H43" t="str">
        <f>_xlfn.CONCAT("""",VLOOKUP(B43,'Index Web'!A$3:L$234,4,FALSE),"""")</f>
        <v>"Éxodo 15,1-18"</v>
      </c>
      <c r="I43" t="s">
        <v>949</v>
      </c>
      <c r="J43" t="str">
        <f>_xlfn.CONCAT("""",VLOOKUP(B43,'Index Web'!A$3:L$234,5,FALSE),"""")</f>
        <v>"Precatecumenado"</v>
      </c>
      <c r="K43" t="s">
        <v>950</v>
      </c>
      <c r="L43" t="str">
        <f>_xlfn.CONCAT("[",VLOOKUP(B43,'Index Web'!A$3:N$234,14,FALSE),"]")</f>
        <v>["Pascua","Pentecostés","Antiguo Testamento"]</v>
      </c>
      <c r="M43" t="s">
        <v>951</v>
      </c>
      <c r="N43" t="str">
        <f>_xlfn.CONCAT("""/src/index.html?canto=",VLOOKUP(B43,'Index Web'!A$3:N$234,13,FALSE),"""")</f>
        <v>"/src/index.html?canto=cantodemoises"</v>
      </c>
      <c r="O43" t="s">
        <v>952</v>
      </c>
      <c r="P43" t="str">
        <f>_xlfn.CONCAT("""",VLOOKUP(B43,'Index Web'!A$3:O$234,15,FALSE)," ",VLOOKUP(B43,'Index Web'!A$3:O$234,13,FALSE),"""","},")</f>
        <v>"canto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c r="Q43" t="str">
        <f t="shared" si="0"/>
        <v>{id:41,title: "Canto de Moisés", subtitle: "Éxodo 15,1-18", category: "Precatecumenado", moments: ["Pascua","Pentecostés","Antiguo Testamento"], url: "/src/index.html?canto=cantodemoises", content: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row>
    <row r="44" spans="2:17" x14ac:dyDescent="0.35">
      <c r="B44" s="25">
        <v>35</v>
      </c>
      <c r="C44" t="s">
        <v>261</v>
      </c>
      <c r="D44">
        <f>VLOOKUP(B44,'Index Web'!A$3:L$234,2,FALSE)</f>
        <v>42</v>
      </c>
      <c r="E44" t="s">
        <v>947</v>
      </c>
      <c r="F44" t="str">
        <f>_xlfn.CONCAT("""",VLOOKUP(B44,'Index Web'!A$3:L$234,3,FALSE),"""")</f>
        <v>"Caritas Christi urget nos"</v>
      </c>
      <c r="G44" t="s">
        <v>948</v>
      </c>
      <c r="H44" t="str">
        <f>_xlfn.CONCAT("""",VLOOKUP(B44,'Index Web'!A$3:L$234,4,FALSE),"""")</f>
        <v>"2ª Corintios 5,14.15.17.21"</v>
      </c>
      <c r="I44" t="s">
        <v>949</v>
      </c>
      <c r="J44" t="str">
        <f>_xlfn.CONCAT("""",VLOOKUP(B44,'Index Web'!A$3:L$234,5,FALSE),"""")</f>
        <v>"Precatecumenado"</v>
      </c>
      <c r="K44" t="s">
        <v>950</v>
      </c>
      <c r="L44" t="str">
        <f>_xlfn.CONCAT("[",VLOOKUP(B44,'Index Web'!A$3:N$234,14,FALSE),"]")</f>
        <v>["Cuaresma","Nuevo Testamento"]</v>
      </c>
      <c r="M44" t="s">
        <v>951</v>
      </c>
      <c r="N44" t="str">
        <f>_xlfn.CONCAT("""/src/index.html?canto=",VLOOKUP(B44,'Index Web'!A$3:N$234,13,FALSE),"""")</f>
        <v>"/src/index.html?canto=caritaschristiurgetnos"</v>
      </c>
      <c r="O44" t="s">
        <v>952</v>
      </c>
      <c r="P44" t="str">
        <f>_xlfn.CONCAT("""",VLOOKUP(B44,'Index Web'!A$3:O$234,15,FALSE)," ",VLOOKUP(B44,'Index Web'!A$3:O$234,13,FALSE),"""","},")</f>
        <v>"caritas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c r="Q44" t="str">
        <f t="shared" si="0"/>
        <v>{id:42,title: "Caritas Christi urget nos", subtitle: "2ª Corintios 5,14.15.17.21", category: "Precatecumenado", moments: ["Cuaresma","Nuevo Testamento"], url: "/src/index.html?canto=caritaschristiurgetnos", content: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row>
    <row r="45" spans="2:17" x14ac:dyDescent="0.35">
      <c r="B45" s="26">
        <v>36</v>
      </c>
      <c r="C45" t="s">
        <v>261</v>
      </c>
      <c r="D45">
        <f>VLOOKUP(B45,'Index Web'!A$3:L$234,2,FALSE)</f>
        <v>43</v>
      </c>
      <c r="E45" t="s">
        <v>947</v>
      </c>
      <c r="F45" t="str">
        <f>_xlfn.CONCAT("""",VLOOKUP(B45,'Index Web'!A$3:L$234,3,FALSE),"""")</f>
        <v>"Carmen 63"</v>
      </c>
      <c r="G45" t="s">
        <v>948</v>
      </c>
      <c r="H45" t="str">
        <f>_xlfn.CONCAT("""",VLOOKUP(B45,'Index Web'!A$3:L$234,4,FALSE),"""")</f>
        <v>"(Rabindranath Tagore)*"</v>
      </c>
      <c r="I45" t="s">
        <v>949</v>
      </c>
      <c r="J45" t="str">
        <f>_xlfn.CONCAT("""",VLOOKUP(B45,'Index Web'!A$3:L$234,5,FALSE),"""")</f>
        <v>"Precatecumenado"</v>
      </c>
      <c r="K45" t="s">
        <v>950</v>
      </c>
      <c r="L45" t="str">
        <f>_xlfn.CONCAT("[",VLOOKUP(B45,'Index Web'!A$3:N$234,14,FALSE),"]")</f>
        <v>["Comunión","Final"]</v>
      </c>
      <c r="M45" t="s">
        <v>951</v>
      </c>
      <c r="N45" t="str">
        <f>_xlfn.CONCAT("""/src/index.html?canto=",VLOOKUP(B45,'Index Web'!A$3:N$234,13,FALSE),"""")</f>
        <v>"/src/index.html?canto=carmen63"</v>
      </c>
      <c r="O45" t="s">
        <v>952</v>
      </c>
      <c r="P45" t="str">
        <f>_xlfn.CONCAT("""",VLOOKUP(B45,'Index Web'!A$3:O$234,15,FALSE)," ",VLOOKUP(B45,'Index Web'!A$3:O$234,13,FALSE),"""","},")</f>
        <v>"están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c r="Q45" t="str">
        <f t="shared" si="0"/>
        <v>{id:43,title: "Carmen 63", subtitle: "(Rabindranath Tagore)*", category: "Precatecumenado", moments: ["Comunión","Final"], url: "/src/index.html?canto=carmen63", content: "están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row>
    <row r="46" spans="2:17" x14ac:dyDescent="0.35">
      <c r="B46" s="29">
        <v>185</v>
      </c>
      <c r="C46" t="s">
        <v>261</v>
      </c>
      <c r="D46">
        <f>VLOOKUP(B46,'Index Web'!A$3:L$234,2,FALSE)</f>
        <v>44</v>
      </c>
      <c r="E46" t="s">
        <v>947</v>
      </c>
      <c r="F46" t="str">
        <f>_xlfn.CONCAT("""",VLOOKUP(B46,'Index Web'!A$3:L$234,3,FALSE),"""")</f>
        <v>"Celebración penitencial (bendición penitencial )"</v>
      </c>
      <c r="G46" t="s">
        <v>948</v>
      </c>
      <c r="H46" t="str">
        <f>_xlfn.CONCAT("""",VLOOKUP(B46,'Index Web'!A$3:L$234,4,FALSE),"""")</f>
        <v>"Acción de gracias"</v>
      </c>
      <c r="I46" t="s">
        <v>949</v>
      </c>
      <c r="J46" t="str">
        <f>_xlfn.CONCAT("""",VLOOKUP(B46,'Index Web'!A$3:L$234,5,FALSE),"""")</f>
        <v>"Liturgia"</v>
      </c>
      <c r="K46" t="s">
        <v>950</v>
      </c>
      <c r="L46" t="str">
        <f>_xlfn.CONCAT("[",VLOOKUP(B46,'Index Web'!A$3:N$234,14,FALSE),"]")</f>
        <v>[""]</v>
      </c>
      <c r="M46" t="s">
        <v>951</v>
      </c>
      <c r="N46" t="str">
        <f>_xlfn.CONCAT("""/src/index.html?canto=",VLOOKUP(B46,'Index Web'!A$3:N$234,13,FALSE),"""")</f>
        <v>"/src/index.html?canto=celebracionpenitencial(bendicionpenitencial)"</v>
      </c>
      <c r="O46" t="s">
        <v>952</v>
      </c>
      <c r="P46" t="str">
        <f>_xlfn.CONCAT("""",VLOOKUP(B46,'Index Web'!A$3:O$234,15,FALSE)," ",VLOOKUP(B46,'Index Web'!A$3:O$234,13,FALSE),"""","},")</f>
        <v>"celebracion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c r="Q46" t="str">
        <f t="shared" si="0"/>
        <v>{id:44,title: "Celebración penitencial (bendición penitencial )", subtitle: "Acción de gracias", category: "Liturgia", moments: [""], url: "/src/index.html?canto=celebracionpenitencial(bendicionpenitencial)", content: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row>
    <row r="47" spans="2:17" x14ac:dyDescent="0.35">
      <c r="B47" s="26">
        <v>37</v>
      </c>
      <c r="C47" t="s">
        <v>261</v>
      </c>
      <c r="D47">
        <f>VLOOKUP(B47,'Index Web'!A$3:L$234,2,FALSE)</f>
        <v>45</v>
      </c>
      <c r="E47" t="s">
        <v>947</v>
      </c>
      <c r="F47" t="str">
        <f>_xlfn.CONCAT("""",VLOOKUP(B47,'Index Web'!A$3:L$234,3,FALSE),"""")</f>
        <v>"Como condenados a muerte "</v>
      </c>
      <c r="G47" t="s">
        <v>948</v>
      </c>
      <c r="H47" t="str">
        <f>_xlfn.CONCAT("""",VLOOKUP(B47,'Index Web'!A$3:L$234,4,FALSE),"""")</f>
        <v>"1ª Corintios 4,9-13"</v>
      </c>
      <c r="I47" t="s">
        <v>949</v>
      </c>
      <c r="J47" t="str">
        <f>_xlfn.CONCAT("""",VLOOKUP(B47,'Index Web'!A$3:L$234,5,FALSE),"""")</f>
        <v>"Precatecumenado"</v>
      </c>
      <c r="K47" t="s">
        <v>950</v>
      </c>
      <c r="L47" t="str">
        <f>_xlfn.CONCAT("[",VLOOKUP(B47,'Index Web'!A$3:N$234,14,FALSE),"]")</f>
        <v>["Nuevo Testamento"]</v>
      </c>
      <c r="M47" t="s">
        <v>951</v>
      </c>
      <c r="N47" t="str">
        <f>_xlfn.CONCAT("""/src/index.html?canto=",VLOOKUP(B47,'Index Web'!A$3:N$234,13,FALSE),"""")</f>
        <v>"/src/index.html?canto=comocondenadosamuerte"</v>
      </c>
      <c r="O47" t="s">
        <v>952</v>
      </c>
      <c r="P47" t="str">
        <f>_xlfn.CONCAT("""",VLOOKUP(B47,'Index Web'!A$3:O$234,15,FALSE)," ",VLOOKUP(B47,'Index Web'!A$3:O$234,13,FALSE),"""","},")</f>
        <v>"como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c r="Q47" t="str">
        <f t="shared" si="0"/>
        <v>{id:45,title: "Como condenados a muerte ", subtitle: "1ª Corintios 4,9-13", category: "Precatecumenado", moments: ["Nuevo Testamento"], url: "/src/index.html?canto=comocondenadosamuerte", content: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row>
    <row r="48" spans="2:17" x14ac:dyDescent="0.35">
      <c r="B48" s="24">
        <v>239</v>
      </c>
      <c r="C48" t="s">
        <v>261</v>
      </c>
      <c r="D48">
        <f>VLOOKUP(B48,'Index Web'!A$3:L$234,2,FALSE)</f>
        <v>46</v>
      </c>
      <c r="E48" t="s">
        <v>947</v>
      </c>
      <c r="F48" t="str">
        <f>_xlfn.CONCAT("""",VLOOKUP(B48,'Index Web'!A$3:L$234,3,FALSE),"""")</f>
        <v>"Como destila la miel"</v>
      </c>
      <c r="G48" t="s">
        <v>948</v>
      </c>
      <c r="H48" t="str">
        <f>_xlfn.CONCAT("""",VLOOKUP(B48,'Index Web'!A$3:L$234,4,FALSE),"""")</f>
        <v>"Oda XL de Salomón"</v>
      </c>
      <c r="I48" t="s">
        <v>949</v>
      </c>
      <c r="J48" t="str">
        <f>_xlfn.CONCAT("""",VLOOKUP(B48,'Index Web'!A$3:L$234,5,FALSE),"""")</f>
        <v>"Eleccion"</v>
      </c>
      <c r="K48" t="s">
        <v>950</v>
      </c>
      <c r="L48" t="str">
        <f>_xlfn.CONCAT("[",VLOOKUP(B48,'Index Web'!A$3:N$234,14,FALSE),"]")</f>
        <v>[""]</v>
      </c>
      <c r="M48" t="s">
        <v>951</v>
      </c>
      <c r="N48" t="str">
        <f>_xlfn.CONCAT("""/src/index.html?canto=",VLOOKUP(B48,'Index Web'!A$3:N$234,13,FALSE),"""")</f>
        <v>"/src/index.html?canto=comodestilalamiel"</v>
      </c>
      <c r="O48" t="s">
        <v>952</v>
      </c>
      <c r="P48" t="str">
        <f>_xlfn.CONCAT("""",VLOOKUP(B48,'Index Web'!A$3:O$234,15,FALSE)," ",VLOOKUP(B48,'Index Web'!A$3:O$234,13,FALSE),"""","},")</f>
        <v>"como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c r="Q48" t="str">
        <f t="shared" si="0"/>
        <v>{id:46,title: "Como destila la miel", subtitle: "Oda XL de Salomón", category: "Eleccion", moments: [""], url: "/src/index.html?canto=comodestilalamiel", content: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row>
    <row r="49" spans="2:17" x14ac:dyDescent="0.35">
      <c r="B49" s="30">
        <v>221</v>
      </c>
      <c r="C49" t="s">
        <v>261</v>
      </c>
      <c r="D49">
        <f>VLOOKUP(B49,'Index Web'!A$3:L$234,2,FALSE)</f>
        <v>47</v>
      </c>
      <c r="E49" t="s">
        <v>947</v>
      </c>
      <c r="F49" t="str">
        <f>_xlfn.CONCAT("""",VLOOKUP(B49,'Index Web'!A$3:L$234,3,FALSE),"""")</f>
        <v>"Como el impulso que siente la ira"</v>
      </c>
      <c r="G49" t="s">
        <v>948</v>
      </c>
      <c r="H49" t="str">
        <f>_xlfn.CONCAT("""",VLOOKUP(B49,'Index Web'!A$3:L$234,4,FALSE),"""")</f>
        <v>"Oda VII de Salomón"</v>
      </c>
      <c r="I49" t="s">
        <v>949</v>
      </c>
      <c r="J49" t="str">
        <f>_xlfn.CONCAT("""",VLOOKUP(B49,'Index Web'!A$3:L$234,5,FALSE),"""")</f>
        <v>"Catecumenado"</v>
      </c>
      <c r="K49" t="s">
        <v>950</v>
      </c>
      <c r="L49" t="str">
        <f>_xlfn.CONCAT("[",VLOOKUP(B49,'Index Web'!A$3:N$234,14,FALSE),"]")</f>
        <v>[""]</v>
      </c>
      <c r="M49" t="s">
        <v>951</v>
      </c>
      <c r="N49" t="str">
        <f>_xlfn.CONCAT("""/src/index.html?canto=",VLOOKUP(B49,'Index Web'!A$3:N$234,13,FALSE),"""")</f>
        <v>"/src/index.html?canto=comoelimpulsoquesientelaira"</v>
      </c>
      <c r="O49" t="s">
        <v>952</v>
      </c>
      <c r="P49" t="str">
        <f>_xlfn.CONCAT("""",VLOOKUP(B49,'Index Web'!A$3:O$234,15,FALSE)," ",VLOOKUP(B49,'Index Web'!A$3:O$234,13,FALSE),"""","},")</f>
        <v>"como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c r="Q49" t="str">
        <f t="shared" si="0"/>
        <v>{id:47,title: "Como el impulso que siente la ira", subtitle: "Oda VII de Salomón", category: "Catecumenado", moments: [""], url: "/src/index.html?canto=comoelimpulsoquesientelaira", content: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row>
    <row r="50" spans="2:17" x14ac:dyDescent="0.35">
      <c r="B50" s="25">
        <v>38</v>
      </c>
      <c r="C50" t="s">
        <v>261</v>
      </c>
      <c r="D50">
        <f>VLOOKUP(B50,'Index Web'!A$3:L$234,2,FALSE)</f>
        <v>48</v>
      </c>
      <c r="E50" t="s">
        <v>947</v>
      </c>
      <c r="F50" t="str">
        <f>_xlfn.CONCAT("""",VLOOKUP(B50,'Index Web'!A$3:L$234,3,FALSE),"""")</f>
        <v>"Cómo es maravilloso"</v>
      </c>
      <c r="G50" t="s">
        <v>948</v>
      </c>
      <c r="H50" t="str">
        <f>_xlfn.CONCAT("""",VLOOKUP(B50,'Index Web'!A$3:L$234,4,FALSE),"""")</f>
        <v>"Salmo 133 (132)"</v>
      </c>
      <c r="I50" t="s">
        <v>949</v>
      </c>
      <c r="J50" t="str">
        <f>_xlfn.CONCAT("""",VLOOKUP(B50,'Index Web'!A$3:L$234,5,FALSE),"""")</f>
        <v>"Precatecumenado"</v>
      </c>
      <c r="K50" t="s">
        <v>950</v>
      </c>
      <c r="L50" t="str">
        <f>_xlfn.CONCAT("[",VLOOKUP(B50,'Index Web'!A$3:N$234,14,FALSE),"]")</f>
        <v>["Paz","Antiguo Testamento"]</v>
      </c>
      <c r="M50" t="s">
        <v>951</v>
      </c>
      <c r="N50" t="str">
        <f>_xlfn.CONCAT("""/src/index.html?canto=",VLOOKUP(B50,'Index Web'!A$3:N$234,13,FALSE),"""")</f>
        <v>"/src/index.html?canto=comoesmaravilloso"</v>
      </c>
      <c r="O50" t="s">
        <v>952</v>
      </c>
      <c r="P50" t="str">
        <f>_xlfn.CONCAT("""",VLOOKUP(B50,'Index Web'!A$3:O$234,15,FALSE)," ",VLOOKUP(B50,'Index Web'!A$3:O$234,13,FALSE),"""","},")</f>
        <v>"cómo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c r="Q50" t="str">
        <f t="shared" si="0"/>
        <v>{id:48,title: "Cómo es maravilloso", subtitle: "Salmo 133 (132)", category: "Precatecumenado", moments: ["Paz","Antiguo Testamento"], url: "/src/index.html?canto=comoesmaravilloso", content: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row>
    <row r="51" spans="2:17" x14ac:dyDescent="0.35">
      <c r="B51" s="26">
        <v>39</v>
      </c>
      <c r="C51" t="s">
        <v>261</v>
      </c>
      <c r="D51">
        <f>VLOOKUP(B51,'Index Web'!A$3:L$234,2,FALSE)</f>
        <v>49</v>
      </c>
      <c r="E51" t="s">
        <v>947</v>
      </c>
      <c r="F51" t="str">
        <f>_xlfn.CONCAT("""",VLOOKUP(B51,'Index Web'!A$3:L$234,3,FALSE),"""")</f>
        <v>"Como la cierva"</v>
      </c>
      <c r="G51" t="s">
        <v>948</v>
      </c>
      <c r="H51" t="str">
        <f>_xlfn.CONCAT("""",VLOOKUP(B51,'Index Web'!A$3:L$234,4,FALSE),"""")</f>
        <v>"Salmo 42-43 (41-42)"</v>
      </c>
      <c r="I51" t="s">
        <v>949</v>
      </c>
      <c r="J51" t="str">
        <f>_xlfn.CONCAT("""",VLOOKUP(B51,'Index Web'!A$3:L$234,5,FALSE),"""")</f>
        <v>"Precatecumenado"</v>
      </c>
      <c r="K51" t="s">
        <v>950</v>
      </c>
      <c r="L51" t="str">
        <f>_xlfn.CONCAT("[",VLOOKUP(B51,'Index Web'!A$3:N$234,14,FALSE),"]")</f>
        <v>["Cuaresma","Antiguo Testamento"]</v>
      </c>
      <c r="M51" t="s">
        <v>951</v>
      </c>
      <c r="N51" t="str">
        <f>_xlfn.CONCAT("""/src/index.html?canto=",VLOOKUP(B51,'Index Web'!A$3:N$234,13,FALSE),"""")</f>
        <v>"/src/index.html?canto=comolacierva"</v>
      </c>
      <c r="O51" t="s">
        <v>952</v>
      </c>
      <c r="P51" t="str">
        <f>_xlfn.CONCAT("""",VLOOKUP(B51,'Index Web'!A$3:O$234,15,FALSE)," ",VLOOKUP(B51,'Index Web'!A$3:O$234,13,FALSE),"""","},")</f>
        <v>"como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c r="Q51" t="str">
        <f t="shared" si="0"/>
        <v>{id:49,title: "Como la cierva", subtitle: "Salmo 42-43 (41-42)", category: "Precatecumenado", moments: ["Cuaresma","Antiguo Testamento"], url: "/src/index.html?canto=comolacierva", content: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row>
    <row r="52" spans="2:17" x14ac:dyDescent="0.35">
      <c r="B52" s="28">
        <v>240</v>
      </c>
      <c r="C52" t="s">
        <v>261</v>
      </c>
      <c r="D52">
        <f>VLOOKUP(B52,'Index Web'!A$3:L$234,2,FALSE)</f>
        <v>50</v>
      </c>
      <c r="E52" t="s">
        <v>947</v>
      </c>
      <c r="F52" t="str">
        <f>_xlfn.CONCAT("""",VLOOKUP(B52,'Index Web'!A$3:L$234,3,FALSE),"""")</f>
        <v>"Como lirio entre los cardos "</v>
      </c>
      <c r="G52" t="s">
        <v>948</v>
      </c>
      <c r="H52" t="str">
        <f>_xlfn.CONCAT("""",VLOOKUP(B52,'Index Web'!A$3:L$234,4,FALSE),"""")</f>
        <v>"Cantar de los cantares 1,13ss "</v>
      </c>
      <c r="I52" t="s">
        <v>949</v>
      </c>
      <c r="J52" t="str">
        <f>_xlfn.CONCAT("""",VLOOKUP(B52,'Index Web'!A$3:L$234,5,FALSE),"""")</f>
        <v>"Eleccion"</v>
      </c>
      <c r="K52" t="s">
        <v>950</v>
      </c>
      <c r="L52" t="str">
        <f>_xlfn.CONCAT("[",VLOOKUP(B52,'Index Web'!A$3:N$234,14,FALSE),"]")</f>
        <v>["Antiguo Testamento"]</v>
      </c>
      <c r="M52" t="s">
        <v>951</v>
      </c>
      <c r="N52" t="str">
        <f>_xlfn.CONCAT("""/src/index.html?canto=",VLOOKUP(B52,'Index Web'!A$3:N$234,13,FALSE),"""")</f>
        <v>"/src/index.html?canto=comolirioentreloscardos"</v>
      </c>
      <c r="O52" t="s">
        <v>952</v>
      </c>
      <c r="P52" t="str">
        <f>_xlfn.CONCAT("""",VLOOKUP(B52,'Index Web'!A$3:O$234,15,FALSE)," ",VLOOKUP(B52,'Index Web'!A$3:O$234,13,FALSE),"""","},")</f>
        <v>"como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c r="Q52" t="str">
        <f t="shared" si="0"/>
        <v>{id:50,title: "Como lirio entre los cardos ", subtitle: "Cantar de los cantares 1,13ss ", category: "Eleccion", moments: ["Antiguo Testamento"], url: "/src/index.html?canto=comolirioentreloscardos", content: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row>
    <row r="53" spans="2:17" x14ac:dyDescent="0.35">
      <c r="B53" s="26">
        <v>40</v>
      </c>
      <c r="C53" t="s">
        <v>261</v>
      </c>
      <c r="D53">
        <f>VLOOKUP(B53,'Index Web'!A$3:L$234,2,FALSE)</f>
        <v>51</v>
      </c>
      <c r="E53" t="s">
        <v>947</v>
      </c>
      <c r="F53" t="str">
        <f>_xlfn.CONCAT("""",VLOOKUP(B53,'Index Web'!A$3:L$234,3,FALSE),"""")</f>
        <v>"Como oveja que ve"</v>
      </c>
      <c r="G53" t="s">
        <v>948</v>
      </c>
      <c r="H53" t="str">
        <f>_xlfn.CONCAT("""",VLOOKUP(B53,'Index Web'!A$3:L$234,4,FALSE),"""")</f>
        <v>"Kontáklon (Romano el Meloda)"</v>
      </c>
      <c r="I53" t="s">
        <v>949</v>
      </c>
      <c r="J53" t="str">
        <f>_xlfn.CONCAT("""",VLOOKUP(B53,'Index Web'!A$3:L$234,5,FALSE),"""")</f>
        <v>"Precatecumenado"</v>
      </c>
      <c r="K53" t="s">
        <v>950</v>
      </c>
      <c r="L53" t="str">
        <f>_xlfn.CONCAT("[",VLOOKUP(B53,'Index Web'!A$3:N$234,14,FALSE),"]")</f>
        <v>["Vírgen María","Cuaresma","Pascua","Pentecostés","Fracción Del Pan"]</v>
      </c>
      <c r="M53" t="s">
        <v>951</v>
      </c>
      <c r="N53" t="str">
        <f>_xlfn.CONCAT("""/src/index.html?canto=",VLOOKUP(B53,'Index Web'!A$3:N$234,13,FALSE),"""")</f>
        <v>"/src/index.html?canto=comoovejaqueve"</v>
      </c>
      <c r="O53" t="s">
        <v>952</v>
      </c>
      <c r="P53" t="str">
        <f>_xlfn.CONCAT("""",VLOOKUP(B53,'Index Web'!A$3:O$234,15,FALSE)," ",VLOOKUP(B53,'Index Web'!A$3:O$234,13,FALSE),"""","},")</f>
        <v>"como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c r="Q53" t="str">
        <f t="shared" si="0"/>
        <v>{id:51,title: "Como oveja que ve", subtitle: "Kontáklon (Romano el Meloda)", category: "Precatecumenado", moments: ["Vírgen María","Cuaresma","Pascua","Pentecostés","Fracción Del Pan"], url: "/src/index.html?canto=comoovejaqueve", content: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row>
    <row r="54" spans="2:17" x14ac:dyDescent="0.35">
      <c r="B54" s="25">
        <v>41</v>
      </c>
      <c r="C54" t="s">
        <v>261</v>
      </c>
      <c r="D54">
        <f>VLOOKUP(B54,'Index Web'!A$3:L$234,2,FALSE)</f>
        <v>52</v>
      </c>
      <c r="E54" t="s">
        <v>947</v>
      </c>
      <c r="F54" t="str">
        <f>_xlfn.CONCAT("""",VLOOKUP(B54,'Index Web'!A$3:L$234,3,FALSE),"""")</f>
        <v>"Consolad a mi pueblo"</v>
      </c>
      <c r="G54" t="s">
        <v>948</v>
      </c>
      <c r="H54" t="str">
        <f>_xlfn.CONCAT("""",VLOOKUP(B54,'Index Web'!A$3:L$234,4,FALSE),"""")</f>
        <v>"Isaías 40,1-11 - Melodía hebraica "</v>
      </c>
      <c r="I54" t="s">
        <v>949</v>
      </c>
      <c r="J54" t="str">
        <f>_xlfn.CONCAT("""",VLOOKUP(B54,'Index Web'!A$3:L$234,5,FALSE),"""")</f>
        <v>"Precatecumenado"</v>
      </c>
      <c r="K54" t="s">
        <v>950</v>
      </c>
      <c r="L54" t="str">
        <f>_xlfn.CONCAT("[",VLOOKUP(B54,'Index Web'!A$3:N$234,14,FALSE),"]")</f>
        <v>["Adviento","Navidad","Entrada","Antiguo Testamento","Paz","Final"]</v>
      </c>
      <c r="M54" t="s">
        <v>951</v>
      </c>
      <c r="N54" t="str">
        <f>_xlfn.CONCAT("""/src/index.html?canto=",VLOOKUP(B54,'Index Web'!A$3:N$234,13,FALSE),"""")</f>
        <v>"/src/index.html?canto=consoladamipueblo"</v>
      </c>
      <c r="O54" t="s">
        <v>952</v>
      </c>
      <c r="P54" t="str">
        <f>_xlfn.CONCAT("""",VLOOKUP(B54,'Index Web'!A$3:O$234,15,FALSE)," ",VLOOKUP(B54,'Index Web'!A$3:O$234,13,FALSE),"""","},")</f>
        <v>"consolad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c r="Q54" t="str">
        <f t="shared" si="0"/>
        <v>{id:52,title: "Consolad a mi pueblo", subtitle: "Isaías 40,1-11 - Melodía hebraica ", category: "Precatecumenado", moments: ["Adviento","Navidad","Entrada","Antiguo Testamento","Paz","Final"], url: "/src/index.html?canto=consoladamipueblo", content: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row>
    <row r="55" spans="2:17" x14ac:dyDescent="0.35">
      <c r="B55" s="27">
        <v>186</v>
      </c>
      <c r="C55" t="s">
        <v>261</v>
      </c>
      <c r="D55">
        <f>VLOOKUP(B55,'Index Web'!A$3:L$234,2,FALSE)</f>
        <v>53</v>
      </c>
      <c r="E55" t="s">
        <v>947</v>
      </c>
      <c r="F55" t="str">
        <f>_xlfn.CONCAT("""",VLOOKUP(B55,'Index Web'!A$3:L$234,3,FALSE),"""")</f>
        <v>"Cordero de Dios"</v>
      </c>
      <c r="G55" t="s">
        <v>948</v>
      </c>
      <c r="H55" t="str">
        <f>_xlfn.CONCAT("""",VLOOKUP(B55,'Index Web'!A$3:L$234,4,FALSE),"""")</f>
        <v>"Después de la consagración"</v>
      </c>
      <c r="I55" t="s">
        <v>949</v>
      </c>
      <c r="J55" t="str">
        <f>_xlfn.CONCAT("""",VLOOKUP(B55,'Index Web'!A$3:L$234,5,FALSE),"""")</f>
        <v>"Liturgia"</v>
      </c>
      <c r="K55" t="s">
        <v>950</v>
      </c>
      <c r="L55" t="str">
        <f>_xlfn.CONCAT("[",VLOOKUP(B55,'Index Web'!A$3:N$234,14,FALSE),"]")</f>
        <v>[""]</v>
      </c>
      <c r="M55" t="s">
        <v>951</v>
      </c>
      <c r="N55" t="str">
        <f>_xlfn.CONCAT("""/src/index.html?canto=",VLOOKUP(B55,'Index Web'!A$3:N$234,13,FALSE),"""")</f>
        <v>"/src/index.html?canto=corderodedios"</v>
      </c>
      <c r="O55" t="s">
        <v>952</v>
      </c>
      <c r="P55" t="str">
        <f>_xlfn.CONCAT("""",VLOOKUP(B55,'Index Web'!A$3:O$234,15,FALSE)," ",VLOOKUP(B55,'Index Web'!A$3:O$234,13,FALSE),"""","},")</f>
        <v>"cordero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c r="Q55" t="str">
        <f t="shared" si="0"/>
        <v>{id:53,title: "Cordero de Dios", subtitle: "Después de la consagración", category: "Liturgia", moments: [""], url: "/src/index.html?canto=corderodedios", content: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row>
    <row r="56" spans="2:17" x14ac:dyDescent="0.35">
      <c r="B56" s="29">
        <v>187</v>
      </c>
      <c r="C56" t="s">
        <v>261</v>
      </c>
      <c r="D56">
        <f>VLOOKUP(B56,'Index Web'!A$3:L$234,2,FALSE)</f>
        <v>54</v>
      </c>
      <c r="E56" t="s">
        <v>947</v>
      </c>
      <c r="F56" t="str">
        <f>_xlfn.CONCAT("""",VLOOKUP(B56,'Index Web'!A$3:L$234,3,FALSE),"""")</f>
        <v>"Credo"</v>
      </c>
      <c r="G56" t="s">
        <v>948</v>
      </c>
      <c r="H56" t="str">
        <f>_xlfn.CONCAT("""",VLOOKUP(B56,'Index Web'!A$3:L$234,4,FALSE),"""")</f>
        <v>"Símbolo Apostólico"</v>
      </c>
      <c r="I56" t="s">
        <v>949</v>
      </c>
      <c r="J56" t="str">
        <f>_xlfn.CONCAT("""",VLOOKUP(B56,'Index Web'!A$3:L$234,5,FALSE),"""")</f>
        <v>"Liturgia"</v>
      </c>
      <c r="K56" t="s">
        <v>950</v>
      </c>
      <c r="L56" t="str">
        <f>_xlfn.CONCAT("[",VLOOKUP(B56,'Index Web'!A$3:N$234,14,FALSE),"]")</f>
        <v>[""]</v>
      </c>
      <c r="M56" t="s">
        <v>951</v>
      </c>
      <c r="N56" t="str">
        <f>_xlfn.CONCAT("""/src/index.html?canto=",VLOOKUP(B56,'Index Web'!A$3:N$234,13,FALSE),"""")</f>
        <v>"/src/index.html?canto=credo"</v>
      </c>
      <c r="O56" t="s">
        <v>952</v>
      </c>
      <c r="P56" t="str">
        <f>_xlfn.CONCAT("""",VLOOKUP(B56,'Index Web'!A$3:O$234,15,FALSE)," ",VLOOKUP(B56,'Index Web'!A$3:O$234,13,FALSE),"""","},")</f>
        <v>"creo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c r="Q56" t="str">
        <f t="shared" si="0"/>
        <v>{id:54,title: "Credo", subtitle: "Símbolo Apostólico", category: "Liturgia", moments: [""], url: "/src/index.html?canto=credo", content: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row>
    <row r="57" spans="2:17" x14ac:dyDescent="0.35">
      <c r="B57" s="26">
        <v>42</v>
      </c>
      <c r="C57" t="s">
        <v>261</v>
      </c>
      <c r="D57">
        <f>VLOOKUP(B57,'Index Web'!A$3:L$234,2,FALSE)</f>
        <v>55</v>
      </c>
      <c r="E57" t="s">
        <v>947</v>
      </c>
      <c r="F57" t="str">
        <f>_xlfn.CONCAT("""",VLOOKUP(B57,'Index Web'!A$3:L$234,3,FALSE),"""")</f>
        <v>"Cristo es la luz"</v>
      </c>
      <c r="G57" t="s">
        <v>948</v>
      </c>
      <c r="H57" t="str">
        <f>_xlfn.CONCAT("""",VLOOKUP(B57,'Index Web'!A$3:L$234,4,FALSE),"""")</f>
        <v>"Himno - Juan 8,12; 14,6"</v>
      </c>
      <c r="I57" t="s">
        <v>949</v>
      </c>
      <c r="J57" t="str">
        <f>_xlfn.CONCAT("""",VLOOKUP(B57,'Index Web'!A$3:L$234,5,FALSE),"""")</f>
        <v>"Precatecumenado"</v>
      </c>
      <c r="K57" t="s">
        <v>950</v>
      </c>
      <c r="L57" t="str">
        <f>_xlfn.CONCAT("[",VLOOKUP(B57,'Index Web'!A$3:N$234,14,FALSE),"]")</f>
        <v>["Pascua","Pentecostés","Nuevo Testamento"]</v>
      </c>
      <c r="M57" t="s">
        <v>951</v>
      </c>
      <c r="N57" t="str">
        <f>_xlfn.CONCAT("""/src/index.html?canto=",VLOOKUP(B57,'Index Web'!A$3:N$234,13,FALSE),"""")</f>
        <v>"/src/index.html?canto=cristoeslaluz"</v>
      </c>
      <c r="O57" t="s">
        <v>952</v>
      </c>
      <c r="P57" t="str">
        <f>_xlfn.CONCAT("""",VLOOKUP(B57,'Index Web'!A$3:O$234,15,FALSE)," ",VLOOKUP(B57,'Index Web'!A$3:O$234,13,FALSE),"""","},")</f>
        <v>"cristo es la luz juan 8,12; 14,6 cristo es la luz. él es la salvación cristo es el camino. cristo es la verdad. cristo es la vida. cristoeslaluz"},</v>
      </c>
      <c r="Q57" t="str">
        <f t="shared" si="0"/>
        <v>{id:55,title: "Cristo es la luz", subtitle: "Himno - Juan 8,12; 14,6", category: "Precatecumenado", moments: ["Pascua","Pentecostés","Nuevo Testamento"], url: "/src/index.html?canto=cristoeslaluz", content: "cristo es la luz juan 8,12; 14,6 cristo es la luz. él es la salvación cristo es el camino. cristo es la verdad. cristo es la vida. cristoeslaluz"},</v>
      </c>
    </row>
    <row r="58" spans="2:17" x14ac:dyDescent="0.35">
      <c r="B58" s="31">
        <v>222</v>
      </c>
      <c r="C58" t="s">
        <v>261</v>
      </c>
      <c r="D58">
        <f>VLOOKUP(B58,'Index Web'!A$3:L$234,2,FALSE)</f>
        <v>56</v>
      </c>
      <c r="E58" t="s">
        <v>947</v>
      </c>
      <c r="F58" t="str">
        <f>_xlfn.CONCAT("""",VLOOKUP(B58,'Index Web'!A$3:L$234,3,FALSE),"""")</f>
        <v>"Cuando dormía"</v>
      </c>
      <c r="G58" t="s">
        <v>948</v>
      </c>
      <c r="H58" t="str">
        <f>_xlfn.CONCAT("""",VLOOKUP(B58,'Index Web'!A$3:L$234,4,FALSE),"""")</f>
        <v>"Cantar de los Cantares 5,2ss "</v>
      </c>
      <c r="I58" t="s">
        <v>949</v>
      </c>
      <c r="J58" t="str">
        <f>_xlfn.CONCAT("""",VLOOKUP(B58,'Index Web'!A$3:L$234,5,FALSE),"""")</f>
        <v>"Catecumenado"</v>
      </c>
      <c r="K58" t="s">
        <v>950</v>
      </c>
      <c r="L58" t="str">
        <f>_xlfn.CONCAT("[",VLOOKUP(B58,'Index Web'!A$3:N$234,14,FALSE),"]")</f>
        <v>["Comunión","Antiguo Testamento"]</v>
      </c>
      <c r="M58" t="s">
        <v>951</v>
      </c>
      <c r="N58" t="str">
        <f>_xlfn.CONCAT("""/src/index.html?canto=",VLOOKUP(B58,'Index Web'!A$3:N$234,13,FALSE),"""")</f>
        <v>"/src/index.html?canto=cuandodormia"</v>
      </c>
      <c r="O58" t="s">
        <v>952</v>
      </c>
      <c r="P58" t="str">
        <f>_xlfn.CONCAT("""",VLOOKUP(B58,'Index Web'!A$3:O$234,15,FALSE)," ",VLOOKUP(B58,'Index Web'!A$3:O$234,13,FALSE),"""","},")</f>
        <v>"cuando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c r="Q58" t="str">
        <f t="shared" si="0"/>
        <v>{id:56,title: "Cuando dormía", subtitle: "Cantar de los Cantares 5,2ss ", category: "Catecumenado", moments: ["Comunión","Antiguo Testamento"], url: "/src/index.html?canto=cuandodormia", content: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row>
    <row r="59" spans="2:17" x14ac:dyDescent="0.35">
      <c r="B59" s="26">
        <v>43</v>
      </c>
      <c r="C59" t="s">
        <v>261</v>
      </c>
      <c r="D59">
        <f>VLOOKUP(B59,'Index Web'!A$3:L$234,2,FALSE)</f>
        <v>57</v>
      </c>
      <c r="E59" t="s">
        <v>947</v>
      </c>
      <c r="F59" t="str">
        <f>_xlfn.CONCAT("""",VLOOKUP(B59,'Index Web'!A$3:L$234,3,FALSE),"""")</f>
        <v>"Cuando el Señor "</v>
      </c>
      <c r="G59" t="s">
        <v>948</v>
      </c>
      <c r="H59" t="str">
        <f>_xlfn.CONCAT("""",VLOOKUP(B59,'Index Web'!A$3:L$234,4,FALSE),"""")</f>
        <v>"Salmo 126 (125)"</v>
      </c>
      <c r="I59" t="s">
        <v>949</v>
      </c>
      <c r="J59" t="str">
        <f>_xlfn.CONCAT("""",VLOOKUP(B59,'Index Web'!A$3:L$234,5,FALSE),"""")</f>
        <v>"Precatecumenado"</v>
      </c>
      <c r="K59" t="s">
        <v>950</v>
      </c>
      <c r="L59" t="str">
        <f>_xlfn.CONCAT("[",VLOOKUP(B59,'Index Web'!A$3:N$234,14,FALSE),"]")</f>
        <v>["Cuaresma","Adviento","Navidad","Antiguo Testamento","Entrada"]</v>
      </c>
      <c r="M59" t="s">
        <v>951</v>
      </c>
      <c r="N59" t="str">
        <f>_xlfn.CONCAT("""/src/index.html?canto=",VLOOKUP(B59,'Index Web'!A$3:N$234,13,FALSE),"""")</f>
        <v>"/src/index.html?canto=cuandoelsenor"</v>
      </c>
      <c r="O59" t="s">
        <v>952</v>
      </c>
      <c r="P59" t="str">
        <f>_xlfn.CONCAT("""",VLOOKUP(B59,'Index Web'!A$3:O$234,15,FALSE)," ",VLOOKUP(B59,'Index Web'!A$3:O$234,13,FALSE),"""","},")</f>
        <v>"cuando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c r="Q59" t="str">
        <f t="shared" si="0"/>
        <v>{id:57,title: "Cuando el Señor ", subtitle: "Salmo 126 (125)", category: "Precatecumenado", moments: ["Cuaresma","Adviento","Navidad","Antiguo Testamento","Entrada"], url: "/src/index.html?canto=cuandoelsenor", content: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row>
    <row r="60" spans="2:17" x14ac:dyDescent="0.35">
      <c r="B60" s="25">
        <v>44</v>
      </c>
      <c r="C60" t="s">
        <v>261</v>
      </c>
      <c r="D60">
        <f>VLOOKUP(B60,'Index Web'!A$3:L$234,2,FALSE)</f>
        <v>58</v>
      </c>
      <c r="E60" t="s">
        <v>947</v>
      </c>
      <c r="F60" t="str">
        <f>_xlfn.CONCAT("""",VLOOKUP(B60,'Index Web'!A$3:L$234,3,FALSE),"""")</f>
        <v>"Cuando Israel salió de Egipto"</v>
      </c>
      <c r="G60" t="s">
        <v>948</v>
      </c>
      <c r="H60" t="str">
        <f>_xlfn.CONCAT("""",VLOOKUP(B60,'Index Web'!A$3:L$234,4,FALSE),"""")</f>
        <v>"Salmo 114 (113)"</v>
      </c>
      <c r="I60" t="s">
        <v>949</v>
      </c>
      <c r="J60" t="str">
        <f>_xlfn.CONCAT("""",VLOOKUP(B60,'Index Web'!A$3:L$234,5,FALSE),"""")</f>
        <v>"Precatecumenado"</v>
      </c>
      <c r="K60" t="s">
        <v>950</v>
      </c>
      <c r="L60" t="str">
        <f>_xlfn.CONCAT("[",VLOOKUP(B60,'Index Web'!A$3:N$234,14,FALSE),"]")</f>
        <v>["Pascua","Pentecostés","Antiguo Testamento"]</v>
      </c>
      <c r="M60" t="s">
        <v>951</v>
      </c>
      <c r="N60" t="str">
        <f>_xlfn.CONCAT("""/src/index.html?canto=",VLOOKUP(B60,'Index Web'!A$3:N$234,13,FALSE),"""")</f>
        <v>"/src/index.html?canto=cuandoisraelsaliodeegipto"</v>
      </c>
      <c r="O60" t="s">
        <v>952</v>
      </c>
      <c r="P60" t="str">
        <f>_xlfn.CONCAT("""",VLOOKUP(B60,'Index Web'!A$3:O$234,15,FALSE)," ",VLOOKUP(B60,'Index Web'!A$3:O$234,13,FALSE),"""","},")</f>
        <v>"cuando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c r="Q60" t="str">
        <f t="shared" si="0"/>
        <v>{id:58,title: "Cuando Israel salió de Egipto", subtitle: "Salmo 114 (113)", category: "Precatecumenado", moments: ["Pascua","Pentecostés","Antiguo Testamento"], url: "/src/index.html?canto=cuandoisraelsaliodeegipto", content: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row>
    <row r="61" spans="2:17" x14ac:dyDescent="0.35">
      <c r="B61" s="26">
        <v>45</v>
      </c>
      <c r="C61" t="s">
        <v>261</v>
      </c>
      <c r="D61">
        <f>VLOOKUP(B61,'Index Web'!A$3:L$234,2,FALSE)</f>
        <v>59</v>
      </c>
      <c r="E61" t="s">
        <v>947</v>
      </c>
      <c r="F61" t="str">
        <f>_xlfn.CONCAT("""",VLOOKUP(B61,'Index Web'!A$3:L$234,3,FALSE),"""")</f>
        <v>"Dayenú"</v>
      </c>
      <c r="G61" t="s">
        <v>948</v>
      </c>
      <c r="H61" t="str">
        <f>_xlfn.CONCAT("""",VLOOKUP(B61,'Index Web'!A$3:L$234,4,FALSE),"""")</f>
        <v>"De la Hagadá de Pésaj hebrea"</v>
      </c>
      <c r="I61" t="s">
        <v>949</v>
      </c>
      <c r="J61" t="str">
        <f>_xlfn.CONCAT("""",VLOOKUP(B61,'Index Web'!A$3:L$234,5,FALSE),"""")</f>
        <v>"Precatecumenado"</v>
      </c>
      <c r="K61" t="s">
        <v>950</v>
      </c>
      <c r="L61" t="str">
        <f>_xlfn.CONCAT("[",VLOOKUP(B61,'Index Web'!A$3:N$234,14,FALSE),"]")</f>
        <v>["Pascua","Pentecostés","Paz"]</v>
      </c>
      <c r="M61" t="s">
        <v>951</v>
      </c>
      <c r="N61" t="str">
        <f>_xlfn.CONCAT("""/src/index.html?canto=",VLOOKUP(B61,'Index Web'!A$3:N$234,13,FALSE),"""")</f>
        <v>"/src/index.html?canto=dayenu"</v>
      </c>
      <c r="O61" t="s">
        <v>952</v>
      </c>
      <c r="P61" t="str">
        <f>_xlfn.CONCAT("""",VLOOKUP(B61,'Index Web'!A$3:O$234,15,FALSE)," ",VLOOKUP(B61,'Index Web'!A$3:O$234,13,FALSE),"""","},")</f>
        <v>"dayenú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c r="Q61" t="str">
        <f t="shared" si="0"/>
        <v>{id:59,title: "Dayenú", subtitle: "De la Hagadá de Pésaj hebrea", category: "Precatecumenado", moments: ["Pascua","Pentecostés","Paz"], url: "/src/index.html?canto=dayenu", content: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row>
    <row r="62" spans="2:17" x14ac:dyDescent="0.35">
      <c r="B62" s="25">
        <v>47</v>
      </c>
      <c r="C62" t="s">
        <v>261</v>
      </c>
      <c r="D62">
        <f>VLOOKUP(B62,'Index Web'!A$3:L$234,2,FALSE)</f>
        <v>60</v>
      </c>
      <c r="E62" t="s">
        <v>947</v>
      </c>
      <c r="F62" t="str">
        <f>_xlfn.CONCAT("""",VLOOKUP(B62,'Index Web'!A$3:L$234,3,FALSE),"""")</f>
        <v>"De Profundis"</v>
      </c>
      <c r="G62" t="s">
        <v>948</v>
      </c>
      <c r="H62" t="str">
        <f>_xlfn.CONCAT("""",VLOOKUP(B62,'Index Web'!A$3:L$234,4,FALSE),"""")</f>
        <v>"Salmo 130 (129)"</v>
      </c>
      <c r="I62" t="s">
        <v>949</v>
      </c>
      <c r="J62" t="str">
        <f>_xlfn.CONCAT("""",VLOOKUP(B62,'Index Web'!A$3:L$234,5,FALSE),"""")</f>
        <v>"Precatecumenado"</v>
      </c>
      <c r="K62" t="s">
        <v>950</v>
      </c>
      <c r="L62" t="str">
        <f>_xlfn.CONCAT("[",VLOOKUP(B62,'Index Web'!A$3:N$234,14,FALSE),"]")</f>
        <v>["Cuaresma","Adviento","Navidad","Antiguo Testamento"]</v>
      </c>
      <c r="M62" t="s">
        <v>951</v>
      </c>
      <c r="N62" t="str">
        <f>_xlfn.CONCAT("""/src/index.html?canto=",VLOOKUP(B62,'Index Web'!A$3:N$234,13,FALSE),"""")</f>
        <v>"/src/index.html?canto=deprofundis"</v>
      </c>
      <c r="O62" t="s">
        <v>952</v>
      </c>
      <c r="P62" t="str">
        <f>_xlfn.CONCAT("""",VLOOKUP(B62,'Index Web'!A$3:O$234,15,FALSE)," ",VLOOKUP(B62,'Index Web'!A$3:O$234,13,FALSE),"""","},")</f>
        <v>"de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c r="Q62" t="str">
        <f t="shared" si="0"/>
        <v>{id:60,title: "De Profundis", subtitle: "Salmo 130 (129)", category: "Precatecumenado", moments: ["Cuaresma","Adviento","Navidad","Antiguo Testamento"], url: "/src/index.html?canto=deprofundis", content: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row>
    <row r="63" spans="2:17" x14ac:dyDescent="0.35">
      <c r="B63" s="30">
        <v>223</v>
      </c>
      <c r="C63" t="s">
        <v>261</v>
      </c>
      <c r="D63">
        <f>VLOOKUP(B63,'Index Web'!A$3:L$234,2,FALSE)</f>
        <v>61</v>
      </c>
      <c r="E63" t="s">
        <v>947</v>
      </c>
      <c r="F63" t="str">
        <f>_xlfn.CONCAT("""",VLOOKUP(B63,'Index Web'!A$3:L$234,3,FALSE),"""")</f>
        <v>"Débora"</v>
      </c>
      <c r="G63" t="s">
        <v>948</v>
      </c>
      <c r="H63" t="str">
        <f>_xlfn.CONCAT("""",VLOOKUP(B63,'Index Web'!A$3:L$234,4,FALSE),"""")</f>
        <v>"Jueces 5"</v>
      </c>
      <c r="I63" t="s">
        <v>949</v>
      </c>
      <c r="J63" t="str">
        <f>_xlfn.CONCAT("""",VLOOKUP(B63,'Index Web'!A$3:L$234,5,FALSE),"""")</f>
        <v>"Catecumenado"</v>
      </c>
      <c r="K63" t="s">
        <v>950</v>
      </c>
      <c r="L63" t="str">
        <f>_xlfn.CONCAT("[",VLOOKUP(B63,'Index Web'!A$3:N$234,14,FALSE),"]")</f>
        <v>["Vírgen María","Antiguo Testamento"]</v>
      </c>
      <c r="M63" t="s">
        <v>951</v>
      </c>
      <c r="N63" t="str">
        <f>_xlfn.CONCAT("""/src/index.html?canto=",VLOOKUP(B63,'Index Web'!A$3:N$234,13,FALSE),"""")</f>
        <v>"/src/index.html?canto=debora"</v>
      </c>
      <c r="O63" t="s">
        <v>952</v>
      </c>
      <c r="P63" t="str">
        <f>_xlfn.CONCAT("""",VLOOKUP(B63,'Index Web'!A$3:O$234,15,FALSE)," ",VLOOKUP(B63,'Index Web'!A$3:O$234,13,FALSE),"""","},")</f>
        <v>"débora: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c r="Q63" t="str">
        <f t="shared" si="0"/>
        <v>{id:61,title: "Débora", subtitle: "Jueces 5", category: "Catecumenado", moments: ["Vírgen María","Antiguo Testamento"], url: "/src/index.html?canto=debora", content: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row>
    <row r="64" spans="2:17" x14ac:dyDescent="0.35">
      <c r="B64" s="25">
        <v>48</v>
      </c>
      <c r="C64" t="s">
        <v>261</v>
      </c>
      <c r="D64">
        <f>VLOOKUP(B64,'Index Web'!A$3:L$234,2,FALSE)</f>
        <v>62</v>
      </c>
      <c r="E64" t="s">
        <v>947</v>
      </c>
      <c r="F64" t="str">
        <f>_xlfn.CONCAT("""",VLOOKUP(B64,'Index Web'!A$3:L$234,3,FALSE),"""")</f>
        <v>"Decidle a los de corazón cansado"</v>
      </c>
      <c r="G64" t="s">
        <v>948</v>
      </c>
      <c r="H64" t="str">
        <f>_xlfn.CONCAT("""",VLOOKUP(B64,'Index Web'!A$3:L$234,4,FALSE),"""")</f>
        <v>"Isaías 35,4ss"</v>
      </c>
      <c r="I64" t="s">
        <v>949</v>
      </c>
      <c r="J64" t="str">
        <f>_xlfn.CONCAT("""",VLOOKUP(B64,'Index Web'!A$3:L$234,5,FALSE),"""")</f>
        <v>"Precatecumenado"</v>
      </c>
      <c r="K64" t="s">
        <v>950</v>
      </c>
      <c r="L64" t="str">
        <f>_xlfn.CONCAT("[",VLOOKUP(B64,'Index Web'!A$3:N$234,14,FALSE),"]")</f>
        <v>["Cuaresma","Adviento","Navidad","Entrada","Antiguo Testamento"]</v>
      </c>
      <c r="M64" t="s">
        <v>951</v>
      </c>
      <c r="N64" t="str">
        <f>_xlfn.CONCAT("""/src/index.html?canto=",VLOOKUP(B64,'Index Web'!A$3:N$234,13,FALSE),"""")</f>
        <v>"/src/index.html?canto=decidlealosdecorazoncansado"</v>
      </c>
      <c r="O64" t="s">
        <v>952</v>
      </c>
      <c r="P64" t="str">
        <f>_xlfn.CONCAT("""",VLOOKUP(B64,'Index Web'!A$3:O$234,15,FALSE)," ",VLOOKUP(B64,'Index Web'!A$3:O$234,13,FALSE),"""","},")</f>
        <v>"decidle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c r="Q64" t="str">
        <f t="shared" si="0"/>
        <v>{id:62,title: "Decidle a los de corazón cansado", subtitle: "Isaías 35,4ss", category: "Precatecumenado", moments: ["Cuaresma","Adviento","Navidad","Entrada","Antiguo Testamento"], url: "/src/index.html?canto=decidlealosdecorazoncansado", content: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row>
    <row r="65" spans="2:17" x14ac:dyDescent="0.35">
      <c r="B65" s="26">
        <v>49</v>
      </c>
      <c r="C65" t="s">
        <v>261</v>
      </c>
      <c r="D65">
        <f>VLOOKUP(B65,'Index Web'!A$3:L$234,2,FALSE)</f>
        <v>63</v>
      </c>
      <c r="E65" t="s">
        <v>947</v>
      </c>
      <c r="F65" t="str">
        <f>_xlfn.CONCAT("""",VLOOKUP(B65,'Index Web'!A$3:L$234,3,FALSE),"""")</f>
        <v>"Delante de los ángeles "</v>
      </c>
      <c r="G65" t="s">
        <v>948</v>
      </c>
      <c r="H65" t="str">
        <f>_xlfn.CONCAT("""",VLOOKUP(B65,'Index Web'!A$3:L$234,4,FALSE),"""")</f>
        <v>"Salmo 138 (137)"</v>
      </c>
      <c r="I65" t="s">
        <v>949</v>
      </c>
      <c r="J65" t="str">
        <f>_xlfn.CONCAT("""",VLOOKUP(B65,'Index Web'!A$3:L$234,5,FALSE),"""")</f>
        <v>"Precatecumenado"</v>
      </c>
      <c r="K65" t="s">
        <v>950</v>
      </c>
      <c r="L65" t="str">
        <f>_xlfn.CONCAT("[",VLOOKUP(B65,'Index Web'!A$3:N$234,14,FALSE),"]")</f>
        <v>["Antiguo Testamento"]</v>
      </c>
      <c r="M65" t="s">
        <v>951</v>
      </c>
      <c r="N65" t="str">
        <f>_xlfn.CONCAT("""/src/index.html?canto=",VLOOKUP(B65,'Index Web'!A$3:N$234,13,FALSE),"""")</f>
        <v>"/src/index.html?canto=delantedelosangeles"</v>
      </c>
      <c r="O65" t="s">
        <v>952</v>
      </c>
      <c r="P65" t="str">
        <f>_xlfn.CONCAT("""",VLOOKUP(B65,'Index Web'!A$3:O$234,15,FALSE)," ",VLOOKUP(B65,'Index Web'!A$3:O$234,13,FALSE),"""","},")</f>
        <v>"delante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c r="Q65" t="str">
        <f t="shared" si="0"/>
        <v>{id:63,title: "Delante de los ángeles ", subtitle: "Salmo 138 (137)", category: "Precatecumenado", moments: ["Antiguo Testamento"], url: "/src/index.html?canto=delantedelosangeles", content: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row>
    <row r="66" spans="2:17" x14ac:dyDescent="0.35">
      <c r="B66" s="25">
        <v>50</v>
      </c>
      <c r="C66" t="s">
        <v>261</v>
      </c>
      <c r="D66">
        <f>VLOOKUP(B66,'Index Web'!A$3:L$234,2,FALSE)</f>
        <v>64</v>
      </c>
      <c r="E66" t="s">
        <v>947</v>
      </c>
      <c r="F66" t="str">
        <f>_xlfn.CONCAT("""",VLOOKUP(B66,'Index Web'!A$3:L$234,3,FALSE),"""")</f>
        <v>"Día de reposo"</v>
      </c>
      <c r="G66" t="s">
        <v>948</v>
      </c>
      <c r="H66" t="str">
        <f>_xlfn.CONCAT("""",VLOOKUP(B66,'Index Web'!A$3:L$234,4,FALSE),"""")</f>
        <v>"Juan 8,52"</v>
      </c>
      <c r="I66" t="s">
        <v>949</v>
      </c>
      <c r="J66" t="str">
        <f>_xlfn.CONCAT("""",VLOOKUP(B66,'Index Web'!A$3:L$234,5,FALSE),"""")</f>
        <v>"Precatecumenado"</v>
      </c>
      <c r="K66" t="s">
        <v>950</v>
      </c>
      <c r="L66" t="str">
        <f>_xlfn.CONCAT("[",VLOOKUP(B66,'Index Web'!A$3:N$234,14,FALSE),"]")</f>
        <v>["Final","Nuevo Testamento"]</v>
      </c>
      <c r="M66" t="s">
        <v>951</v>
      </c>
      <c r="N66" t="str">
        <f>_xlfn.CONCAT("""/src/index.html?canto=",VLOOKUP(B66,'Index Web'!A$3:N$234,13,FALSE),"""")</f>
        <v>"/src/index.html?canto=diadereposo"</v>
      </c>
      <c r="O66" t="s">
        <v>952</v>
      </c>
      <c r="P66" t="str">
        <f>_xlfn.CONCAT("""",VLOOKUP(B66,'Index Web'!A$3:O$234,15,FALSE)," ",VLOOKUP(B66,'Index Web'!A$3:O$234,13,FALSE),"""","},")</f>
        <v>"día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c r="Q66" t="str">
        <f t="shared" si="0"/>
        <v>{id:64,title: "Día de reposo", subtitle: "Juan 8,52", category: "Precatecumenado", moments: ["Final","Nuevo Testamento"], url: "/src/index.html?canto=diadereposo", content: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row>
    <row r="67" spans="2:17" x14ac:dyDescent="0.35">
      <c r="B67" s="26">
        <v>51</v>
      </c>
      <c r="C67" t="s">
        <v>261</v>
      </c>
      <c r="D67">
        <f>VLOOKUP(B67,'Index Web'!A$3:L$234,2,FALSE)</f>
        <v>65</v>
      </c>
      <c r="E67" t="s">
        <v>947</v>
      </c>
      <c r="F67" t="str">
        <f>_xlfn.CONCAT("""",VLOOKUP(B67,'Index Web'!A$3:L$234,3,FALSE),"""")</f>
        <v>"Dice el Señor a mi Señor"</v>
      </c>
      <c r="G67" t="s">
        <v>948</v>
      </c>
      <c r="H67" t="str">
        <f>_xlfn.CONCAT("""",VLOOKUP(B67,'Index Web'!A$3:L$234,4,FALSE),"""")</f>
        <v>"Salmo 110 (109)"</v>
      </c>
      <c r="I67" t="s">
        <v>949</v>
      </c>
      <c r="J67" t="str">
        <f>_xlfn.CONCAT("""",VLOOKUP(B67,'Index Web'!A$3:L$234,5,FALSE),"""")</f>
        <v>"Precatecumenado"</v>
      </c>
      <c r="K67" t="s">
        <v>950</v>
      </c>
      <c r="L67" t="str">
        <f>_xlfn.CONCAT("[",VLOOKUP(B67,'Index Web'!A$3:N$234,14,FALSE),"]")</f>
        <v>["Pascua","Pentecostés","Antiguo Testamento"]</v>
      </c>
      <c r="M67" t="s">
        <v>951</v>
      </c>
      <c r="N67" t="str">
        <f>_xlfn.CONCAT("""/src/index.html?canto=",VLOOKUP(B67,'Index Web'!A$3:N$234,13,FALSE),"""")</f>
        <v>"/src/index.html?canto=diceelsenoramisenor"</v>
      </c>
      <c r="O67" t="s">
        <v>952</v>
      </c>
      <c r="P67" t="str">
        <f>_xlfn.CONCAT("""",VLOOKUP(B67,'Index Web'!A$3:O$234,15,FALSE)," ",VLOOKUP(B67,'Index Web'!A$3:O$234,13,FALSE),"""","},")</f>
        <v>"dice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c r="Q67" t="str">
        <f t="shared" ref="Q67:Q130" si="1">_xlfn.CONCAT(C67:P67)</f>
        <v>{id:65,title: "Dice el Señor a mi Señor", subtitle: "Salmo 110 (109)", category: "Precatecumenado", moments: ["Pascua","Pentecostés","Antiguo Testamento"], url: "/src/index.html?canto=diceelsenoramisenor", content: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row>
    <row r="68" spans="2:17" x14ac:dyDescent="0.35">
      <c r="B68" s="25">
        <v>52</v>
      </c>
      <c r="C68" t="s">
        <v>261</v>
      </c>
      <c r="D68">
        <f>VLOOKUP(B68,'Index Web'!A$3:L$234,2,FALSE)</f>
        <v>66</v>
      </c>
      <c r="E68" t="s">
        <v>947</v>
      </c>
      <c r="F68" t="str">
        <f>_xlfn.CONCAT("""",VLOOKUP(B68,'Index Web'!A$3:L$234,3,FALSE),"""")</f>
        <v>"Dichoso el hombre "</v>
      </c>
      <c r="G68" t="s">
        <v>948</v>
      </c>
      <c r="H68" t="str">
        <f>_xlfn.CONCAT("""",VLOOKUP(B68,'Index Web'!A$3:L$234,4,FALSE),"""")</f>
        <v>"Salmo 1"</v>
      </c>
      <c r="I68" t="s">
        <v>949</v>
      </c>
      <c r="J68" t="str">
        <f>_xlfn.CONCAT("""",VLOOKUP(B68,'Index Web'!A$3:L$234,5,FALSE),"""")</f>
        <v>"Precatecumenado"</v>
      </c>
      <c r="K68" t="s">
        <v>950</v>
      </c>
      <c r="L68" t="str">
        <f>_xlfn.CONCAT("[",VLOOKUP(B68,'Index Web'!A$3:N$234,14,FALSE),"]")</f>
        <v>["Antiguo Testamento"]</v>
      </c>
      <c r="M68" t="s">
        <v>951</v>
      </c>
      <c r="N68" t="str">
        <f>_xlfn.CONCAT("""/src/index.html?canto=",VLOOKUP(B68,'Index Web'!A$3:N$234,13,FALSE),"""")</f>
        <v>"/src/index.html?canto=dichosoelhombre"</v>
      </c>
      <c r="O68" t="s">
        <v>952</v>
      </c>
      <c r="P68" t="str">
        <f>_xlfn.CONCAT("""",VLOOKUP(B68,'Index Web'!A$3:O$234,15,FALSE)," ",VLOOKUP(B68,'Index Web'!A$3:O$234,13,FALSE),"""","},")</f>
        <v>"dichoso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c r="Q68" t="str">
        <f t="shared" si="1"/>
        <v>{id:66,title: "Dichoso el hombre ", subtitle: "Salmo 1", category: "Precatecumenado", moments: ["Antiguo Testamento"], url: "/src/index.html?canto=dichosoelhombre", content: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row>
    <row r="69" spans="2:17" x14ac:dyDescent="0.35">
      <c r="B69" s="26">
        <v>53</v>
      </c>
      <c r="C69" t="s">
        <v>261</v>
      </c>
      <c r="D69">
        <f>VLOOKUP(B69,'Index Web'!A$3:L$234,2,FALSE)</f>
        <v>67</v>
      </c>
      <c r="E69" t="s">
        <v>947</v>
      </c>
      <c r="F69" t="str">
        <f>_xlfn.CONCAT("""",VLOOKUP(B69,'Index Web'!A$3:L$234,3,FALSE),"""")</f>
        <v>"El combate escatológico"</v>
      </c>
      <c r="G69" t="s">
        <v>948</v>
      </c>
      <c r="H69" t="str">
        <f>_xlfn.CONCAT("""",VLOOKUP(B69,'Index Web'!A$3:L$234,4,FALSE),"""")</f>
        <v>"Apocalipsis 19,11-20"</v>
      </c>
      <c r="I69" t="s">
        <v>949</v>
      </c>
      <c r="J69" t="str">
        <f>_xlfn.CONCAT("""",VLOOKUP(B69,'Index Web'!A$3:L$234,5,FALSE),"""")</f>
        <v>"Precatecumenado"</v>
      </c>
      <c r="K69" t="s">
        <v>950</v>
      </c>
      <c r="L69" t="str">
        <f>_xlfn.CONCAT("[",VLOOKUP(B69,'Index Web'!A$3:N$234,14,FALSE),"]")</f>
        <v>["Pascua","Pentecostés","Entrada","Nuevo Testamento"]</v>
      </c>
      <c r="M69" t="s">
        <v>951</v>
      </c>
      <c r="N69" t="str">
        <f>_xlfn.CONCAT("""/src/index.html?canto=",VLOOKUP(B69,'Index Web'!A$3:N$234,13,FALSE),"""")</f>
        <v>"/src/index.html?canto=elcombateescatologico"</v>
      </c>
      <c r="O69" t="s">
        <v>952</v>
      </c>
      <c r="P69" t="str">
        <f>_xlfn.CONCAT("""",VLOOKUP(B69,'Index Web'!A$3:O$234,15,FALSE)," ",VLOOKUP(B69,'Index Web'!A$3:O$234,13,FALSE),"""","},")</f>
        <v>"el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c r="Q69" t="str">
        <f t="shared" si="1"/>
        <v>{id:67,title: "El combate escatológico", subtitle: "Apocalipsis 19,11-20", category: "Precatecumenado", moments: ["Pascua","Pentecostés","Entrada","Nuevo Testamento"], url: "/src/index.html?canto=elcombateescatologico", content: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row>
    <row r="70" spans="2:17" x14ac:dyDescent="0.35">
      <c r="B70" s="25">
        <v>54</v>
      </c>
      <c r="C70" t="s">
        <v>261</v>
      </c>
      <c r="D70">
        <f>VLOOKUP(B70,'Index Web'!A$3:L$234,2,FALSE)</f>
        <v>68</v>
      </c>
      <c r="E70" t="s">
        <v>947</v>
      </c>
      <c r="F70" t="str">
        <f>_xlfn.CONCAT("""",VLOOKUP(B70,'Index Web'!A$3:L$234,3,FALSE),"""")</f>
        <v>"El Espíritu del Señor está sobre mí"</v>
      </c>
      <c r="G70" t="s">
        <v>948</v>
      </c>
      <c r="H70" t="str">
        <f>_xlfn.CONCAT("""",VLOOKUP(B70,'Index Web'!A$3:L$234,4,FALSE),"""")</f>
        <v>"Lucas 4,18 – Isaías 61,1-3"</v>
      </c>
      <c r="I70" t="s">
        <v>949</v>
      </c>
      <c r="J70" t="str">
        <f>_xlfn.CONCAT("""",VLOOKUP(B70,'Index Web'!A$3:L$234,5,FALSE),"""")</f>
        <v>"Precatecumenado"</v>
      </c>
      <c r="K70" t="s">
        <v>950</v>
      </c>
      <c r="L70" t="str">
        <f>_xlfn.CONCAT("[",VLOOKUP(B70,'Index Web'!A$3:N$234,14,FALSE),"]")</f>
        <v>["Pascua","Pentecostés","Entrada","Comunión","Nuevo Testamento"]</v>
      </c>
      <c r="M70" t="s">
        <v>951</v>
      </c>
      <c r="N70" t="str">
        <f>_xlfn.CONCAT("""/src/index.html?canto=",VLOOKUP(B70,'Index Web'!A$3:N$234,13,FALSE),"""")</f>
        <v>"/src/index.html?canto=elespiritudelsenorestasobremi"</v>
      </c>
      <c r="O70" t="s">
        <v>952</v>
      </c>
      <c r="P70" t="str">
        <f>_xlfn.CONCAT("""",VLOOKUP(B70,'Index Web'!A$3:O$234,15,FALSE)," ",VLOOKUP(B70,'Index Web'!A$3:O$234,13,FALSE),"""","},")</f>
        <v>"el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c r="Q70" t="str">
        <f t="shared" si="1"/>
        <v>{id:68,title: "El Espíritu del Señor está sobre mí", subtitle: "Lucas 4,18 – Isaías 61,1-3", category: "Precatecumenado", moments: ["Pascua","Pentecostés","Entrada","Comunión","Nuevo Testamento"], url: "/src/index.html?canto=elespiritudelsenorestasobremi", content: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row>
    <row r="71" spans="2:17" x14ac:dyDescent="0.35">
      <c r="B71" s="26">
        <v>55</v>
      </c>
      <c r="C71" t="s">
        <v>261</v>
      </c>
      <c r="D71">
        <f>VLOOKUP(B71,'Index Web'!A$3:L$234,2,FALSE)</f>
        <v>69</v>
      </c>
      <c r="E71" t="s">
        <v>947</v>
      </c>
      <c r="F71" t="str">
        <f>_xlfn.CONCAT("""",VLOOKUP(B71,'Index Web'!A$3:L$234,3,FALSE),"""")</f>
        <v>"El jacal de los pastores"</v>
      </c>
      <c r="G71" t="s">
        <v>948</v>
      </c>
      <c r="H71" t="str">
        <f>_xlfn.CONCAT("""",VLOOKUP(B71,'Index Web'!A$3:L$234,4,FALSE),"""")</f>
        <v>"Cantar de los Cantares 1,2-8"</v>
      </c>
      <c r="I71" t="s">
        <v>949</v>
      </c>
      <c r="J71" t="str">
        <f>_xlfn.CONCAT("""",VLOOKUP(B71,'Index Web'!A$3:L$234,5,FALSE),"""")</f>
        <v>"Precatecumenado"</v>
      </c>
      <c r="K71" t="s">
        <v>950</v>
      </c>
      <c r="L71" t="str">
        <f>_xlfn.CONCAT("[",VLOOKUP(B71,'Index Web'!A$3:N$234,14,FALSE),"]")</f>
        <v>["Pascua","Pentecostés","Comunión","Antiguo Testamento"]</v>
      </c>
      <c r="M71" t="s">
        <v>951</v>
      </c>
      <c r="N71" t="str">
        <f>_xlfn.CONCAT("""/src/index.html?canto=",VLOOKUP(B71,'Index Web'!A$3:N$234,13,FALSE),"""")</f>
        <v>"/src/index.html?canto=eljacaldelospastores"</v>
      </c>
      <c r="O71" t="s">
        <v>952</v>
      </c>
      <c r="P71" t="str">
        <f>_xlfn.CONCAT("""",VLOOKUP(B71,'Index Web'!A$3:O$234,15,FALSE)," ",VLOOKUP(B71,'Index Web'!A$3:O$234,13,FALSE),"""","},")</f>
        <v>"el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c r="Q71" t="str">
        <f t="shared" si="1"/>
        <v>{id:69,title: "El jacal de los pastores", subtitle: "Cantar de los Cantares 1,2-8", category: "Precatecumenado", moments: ["Pascua","Pentecostés","Comunión","Antiguo Testamento"], url: "/src/index.html?canto=eljacaldelospastores", content: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row>
    <row r="72" spans="2:17" x14ac:dyDescent="0.35">
      <c r="B72" s="25">
        <v>56</v>
      </c>
      <c r="C72" t="s">
        <v>261</v>
      </c>
      <c r="D72">
        <f>VLOOKUP(B72,'Index Web'!A$3:L$234,2,FALSE)</f>
        <v>70</v>
      </c>
      <c r="E72" t="s">
        <v>947</v>
      </c>
      <c r="F72" t="str">
        <f>_xlfn.CONCAT("""",VLOOKUP(B72,'Index Web'!A$3:L$234,3,FALSE),"""")</f>
        <v>"El lagarero"</v>
      </c>
      <c r="G72" t="s">
        <v>948</v>
      </c>
      <c r="H72" t="str">
        <f>_xlfn.CONCAT("""",VLOOKUP(B72,'Index Web'!A$3:L$234,4,FALSE),"""")</f>
        <v>"Isaías 63,1-6"</v>
      </c>
      <c r="I72" t="s">
        <v>949</v>
      </c>
      <c r="J72" t="str">
        <f>_xlfn.CONCAT("""",VLOOKUP(B72,'Index Web'!A$3:L$234,5,FALSE),"""")</f>
        <v>"Precatecumenado"</v>
      </c>
      <c r="K72" t="s">
        <v>950</v>
      </c>
      <c r="L72" t="str">
        <f>_xlfn.CONCAT("[",VLOOKUP(B72,'Index Web'!A$3:N$234,14,FALSE),"]")</f>
        <v>["Fracción Del Pan","Antiguo Testamento"]</v>
      </c>
      <c r="M72" t="s">
        <v>951</v>
      </c>
      <c r="N72" t="str">
        <f>_xlfn.CONCAT("""/src/index.html?canto=",VLOOKUP(B72,'Index Web'!A$3:N$234,13,FALSE),"""")</f>
        <v>"/src/index.html?canto=ellagarero"</v>
      </c>
      <c r="O72" t="s">
        <v>952</v>
      </c>
      <c r="P72" t="str">
        <f>_xlfn.CONCAT("""",VLOOKUP(B72,'Index Web'!A$3:O$234,15,FALSE)," ",VLOOKUP(B72,'Index Web'!A$3:O$234,13,FALSE),"""","},")</f>
        <v>"el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c r="Q72" t="str">
        <f t="shared" si="1"/>
        <v>{id:70,title: "El lagarero", subtitle: "Isaías 63,1-6", category: "Precatecumenado", moments: ["Fracción Del Pan","Antiguo Testamento"], url: "/src/index.html?canto=ellagarero", content: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row>
    <row r="73" spans="2:17" x14ac:dyDescent="0.35">
      <c r="B73" s="26">
        <v>57</v>
      </c>
      <c r="C73" t="s">
        <v>261</v>
      </c>
      <c r="D73">
        <f>VLOOKUP(B73,'Index Web'!A$3:L$234,2,FALSE)</f>
        <v>71</v>
      </c>
      <c r="E73" t="s">
        <v>947</v>
      </c>
      <c r="F73" t="str">
        <f>_xlfn.CONCAT("""",VLOOKUP(B73,'Index Web'!A$3:L$234,3,FALSE),"""")</f>
        <v>"El Mesías león"</v>
      </c>
      <c r="G73" t="s">
        <v>948</v>
      </c>
      <c r="H73" t="str">
        <f>_xlfn.CONCAT("""",VLOOKUP(B73,'Index Web'!A$3:L$234,4,FALSE),"""")</f>
        <v>"Comentario al Apocalipsis (Victorino de Pettau)"</v>
      </c>
      <c r="I73" t="s">
        <v>949</v>
      </c>
      <c r="J73" t="str">
        <f>_xlfn.CONCAT("""",VLOOKUP(B73,'Index Web'!A$3:L$234,5,FALSE),"""")</f>
        <v>"Precatecumenado"</v>
      </c>
      <c r="K73" t="s">
        <v>950</v>
      </c>
      <c r="L73" t="str">
        <f>_xlfn.CONCAT("[",VLOOKUP(B73,'Index Web'!A$3:N$234,14,FALSE),"]")</f>
        <v>["Pascua","Pentecostés","Fracción Del Pan"]</v>
      </c>
      <c r="M73" t="s">
        <v>951</v>
      </c>
      <c r="N73" t="str">
        <f>_xlfn.CONCAT("""/src/index.html?canto=",VLOOKUP(B73,'Index Web'!A$3:N$234,13,FALSE),"""")</f>
        <v>"/src/index.html?canto=elmesiasleon"</v>
      </c>
      <c r="O73" t="s">
        <v>952</v>
      </c>
      <c r="P73" t="str">
        <f>_xlfn.CONCAT("""",VLOOKUP(B73,'Index Web'!A$3:O$234,15,FALSE)," ",VLOOKUP(B73,'Index Web'!A$3:O$234,13,FALSE),"""","},")</f>
        <v>"el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c r="Q73" t="str">
        <f t="shared" si="1"/>
        <v>{id:71,title: "El Mesías león", subtitle: "Comentario al Apocalipsis (Victorino de Pettau)", category: "Precatecumenado", moments: ["Pascua","Pentecostés","Fracción Del Pan"], url: "/src/index.html?canto=elmesiasleon", content: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row>
    <row r="74" spans="2:17" x14ac:dyDescent="0.35">
      <c r="B74" s="31">
        <v>224</v>
      </c>
      <c r="C74" t="s">
        <v>261</v>
      </c>
      <c r="D74">
        <f>VLOOKUP(B74,'Index Web'!A$3:L$234,2,FALSE)</f>
        <v>72</v>
      </c>
      <c r="E74" t="s">
        <v>947</v>
      </c>
      <c r="F74" t="str">
        <f>_xlfn.CONCAT("""",VLOOKUP(B74,'Index Web'!A$3:L$234,3,FALSE),"""")</f>
        <v>"El mismo Dios"</v>
      </c>
      <c r="G74" t="s">
        <v>948</v>
      </c>
      <c r="H74" t="str">
        <f>_xlfn.CONCAT("""",VLOOKUP(B74,'Index Web'!A$3:L$234,4,FALSE),"""")</f>
        <v>"2 Corintios 4,6-12"</v>
      </c>
      <c r="I74" t="s">
        <v>949</v>
      </c>
      <c r="J74" t="str">
        <f>_xlfn.CONCAT("""",VLOOKUP(B74,'Index Web'!A$3:L$234,5,FALSE),"""")</f>
        <v>"Catecumenado"</v>
      </c>
      <c r="K74" t="s">
        <v>950</v>
      </c>
      <c r="L74" t="str">
        <f>_xlfn.CONCAT("[",VLOOKUP(B74,'Index Web'!A$3:N$234,14,FALSE),"]")</f>
        <v>["Comunión","Nuevo Testamento"]</v>
      </c>
      <c r="M74" t="s">
        <v>951</v>
      </c>
      <c r="N74" t="str">
        <f>_xlfn.CONCAT("""/src/index.html?canto=",VLOOKUP(B74,'Index Web'!A$3:N$234,13,FALSE),"""")</f>
        <v>"/src/index.html?canto=elmismodios"</v>
      </c>
      <c r="O74" t="s">
        <v>952</v>
      </c>
      <c r="P74" t="str">
        <f>_xlfn.CONCAT("""",VLOOKUP(B74,'Index Web'!A$3:O$234,15,FALSE)," ",VLOOKUP(B74,'Index Web'!A$3:O$234,13,FALSE),"""","},")</f>
        <v>"el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c r="Q74" t="str">
        <f t="shared" si="1"/>
        <v>{id:72,title: "El mismo Dios", subtitle: "2 Corintios 4,6-12", category: "Catecumenado", moments: ["Comunión","Nuevo Testamento"], url: "/src/index.html?canto=elmismodios", content: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row>
    <row r="75" spans="2:17" x14ac:dyDescent="0.35">
      <c r="B75" s="26">
        <v>58</v>
      </c>
      <c r="C75" t="s">
        <v>261</v>
      </c>
      <c r="D75">
        <f>VLOOKUP(B75,'Index Web'!A$3:L$234,2,FALSE)</f>
        <v>73</v>
      </c>
      <c r="E75" t="s">
        <v>947</v>
      </c>
      <c r="F75" t="str">
        <f>_xlfn.CONCAT("""",VLOOKUP(B75,'Index Web'!A$3:L$234,3,FALSE),"""")</f>
        <v>"El necio piensa que Dios no "</v>
      </c>
      <c r="G75" t="s">
        <v>948</v>
      </c>
      <c r="H75" t="str">
        <f>_xlfn.CONCAT("""",VLOOKUP(B75,'Index Web'!A$3:L$234,4,FALSE),"""")</f>
        <v>"Salmo 14 (13)"</v>
      </c>
      <c r="I75" t="s">
        <v>949</v>
      </c>
      <c r="J75" t="str">
        <f>_xlfn.CONCAT("""",VLOOKUP(B75,'Index Web'!A$3:L$234,5,FALSE),"""")</f>
        <v>"Precatecumenado"</v>
      </c>
      <c r="K75" t="s">
        <v>950</v>
      </c>
      <c r="L75" t="str">
        <f>_xlfn.CONCAT("[",VLOOKUP(B75,'Index Web'!A$3:N$234,14,FALSE),"]")</f>
        <v>["Antiguo Testamento"]</v>
      </c>
      <c r="M75" t="s">
        <v>951</v>
      </c>
      <c r="N75" t="str">
        <f>_xlfn.CONCAT("""/src/index.html?canto=",VLOOKUP(B75,'Index Web'!A$3:N$234,13,FALSE),"""")</f>
        <v>"/src/index.html?canto=elneciopiensaquediosno"</v>
      </c>
      <c r="O75" t="s">
        <v>952</v>
      </c>
      <c r="P75" t="str">
        <f>_xlfn.CONCAT("""",VLOOKUP(B75,'Index Web'!A$3:O$234,15,FALSE)," ",VLOOKUP(B75,'Index Web'!A$3:O$234,13,FALSE),"""","},")</f>
        <v>"el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c r="Q75" t="str">
        <f t="shared" si="1"/>
        <v>{id:73,title: "El necio piensa que Dios no ", subtitle: "Salmo 14 (13)", category: "Precatecumenado", moments: ["Antiguo Testamento"], url: "/src/index.html?canto=elneciopiensaquediosno", content: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row>
    <row r="76" spans="2:17" x14ac:dyDescent="0.35">
      <c r="B76" s="25">
        <v>59</v>
      </c>
      <c r="C76" t="s">
        <v>261</v>
      </c>
      <c r="D76">
        <f>VLOOKUP(B76,'Index Web'!A$3:L$234,2,FALSE)</f>
        <v>74</v>
      </c>
      <c r="E76" t="s">
        <v>947</v>
      </c>
      <c r="F76" t="str">
        <f>_xlfn.CONCAT("""",VLOOKUP(B76,'Index Web'!A$3:L$234,3,FALSE),"""")</f>
        <v>"El pueblo que caminaba en las tinieblas"</v>
      </c>
      <c r="G76" t="s">
        <v>948</v>
      </c>
      <c r="H76" t="str">
        <f>_xlfn.CONCAT("""",VLOOKUP(B76,'Index Web'!A$3:L$234,4,FALSE),"""")</f>
        <v>"Isaías 9,1-5"</v>
      </c>
      <c r="I76" t="s">
        <v>949</v>
      </c>
      <c r="J76" t="str">
        <f>_xlfn.CONCAT("""",VLOOKUP(B76,'Index Web'!A$3:L$234,5,FALSE),"""")</f>
        <v>"Precatecumenado"</v>
      </c>
      <c r="K76" t="s">
        <v>950</v>
      </c>
      <c r="L76" t="str">
        <f>_xlfn.CONCAT("[",VLOOKUP(B76,'Index Web'!A$3:N$234,14,FALSE),"]")</f>
        <v>["Adviento","Navidad","Antiguo Testamento"]</v>
      </c>
      <c r="M76" t="s">
        <v>951</v>
      </c>
      <c r="N76" t="str">
        <f>_xlfn.CONCAT("""/src/index.html?canto=",VLOOKUP(B76,'Index Web'!A$3:N$234,13,FALSE),"""")</f>
        <v>"/src/index.html?canto=elpuebloquecaminabaenlastinieblas"</v>
      </c>
      <c r="O76" t="s">
        <v>952</v>
      </c>
      <c r="P76" t="str">
        <f>_xlfn.CONCAT("""",VLOOKUP(B76,'Index Web'!A$3:O$234,15,FALSE)," ",VLOOKUP(B76,'Index Web'!A$3:O$234,13,FALSE),"""","},")</f>
        <v>"el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c r="Q76" t="str">
        <f t="shared" si="1"/>
        <v>{id:74,title: "El pueblo que caminaba en las tinieblas", subtitle: "Isaías 9,1-5", category: "Precatecumenado", moments: ["Adviento","Navidad","Antiguo Testamento"], url: "/src/index.html?canto=elpuebloquecaminabaenlastinieblas", content: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row>
    <row r="77" spans="2:17" x14ac:dyDescent="0.35">
      <c r="B77" s="30">
        <v>225</v>
      </c>
      <c r="C77" t="s">
        <v>261</v>
      </c>
      <c r="D77">
        <f>VLOOKUP(B77,'Index Web'!A$3:L$234,2,FALSE)</f>
        <v>75</v>
      </c>
      <c r="E77" t="s">
        <v>947</v>
      </c>
      <c r="F77" t="str">
        <f>_xlfn.CONCAT("""",VLOOKUP(B77,'Index Web'!A$3:L$234,3,FALSE),"""")</f>
        <v>"El sembrador "</v>
      </c>
      <c r="G77" t="s">
        <v>948</v>
      </c>
      <c r="H77" t="str">
        <f>_xlfn.CONCAT("""",VLOOKUP(B77,'Index Web'!A$3:L$234,4,FALSE),"""")</f>
        <v>"Marcos 4,3ss"</v>
      </c>
      <c r="I77" t="s">
        <v>949</v>
      </c>
      <c r="J77" t="str">
        <f>_xlfn.CONCAT("""",VLOOKUP(B77,'Index Web'!A$3:L$234,5,FALSE),"""")</f>
        <v>"Catecumenado"</v>
      </c>
      <c r="K77" t="s">
        <v>950</v>
      </c>
      <c r="L77" t="str">
        <f>_xlfn.CONCAT("[",VLOOKUP(B77,'Index Web'!A$3:N$234,14,FALSE),"]")</f>
        <v>["Nuevo Testamento"]</v>
      </c>
      <c r="M77" t="s">
        <v>951</v>
      </c>
      <c r="N77" t="str">
        <f>_xlfn.CONCAT("""/src/index.html?canto=",VLOOKUP(B77,'Index Web'!A$3:N$234,13,FALSE),"""")</f>
        <v>"/src/index.html?canto=elsembrador"</v>
      </c>
      <c r="O77" t="s">
        <v>952</v>
      </c>
      <c r="P77" t="str">
        <f>_xlfn.CONCAT("""",VLOOKUP(B77,'Index Web'!A$3:O$234,15,FALSE)," ",VLOOKUP(B77,'Index Web'!A$3:O$234,13,FALSE),"""","},")</f>
        <v>"el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c r="Q77" t="str">
        <f t="shared" si="1"/>
        <v>{id:75,title: "El sembrador ", subtitle: "Marcos 4,3ss", category: "Catecumenado", moments: ["Nuevo Testamento"], url: "/src/index.html?canto=elsembrador", content: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row>
    <row r="78" spans="2:17" x14ac:dyDescent="0.35">
      <c r="B78" s="25">
        <v>60</v>
      </c>
      <c r="C78" t="s">
        <v>261</v>
      </c>
      <c r="D78">
        <f>VLOOKUP(B78,'Index Web'!A$3:L$234,2,FALSE)</f>
        <v>76</v>
      </c>
      <c r="E78" t="s">
        <v>947</v>
      </c>
      <c r="F78" t="str">
        <f>_xlfn.CONCAT("""",VLOOKUP(B78,'Index Web'!A$3:L$234,3,FALSE),"""")</f>
        <v>"El Señor anuncia una noticia"</v>
      </c>
      <c r="G78" t="s">
        <v>948</v>
      </c>
      <c r="H78" t="str">
        <f>_xlfn.CONCAT("""",VLOOKUP(B78,'Index Web'!A$3:L$234,4,FALSE),"""")</f>
        <v>"Salmo 68 (67)"</v>
      </c>
      <c r="I78" t="s">
        <v>949</v>
      </c>
      <c r="J78" t="str">
        <f>_xlfn.CONCAT("""",VLOOKUP(B78,'Index Web'!A$3:L$234,5,FALSE),"""")</f>
        <v>"Precatecumenado"</v>
      </c>
      <c r="K78" t="s">
        <v>950</v>
      </c>
      <c r="L78" t="str">
        <f>_xlfn.CONCAT("[",VLOOKUP(B78,'Index Web'!A$3:N$234,14,FALSE),"]")</f>
        <v>["Entrada","Antiguo Testamento"]</v>
      </c>
      <c r="M78" t="s">
        <v>951</v>
      </c>
      <c r="N78" t="str">
        <f>_xlfn.CONCAT("""/src/index.html?canto=",VLOOKUP(B78,'Index Web'!A$3:N$234,13,FALSE),"""")</f>
        <v>"/src/index.html?canto=elsenoranunciaunanoticia"</v>
      </c>
      <c r="O78" t="s">
        <v>952</v>
      </c>
      <c r="P78" t="str">
        <f>_xlfn.CONCAT("""",VLOOKUP(B78,'Index Web'!A$3:O$234,15,FALSE)," ",VLOOKUP(B78,'Index Web'!A$3:O$234,13,FALSE),"""","},")</f>
        <v>"el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c r="Q78" t="str">
        <f t="shared" si="1"/>
        <v>{id:76,title: "El Señor anuncia una noticia", subtitle: "Salmo 68 (67)", category: "Precatecumenado", moments: ["Entrada","Antiguo Testamento"], url: "/src/index.html?canto=elsenoranunciaunanoticia", content: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row>
    <row r="79" spans="2:17" x14ac:dyDescent="0.35">
      <c r="B79" s="26">
        <v>61</v>
      </c>
      <c r="C79" t="s">
        <v>261</v>
      </c>
      <c r="D79">
        <f>VLOOKUP(B79,'Index Web'!A$3:L$234,2,FALSE)</f>
        <v>77</v>
      </c>
      <c r="E79" t="s">
        <v>947</v>
      </c>
      <c r="F79" t="str">
        <f>_xlfn.CONCAT("""",VLOOKUP(B79,'Index Web'!A$3:L$234,3,FALSE),"""")</f>
        <v>"El Señor es mi pastor"</v>
      </c>
      <c r="G79" t="s">
        <v>948</v>
      </c>
      <c r="H79" t="str">
        <f>_xlfn.CONCAT("""",VLOOKUP(B79,'Index Web'!A$3:L$234,4,FALSE),"""")</f>
        <v>"Salmo 23 (22)"</v>
      </c>
      <c r="I79" t="s">
        <v>949</v>
      </c>
      <c r="J79" t="str">
        <f>_xlfn.CONCAT("""",VLOOKUP(B79,'Index Web'!A$3:L$234,5,FALSE),"""")</f>
        <v>"Precatecumenado"</v>
      </c>
      <c r="K79" t="s">
        <v>950</v>
      </c>
      <c r="L79" t="str">
        <f>_xlfn.CONCAT("[",VLOOKUP(B79,'Index Web'!A$3:N$234,14,FALSE),"]")</f>
        <v>["Pascua","Pentecostés","Comunión","Antiguo Testamento"]</v>
      </c>
      <c r="M79" t="s">
        <v>951</v>
      </c>
      <c r="N79" t="str">
        <f>_xlfn.CONCAT("""/src/index.html?canto=",VLOOKUP(B79,'Index Web'!A$3:N$234,13,FALSE),"""")</f>
        <v>"/src/index.html?canto=elsenoresmipastor"</v>
      </c>
      <c r="O79" t="s">
        <v>952</v>
      </c>
      <c r="P79" t="str">
        <f>_xlfn.CONCAT("""",VLOOKUP(B79,'Index Web'!A$3:O$234,15,FALSE)," ",VLOOKUP(B79,'Index Web'!A$3:O$234,13,FALSE),"""","},")</f>
        <v>"el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c r="Q79" t="str">
        <f t="shared" si="1"/>
        <v>{id:77,title: "El Señor es mi pastor", subtitle: "Salmo 23 (22)", category: "Precatecumenado", moments: ["Pascua","Pentecostés","Comunión","Antiguo Testamento"], url: "/src/index.html?canto=elsenoresmipastor", content: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row>
    <row r="80" spans="2:17" x14ac:dyDescent="0.35">
      <c r="B80" s="25">
        <v>62</v>
      </c>
      <c r="C80" t="s">
        <v>261</v>
      </c>
      <c r="D80">
        <f>VLOOKUP(B80,'Index Web'!A$3:L$234,2,FALSE)</f>
        <v>78</v>
      </c>
      <c r="E80" t="s">
        <v>947</v>
      </c>
      <c r="F80" t="str">
        <f>_xlfn.CONCAT("""",VLOOKUP(B80,'Index Web'!A$3:L$234,3,FALSE),"""")</f>
        <v>"El Señor me ha dado"</v>
      </c>
      <c r="G80" t="s">
        <v>948</v>
      </c>
      <c r="H80" t="str">
        <f>_xlfn.CONCAT("""",VLOOKUP(B80,'Index Web'!A$3:L$234,4,FALSE),"""")</f>
        <v>"Isaías 50,4-10  - Tercer canto del Siervo de Yahveh"</v>
      </c>
      <c r="I80" t="s">
        <v>949</v>
      </c>
      <c r="J80" t="str">
        <f>_xlfn.CONCAT("""",VLOOKUP(B80,'Index Web'!A$3:L$234,5,FALSE),"""")</f>
        <v>"Precatecumenado"</v>
      </c>
      <c r="K80" t="s">
        <v>950</v>
      </c>
      <c r="L80" t="str">
        <f>_xlfn.CONCAT("[",VLOOKUP(B80,'Index Web'!A$3:N$234,14,FALSE),"]")</f>
        <v>["Fracción Del Pan","Antiguo Testamento"]</v>
      </c>
      <c r="M80" t="s">
        <v>951</v>
      </c>
      <c r="N80" t="str">
        <f>_xlfn.CONCAT("""/src/index.html?canto=",VLOOKUP(B80,'Index Web'!A$3:N$234,13,FALSE),"""")</f>
        <v>"/src/index.html?canto=elsenormehadado"</v>
      </c>
      <c r="O80" t="s">
        <v>952</v>
      </c>
      <c r="P80" t="str">
        <f>_xlfn.CONCAT("""",VLOOKUP(B80,'Index Web'!A$3:O$234,15,FALSE)," ",VLOOKUP(B80,'Index Web'!A$3:O$234,13,FALSE),"""","},")</f>
        <v>"el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c r="Q80" t="str">
        <f t="shared" si="1"/>
        <v>{id:78,title: "El Señor me ha dado", subtitle: "Isaías 50,4-10  - Tercer canto del Siervo de Yahveh", category: "Precatecumenado", moments: ["Fracción Del Pan","Antiguo Testamento"], url: "/src/index.html?canto=elsenormehadado", content: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row>
    <row r="81" spans="2:17" x14ac:dyDescent="0.35">
      <c r="B81" s="26">
        <v>63</v>
      </c>
      <c r="C81" t="s">
        <v>261</v>
      </c>
      <c r="D81">
        <f>VLOOKUP(B81,'Index Web'!A$3:L$234,2,FALSE)</f>
        <v>79</v>
      </c>
      <c r="E81" t="s">
        <v>947</v>
      </c>
      <c r="F81" t="str">
        <f>_xlfn.CONCAT("""",VLOOKUP(B81,'Index Web'!A$3:L$234,3,FALSE),"""")</f>
        <v>"Elí, Elí, lamá sabactaní "</v>
      </c>
      <c r="G81" t="s">
        <v>948</v>
      </c>
      <c r="H81" t="str">
        <f>_xlfn.CONCAT("""",VLOOKUP(B81,'Index Web'!A$3:L$234,4,FALSE),"""")</f>
        <v>"Salmo 22 (21)"</v>
      </c>
      <c r="I81" t="s">
        <v>949</v>
      </c>
      <c r="J81" t="str">
        <f>_xlfn.CONCAT("""",VLOOKUP(B81,'Index Web'!A$3:L$234,5,FALSE),"""")</f>
        <v>"Precatecumenado"</v>
      </c>
      <c r="K81" t="s">
        <v>950</v>
      </c>
      <c r="L81" t="str">
        <f>_xlfn.CONCAT("[",VLOOKUP(B81,'Index Web'!A$3:N$234,14,FALSE),"]")</f>
        <v>["Antiguo Testamento","Adviento","Navidad","Cuaresma"]</v>
      </c>
      <c r="M81" t="s">
        <v>951</v>
      </c>
      <c r="N81" t="str">
        <f>_xlfn.CONCAT("""/src/index.html?canto=",VLOOKUP(B81,'Index Web'!A$3:N$234,13,FALSE),"""")</f>
        <v>"/src/index.html?canto=elielilamasabactani"</v>
      </c>
      <c r="O81" t="s">
        <v>952</v>
      </c>
      <c r="P81" t="str">
        <f>_xlfn.CONCAT("""",VLOOKUP(B81,'Index Web'!A$3:O$234,15,FALSE)," ",VLOOKUP(B81,'Index Web'!A$3:O$234,13,FALSE),"""","},")</f>
        <v>"elí,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c r="Q81" t="str">
        <f t="shared" si="1"/>
        <v>{id:79,title: "Elí, Elí, lamá sabactaní ", subtitle: "Salmo 22 (21)", category: "Precatecumenado", moments: ["Antiguo Testamento","Adviento","Navidad","Cuaresma"], url: "/src/index.html?canto=elielilamasabactani", content: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row>
    <row r="82" spans="2:17" x14ac:dyDescent="0.35">
      <c r="B82" s="25">
        <v>64</v>
      </c>
      <c r="C82" t="s">
        <v>261</v>
      </c>
      <c r="D82">
        <f>VLOOKUP(B82,'Index Web'!A$3:L$234,2,FALSE)</f>
        <v>80</v>
      </c>
      <c r="E82" t="s">
        <v>947</v>
      </c>
      <c r="F82" t="str">
        <f>_xlfn.CONCAT("""",VLOOKUP(B82,'Index Web'!A$3:L$234,3,FALSE),"""")</f>
        <v>"En medio de aquel gentío"</v>
      </c>
      <c r="G82" t="s">
        <v>948</v>
      </c>
      <c r="H82" t="str">
        <f>_xlfn.CONCAT("""",VLOOKUP(B82,'Index Web'!A$3:L$234,4,FALSE),"""")</f>
        <v>"Lucas 8,42b-48"</v>
      </c>
      <c r="I82" t="s">
        <v>949</v>
      </c>
      <c r="J82" t="str">
        <f>_xlfn.CONCAT("""",VLOOKUP(B82,'Index Web'!A$3:L$234,5,FALSE),"""")</f>
        <v>"Precatecumenado"</v>
      </c>
      <c r="K82" t="s">
        <v>950</v>
      </c>
      <c r="L82" t="str">
        <f>_xlfn.CONCAT("[",VLOOKUP(B82,'Index Web'!A$3:N$234,14,FALSE),"]")</f>
        <v>["Comunión","Nuevo Testamento"]</v>
      </c>
      <c r="M82" t="s">
        <v>951</v>
      </c>
      <c r="N82" t="str">
        <f>_xlfn.CONCAT("""/src/index.html?canto=",VLOOKUP(B82,'Index Web'!A$3:N$234,13,FALSE),"""")</f>
        <v>"/src/index.html?canto=enmediodeaquelgentio"</v>
      </c>
      <c r="O82" t="s">
        <v>952</v>
      </c>
      <c r="P82" t="str">
        <f>_xlfn.CONCAT("""",VLOOKUP(B82,'Index Web'!A$3:O$234,15,FALSE)," ",VLOOKUP(B82,'Index Web'!A$3:O$234,13,FALSE),"""","},")</f>
        <v>"en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c r="Q82" t="str">
        <f t="shared" si="1"/>
        <v>{id:80,title: "En medio de aquel gentío", subtitle: "Lucas 8,42b-48", category: "Precatecumenado", moments: ["Comunión","Nuevo Testamento"], url: "/src/index.html?canto=enmediodeaquelgentio", content: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row>
    <row r="83" spans="2:17" x14ac:dyDescent="0.35">
      <c r="B83" s="26">
        <v>65</v>
      </c>
      <c r="C83" t="s">
        <v>261</v>
      </c>
      <c r="D83">
        <f>VLOOKUP(B83,'Index Web'!A$3:L$234,2,FALSE)</f>
        <v>81</v>
      </c>
      <c r="E83" t="s">
        <v>947</v>
      </c>
      <c r="F83" t="str">
        <f>_xlfn.CONCAT("""",VLOOKUP(B83,'Index Web'!A$3:L$234,3,FALSE),"""")</f>
        <v>"En una noche oscura"</v>
      </c>
      <c r="G83" t="s">
        <v>948</v>
      </c>
      <c r="H83" t="str">
        <f>_xlfn.CONCAT("""",VLOOKUP(B83,'Index Web'!A$3:L$234,4,FALSE),"""")</f>
        <v>"Subida al Monte Carmelo – San Juan de la Cruz"</v>
      </c>
      <c r="I83" t="s">
        <v>949</v>
      </c>
      <c r="J83" t="str">
        <f>_xlfn.CONCAT("""",VLOOKUP(B83,'Index Web'!A$3:L$234,5,FALSE),"""")</f>
        <v>"Precatecumenado"</v>
      </c>
      <c r="K83" t="s">
        <v>950</v>
      </c>
      <c r="L83" t="str">
        <f>_xlfn.CONCAT("[",VLOOKUP(B83,'Index Web'!A$3:N$234,14,FALSE),"]")</f>
        <v>["Comunión","Nuevo Testamento"]</v>
      </c>
      <c r="M83" t="s">
        <v>951</v>
      </c>
      <c r="N83" t="str">
        <f>_xlfn.CONCAT("""/src/index.html?canto=",VLOOKUP(B83,'Index Web'!A$3:N$234,13,FALSE),"""")</f>
        <v>"/src/index.html?canto=enunanocheoscura"</v>
      </c>
      <c r="O83" t="s">
        <v>952</v>
      </c>
      <c r="P83" t="str">
        <f>_xlfn.CONCAT("""",VLOOKUP(B83,'Index Web'!A$3:O$234,15,FALSE)," ",VLOOKUP(B83,'Index Web'!A$3:O$234,13,FALSE),"""","},")</f>
        <v>"en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c r="Q83" t="str">
        <f t="shared" si="1"/>
        <v>{id:81,title: "En una noche oscura", subtitle: "Subida al Monte Carmelo – San Juan de la Cruz", category: "Precatecumenado", moments: ["Comunión","Nuevo Testamento"], url: "/src/index.html?canto=enunanocheoscura", content: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row>
    <row r="84" spans="2:17" x14ac:dyDescent="0.35">
      <c r="B84" s="25">
        <v>66</v>
      </c>
      <c r="C84" t="s">
        <v>261</v>
      </c>
      <c r="D84">
        <f>VLOOKUP(B84,'Index Web'!A$3:L$234,2,FALSE)</f>
        <v>82</v>
      </c>
      <c r="E84" t="s">
        <v>947</v>
      </c>
      <c r="F84" t="str">
        <f>_xlfn.CONCAT("""",VLOOKUP(B84,'Index Web'!A$3:L$234,3,FALSE),"""")</f>
        <v>"Eres digno de tomar el libro"</v>
      </c>
      <c r="G84" t="s">
        <v>948</v>
      </c>
      <c r="H84" t="str">
        <f>_xlfn.CONCAT("""",VLOOKUP(B84,'Index Web'!A$3:L$234,4,FALSE),"""")</f>
        <v>"Apocalipsis 5,9ss"</v>
      </c>
      <c r="I84" t="s">
        <v>949</v>
      </c>
      <c r="J84" t="str">
        <f>_xlfn.CONCAT("""",VLOOKUP(B84,'Index Web'!A$3:L$234,5,FALSE),"""")</f>
        <v>"Precatecumenado"</v>
      </c>
      <c r="K84" t="s">
        <v>950</v>
      </c>
      <c r="L84" t="str">
        <f>_xlfn.CONCAT("[",VLOOKUP(B84,'Index Web'!A$3:N$234,14,FALSE),"]")</f>
        <v>["Pascua","Pentecostés","Fracción Del Pan","Nuevo Testamento"]</v>
      </c>
      <c r="M84" t="s">
        <v>951</v>
      </c>
      <c r="N84" t="str">
        <f>_xlfn.CONCAT("""/src/index.html?canto=",VLOOKUP(B84,'Index Web'!A$3:N$234,13,FALSE),"""")</f>
        <v>"/src/index.html?canto=eresdignodetomarellibro"</v>
      </c>
      <c r="O84" t="s">
        <v>952</v>
      </c>
      <c r="P84" t="str">
        <f>_xlfn.CONCAT("""",VLOOKUP(B84,'Index Web'!A$3:O$234,15,FALSE)," ",VLOOKUP(B84,'Index Web'!A$3:O$234,13,FALSE),"""","},")</f>
        <v>"eres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c r="Q84" t="str">
        <f t="shared" si="1"/>
        <v>{id:82,title: "Eres digno de tomar el libro", subtitle: "Apocalipsis 5,9ss", category: "Precatecumenado", moments: ["Pascua","Pentecostés","Fracción Del Pan","Nuevo Testamento"], url: "/src/index.html?canto=eresdignodetomarellibro", content: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row>
    <row r="85" spans="2:17" x14ac:dyDescent="0.35">
      <c r="B85" s="26">
        <v>67</v>
      </c>
      <c r="C85" t="s">
        <v>261</v>
      </c>
      <c r="D85">
        <f>VLOOKUP(B85,'Index Web'!A$3:L$234,2,FALSE)</f>
        <v>83</v>
      </c>
      <c r="E85" t="s">
        <v>947</v>
      </c>
      <c r="F85" t="str">
        <f>_xlfn.CONCAT("""",VLOOKUP(B85,'Index Web'!A$3:L$234,3,FALSE),"""")</f>
        <v>"Eres hermoso"</v>
      </c>
      <c r="G85" t="s">
        <v>948</v>
      </c>
      <c r="H85" t="str">
        <f>_xlfn.CONCAT("""",VLOOKUP(B85,'Index Web'!A$3:L$234,4,FALSE),"""")</f>
        <v>"Salmo 45 (44) "</v>
      </c>
      <c r="I85" t="s">
        <v>949</v>
      </c>
      <c r="J85" t="str">
        <f>_xlfn.CONCAT("""",VLOOKUP(B85,'Index Web'!A$3:L$234,5,FALSE),"""")</f>
        <v>"Precatecumenado"</v>
      </c>
      <c r="K85" t="s">
        <v>950</v>
      </c>
      <c r="L85" t="str">
        <f>_xlfn.CONCAT("[",VLOOKUP(B85,'Index Web'!A$3:N$234,14,FALSE),"]")</f>
        <v>["Comunión","Final","Antiguo Testamento"]</v>
      </c>
      <c r="M85" t="s">
        <v>951</v>
      </c>
      <c r="N85" t="str">
        <f>_xlfn.CONCAT("""/src/index.html?canto=",VLOOKUP(B85,'Index Web'!A$3:N$234,13,FALSE),"""")</f>
        <v>"/src/index.html?canto=ereshermoso"</v>
      </c>
      <c r="O85" t="s">
        <v>952</v>
      </c>
      <c r="P85" t="str">
        <f>_xlfn.CONCAT("""",VLOOKUP(B85,'Index Web'!A$3:O$234,15,FALSE)," ",VLOOKUP(B85,'Index Web'!A$3:O$234,13,FALSE),"""","},")</f>
        <v>"eres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c r="Q85" t="str">
        <f t="shared" si="1"/>
        <v>{id:83,title: "Eres hermoso", subtitle: "Salmo 45 (44) ", category: "Precatecumenado", moments: ["Comunión","Final","Antiguo Testamento"], url: "/src/index.html?canto=ereshermoso", content: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row>
    <row r="86" spans="2:17" x14ac:dyDescent="0.35">
      <c r="B86" s="25">
        <v>68</v>
      </c>
      <c r="C86" t="s">
        <v>261</v>
      </c>
      <c r="D86">
        <f>VLOOKUP(B86,'Index Web'!A$3:L$234,2,FALSE)</f>
        <v>84</v>
      </c>
      <c r="E86" t="s">
        <v>947</v>
      </c>
      <c r="F86" t="str">
        <f>_xlfn.CONCAT("""",VLOOKUP(B86,'Index Web'!A$3:L$234,3,FALSE),"""")</f>
        <v>"Es paciente"</v>
      </c>
      <c r="G86" t="s">
        <v>948</v>
      </c>
      <c r="H86" t="str">
        <f>_xlfn.CONCAT("""",VLOOKUP(B86,'Index Web'!A$3:L$234,4,FALSE),"""")</f>
        <v>"Himno al Espíritu Santo (Kiko Argüello) "</v>
      </c>
      <c r="I86" t="s">
        <v>949</v>
      </c>
      <c r="J86" t="str">
        <f>_xlfn.CONCAT("""",VLOOKUP(B86,'Index Web'!A$3:L$234,5,FALSE),"""")</f>
        <v>"Precatecumenado"</v>
      </c>
      <c r="K86" t="s">
        <v>950</v>
      </c>
      <c r="L86" t="str">
        <f>_xlfn.CONCAT("[",VLOOKUP(B86,'Index Web'!A$3:N$234,14,FALSE),"]")</f>
        <v>["Pascua","Pentecostés","Entrada","Comunión"]</v>
      </c>
      <c r="M86" t="s">
        <v>951</v>
      </c>
      <c r="N86" t="str">
        <f>_xlfn.CONCAT("""/src/index.html?canto=",VLOOKUP(B86,'Index Web'!A$3:N$234,13,FALSE),"""")</f>
        <v>"/src/index.html?canto=espaciente"</v>
      </c>
      <c r="O86" t="s">
        <v>952</v>
      </c>
      <c r="P86" t="str">
        <f>_xlfn.CONCAT("""",VLOOKUP(B86,'Index Web'!A$3:O$234,15,FALSE)," ",VLOOKUP(B86,'Index Web'!A$3:O$234,13,FALSE),"""","},")</f>
        <v>"es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c r="Q86" t="str">
        <f t="shared" si="1"/>
        <v>{id:84,title: "Es paciente", subtitle: "Himno al Espíritu Santo (Kiko Argüello) ", category: "Precatecumenado", moments: ["Pascua","Pentecostés","Entrada","Comunión"], url: "/src/index.html?canto=espaciente", content: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row>
    <row r="87" spans="2:17" x14ac:dyDescent="0.35">
      <c r="B87" s="26">
        <v>69</v>
      </c>
      <c r="C87" t="s">
        <v>261</v>
      </c>
      <c r="D87">
        <f>VLOOKUP(B87,'Index Web'!A$3:L$234,2,FALSE)</f>
        <v>85</v>
      </c>
      <c r="E87" t="s">
        <v>947</v>
      </c>
      <c r="F87" t="str">
        <f>_xlfn.CONCAT("""",VLOOKUP(B87,'Index Web'!A$3:L$234,3,FALSE),"""")</f>
        <v>"Escóndeme en lo oculto de "</v>
      </c>
      <c r="G87" t="s">
        <v>948</v>
      </c>
      <c r="H87" t="str">
        <f>_xlfn.CONCAT("""",VLOOKUP(B87,'Index Web'!A$3:L$234,4,FALSE),"""")</f>
        <v>"Salmo 27 (26)"</v>
      </c>
      <c r="I87" t="s">
        <v>949</v>
      </c>
      <c r="J87" t="str">
        <f>_xlfn.CONCAT("""",VLOOKUP(B87,'Index Web'!A$3:L$234,5,FALSE),"""")</f>
        <v>"Precatecumenado"</v>
      </c>
      <c r="K87" t="s">
        <v>950</v>
      </c>
      <c r="L87" t="str">
        <f>_xlfn.CONCAT("[",VLOOKUP(B87,'Index Web'!A$3:N$234,14,FALSE),"]")</f>
        <v>["Antiguo Testamento"]</v>
      </c>
      <c r="M87" t="s">
        <v>951</v>
      </c>
      <c r="N87" t="str">
        <f>_xlfn.CONCAT("""/src/index.html?canto=",VLOOKUP(B87,'Index Web'!A$3:N$234,13,FALSE),"""")</f>
        <v>"/src/index.html?canto=escondemeenloocultode"</v>
      </c>
      <c r="O87" t="s">
        <v>952</v>
      </c>
      <c r="P87" t="str">
        <f>_xlfn.CONCAT("""",VLOOKUP(B87,'Index Web'!A$3:O$234,15,FALSE)," ",VLOOKUP(B87,'Index Web'!A$3:O$234,13,FALSE),"""","},")</f>
        <v>"escóndeme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v>
      </c>
      <c r="Q87" t="str">
        <f t="shared" si="1"/>
        <v>{id:85,title: "Escóndeme en lo oculto de ", subtitle: "Salmo 27 (26)", category: "Precatecumenado", moments: ["Antiguo Testamento"], url: "/src/index.html?canto=escondemeenloocultode", content: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v>
      </c>
    </row>
    <row r="88" spans="2:17" x14ac:dyDescent="0.35">
      <c r="B88" s="25">
        <v>70</v>
      </c>
      <c r="C88" t="s">
        <v>261</v>
      </c>
      <c r="D88">
        <f>VLOOKUP(B88,'Index Web'!A$3:L$234,2,FALSE)</f>
        <v>86</v>
      </c>
      <c r="E88" t="s">
        <v>947</v>
      </c>
      <c r="F88" t="str">
        <f>_xlfn.CONCAT("""",VLOOKUP(B88,'Index Web'!A$3:L$234,3,FALSE),"""")</f>
        <v>"Escuchad, islas lejanas"</v>
      </c>
      <c r="G88" t="s">
        <v>948</v>
      </c>
      <c r="H88" t="str">
        <f>_xlfn.CONCAT("""",VLOOKUP(B88,'Index Web'!A$3:L$234,4,FALSE),"""")</f>
        <v>"Isaias 49,1-16 - Segundo canto de Siervo de Yahveh"</v>
      </c>
      <c r="I88" t="s">
        <v>949</v>
      </c>
      <c r="J88" t="str">
        <f>_xlfn.CONCAT("""",VLOOKUP(B88,'Index Web'!A$3:L$234,5,FALSE),"""")</f>
        <v>"Precatecumenado"</v>
      </c>
      <c r="K88" t="s">
        <v>950</v>
      </c>
      <c r="L88" t="str">
        <f>_xlfn.CONCAT("[",VLOOKUP(B88,'Index Web'!A$3:N$234,14,FALSE),"]")</f>
        <v>["Adviento","Navidad","Entrada","Comunión","Antiguo Testamento"]</v>
      </c>
      <c r="M88" t="s">
        <v>951</v>
      </c>
      <c r="N88" t="str">
        <f>_xlfn.CONCAT("""/src/index.html?canto=",VLOOKUP(B88,'Index Web'!A$3:N$234,13,FALSE),"""")</f>
        <v>"/src/index.html?canto=escuchadislaslejanas"</v>
      </c>
      <c r="O88" t="s">
        <v>952</v>
      </c>
      <c r="P88" t="str">
        <f>_xlfn.CONCAT("""",VLOOKUP(B88,'Index Web'!A$3:O$234,15,FALSE)," ",VLOOKUP(B88,'Index Web'!A$3:O$234,13,FALSE),"""","},")</f>
        <v>"escuchad,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c r="Q88" t="str">
        <f t="shared" si="1"/>
        <v>{id:86,title: "Escuchad, islas lejanas", subtitle: "Isaias 49,1-16 - Segundo canto de Siervo de Yahveh", category: "Precatecumenado", moments: ["Adviento","Navidad","Entrada","Comunión","Antiguo Testamento"], url: "/src/index.html?canto=escuchadislaslejanas", content: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row>
    <row r="89" spans="2:17" x14ac:dyDescent="0.35">
      <c r="B89" s="26">
        <v>71</v>
      </c>
      <c r="C89" t="s">
        <v>261</v>
      </c>
      <c r="D89">
        <f>VLOOKUP(B89,'Index Web'!A$3:L$234,2,FALSE)</f>
        <v>87</v>
      </c>
      <c r="E89" t="s">
        <v>947</v>
      </c>
      <c r="F89" t="str">
        <f>_xlfn.CONCAT("""",VLOOKUP(B89,'Index Web'!A$3:L$234,3,FALSE),"""")</f>
        <v>"Este es el día en que actuó "</v>
      </c>
      <c r="G89" t="s">
        <v>948</v>
      </c>
      <c r="H89" t="str">
        <f>_xlfn.CONCAT("""",VLOOKUP(B89,'Index Web'!A$3:L$234,4,FALSE),"""")</f>
        <v>"Salmo 118 (117)"</v>
      </c>
      <c r="I89" t="s">
        <v>949</v>
      </c>
      <c r="J89" t="str">
        <f>_xlfn.CONCAT("""",VLOOKUP(B89,'Index Web'!A$3:L$234,5,FALSE),"""")</f>
        <v>"Precatecumenado"</v>
      </c>
      <c r="K89" t="s">
        <v>950</v>
      </c>
      <c r="L89" t="str">
        <f>_xlfn.CONCAT("[",VLOOKUP(B89,'Index Web'!A$3:N$234,14,FALSE),"]")</f>
        <v>["Antiguo Testamento"]</v>
      </c>
      <c r="M89" t="s">
        <v>951</v>
      </c>
      <c r="N89" t="str">
        <f>_xlfn.CONCAT("""/src/index.html?canto=",VLOOKUP(B89,'Index Web'!A$3:N$234,13,FALSE),"""")</f>
        <v>"/src/index.html?canto=esteeseldiaenqueactuo"</v>
      </c>
      <c r="O89" t="s">
        <v>952</v>
      </c>
      <c r="P89" t="str">
        <f>_xlfn.CONCAT("""",VLOOKUP(B89,'Index Web'!A$3:O$234,15,FALSE)," ",VLOOKUP(B89,'Index Web'!A$3:O$234,13,FALSE),"""","},")</f>
        <v>"este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v>
      </c>
      <c r="Q89" t="str">
        <f t="shared" si="1"/>
        <v>{id:87,title: "Este es el día en que actuó ", subtitle: "Salmo 118 (117)", category: "Precatecumenado", moments: ["Antiguo Testamento"], url: "/src/index.html?canto=esteeseldiaenqueactuo", content: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v>
      </c>
    </row>
    <row r="90" spans="2:17" x14ac:dyDescent="0.35">
      <c r="B90" s="25">
        <v>72</v>
      </c>
      <c r="C90" t="s">
        <v>261</v>
      </c>
      <c r="D90">
        <f>VLOOKUP(B90,'Index Web'!A$3:L$234,2,FALSE)</f>
        <v>88</v>
      </c>
      <c r="E90" t="s">
        <v>947</v>
      </c>
      <c r="F90" t="str">
        <f>_xlfn.CONCAT("""",VLOOKUP(B90,'Index Web'!A$3:L$234,3,FALSE),"""")</f>
        <v>"Este es el mandamiento mío"</v>
      </c>
      <c r="G90" t="s">
        <v>948</v>
      </c>
      <c r="H90" t="str">
        <f>_xlfn.CONCAT("""",VLOOKUP(B90,'Index Web'!A$3:L$234,4,FALSE),"""")</f>
        <v>"Juan 15,12ss"</v>
      </c>
      <c r="I90" t="s">
        <v>949</v>
      </c>
      <c r="J90" t="str">
        <f>_xlfn.CONCAT("""",VLOOKUP(B90,'Index Web'!A$3:L$234,5,FALSE),"""")</f>
        <v>"Precatecumenado"</v>
      </c>
      <c r="K90" t="s">
        <v>950</v>
      </c>
      <c r="L90" t="str">
        <f>_xlfn.CONCAT("[",VLOOKUP(B90,'Index Web'!A$3:N$234,14,FALSE),"]")</f>
        <v>["Pascua","Pentecostés","Nuevo Testamento"]</v>
      </c>
      <c r="M90" t="s">
        <v>951</v>
      </c>
      <c r="N90" t="str">
        <f>_xlfn.CONCAT("""/src/index.html?canto=",VLOOKUP(B90,'Index Web'!A$3:N$234,13,FALSE),"""")</f>
        <v>"/src/index.html?canto=esteeselmandamientomio"</v>
      </c>
      <c r="O90" t="s">
        <v>952</v>
      </c>
      <c r="P90" t="str">
        <f>_xlfn.CONCAT("""",VLOOKUP(B90,'Index Web'!A$3:O$234,15,FALSE)," ",VLOOKUP(B90,'Index Web'!A$3:O$234,13,FALSE),"""","},")</f>
        <v>"este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c r="Q90" t="str">
        <f t="shared" si="1"/>
        <v>{id:88,title: "Este es el mandamiento mío", subtitle: "Juan 15,12ss", category: "Precatecumenado", moments: ["Pascua","Pentecostés","Nuevo Testamento"], url: "/src/index.html?canto=esteeselmandamientomio", content: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row>
    <row r="91" spans="2:17" x14ac:dyDescent="0.35">
      <c r="B91" s="26">
        <v>73</v>
      </c>
      <c r="C91" t="s">
        <v>261</v>
      </c>
      <c r="D91">
        <f>VLOOKUP(B91,'Index Web'!A$3:L$234,2,FALSE)</f>
        <v>89</v>
      </c>
      <c r="E91" t="s">
        <v>947</v>
      </c>
      <c r="F91" t="str">
        <f>_xlfn.CONCAT("""",VLOOKUP(B91,'Index Web'!A$3:L$234,3,FALSE),"""")</f>
        <v>"Evenu shalom alejem"</v>
      </c>
      <c r="G91" t="s">
        <v>948</v>
      </c>
      <c r="H91" t="str">
        <f>_xlfn.CONCAT("""",VLOOKUP(B91,'Index Web'!A$3:L$234,4,FALSE),"""")</f>
        <v>"Melodía hebraica"</v>
      </c>
      <c r="I91" t="s">
        <v>949</v>
      </c>
      <c r="J91" t="str">
        <f>_xlfn.CONCAT("""",VLOOKUP(B91,'Index Web'!A$3:L$234,5,FALSE),"""")</f>
        <v>"Precatecumenado"</v>
      </c>
      <c r="K91" t="s">
        <v>950</v>
      </c>
      <c r="L91" t="str">
        <f>_xlfn.CONCAT("[",VLOOKUP(B91,'Index Web'!A$3:N$234,14,FALSE),"]")</f>
        <v>["Paz"]</v>
      </c>
      <c r="M91" t="s">
        <v>951</v>
      </c>
      <c r="N91" t="str">
        <f>_xlfn.CONCAT("""/src/index.html?canto=",VLOOKUP(B91,'Index Web'!A$3:N$234,13,FALSE),"""")</f>
        <v>"/src/index.html?canto=evenushalomalejem"</v>
      </c>
      <c r="O91" t="s">
        <v>952</v>
      </c>
      <c r="P91" t="str">
        <f>_xlfn.CONCAT("""",VLOOKUP(B91,'Index Web'!A$3:O$234,15,FALSE)," ",VLOOKUP(B91,'Index Web'!A$3:O$234,13,FALSE),"""","},")</f>
        <v>"evenu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c r="Q91" t="str">
        <f t="shared" si="1"/>
        <v>{id:89,title: "Evenu shalom alejem", subtitle: "Melodía hebraica", category: "Precatecumenado", moments: ["Paz"], url: "/src/index.html?canto=evenushalomalejem", content: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row>
    <row r="92" spans="2:17" x14ac:dyDescent="0.35">
      <c r="B92" s="25">
        <v>74</v>
      </c>
      <c r="C92" t="s">
        <v>261</v>
      </c>
      <c r="D92">
        <f>VLOOKUP(B92,'Index Web'!A$3:L$234,2,FALSE)</f>
        <v>90</v>
      </c>
      <c r="E92" t="s">
        <v>947</v>
      </c>
      <c r="F92" t="str">
        <f>_xlfn.CONCAT("""",VLOOKUP(B92,'Index Web'!A$3:L$234,3,FALSE),"""")</f>
        <v>"Extiendo mis manos"</v>
      </c>
      <c r="G92" t="s">
        <v>948</v>
      </c>
      <c r="H92" t="str">
        <f>_xlfn.CONCAT("""",VLOOKUP(B92,'Index Web'!A$3:L$234,4,FALSE),"""")</f>
        <v>"Oda XXVII de Salomón"</v>
      </c>
      <c r="I92" t="s">
        <v>949</v>
      </c>
      <c r="J92" t="str">
        <f>_xlfn.CONCAT("""",VLOOKUP(B92,'Index Web'!A$3:L$234,5,FALSE),"""")</f>
        <v>"Precatecumenado"</v>
      </c>
      <c r="K92" t="s">
        <v>950</v>
      </c>
      <c r="L92" t="str">
        <f>_xlfn.CONCAT("[",VLOOKUP(B92,'Index Web'!A$3:N$234,14,FALSE),"]")</f>
        <v>["Adviento","Navidad","Cuaresma","Fracción Del Pan"]</v>
      </c>
      <c r="M92" t="s">
        <v>951</v>
      </c>
      <c r="N92" t="str">
        <f>_xlfn.CONCAT("""/src/index.html?canto=",VLOOKUP(B92,'Index Web'!A$3:N$234,13,FALSE),"""")</f>
        <v>"/src/index.html?canto=extiendomismanos"</v>
      </c>
      <c r="O92" t="s">
        <v>952</v>
      </c>
      <c r="P92" t="str">
        <f>_xlfn.CONCAT("""",VLOOKUP(B92,'Index Web'!A$3:O$234,15,FALSE)," ",VLOOKUP(B92,'Index Web'!A$3:O$234,13,FALSE),"""","},")</f>
        <v>"extiendo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c r="Q92" t="str">
        <f t="shared" si="1"/>
        <v>{id:90,title: "Extiendo mis manos", subtitle: "Oda XXVII de Salomón", category: "Precatecumenado", moments: ["Adviento","Navidad","Cuaresma","Fracción Del Pan"], url: "/src/index.html?canto=extiendomismanos", content: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row>
    <row r="93" spans="2:17" x14ac:dyDescent="0.35">
      <c r="B93" s="26">
        <v>75</v>
      </c>
      <c r="C93" t="s">
        <v>261</v>
      </c>
      <c r="D93">
        <f>VLOOKUP(B93,'Index Web'!A$3:L$234,2,FALSE)</f>
        <v>91</v>
      </c>
      <c r="E93" t="s">
        <v>947</v>
      </c>
      <c r="F93" t="str">
        <f>_xlfn.CONCAT("""",VLOOKUP(B93,'Index Web'!A$3:L$234,3,FALSE),"""")</f>
        <v>"Exultad, justos, en el Señor"</v>
      </c>
      <c r="G93" t="s">
        <v>948</v>
      </c>
      <c r="H93" t="str">
        <f>_xlfn.CONCAT("""",VLOOKUP(B93,'Index Web'!A$3:L$234,4,FALSE),"""")</f>
        <v>"Salmo 33 (32)"</v>
      </c>
      <c r="I93" t="s">
        <v>949</v>
      </c>
      <c r="J93" t="str">
        <f>_xlfn.CONCAT("""",VLOOKUP(B93,'Index Web'!A$3:L$234,5,FALSE),"""")</f>
        <v>"Precatecumenado"</v>
      </c>
      <c r="K93" t="s">
        <v>950</v>
      </c>
      <c r="L93" t="str">
        <f>_xlfn.CONCAT("[",VLOOKUP(B93,'Index Web'!A$3:N$234,14,FALSE),"]")</f>
        <v>["Pascua","Pentecostés","Comunión","Entrada","Antiguo Testamento"]</v>
      </c>
      <c r="M93" t="s">
        <v>951</v>
      </c>
      <c r="N93" t="str">
        <f>_xlfn.CONCAT("""/src/index.html?canto=",VLOOKUP(B93,'Index Web'!A$3:N$234,13,FALSE),"""")</f>
        <v>"/src/index.html?canto=exultadjustosenelsenor"</v>
      </c>
      <c r="O93" t="s">
        <v>952</v>
      </c>
      <c r="P93" t="str">
        <f>_xlfn.CONCAT("""",VLOOKUP(B93,'Index Web'!A$3:O$234,15,FALSE)," ",VLOOKUP(B93,'Index Web'!A$3:O$234,13,FALSE),"""","},")</f>
        <v>"exultad,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c r="Q93" t="str">
        <f t="shared" si="1"/>
        <v>{id:91,title: "Exultad, justos, en el Señor", subtitle: "Salmo 33 (32)", category: "Precatecumenado", moments: ["Pascua","Pentecostés","Comunión","Entrada","Antiguo Testamento"], url: "/src/index.html?canto=exultadjustosenelsenor", content: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row>
    <row r="94" spans="2:17" x14ac:dyDescent="0.35">
      <c r="B94" s="25">
        <v>76</v>
      </c>
      <c r="C94" t="s">
        <v>261</v>
      </c>
      <c r="D94">
        <f>VLOOKUP(B94,'Index Web'!A$3:L$234,2,FALSE)</f>
        <v>92</v>
      </c>
      <c r="E94" t="s">
        <v>947</v>
      </c>
      <c r="F94" t="str">
        <f>_xlfn.CONCAT("""",VLOOKUP(B94,'Index Web'!A$3:L$234,3,FALSE),"""")</f>
        <v>"Felicidad para el hombre "</v>
      </c>
      <c r="G94" t="s">
        <v>948</v>
      </c>
      <c r="H94" t="str">
        <f>_xlfn.CONCAT("""",VLOOKUP(B94,'Index Web'!A$3:L$234,4,FALSE),"""")</f>
        <v>"Salmo 128 (127)"</v>
      </c>
      <c r="I94" t="s">
        <v>949</v>
      </c>
      <c r="J94" t="str">
        <f>_xlfn.CONCAT("""",VLOOKUP(B94,'Index Web'!A$3:L$234,5,FALSE),"""")</f>
        <v>"Precatecumenado"</v>
      </c>
      <c r="K94" t="s">
        <v>950</v>
      </c>
      <c r="L94" t="str">
        <f>_xlfn.CONCAT("[",VLOOKUP(B94,'Index Web'!A$3:N$234,14,FALSE),"]")</f>
        <v>["Antiguo Testamento"]</v>
      </c>
      <c r="M94" t="s">
        <v>951</v>
      </c>
      <c r="N94" t="str">
        <f>_xlfn.CONCAT("""/src/index.html?canto=",VLOOKUP(B94,'Index Web'!A$3:N$234,13,FALSE),"""")</f>
        <v>"/src/index.html?canto=felicidadparaelhombre"</v>
      </c>
      <c r="O94" t="s">
        <v>952</v>
      </c>
      <c r="P94" t="str">
        <f>_xlfn.CONCAT("""",VLOOKUP(B94,'Index Web'!A$3:O$234,15,FALSE)," ",VLOOKUP(B94,'Index Web'!A$3:O$234,13,FALSE),"""","},")</f>
        <v>"felicidad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c r="Q94" t="str">
        <f t="shared" si="1"/>
        <v>{id:92,title: "Felicidad para el hombre ", subtitle: "Salmo 128 (127)", category: "Precatecumenado", moments: ["Antiguo Testamento"], url: "/src/index.html?canto=felicidadparaelhombre", content: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row>
    <row r="95" spans="2:17" x14ac:dyDescent="0.35">
      <c r="B95" s="27">
        <v>188</v>
      </c>
      <c r="C95" t="s">
        <v>261</v>
      </c>
      <c r="D95">
        <f>VLOOKUP(B95,'Index Web'!A$3:L$234,2,FALSE)</f>
        <v>93</v>
      </c>
      <c r="E95" t="s">
        <v>947</v>
      </c>
      <c r="F95" t="str">
        <f>_xlfn.CONCAT("""",VLOOKUP(B95,'Index Web'!A$3:L$234,3,FALSE),"""")</f>
        <v>"Gloria a Dios en lo alto del cielo"</v>
      </c>
      <c r="G95" t="s">
        <v>948</v>
      </c>
      <c r="H95" t="str">
        <f>_xlfn.CONCAT("""",VLOOKUP(B95,'Index Web'!A$3:L$234,4,FALSE),"""")</f>
        <v>"Himno Litúrgico"</v>
      </c>
      <c r="I95" t="s">
        <v>949</v>
      </c>
      <c r="J95" t="str">
        <f>_xlfn.CONCAT("""",VLOOKUP(B95,'Index Web'!A$3:L$234,5,FALSE),"""")</f>
        <v>"Liturgia"</v>
      </c>
      <c r="K95" t="s">
        <v>950</v>
      </c>
      <c r="L95" t="str">
        <f>_xlfn.CONCAT("[",VLOOKUP(B95,'Index Web'!A$3:N$234,14,FALSE),"]")</f>
        <v>["Navidad","Orinario","Pascua"]</v>
      </c>
      <c r="M95" t="s">
        <v>951</v>
      </c>
      <c r="N95" t="str">
        <f>_xlfn.CONCAT("""/src/index.html?canto=",VLOOKUP(B95,'Index Web'!A$3:N$234,13,FALSE),"""")</f>
        <v>"/src/index.html?canto=gloriaadiosenloaltodelcielo"</v>
      </c>
      <c r="O95" t="s">
        <v>952</v>
      </c>
      <c r="P95" t="str">
        <f>_xlfn.CONCAT("""",VLOOKUP(B95,'Index Web'!A$3:O$234,15,FALSE)," ",VLOOKUP(B95,'Index Web'!A$3:O$234,13,FALSE),"""","},")</f>
        <v>"gloria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c r="Q95" t="str">
        <f t="shared" si="1"/>
        <v>{id:93,title: "Gloria a Dios en lo alto del cielo", subtitle: "Himno Litúrgico", category: "Liturgia", moments: ["Navidad","Orinario","Pascua"], url: "/src/index.html?canto=gloriaadiosenloaltodelcielo", content: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row>
    <row r="96" spans="2:17" x14ac:dyDescent="0.35">
      <c r="B96" s="25">
        <v>77</v>
      </c>
      <c r="C96" t="s">
        <v>261</v>
      </c>
      <c r="D96">
        <f>VLOOKUP(B96,'Index Web'!A$3:L$234,2,FALSE)</f>
        <v>94</v>
      </c>
      <c r="E96" t="s">
        <v>947</v>
      </c>
      <c r="F96" t="str">
        <f>_xlfn.CONCAT("""",VLOOKUP(B96,'Index Web'!A$3:L$234,3,FALSE),"""")</f>
        <v>"Gracias a Yahveh"</v>
      </c>
      <c r="G96" t="s">
        <v>948</v>
      </c>
      <c r="H96" t="str">
        <f>_xlfn.CONCAT("""",VLOOKUP(B96,'Index Web'!A$3:L$234,4,FALSE),"""")</f>
        <v>"Salmo 136 (135) - Melodía hebraica"</v>
      </c>
      <c r="I96" t="s">
        <v>949</v>
      </c>
      <c r="J96" t="str">
        <f>_xlfn.CONCAT("""",VLOOKUP(B96,'Index Web'!A$3:L$234,5,FALSE),"""")</f>
        <v>"Precatecumenado"</v>
      </c>
      <c r="K96" t="s">
        <v>950</v>
      </c>
      <c r="L96" t="str">
        <f>_xlfn.CONCAT("[",VLOOKUP(B96,'Index Web'!A$3:N$234,14,FALSE),"]")</f>
        <v>["Pascua","Pentecostés","Paz","Comunión","Final","Antiguo Testamento"]</v>
      </c>
      <c r="M96" t="s">
        <v>951</v>
      </c>
      <c r="N96" t="str">
        <f>_xlfn.CONCAT("""/src/index.html?canto=",VLOOKUP(B96,'Index Web'!A$3:N$234,13,FALSE),"""")</f>
        <v>"/src/index.html?canto=graciasayahveh"</v>
      </c>
      <c r="O96" t="s">
        <v>952</v>
      </c>
      <c r="P96" t="str">
        <f>_xlfn.CONCAT("""",VLOOKUP(B96,'Index Web'!A$3:O$234,15,FALSE)," ",VLOOKUP(B96,'Index Web'!A$3:O$234,13,FALSE),"""","},")</f>
        <v>"gracias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c r="Q96" t="str">
        <f t="shared" si="1"/>
        <v>{id:94,title: "Gracias a Yahveh", subtitle: "Salmo 136 (135) - Melodía hebraica", category: "Precatecumenado", moments: ["Pascua","Pentecostés","Paz","Comunión","Final","Antiguo Testamento"], url: "/src/index.html?canto=graciasayahveh", content: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row>
    <row r="97" spans="2:17" x14ac:dyDescent="0.35">
      <c r="B97" s="26">
        <v>78</v>
      </c>
      <c r="C97" t="s">
        <v>261</v>
      </c>
      <c r="D97">
        <f>VLOOKUP(B97,'Index Web'!A$3:L$234,2,FALSE)</f>
        <v>95</v>
      </c>
      <c r="E97" t="s">
        <v>947</v>
      </c>
      <c r="F97" t="str">
        <f>_xlfn.CONCAT("""",VLOOKUP(B97,'Index Web'!A$3:L$234,3,FALSE),"""")</f>
        <v>"Gritad jubilosos"</v>
      </c>
      <c r="G97" t="s">
        <v>948</v>
      </c>
      <c r="H97" t="str">
        <f>_xlfn.CONCAT("""",VLOOKUP(B97,'Index Web'!A$3:L$234,4,FALSE),"""")</f>
        <v>"Isaías 12,1ss"</v>
      </c>
      <c r="I97" t="s">
        <v>949</v>
      </c>
      <c r="J97" t="str">
        <f>_xlfn.CONCAT("""",VLOOKUP(B97,'Index Web'!A$3:L$234,5,FALSE),"""")</f>
        <v>"Precatecumenado"</v>
      </c>
      <c r="K97" t="s">
        <v>950</v>
      </c>
      <c r="L97" t="str">
        <f>_xlfn.CONCAT("[",VLOOKUP(B97,'Index Web'!A$3:N$234,14,FALSE),"]")</f>
        <v>["Pascua","Pentecostés","Comunión","Final","Antiguo Testamento"]</v>
      </c>
      <c r="M97" t="s">
        <v>951</v>
      </c>
      <c r="N97" t="str">
        <f>_xlfn.CONCAT("""/src/index.html?canto=",VLOOKUP(B97,'Index Web'!A$3:N$234,13,FALSE),"""")</f>
        <v>"/src/index.html?canto=gritadjubilosos"</v>
      </c>
      <c r="O97" t="s">
        <v>952</v>
      </c>
      <c r="P97" t="str">
        <f>_xlfn.CONCAT("""",VLOOKUP(B97,'Index Web'!A$3:O$234,15,FALSE)," ",VLOOKUP(B97,'Index Web'!A$3:O$234,13,FALSE),"""","},")</f>
        <v>"gritad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c r="Q97" t="str">
        <f t="shared" si="1"/>
        <v>{id:95,title: "Gritad jubilosos", subtitle: "Isaías 12,1ss", category: "Precatecumenado", moments: ["Pascua","Pentecostés","Comunión","Final","Antiguo Testamento"], url: "/src/index.html?canto=gritadjubilosos", content: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row>
    <row r="98" spans="2:17" x14ac:dyDescent="0.35">
      <c r="B98" s="25">
        <v>79</v>
      </c>
      <c r="C98" t="s">
        <v>261</v>
      </c>
      <c r="D98">
        <f>VLOOKUP(B98,'Index Web'!A$3:L$234,2,FALSE)</f>
        <v>96</v>
      </c>
      <c r="E98" t="s">
        <v>947</v>
      </c>
      <c r="F98" t="str">
        <f>_xlfn.CONCAT("""",VLOOKUP(B98,'Index Web'!A$3:L$234,3,FALSE),"""")</f>
        <v>"Hacia ti, morada santa"</v>
      </c>
      <c r="G98" t="s">
        <v>948</v>
      </c>
      <c r="H98" t="str">
        <f>_xlfn.CONCAT("""",VLOOKUP(B98,'Index Web'!A$3:L$234,4,FALSE),"""")</f>
        <v>"Himno procesional eucarístico (Kiko Argüello)"</v>
      </c>
      <c r="I98" t="s">
        <v>949</v>
      </c>
      <c r="J98" t="str">
        <f>_xlfn.CONCAT("""",VLOOKUP(B98,'Index Web'!A$3:L$234,5,FALSE),"""")</f>
        <v>"Precatecumenado"</v>
      </c>
      <c r="K98" t="s">
        <v>950</v>
      </c>
      <c r="L98" t="str">
        <f>_xlfn.CONCAT("[",VLOOKUP(B98,'Index Web'!A$3:N$234,14,FALSE),"]")</f>
        <v>["Entrada"]</v>
      </c>
      <c r="M98" t="s">
        <v>951</v>
      </c>
      <c r="N98" t="str">
        <f>_xlfn.CONCAT("""/src/index.html?canto=",VLOOKUP(B98,'Index Web'!A$3:N$234,13,FALSE),"""")</f>
        <v>"/src/index.html?canto=haciatimoradasanta"</v>
      </c>
      <c r="O98" t="s">
        <v>952</v>
      </c>
      <c r="P98" t="str">
        <f>_xlfn.CONCAT("""",VLOOKUP(B98,'Index Web'!A$3:O$234,15,FALSE)," ",VLOOKUP(B98,'Index Web'!A$3:O$234,13,FALSE),"""","},")</f>
        <v>"hacia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c r="Q98" t="str">
        <f t="shared" si="1"/>
        <v>{id:96,title: "Hacia ti, morada santa", subtitle: "Himno procesional eucarístico (Kiko Argüello)", category: "Precatecumenado", moments: ["Entrada"], url: "/src/index.html?canto=haciatimoradasanta", content: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row>
    <row r="99" spans="2:17" x14ac:dyDescent="0.35">
      <c r="B99" s="26">
        <v>80</v>
      </c>
      <c r="C99" t="s">
        <v>261</v>
      </c>
      <c r="D99">
        <f>VLOOKUP(B99,'Index Web'!A$3:L$234,2,FALSE)</f>
        <v>97</v>
      </c>
      <c r="E99" t="s">
        <v>947</v>
      </c>
      <c r="F99" t="str">
        <f>_xlfn.CONCAT("""",VLOOKUP(B99,'Index Web'!A$3:L$234,3,FALSE),"""")</f>
        <v>"Hasta cuándo"</v>
      </c>
      <c r="G99" t="s">
        <v>948</v>
      </c>
      <c r="H99" t="str">
        <f>_xlfn.CONCAT("""",VLOOKUP(B99,'Index Web'!A$3:L$234,4,FALSE),"""")</f>
        <v>"Salmo 13 (12)"</v>
      </c>
      <c r="I99" t="s">
        <v>949</v>
      </c>
      <c r="J99" t="str">
        <f>_xlfn.CONCAT("""",VLOOKUP(B99,'Index Web'!A$3:L$234,5,FALSE),"""")</f>
        <v>"Precatecumenado"</v>
      </c>
      <c r="K99" t="s">
        <v>950</v>
      </c>
      <c r="L99" t="str">
        <f>_xlfn.CONCAT("[",VLOOKUP(B99,'Index Web'!A$3:N$234,14,FALSE),"]")</f>
        <v>["Cuaresma","Antiguo Testamento"]</v>
      </c>
      <c r="M99" t="s">
        <v>951</v>
      </c>
      <c r="N99" t="str">
        <f>_xlfn.CONCAT("""/src/index.html?canto=",VLOOKUP(B99,'Index Web'!A$3:N$234,13,FALSE),"""")</f>
        <v>"/src/index.html?canto=hastacuando"</v>
      </c>
      <c r="O99" t="s">
        <v>952</v>
      </c>
      <c r="P99" t="str">
        <f>_xlfn.CONCAT("""",VLOOKUP(B99,'Index Web'!A$3:O$234,15,FALSE)," ",VLOOKUP(B99,'Index Web'!A$3:O$234,13,FALSE),"""","},")</f>
        <v>"hasta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c r="Q99" t="str">
        <f t="shared" si="1"/>
        <v>{id:97,title: "Hasta cuándo", subtitle: "Salmo 13 (12)", category: "Precatecumenado", moments: ["Cuaresma","Antiguo Testamento"], url: "/src/index.html?canto=hastacuando", content: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row>
    <row r="100" spans="2:17" x14ac:dyDescent="0.35">
      <c r="B100" s="25">
        <v>81</v>
      </c>
      <c r="C100" t="s">
        <v>261</v>
      </c>
      <c r="D100">
        <f>VLOOKUP(B100,'Index Web'!A$3:L$234,2,FALSE)</f>
        <v>98</v>
      </c>
      <c r="E100" t="s">
        <v>947</v>
      </c>
      <c r="F100" t="str">
        <f>_xlfn.CONCAT("""",VLOOKUP(B100,'Index Web'!A$3:L$234,3,FALSE),"""")</f>
        <v>"He aquí mi siervo"</v>
      </c>
      <c r="G100" t="s">
        <v>948</v>
      </c>
      <c r="H100" t="str">
        <f>_xlfn.CONCAT("""",VLOOKUP(B100,'Index Web'!A$3:L$234,4,FALSE),"""")</f>
        <v>"Isaías 42,1-4; Mateo 12,18-21 - Primer canto de Siervo de Yahveh"</v>
      </c>
      <c r="I100" t="s">
        <v>949</v>
      </c>
      <c r="J100" t="str">
        <f>_xlfn.CONCAT("""",VLOOKUP(B100,'Index Web'!A$3:L$234,5,FALSE),"""")</f>
        <v>"Precatecumenado"</v>
      </c>
      <c r="K100" t="s">
        <v>950</v>
      </c>
      <c r="L100" t="str">
        <f>_xlfn.CONCAT("[",VLOOKUP(B100,'Index Web'!A$3:N$234,14,FALSE),"]")</f>
        <v>["Cuaresma","Fracción Del Pan","Antiguo Testamento"]</v>
      </c>
      <c r="M100" t="s">
        <v>951</v>
      </c>
      <c r="N100" t="str">
        <f>_xlfn.CONCAT("""/src/index.html?canto=",VLOOKUP(B100,'Index Web'!A$3:N$234,13,FALSE),"""")</f>
        <v>"/src/index.html?canto=heaquimisiervo"</v>
      </c>
      <c r="O100" t="s">
        <v>952</v>
      </c>
      <c r="P100" t="str">
        <f>_xlfn.CONCAT("""",VLOOKUP(B100,'Index Web'!A$3:O$234,15,FALSE)," ",VLOOKUP(B100,'Index Web'!A$3:O$234,13,FALSE),"""","},")</f>
        <v>"he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c r="Q100" t="str">
        <f t="shared" si="1"/>
        <v>{id:98,title: "He aquí mi siervo", subtitle: "Isaías 42,1-4; Mateo 12,18-21 - Primer canto de Siervo de Yahveh", category: "Precatecumenado", moments: ["Cuaresma","Fracción Del Pan","Antiguo Testamento"], url: "/src/index.html?canto=heaquimisiervo", content: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row>
    <row r="101" spans="2:17" x14ac:dyDescent="0.35">
      <c r="B101" s="31">
        <v>226</v>
      </c>
      <c r="C101" t="s">
        <v>261</v>
      </c>
      <c r="D101">
        <f>VLOOKUP(B101,'Index Web'!A$3:L$234,2,FALSE)</f>
        <v>99</v>
      </c>
      <c r="E101" t="s">
        <v>947</v>
      </c>
      <c r="F101" t="str">
        <f>_xlfn.CONCAT("""",VLOOKUP(B101,'Index Web'!A$3:L$234,3,FALSE),"""")</f>
        <v>"He aquí que nuestro espejo es el Señor"</v>
      </c>
      <c r="G101" t="s">
        <v>948</v>
      </c>
      <c r="H101" t="str">
        <f>_xlfn.CONCAT("""",VLOOKUP(B101,'Index Web'!A$3:L$234,4,FALSE),"""")</f>
        <v>"Oda XIII de Salomón"</v>
      </c>
      <c r="I101" t="s">
        <v>949</v>
      </c>
      <c r="J101" t="str">
        <f>_xlfn.CONCAT("""",VLOOKUP(B101,'Index Web'!A$3:L$234,5,FALSE),"""")</f>
        <v>"Catecumenado"</v>
      </c>
      <c r="K101" t="s">
        <v>950</v>
      </c>
      <c r="L101" t="str">
        <f>_xlfn.CONCAT("[",VLOOKUP(B101,'Index Web'!A$3:N$234,14,FALSE),"]")</f>
        <v>["Cuaresma"]</v>
      </c>
      <c r="M101" t="s">
        <v>951</v>
      </c>
      <c r="N101" t="str">
        <f>_xlfn.CONCAT("""/src/index.html?canto=",VLOOKUP(B101,'Index Web'!A$3:N$234,13,FALSE),"""")</f>
        <v>"/src/index.html?canto=heaquiquenuestroespejoeselsenor"</v>
      </c>
      <c r="O101" t="s">
        <v>952</v>
      </c>
      <c r="P101" t="str">
        <f>_xlfn.CONCAT("""",VLOOKUP(B101,'Index Web'!A$3:O$234,15,FALSE)," ",VLOOKUP(B101,'Index Web'!A$3:O$234,13,FALSE),"""","},")</f>
        <v>"he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c r="Q101" t="str">
        <f t="shared" si="1"/>
        <v>{id:99,title: "He aquí que nuestro espejo es el Señor", subtitle: "Oda XIII de Salomón", category: "Catecumenado", moments: ["Cuaresma"], url: "/src/index.html?canto=heaquiquenuestroespejoeselsenor", content: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row>
    <row r="102" spans="2:17" x14ac:dyDescent="0.35">
      <c r="B102" s="25">
        <v>82</v>
      </c>
      <c r="C102" t="s">
        <v>261</v>
      </c>
      <c r="D102">
        <f>VLOOKUP(B102,'Index Web'!A$3:L$234,2,FALSE)</f>
        <v>100</v>
      </c>
      <c r="E102" t="s">
        <v>947</v>
      </c>
      <c r="F102" t="str">
        <f>_xlfn.CONCAT("""",VLOOKUP(B102,'Index Web'!A$3:L$234,3,FALSE),"""")</f>
        <v>"He aquí que vengo presto"</v>
      </c>
      <c r="G102" t="s">
        <v>948</v>
      </c>
      <c r="H102" t="str">
        <f>_xlfn.CONCAT("""",VLOOKUP(B102,'Index Web'!A$3:L$234,4,FALSE),"""")</f>
        <v>"Apocalipsis 22,12-16"</v>
      </c>
      <c r="I102" t="s">
        <v>949</v>
      </c>
      <c r="J102" t="str">
        <f>_xlfn.CONCAT("""",VLOOKUP(B102,'Index Web'!A$3:L$234,5,FALSE),"""")</f>
        <v>"Precatecumenado"</v>
      </c>
      <c r="K102" t="s">
        <v>950</v>
      </c>
      <c r="L102" t="str">
        <f>_xlfn.CONCAT("[",VLOOKUP(B102,'Index Web'!A$3:N$234,14,FALSE),"]")</f>
        <v>["Adviento","Navidad","Entrada","Nuevo Testamento"]</v>
      </c>
      <c r="M102" t="s">
        <v>951</v>
      </c>
      <c r="N102" t="str">
        <f>_xlfn.CONCAT("""/src/index.html?canto=",VLOOKUP(B102,'Index Web'!A$3:N$234,13,FALSE),"""")</f>
        <v>"/src/index.html?canto=heaquiquevengopresto"</v>
      </c>
      <c r="O102" t="s">
        <v>952</v>
      </c>
      <c r="P102" t="str">
        <f>_xlfn.CONCAT("""",VLOOKUP(B102,'Index Web'!A$3:O$234,15,FALSE)," ",VLOOKUP(B102,'Index Web'!A$3:O$234,13,FALSE),"""","},")</f>
        <v>"he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c r="Q102" t="str">
        <f t="shared" si="1"/>
        <v>{id:100,title: "He aquí que vengo presto", subtitle: "Apocalipsis 22,12-16", category: "Precatecumenado", moments: ["Adviento","Navidad","Entrada","Nuevo Testamento"], url: "/src/index.html?canto=heaquiquevengopresto", content: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row>
    <row r="103" spans="2:17" x14ac:dyDescent="0.35">
      <c r="B103" s="26">
        <v>83</v>
      </c>
      <c r="C103" t="s">
        <v>261</v>
      </c>
      <c r="D103">
        <f>VLOOKUP(B103,'Index Web'!A$3:L$234,2,FALSE)</f>
        <v>101</v>
      </c>
      <c r="E103" t="s">
        <v>947</v>
      </c>
      <c r="F103" t="str">
        <f>_xlfn.CONCAT("""",VLOOKUP(B103,'Index Web'!A$3:L$234,3,FALSE),"""")</f>
        <v>"He esperado en el Señor"</v>
      </c>
      <c r="G103" t="s">
        <v>948</v>
      </c>
      <c r="H103" t="str">
        <f>_xlfn.CONCAT("""",VLOOKUP(B103,'Index Web'!A$3:L$234,4,FALSE),"""")</f>
        <v>"Salmo 40 (39)"</v>
      </c>
      <c r="I103" t="s">
        <v>949</v>
      </c>
      <c r="J103" t="str">
        <f>_xlfn.CONCAT("""",VLOOKUP(B103,'Index Web'!A$3:L$234,5,FALSE),"""")</f>
        <v>"Precatecumenado"</v>
      </c>
      <c r="K103" t="s">
        <v>950</v>
      </c>
      <c r="L103" t="str">
        <f>_xlfn.CONCAT("[",VLOOKUP(B103,'Index Web'!A$3:N$234,14,FALSE),"]")</f>
        <v>["Cuaresma","Antiguo Testamento"]</v>
      </c>
      <c r="M103" t="s">
        <v>951</v>
      </c>
      <c r="N103" t="str">
        <f>_xlfn.CONCAT("""/src/index.html?canto=",VLOOKUP(B103,'Index Web'!A$3:N$234,13,FALSE),"""")</f>
        <v>"/src/index.html?canto=heesperadoenelsenor"</v>
      </c>
      <c r="O103" t="s">
        <v>952</v>
      </c>
      <c r="P103" t="str">
        <f>_xlfn.CONCAT("""",VLOOKUP(B103,'Index Web'!A$3:O$234,15,FALSE)," ",VLOOKUP(B103,'Index Web'!A$3:O$234,13,FALSE),"""","},")</f>
        <v>"he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c r="Q103" t="str">
        <f t="shared" si="1"/>
        <v>{id:101,title: "He esperado en el Señor", subtitle: "Salmo 40 (39)", category: "Precatecumenado", moments: ["Cuaresma","Antiguo Testamento"], url: "/src/index.html?canto=heesperadoenelsenor", content: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row>
    <row r="104" spans="2:17" x14ac:dyDescent="0.35">
      <c r="B104" s="24">
        <v>241</v>
      </c>
      <c r="C104" t="s">
        <v>261</v>
      </c>
      <c r="D104">
        <f>VLOOKUP(B104,'Index Web'!A$3:L$234,2,FALSE)</f>
        <v>102</v>
      </c>
      <c r="E104" t="s">
        <v>947</v>
      </c>
      <c r="F104" t="str">
        <f>_xlfn.CONCAT("""",VLOOKUP(B104,'Index Web'!A$3:L$234,3,FALSE),"""")</f>
        <v>"Hermosa eres, amiga mía"</v>
      </c>
      <c r="G104" t="s">
        <v>948</v>
      </c>
      <c r="H104" t="str">
        <f>_xlfn.CONCAT("""",VLOOKUP(B104,'Index Web'!A$3:L$234,4,FALSE),"""")</f>
        <v>"Cantar de los cantares 6-7"</v>
      </c>
      <c r="I104" t="s">
        <v>949</v>
      </c>
      <c r="J104" t="str">
        <f>_xlfn.CONCAT("""",VLOOKUP(B104,'Index Web'!A$3:L$234,5,FALSE),"""")</f>
        <v>"Eleccion"</v>
      </c>
      <c r="K104" t="s">
        <v>950</v>
      </c>
      <c r="L104" t="str">
        <f>_xlfn.CONCAT("[",VLOOKUP(B104,'Index Web'!A$3:N$234,14,FALSE),"]")</f>
        <v>["Pascua","Pentecostés","Antiguo Testamento"]</v>
      </c>
      <c r="M104" t="s">
        <v>951</v>
      </c>
      <c r="N104" t="str">
        <f>_xlfn.CONCAT("""/src/index.html?canto=",VLOOKUP(B104,'Index Web'!A$3:N$234,13,FALSE),"""")</f>
        <v>"/src/index.html?canto=hermosaeresamigamia"</v>
      </c>
      <c r="O104" t="s">
        <v>952</v>
      </c>
      <c r="P104" t="str">
        <f>_xlfn.CONCAT("""",VLOOKUP(B104,'Index Web'!A$3:O$234,15,FALSE)," ",VLOOKUP(B104,'Index Web'!A$3:O$234,13,FALSE),"""","},")</f>
        <v>"hermosa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c r="Q104" t="str">
        <f t="shared" si="1"/>
        <v>{id:102,title: "Hermosa eres, amiga mía", subtitle: "Cantar de los cantares 6-7", category: "Eleccion", moments: ["Pascua","Pentecostés","Antiguo Testamento"], url: "/src/index.html?canto=hermosaeresamigamia", content: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row>
    <row r="105" spans="2:17" x14ac:dyDescent="0.35">
      <c r="B105" s="26">
        <v>84</v>
      </c>
      <c r="C105" t="s">
        <v>261</v>
      </c>
      <c r="D105">
        <f>VLOOKUP(B105,'Index Web'!A$3:L$234,2,FALSE)</f>
        <v>103</v>
      </c>
      <c r="E105" t="s">
        <v>947</v>
      </c>
      <c r="F105" t="str">
        <f>_xlfn.CONCAT("""",VLOOKUP(B105,'Index Web'!A$3:L$234,3,FALSE),"""")</f>
        <v>"Hijas de Jerusalén"</v>
      </c>
      <c r="G105" t="s">
        <v>948</v>
      </c>
      <c r="H105" t="str">
        <f>_xlfn.CONCAT("""",VLOOKUP(B105,'Index Web'!A$3:L$234,4,FALSE),"""")</f>
        <v>"Lucas 23,28-46"</v>
      </c>
      <c r="I105" t="s">
        <v>949</v>
      </c>
      <c r="J105" t="str">
        <f>_xlfn.CONCAT("""",VLOOKUP(B105,'Index Web'!A$3:L$234,5,FALSE),"""")</f>
        <v>"Precatecumenado"</v>
      </c>
      <c r="K105" t="s">
        <v>950</v>
      </c>
      <c r="L105" t="str">
        <f>_xlfn.CONCAT("[",VLOOKUP(B105,'Index Web'!A$3:N$234,14,FALSE),"]")</f>
        <v>["Cuaresma","Fracción Del Pan","Nuevo Testamento"]</v>
      </c>
      <c r="M105" t="s">
        <v>951</v>
      </c>
      <c r="N105" t="str">
        <f>_xlfn.CONCAT("""/src/index.html?canto=",VLOOKUP(B105,'Index Web'!A$3:N$234,13,FALSE),"""")</f>
        <v>"/src/index.html?canto=hijasdejerusalen"</v>
      </c>
      <c r="O105" t="s">
        <v>952</v>
      </c>
      <c r="P105" t="str">
        <f>_xlfn.CONCAT("""",VLOOKUP(B105,'Index Web'!A$3:O$234,15,FALSE)," ",VLOOKUP(B105,'Index Web'!A$3:O$234,13,FALSE),"""","},")</f>
        <v>"hijas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c r="Q105" t="str">
        <f t="shared" si="1"/>
        <v>{id:103,title: "Hijas de Jerusalén", subtitle: "Lucas 23,28-46", category: "Precatecumenado", moments: ["Cuaresma","Fracción Del Pan","Nuevo Testamento"], url: "/src/index.html?canto=hijasdejerusalen", content: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row>
    <row r="106" spans="2:17" x14ac:dyDescent="0.35">
      <c r="B106" s="25">
        <v>85</v>
      </c>
      <c r="C106" t="s">
        <v>261</v>
      </c>
      <c r="D106">
        <f>VLOOKUP(B106,'Index Web'!A$3:L$234,2,FALSE)</f>
        <v>104</v>
      </c>
      <c r="E106" t="s">
        <v>947</v>
      </c>
      <c r="F106" t="str">
        <f>_xlfn.CONCAT("""",VLOOKUP(B106,'Index Web'!A$3:L$234,3,FALSE),"""")</f>
        <v>"Himno a Cristo luz"</v>
      </c>
      <c r="G106" t="s">
        <v>948</v>
      </c>
      <c r="H106" t="str">
        <f>_xlfn.CONCAT("""",VLOOKUP(B106,'Index Web'!A$3:L$234,4,FALSE),"""")</f>
        <v>"Himno vespertino (San Gregorio Nacianceno)"</v>
      </c>
      <c r="I106" t="s">
        <v>949</v>
      </c>
      <c r="J106" t="str">
        <f>_xlfn.CONCAT("""",VLOOKUP(B106,'Index Web'!A$3:L$234,5,FALSE),"""")</f>
        <v>"Precatecumenado"</v>
      </c>
      <c r="K106" t="s">
        <v>950</v>
      </c>
      <c r="L106" t="str">
        <f>_xlfn.CONCAT("[",VLOOKUP(B106,'Index Web'!A$3:N$234,14,FALSE),"]")</f>
        <v>["Pascua","Pentecostés"]</v>
      </c>
      <c r="M106" t="s">
        <v>951</v>
      </c>
      <c r="N106" t="str">
        <f>_xlfn.CONCAT("""/src/index.html?canto=",VLOOKUP(B106,'Index Web'!A$3:N$234,13,FALSE),"""")</f>
        <v>"/src/index.html?canto=himnoacristoluz"</v>
      </c>
      <c r="O106" t="s">
        <v>952</v>
      </c>
      <c r="P106" t="str">
        <f>_xlfn.CONCAT("""",VLOOKUP(B106,'Index Web'!A$3:O$234,15,FALSE)," ",VLOOKUP(B106,'Index Web'!A$3:O$234,13,FALSE),"""","},")</f>
        <v>"himno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c r="Q106" t="str">
        <f t="shared" si="1"/>
        <v>{id:104,title: "Himno a Cristo luz", subtitle: "Himno vespertino (San Gregorio Nacianceno)", category: "Precatecumenado", moments: ["Pascua","Pentecostés"], url: "/src/index.html?canto=himnoacristoluz", content: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row>
    <row r="107" spans="2:17" x14ac:dyDescent="0.35">
      <c r="B107" s="26">
        <v>86</v>
      </c>
      <c r="C107" t="s">
        <v>261</v>
      </c>
      <c r="D107">
        <f>VLOOKUP(B107,'Index Web'!A$3:L$234,2,FALSE)</f>
        <v>105</v>
      </c>
      <c r="E107" t="s">
        <v>947</v>
      </c>
      <c r="F107" t="str">
        <f>_xlfn.CONCAT("""",VLOOKUP(B107,'Index Web'!A$3:L$234,3,FALSE),"""")</f>
        <v>"Himno a la caridad"</v>
      </c>
      <c r="G107" t="s">
        <v>948</v>
      </c>
      <c r="H107" t="str">
        <f>_xlfn.CONCAT("""",VLOOKUP(B107,'Index Web'!A$3:L$234,4,FALSE),"""")</f>
        <v>"1 Corintios 13,1-7"</v>
      </c>
      <c r="I107" t="s">
        <v>949</v>
      </c>
      <c r="J107" t="str">
        <f>_xlfn.CONCAT("""",VLOOKUP(B107,'Index Web'!A$3:L$234,5,FALSE),"""")</f>
        <v>"Precatecumenado"</v>
      </c>
      <c r="K107" t="s">
        <v>950</v>
      </c>
      <c r="L107" t="str">
        <f>_xlfn.CONCAT("[",VLOOKUP(B107,'Index Web'!A$3:N$234,14,FALSE),"]")</f>
        <v>["Pascua","Pentecostés","Comunión","Nuevo Testamento"]</v>
      </c>
      <c r="M107" t="s">
        <v>951</v>
      </c>
      <c r="N107" t="str">
        <f>_xlfn.CONCAT("""/src/index.html?canto=",VLOOKUP(B107,'Index Web'!A$3:N$234,13,FALSE),"""")</f>
        <v>"/src/index.html?canto=himnoalacaridad"</v>
      </c>
      <c r="O107" t="s">
        <v>952</v>
      </c>
      <c r="P107" t="str">
        <f>_xlfn.CONCAT("""",VLOOKUP(B107,'Index Web'!A$3:O$234,15,FALSE)," ",VLOOKUP(B107,'Index Web'!A$3:O$234,13,FALSE),"""","},")</f>
        <v>"himno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c r="Q107" t="str">
        <f t="shared" si="1"/>
        <v>{id:105,title: "Himno a la caridad", subtitle: "1 Corintios 13,1-7", category: "Precatecumenado", moments: ["Pascua","Pentecostés","Comunión","Nuevo Testamento"], url: "/src/index.html?canto=himnoalacaridad", content: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row>
    <row r="108" spans="2:17" x14ac:dyDescent="0.35">
      <c r="B108" s="30">
        <v>227</v>
      </c>
      <c r="C108" t="s">
        <v>261</v>
      </c>
      <c r="D108">
        <f>VLOOKUP(B108,'Index Web'!A$3:L$234,2,FALSE)</f>
        <v>106</v>
      </c>
      <c r="E108" t="s">
        <v>947</v>
      </c>
      <c r="F108" t="str">
        <f>_xlfn.CONCAT("""",VLOOKUP(B108,'Index Web'!A$3:L$234,3,FALSE),"""")</f>
        <v>"Himno a la Cruz Gloriosa"</v>
      </c>
      <c r="G108" t="s">
        <v>948</v>
      </c>
      <c r="H108" t="str">
        <f>_xlfn.CONCAT("""",VLOOKUP(B108,'Index Web'!A$3:L$234,4,FALSE),"""")</f>
        <v>"Homilía La Santa Pascua (Anónimo s. II)"</v>
      </c>
      <c r="I108" t="s">
        <v>949</v>
      </c>
      <c r="J108" t="str">
        <f>_xlfn.CONCAT("""",VLOOKUP(B108,'Index Web'!A$3:L$234,5,FALSE),"""")</f>
        <v>"Catecumenado"</v>
      </c>
      <c r="K108" t="s">
        <v>950</v>
      </c>
      <c r="L108" t="str">
        <f>_xlfn.CONCAT("[",VLOOKUP(B108,'Index Web'!A$3:N$234,14,FALSE),"]")</f>
        <v>[""]</v>
      </c>
      <c r="M108" t="s">
        <v>951</v>
      </c>
      <c r="N108" t="str">
        <f>_xlfn.CONCAT("""/src/index.html?canto=",VLOOKUP(B108,'Index Web'!A$3:N$234,13,FALSE),"""")</f>
        <v>"/src/index.html?canto=himnoalacruzgloriosa"</v>
      </c>
      <c r="O108" t="s">
        <v>952</v>
      </c>
      <c r="P108" t="str">
        <f>_xlfn.CONCAT("""",VLOOKUP(B108,'Index Web'!A$3:O$234,15,FALSE)," ",VLOOKUP(B108,'Index Web'!A$3:O$234,13,FALSE),"""","},")</f>
        <v>"himno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c r="Q108" t="str">
        <f t="shared" si="1"/>
        <v>{id:106,title: "Himno a la Cruz Gloriosa", subtitle: "Homilía La Santa Pascua (Anónimo s. II)", category: "Catecumenado", moments: [""], url: "/src/index.html?canto=himnoalacruzgloriosa", content: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row>
    <row r="109" spans="2:17" x14ac:dyDescent="0.35">
      <c r="B109" s="26">
        <v>87</v>
      </c>
      <c r="C109" t="s">
        <v>261</v>
      </c>
      <c r="D109">
        <f>VLOOKUP(B109,'Index Web'!A$3:L$234,2,FALSE)</f>
        <v>107</v>
      </c>
      <c r="E109" t="s">
        <v>947</v>
      </c>
      <c r="F109" t="str">
        <f>_xlfn.CONCAT("""",VLOOKUP(B109,'Index Web'!A$3:L$234,3,FALSE),"""")</f>
        <v>"Himno a la kenosis"</v>
      </c>
      <c r="G109" t="s">
        <v>948</v>
      </c>
      <c r="H109" t="str">
        <f>_xlfn.CONCAT("""",VLOOKUP(B109,'Index Web'!A$3:L$234,4,FALSE),"""")</f>
        <v>"Filipenses 2,1-11"</v>
      </c>
      <c r="I109" t="s">
        <v>949</v>
      </c>
      <c r="J109" t="str">
        <f>_xlfn.CONCAT("""",VLOOKUP(B109,'Index Web'!A$3:L$234,5,FALSE),"""")</f>
        <v>"Precatecumenado"</v>
      </c>
      <c r="K109" t="s">
        <v>950</v>
      </c>
      <c r="L109" t="str">
        <f>_xlfn.CONCAT("[",VLOOKUP(B109,'Index Web'!A$3:N$234,14,FALSE),"]")</f>
        <v>["Pascua","Pentecostés","Fracción Del Pan","Nuevo Testamento"]</v>
      </c>
      <c r="M109" t="s">
        <v>951</v>
      </c>
      <c r="N109" t="str">
        <f>_xlfn.CONCAT("""/src/index.html?canto=",VLOOKUP(B109,'Index Web'!A$3:N$234,13,FALSE),"""")</f>
        <v>"/src/index.html?canto=himnoalakenosis"</v>
      </c>
      <c r="O109" t="s">
        <v>952</v>
      </c>
      <c r="P109" t="str">
        <f>_xlfn.CONCAT("""",VLOOKUP(B109,'Index Web'!A$3:O$234,15,FALSE)," ",VLOOKUP(B109,'Index Web'!A$3:O$234,13,FALSE),"""","},")</f>
        <v>"himno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c r="Q109" t="str">
        <f t="shared" si="1"/>
        <v>{id:107,title: "Himno a la kenosis", subtitle: "Filipenses 2,1-11", category: "Precatecumenado", moments: ["Pascua","Pentecostés","Fracción Del Pan","Nuevo Testamento"], url: "/src/index.html?canto=himnoalakenosis", content: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row>
    <row r="110" spans="2:17" x14ac:dyDescent="0.35">
      <c r="B110" s="25">
        <v>88</v>
      </c>
      <c r="C110" t="s">
        <v>261</v>
      </c>
      <c r="D110">
        <f>VLOOKUP(B110,'Index Web'!A$3:L$234,2,FALSE)</f>
        <v>108</v>
      </c>
      <c r="E110" t="s">
        <v>947</v>
      </c>
      <c r="F110" t="str">
        <f>_xlfn.CONCAT("""",VLOOKUP(B110,'Index Web'!A$3:L$234,3,FALSE),"""")</f>
        <v>"Himno de Adviento"</v>
      </c>
      <c r="G110" t="s">
        <v>948</v>
      </c>
      <c r="H110" t="str">
        <f>_xlfn.CONCAT("""",VLOOKUP(B110,'Index Web'!A$3:L$234,4,FALSE),"""")</f>
        <v>"Himno lat. «Vox clara ecce Intonat»"</v>
      </c>
      <c r="I110" t="s">
        <v>949</v>
      </c>
      <c r="J110" t="str">
        <f>_xlfn.CONCAT("""",VLOOKUP(B110,'Index Web'!A$3:L$234,5,FALSE),"""")</f>
        <v>"Precatecumenado"</v>
      </c>
      <c r="K110" t="s">
        <v>950</v>
      </c>
      <c r="L110" t="str">
        <f>_xlfn.CONCAT("[",VLOOKUP(B110,'Index Web'!A$3:N$234,14,FALSE),"]")</f>
        <v>["Adviento","Navidad"]</v>
      </c>
      <c r="M110" t="s">
        <v>951</v>
      </c>
      <c r="N110" t="str">
        <f>_xlfn.CONCAT("""/src/index.html?canto=",VLOOKUP(B110,'Index Web'!A$3:N$234,13,FALSE),"""")</f>
        <v>"/src/index.html?canto=himnodeadviento"</v>
      </c>
      <c r="O110" t="s">
        <v>952</v>
      </c>
      <c r="P110" t="str">
        <f>_xlfn.CONCAT("""",VLOOKUP(B110,'Index Web'!A$3:O$234,15,FALSE)," ",VLOOKUP(B110,'Index Web'!A$3:O$234,13,FALSE),"""","},")</f>
        <v>"himno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c r="Q110" t="str">
        <f t="shared" si="1"/>
        <v>{id:108,title: "Himno de Adviento", subtitle: "Himno lat. «Vox clara ecce Intonat»", category: "Precatecumenado", moments: ["Adviento","Navidad"], url: "/src/index.html?canto=himnodeadviento", content: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row>
    <row r="111" spans="2:17" x14ac:dyDescent="0.35">
      <c r="B111" s="26">
        <v>89</v>
      </c>
      <c r="C111" t="s">
        <v>261</v>
      </c>
      <c r="D111">
        <f>VLOOKUP(B111,'Index Web'!A$3:L$234,2,FALSE)</f>
        <v>109</v>
      </c>
      <c r="E111" t="s">
        <v>947</v>
      </c>
      <c r="F111" t="str">
        <f>_xlfn.CONCAT("""",VLOOKUP(B111,'Index Web'!A$3:L$234,3,FALSE),"""")</f>
        <v>"Himno de la Ascensión"</v>
      </c>
      <c r="G111" t="s">
        <v>948</v>
      </c>
      <c r="H111" t="str">
        <f>_xlfn.CONCAT("""",VLOOKUP(B111,'Index Web'!A$3:L$234,4,FALSE),"""")</f>
        <v>"Himno de Laudes del tiempo Pascual, de la Ascensión a Pentecostés  / Himno de la liturgia de las horas "</v>
      </c>
      <c r="I111" t="s">
        <v>949</v>
      </c>
      <c r="J111" t="str">
        <f>_xlfn.CONCAT("""",VLOOKUP(B111,'Index Web'!A$3:L$234,5,FALSE),"""")</f>
        <v>"Precatecumenado"</v>
      </c>
      <c r="K111" t="s">
        <v>950</v>
      </c>
      <c r="L111" t="str">
        <f>_xlfn.CONCAT("[",VLOOKUP(B111,'Index Web'!A$3:N$234,14,FALSE),"]")</f>
        <v>["Pascua","Pentecostés"]</v>
      </c>
      <c r="M111" t="s">
        <v>951</v>
      </c>
      <c r="N111" t="str">
        <f>_xlfn.CONCAT("""/src/index.html?canto=",VLOOKUP(B111,'Index Web'!A$3:N$234,13,FALSE),"""")</f>
        <v>"/src/index.html?canto=himnodelaascension"</v>
      </c>
      <c r="O111" t="s">
        <v>952</v>
      </c>
      <c r="P111" t="str">
        <f>_xlfn.CONCAT("""",VLOOKUP(B111,'Index Web'!A$3:O$234,15,FALSE)," ",VLOOKUP(B111,'Index Web'!A$3:O$234,13,FALSE),"""","},")</f>
        <v>"himno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c r="Q111" t="str">
        <f t="shared" si="1"/>
        <v>{id:109,title: "Himno de la Ascensión", subtitle: "Himno de Laudes del tiempo Pascual, de la Ascensión a Pentecostés  / Himno de la liturgia de las horas ", category: "Precatecumenado", moments: ["Pascua","Pentecostés"], url: "/src/index.html?canto=himnodelaascension", content: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row>
    <row r="112" spans="2:17" x14ac:dyDescent="0.35">
      <c r="B112" s="25">
        <v>90</v>
      </c>
      <c r="C112" t="s">
        <v>261</v>
      </c>
      <c r="D112">
        <f>VLOOKUP(B112,'Index Web'!A$3:L$234,2,FALSE)</f>
        <v>110</v>
      </c>
      <c r="E112" t="s">
        <v>947</v>
      </c>
      <c r="F112" t="str">
        <f>_xlfn.CONCAT("""",VLOOKUP(B112,'Index Web'!A$3:L$234,3,FALSE),"""")</f>
        <v>"Himno de Pascua"</v>
      </c>
      <c r="G112" t="s">
        <v>948</v>
      </c>
      <c r="H112" t="str">
        <f>_xlfn.CONCAT("""",VLOOKUP(B112,'Index Web'!A$3:L$234,4,FALSE),"""")</f>
        <v>"Himno lat. «Aurora lucis rutiiat»"</v>
      </c>
      <c r="I112" t="s">
        <v>949</v>
      </c>
      <c r="J112" t="str">
        <f>_xlfn.CONCAT("""",VLOOKUP(B112,'Index Web'!A$3:L$234,5,FALSE),"""")</f>
        <v>"Precatecumenado"</v>
      </c>
      <c r="K112" t="s">
        <v>950</v>
      </c>
      <c r="L112" t="str">
        <f>_xlfn.CONCAT("[",VLOOKUP(B112,'Index Web'!A$3:N$234,14,FALSE),"]")</f>
        <v>["Pascua","Pentecostés"]</v>
      </c>
      <c r="M112" t="s">
        <v>951</v>
      </c>
      <c r="N112" t="str">
        <f>_xlfn.CONCAT("""/src/index.html?canto=",VLOOKUP(B112,'Index Web'!A$3:N$234,13,FALSE),"""")</f>
        <v>"/src/index.html?canto=himnodepascua"</v>
      </c>
      <c r="O112" t="s">
        <v>952</v>
      </c>
      <c r="P112" t="str">
        <f>_xlfn.CONCAT("""",VLOOKUP(B112,'Index Web'!A$3:O$234,15,FALSE)," ",VLOOKUP(B112,'Index Web'!A$3:O$234,13,FALSE),"""","},")</f>
        <v>"himno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c r="Q112" t="str">
        <f t="shared" si="1"/>
        <v>{id:110,title: "Himno de Pascua", subtitle: "Himno lat. «Aurora lucis rutiiat»", category: "Precatecumenado", moments: ["Pascua","Pentecostés"], url: "/src/index.html?canto=himnodepascua", content: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row>
    <row r="113" spans="2:17" x14ac:dyDescent="0.35">
      <c r="B113" s="26">
        <v>91</v>
      </c>
      <c r="C113" t="s">
        <v>261</v>
      </c>
      <c r="D113">
        <f>VLOOKUP(B113,'Index Web'!A$3:L$234,2,FALSE)</f>
        <v>111</v>
      </c>
      <c r="E113" t="s">
        <v>947</v>
      </c>
      <c r="F113" t="str">
        <f>_xlfn.CONCAT("""",VLOOKUP(B113,'Index Web'!A$3:L$234,3,FALSE),"""")</f>
        <v>"Huye, amado mío"</v>
      </c>
      <c r="G113" t="s">
        <v>948</v>
      </c>
      <c r="H113" t="str">
        <f>_xlfn.CONCAT("""",VLOOKUP(B113,'Index Web'!A$3:L$234,4,FALSE),"""")</f>
        <v>"Cantar de los Cantares 8,10-14"</v>
      </c>
      <c r="I113" t="s">
        <v>949</v>
      </c>
      <c r="J113" t="str">
        <f>_xlfn.CONCAT("""",VLOOKUP(B113,'Index Web'!A$3:L$234,5,FALSE),"""")</f>
        <v>"Precatecumenado"</v>
      </c>
      <c r="K113" t="s">
        <v>950</v>
      </c>
      <c r="L113" t="str">
        <f>_xlfn.CONCAT("[",VLOOKUP(B113,'Index Web'!A$3:N$234,14,FALSE),"]")</f>
        <v>["Pascua","Pentecostés","Comunión","Final","Antiguo Testamento"]</v>
      </c>
      <c r="M113" t="s">
        <v>951</v>
      </c>
      <c r="N113" t="str">
        <f>_xlfn.CONCAT("""/src/index.html?canto=",VLOOKUP(B113,'Index Web'!A$3:N$234,13,FALSE),"""")</f>
        <v>"/src/index.html?canto=huyeamadomio"</v>
      </c>
      <c r="O113" t="s">
        <v>952</v>
      </c>
      <c r="P113" t="str">
        <f>_xlfn.CONCAT("""",VLOOKUP(B113,'Index Web'!A$3:O$234,15,FALSE)," ",VLOOKUP(B113,'Index Web'!A$3:O$234,13,FALSE),"""","},")</f>
        <v>"huye,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c r="Q113" t="str">
        <f t="shared" si="1"/>
        <v>{id:111,title: "Huye, amado mío", subtitle: "Cantar de los Cantares 8,10-14", category: "Precatecumenado", moments: ["Pascua","Pentecostés","Comunión","Final","Antiguo Testamento"], url: "/src/index.html?canto=huyeamadomio", content: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row>
    <row r="114" spans="2:17" x14ac:dyDescent="0.35">
      <c r="B114" s="25">
        <v>92</v>
      </c>
      <c r="C114" t="s">
        <v>261</v>
      </c>
      <c r="D114">
        <f>VLOOKUP(B114,'Index Web'!A$3:L$234,2,FALSE)</f>
        <v>112</v>
      </c>
      <c r="E114" t="s">
        <v>947</v>
      </c>
      <c r="F114" t="str">
        <f>_xlfn.CONCAT("""",VLOOKUP(B114,'Index Web'!A$3:L$234,3,FALSE),"""")</f>
        <v>"Id y anunciad a mis hermanos"</v>
      </c>
      <c r="G114" t="s">
        <v>948</v>
      </c>
      <c r="H114" t="str">
        <f>_xlfn.CONCAT("""",VLOOKUP(B114,'Index Web'!A$3:L$234,4,FALSE),"""")</f>
        <v>"Mateo 28,10.16-20"</v>
      </c>
      <c r="I114" t="s">
        <v>949</v>
      </c>
      <c r="J114" t="str">
        <f>_xlfn.CONCAT("""",VLOOKUP(B114,'Index Web'!A$3:L$234,5,FALSE),"""")</f>
        <v>"Precatecumenado"</v>
      </c>
      <c r="K114" t="s">
        <v>950</v>
      </c>
      <c r="L114" t="str">
        <f>_xlfn.CONCAT("[",VLOOKUP(B114,'Index Web'!A$3:N$234,14,FALSE),"]")</f>
        <v>["Pascua","Pentecostés","Final","Nuevo Testamento"]</v>
      </c>
      <c r="M114" t="s">
        <v>951</v>
      </c>
      <c r="N114" t="str">
        <f>_xlfn.CONCAT("""/src/index.html?canto=",VLOOKUP(B114,'Index Web'!A$3:N$234,13,FALSE),"""")</f>
        <v>"/src/index.html?canto=idyanunciadamishermanos"</v>
      </c>
      <c r="O114" t="s">
        <v>952</v>
      </c>
      <c r="P114" t="str">
        <f>_xlfn.CONCAT("""",VLOOKUP(B114,'Index Web'!A$3:O$234,15,FALSE)," ",VLOOKUP(B114,'Index Web'!A$3:O$234,13,FALSE),"""","},")</f>
        <v>"id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c r="Q114" t="str">
        <f t="shared" si="1"/>
        <v>{id:112,title: "Id y anunciad a mis hermanos", subtitle: "Mateo 28,10.16-20", category: "Precatecumenado", moments: ["Pascua","Pentecostés","Final","Nuevo Testamento"], url: "/src/index.html?canto=idyanunciadamishermanos", content: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row>
    <row r="115" spans="2:17" x14ac:dyDescent="0.35">
      <c r="B115" s="26">
        <v>93</v>
      </c>
      <c r="C115" t="s">
        <v>261</v>
      </c>
      <c r="D115">
        <f>VLOOKUP(B115,'Index Web'!A$3:L$234,2,FALSE)</f>
        <v>113</v>
      </c>
      <c r="E115" t="s">
        <v>947</v>
      </c>
      <c r="F115" t="str">
        <f>_xlfn.CONCAT("""",VLOOKUP(B115,'Index Web'!A$3:L$234,3,FALSE),"""")</f>
        <v>"Improperios"</v>
      </c>
      <c r="G115" t="s">
        <v>948</v>
      </c>
      <c r="H115" t="str">
        <f>_xlfn.CONCAT("""",VLOOKUP(B115,'Index Web'!A$3:L$234,4,FALSE),"""")</f>
        <v>"Adoración de la santa Cruz el Viernes santo"</v>
      </c>
      <c r="I115" t="s">
        <v>949</v>
      </c>
      <c r="J115" t="str">
        <f>_xlfn.CONCAT("""",VLOOKUP(B115,'Index Web'!A$3:L$234,5,FALSE),"""")</f>
        <v>"Precatecumenado"</v>
      </c>
      <c r="K115" t="s">
        <v>950</v>
      </c>
      <c r="L115" t="str">
        <f>_xlfn.CONCAT("[",VLOOKUP(B115,'Index Web'!A$3:N$234,14,FALSE),"]")</f>
        <v>["Cuaresma","Fracción Del Pan"]</v>
      </c>
      <c r="M115" t="s">
        <v>951</v>
      </c>
      <c r="N115" t="str">
        <f>_xlfn.CONCAT("""/src/index.html?canto=",VLOOKUP(B115,'Index Web'!A$3:N$234,13,FALSE),"""")</f>
        <v>"/src/index.html?canto=improperios"</v>
      </c>
      <c r="O115" t="s">
        <v>952</v>
      </c>
      <c r="P115" t="str">
        <f>_xlfn.CONCAT("""",VLOOKUP(B115,'Index Web'!A$3:O$234,15,FALSE)," ",VLOOKUP(B115,'Index Web'!A$3:O$234,13,FALSE),"""","},")</f>
        <v>"improperios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c r="Q115" t="str">
        <f t="shared" si="1"/>
        <v>{id:113,title: "Improperios", subtitle: "Adoración de la santa Cruz el Viernes santo", category: "Precatecumenado", moments: ["Cuaresma","Fracción Del Pan"], url: "/src/index.html?canto=improperios", content: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row>
    <row r="116" spans="2:17" x14ac:dyDescent="0.35">
      <c r="B116" s="31">
        <v>228</v>
      </c>
      <c r="C116" t="s">
        <v>261</v>
      </c>
      <c r="D116">
        <f>VLOOKUP(B116,'Index Web'!A$3:L$234,2,FALSE)</f>
        <v>114</v>
      </c>
      <c r="E116" t="s">
        <v>947</v>
      </c>
      <c r="F116" t="str">
        <f>_xlfn.CONCAT("""",VLOOKUP(B116,'Index Web'!A$3:L$234,3,FALSE),"""")</f>
        <v>"Jacob "</v>
      </c>
      <c r="G116" t="s">
        <v>948</v>
      </c>
      <c r="H116" t="str">
        <f>_xlfn.CONCAT("""",VLOOKUP(B116,'Index Web'!A$3:L$234,4,FALSE),"""")</f>
        <v>"Genesis 32,23-29 "</v>
      </c>
      <c r="I116" t="s">
        <v>949</v>
      </c>
      <c r="J116" t="str">
        <f>_xlfn.CONCAT("""",VLOOKUP(B116,'Index Web'!A$3:L$234,5,FALSE),"""")</f>
        <v>"Catecumenado"</v>
      </c>
      <c r="K116" t="s">
        <v>950</v>
      </c>
      <c r="L116" t="str">
        <f>_xlfn.CONCAT("[",VLOOKUP(B116,'Index Web'!A$3:N$234,14,FALSE),"]")</f>
        <v>["Antiguo Testamento"]</v>
      </c>
      <c r="M116" t="s">
        <v>951</v>
      </c>
      <c r="N116" t="str">
        <f>_xlfn.CONCAT("""/src/index.html?canto=",VLOOKUP(B116,'Index Web'!A$3:N$234,13,FALSE),"""")</f>
        <v>"/src/index.html?canto=jacob"</v>
      </c>
      <c r="O116" t="s">
        <v>952</v>
      </c>
      <c r="P116" t="str">
        <f>_xlfn.CONCAT("""",VLOOKUP(B116,'Index Web'!A$3:O$234,15,FALSE)," ",VLOOKUP(B116,'Index Web'!A$3:O$234,13,FALSE),"""","},")</f>
        <v>"jacob: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c r="Q116" t="str">
        <f t="shared" si="1"/>
        <v>{id:114,title: "Jacob ", subtitle: "Genesis 32,23-29 ", category: "Catecumenado", moments: ["Antiguo Testamento"], url: "/src/index.html?canto=jacob", content: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row>
    <row r="117" spans="2:17" x14ac:dyDescent="0.35">
      <c r="B117" s="26">
        <v>94</v>
      </c>
      <c r="C117" t="s">
        <v>261</v>
      </c>
      <c r="D117">
        <f>VLOOKUP(B117,'Index Web'!A$3:L$234,2,FALSE)</f>
        <v>115</v>
      </c>
      <c r="E117" t="s">
        <v>947</v>
      </c>
      <c r="F117" t="str">
        <f>_xlfn.CONCAT("""",VLOOKUP(B117,'Index Web'!A$3:L$234,3,FALSE),"""")</f>
        <v>"Jerusalén reconstruida"</v>
      </c>
      <c r="G117" t="s">
        <v>948</v>
      </c>
      <c r="H117" t="str">
        <f>_xlfn.CONCAT("""",VLOOKUP(B117,'Index Web'!A$3:L$234,4,FALSE),"""")</f>
        <v>"Tobias 13,11-17"</v>
      </c>
      <c r="I117" t="s">
        <v>949</v>
      </c>
      <c r="J117" t="str">
        <f>_xlfn.CONCAT("""",VLOOKUP(B117,'Index Web'!A$3:L$234,5,FALSE),"""")</f>
        <v>"Precatecumenado"</v>
      </c>
      <c r="K117" t="s">
        <v>950</v>
      </c>
      <c r="L117" t="str">
        <f>_xlfn.CONCAT("[",VLOOKUP(B117,'Index Web'!A$3:N$234,14,FALSE),"]")</f>
        <v>["Pascua","Pentecostés","Paz","Antiguo Testamento"]</v>
      </c>
      <c r="M117" t="s">
        <v>951</v>
      </c>
      <c r="N117" t="str">
        <f>_xlfn.CONCAT("""/src/index.html?canto=",VLOOKUP(B117,'Index Web'!A$3:N$234,13,FALSE),"""")</f>
        <v>"/src/index.html?canto=jerusalenreconstruida"</v>
      </c>
      <c r="O117" t="s">
        <v>952</v>
      </c>
      <c r="P117" t="str">
        <f>_xlfn.CONCAT("""",VLOOKUP(B117,'Index Web'!A$3:O$234,15,FALSE)," ",VLOOKUP(B117,'Index Web'!A$3:O$234,13,FALSE),"""","},")</f>
        <v>"jerusalén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c r="Q117" t="str">
        <f t="shared" si="1"/>
        <v>{id:115,title: "Jerusalén reconstruida", subtitle: "Tobias 13,11-17", category: "Precatecumenado", moments: ["Pascua","Pentecostés","Paz","Antiguo Testamento"], url: "/src/index.html?canto=jerusalenreconstruida", content: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row>
    <row r="118" spans="2:17" x14ac:dyDescent="0.35">
      <c r="B118" s="25">
        <v>95</v>
      </c>
      <c r="C118" t="s">
        <v>261</v>
      </c>
      <c r="D118">
        <f>VLOOKUP(B118,'Index Web'!A$3:L$234,2,FALSE)</f>
        <v>116</v>
      </c>
      <c r="E118" t="s">
        <v>947</v>
      </c>
      <c r="F118" t="str">
        <f>_xlfn.CONCAT("""",VLOOKUP(B118,'Index Web'!A$3:L$234,3,FALSE),"""")</f>
        <v>"Jesús recorría todas las "</v>
      </c>
      <c r="G118" t="s">
        <v>948</v>
      </c>
      <c r="H118" t="str">
        <f>_xlfn.CONCAT("""",VLOOKUP(B118,'Index Web'!A$3:L$234,4,FALSE),"""")</f>
        <v>"Mateo 9,35ss; 10 "</v>
      </c>
      <c r="I118" t="s">
        <v>949</v>
      </c>
      <c r="J118" t="str">
        <f>_xlfn.CONCAT("""",VLOOKUP(B118,'Index Web'!A$3:L$234,5,FALSE),"""")</f>
        <v>"Precatecumenado"</v>
      </c>
      <c r="K118" t="s">
        <v>950</v>
      </c>
      <c r="L118" t="str">
        <f>_xlfn.CONCAT("[",VLOOKUP(B118,'Index Web'!A$3:N$234,14,FALSE),"]")</f>
        <v>["Nuevo Testamento"]</v>
      </c>
      <c r="M118" t="s">
        <v>951</v>
      </c>
      <c r="N118" t="str">
        <f>_xlfn.CONCAT("""/src/index.html?canto=",VLOOKUP(B118,'Index Web'!A$3:N$234,13,FALSE),"""")</f>
        <v>"/src/index.html?canto=jesusrecorriatodaslas"</v>
      </c>
      <c r="O118" t="s">
        <v>952</v>
      </c>
      <c r="P118" t="str">
        <f>_xlfn.CONCAT("""",VLOOKUP(B118,'Index Web'!A$3:O$234,15,FALSE)," ",VLOOKUP(B118,'Index Web'!A$3:O$234,13,FALSE),"""","},")</f>
        <v>"jesús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c r="Q118" t="str">
        <f t="shared" si="1"/>
        <v>{id:116,title: "Jesús recorría todas las ", subtitle: "Mateo 9,35ss; 10 ", category: "Precatecumenado", moments: ["Nuevo Testamento"], url: "/src/index.html?canto=jesusrecorriatodaslas", content: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row>
    <row r="119" spans="2:17" x14ac:dyDescent="0.35">
      <c r="B119" s="26">
        <v>96</v>
      </c>
      <c r="C119" t="s">
        <v>261</v>
      </c>
      <c r="D119">
        <f>VLOOKUP(B119,'Index Web'!A$3:L$234,2,FALSE)</f>
        <v>117</v>
      </c>
      <c r="E119" t="s">
        <v>947</v>
      </c>
      <c r="F119" t="str">
        <f>_xlfn.CONCAT("""",VLOOKUP(B119,'Index Web'!A$3:L$234,3,FALSE),"""")</f>
        <v>"La cordera de Dios"</v>
      </c>
      <c r="G119" t="s">
        <v>948</v>
      </c>
      <c r="H119" t="str">
        <f>_xlfn.CONCAT("""",VLOOKUP(B119,'Index Web'!A$3:L$234,4,FALSE),"""")</f>
        <v>"Mateo 1,18s; 2,13s.18"</v>
      </c>
      <c r="I119" t="s">
        <v>949</v>
      </c>
      <c r="J119" t="str">
        <f>_xlfn.CONCAT("""",VLOOKUP(B119,'Index Web'!A$3:L$234,5,FALSE),"""")</f>
        <v>"Precatecumenado"</v>
      </c>
      <c r="K119" t="s">
        <v>950</v>
      </c>
      <c r="L119" t="str">
        <f>_xlfn.CONCAT("[",VLOOKUP(B119,'Index Web'!A$3:N$234,14,FALSE),"]")</f>
        <v>["Vírgen María","Adviento","Navidad","Nuevo Testamento"]</v>
      </c>
      <c r="M119" t="s">
        <v>951</v>
      </c>
      <c r="N119" t="str">
        <f>_xlfn.CONCAT("""/src/index.html?canto=",VLOOKUP(B119,'Index Web'!A$3:N$234,13,FALSE),"""")</f>
        <v>"/src/index.html?canto=lacorderadedios"</v>
      </c>
      <c r="O119" t="s">
        <v>952</v>
      </c>
      <c r="P119" t="str">
        <f>_xlfn.CONCAT("""",VLOOKUP(B119,'Index Web'!A$3:O$234,15,FALSE)," ",VLOOKUP(B119,'Index Web'!A$3:O$234,13,FALSE),"""","},")</f>
        <v>"la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c r="Q119" t="str">
        <f t="shared" si="1"/>
        <v>{id:117,title: "La cordera de Dios", subtitle: "Mateo 1,18s; 2,13s.18", category: "Precatecumenado", moments: ["Vírgen María","Adviento","Navidad","Nuevo Testamento"], url: "/src/index.html?canto=lacorderadedios", content: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row>
    <row r="120" spans="2:17" x14ac:dyDescent="0.35">
      <c r="B120" s="25">
        <v>97</v>
      </c>
      <c r="C120" t="s">
        <v>261</v>
      </c>
      <c r="D120">
        <f>VLOOKUP(B120,'Index Web'!A$3:L$234,2,FALSE)</f>
        <v>118</v>
      </c>
      <c r="E120" t="s">
        <v>947</v>
      </c>
      <c r="F120" t="str">
        <f>_xlfn.CONCAT("""",VLOOKUP(B120,'Index Web'!A$3:L$234,3,FALSE),"""")</f>
        <v>"La espada"</v>
      </c>
      <c r="G120" t="s">
        <v>948</v>
      </c>
      <c r="H120" t="str">
        <f>_xlfn.CONCAT("""",VLOOKUP(B120,'Index Web'!A$3:L$234,4,FALSE),"""")</f>
        <v>"Ezequiel 21,14-22"</v>
      </c>
      <c r="I120" t="s">
        <v>949</v>
      </c>
      <c r="J120" t="str">
        <f>_xlfn.CONCAT("""",VLOOKUP(B120,'Index Web'!A$3:L$234,5,FALSE),"""")</f>
        <v>"Precatecumenado"</v>
      </c>
      <c r="K120" t="s">
        <v>950</v>
      </c>
      <c r="L120" t="str">
        <f>_xlfn.CONCAT("[",VLOOKUP(B120,'Index Web'!A$3:N$234,14,FALSE),"]")</f>
        <v>["Vírgen María","Cuaresma","Antiguo Testamento"]</v>
      </c>
      <c r="M120" t="s">
        <v>951</v>
      </c>
      <c r="N120" t="str">
        <f>_xlfn.CONCAT("""/src/index.html?canto=",VLOOKUP(B120,'Index Web'!A$3:N$234,13,FALSE),"""")</f>
        <v>"/src/index.html?canto=laespada"</v>
      </c>
      <c r="O120" t="s">
        <v>952</v>
      </c>
      <c r="P120" t="str">
        <f>_xlfn.CONCAT("""",VLOOKUP(B120,'Index Web'!A$3:O$234,15,FALSE)," ",VLOOKUP(B120,'Index Web'!A$3:O$234,13,FALSE),"""","},")</f>
        <v>"la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c r="Q120" t="str">
        <f t="shared" si="1"/>
        <v>{id:118,title: "La espada", subtitle: "Ezequiel 21,14-22", category: "Precatecumenado", moments: ["Vírgen María","Cuaresma","Antiguo Testamento"], url: "/src/index.html?canto=laespada", content: "la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row>
    <row r="121" spans="2:17" x14ac:dyDescent="0.35">
      <c r="B121" s="26">
        <v>98</v>
      </c>
      <c r="C121" t="s">
        <v>261</v>
      </c>
      <c r="D121">
        <f>VLOOKUP(B121,'Index Web'!A$3:L$234,2,FALSE)</f>
        <v>119</v>
      </c>
      <c r="E121" t="s">
        <v>947</v>
      </c>
      <c r="F121" t="str">
        <f>_xlfn.CONCAT("""",VLOOKUP(B121,'Index Web'!A$3:L$234,3,FALSE),"""")</f>
        <v>"La marcha es dura"</v>
      </c>
      <c r="G121" t="s">
        <v>948</v>
      </c>
      <c r="H121" t="str">
        <f>_xlfn.CONCAT("""",VLOOKUP(B121,'Index Web'!A$3:L$234,4,FALSE),"""")</f>
        <v>"Espiritual negro «Go down, Moses»"</v>
      </c>
      <c r="I121" t="s">
        <v>949</v>
      </c>
      <c r="J121" t="str">
        <f>_xlfn.CONCAT("""",VLOOKUP(B121,'Index Web'!A$3:L$234,5,FALSE),"""")</f>
        <v>"Precatecumenado"</v>
      </c>
      <c r="K121" t="s">
        <v>950</v>
      </c>
      <c r="L121" t="str">
        <f>_xlfn.CONCAT("[",VLOOKUP(B121,'Index Web'!A$3:N$234,14,FALSE),"]")</f>
        <v>["Cuaresma"]</v>
      </c>
      <c r="M121" t="s">
        <v>951</v>
      </c>
      <c r="N121" t="str">
        <f>_xlfn.CONCAT("""/src/index.html?canto=",VLOOKUP(B121,'Index Web'!A$3:N$234,13,FALSE),"""")</f>
        <v>"/src/index.html?canto=lamarchaesdura"</v>
      </c>
      <c r="O121" t="s">
        <v>952</v>
      </c>
      <c r="P121" t="str">
        <f>_xlfn.CONCAT("""",VLOOKUP(B121,'Index Web'!A$3:O$234,15,FALSE)," ",VLOOKUP(B121,'Index Web'!A$3:O$234,13,FALSE),"""","},")</f>
        <v>"la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c r="Q121" t="str">
        <f t="shared" si="1"/>
        <v>{id:119,title: "La marcha es dura", subtitle: "Espiritual negro «Go down, Moses»", category: "Precatecumenado", moments: ["Cuaresma"], url: "/src/index.html?canto=lamarchaesdura", content: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row>
    <row r="122" spans="2:17" x14ac:dyDescent="0.35">
      <c r="B122" s="28">
        <v>242</v>
      </c>
      <c r="C122" t="s">
        <v>261</v>
      </c>
      <c r="D122">
        <f>VLOOKUP(B122,'Index Web'!A$3:L$234,2,FALSE)</f>
        <v>120</v>
      </c>
      <c r="E122" t="s">
        <v>947</v>
      </c>
      <c r="F122" t="str">
        <f>_xlfn.CONCAT("""",VLOOKUP(B122,'Index Web'!A$3:L$234,3,FALSE),"""")</f>
        <v>"La paloma voló "</v>
      </c>
      <c r="G122" t="s">
        <v>948</v>
      </c>
      <c r="H122" t="str">
        <f>_xlfn.CONCAT("""",VLOOKUP(B122,'Index Web'!A$3:L$234,4,FALSE),"""")</f>
        <v>"Oda XXIV de Salomón"</v>
      </c>
      <c r="I122" t="s">
        <v>949</v>
      </c>
      <c r="J122" t="str">
        <f>_xlfn.CONCAT("""",VLOOKUP(B122,'Index Web'!A$3:L$234,5,FALSE),"""")</f>
        <v>"Eleccion"</v>
      </c>
      <c r="K122" t="s">
        <v>950</v>
      </c>
      <c r="L122" t="str">
        <f>_xlfn.CONCAT("[",VLOOKUP(B122,'Index Web'!A$3:N$234,14,FALSE),"]")</f>
        <v>[""]</v>
      </c>
      <c r="M122" t="s">
        <v>951</v>
      </c>
      <c r="N122" t="str">
        <f>_xlfn.CONCAT("""/src/index.html?canto=",VLOOKUP(B122,'Index Web'!A$3:N$234,13,FALSE),"""")</f>
        <v>"/src/index.html?canto=lapalomavolo"</v>
      </c>
      <c r="O122" t="s">
        <v>952</v>
      </c>
      <c r="P122" t="str">
        <f>_xlfn.CONCAT("""",VLOOKUP(B122,'Index Web'!A$3:O$234,15,FALSE)," ",VLOOKUP(B122,'Index Web'!A$3:O$234,13,FALSE),"""","},")</f>
        <v>"la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c r="Q122" t="str">
        <f t="shared" si="1"/>
        <v>{id:120,title: "La paloma voló ", subtitle: "Oda XXIV de Salomón", category: "Eleccion", moments: [""], url: "/src/index.html?canto=lapalomavolo", content: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row>
    <row r="123" spans="2:17" x14ac:dyDescent="0.35">
      <c r="B123" s="26">
        <v>99</v>
      </c>
      <c r="C123" t="s">
        <v>261</v>
      </c>
      <c r="D123">
        <f>VLOOKUP(B123,'Index Web'!A$3:L$234,2,FALSE)</f>
        <v>121</v>
      </c>
      <c r="E123" t="s">
        <v>947</v>
      </c>
      <c r="F123" t="str">
        <f>_xlfn.CONCAT("""",VLOOKUP(B123,'Index Web'!A$3:L$234,3,FALSE),"""")</f>
        <v>"La Salve"</v>
      </c>
      <c r="G123" t="s">
        <v>948</v>
      </c>
      <c r="H123" t="str">
        <f>_xlfn.CONCAT("""",VLOOKUP(B123,'Index Web'!A$3:L$234,4,FALSE),"""")</f>
        <v>"Himno lat. «Salve Regina»"</v>
      </c>
      <c r="I123" t="s">
        <v>949</v>
      </c>
      <c r="J123" t="str">
        <f>_xlfn.CONCAT("""",VLOOKUP(B123,'Index Web'!A$3:L$234,5,FALSE),"""")</f>
        <v>"Precatecumenado"</v>
      </c>
      <c r="K123" t="s">
        <v>950</v>
      </c>
      <c r="L123" t="str">
        <f>_xlfn.CONCAT("[",VLOOKUP(B123,'Index Web'!A$3:N$234,14,FALSE),"]")</f>
        <v>["Vírgen María","Cuaresma"]</v>
      </c>
      <c r="M123" t="s">
        <v>951</v>
      </c>
      <c r="N123" t="str">
        <f>_xlfn.CONCAT("""/src/index.html?canto=",VLOOKUP(B123,'Index Web'!A$3:N$234,13,FALSE),"""")</f>
        <v>"/src/index.html?canto=lasalve"</v>
      </c>
      <c r="O123" t="s">
        <v>952</v>
      </c>
      <c r="P123" t="str">
        <f>_xlfn.CONCAT("""",VLOOKUP(B123,'Index Web'!A$3:O$234,15,FALSE)," ",VLOOKUP(B123,'Index Web'!A$3:O$234,13,FALSE),"""","},")</f>
        <v>"la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c r="Q123" t="str">
        <f t="shared" si="1"/>
        <v>{id:121,title: "La Salve", subtitle: "Himno lat. «Salve Regina»", category: "Precatecumenado", moments: ["Vírgen María","Cuaresma"], url: "/src/index.html?canto=lasalve", content: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row>
    <row r="124" spans="2:17" x14ac:dyDescent="0.35">
      <c r="B124" s="25">
        <v>100</v>
      </c>
      <c r="C124" t="s">
        <v>261</v>
      </c>
      <c r="D124">
        <f>VLOOKUP(B124,'Index Web'!A$3:L$234,2,FALSE)</f>
        <v>122</v>
      </c>
      <c r="E124" t="s">
        <v>947</v>
      </c>
      <c r="F124" t="str">
        <f>_xlfn.CONCAT("""",VLOOKUP(B124,'Index Web'!A$3:L$234,3,FALSE),"""")</f>
        <v>"La siega de las naciones"</v>
      </c>
      <c r="G124" t="s">
        <v>948</v>
      </c>
      <c r="H124" t="str">
        <f>_xlfn.CONCAT("""",VLOOKUP(B124,'Index Web'!A$3:L$234,4,FALSE),"""")</f>
        <v>"Juan 4,31-38"</v>
      </c>
      <c r="I124" t="s">
        <v>949</v>
      </c>
      <c r="J124" t="str">
        <f>_xlfn.CONCAT("""",VLOOKUP(B124,'Index Web'!A$3:L$234,5,FALSE),"""")</f>
        <v>"Precatecumenado"</v>
      </c>
      <c r="K124" t="s">
        <v>950</v>
      </c>
      <c r="L124" t="str">
        <f>_xlfn.CONCAT("[",VLOOKUP(B124,'Index Web'!A$3:N$234,14,FALSE),"]")</f>
        <v>["Final","Nuevo Testamento"]</v>
      </c>
      <c r="M124" t="s">
        <v>951</v>
      </c>
      <c r="N124" t="str">
        <f>_xlfn.CONCAT("""/src/index.html?canto=",VLOOKUP(B124,'Index Web'!A$3:N$234,13,FALSE),"""")</f>
        <v>"/src/index.html?canto=lasiegadelasnaciones"</v>
      </c>
      <c r="O124" t="s">
        <v>952</v>
      </c>
      <c r="P124" t="str">
        <f>_xlfn.CONCAT("""",VLOOKUP(B124,'Index Web'!A$3:O$234,15,FALSE)," ",VLOOKUP(B124,'Index Web'!A$3:O$234,13,FALSE),"""","},")</f>
        <v>"la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c r="Q124" t="str">
        <f t="shared" si="1"/>
        <v>{id:122,title: "La siega de las naciones", subtitle: "Juan 4,31-38", category: "Precatecumenado", moments: ["Final","Nuevo Testamento"], url: "/src/index.html?canto=lasiegadelasnaciones", content: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row>
    <row r="125" spans="2:17" x14ac:dyDescent="0.35">
      <c r="B125" s="26">
        <v>101</v>
      </c>
      <c r="C125" t="s">
        <v>261</v>
      </c>
      <c r="D125">
        <f>VLOOKUP(B125,'Index Web'!A$3:L$234,2,FALSE)</f>
        <v>123</v>
      </c>
      <c r="E125" t="s">
        <v>947</v>
      </c>
      <c r="F125" t="str">
        <f>_xlfn.CONCAT("""",VLOOKUP(B125,'Index Web'!A$3:L$234,3,FALSE),"""")</f>
        <v>"La voz de mi amado"</v>
      </c>
      <c r="G125" t="s">
        <v>948</v>
      </c>
      <c r="H125" t="str">
        <f>_xlfn.CONCAT("""",VLOOKUP(B125,'Index Web'!A$3:L$234,4,FALSE),"""")</f>
        <v>"Cantar de los Cantares 2,8-17"</v>
      </c>
      <c r="I125" t="s">
        <v>949</v>
      </c>
      <c r="J125" t="str">
        <f>_xlfn.CONCAT("""",VLOOKUP(B125,'Index Web'!A$3:L$234,5,FALSE),"""")</f>
        <v>"Precatecumenado"</v>
      </c>
      <c r="K125" t="s">
        <v>950</v>
      </c>
      <c r="L125" t="str">
        <f>_xlfn.CONCAT("[",VLOOKUP(B125,'Index Web'!A$3:N$234,14,FALSE),"]")</f>
        <v>["Pascua","Pentecostés","Comunión","Antiguo Testamento"]</v>
      </c>
      <c r="M125" t="s">
        <v>951</v>
      </c>
      <c r="N125" t="str">
        <f>_xlfn.CONCAT("""/src/index.html?canto=",VLOOKUP(B125,'Index Web'!A$3:N$234,13,FALSE),"""")</f>
        <v>"/src/index.html?canto=lavozdemiamado"</v>
      </c>
      <c r="O125" t="s">
        <v>952</v>
      </c>
      <c r="P125" t="str">
        <f>_xlfn.CONCAT("""",VLOOKUP(B125,'Index Web'!A$3:O$234,15,FALSE)," ",VLOOKUP(B125,'Index Web'!A$3:O$234,13,FALSE),"""","},")</f>
        <v>"la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c r="Q125" t="str">
        <f t="shared" si="1"/>
        <v>{id:123,title: "La voz de mi amado", subtitle: "Cantar de los Cantares 2,8-17", category: "Precatecumenado", moments: ["Pascua","Pentecostés","Comunión","Antiguo Testamento"], url: "/src/index.html?canto=lavozdemiamado", content: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row>
    <row r="126" spans="2:17" x14ac:dyDescent="0.35">
      <c r="B126" s="25">
        <v>102</v>
      </c>
      <c r="C126" t="s">
        <v>261</v>
      </c>
      <c r="D126">
        <f>VLOOKUP(B126,'Index Web'!A$3:L$234,2,FALSE)</f>
        <v>124</v>
      </c>
      <c r="E126" t="s">
        <v>947</v>
      </c>
      <c r="F126" t="str">
        <f>_xlfn.CONCAT("""",VLOOKUP(B126,'Index Web'!A$3:L$234,3,FALSE),"""")</f>
        <v>"Las armas de la luz"</v>
      </c>
      <c r="G126" t="s">
        <v>948</v>
      </c>
      <c r="H126" t="str">
        <f>_xlfn.CONCAT("""",VLOOKUP(B126,'Index Web'!A$3:L$234,4,FALSE),"""")</f>
        <v>"cf Efesios 6,11.ss"</v>
      </c>
      <c r="I126" t="s">
        <v>949</v>
      </c>
      <c r="J126" t="str">
        <f>_xlfn.CONCAT("""",VLOOKUP(B126,'Index Web'!A$3:L$234,5,FALSE),"""")</f>
        <v>"Precatecumenado"</v>
      </c>
      <c r="K126" t="s">
        <v>950</v>
      </c>
      <c r="L126" t="str">
        <f>_xlfn.CONCAT("[",VLOOKUP(B126,'Index Web'!A$3:N$234,14,FALSE),"]")</f>
        <v>["Cuaresma","Adviento","Navidad","Nuevo Testamento"]</v>
      </c>
      <c r="M126" t="s">
        <v>951</v>
      </c>
      <c r="N126" t="str">
        <f>_xlfn.CONCAT("""/src/index.html?canto=",VLOOKUP(B126,'Index Web'!A$3:N$234,13,FALSE),"""")</f>
        <v>"/src/index.html?canto=lasarmasdelaluz"</v>
      </c>
      <c r="O126" t="s">
        <v>952</v>
      </c>
      <c r="P126" t="str">
        <f>_xlfn.CONCAT("""",VLOOKUP(B126,'Index Web'!A$3:O$234,15,FALSE)," ",VLOOKUP(B126,'Index Web'!A$3:O$234,13,FALSE),"""","},")</f>
        <v>"las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c r="Q126" t="str">
        <f t="shared" si="1"/>
        <v>{id:124,title: "Las armas de la luz", subtitle: "cf Efesios 6,11.ss", category: "Precatecumenado", moments: ["Cuaresma","Adviento","Navidad","Nuevo Testamento"], url: "/src/index.html?canto=lasarmasdelaluz", content: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row>
    <row r="127" spans="2:17" x14ac:dyDescent="0.35">
      <c r="B127" s="26">
        <v>103</v>
      </c>
      <c r="C127" t="s">
        <v>261</v>
      </c>
      <c r="D127">
        <f>VLOOKUP(B127,'Index Web'!A$3:L$234,2,FALSE)</f>
        <v>125</v>
      </c>
      <c r="E127" t="s">
        <v>947</v>
      </c>
      <c r="F127" t="str">
        <f>_xlfn.CONCAT("""",VLOOKUP(B127,'Index Web'!A$3:L$234,3,FALSE),"""")</f>
        <v>"Lauda Sión"</v>
      </c>
      <c r="G127" t="s">
        <v>948</v>
      </c>
      <c r="H127" t="str">
        <f>_xlfn.CONCAT("""",VLOOKUP(B127,'Index Web'!A$3:L$234,4,FALSE),"""")</f>
        <v>"Secuencia del Corpus Christi (Santo Tomas de Aquino) "</v>
      </c>
      <c r="I127" t="s">
        <v>949</v>
      </c>
      <c r="J127" t="str">
        <f>_xlfn.CONCAT("""",VLOOKUP(B127,'Index Web'!A$3:L$234,5,FALSE),"""")</f>
        <v>"Precatecumenado"</v>
      </c>
      <c r="K127" t="s">
        <v>950</v>
      </c>
      <c r="L127" t="str">
        <f>_xlfn.CONCAT("[",VLOOKUP(B127,'Index Web'!A$3:N$234,14,FALSE),"]")</f>
        <v>["Pascua","Pentecostés"]</v>
      </c>
      <c r="M127" t="s">
        <v>951</v>
      </c>
      <c r="N127" t="str">
        <f>_xlfn.CONCAT("""/src/index.html?canto=",VLOOKUP(B127,'Index Web'!A$3:N$234,13,FALSE),"""")</f>
        <v>"/src/index.html?canto=laudasion"</v>
      </c>
      <c r="O127" t="s">
        <v>952</v>
      </c>
      <c r="P127" t="str">
        <f>_xlfn.CONCAT("""",VLOOKUP(B127,'Index Web'!A$3:O$234,15,FALSE)," ",VLOOKUP(B127,'Index Web'!A$3:O$234,13,FALSE),"""","},")</f>
        <v>"lauda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c r="Q127" t="str">
        <f t="shared" si="1"/>
        <v>{id:125,title: "Lauda Sión", subtitle: "Secuencia del Corpus Christi (Santo Tomas de Aquino) ", category: "Precatecumenado", moments: ["Pascua","Pentecostés"], url: "/src/index.html?canto=laudasion", content: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row>
    <row r="128" spans="2:17" x14ac:dyDescent="0.35">
      <c r="B128" s="29">
        <v>189</v>
      </c>
      <c r="C128" t="s">
        <v>261</v>
      </c>
      <c r="D128">
        <f>VLOOKUP(B128,'Index Web'!A$3:L$234,2,FALSE)</f>
        <v>126</v>
      </c>
      <c r="E128" t="s">
        <v>947</v>
      </c>
      <c r="F128" t="str">
        <f>_xlfn.CONCAT("""",VLOOKUP(B128,'Index Web'!A$3:L$234,3,FALSE),"""")</f>
        <v>"Letanías de los santos"</v>
      </c>
      <c r="G128" t="s">
        <v>948</v>
      </c>
      <c r="H128" t="str">
        <f>_xlfn.CONCAT("""",VLOOKUP(B128,'Index Web'!A$3:L$234,4,FALSE),"""")</f>
        <v>"De la liturgia bautismal de la Vigilia Pascual"</v>
      </c>
      <c r="I128" t="s">
        <v>949</v>
      </c>
      <c r="J128" t="str">
        <f>_xlfn.CONCAT("""",VLOOKUP(B128,'Index Web'!A$3:L$234,5,FALSE),"""")</f>
        <v>"Liturgia"</v>
      </c>
      <c r="K128" t="s">
        <v>950</v>
      </c>
      <c r="L128" t="str">
        <f>_xlfn.CONCAT("[",VLOOKUP(B128,'Index Web'!A$3:N$234,14,FALSE),"]")</f>
        <v>[""]</v>
      </c>
      <c r="M128" t="s">
        <v>951</v>
      </c>
      <c r="N128" t="str">
        <f>_xlfn.CONCAT("""/src/index.html?canto=",VLOOKUP(B128,'Index Web'!A$3:N$234,13,FALSE),"""")</f>
        <v>"/src/index.html?canto=letaniasdelossantos"</v>
      </c>
      <c r="O128" t="s">
        <v>952</v>
      </c>
      <c r="P128" t="str">
        <f>_xlfn.CONCAT("""",VLOOKUP(B128,'Index Web'!A$3:O$234,15,FALSE)," ",VLOOKUP(B128,'Index Web'!A$3:O$234,13,FALSE),"""","},")</f>
        <v>"letanías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c r="Q128" t="str">
        <f t="shared" si="1"/>
        <v>{id:126,title: "Letanías de los santos", subtitle: "De la liturgia bautismal de la Vigilia Pascual", category: "Liturgia", moments: [""], url: "/src/index.html?canto=letaniasdelossantos", content: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row>
    <row r="129" spans="2:17" x14ac:dyDescent="0.35">
      <c r="B129" s="27">
        <v>191</v>
      </c>
      <c r="C129" t="s">
        <v>261</v>
      </c>
      <c r="D129">
        <f>VLOOKUP(B129,'Index Web'!A$3:L$234,2,FALSE)</f>
        <v>127</v>
      </c>
      <c r="E129" t="s">
        <v>947</v>
      </c>
      <c r="F129" t="str">
        <f>_xlfn.CONCAT("""",VLOOKUP(B129,'Index Web'!A$3:L$234,3,FALSE),"""")</f>
        <v>"Letanías penitenciales i"</v>
      </c>
      <c r="G129" t="s">
        <v>948</v>
      </c>
      <c r="H129" t="str">
        <f>_xlfn.CONCAT("""",VLOOKUP(B129,'Index Web'!A$3:L$234,4,FALSE),"""")</f>
        <v>"Letanía para la Celebración Penitencial – modelo abreviado"</v>
      </c>
      <c r="I129" t="s">
        <v>949</v>
      </c>
      <c r="J129" t="str">
        <f>_xlfn.CONCAT("""",VLOOKUP(B129,'Index Web'!A$3:L$234,5,FALSE),"""")</f>
        <v>"Liturgia"</v>
      </c>
      <c r="K129" t="s">
        <v>950</v>
      </c>
      <c r="L129" t="str">
        <f>_xlfn.CONCAT("[",VLOOKUP(B129,'Index Web'!A$3:N$234,14,FALSE),"]")</f>
        <v>["Penitencial"]</v>
      </c>
      <c r="M129" t="s">
        <v>951</v>
      </c>
      <c r="N129" t="str">
        <f>_xlfn.CONCAT("""/src/index.html?canto=",VLOOKUP(B129,'Index Web'!A$3:N$234,13,FALSE),"""")</f>
        <v>"/src/index.html?canto=letaniaspenitencialesi"</v>
      </c>
      <c r="O129" t="s">
        <v>952</v>
      </c>
      <c r="P129" t="str">
        <f>_xlfn.CONCAT("""",VLOOKUP(B129,'Index Web'!A$3:O$234,15,FALSE)," ",VLOOKUP(B129,'Index Web'!A$3:O$234,13,FALSE),"""","},")</f>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c r="Q129" t="str">
        <f t="shared" si="1"/>
        <v>{id:127,title: "Letanías penitenciales i", subtitle: "Letanía para la Celebración Penitencial – modelo abreviado", category: "Liturgia", moments: ["Penitencial"], url: "/src/index.html?canto=letaniaspenitencialesi",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row>
    <row r="130" spans="2:17" x14ac:dyDescent="0.35">
      <c r="B130" s="29">
        <v>192</v>
      </c>
      <c r="C130" t="s">
        <v>261</v>
      </c>
      <c r="D130">
        <f>VLOOKUP(B130,'Index Web'!A$3:L$234,2,FALSE)</f>
        <v>128</v>
      </c>
      <c r="E130" t="s">
        <v>947</v>
      </c>
      <c r="F130" t="str">
        <f>_xlfn.CONCAT("""",VLOOKUP(B130,'Index Web'!A$3:L$234,3,FALSE),"""")</f>
        <v>"Letanías penitenciales ii"</v>
      </c>
      <c r="G130" t="s">
        <v>948</v>
      </c>
      <c r="H130" t="str">
        <f>_xlfn.CONCAT("""",VLOOKUP(B130,'Index Web'!A$3:L$234,4,FALSE),"""")</f>
        <v>"Letanía para la Celebración Penitencial"</v>
      </c>
      <c r="I130" t="s">
        <v>949</v>
      </c>
      <c r="J130" t="str">
        <f>_xlfn.CONCAT("""",VLOOKUP(B130,'Index Web'!A$3:L$234,5,FALSE),"""")</f>
        <v>"Liturgia"</v>
      </c>
      <c r="K130" t="s">
        <v>950</v>
      </c>
      <c r="L130" t="str">
        <f>_xlfn.CONCAT("[",VLOOKUP(B130,'Index Web'!A$3:N$234,14,FALSE),"]")</f>
        <v>["Penitencial"]</v>
      </c>
      <c r="M130" t="s">
        <v>951</v>
      </c>
      <c r="N130" t="str">
        <f>_xlfn.CONCAT("""/src/index.html?canto=",VLOOKUP(B130,'Index Web'!A$3:N$234,13,FALSE),"""")</f>
        <v>"/src/index.html?canto=letaniaspenitencialesii"</v>
      </c>
      <c r="O130" t="s">
        <v>952</v>
      </c>
      <c r="P130" t="str">
        <f>_xlfn.CONCAT("""",VLOOKUP(B130,'Index Web'!A$3:O$234,15,FALSE)," ",VLOOKUP(B130,'Index Web'!A$3:O$234,13,FALSE),"""","},")</f>
        <v>"Por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c r="Q130" t="str">
        <f t="shared" si="1"/>
        <v>{id:128,title: "Letanías penitenciales ii", subtitle: "Letanía para la Celebración Penitencial", category: "Liturgia", moments: ["Penitencial"], url: "/src/index.html?canto=letaniaspenitencialesii", content: "Por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row>
    <row r="131" spans="2:17" x14ac:dyDescent="0.35">
      <c r="B131" s="26">
        <v>105</v>
      </c>
      <c r="C131" t="s">
        <v>261</v>
      </c>
      <c r="D131">
        <f>VLOOKUP(B131,'Index Web'!A$3:L$234,2,FALSE)</f>
        <v>129</v>
      </c>
      <c r="E131" t="s">
        <v>947</v>
      </c>
      <c r="F131" t="str">
        <f>_xlfn.CONCAT("""",VLOOKUP(B131,'Index Web'!A$3:L$234,3,FALSE),"""")</f>
        <v>"Levanto mis ojos a los montes"</v>
      </c>
      <c r="G131" t="s">
        <v>948</v>
      </c>
      <c r="H131" t="str">
        <f>_xlfn.CONCAT("""",VLOOKUP(B131,'Index Web'!A$3:L$234,4,FALSE),"""")</f>
        <v>"Salmo 121 (120)"</v>
      </c>
      <c r="I131" t="s">
        <v>949</v>
      </c>
      <c r="J131" t="str">
        <f>_xlfn.CONCAT("""",VLOOKUP(B131,'Index Web'!A$3:L$234,5,FALSE),"""")</f>
        <v>"Precatecumenado"</v>
      </c>
      <c r="K131" t="s">
        <v>950</v>
      </c>
      <c r="L131" t="str">
        <f>_xlfn.CONCAT("[",VLOOKUP(B131,'Index Web'!A$3:N$234,14,FALSE),"]")</f>
        <v>["Cuaresma","Entrada","Antiguo Testamento"]</v>
      </c>
      <c r="M131" t="s">
        <v>951</v>
      </c>
      <c r="N131" t="str">
        <f>_xlfn.CONCAT("""/src/index.html?canto=",VLOOKUP(B131,'Index Web'!A$3:N$234,13,FALSE),"""")</f>
        <v>"/src/index.html?canto=levantomisojosalosmontes"</v>
      </c>
      <c r="O131" t="s">
        <v>952</v>
      </c>
      <c r="P131" t="str">
        <f>_xlfn.CONCAT("""",VLOOKUP(B131,'Index Web'!A$3:O$234,15,FALSE)," ",VLOOKUP(B131,'Index Web'!A$3:O$234,13,FALSE),"""","},")</f>
        <v>"levanto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c r="Q131" t="str">
        <f t="shared" ref="Q131:Q194" si="2">_xlfn.CONCAT(C131:P131)</f>
        <v>{id:129,title: "Levanto mis ojos a los montes", subtitle: "Salmo 121 (120)", category: "Precatecumenado", moments: ["Cuaresma","Entrada","Antiguo Testamento"], url: "/src/index.html?canto=levantomisojosalosmontes", content: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row>
    <row r="132" spans="2:17" x14ac:dyDescent="0.35">
      <c r="B132" s="25">
        <v>106</v>
      </c>
      <c r="C132" t="s">
        <v>261</v>
      </c>
      <c r="D132">
        <f>VLOOKUP(B132,'Index Web'!A$3:L$234,2,FALSE)</f>
        <v>130</v>
      </c>
      <c r="E132" t="s">
        <v>947</v>
      </c>
      <c r="F132" t="str">
        <f>_xlfn.CONCAT("""",VLOOKUP(B132,'Index Web'!A$3:L$234,3,FALSE),"""")</f>
        <v>"Llegue hasta tu presencia mi clamor"</v>
      </c>
      <c r="G132" t="s">
        <v>948</v>
      </c>
      <c r="H132" t="str">
        <f>_xlfn.CONCAT("""",VLOOKUP(B132,'Index Web'!A$3:L$234,4,FALSE),"""")</f>
        <v>"Salmo 119 (118)"</v>
      </c>
      <c r="I132" t="s">
        <v>949</v>
      </c>
      <c r="J132" t="str">
        <f>_xlfn.CONCAT("""",VLOOKUP(B132,'Index Web'!A$3:L$234,5,FALSE),"""")</f>
        <v>"Precatecumenado"</v>
      </c>
      <c r="K132" t="s">
        <v>950</v>
      </c>
      <c r="L132" t="str">
        <f>_xlfn.CONCAT("[",VLOOKUP(B132,'Index Web'!A$3:N$234,14,FALSE),"]")</f>
        <v>["Cuaresma","Adviento","Navidad","Entrada","Antiguo Testamento"]</v>
      </c>
      <c r="M132" t="s">
        <v>951</v>
      </c>
      <c r="N132" t="str">
        <f>_xlfn.CONCAT("""/src/index.html?canto=",VLOOKUP(B132,'Index Web'!A$3:N$234,13,FALSE),"""")</f>
        <v>"/src/index.html?canto=lleguehastatupresenciamiclamor"</v>
      </c>
      <c r="O132" t="s">
        <v>952</v>
      </c>
      <c r="P132" t="str">
        <f>_xlfn.CONCAT("""",VLOOKUP(B132,'Index Web'!A$3:O$234,15,FALSE)," ",VLOOKUP(B132,'Index Web'!A$3:O$234,13,FALSE),"""","},")</f>
        <v>"llegue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c r="Q132" t="str">
        <f t="shared" si="2"/>
        <v>{id:130,title: "Llegue hasta tu presencia mi clamor", subtitle: "Salmo 119 (118)", category: "Precatecumenado", moments: ["Cuaresma","Adviento","Navidad","Entrada","Antiguo Testamento"], url: "/src/index.html?canto=lleguehastatupresenciamiclamor", content: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row>
    <row r="133" spans="2:17" x14ac:dyDescent="0.35">
      <c r="B133" s="26">
        <v>107</v>
      </c>
      <c r="C133" t="s">
        <v>261</v>
      </c>
      <c r="D133">
        <f>VLOOKUP(B133,'Index Web'!A$3:L$234,2,FALSE)</f>
        <v>131</v>
      </c>
      <c r="E133" t="s">
        <v>947</v>
      </c>
      <c r="F133" t="str">
        <f>_xlfn.CONCAT("""",VLOOKUP(B133,'Index Web'!A$3:L$234,3,FALSE),"""")</f>
        <v>"Llévame al cielo"</v>
      </c>
      <c r="G133" t="s">
        <v>948</v>
      </c>
      <c r="H133" t="str">
        <f>_xlfn.CONCAT("""",VLOOKUP(B133,'Index Web'!A$3:L$234,4,FALSE),"""")</f>
        <v>"Filipenses 1,23"</v>
      </c>
      <c r="I133" t="s">
        <v>949</v>
      </c>
      <c r="J133" t="str">
        <f>_xlfn.CONCAT("""",VLOOKUP(B133,'Index Web'!A$3:L$234,5,FALSE),"""")</f>
        <v>"Precatecumenado"</v>
      </c>
      <c r="K133" t="s">
        <v>950</v>
      </c>
      <c r="L133" t="str">
        <f>_xlfn.CONCAT("[",VLOOKUP(B133,'Index Web'!A$3:N$234,14,FALSE),"]")</f>
        <v>["Adviento","Navidad","Pascua","Pentecostés","Final","Nuevo Testamento"]</v>
      </c>
      <c r="M133" t="s">
        <v>951</v>
      </c>
      <c r="N133" t="str">
        <f>_xlfn.CONCAT("""/src/index.html?canto=",VLOOKUP(B133,'Index Web'!A$3:N$234,13,FALSE),"""")</f>
        <v>"/src/index.html?canto=llevamealcielo"</v>
      </c>
      <c r="O133" t="s">
        <v>952</v>
      </c>
      <c r="P133" t="str">
        <f>_xlfn.CONCAT("""",VLOOKUP(B133,'Index Web'!A$3:O$234,15,FALSE)," ",VLOOKUP(B133,'Index Web'!A$3:O$234,13,FALSE),"""","},")</f>
        <v>"llévame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c r="Q133" t="str">
        <f t="shared" si="2"/>
        <v>{id:131,title: "Llévame al cielo", subtitle: "Filipenses 1,23", category: "Precatecumenado", moments: ["Adviento","Navidad","Pascua","Pentecostés","Final","Nuevo Testamento"], url: "/src/index.html?canto=llevamealcielo", content: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row>
    <row r="134" spans="2:17" x14ac:dyDescent="0.35">
      <c r="B134" s="25">
        <v>108</v>
      </c>
      <c r="C134" t="s">
        <v>261</v>
      </c>
      <c r="D134">
        <f>VLOOKUP(B134,'Index Web'!A$3:L$234,2,FALSE)</f>
        <v>132</v>
      </c>
      <c r="E134" t="s">
        <v>947</v>
      </c>
      <c r="F134" t="str">
        <f>_xlfn.CONCAT("""",VLOOKUP(B134,'Index Web'!A$3:L$234,3,FALSE),"""")</f>
        <v>"Magníficat"</v>
      </c>
      <c r="G134" t="s">
        <v>948</v>
      </c>
      <c r="H134" t="str">
        <f>_xlfn.CONCAT("""",VLOOKUP(B134,'Index Web'!A$3:L$234,4,FALSE),"""")</f>
        <v>"Lucas 1,46-55"</v>
      </c>
      <c r="I134" t="s">
        <v>949</v>
      </c>
      <c r="J134" t="str">
        <f>_xlfn.CONCAT("""",VLOOKUP(B134,'Index Web'!A$3:L$234,5,FALSE),"""")</f>
        <v>"Precatecumenado"</v>
      </c>
      <c r="K134" t="s">
        <v>950</v>
      </c>
      <c r="L134" t="str">
        <f>_xlfn.CONCAT("[",VLOOKUP(B134,'Index Web'!A$3:N$234,14,FALSE),"]")</f>
        <v>["Vírgen María","Nuevo Testamento"]</v>
      </c>
      <c r="M134" t="s">
        <v>951</v>
      </c>
      <c r="N134" t="str">
        <f>_xlfn.CONCAT("""/src/index.html?canto=",VLOOKUP(B134,'Index Web'!A$3:N$234,13,FALSE),"""")</f>
        <v>"/src/index.html?canto=magnificat"</v>
      </c>
      <c r="O134" t="s">
        <v>952</v>
      </c>
      <c r="P134" t="str">
        <f>_xlfn.CONCAT("""",VLOOKUP(B134,'Index Web'!A$3:O$234,15,FALSE)," ",VLOOKUP(B134,'Index Web'!A$3:O$234,13,FALSE),"""","},")</f>
        <v>"proclama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c r="Q134" t="str">
        <f t="shared" si="2"/>
        <v>{id:132,title: "Magníficat", subtitle: "Lucas 1,46-55", category: "Precatecumenado", moments: ["Vírgen María","Nuevo Testamento"], url: "/src/index.html?canto=magnificat", content: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row>
    <row r="135" spans="2:17" x14ac:dyDescent="0.35">
      <c r="B135" s="26">
        <v>110</v>
      </c>
      <c r="C135" t="s">
        <v>261</v>
      </c>
      <c r="D135">
        <f>VLOOKUP(B135,'Index Web'!A$3:L$234,2,FALSE)</f>
        <v>133</v>
      </c>
      <c r="E135" t="s">
        <v>947</v>
      </c>
      <c r="F135" t="str">
        <f>_xlfn.CONCAT("""",VLOOKUP(B135,'Index Web'!A$3:L$234,3,FALSE),"""")</f>
        <v>"María de Jasna Góra"</v>
      </c>
      <c r="G135" t="s">
        <v>948</v>
      </c>
      <c r="H135" t="str">
        <f>_xlfn.CONCAT("""",VLOOKUP(B135,'Index Web'!A$3:L$234,4,FALSE),"""")</f>
        <v>"Himno a la Virgen de Jasna Göra, Częstochowa Polonia (Kiko Argüello) "</v>
      </c>
      <c r="I135" t="s">
        <v>949</v>
      </c>
      <c r="J135" t="str">
        <f>_xlfn.CONCAT("""",VLOOKUP(B135,'Index Web'!A$3:L$234,5,FALSE),"""")</f>
        <v>"Precatecumenado"</v>
      </c>
      <c r="K135" t="s">
        <v>950</v>
      </c>
      <c r="L135" t="str">
        <f>_xlfn.CONCAT("[",VLOOKUP(B135,'Index Web'!A$3:N$234,14,FALSE),"]")</f>
        <v>["Vírgen María","Nuevo Testamento"]</v>
      </c>
      <c r="M135" t="s">
        <v>951</v>
      </c>
      <c r="N135" t="str">
        <f>_xlfn.CONCAT("""/src/index.html?canto=",VLOOKUP(B135,'Index Web'!A$3:N$234,13,FALSE),"""")</f>
        <v>"/src/index.html?canto=mariadejasnagora"</v>
      </c>
      <c r="O135" t="s">
        <v>952</v>
      </c>
      <c r="P135" t="str">
        <f>_xlfn.CONCAT("""",VLOOKUP(B135,'Index Web'!A$3:O$234,15,FALSE)," ",VLOOKUP(B135,'Index Web'!A$3:O$234,13,FALSE),"""","},")</f>
        <v>"maría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c r="Q135" t="str">
        <f t="shared" si="2"/>
        <v>{id:133,title: "María de Jasna Góra", subtitle: "Himno a la Virgen de Jasna Göra, Częstochowa Polonia (Kiko Argüello) ", category: "Precatecumenado", moments: ["Vírgen María","Nuevo Testamento"], url: "/src/index.html?canto=mariadejasnagora", content: "maría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row>
    <row r="136" spans="2:17" x14ac:dyDescent="0.35">
      <c r="B136" s="25">
        <v>109</v>
      </c>
      <c r="C136" t="s">
        <v>261</v>
      </c>
      <c r="D136">
        <f>VLOOKUP(B136,'Index Web'!A$3:L$234,2,FALSE)</f>
        <v>134</v>
      </c>
      <c r="E136" t="s">
        <v>947</v>
      </c>
      <c r="F136" t="str">
        <f>_xlfn.CONCAT("""",VLOOKUP(B136,'Index Web'!A$3:L$234,3,FALSE),"""")</f>
        <v>"María, casa de bendición"</v>
      </c>
      <c r="G136" t="s">
        <v>948</v>
      </c>
      <c r="H136" t="str">
        <f>_xlfn.CONCAT("""",VLOOKUP(B136,'Index Web'!A$3:L$234,4,FALSE),"""")</f>
        <v>"Juan 2,1–11 – Las Bodas de Caná"</v>
      </c>
      <c r="I136" t="s">
        <v>949</v>
      </c>
      <c r="J136" t="str">
        <f>_xlfn.CONCAT("""",VLOOKUP(B136,'Index Web'!A$3:L$234,5,FALSE),"""")</f>
        <v>"Precatecumenado"</v>
      </c>
      <c r="K136" t="s">
        <v>950</v>
      </c>
      <c r="L136" t="str">
        <f>_xlfn.CONCAT("[",VLOOKUP(B136,'Index Web'!A$3:N$234,14,FALSE),"]")</f>
        <v>["Vírgen María","Pascua","Comunión","Pentecostés"]</v>
      </c>
      <c r="M136" t="s">
        <v>951</v>
      </c>
      <c r="N136" t="str">
        <f>_xlfn.CONCAT("""/src/index.html?canto=",VLOOKUP(B136,'Index Web'!A$3:N$234,13,FALSE),"""")</f>
        <v>"/src/index.html?canto=mariacasadebendicion"</v>
      </c>
      <c r="O136" t="s">
        <v>952</v>
      </c>
      <c r="P136" t="str">
        <f>_xlfn.CONCAT("""",VLOOKUP(B136,'Index Web'!A$3:O$234,15,FALSE)," ",VLOOKUP(B136,'Index Web'!A$3:O$234,13,FALSE),"""","},")</f>
        <v>"maría,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c r="Q136" t="str">
        <f t="shared" si="2"/>
        <v>{id:134,title: "María, casa de bendición", subtitle: "Juan 2,1–11 – Las Bodas de Caná", category: "Precatecumenado", moments: ["Vírgen María","Pascua","Comunión","Pentecostés"], url: "/src/index.html?canto=mariacasadebendicion", content: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row>
    <row r="137" spans="2:17" x14ac:dyDescent="0.35">
      <c r="B137" s="26">
        <v>111</v>
      </c>
      <c r="C137" t="s">
        <v>261</v>
      </c>
      <c r="D137">
        <f>VLOOKUP(B137,'Index Web'!A$3:L$234,2,FALSE)</f>
        <v>135</v>
      </c>
      <c r="E137" t="s">
        <v>947</v>
      </c>
      <c r="F137" t="str">
        <f>_xlfn.CONCAT("""",VLOOKUP(B137,'Index Web'!A$3:L$234,3,FALSE),"""")</f>
        <v>"María, madre de la Iglesia"</v>
      </c>
      <c r="G137" t="s">
        <v>948</v>
      </c>
      <c r="H137" t="str">
        <f>_xlfn.CONCAT("""",VLOOKUP(B137,'Index Web'!A$3:L$234,4,FALSE),"""")</f>
        <v>"Juan 19,26-34"</v>
      </c>
      <c r="I137" t="s">
        <v>949</v>
      </c>
      <c r="J137" t="str">
        <f>_xlfn.CONCAT("""",VLOOKUP(B137,'Index Web'!A$3:L$234,5,FALSE),"""")</f>
        <v>"Precatecumenado"</v>
      </c>
      <c r="K137" t="s">
        <v>950</v>
      </c>
      <c r="L137" t="str">
        <f>_xlfn.CONCAT("[",VLOOKUP(B137,'Index Web'!A$3:N$234,14,FALSE),"]")</f>
        <v>["Vírgen María","Cuaresma","Fracción Del Pan","Nuevo Testamento"]</v>
      </c>
      <c r="M137" t="s">
        <v>951</v>
      </c>
      <c r="N137" t="str">
        <f>_xlfn.CONCAT("""/src/index.html?canto=",VLOOKUP(B137,'Index Web'!A$3:N$234,13,FALSE),"""")</f>
        <v>"/src/index.html?canto=mariamadredelaiglesia"</v>
      </c>
      <c r="O137" t="s">
        <v>952</v>
      </c>
      <c r="P137" t="str">
        <f>_xlfn.CONCAT("""",VLOOKUP(B137,'Index Web'!A$3:O$234,15,FALSE)," ",VLOOKUP(B137,'Index Web'!A$3:O$234,13,FALSE),"""","},")</f>
        <v>"maria,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c r="Q137" t="str">
        <f t="shared" si="2"/>
        <v>{id:135,title: "María, madre de la Iglesia", subtitle: "Juan 19,26-34", category: "Precatecumenado", moments: ["Vírgen María","Cuaresma","Fracción Del Pan","Nuevo Testamento"], url: "/src/index.html?canto=mariamadredelaiglesia", content: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row>
    <row r="138" spans="2:17" x14ac:dyDescent="0.35">
      <c r="B138" s="25">
        <v>112</v>
      </c>
      <c r="C138" t="s">
        <v>261</v>
      </c>
      <c r="D138">
        <f>VLOOKUP(B138,'Index Web'!A$3:L$234,2,FALSE)</f>
        <v>136</v>
      </c>
      <c r="E138" t="s">
        <v>947</v>
      </c>
      <c r="F138" t="str">
        <f>_xlfn.CONCAT("""",VLOOKUP(B138,'Index Web'!A$3:L$234,3,FALSE),"""")</f>
        <v>"María, madre del camino ardiente"</v>
      </c>
      <c r="G138" t="s">
        <v>948</v>
      </c>
      <c r="H138" t="str">
        <f>_xlfn.CONCAT("""",VLOOKUP(B138,'Index Web'!A$3:L$234,4,FALSE),"""")</f>
        <v>"Himno a la Virgen del Tercer Milenio (Kiko Argüello)"</v>
      </c>
      <c r="I138" t="s">
        <v>949</v>
      </c>
      <c r="J138" t="str">
        <f>_xlfn.CONCAT("""",VLOOKUP(B138,'Index Web'!A$3:L$234,5,FALSE),"""")</f>
        <v>"Precatecumenado"</v>
      </c>
      <c r="K138" t="s">
        <v>950</v>
      </c>
      <c r="L138" t="str">
        <f>_xlfn.CONCAT("[",VLOOKUP(B138,'Index Web'!A$3:N$234,14,FALSE),"]")</f>
        <v>["Vírgen María","Adviento","Navidad"]</v>
      </c>
      <c r="M138" t="s">
        <v>951</v>
      </c>
      <c r="N138" t="str">
        <f>_xlfn.CONCAT("""/src/index.html?canto=",VLOOKUP(B138,'Index Web'!A$3:N$234,13,FALSE),"""")</f>
        <v>"/src/index.html?canto=mariamadredelcaminoardiente"</v>
      </c>
      <c r="O138" t="s">
        <v>952</v>
      </c>
      <c r="P138" t="str">
        <f>_xlfn.CONCAT("""",VLOOKUP(B138,'Index Web'!A$3:O$234,15,FALSE)," ",VLOOKUP(B138,'Index Web'!A$3:O$234,13,FALSE),"""","},")</f>
        <v>"maría,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c r="Q138" t="str">
        <f t="shared" si="2"/>
        <v>{id:136,title: "María, madre del camino ardiente", subtitle: "Himno a la Virgen del Tercer Milenio (Kiko Argüello)", category: "Precatecumenado", moments: ["Vírgen María","Adviento","Navidad"], url: "/src/index.html?canto=mariamadredelcaminoardiente", content: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row>
    <row r="139" spans="2:17" x14ac:dyDescent="0.35">
      <c r="B139" s="26">
        <v>113</v>
      </c>
      <c r="C139" t="s">
        <v>261</v>
      </c>
      <c r="D139">
        <f>VLOOKUP(B139,'Index Web'!A$3:L$234,2,FALSE)</f>
        <v>137</v>
      </c>
      <c r="E139" t="s">
        <v>947</v>
      </c>
      <c r="F139" t="str">
        <f>_xlfn.CONCAT("""",VLOOKUP(B139,'Index Web'!A$3:L$234,3,FALSE),"""")</f>
        <v>"María, pequeña María"</v>
      </c>
      <c r="G139" t="s">
        <v>948</v>
      </c>
      <c r="H139" t="str">
        <f>_xlfn.CONCAT("""",VLOOKUP(B139,'Index Web'!A$3:L$234,4,FALSE),"""")</f>
        <v>"Himno a la Virgen María (Kiko Argüello)"</v>
      </c>
      <c r="I139" t="s">
        <v>949</v>
      </c>
      <c r="J139" t="str">
        <f>_xlfn.CONCAT("""",VLOOKUP(B139,'Index Web'!A$3:L$234,5,FALSE),"""")</f>
        <v>"Precatecumenado"</v>
      </c>
      <c r="K139" t="s">
        <v>950</v>
      </c>
      <c r="L139" t="str">
        <f>_xlfn.CONCAT("[",VLOOKUP(B139,'Index Web'!A$3:N$234,14,FALSE),"]")</f>
        <v>["Vírgen María","Cuaresma"]</v>
      </c>
      <c r="M139" t="s">
        <v>951</v>
      </c>
      <c r="N139" t="str">
        <f>_xlfn.CONCAT("""/src/index.html?canto=",VLOOKUP(B139,'Index Web'!A$3:N$234,13,FALSE),"""")</f>
        <v>"/src/index.html?canto=mariapequenamaria"</v>
      </c>
      <c r="O139" t="s">
        <v>952</v>
      </c>
      <c r="P139" t="str">
        <f>_xlfn.CONCAT("""",VLOOKUP(B139,'Index Web'!A$3:O$234,15,FALSE)," ",VLOOKUP(B139,'Index Web'!A$3:O$234,13,FALSE),"""","},")</f>
        <v>"maría,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c r="Q139" t="str">
        <f t="shared" si="2"/>
        <v>{id:137,title: "María, pequeña María", subtitle: "Himno a la Virgen María (Kiko Argüello)", category: "Precatecumenado", moments: ["Vírgen María","Cuaresma"], url: "/src/index.html?canto=mariapequenamaria", content: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row>
    <row r="140" spans="2:17" x14ac:dyDescent="0.35">
      <c r="B140" s="25">
        <v>114</v>
      </c>
      <c r="C140" t="s">
        <v>261</v>
      </c>
      <c r="D140">
        <f>VLOOKUP(B140,'Index Web'!A$3:L$234,2,FALSE)</f>
        <v>138</v>
      </c>
      <c r="E140" t="s">
        <v>947</v>
      </c>
      <c r="F140" t="str">
        <f>_xlfn.CONCAT("""",VLOOKUP(B140,'Index Web'!A$3:L$234,3,FALSE),"""")</f>
        <v>"Me enseñarás el camino de la vida"</v>
      </c>
      <c r="G140" t="s">
        <v>948</v>
      </c>
      <c r="H140" t="str">
        <f>_xlfn.CONCAT("""",VLOOKUP(B140,'Index Web'!A$3:L$234,4,FALSE),"""")</f>
        <v>"Salmo 16 (15)"</v>
      </c>
      <c r="I140" t="s">
        <v>949</v>
      </c>
      <c r="J140" t="str">
        <f>_xlfn.CONCAT("""",VLOOKUP(B140,'Index Web'!A$3:L$234,5,FALSE),"""")</f>
        <v>"Precatecumenado"</v>
      </c>
      <c r="K140" t="s">
        <v>950</v>
      </c>
      <c r="L140" t="str">
        <f>_xlfn.CONCAT("[",VLOOKUP(B140,'Index Web'!A$3:N$234,14,FALSE),"]")</f>
        <v>["Pascua","Pentecostés","Entrada","Antiguo Testamento"]</v>
      </c>
      <c r="M140" t="s">
        <v>951</v>
      </c>
      <c r="N140" t="str">
        <f>_xlfn.CONCAT("""/src/index.html?canto=",VLOOKUP(B140,'Index Web'!A$3:N$234,13,FALSE),"""")</f>
        <v>"/src/index.html?canto=meensenaraselcaminodelavida"</v>
      </c>
      <c r="O140" t="s">
        <v>952</v>
      </c>
      <c r="P140" t="str">
        <f>_xlfn.CONCAT("""",VLOOKUP(B140,'Index Web'!A$3:O$234,15,FALSE)," ",VLOOKUP(B140,'Index Web'!A$3:O$234,13,FALSE),"""","},")</f>
        <v>"me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c r="Q140" t="str">
        <f t="shared" si="2"/>
        <v>{id:138,title: "Me enseñarás el camino de la vida", subtitle: "Salmo 16 (15)", category: "Precatecumenado", moments: ["Pascua","Pentecostés","Entrada","Antiguo Testamento"], url: "/src/index.html?canto=meensenaraselcaminodelavida", content: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row>
    <row r="141" spans="2:17" x14ac:dyDescent="0.35">
      <c r="B141" s="26">
        <v>115</v>
      </c>
      <c r="C141" t="s">
        <v>261</v>
      </c>
      <c r="D141">
        <f>VLOOKUP(B141,'Index Web'!A$3:L$234,2,FALSE)</f>
        <v>139</v>
      </c>
      <c r="E141" t="s">
        <v>947</v>
      </c>
      <c r="F141" t="str">
        <f>_xlfn.CONCAT("""",VLOOKUP(B141,'Index Web'!A$3:L$234,3,FALSE),"""")</f>
        <v>"Me has seducido, Señor "</v>
      </c>
      <c r="G141" t="s">
        <v>948</v>
      </c>
      <c r="H141" t="str">
        <f>_xlfn.CONCAT("""",VLOOKUP(B141,'Index Web'!A$3:L$234,4,FALSE),"""")</f>
        <v>"Jeremias 20,7-18"</v>
      </c>
      <c r="I141" t="s">
        <v>949</v>
      </c>
      <c r="J141" t="str">
        <f>_xlfn.CONCAT("""",VLOOKUP(B141,'Index Web'!A$3:L$234,5,FALSE),"""")</f>
        <v>"Precatecumenado"</v>
      </c>
      <c r="K141" t="s">
        <v>950</v>
      </c>
      <c r="L141" t="str">
        <f>_xlfn.CONCAT("[",VLOOKUP(B141,'Index Web'!A$3:N$234,14,FALSE),"]")</f>
        <v>["Antiguo Testamento"]</v>
      </c>
      <c r="M141" t="s">
        <v>951</v>
      </c>
      <c r="N141" t="str">
        <f>_xlfn.CONCAT("""/src/index.html?canto=",VLOOKUP(B141,'Index Web'!A$3:N$234,13,FALSE),"""")</f>
        <v>"/src/index.html?canto=mehasseducidosenor"</v>
      </c>
      <c r="O141" t="s">
        <v>952</v>
      </c>
      <c r="P141" t="str">
        <f>_xlfn.CONCAT("""",VLOOKUP(B141,'Index Web'!A$3:O$234,15,FALSE)," ",VLOOKUP(B141,'Index Web'!A$3:O$234,13,FALSE),"""","},")</f>
        <v>"me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c r="Q141" t="str">
        <f t="shared" si="2"/>
        <v>{id:139,title: "Me has seducido, Señor ", subtitle: "Jeremias 20,7-18", category: "Precatecumenado", moments: ["Antiguo Testamento"], url: "/src/index.html?canto=mehasseducidosenor", content: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row>
    <row r="142" spans="2:17" x14ac:dyDescent="0.35">
      <c r="B142" s="24">
        <v>243</v>
      </c>
      <c r="C142" t="s">
        <v>261</v>
      </c>
      <c r="D142">
        <f>VLOOKUP(B142,'Index Web'!A$3:L$234,2,FALSE)</f>
        <v>140</v>
      </c>
      <c r="E142" t="s">
        <v>947</v>
      </c>
      <c r="F142" t="str">
        <f>_xlfn.CONCAT("""",VLOOKUP(B142,'Index Web'!A$3:L$234,3,FALSE),"""")</f>
        <v>"Me robaste el corazón "</v>
      </c>
      <c r="G142" t="s">
        <v>948</v>
      </c>
      <c r="H142" t="str">
        <f>_xlfn.CONCAT("""",VLOOKUP(B142,'Index Web'!A$3:L$234,4,FALSE),"""")</f>
        <v>"Cantar de los cantares 4,9 - 5,1"</v>
      </c>
      <c r="I142" t="s">
        <v>949</v>
      </c>
      <c r="J142" t="str">
        <f>_xlfn.CONCAT("""",VLOOKUP(B142,'Index Web'!A$3:L$234,5,FALSE),"""")</f>
        <v>"Eleccion"</v>
      </c>
      <c r="K142" t="s">
        <v>950</v>
      </c>
      <c r="L142" t="str">
        <f>_xlfn.CONCAT("[",VLOOKUP(B142,'Index Web'!A$3:N$234,14,FALSE),"]")</f>
        <v>["Antiguo Testamento"]</v>
      </c>
      <c r="M142" t="s">
        <v>951</v>
      </c>
      <c r="N142" t="str">
        <f>_xlfn.CONCAT("""/src/index.html?canto=",VLOOKUP(B142,'Index Web'!A$3:N$234,13,FALSE),"""")</f>
        <v>"/src/index.html?canto=merobasteelcorazon"</v>
      </c>
      <c r="O142" t="s">
        <v>952</v>
      </c>
      <c r="P142" t="str">
        <f>_xlfn.CONCAT("""",VLOOKUP(B142,'Index Web'!A$3:O$234,15,FALSE)," ",VLOOKUP(B142,'Index Web'!A$3:O$234,13,FALSE),"""","},")</f>
        <v>"me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c r="Q142" t="str">
        <f t="shared" si="2"/>
        <v>{id:140,title: "Me robaste el corazón ", subtitle: "Cantar de los cantares 4,9 - 5,1", category: "Eleccion", moments: ["Antiguo Testamento"], url: "/src/index.html?canto=merobasteelcorazon", content: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row>
    <row r="143" spans="2:17" x14ac:dyDescent="0.35">
      <c r="B143" s="26">
        <v>116</v>
      </c>
      <c r="C143" t="s">
        <v>261</v>
      </c>
      <c r="D143">
        <f>VLOOKUP(B143,'Index Web'!A$3:L$234,2,FALSE)</f>
        <v>141</v>
      </c>
      <c r="E143" t="s">
        <v>947</v>
      </c>
      <c r="F143" t="str">
        <f>_xlfn.CONCAT("""",VLOOKUP(B143,'Index Web'!A$3:L$234,3,FALSE),"""")</f>
        <v>"Mirad qué estupendo"</v>
      </c>
      <c r="G143" t="s">
        <v>948</v>
      </c>
      <c r="H143" t="str">
        <f>_xlfn.CONCAT("""",VLOOKUP(B143,'Index Web'!A$3:L$234,4,FALSE),"""")</f>
        <v>"Salmo 133 (132)"</v>
      </c>
      <c r="I143" t="s">
        <v>949</v>
      </c>
      <c r="J143" t="str">
        <f>_xlfn.CONCAT("""",VLOOKUP(B143,'Index Web'!A$3:L$234,5,FALSE),"""")</f>
        <v>"Precatecumenado"</v>
      </c>
      <c r="K143" t="s">
        <v>950</v>
      </c>
      <c r="L143" t="str">
        <f>_xlfn.CONCAT("[",VLOOKUP(B143,'Index Web'!A$3:N$234,14,FALSE),"]")</f>
        <v>["Paz","Antiguo Testamento"]</v>
      </c>
      <c r="M143" t="s">
        <v>951</v>
      </c>
      <c r="N143" t="str">
        <f>_xlfn.CONCAT("""/src/index.html?canto=",VLOOKUP(B143,'Index Web'!A$3:N$234,13,FALSE),"""")</f>
        <v>"/src/index.html?canto=miradqueestupendo"</v>
      </c>
      <c r="O143" t="s">
        <v>952</v>
      </c>
      <c r="P143" t="str">
        <f>_xlfn.CONCAT("""",VLOOKUP(B143,'Index Web'!A$3:O$234,15,FALSE)," ",VLOOKUP(B143,'Index Web'!A$3:O$234,13,FALSE),"""","},")</f>
        <v>"mirad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c r="Q143" t="str">
        <f t="shared" si="2"/>
        <v>{id:141,title: "Mirad qué estupendo", subtitle: "Salmo 133 (132)", category: "Precatecumenado", moments: ["Paz","Antiguo Testamento"], url: "/src/index.html?canto=miradqueestupendo", content: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row>
    <row r="144" spans="2:17" x14ac:dyDescent="0.35">
      <c r="B144" s="25">
        <v>118</v>
      </c>
      <c r="C144" t="s">
        <v>261</v>
      </c>
      <c r="D144">
        <f>VLOOKUP(B144,'Index Web'!A$3:L$234,2,FALSE)</f>
        <v>142</v>
      </c>
      <c r="E144" t="s">
        <v>947</v>
      </c>
      <c r="F144" t="str">
        <f>_xlfn.CONCAT("""",VLOOKUP(B144,'Index Web'!A$3:L$234,3,FALSE),"""")</f>
        <v>"Misericordia mía, misericordia"</v>
      </c>
      <c r="G144" t="s">
        <v>948</v>
      </c>
      <c r="H144" t="str">
        <f>_xlfn.CONCAT("""",VLOOKUP(B144,'Index Web'!A$3:L$234,4,FALSE),"""")</f>
        <v>"Salmo 51 (50)"</v>
      </c>
      <c r="I144" t="s">
        <v>949</v>
      </c>
      <c r="J144" t="str">
        <f>_xlfn.CONCAT("""",VLOOKUP(B144,'Index Web'!A$3:L$234,5,FALSE),"""")</f>
        <v>"Precatecumenado"</v>
      </c>
      <c r="K144" t="s">
        <v>950</v>
      </c>
      <c r="L144" t="str">
        <f>_xlfn.CONCAT("[",VLOOKUP(B144,'Index Web'!A$3:N$234,14,FALSE),"]")</f>
        <v>["Cuaresma","Antiguo Testamento"]</v>
      </c>
      <c r="M144" t="s">
        <v>951</v>
      </c>
      <c r="N144" t="str">
        <f>_xlfn.CONCAT("""/src/index.html?canto=",VLOOKUP(B144,'Index Web'!A$3:N$234,13,FALSE),"""")</f>
        <v>"/src/index.html?canto=misericordiamiamisericordia"</v>
      </c>
      <c r="O144" t="s">
        <v>952</v>
      </c>
      <c r="P144" t="str">
        <f>_xlfn.CONCAT("""",VLOOKUP(B144,'Index Web'!A$3:O$234,15,FALSE)," ",VLOOKUP(B144,'Index Web'!A$3:O$234,13,FALSE),"""","},")</f>
        <v>"misericordia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c r="Q144" t="str">
        <f t="shared" si="2"/>
        <v>{id:142,title: "Misericordia mía, misericordia", subtitle: "Salmo 51 (50)", category: "Precatecumenado", moments: ["Cuaresma","Antiguo Testamento"], url: "/src/index.html?canto=misericordiamiamisericordia", content: "misericordia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row>
    <row r="145" spans="2:17" x14ac:dyDescent="0.35">
      <c r="B145" s="26">
        <v>117</v>
      </c>
      <c r="C145" t="s">
        <v>261</v>
      </c>
      <c r="D145">
        <f>VLOOKUP(B145,'Index Web'!A$3:L$234,2,FALSE)</f>
        <v>143</v>
      </c>
      <c r="E145" t="s">
        <v>947</v>
      </c>
      <c r="F145" t="str">
        <f>_xlfn.CONCAT("""",VLOOKUP(B145,'Index Web'!A$3:L$234,3,FALSE),"""")</f>
        <v>"Misericordia, Dios mío"</v>
      </c>
      <c r="G145" t="s">
        <v>948</v>
      </c>
      <c r="H145" t="str">
        <f>_xlfn.CONCAT("""",VLOOKUP(B145,'Index Web'!A$3:L$234,4,FALSE),"""")</f>
        <v>"Salmo 51(50)"</v>
      </c>
      <c r="I145" t="s">
        <v>949</v>
      </c>
      <c r="J145" t="str">
        <f>_xlfn.CONCAT("""",VLOOKUP(B145,'Index Web'!A$3:L$234,5,FALSE),"""")</f>
        <v>"Precatecumenado"</v>
      </c>
      <c r="K145" t="s">
        <v>950</v>
      </c>
      <c r="L145" t="str">
        <f>_xlfn.CONCAT("[",VLOOKUP(B145,'Index Web'!A$3:N$234,14,FALSE),"]")</f>
        <v>["Cuaresma","Antiguo Testamento"]</v>
      </c>
      <c r="M145" t="s">
        <v>951</v>
      </c>
      <c r="N145" t="str">
        <f>_xlfn.CONCAT("""/src/index.html?canto=",VLOOKUP(B145,'Index Web'!A$3:N$234,13,FALSE),"""")</f>
        <v>"/src/index.html?canto=misericordiadiosmio"</v>
      </c>
      <c r="O145" t="s">
        <v>952</v>
      </c>
      <c r="P145" t="str">
        <f>_xlfn.CONCAT("""",VLOOKUP(B145,'Index Web'!A$3:O$234,15,FALSE)," ",VLOOKUP(B145,'Index Web'!A$3:O$234,13,FALSE),"""","},")</f>
        <v>"misericordia,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c r="Q145" t="str">
        <f t="shared" si="2"/>
        <v>{id:143,title: "Misericordia, Dios mío", subtitle: "Salmo 51(50)", category: "Precatecumenado", moments: ["Cuaresma","Antiguo Testamento"], url: "/src/index.html?canto=misericordiadiosmio", content: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row>
    <row r="146" spans="2:17" x14ac:dyDescent="0.35">
      <c r="B146" s="25">
        <v>119</v>
      </c>
      <c r="C146" t="s">
        <v>261</v>
      </c>
      <c r="D146">
        <f>VLOOKUP(B146,'Index Web'!A$3:L$234,2,FALSE)</f>
        <v>144</v>
      </c>
      <c r="E146" t="s">
        <v>947</v>
      </c>
      <c r="F146" t="str">
        <f>_xlfn.CONCAT("""",VLOOKUP(B146,'Index Web'!A$3:L$234,3,FALSE),"""")</f>
        <v>"Mucho me han perseguido "</v>
      </c>
      <c r="G146" t="s">
        <v>948</v>
      </c>
      <c r="H146" t="str">
        <f>_xlfn.CONCAT("""",VLOOKUP(B146,'Index Web'!A$3:L$234,4,FALSE),"""")</f>
        <v>"Salmo 129 (128)"</v>
      </c>
      <c r="I146" t="s">
        <v>949</v>
      </c>
      <c r="J146" t="str">
        <f>_xlfn.CONCAT("""",VLOOKUP(B146,'Index Web'!A$3:L$234,5,FALSE),"""")</f>
        <v>"Precatecumenado"</v>
      </c>
      <c r="K146" t="s">
        <v>950</v>
      </c>
      <c r="L146" t="str">
        <f>_xlfn.CONCAT("[",VLOOKUP(B146,'Index Web'!A$3:N$234,14,FALSE),"]")</f>
        <v>["Antiguo Testamento"]</v>
      </c>
      <c r="M146" t="s">
        <v>951</v>
      </c>
      <c r="N146" t="str">
        <f>_xlfn.CONCAT("""/src/index.html?canto=",VLOOKUP(B146,'Index Web'!A$3:N$234,13,FALSE),"""")</f>
        <v>"/src/index.html?canto=muchomehanperseguido"</v>
      </c>
      <c r="O146" t="s">
        <v>952</v>
      </c>
      <c r="P146" t="str">
        <f>_xlfn.CONCAT("""",VLOOKUP(B146,'Index Web'!A$3:O$234,15,FALSE)," ",VLOOKUP(B146,'Index Web'!A$3:O$234,13,FALSE),"""","},")</f>
        <v>"mucho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c r="Q146" t="str">
        <f t="shared" si="2"/>
        <v>{id:144,title: "Mucho me han perseguido ", subtitle: "Salmo 129 (128)", category: "Precatecumenado", moments: ["Antiguo Testamento"], url: "/src/index.html?canto=muchomehanperseguido", content: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row>
    <row r="147" spans="2:17" x14ac:dyDescent="0.35">
      <c r="B147" s="30">
        <v>229</v>
      </c>
      <c r="C147" t="s">
        <v>261</v>
      </c>
      <c r="D147">
        <f>VLOOKUP(B147,'Index Web'!A$3:L$234,2,FALSE)</f>
        <v>145</v>
      </c>
      <c r="E147" t="s">
        <v>947</v>
      </c>
      <c r="F147" t="str">
        <f>_xlfn.CONCAT("""",VLOOKUP(B147,'Index Web'!A$3:L$234,3,FALSE),"""")</f>
        <v>"Ninguno puede servir a dos señores"</v>
      </c>
      <c r="G147" t="s">
        <v>948</v>
      </c>
      <c r="H147" t="str">
        <f>_xlfn.CONCAT("""",VLOOKUP(B147,'Index Web'!A$3:L$234,4,FALSE),"""")</f>
        <v>"Mateo 6,24-33 "</v>
      </c>
      <c r="I147" t="s">
        <v>949</v>
      </c>
      <c r="J147" t="str">
        <f>_xlfn.CONCAT("""",VLOOKUP(B147,'Index Web'!A$3:L$234,5,FALSE),"""")</f>
        <v>"Catecumenado"</v>
      </c>
      <c r="K147" t="s">
        <v>950</v>
      </c>
      <c r="L147" t="str">
        <f>_xlfn.CONCAT("[",VLOOKUP(B147,'Index Web'!A$3:N$234,14,FALSE),"]")</f>
        <v>["Nuevo Testamento"]</v>
      </c>
      <c r="M147" t="s">
        <v>951</v>
      </c>
      <c r="N147" t="str">
        <f>_xlfn.CONCAT("""/src/index.html?canto=",VLOOKUP(B147,'Index Web'!A$3:N$234,13,FALSE),"""")</f>
        <v>"/src/index.html?canto=ningunopuedeserviradossenores"</v>
      </c>
      <c r="O147" t="s">
        <v>952</v>
      </c>
      <c r="P147" t="str">
        <f>_xlfn.CONCAT("""",VLOOKUP(B147,'Index Web'!A$3:O$234,15,FALSE)," ",VLOOKUP(B147,'Index Web'!A$3:O$234,13,FALSE),"""","},")</f>
        <v>"ninguno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c r="Q147" t="str">
        <f t="shared" si="2"/>
        <v>{id:145,title: "Ninguno puede servir a dos señores", subtitle: "Mateo 6,24-33 ", category: "Catecumenado", moments: ["Nuevo Testamento"], url: "/src/index.html?canto=ningunopuedeserviradossenores", content: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row>
    <row r="148" spans="2:17" x14ac:dyDescent="0.35">
      <c r="B148" s="25">
        <v>120</v>
      </c>
      <c r="C148" t="s">
        <v>261</v>
      </c>
      <c r="D148">
        <f>VLOOKUP(B148,'Index Web'!A$3:L$234,2,FALSE)</f>
        <v>146</v>
      </c>
      <c r="E148" t="s">
        <v>947</v>
      </c>
      <c r="F148" t="str">
        <f>_xlfn.CONCAT("""",VLOOKUP(B148,'Index Web'!A$3:L$234,3,FALSE),"""")</f>
        <v>"No está aquí, resucitó"</v>
      </c>
      <c r="G148" t="s">
        <v>948</v>
      </c>
      <c r="H148" t="str">
        <f>_xlfn.CONCAT("""",VLOOKUP(B148,'Index Web'!A$3:L$234,4,FALSE),"""")</f>
        <v>"Mateo 28,1-8"</v>
      </c>
      <c r="I148" t="s">
        <v>949</v>
      </c>
      <c r="J148" t="str">
        <f>_xlfn.CONCAT("""",VLOOKUP(B148,'Index Web'!A$3:L$234,5,FALSE),"""")</f>
        <v>"Precatecumenado"</v>
      </c>
      <c r="K148" t="s">
        <v>950</v>
      </c>
      <c r="L148" t="str">
        <f>_xlfn.CONCAT("[",VLOOKUP(B148,'Index Web'!A$3:N$234,14,FALSE),"]")</f>
        <v>["Pascua","Pentecostés","Nuevo Testamento"]</v>
      </c>
      <c r="M148" t="s">
        <v>951</v>
      </c>
      <c r="N148" t="str">
        <f>_xlfn.CONCAT("""/src/index.html?canto=",VLOOKUP(B148,'Index Web'!A$3:N$234,13,FALSE),"""")</f>
        <v>"/src/index.html?canto=noestaaquiresucito"</v>
      </c>
      <c r="O148" t="s">
        <v>952</v>
      </c>
      <c r="P148" t="str">
        <f>_xlfn.CONCAT("""",VLOOKUP(B148,'Index Web'!A$3:O$234,15,FALSE)," ",VLOOKUP(B148,'Index Web'!A$3:O$234,13,FALSE),"""","},")</f>
        <v>"no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c r="Q148" t="str">
        <f t="shared" si="2"/>
        <v>{id:146,title: "No está aquí, resucitó", subtitle: "Mateo 28,1-8", category: "Precatecumenado", moments: ["Pascua","Pentecostés","Nuevo Testamento"], url: "/src/index.html?canto=noestaaquiresucito", content: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row>
    <row r="149" spans="2:17" x14ac:dyDescent="0.35">
      <c r="B149" s="26">
        <v>121</v>
      </c>
      <c r="C149" t="s">
        <v>261</v>
      </c>
      <c r="D149">
        <f>VLOOKUP(B149,'Index Web'!A$3:L$234,2,FALSE)</f>
        <v>147</v>
      </c>
      <c r="E149" t="s">
        <v>947</v>
      </c>
      <c r="F149" t="str">
        <f>_xlfn.CONCAT("""",VLOOKUP(B149,'Index Web'!A$3:L$234,3,FALSE),"""")</f>
        <v>"No hay en él parecer"</v>
      </c>
      <c r="G149" t="s">
        <v>948</v>
      </c>
      <c r="H149" t="str">
        <f>_xlfn.CONCAT("""",VLOOKUP(B149,'Index Web'!A$3:L$234,4,FALSE),"""")</f>
        <v>"Isaías 53,2ss - Cuarto canto del Siervo de Yahveh"</v>
      </c>
      <c r="I149" t="s">
        <v>949</v>
      </c>
      <c r="J149" t="str">
        <f>_xlfn.CONCAT("""",VLOOKUP(B149,'Index Web'!A$3:L$234,5,FALSE),"""")</f>
        <v>"Precatecumenado"</v>
      </c>
      <c r="K149" t="s">
        <v>950</v>
      </c>
      <c r="L149" t="str">
        <f>_xlfn.CONCAT("[",VLOOKUP(B149,'Index Web'!A$3:N$234,14,FALSE),"]")</f>
        <v>["Fracción Del Pan","Antiguo Testamento"]</v>
      </c>
      <c r="M149" t="s">
        <v>951</v>
      </c>
      <c r="N149" t="str">
        <f>_xlfn.CONCAT("""/src/index.html?canto=",VLOOKUP(B149,'Index Web'!A$3:N$234,13,FALSE),"""")</f>
        <v>"/src/index.html?canto=nohayenelparecer"</v>
      </c>
      <c r="O149" t="s">
        <v>952</v>
      </c>
      <c r="P149" t="str">
        <f>_xlfn.CONCAT("""",VLOOKUP(B149,'Index Web'!A$3:O$234,15,FALSE)," ",VLOOKUP(B149,'Index Web'!A$3:O$234,13,FALSE),"""","},")</f>
        <v>"no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c r="Q149" t="str">
        <f t="shared" si="2"/>
        <v>{id:147,title: "No hay en él parecer", subtitle: "Isaías 53,2ss - Cuarto canto del Siervo de Yahveh", category: "Precatecumenado", moments: ["Fracción Del Pan","Antiguo Testamento"], url: "/src/index.html?canto=nohayenelparecer", content: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row>
    <row r="150" spans="2:17" x14ac:dyDescent="0.35">
      <c r="B150" s="31">
        <v>230</v>
      </c>
      <c r="C150" t="s">
        <v>261</v>
      </c>
      <c r="D150">
        <f>VLOOKUP(B150,'Index Web'!A$3:L$234,2,FALSE)</f>
        <v>148</v>
      </c>
      <c r="E150" t="s">
        <v>947</v>
      </c>
      <c r="F150" t="str">
        <f>_xlfn.CONCAT("""",VLOOKUP(B150,'Index Web'!A$3:L$234,3,FALSE),"""")</f>
        <v>"No resistáis al mal "</v>
      </c>
      <c r="G150" t="s">
        <v>948</v>
      </c>
      <c r="H150" t="str">
        <f>_xlfn.CONCAT("""",VLOOKUP(B150,'Index Web'!A$3:L$234,4,FALSE),"""")</f>
        <v>"Mateo 5,38ss"</v>
      </c>
      <c r="I150" t="s">
        <v>949</v>
      </c>
      <c r="J150" t="str">
        <f>_xlfn.CONCAT("""",VLOOKUP(B150,'Index Web'!A$3:L$234,5,FALSE),"""")</f>
        <v>"Catecumenado"</v>
      </c>
      <c r="K150" t="s">
        <v>950</v>
      </c>
      <c r="L150" t="str">
        <f>_xlfn.CONCAT("[",VLOOKUP(B150,'Index Web'!A$3:N$234,14,FALSE),"]")</f>
        <v>["Nuevo Testamento"]</v>
      </c>
      <c r="M150" t="s">
        <v>951</v>
      </c>
      <c r="N150" t="str">
        <f>_xlfn.CONCAT("""/src/index.html?canto=",VLOOKUP(B150,'Index Web'!A$3:N$234,13,FALSE),"""")</f>
        <v>"/src/index.html?canto=noresistaisalmal"</v>
      </c>
      <c r="O150" t="s">
        <v>952</v>
      </c>
      <c r="P150" t="str">
        <f>_xlfn.CONCAT("""",VLOOKUP(B150,'Index Web'!A$3:O$234,15,FALSE)," ",VLOOKUP(B150,'Index Web'!A$3:O$234,13,FALSE),"""","},")</f>
        <v>"no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c r="Q150" t="str">
        <f t="shared" si="2"/>
        <v>{id:148,title: "No resistáis al mal ", subtitle: "Mateo 5,38ss", category: "Catecumenado", moments: ["Nuevo Testamento"], url: "/src/index.html?canto=noresistaisalmal", content: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row>
    <row r="151" spans="2:17" x14ac:dyDescent="0.35">
      <c r="B151" s="30">
        <v>231</v>
      </c>
      <c r="C151" t="s">
        <v>261</v>
      </c>
      <c r="D151">
        <f>VLOOKUP(B151,'Index Web'!A$3:L$234,2,FALSE)</f>
        <v>149</v>
      </c>
      <c r="E151" t="s">
        <v>947</v>
      </c>
      <c r="F151" t="str">
        <f>_xlfn.CONCAT("""",VLOOKUP(B151,'Index Web'!A$3:L$234,3,FALSE),"""")</f>
        <v>"No sufras por los malvados"</v>
      </c>
      <c r="G151" t="s">
        <v>948</v>
      </c>
      <c r="H151" t="str">
        <f>_xlfn.CONCAT("""",VLOOKUP(B151,'Index Web'!A$3:L$234,4,FALSE),"""")</f>
        <v>"Salmo 37 (36)"</v>
      </c>
      <c r="I151" t="s">
        <v>949</v>
      </c>
      <c r="J151" t="str">
        <f>_xlfn.CONCAT("""",VLOOKUP(B151,'Index Web'!A$3:L$234,5,FALSE),"""")</f>
        <v>"Catecumenado"</v>
      </c>
      <c r="K151" t="s">
        <v>950</v>
      </c>
      <c r="L151" t="str">
        <f>_xlfn.CONCAT("[",VLOOKUP(B151,'Index Web'!A$3:N$234,14,FALSE),"]")</f>
        <v>["Cuaresma","Antiguo Testamento"]</v>
      </c>
      <c r="M151" t="s">
        <v>951</v>
      </c>
      <c r="N151" t="str">
        <f>_xlfn.CONCAT("""/src/index.html?canto=",VLOOKUP(B151,'Index Web'!A$3:N$234,13,FALSE),"""")</f>
        <v>"/src/index.html?canto=nosufrasporlosmalvados"</v>
      </c>
      <c r="O151" t="s">
        <v>952</v>
      </c>
      <c r="P151" t="str">
        <f>_xlfn.CONCAT("""",VLOOKUP(B151,'Index Web'!A$3:O$234,15,FALSE)," ",VLOOKUP(B151,'Index Web'!A$3:O$234,13,FALSE),"""","},")</f>
        <v>"no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c r="Q151" t="str">
        <f t="shared" si="2"/>
        <v>{id:149,title: "No sufras por los malvados", subtitle: "Salmo 37 (36)", category: "Catecumenado", moments: ["Cuaresma","Antiguo Testamento"], url: "/src/index.html?canto=nosufrasporlosmalvados", content: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row>
    <row r="152" spans="2:17" x14ac:dyDescent="0.35">
      <c r="B152" s="25">
        <v>122</v>
      </c>
      <c r="C152" t="s">
        <v>261</v>
      </c>
      <c r="D152">
        <f>VLOOKUP(B152,'Index Web'!A$3:L$234,2,FALSE)</f>
        <v>150</v>
      </c>
      <c r="E152" t="s">
        <v>947</v>
      </c>
      <c r="F152" t="str">
        <f>_xlfn.CONCAT("""",VLOOKUP(B152,'Index Web'!A$3:L$234,3,FALSE),"""")</f>
        <v>"Noli me tangere"</v>
      </c>
      <c r="G152" t="s">
        <v>948</v>
      </c>
      <c r="H152" t="str">
        <f>_xlfn.CONCAT("""",VLOOKUP(B152,'Index Web'!A$3:L$234,4,FALSE),"""")</f>
        <v>"Juan 20,15-17"</v>
      </c>
      <c r="I152" t="s">
        <v>949</v>
      </c>
      <c r="J152" t="str">
        <f>_xlfn.CONCAT("""",VLOOKUP(B152,'Index Web'!A$3:L$234,5,FALSE),"""")</f>
        <v>"Precatecumenado"</v>
      </c>
      <c r="K152" t="s">
        <v>950</v>
      </c>
      <c r="L152" t="str">
        <f>_xlfn.CONCAT("[",VLOOKUP(B152,'Index Web'!A$3:N$234,14,FALSE),"]")</f>
        <v>["Pascua","Pentecostés","Nuevo Testamento"]</v>
      </c>
      <c r="M152" t="s">
        <v>951</v>
      </c>
      <c r="N152" t="str">
        <f>_xlfn.CONCAT("""/src/index.html?canto=",VLOOKUP(B152,'Index Web'!A$3:N$234,13,FALSE),"""")</f>
        <v>"/src/index.html?canto=nolimetangere"</v>
      </c>
      <c r="O152" t="s">
        <v>952</v>
      </c>
      <c r="P152" t="str">
        <f>_xlfn.CONCAT("""",VLOOKUP(B152,'Index Web'!A$3:O$234,15,FALSE)," ",VLOOKUP(B152,'Index Web'!A$3:O$234,13,FALSE),"""","},")</f>
        <v>"noli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c r="Q152" t="str">
        <f t="shared" si="2"/>
        <v>{id:150,title: "Noli me tangere", subtitle: "Juan 20,15-17", category: "Precatecumenado", moments: ["Pascua","Pentecostés","Nuevo Testamento"], url: "/src/index.html?canto=nolimetangere", content: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row>
    <row r="153" spans="2:17" x14ac:dyDescent="0.35">
      <c r="B153" s="26">
        <v>123</v>
      </c>
      <c r="C153" t="s">
        <v>261</v>
      </c>
      <c r="D153">
        <f>VLOOKUP(B153,'Index Web'!A$3:L$234,2,FALSE)</f>
        <v>151</v>
      </c>
      <c r="E153" t="s">
        <v>947</v>
      </c>
      <c r="F153" t="str">
        <f>_xlfn.CONCAT("""",VLOOKUP(B153,'Index Web'!A$3:L$234,3,FALSE),"""")</f>
        <v>"Oh cielos, lloved de lo alto"</v>
      </c>
      <c r="G153" t="s">
        <v>948</v>
      </c>
      <c r="H153" t="str">
        <f>_xlfn.CONCAT("""",VLOOKUP(B153,'Index Web'!A$3:L$234,4,FALSE),"""")</f>
        <v>"Isaías 45,8"</v>
      </c>
      <c r="I153" t="s">
        <v>949</v>
      </c>
      <c r="J153" t="str">
        <f>_xlfn.CONCAT("""",VLOOKUP(B153,'Index Web'!A$3:L$234,5,FALSE),"""")</f>
        <v>"Precatecumenado"</v>
      </c>
      <c r="K153" t="s">
        <v>950</v>
      </c>
      <c r="L153" t="str">
        <f>_xlfn.CONCAT("[",VLOOKUP(B153,'Index Web'!A$3:N$234,14,FALSE),"]")</f>
        <v>["Adviento","Navidad","Antiguo Testamento"]</v>
      </c>
      <c r="M153" t="s">
        <v>951</v>
      </c>
      <c r="N153" t="str">
        <f>_xlfn.CONCAT("""/src/index.html?canto=",VLOOKUP(B153,'Index Web'!A$3:N$234,13,FALSE),"""")</f>
        <v>"/src/index.html?canto=ohcieloslloveddeloalto"</v>
      </c>
      <c r="O153" t="s">
        <v>952</v>
      </c>
      <c r="P153" t="str">
        <f>_xlfn.CONCAT("""",VLOOKUP(B153,'Index Web'!A$3:O$234,15,FALSE)," ",VLOOKUP(B153,'Index Web'!A$3:O$234,13,FALSE),"""","},")</f>
        <v>"oh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c r="Q153" t="str">
        <f t="shared" si="2"/>
        <v>{id:151,title: "Oh cielos, lloved de lo alto", subtitle: "Isaías 45,8", category: "Precatecumenado", moments: ["Adviento","Navidad","Antiguo Testamento"], url: "/src/index.html?canto=ohcieloslloveddeloalto", content: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row>
    <row r="154" spans="2:17" x14ac:dyDescent="0.35">
      <c r="B154" s="25">
        <v>124</v>
      </c>
      <c r="C154" t="s">
        <v>261</v>
      </c>
      <c r="D154">
        <f>VLOOKUP(B154,'Index Web'!A$3:L$234,2,FALSE)</f>
        <v>152</v>
      </c>
      <c r="E154" t="s">
        <v>947</v>
      </c>
      <c r="F154" t="str">
        <f>_xlfn.CONCAT("""",VLOOKUP(B154,'Index Web'!A$3:L$234,3,FALSE),"""")</f>
        <v>"Oh Dios, por tu nombre "</v>
      </c>
      <c r="G154" t="s">
        <v>948</v>
      </c>
      <c r="H154" t="str">
        <f>_xlfn.CONCAT("""",VLOOKUP(B154,'Index Web'!A$3:L$234,4,FALSE),"""")</f>
        <v>"Salmo 54 (53)"</v>
      </c>
      <c r="I154" t="s">
        <v>949</v>
      </c>
      <c r="J154" t="str">
        <f>_xlfn.CONCAT("""",VLOOKUP(B154,'Index Web'!A$3:L$234,5,FALSE),"""")</f>
        <v>"Precatecumenado"</v>
      </c>
      <c r="K154" t="s">
        <v>950</v>
      </c>
      <c r="L154" t="str">
        <f>_xlfn.CONCAT("[",VLOOKUP(B154,'Index Web'!A$3:N$234,14,FALSE),"]")</f>
        <v>["Antiguo Testamento"]</v>
      </c>
      <c r="M154" t="s">
        <v>951</v>
      </c>
      <c r="N154" t="str">
        <f>_xlfn.CONCAT("""/src/index.html?canto=",VLOOKUP(B154,'Index Web'!A$3:N$234,13,FALSE),"""")</f>
        <v>"/src/index.html?canto=ohdiosportunombre"</v>
      </c>
      <c r="O154" t="s">
        <v>952</v>
      </c>
      <c r="P154" t="str">
        <f>_xlfn.CONCAT("""",VLOOKUP(B154,'Index Web'!A$3:O$234,15,FALSE)," ",VLOOKUP(B154,'Index Web'!A$3:O$234,13,FALSE),"""","},")</f>
        <v>"oh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c r="Q154" t="str">
        <f t="shared" si="2"/>
        <v>{id:152,title: "Oh Dios, por tu nombre ", subtitle: "Salmo 54 (53)", category: "Precatecumenado", moments: ["Antiguo Testamento"], url: "/src/index.html?canto=ohdiosportunombre", content: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row>
    <row r="155" spans="2:17" x14ac:dyDescent="0.35">
      <c r="B155" s="26">
        <v>125</v>
      </c>
      <c r="C155" t="s">
        <v>261</v>
      </c>
      <c r="D155">
        <f>VLOOKUP(B155,'Index Web'!A$3:L$234,2,FALSE)</f>
        <v>153</v>
      </c>
      <c r="E155" t="s">
        <v>947</v>
      </c>
      <c r="F155" t="str">
        <f>_xlfn.CONCAT("""",VLOOKUP(B155,'Index Web'!A$3:L$234,3,FALSE),"""")</f>
        <v>"Oh Dios, tú eres mi Dios "</v>
      </c>
      <c r="G155" t="s">
        <v>948</v>
      </c>
      <c r="H155" t="str">
        <f>_xlfn.CONCAT("""",VLOOKUP(B155,'Index Web'!A$3:L$234,4,FALSE),"""")</f>
        <v>"Salmo 63 (62)"</v>
      </c>
      <c r="I155" t="s">
        <v>949</v>
      </c>
      <c r="J155" t="str">
        <f>_xlfn.CONCAT("""",VLOOKUP(B155,'Index Web'!A$3:L$234,5,FALSE),"""")</f>
        <v>"Precatecumenado"</v>
      </c>
      <c r="K155" t="s">
        <v>950</v>
      </c>
      <c r="L155" t="str">
        <f>_xlfn.CONCAT("[",VLOOKUP(B155,'Index Web'!A$3:N$234,14,FALSE),"]")</f>
        <v>["Antiguo Testamento"]</v>
      </c>
      <c r="M155" t="s">
        <v>951</v>
      </c>
      <c r="N155" t="str">
        <f>_xlfn.CONCAT("""/src/index.html?canto=",VLOOKUP(B155,'Index Web'!A$3:N$234,13,FALSE),"""")</f>
        <v>"/src/index.html?canto=ohdiostueresmidios"</v>
      </c>
      <c r="O155" t="s">
        <v>952</v>
      </c>
      <c r="P155" t="str">
        <f>_xlfn.CONCAT("""",VLOOKUP(B155,'Index Web'!A$3:O$234,15,FALSE)," ",VLOOKUP(B155,'Index Web'!A$3:O$234,13,FALSE),"""","},")</f>
        <v>"oh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c r="Q155" t="str">
        <f t="shared" si="2"/>
        <v>{id:153,title: "Oh Dios, tú eres mi Dios ", subtitle: "Salmo 63 (62)", category: "Precatecumenado", moments: ["Antiguo Testamento"], url: "/src/index.html?canto=ohdiostueresmidios", content: "oh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row>
    <row r="156" spans="2:17" x14ac:dyDescent="0.35">
      <c r="B156" s="25">
        <v>126</v>
      </c>
      <c r="C156" t="s">
        <v>261</v>
      </c>
      <c r="D156">
        <f>VLOOKUP(B156,'Index Web'!A$3:L$234,2,FALSE)</f>
        <v>154</v>
      </c>
      <c r="E156" t="s">
        <v>947</v>
      </c>
      <c r="F156" t="str">
        <f>_xlfn.CONCAT("""",VLOOKUP(B156,'Index Web'!A$3:L$234,3,FALSE),"""")</f>
        <v>"Oh Jesús, amor mío"</v>
      </c>
      <c r="G156" t="s">
        <v>948</v>
      </c>
      <c r="H156" t="str">
        <f>_xlfn.CONCAT("""",VLOOKUP(B156,'Index Web'!A$3:L$234,4,FALSE),"""")</f>
        <v>"(Kiko Argüello)"</v>
      </c>
      <c r="I156" t="s">
        <v>949</v>
      </c>
      <c r="J156" t="str">
        <f>_xlfn.CONCAT("""",VLOOKUP(B156,'Index Web'!A$3:L$234,5,FALSE),"""")</f>
        <v>"Precatecumenado"</v>
      </c>
      <c r="K156" t="s">
        <v>950</v>
      </c>
      <c r="L156" t="str">
        <f>_xlfn.CONCAT("[",VLOOKUP(B156,'Index Web'!A$3:N$234,14,FALSE),"]")</f>
        <v>["Cuaresma","Fracción Del Pan"]</v>
      </c>
      <c r="M156" t="s">
        <v>951</v>
      </c>
      <c r="N156" t="str">
        <f>_xlfn.CONCAT("""/src/index.html?canto=",VLOOKUP(B156,'Index Web'!A$3:N$234,13,FALSE),"""")</f>
        <v>"/src/index.html?canto=ohjesusamormio"</v>
      </c>
      <c r="O156" t="s">
        <v>952</v>
      </c>
      <c r="P156" t="str">
        <f>_xlfn.CONCAT("""",VLOOKUP(B156,'Index Web'!A$3:O$234,15,FALSE)," ",VLOOKUP(B156,'Index Web'!A$3:O$234,13,FALSE),"""","},")</f>
        <v>"oh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c r="Q156" t="str">
        <f t="shared" si="2"/>
        <v>{id:154,title: "Oh Jesús, amor mío", subtitle: "(Kiko Argüello)", category: "Precatecumenado", moments: ["Cuaresma","Fracción Del Pan"], url: "/src/index.html?canto=ohjesusamormio", content: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row>
    <row r="157" spans="2:17" x14ac:dyDescent="0.35">
      <c r="B157" s="26">
        <v>127</v>
      </c>
      <c r="C157" t="s">
        <v>261</v>
      </c>
      <c r="D157">
        <f>VLOOKUP(B157,'Index Web'!A$3:L$234,2,FALSE)</f>
        <v>155</v>
      </c>
      <c r="E157" t="s">
        <v>947</v>
      </c>
      <c r="F157" t="str">
        <f>_xlfn.CONCAT("""",VLOOKUP(B157,'Index Web'!A$3:L$234,3,FALSE),"""")</f>
        <v>"Oh muerte ¿dónde está tu victoria?"</v>
      </c>
      <c r="G157" t="s">
        <v>948</v>
      </c>
      <c r="H157" t="str">
        <f>_xlfn.CONCAT("""",VLOOKUP(B157,'Index Web'!A$3:L$234,4,FALSE),"""")</f>
        <v>"1 Corintios 15"</v>
      </c>
      <c r="I157" t="s">
        <v>949</v>
      </c>
      <c r="J157" t="str">
        <f>_xlfn.CONCAT("""",VLOOKUP(B157,'Index Web'!A$3:L$234,5,FALSE),"""")</f>
        <v>"Precatecumenado"</v>
      </c>
      <c r="K157" t="s">
        <v>950</v>
      </c>
      <c r="L157" t="str">
        <f>_xlfn.CONCAT("[",VLOOKUP(B157,'Index Web'!A$3:N$234,14,FALSE),"]")</f>
        <v>["Pascua","Pentecostés","Comunión","Nuevo Testamento"]</v>
      </c>
      <c r="M157" t="s">
        <v>951</v>
      </c>
      <c r="N157" t="str">
        <f>_xlfn.CONCAT("""/src/index.html?canto=",VLOOKUP(B157,'Index Web'!A$3:N$234,13,FALSE),"""")</f>
        <v>"/src/index.html?canto=ohmuerte¿dondeestatuvictoria?"</v>
      </c>
      <c r="O157" t="s">
        <v>952</v>
      </c>
      <c r="P157" t="str">
        <f>_xlfn.CONCAT("""",VLOOKUP(B157,'Index Web'!A$3:O$234,15,FALSE)," ",VLOOKUP(B157,'Index Web'!A$3:O$234,13,FALSE),"""","},")</f>
        <v>"oh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c r="Q157" t="str">
        <f t="shared" si="2"/>
        <v>{id:155,title: "Oh muerte ¿dónde está tu victoria?", subtitle: "1 Corintios 15", category: "Precatecumenado", moments: ["Pascua","Pentecostés","Comunión","Nuevo Testamento"], url: "/src/index.html?canto=ohmuerte¿dondeestatuvictoria?", content: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row>
    <row r="158" spans="2:17" x14ac:dyDescent="0.35">
      <c r="B158" s="31">
        <v>232</v>
      </c>
      <c r="C158" t="s">
        <v>261</v>
      </c>
      <c r="D158">
        <f>VLOOKUP(B158,'Index Web'!A$3:L$234,2,FALSE)</f>
        <v>156</v>
      </c>
      <c r="E158" t="s">
        <v>947</v>
      </c>
      <c r="F158" t="str">
        <f>_xlfn.CONCAT("""",VLOOKUP(B158,'Index Web'!A$3:L$234,3,FALSE),"""")</f>
        <v>"Oh Señor, mi corazón ya no es ambicioso"</v>
      </c>
      <c r="G158" t="s">
        <v>948</v>
      </c>
      <c r="H158" t="str">
        <f>_xlfn.CONCAT("""",VLOOKUP(B158,'Index Web'!A$3:L$234,4,FALSE),"""")</f>
        <v>"Salmo 131 (130)"</v>
      </c>
      <c r="I158" t="s">
        <v>949</v>
      </c>
      <c r="J158" t="str">
        <f>_xlfn.CONCAT("""",VLOOKUP(B158,'Index Web'!A$3:L$234,5,FALSE),"""")</f>
        <v>"Catecumenado"</v>
      </c>
      <c r="K158" t="s">
        <v>950</v>
      </c>
      <c r="L158" t="str">
        <f>_xlfn.CONCAT("[",VLOOKUP(B158,'Index Web'!A$3:N$234,14,FALSE),"]")</f>
        <v>["Antiguo Testamento"]</v>
      </c>
      <c r="M158" t="s">
        <v>951</v>
      </c>
      <c r="N158" t="str">
        <f>_xlfn.CONCAT("""/src/index.html?canto=",VLOOKUP(B158,'Index Web'!A$3:N$234,13,FALSE),"""")</f>
        <v>"/src/index.html?canto=ohsenormicorazonyanoesambicioso"</v>
      </c>
      <c r="O158" t="s">
        <v>952</v>
      </c>
      <c r="P158" t="str">
        <f>_xlfn.CONCAT("""",VLOOKUP(B158,'Index Web'!A$3:O$234,15,FALSE)," ",VLOOKUP(B158,'Index Web'!A$3:O$234,13,FALSE),"""","},")</f>
        <v>"oh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c r="Q158" t="str">
        <f t="shared" si="2"/>
        <v>{id:156,title: "Oh Señor, mi corazón ya no es ambicioso", subtitle: "Salmo 131 (130)", category: "Catecumenado", moments: ["Antiguo Testamento"], url: "/src/index.html?canto=ohsenormicorazonyanoesambicioso", content: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row>
    <row r="159" spans="2:17" x14ac:dyDescent="0.35">
      <c r="B159" s="26">
        <v>128</v>
      </c>
      <c r="C159" t="s">
        <v>261</v>
      </c>
      <c r="D159">
        <f>VLOOKUP(B159,'Index Web'!A$3:L$234,2,FALSE)</f>
        <v>157</v>
      </c>
      <c r="E159" t="s">
        <v>947</v>
      </c>
      <c r="F159" t="str">
        <f>_xlfn.CONCAT("""",VLOOKUP(B159,'Index Web'!A$3:L$234,3,FALSE),"""")</f>
        <v>"Oh Señor, nuestro Dios"</v>
      </c>
      <c r="G159" t="s">
        <v>948</v>
      </c>
      <c r="H159" t="str">
        <f>_xlfn.CONCAT("""",VLOOKUP(B159,'Index Web'!A$3:L$234,4,FALSE),"""")</f>
        <v>"Salmo 8"</v>
      </c>
      <c r="I159" t="s">
        <v>949</v>
      </c>
      <c r="J159" t="str">
        <f>_xlfn.CONCAT("""",VLOOKUP(B159,'Index Web'!A$3:L$234,5,FALSE),"""")</f>
        <v>"Precatecumenado"</v>
      </c>
      <c r="K159" t="s">
        <v>950</v>
      </c>
      <c r="L159" t="str">
        <f>_xlfn.CONCAT("[",VLOOKUP(B159,'Index Web'!A$3:N$234,14,FALSE),"]")</f>
        <v>["Entrada","Antiguo Testamento"]</v>
      </c>
      <c r="M159" t="s">
        <v>951</v>
      </c>
      <c r="N159" t="str">
        <f>_xlfn.CONCAT("""/src/index.html?canto=",VLOOKUP(B159,'Index Web'!A$3:N$234,13,FALSE),"""")</f>
        <v>"/src/index.html?canto=ohsenornuestrodios"</v>
      </c>
      <c r="O159" t="s">
        <v>952</v>
      </c>
      <c r="P159" t="str">
        <f>_xlfn.CONCAT("""",VLOOKUP(B159,'Index Web'!A$3:O$234,15,FALSE)," ",VLOOKUP(B159,'Index Web'!A$3:O$234,13,FALSE),"""","},")</f>
        <v>"¡oh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c r="Q159" t="str">
        <f t="shared" si="2"/>
        <v>{id:157,title: "Oh Señor, nuestro Dios", subtitle: "Salmo 8", category: "Precatecumenado", moments: ["Entrada","Antiguo Testamento"], url: "/src/index.html?canto=ohsenornuestrodios", content: "¡oh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row>
    <row r="160" spans="2:17" x14ac:dyDescent="0.35">
      <c r="B160" s="25">
        <v>129</v>
      </c>
      <c r="C160" t="s">
        <v>261</v>
      </c>
      <c r="D160">
        <f>VLOOKUP(B160,'Index Web'!A$3:L$234,2,FALSE)</f>
        <v>158</v>
      </c>
      <c r="E160" t="s">
        <v>947</v>
      </c>
      <c r="F160" t="str">
        <f>_xlfn.CONCAT("""",VLOOKUP(B160,'Index Web'!A$3:L$234,3,FALSE),"""")</f>
        <v>"Os tomaré de entre las naciones"</v>
      </c>
      <c r="G160" t="s">
        <v>948</v>
      </c>
      <c r="H160" t="str">
        <f>_xlfn.CONCAT("""",VLOOKUP(B160,'Index Web'!A$3:L$234,4,FALSE),"""")</f>
        <v>"Ezequiel 36,24-28"</v>
      </c>
      <c r="I160" t="s">
        <v>949</v>
      </c>
      <c r="J160" t="str">
        <f>_xlfn.CONCAT("""",VLOOKUP(B160,'Index Web'!A$3:L$234,5,FALSE),"""")</f>
        <v>"Precatecumenado"</v>
      </c>
      <c r="K160" t="s">
        <v>950</v>
      </c>
      <c r="L160" t="str">
        <f>_xlfn.CONCAT("[",VLOOKUP(B160,'Index Web'!A$3:N$234,14,FALSE),"]")</f>
        <v>["Pascua","Pentecostés","Entrada","Antiguo Testamento"]</v>
      </c>
      <c r="M160" t="s">
        <v>951</v>
      </c>
      <c r="N160" t="str">
        <f>_xlfn.CONCAT("""/src/index.html?canto=",VLOOKUP(B160,'Index Web'!A$3:N$234,13,FALSE),"""")</f>
        <v>"/src/index.html?canto=ostomaredeentrelasnaciones"</v>
      </c>
      <c r="O160" t="s">
        <v>952</v>
      </c>
      <c r="P160" t="str">
        <f>_xlfn.CONCAT("""",VLOOKUP(B160,'Index Web'!A$3:O$234,15,FALSE)," ",VLOOKUP(B160,'Index Web'!A$3:O$234,13,FALSE),"""","},")</f>
        <v>"os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c r="Q160" t="str">
        <f t="shared" si="2"/>
        <v>{id:158,title: "Os tomaré de entre las naciones", subtitle: "Ezequiel 36,24-28", category: "Precatecumenado", moments: ["Pascua","Pentecostés","Entrada","Antiguo Testamento"], url: "/src/index.html?canto=ostomaredeentrelasnaciones", content: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row>
    <row r="161" spans="2:17" x14ac:dyDescent="0.35">
      <c r="B161" s="27">
        <v>193</v>
      </c>
      <c r="C161" t="s">
        <v>261</v>
      </c>
      <c r="D161">
        <f>VLOOKUP(B161,'Index Web'!A$3:L$234,2,FALSE)</f>
        <v>159</v>
      </c>
      <c r="E161" t="s">
        <v>947</v>
      </c>
      <c r="F161" t="str">
        <f>_xlfn.CONCAT("""",VLOOKUP(B161,'Index Web'!A$3:L$234,3,FALSE),"""")</f>
        <v>"Padre nuestro"</v>
      </c>
      <c r="G161" t="s">
        <v>948</v>
      </c>
      <c r="H161" t="str">
        <f>_xlfn.CONCAT("""",VLOOKUP(B161,'Index Web'!A$3:L$234,4,FALSE),"""")</f>
        <v>"Tiempo de la Elección"</v>
      </c>
      <c r="I161" t="s">
        <v>949</v>
      </c>
      <c r="J161" t="str">
        <f>_xlfn.CONCAT("""",VLOOKUP(B161,'Index Web'!A$3:L$234,5,FALSE),"""")</f>
        <v>"Liturgia"</v>
      </c>
      <c r="K161" t="s">
        <v>950</v>
      </c>
      <c r="L161" t="str">
        <f>_xlfn.CONCAT("[",VLOOKUP(B161,'Index Web'!A$3:N$234,14,FALSE),"]")</f>
        <v>[""]</v>
      </c>
      <c r="M161" t="s">
        <v>951</v>
      </c>
      <c r="N161" t="str">
        <f>_xlfn.CONCAT("""/src/index.html?canto=",VLOOKUP(B161,'Index Web'!A$3:N$234,13,FALSE),"""")</f>
        <v>"/src/index.html?canto=padrenuestro"</v>
      </c>
      <c r="O161" t="s">
        <v>952</v>
      </c>
      <c r="P161" t="str">
        <f>_xlfn.CONCAT("""",VLOOKUP(B161,'Index Web'!A$3:O$234,15,FALSE)," ",VLOOKUP(B161,'Index Web'!A$3:O$234,13,FALSE),"""","},")</f>
        <v>"¡abbá,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c r="Q161" t="str">
        <f t="shared" si="2"/>
        <v>{id:159,title: "Padre nuestro", subtitle: "Tiempo de la Elección", category: "Liturgia", moments: [""], url: "/src/index.html?canto=padrenuestro", content: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row>
    <row r="162" spans="2:17" x14ac:dyDescent="0.35">
      <c r="B162" s="25">
        <v>130</v>
      </c>
      <c r="C162" t="s">
        <v>261</v>
      </c>
      <c r="D162">
        <f>VLOOKUP(B162,'Index Web'!A$3:L$234,2,FALSE)</f>
        <v>160</v>
      </c>
      <c r="E162" t="s">
        <v>947</v>
      </c>
      <c r="F162" t="str">
        <f>_xlfn.CONCAT("""",VLOOKUP(B162,'Index Web'!A$3:L$234,3,FALSE),"""")</f>
        <v>"Paloma incorrupta"</v>
      </c>
      <c r="G162" t="s">
        <v>948</v>
      </c>
      <c r="H162" t="str">
        <f>_xlfn.CONCAT("""",VLOOKUP(B162,'Index Web'!A$3:L$234,4,FALSE),"""")</f>
        <v>"Kontákion (Romano el Meloda)"</v>
      </c>
      <c r="I162" t="s">
        <v>949</v>
      </c>
      <c r="J162" t="str">
        <f>_xlfn.CONCAT("""",VLOOKUP(B162,'Index Web'!A$3:L$234,5,FALSE),"""")</f>
        <v>"Precatecumenado"</v>
      </c>
      <c r="K162" t="s">
        <v>950</v>
      </c>
      <c r="L162" t="str">
        <f>_xlfn.CONCAT("[",VLOOKUP(B162,'Index Web'!A$3:N$234,14,FALSE),"]")</f>
        <v>["Vírgen María","Pascua","Pentecostés"]</v>
      </c>
      <c r="M162" t="s">
        <v>951</v>
      </c>
      <c r="N162" t="str">
        <f>_xlfn.CONCAT("""/src/index.html?canto=",VLOOKUP(B162,'Index Web'!A$3:N$234,13,FALSE),"""")</f>
        <v>"/src/index.html?canto=palomaincorrupta"</v>
      </c>
      <c r="O162" t="s">
        <v>952</v>
      </c>
      <c r="P162" t="str">
        <f>_xlfn.CONCAT("""",VLOOKUP(B162,'Index Web'!A$3:O$234,15,FALSE)," ",VLOOKUP(B162,'Index Web'!A$3:O$234,13,FALSE),"""","},")</f>
        <v>"paloma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c r="Q162" t="str">
        <f t="shared" si="2"/>
        <v>{id:160,title: "Paloma incorrupta", subtitle: "Kontákion (Romano el Meloda)", category: "Precatecumenado", moments: ["Vírgen María","Pascua","Pentecostés"], url: "/src/index.html?canto=palomaincorrupta", content: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row>
    <row r="163" spans="2:17" x14ac:dyDescent="0.35">
      <c r="B163" s="26">
        <v>131</v>
      </c>
      <c r="C163" t="s">
        <v>261</v>
      </c>
      <c r="D163">
        <f>VLOOKUP(B163,'Index Web'!A$3:L$234,2,FALSE)</f>
        <v>161</v>
      </c>
      <c r="E163" t="s">
        <v>947</v>
      </c>
      <c r="F163" t="str">
        <f>_xlfn.CONCAT("""",VLOOKUP(B163,'Index Web'!A$3:L$234,3,FALSE),"""")</f>
        <v>"Pentecostés"</v>
      </c>
      <c r="G163" t="s">
        <v>948</v>
      </c>
      <c r="H163" t="str">
        <f>_xlfn.CONCAT("""",VLOOKUP(B163,'Index Web'!A$3:L$234,4,FALSE),"""")</f>
        <v>"Hchos de los Apostoles 2,1-13 "</v>
      </c>
      <c r="I163" t="s">
        <v>949</v>
      </c>
      <c r="J163" t="str">
        <f>_xlfn.CONCAT("""",VLOOKUP(B163,'Index Web'!A$3:L$234,5,FALSE),"""")</f>
        <v>"Precatecumenado"</v>
      </c>
      <c r="K163" t="s">
        <v>950</v>
      </c>
      <c r="L163" t="str">
        <f>_xlfn.CONCAT("[",VLOOKUP(B163,'Index Web'!A$3:N$234,14,FALSE),"]")</f>
        <v>["Pascua","Pentecostés","Comunión"]</v>
      </c>
      <c r="M163" t="s">
        <v>951</v>
      </c>
      <c r="N163" t="str">
        <f>_xlfn.CONCAT("""/src/index.html?canto=",VLOOKUP(B163,'Index Web'!A$3:N$234,13,FALSE),"""")</f>
        <v>"/src/index.html?canto=pentecostes"</v>
      </c>
      <c r="O163" t="s">
        <v>952</v>
      </c>
      <c r="P163" t="str">
        <f>_xlfn.CONCAT("""",VLOOKUP(B163,'Index Web'!A$3:O$234,15,FALSE)," ",VLOOKUP(B163,'Index Web'!A$3:O$234,13,FALSE),"""","},")</f>
        <v>"Pentecostés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c r="Q163" t="str">
        <f t="shared" si="2"/>
        <v>{id:161,title: "Pentecostés", subtitle: "Hchos de los Apostoles 2,1-13 ", category: "Precatecumenado", moments: ["Pascua","Pentecostés","Comunión"], url: "/src/index.html?canto=pentecostes", content: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row>
    <row r="164" spans="2:17" x14ac:dyDescent="0.35">
      <c r="B164" s="29">
        <v>194</v>
      </c>
      <c r="C164" t="s">
        <v>261</v>
      </c>
      <c r="D164">
        <f>VLOOKUP(B164,'Index Web'!A$3:L$234,2,FALSE)</f>
        <v>162</v>
      </c>
      <c r="E164" t="s">
        <v>947</v>
      </c>
      <c r="F164" t="str">
        <f>_xlfn.CONCAT("""",VLOOKUP(B164,'Index Web'!A$3:L$234,3,FALSE),"""")</f>
        <v>"Plegaria eucarística ii Modelo I"</v>
      </c>
      <c r="G164" t="s">
        <v>948</v>
      </c>
      <c r="H164" t="str">
        <f>_xlfn.CONCAT("""",VLOOKUP(B164,'Index Web'!A$3:L$234,4,FALSE),"""")</f>
        <v>"Modelo I"</v>
      </c>
      <c r="I164" t="s">
        <v>949</v>
      </c>
      <c r="J164" t="str">
        <f>_xlfn.CONCAT("""",VLOOKUP(B164,'Index Web'!A$3:L$234,5,FALSE),"""")</f>
        <v>"Liturgia"</v>
      </c>
      <c r="K164" t="s">
        <v>950</v>
      </c>
      <c r="L164" t="str">
        <f>_xlfn.CONCAT("[",VLOOKUP(B164,'Index Web'!A$3:N$234,14,FALSE),"]")</f>
        <v>[""]</v>
      </c>
      <c r="M164" t="s">
        <v>951</v>
      </c>
      <c r="N164" t="str">
        <f>_xlfn.CONCAT("""/src/index.html?canto=",VLOOKUP(B164,'Index Web'!A$3:N$234,13,FALSE),"""")</f>
        <v>"/src/index.html?canto=plegariaeucaristicaiimodeloi"</v>
      </c>
      <c r="O164" t="s">
        <v>952</v>
      </c>
      <c r="P164" t="str">
        <f>_xlfn.CONCAT("""",VLOOKUP(B164,'Index Web'!A$3:O$234,15,FALSE)," ",VLOOKUP(B164,'Index Web'!A$3:O$234,13,FALSE),"""","},")</f>
        <v>"plegaria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c r="Q164" t="str">
        <f t="shared" si="2"/>
        <v>{id:162,title: "Plegaria eucarística ii Modelo I", subtitle: "Modelo I", category: "Liturgia", moments: [""], url: "/src/index.html?canto=plegariaeucaristicaiimodeloi", content: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row>
    <row r="165" spans="2:17" x14ac:dyDescent="0.35">
      <c r="B165" s="27">
        <v>197</v>
      </c>
      <c r="C165" t="s">
        <v>261</v>
      </c>
      <c r="D165">
        <f>VLOOKUP(B165,'Index Web'!A$3:L$234,2,FALSE)</f>
        <v>163</v>
      </c>
      <c r="E165" t="s">
        <v>947</v>
      </c>
      <c r="F165" t="str">
        <f>_xlfn.CONCAT("""",VLOOKUP(B165,'Index Web'!A$3:L$234,3,FALSE),"""")</f>
        <v>"Plegaria eucarística ii Modelo II"</v>
      </c>
      <c r="G165" t="s">
        <v>948</v>
      </c>
      <c r="H165" t="str">
        <f>_xlfn.CONCAT("""",VLOOKUP(B165,'Index Web'!A$3:L$234,4,FALSE),"""")</f>
        <v>"Modelo II (1987)"</v>
      </c>
      <c r="I165" t="s">
        <v>949</v>
      </c>
      <c r="J165" t="str">
        <f>_xlfn.CONCAT("""",VLOOKUP(B165,'Index Web'!A$3:L$234,5,FALSE),"""")</f>
        <v>"Liturgia"</v>
      </c>
      <c r="K165" t="s">
        <v>950</v>
      </c>
      <c r="L165" t="str">
        <f>_xlfn.CONCAT("[",VLOOKUP(B165,'Index Web'!A$3:N$234,14,FALSE),"]")</f>
        <v>[""]</v>
      </c>
      <c r="M165" t="s">
        <v>951</v>
      </c>
      <c r="N165" t="str">
        <f>_xlfn.CONCAT("""/src/index.html?canto=",VLOOKUP(B165,'Index Web'!A$3:N$234,13,FALSE),"""")</f>
        <v>"/src/index.html?canto=plegariaeucaristicaiimodeloii"</v>
      </c>
      <c r="O165" t="s">
        <v>952</v>
      </c>
      <c r="P165" t="str">
        <f>_xlfn.CONCAT("""",VLOOKUP(B165,'Index Web'!A$3:O$234,15,FALSE)," ",VLOOKUP(B165,'Index Web'!A$3:O$234,13,FALSE),"""","},")</f>
        <v>"plegaria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c r="Q165" t="str">
        <f t="shared" si="2"/>
        <v>{id:163,title: "Plegaria eucarística ii Modelo II", subtitle: "Modelo II (1987)", category: "Liturgia", moments: [""], url: "/src/index.html?canto=plegariaeucaristicaiimodeloii", content: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row>
    <row r="166" spans="2:17" x14ac:dyDescent="0.35">
      <c r="B166" s="29">
        <v>200</v>
      </c>
      <c r="C166" t="s">
        <v>261</v>
      </c>
      <c r="D166">
        <f>VLOOKUP(B166,'Index Web'!A$3:L$234,2,FALSE)</f>
        <v>164</v>
      </c>
      <c r="E166" t="s">
        <v>947</v>
      </c>
      <c r="F166" t="str">
        <f>_xlfn.CONCAT("""",VLOOKUP(B166,'Index Web'!A$3:L$234,3,FALSE),"""")</f>
        <v>"Plegaria eucarística iv "</v>
      </c>
      <c r="G166" t="s">
        <v>948</v>
      </c>
      <c r="H166" t="str">
        <f>_xlfn.CONCAT("""",VLOOKUP(B166,'Index Web'!A$3:L$234,4,FALSE),"""")</f>
        <v>"(1988)"</v>
      </c>
      <c r="I166" t="s">
        <v>949</v>
      </c>
      <c r="J166" t="str">
        <f>_xlfn.CONCAT("""",VLOOKUP(B166,'Index Web'!A$3:L$234,5,FALSE),"""")</f>
        <v>"Liturgia"</v>
      </c>
      <c r="K166" t="s">
        <v>950</v>
      </c>
      <c r="L166" t="str">
        <f>_xlfn.CONCAT("[",VLOOKUP(B166,'Index Web'!A$3:N$234,14,FALSE),"]")</f>
        <v>[""]</v>
      </c>
      <c r="M166" t="s">
        <v>951</v>
      </c>
      <c r="N166" t="str">
        <f>_xlfn.CONCAT("""/src/index.html?canto=",VLOOKUP(B166,'Index Web'!A$3:N$234,13,FALSE),"""")</f>
        <v>"/src/index.html?canto=plegariaeucaristicaiv"</v>
      </c>
      <c r="O166" t="s">
        <v>952</v>
      </c>
      <c r="P166" t="str">
        <f>_xlfn.CONCAT("""",VLOOKUP(B166,'Index Web'!A$3:O$234,15,FALSE)," ",VLOOKUP(B166,'Index Web'!A$3:O$234,13,FALSE),"""","},")</f>
        <v>"plegaria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c r="Q166" t="str">
        <f t="shared" si="2"/>
        <v>{id:164,title: "Plegaria eucarística iv ", subtitle: "(1988)", category: "Liturgia", moments: [""], url: "/src/index.html?canto=plegariaeucaristicaiv", content: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row>
    <row r="167" spans="2:17" x14ac:dyDescent="0.35">
      <c r="B167" s="26">
        <v>132</v>
      </c>
      <c r="C167" t="s">
        <v>261</v>
      </c>
      <c r="D167">
        <f>VLOOKUP(B167,'Index Web'!A$3:L$234,2,FALSE)</f>
        <v>165</v>
      </c>
      <c r="E167" t="s">
        <v>947</v>
      </c>
      <c r="F167" t="str">
        <f>_xlfn.CONCAT("""",VLOOKUP(B167,'Index Web'!A$3:L$234,3,FALSE),"""")</f>
        <v>"Por el amor de mis amigos"</v>
      </c>
      <c r="G167" t="s">
        <v>948</v>
      </c>
      <c r="H167" t="str">
        <f>_xlfn.CONCAT("""",VLOOKUP(B167,'Index Web'!A$3:L$234,4,FALSE),"""")</f>
        <v>"Salmo 122 (121) - Melodía hebraica "</v>
      </c>
      <c r="I167" t="s">
        <v>949</v>
      </c>
      <c r="J167" t="str">
        <f>_xlfn.CONCAT("""",VLOOKUP(B167,'Index Web'!A$3:L$234,5,FALSE),"""")</f>
        <v>"Precatecumenado"</v>
      </c>
      <c r="K167" t="s">
        <v>950</v>
      </c>
      <c r="L167" t="str">
        <f>_xlfn.CONCAT("[",VLOOKUP(B167,'Index Web'!A$3:N$234,14,FALSE),"]")</f>
        <v>["Paz","Antiguo Testamento"]</v>
      </c>
      <c r="M167" t="s">
        <v>951</v>
      </c>
      <c r="N167" t="str">
        <f>_xlfn.CONCAT("""/src/index.html?canto=",VLOOKUP(B167,'Index Web'!A$3:N$234,13,FALSE),"""")</f>
        <v>"/src/index.html?canto=porelamordemisamigos"</v>
      </c>
      <c r="O167" t="s">
        <v>952</v>
      </c>
      <c r="P167" t="str">
        <f>_xlfn.CONCAT("""",VLOOKUP(B167,'Index Web'!A$3:O$234,15,FALSE)," ",VLOOKUP(B167,'Index Web'!A$3:O$234,13,FALSE),"""","},")</f>
        <v>"por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c r="Q167" t="str">
        <f t="shared" si="2"/>
        <v>{id:165,title: "Por el amor de mis amigos", subtitle: "Salmo 122 (121) - Melodía hebraica ", category: "Precatecumenado", moments: ["Paz","Antiguo Testamento"], url: "/src/index.html?canto=porelamordemisamigos", content: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row>
    <row r="168" spans="2:17" x14ac:dyDescent="0.35">
      <c r="B168" s="25">
        <v>133</v>
      </c>
      <c r="C168" t="s">
        <v>261</v>
      </c>
      <c r="D168">
        <f>VLOOKUP(B168,'Index Web'!A$3:L$234,2,FALSE)</f>
        <v>166</v>
      </c>
      <c r="E168" t="s">
        <v>947</v>
      </c>
      <c r="F168" t="str">
        <f>_xlfn.CONCAT("""",VLOOKUP(B168,'Index Web'!A$3:L$234,3,FALSE),"""")</f>
        <v>"Por qué esta noche es diferente"</v>
      </c>
      <c r="G168" t="s">
        <v>948</v>
      </c>
      <c r="H168" t="str">
        <f>_xlfn.CONCAT("""",VLOOKUP(B168,'Index Web'!A$3:L$234,4,FALSE),"""")</f>
        <v>"Haggadá de Pesaj - Melodía hebraica"</v>
      </c>
      <c r="I168" t="s">
        <v>949</v>
      </c>
      <c r="J168" t="str">
        <f>_xlfn.CONCAT("""",VLOOKUP(B168,'Index Web'!A$3:L$234,5,FALSE),"""")</f>
        <v>"Precatecumenado"</v>
      </c>
      <c r="K168" t="s">
        <v>950</v>
      </c>
      <c r="L168" t="str">
        <f>_xlfn.CONCAT("[",VLOOKUP(B168,'Index Web'!A$3:N$234,14,FALSE),"]")</f>
        <v>["Pascua","Pentecostés","Niños"]</v>
      </c>
      <c r="M168" t="s">
        <v>951</v>
      </c>
      <c r="N168" t="str">
        <f>_xlfn.CONCAT("""/src/index.html?canto=",VLOOKUP(B168,'Index Web'!A$3:N$234,13,FALSE),"""")</f>
        <v>"/src/index.html?canto=porqueestanocheesdiferente"</v>
      </c>
      <c r="O168" t="s">
        <v>952</v>
      </c>
      <c r="P168" t="str">
        <f>_xlfn.CONCAT("""",VLOOKUP(B168,'Index Web'!A$3:O$234,15,FALSE)," ",VLOOKUP(B168,'Index Web'!A$3:O$234,13,FALSE),"""","},")</f>
        <v>"¿por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c r="Q168" t="str">
        <f t="shared" si="2"/>
        <v>{id:166,title: "Por qué esta noche es diferente", subtitle: "Haggadá de Pesaj - Melodía hebraica", category: "Precatecumenado", moments: ["Pascua","Pentecostés","Niños"], url: "/src/index.html?canto=porqueestanocheesdiferente", content: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row>
    <row r="169" spans="2:17" x14ac:dyDescent="0.35">
      <c r="B169" s="26">
        <v>134</v>
      </c>
      <c r="C169" t="s">
        <v>261</v>
      </c>
      <c r="D169">
        <f>VLOOKUP(B169,'Index Web'!A$3:L$234,2,FALSE)</f>
        <v>167</v>
      </c>
      <c r="E169" t="s">
        <v>947</v>
      </c>
      <c r="F169" t="str">
        <f>_xlfn.CONCAT("""",VLOOKUP(B169,'Index Web'!A$3:L$234,3,FALSE),"""")</f>
        <v>"Por qué las gentes conjuran"</v>
      </c>
      <c r="G169" t="s">
        <v>948</v>
      </c>
      <c r="H169" t="str">
        <f>_xlfn.CONCAT("""",VLOOKUP(B169,'Index Web'!A$3:L$234,4,FALSE),"""")</f>
        <v>"Salmo 2"</v>
      </c>
      <c r="I169" t="s">
        <v>949</v>
      </c>
      <c r="J169" t="str">
        <f>_xlfn.CONCAT("""",VLOOKUP(B169,'Index Web'!A$3:L$234,5,FALSE),"""")</f>
        <v>"Precatecumenado"</v>
      </c>
      <c r="K169" t="s">
        <v>950</v>
      </c>
      <c r="L169" t="str">
        <f>_xlfn.CONCAT("[",VLOOKUP(B169,'Index Web'!A$3:N$234,14,FALSE),"]")</f>
        <v>["Cuaresma","Antiguo Testamento"]</v>
      </c>
      <c r="M169" t="s">
        <v>951</v>
      </c>
      <c r="N169" t="str">
        <f>_xlfn.CONCAT("""/src/index.html?canto=",VLOOKUP(B169,'Index Web'!A$3:N$234,13,FALSE),"""")</f>
        <v>"/src/index.html?canto=porquelasgentesconjuran"</v>
      </c>
      <c r="O169" t="s">
        <v>952</v>
      </c>
      <c r="P169" t="str">
        <f>_xlfn.CONCAT("""",VLOOKUP(B169,'Index Web'!A$3:O$234,15,FALSE)," ",VLOOKUP(B169,'Index Web'!A$3:O$234,13,FALSE),"""","},")</f>
        <v>"¿por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c r="Q169" t="str">
        <f t="shared" si="2"/>
        <v>{id:167,title: "Por qué las gentes conjuran", subtitle: "Salmo 2", category: "Precatecumenado", moments: ["Cuaresma","Antiguo Testamento"], url: "/src/index.html?canto=porquelasgentesconjuran", content: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row>
    <row r="170" spans="2:17" x14ac:dyDescent="0.35">
      <c r="B170" s="25">
        <v>135</v>
      </c>
      <c r="C170" t="s">
        <v>261</v>
      </c>
      <c r="D170">
        <f>VLOOKUP(B170,'Index Web'!A$3:L$234,2,FALSE)</f>
        <v>168</v>
      </c>
      <c r="E170" t="s">
        <v>947</v>
      </c>
      <c r="F170" t="str">
        <f>_xlfn.CONCAT("""",VLOOKUP(B170,'Index Web'!A$3:L$234,3,FALSE),"""")</f>
        <v>"Porque mi yugo es suave"</v>
      </c>
      <c r="G170" t="s">
        <v>948</v>
      </c>
      <c r="H170" t="str">
        <f>_xlfn.CONCAT("""",VLOOKUP(B170,'Index Web'!A$3:L$234,4,FALSE),"""")</f>
        <v>"Mateo 11,28ss"</v>
      </c>
      <c r="I170" t="s">
        <v>949</v>
      </c>
      <c r="J170" t="str">
        <f>_xlfn.CONCAT("""",VLOOKUP(B170,'Index Web'!A$3:L$234,5,FALSE),"""")</f>
        <v>"Precatecumenado"</v>
      </c>
      <c r="K170" t="s">
        <v>950</v>
      </c>
      <c r="L170" t="str">
        <f>_xlfn.CONCAT("[",VLOOKUP(B170,'Index Web'!A$3:N$234,14,FALSE),"]")</f>
        <v>["Cuaresma","Nuevo Testamento"]</v>
      </c>
      <c r="M170" t="s">
        <v>951</v>
      </c>
      <c r="N170" t="str">
        <f>_xlfn.CONCAT("""/src/index.html?canto=",VLOOKUP(B170,'Index Web'!A$3:N$234,13,FALSE),"""")</f>
        <v>"/src/index.html?canto=porquemiyugoessuave"</v>
      </c>
      <c r="O170" t="s">
        <v>952</v>
      </c>
      <c r="P170" t="str">
        <f>_xlfn.CONCAT("""",VLOOKUP(B170,'Index Web'!A$3:O$234,15,FALSE)," ",VLOOKUP(B170,'Index Web'!A$3:O$234,13,FALSE),"""","},")</f>
        <v>"porque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c r="Q170" t="str">
        <f t="shared" si="2"/>
        <v>{id:168,title: "Porque mi yugo es suave", subtitle: "Mateo 11,28ss", category: "Precatecumenado", moments: ["Cuaresma","Nuevo Testamento"], url: "/src/index.html?canto=porquemiyugoessuave", content: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row>
    <row r="171" spans="2:17" x14ac:dyDescent="0.35">
      <c r="B171" s="27">
        <v>204</v>
      </c>
      <c r="C171" t="s">
        <v>261</v>
      </c>
      <c r="D171">
        <f>VLOOKUP(B171,'Index Web'!A$3:L$234,2,FALSE)</f>
        <v>169</v>
      </c>
      <c r="E171" t="s">
        <v>947</v>
      </c>
      <c r="F171" t="str">
        <f>_xlfn.CONCAT("""",VLOOKUP(B171,'Index Web'!A$3:L$234,3,FALSE),"""")</f>
        <v>"Prefacio para Adviento y Navidad"</v>
      </c>
      <c r="G171" t="s">
        <v>948</v>
      </c>
      <c r="H171" t="str">
        <f>_xlfn.CONCAT("""",VLOOKUP(B171,'Index Web'!A$3:L$234,4,FALSE),"""")</f>
        <v>"Prefacio IV de Adviento*"</v>
      </c>
      <c r="I171" t="s">
        <v>949</v>
      </c>
      <c r="J171" t="str">
        <f>_xlfn.CONCAT("""",VLOOKUP(B171,'Index Web'!A$3:L$234,5,FALSE),"""")</f>
        <v>"Liturgia"</v>
      </c>
      <c r="K171" t="s">
        <v>950</v>
      </c>
      <c r="L171" t="str">
        <f>_xlfn.CONCAT("[",VLOOKUP(B171,'Index Web'!A$3:N$234,14,FALSE),"]")</f>
        <v>["Adviento","Navidad"]</v>
      </c>
      <c r="M171" t="s">
        <v>951</v>
      </c>
      <c r="N171" t="str">
        <f>_xlfn.CONCAT("""/src/index.html?canto=",VLOOKUP(B171,'Index Web'!A$3:N$234,13,FALSE),"""")</f>
        <v>"/src/index.html?canto=prefacioparaadvientoynavidad"</v>
      </c>
      <c r="O171" t="s">
        <v>952</v>
      </c>
      <c r="P171" t="str">
        <f>_xlfn.CONCAT("""",VLOOKUP(B171,'Index Web'!A$3:O$234,15,FALSE)," ",VLOOKUP(B171,'Index Web'!A$3:O$234,13,FALSE),"""","},")</f>
        <v>"prefacio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c r="Q171" t="str">
        <f t="shared" si="2"/>
        <v>{id:169,title: "Prefacio para Adviento y Navidad", subtitle: "Prefacio IV de Adviento*", category: "Liturgia", moments: ["Adviento","Navidad"], url: "/src/index.html?canto=prefacioparaadvientoynavidad", content: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row>
    <row r="172" spans="2:17" x14ac:dyDescent="0.35">
      <c r="B172" s="29">
        <v>205</v>
      </c>
      <c r="C172" t="s">
        <v>261</v>
      </c>
      <c r="D172">
        <f>VLOOKUP(B172,'Index Web'!A$3:L$234,2,FALSE)</f>
        <v>170</v>
      </c>
      <c r="E172" t="s">
        <v>947</v>
      </c>
      <c r="F172" t="str">
        <f>_xlfn.CONCAT("""",VLOOKUP(B172,'Index Web'!A$3:L$234,3,FALSE),"""")</f>
        <v>"Prefacio para el tiempo Pascual"</v>
      </c>
      <c r="G172" t="s">
        <v>948</v>
      </c>
      <c r="H172" t="str">
        <f>_xlfn.CONCAT("""",VLOOKUP(B172,'Index Web'!A$3:L$234,4,FALSE),"""")</f>
        <v>"Prefacio I de Pascua*"</v>
      </c>
      <c r="I172" t="s">
        <v>949</v>
      </c>
      <c r="J172" t="str">
        <f>_xlfn.CONCAT("""",VLOOKUP(B172,'Index Web'!A$3:L$234,5,FALSE),"""")</f>
        <v>"Liturgia"</v>
      </c>
      <c r="K172" t="s">
        <v>950</v>
      </c>
      <c r="L172" t="str">
        <f>_xlfn.CONCAT("[",VLOOKUP(B172,'Index Web'!A$3:N$234,14,FALSE),"]")</f>
        <v>["Pascua"]</v>
      </c>
      <c r="M172" t="s">
        <v>951</v>
      </c>
      <c r="N172" t="str">
        <f>_xlfn.CONCAT("""/src/index.html?canto=",VLOOKUP(B172,'Index Web'!A$3:N$234,13,FALSE),"""")</f>
        <v>"/src/index.html?canto=prefacioparaeltiempopascual"</v>
      </c>
      <c r="O172" t="s">
        <v>952</v>
      </c>
      <c r="P172" t="str">
        <f>_xlfn.CONCAT("""",VLOOKUP(B172,'Index Web'!A$3:O$234,15,FALSE)," ",VLOOKUP(B172,'Index Web'!A$3:O$234,13,FALSE),"""","},")</f>
        <v>"prefacio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c r="Q172" t="str">
        <f t="shared" si="2"/>
        <v>{id:170,title: "Prefacio para el tiempo Pascual", subtitle: "Prefacio I de Pascua*", category: "Liturgia", moments: ["Pascua"], url: "/src/index.html?canto=prefacioparaeltiempopascual", content: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row>
    <row r="173" spans="2:17" x14ac:dyDescent="0.35">
      <c r="B173" s="27">
        <v>206</v>
      </c>
      <c r="C173" t="s">
        <v>261</v>
      </c>
      <c r="D173">
        <f>VLOOKUP(B173,'Index Web'!A$3:L$234,2,FALSE)</f>
        <v>171</v>
      </c>
      <c r="E173" t="s">
        <v>947</v>
      </c>
      <c r="F173" t="str">
        <f>_xlfn.CONCAT("""",VLOOKUP(B173,'Index Web'!A$3:L$234,3,FALSE),"""")</f>
        <v>"Pregón Pascual"</v>
      </c>
      <c r="G173" t="s">
        <v>948</v>
      </c>
      <c r="H173" t="str">
        <f>_xlfn.CONCAT("""",VLOOKUP(B173,'Index Web'!A$3:L$234,4,FALSE),"""")</f>
        <v>"«Exsultet»"</v>
      </c>
      <c r="I173" t="s">
        <v>949</v>
      </c>
      <c r="J173" t="str">
        <f>_xlfn.CONCAT("""",VLOOKUP(B173,'Index Web'!A$3:L$234,5,FALSE),"""")</f>
        <v>"Liturgia"</v>
      </c>
      <c r="K173" t="s">
        <v>950</v>
      </c>
      <c r="L173" t="str">
        <f>_xlfn.CONCAT("[",VLOOKUP(B173,'Index Web'!A$3:N$234,14,FALSE),"]")</f>
        <v>["Pascua"]</v>
      </c>
      <c r="M173" t="s">
        <v>951</v>
      </c>
      <c r="N173" t="str">
        <f>_xlfn.CONCAT("""/src/index.html?canto=",VLOOKUP(B173,'Index Web'!A$3:N$234,13,FALSE),"""")</f>
        <v>"/src/index.html?canto=pregonpascual"</v>
      </c>
      <c r="O173" t="s">
        <v>952</v>
      </c>
      <c r="P173" t="str">
        <f>_xlfn.CONCAT("""",VLOOKUP(B173,'Index Web'!A$3:O$234,15,FALSE)," ",VLOOKUP(B173,'Index Web'!A$3:O$234,13,FALSE),"""","},")</f>
        <v>"pregón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c r="Q173" t="str">
        <f t="shared" si="2"/>
        <v>{id:171,title: "Pregón Pascual", subtitle: "«Exsultet»", category: "Liturgia", moments: ["Pascua"], url: "/src/index.html?canto=pregonpascual", content: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row>
    <row r="174" spans="2:17" x14ac:dyDescent="0.35">
      <c r="B174" s="25">
        <v>136</v>
      </c>
      <c r="C174" t="s">
        <v>261</v>
      </c>
      <c r="D174">
        <f>VLOOKUP(B174,'Index Web'!A$3:L$234,2,FALSE)</f>
        <v>172</v>
      </c>
      <c r="E174" t="s">
        <v>947</v>
      </c>
      <c r="F174" t="str">
        <f>_xlfn.CONCAT("""",VLOOKUP(B174,'Index Web'!A$3:L$234,3,FALSE),"""")</f>
        <v>"Qué amables son tus moradas"</v>
      </c>
      <c r="G174" t="s">
        <v>948</v>
      </c>
      <c r="H174" t="str">
        <f>_xlfn.CONCAT("""",VLOOKUP(B174,'Index Web'!A$3:L$234,4,FALSE),"""")</f>
        <v>"Salmo 84 (83)"</v>
      </c>
      <c r="I174" t="s">
        <v>949</v>
      </c>
      <c r="J174" t="str">
        <f>_xlfn.CONCAT("""",VLOOKUP(B174,'Index Web'!A$3:L$234,5,FALSE),"""")</f>
        <v>"Precatecumenado"</v>
      </c>
      <c r="K174" t="s">
        <v>950</v>
      </c>
      <c r="L174" t="str">
        <f>_xlfn.CONCAT("[",VLOOKUP(B174,'Index Web'!A$3:N$234,14,FALSE),"]")</f>
        <v>["Cuaresma","Entrada","Antiguo Testamento"]</v>
      </c>
      <c r="M174" t="s">
        <v>951</v>
      </c>
      <c r="N174" t="str">
        <f>_xlfn.CONCAT("""/src/index.html?canto=",VLOOKUP(B174,'Index Web'!A$3:N$234,13,FALSE),"""")</f>
        <v>"/src/index.html?canto=queamablessontusmoradas"</v>
      </c>
      <c r="O174" t="s">
        <v>952</v>
      </c>
      <c r="P174" t="str">
        <f>_xlfn.CONCAT("""",VLOOKUP(B174,'Index Web'!A$3:O$234,15,FALSE)," ",VLOOKUP(B174,'Index Web'!A$3:O$234,13,FALSE),"""","},")</f>
        <v>"¡qué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c r="Q174" t="str">
        <f t="shared" si="2"/>
        <v>{id:172,title: "Qué amables son tus moradas", subtitle: "Salmo 84 (83)", category: "Precatecumenado", moments: ["Cuaresma","Entrada","Antiguo Testamento"], url: "/src/index.html?canto=queamablessontusmoradas", content: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row>
    <row r="175" spans="2:17" x14ac:dyDescent="0.35">
      <c r="B175" s="26">
        <v>137</v>
      </c>
      <c r="C175" t="s">
        <v>261</v>
      </c>
      <c r="D175">
        <f>VLOOKUP(B175,'Index Web'!A$3:L$234,2,FALSE)</f>
        <v>173</v>
      </c>
      <c r="E175" t="s">
        <v>947</v>
      </c>
      <c r="F175" t="str">
        <f>_xlfn.CONCAT("""",VLOOKUP(B175,'Index Web'!A$3:L$234,3,FALSE),"""")</f>
        <v>"Qué estupendo, qué alegría "</v>
      </c>
      <c r="G175" t="s">
        <v>948</v>
      </c>
      <c r="H175" t="str">
        <f>_xlfn.CONCAT("""",VLOOKUP(B175,'Index Web'!A$3:L$234,4,FALSE),"""")</f>
        <v>"Salmo 133 (132)"</v>
      </c>
      <c r="I175" t="s">
        <v>949</v>
      </c>
      <c r="J175" t="str">
        <f>_xlfn.CONCAT("""",VLOOKUP(B175,'Index Web'!A$3:L$234,5,FALSE),"""")</f>
        <v>"Precatecumenado"</v>
      </c>
      <c r="K175" t="s">
        <v>950</v>
      </c>
      <c r="L175" t="str">
        <f>_xlfn.CONCAT("[",VLOOKUP(B175,'Index Web'!A$3:N$234,14,FALSE),"]")</f>
        <v>["Antiguo Testamento","Paz"]</v>
      </c>
      <c r="M175" t="s">
        <v>951</v>
      </c>
      <c r="N175" t="str">
        <f>_xlfn.CONCAT("""/src/index.html?canto=",VLOOKUP(B175,'Index Web'!A$3:N$234,13,FALSE),"""")</f>
        <v>"/src/index.html?canto=queestupendoquealegria"</v>
      </c>
      <c r="O175" t="s">
        <v>952</v>
      </c>
      <c r="P175" t="str">
        <f>_xlfn.CONCAT("""",VLOOKUP(B175,'Index Web'!A$3:O$234,15,FALSE)," ",VLOOKUP(B175,'Index Web'!A$3:O$234,13,FALSE),"""","},")</f>
        <v>"¡qué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c r="Q175" t="str">
        <f t="shared" si="2"/>
        <v>{id:173,title: "Qué estupendo, qué alegría ", subtitle: "Salmo 133 (132)", category: "Precatecumenado", moments: ["Antiguo Testamento","Paz"], url: "/src/index.html?canto=queestupendoquealegria", content: "¡qué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row>
    <row r="176" spans="2:17" x14ac:dyDescent="0.35">
      <c r="B176" s="25">
        <v>138</v>
      </c>
      <c r="C176" t="s">
        <v>261</v>
      </c>
      <c r="D176">
        <f>VLOOKUP(B176,'Index Web'!A$3:L$234,2,FALSE)</f>
        <v>174</v>
      </c>
      <c r="E176" t="s">
        <v>947</v>
      </c>
      <c r="F176" t="str">
        <f>_xlfn.CONCAT("""",VLOOKUP(B176,'Index Web'!A$3:L$234,3,FALSE),"""")</f>
        <v>"Quién es esta que sube del desierto"</v>
      </c>
      <c r="G176" t="s">
        <v>948</v>
      </c>
      <c r="H176" t="str">
        <f>_xlfn.CONCAT("""",VLOOKUP(B176,'Index Web'!A$3:L$234,4,FALSE),"""")</f>
        <v>"Cantar de los Cantares 8,5-7"</v>
      </c>
      <c r="I176" t="s">
        <v>949</v>
      </c>
      <c r="J176" t="str">
        <f>_xlfn.CONCAT("""",VLOOKUP(B176,'Index Web'!A$3:L$234,5,FALSE),"""")</f>
        <v>"Precatecumenado"</v>
      </c>
      <c r="K176" t="s">
        <v>950</v>
      </c>
      <c r="L176" t="str">
        <f>_xlfn.CONCAT("[",VLOOKUP(B176,'Index Web'!A$3:N$234,14,FALSE),"]")</f>
        <v>["Pascua","Pentecostés","Comunión","Final","Antiguo Testamento"]</v>
      </c>
      <c r="M176" t="s">
        <v>951</v>
      </c>
      <c r="N176" t="str">
        <f>_xlfn.CONCAT("""/src/index.html?canto=",VLOOKUP(B176,'Index Web'!A$3:N$234,13,FALSE),"""")</f>
        <v>"/src/index.html?canto=quienesestaquesubedeldesierto"</v>
      </c>
      <c r="O176" t="s">
        <v>952</v>
      </c>
      <c r="P176" t="str">
        <f>_xlfn.CONCAT("""",VLOOKUP(B176,'Index Web'!A$3:O$234,15,FALSE)," ",VLOOKUP(B176,'Index Web'!A$3:O$234,13,FALSE),"""","},")</f>
        <v>"¿quién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c r="Q176" t="str">
        <f t="shared" si="2"/>
        <v>{id:174,title: "Quién es esta que sube del desierto", subtitle: "Cantar de los Cantares 8,5-7", category: "Precatecumenado", moments: ["Pascua","Pentecostés","Comunión","Final","Antiguo Testamento"], url: "/src/index.html?canto=quienesestaquesubedeldesierto", content: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row>
    <row r="177" spans="2:17" x14ac:dyDescent="0.35">
      <c r="B177" s="26">
        <v>139</v>
      </c>
      <c r="C177" t="s">
        <v>261</v>
      </c>
      <c r="D177">
        <f>VLOOKUP(B177,'Index Web'!A$3:L$234,2,FALSE)</f>
        <v>175</v>
      </c>
      <c r="E177" t="s">
        <v>947</v>
      </c>
      <c r="F177" t="str">
        <f>_xlfn.CONCAT("""",VLOOKUP(B177,'Index Web'!A$3:L$234,3,FALSE),"""")</f>
        <v>"Quién nos separará"</v>
      </c>
      <c r="G177" t="s">
        <v>948</v>
      </c>
      <c r="H177" t="str">
        <f>_xlfn.CONCAT("""",VLOOKUP(B177,'Index Web'!A$3:L$234,4,FALSE),"""")</f>
        <v>"Romanos 8,34-39"</v>
      </c>
      <c r="I177" t="s">
        <v>949</v>
      </c>
      <c r="J177" t="str">
        <f>_xlfn.CONCAT("""",VLOOKUP(B177,'Index Web'!A$3:L$234,5,FALSE),"""")</f>
        <v>"Precatecumenado"</v>
      </c>
      <c r="K177" t="s">
        <v>950</v>
      </c>
      <c r="L177" t="str">
        <f>_xlfn.CONCAT("[",VLOOKUP(B177,'Index Web'!A$3:N$234,14,FALSE),"]")</f>
        <v>["Cuaresma","Comunión","Nuevo Testamento"]</v>
      </c>
      <c r="M177" t="s">
        <v>951</v>
      </c>
      <c r="N177" t="str">
        <f>_xlfn.CONCAT("""/src/index.html?canto=",VLOOKUP(B177,'Index Web'!A$3:N$234,13,FALSE),"""")</f>
        <v>"/src/index.html?canto=quiennosseparara"</v>
      </c>
      <c r="O177" t="s">
        <v>952</v>
      </c>
      <c r="P177" t="str">
        <f>_xlfn.CONCAT("""",VLOOKUP(B177,'Index Web'!A$3:O$234,15,FALSE)," ",VLOOKUP(B177,'Index Web'!A$3:O$234,13,FALSE),"""","},")</f>
        <v>"¿quién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c r="Q177" t="str">
        <f t="shared" si="2"/>
        <v>{id:175,title: "Quién nos separará", subtitle: "Romanos 8,34-39", category: "Precatecumenado", moments: ["Cuaresma","Comunión","Nuevo Testamento"], url: "/src/index.html?canto=quiennosseparara", content: "¿quién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row>
    <row r="178" spans="2:17" x14ac:dyDescent="0.35">
      <c r="B178" s="25">
        <v>140</v>
      </c>
      <c r="C178" t="s">
        <v>261</v>
      </c>
      <c r="D178">
        <f>VLOOKUP(B178,'Index Web'!A$3:L$234,2,FALSE)</f>
        <v>176</v>
      </c>
      <c r="E178" t="s">
        <v>947</v>
      </c>
      <c r="F178" t="str">
        <f>_xlfn.CONCAT("""",VLOOKUP(B178,'Index Web'!A$3:L$234,3,FALSE),"""")</f>
        <v>"Quiero andar, madre, a Jerusalén"</v>
      </c>
      <c r="G178" t="s">
        <v>948</v>
      </c>
      <c r="H178" t="str">
        <f>_xlfn.CONCAT("""",VLOOKUP(B178,'Index Web'!A$3:L$234,4,FALSE),"""")</f>
        <v>"Canto sefardí"</v>
      </c>
      <c r="I178" t="s">
        <v>949</v>
      </c>
      <c r="J178" t="str">
        <f>_xlfn.CONCAT("""",VLOOKUP(B178,'Index Web'!A$3:L$234,5,FALSE),"""")</f>
        <v>"Precatecumenado"</v>
      </c>
      <c r="K178" t="s">
        <v>950</v>
      </c>
      <c r="L178" t="str">
        <f>_xlfn.CONCAT("[",VLOOKUP(B178,'Index Web'!A$3:N$234,14,FALSE),"]")</f>
        <v>["Pascua","Pentecostés","Final"]</v>
      </c>
      <c r="M178" t="s">
        <v>951</v>
      </c>
      <c r="N178" t="str">
        <f>_xlfn.CONCAT("""/src/index.html?canto=",VLOOKUP(B178,'Index Web'!A$3:N$234,13,FALSE),"""")</f>
        <v>"/src/index.html?canto=quieroandarmadreajerusalen"</v>
      </c>
      <c r="O178" t="s">
        <v>952</v>
      </c>
      <c r="P178" t="str">
        <f>_xlfn.CONCAT("""",VLOOKUP(B178,'Index Web'!A$3:O$234,15,FALSE)," ",VLOOKUP(B178,'Index Web'!A$3:O$234,13,FALSE),"""","},")</f>
        <v>"quiero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c r="Q178" t="str">
        <f t="shared" si="2"/>
        <v>{id:176,title: "Quiero andar, madre, a Jerusalén", subtitle: "Canto sefardí", category: "Precatecumenado", moments: ["Pascua","Pentecostés","Final"], url: "/src/index.html?canto=quieroandarmadreajerusalen", content: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row>
    <row r="179" spans="2:17" x14ac:dyDescent="0.35">
      <c r="B179" s="26">
        <v>141</v>
      </c>
      <c r="C179" t="s">
        <v>261</v>
      </c>
      <c r="D179">
        <f>VLOOKUP(B179,'Index Web'!A$3:L$234,2,FALSE)</f>
        <v>177</v>
      </c>
      <c r="E179" t="s">
        <v>947</v>
      </c>
      <c r="F179" t="str">
        <f>_xlfn.CONCAT("""",VLOOKUP(B179,'Index Web'!A$3:L$234,3,FALSE),"""")</f>
        <v>"Quiero cantar"</v>
      </c>
      <c r="G179" t="s">
        <v>948</v>
      </c>
      <c r="H179" t="str">
        <f>_xlfn.CONCAT("""",VLOOKUP(B179,'Index Web'!A$3:L$234,4,FALSE),"""")</f>
        <v>"Salmo 57 (56)"</v>
      </c>
      <c r="I179" t="s">
        <v>949</v>
      </c>
      <c r="J179" t="str">
        <f>_xlfn.CONCAT("""",VLOOKUP(B179,'Index Web'!A$3:L$234,5,FALSE),"""")</f>
        <v>"Precatecumenado"</v>
      </c>
      <c r="K179" t="s">
        <v>950</v>
      </c>
      <c r="L179" t="str">
        <f>_xlfn.CONCAT("[",VLOOKUP(B179,'Index Web'!A$3:N$234,14,FALSE),"]")</f>
        <v>["Cuaresma","Antiguo Testamento"]</v>
      </c>
      <c r="M179" t="s">
        <v>951</v>
      </c>
      <c r="N179" t="str">
        <f>_xlfn.CONCAT("""/src/index.html?canto=",VLOOKUP(B179,'Index Web'!A$3:N$234,13,FALSE),"""")</f>
        <v>"/src/index.html?canto=quierocantar"</v>
      </c>
      <c r="O179" t="s">
        <v>952</v>
      </c>
      <c r="P179" t="str">
        <f>_xlfn.CONCAT("""",VLOOKUP(B179,'Index Web'!A$3:O$234,15,FALSE)," ",VLOOKUP(B179,'Index Web'!A$3:O$234,13,FALSE),"""","},")</f>
        <v>"quiero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c r="Q179" t="str">
        <f t="shared" si="2"/>
        <v>{id:177,title: "Quiero cantar", subtitle: "Salmo 57 (56)", category: "Precatecumenado", moments: ["Cuaresma","Antiguo Testamento"], url: "/src/index.html?canto=quierocantar", content: "quiero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row>
    <row r="180" spans="2:17" x14ac:dyDescent="0.35">
      <c r="B180" s="25">
        <v>142</v>
      </c>
      <c r="C180" t="s">
        <v>261</v>
      </c>
      <c r="D180">
        <f>VLOOKUP(B180,'Index Web'!A$3:L$234,2,FALSE)</f>
        <v>178</v>
      </c>
      <c r="E180" t="s">
        <v>947</v>
      </c>
      <c r="F180" t="str">
        <f>_xlfn.CONCAT("""",VLOOKUP(B180,'Index Web'!A$3:L$234,3,FALSE),"""")</f>
        <v>"Resucitó"</v>
      </c>
      <c r="G180" t="s">
        <v>948</v>
      </c>
      <c r="H180" t="str">
        <f>_xlfn.CONCAT("""",VLOOKUP(B180,'Index Web'!A$3:L$234,4,FALSE),"""")</f>
        <v>"(Kiko Argüello)"</v>
      </c>
      <c r="I180" t="s">
        <v>949</v>
      </c>
      <c r="J180" t="str">
        <f>_xlfn.CONCAT("""",VLOOKUP(B180,'Index Web'!A$3:L$234,5,FALSE),"""")</f>
        <v>"Precatecumenado"</v>
      </c>
      <c r="K180" t="s">
        <v>950</v>
      </c>
      <c r="L180" t="str">
        <f>_xlfn.CONCAT("[",VLOOKUP(B180,'Index Web'!A$3:N$234,14,FALSE),"]")</f>
        <v>["Pascua","Pentecostés","Comunión"]</v>
      </c>
      <c r="M180" t="s">
        <v>951</v>
      </c>
      <c r="N180" t="str">
        <f>_xlfn.CONCAT("""/src/index.html?canto=",VLOOKUP(B180,'Index Web'!A$3:N$234,13,FALSE),"""")</f>
        <v>"/src/index.html?canto=resucito"</v>
      </c>
      <c r="O180" t="s">
        <v>952</v>
      </c>
      <c r="P180" t="str">
        <f>_xlfn.CONCAT("""",VLOOKUP(B180,'Index Web'!A$3:O$234,15,FALSE)," ",VLOOKUP(B180,'Index Web'!A$3:O$234,13,FALSE),"""","},")</f>
        <v>"resucitó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c r="Q180" t="str">
        <f t="shared" si="2"/>
        <v>{id:178,title: "Resucitó", subtitle: "(Kiko Argüello)", category: "Precatecumenado", moments: ["Pascua","Pentecostés","Comunión"], url: "/src/index.html?canto=resucito", content: "resucitó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row>
    <row r="181" spans="2:17" x14ac:dyDescent="0.35">
      <c r="B181" s="26">
        <v>143</v>
      </c>
      <c r="C181" t="s">
        <v>261</v>
      </c>
      <c r="D181">
        <f>VLOOKUP(B181,'Index Web'!A$3:L$234,2,FALSE)</f>
        <v>179</v>
      </c>
      <c r="E181" t="s">
        <v>947</v>
      </c>
      <c r="F181" t="str">
        <f>_xlfn.CONCAT("""",VLOOKUP(B181,'Index Web'!A$3:L$234,3,FALSE),"""")</f>
        <v>"Resurrexit"</v>
      </c>
      <c r="G181" t="s">
        <v>948</v>
      </c>
      <c r="H181" t="str">
        <f>_xlfn.CONCAT("""",VLOOKUP(B181,'Index Web'!A$3:L$234,4,FALSE),"""")</f>
        <v>"Juan 11,25s"</v>
      </c>
      <c r="I181" t="s">
        <v>949</v>
      </c>
      <c r="J181" t="str">
        <f>_xlfn.CONCAT("""",VLOOKUP(B181,'Index Web'!A$3:L$234,5,FALSE),"""")</f>
        <v>"Precatecumenado"</v>
      </c>
      <c r="K181" t="s">
        <v>950</v>
      </c>
      <c r="L181" t="str">
        <f>_xlfn.CONCAT("[",VLOOKUP(B181,'Index Web'!A$3:N$234,14,FALSE),"]")</f>
        <v>["Pascua","Pentecostés","Nuevo Testamento"]</v>
      </c>
      <c r="M181" t="s">
        <v>951</v>
      </c>
      <c r="N181" t="str">
        <f>_xlfn.CONCAT("""/src/index.html?canto=",VLOOKUP(B181,'Index Web'!A$3:N$234,13,FALSE),"""")</f>
        <v>"/src/index.html?canto=resurrexit"</v>
      </c>
      <c r="O181" t="s">
        <v>952</v>
      </c>
      <c r="P181" t="str">
        <f>_xlfn.CONCAT("""",VLOOKUP(B181,'Index Web'!A$3:O$234,15,FALSE)," ",VLOOKUP(B181,'Index Web'!A$3:O$234,13,FALSE),"""","},")</f>
        <v>"resurrexit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c r="Q181" t="str">
        <f t="shared" si="2"/>
        <v>{id:179,title: "Resurrexit", subtitle: "Juan 11,25s", category: "Precatecumenado", moments: ["Pascua","Pentecostés","Nuevo Testamento"], url: "/src/index.html?canto=resurrexit", content: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row>
    <row r="182" spans="2:17" x14ac:dyDescent="0.35">
      <c r="B182" s="29">
        <v>208</v>
      </c>
      <c r="C182" t="s">
        <v>261</v>
      </c>
      <c r="D182">
        <f>VLOOKUP(B182,'Index Web'!A$3:L$234,2,FALSE)</f>
        <v>180</v>
      </c>
      <c r="E182" t="s">
        <v>947</v>
      </c>
      <c r="F182" t="str">
        <f>_xlfn.CONCAT("""",VLOOKUP(B182,'Index Web'!A$3:L$234,3,FALSE),"""")</f>
        <v>"Salmodia para el evangelio"</v>
      </c>
      <c r="G182" t="s">
        <v>948</v>
      </c>
      <c r="H182" t="str">
        <f>_xlfn.CONCAT("""",VLOOKUP(B182,'Index Web'!A$3:L$234,4,FALSE),"""")</f>
        <v>"Juan 3,11-20 "</v>
      </c>
      <c r="I182" t="s">
        <v>949</v>
      </c>
      <c r="J182" t="str">
        <f>_xlfn.CONCAT("""",VLOOKUP(B182,'Index Web'!A$3:L$234,5,FALSE),"""")</f>
        <v>"Liturgia"</v>
      </c>
      <c r="K182" t="s">
        <v>950</v>
      </c>
      <c r="L182" t="str">
        <f>_xlfn.CONCAT("[",VLOOKUP(B182,'Index Web'!A$3:N$234,14,FALSE),"]")</f>
        <v>[""]</v>
      </c>
      <c r="M182" t="s">
        <v>951</v>
      </c>
      <c r="N182" t="str">
        <f>_xlfn.CONCAT("""/src/index.html?canto=",VLOOKUP(B182,'Index Web'!A$3:N$234,13,FALSE),"""")</f>
        <v>"/src/index.html?canto=salmodiaparaelevangelio"</v>
      </c>
      <c r="O182" t="s">
        <v>952</v>
      </c>
      <c r="P182" t="str">
        <f>_xlfn.CONCAT("""",VLOOKUP(B182,'Index Web'!A$3:O$234,15,FALSE)," ",VLOOKUP(B182,'Index Web'!A$3:O$234,13,FALSE),"""","},")</f>
        <v>"salmodia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c r="Q182" t="str">
        <f t="shared" si="2"/>
        <v>{id:180,title: "Salmodia para el evangelio", subtitle: "Juan 3,11-20 ", category: "Liturgia", moments: [""], url: "/src/index.html?canto=salmodiaparaelevangelio", content: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row>
    <row r="183" spans="2:17" x14ac:dyDescent="0.35">
      <c r="B183" s="27">
        <v>209</v>
      </c>
      <c r="C183" t="s">
        <v>261</v>
      </c>
      <c r="D183">
        <f>VLOOKUP(B183,'Index Web'!A$3:L$234,2,FALSE)</f>
        <v>181</v>
      </c>
      <c r="E183" t="s">
        <v>947</v>
      </c>
      <c r="F183" t="str">
        <f>_xlfn.CONCAT("""",VLOOKUP(B183,'Index Web'!A$3:L$234,3,FALSE),"""")</f>
        <v>"Salmodia para el rosario"</v>
      </c>
      <c r="G183" t="s">
        <v>948</v>
      </c>
      <c r="H183" t="str">
        <f>_xlfn.CONCAT("""",VLOOKUP(B183,'Index Web'!A$3:L$234,4,FALSE),"""")</f>
        <v>"Santo Rosario"</v>
      </c>
      <c r="I183" t="s">
        <v>949</v>
      </c>
      <c r="J183" t="str">
        <f>_xlfn.CONCAT("""",VLOOKUP(B183,'Index Web'!A$3:L$234,5,FALSE),"""")</f>
        <v>"Liturgia"</v>
      </c>
      <c r="K183" t="s">
        <v>950</v>
      </c>
      <c r="L183" t="str">
        <f>_xlfn.CONCAT("[",VLOOKUP(B183,'Index Web'!A$3:N$234,14,FALSE),"]")</f>
        <v>[""]</v>
      </c>
      <c r="M183" t="s">
        <v>951</v>
      </c>
      <c r="N183" t="str">
        <f>_xlfn.CONCAT("""/src/index.html?canto=",VLOOKUP(B183,'Index Web'!A$3:N$234,13,FALSE),"""")</f>
        <v>"/src/index.html?canto=salmodiaparaelrosario"</v>
      </c>
      <c r="O183" t="s">
        <v>952</v>
      </c>
      <c r="P183" t="str">
        <f>_xlfn.CONCAT("""",VLOOKUP(B183,'Index Web'!A$3:O$234,15,FALSE)," ",VLOOKUP(B183,'Index Web'!A$3:O$234,13,FALSE),"""","},")</f>
        <v>"salmodia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c r="Q183" t="str">
        <f t="shared" si="2"/>
        <v>{id:181,title: "Salmodia para el rosario", subtitle: "Santo Rosario", category: "Liturgia", moments: [""], url: "/src/index.html?canto=salmodiaparaelrosario", content: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row>
    <row r="184" spans="2:17" x14ac:dyDescent="0.35">
      <c r="B184" s="29">
        <v>210</v>
      </c>
      <c r="C184" t="s">
        <v>261</v>
      </c>
      <c r="D184">
        <f>VLOOKUP(B184,'Index Web'!A$3:L$234,2,FALSE)</f>
        <v>182</v>
      </c>
      <c r="E184" t="s">
        <v>947</v>
      </c>
      <c r="F184" t="str">
        <f>_xlfn.CONCAT("""",VLOOKUP(B184,'Index Web'!A$3:L$234,3,FALSE),"""")</f>
        <v>"Salmodia para el salmo responsorial"</v>
      </c>
      <c r="G184" t="s">
        <v>948</v>
      </c>
      <c r="H184" t="str">
        <f>_xlfn.CONCAT("""",VLOOKUP(B184,'Index Web'!A$3:L$234,4,FALSE),"""")</f>
        <v>"Modelo I, II, III"</v>
      </c>
      <c r="I184" t="s">
        <v>949</v>
      </c>
      <c r="J184" t="str">
        <f>_xlfn.CONCAT("""",VLOOKUP(B184,'Index Web'!A$3:L$234,5,FALSE),"""")</f>
        <v>"Liturgia"</v>
      </c>
      <c r="K184" t="s">
        <v>950</v>
      </c>
      <c r="L184" t="str">
        <f>_xlfn.CONCAT("[",VLOOKUP(B184,'Index Web'!A$3:N$234,14,FALSE),"]")</f>
        <v>[""]</v>
      </c>
      <c r="M184" t="s">
        <v>951</v>
      </c>
      <c r="N184" t="str">
        <f>_xlfn.CONCAT("""/src/index.html?canto=",VLOOKUP(B184,'Index Web'!A$3:N$234,13,FALSE),"""")</f>
        <v>"/src/index.html?canto=salmodiaparaelsalmoresponsorial"</v>
      </c>
      <c r="O184" t="s">
        <v>952</v>
      </c>
      <c r="P184" t="str">
        <f>_xlfn.CONCAT("""",VLOOKUP(B184,'Index Web'!A$3:O$234,15,FALSE)," ",VLOOKUP(B184,'Index Web'!A$3:O$234,13,FALSE),"""","},")</f>
        <v>"salmodia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c r="Q184" t="str">
        <f t="shared" si="2"/>
        <v>{id:182,title: "Salmodia para el salmo responsorial", subtitle: "Modelo I, II, III", category: "Liturgia", moments: [""], url: "/src/index.html?canto=salmodiaparaelsalmoresponsorial", content: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row>
    <row r="185" spans="2:17" x14ac:dyDescent="0.35">
      <c r="B185" s="27">
        <v>211</v>
      </c>
      <c r="C185" t="s">
        <v>261</v>
      </c>
      <c r="D185">
        <f>VLOOKUP(B185,'Index Web'!A$3:L$234,2,FALSE)</f>
        <v>183</v>
      </c>
      <c r="E185" t="s">
        <v>947</v>
      </c>
      <c r="F185" t="str">
        <f>_xlfn.CONCAT("""",VLOOKUP(B185,'Index Web'!A$3:L$234,3,FALSE),"""")</f>
        <v>"Salmodias para la oración de los fieles"</v>
      </c>
      <c r="G185" t="s">
        <v>948</v>
      </c>
      <c r="H185" t="str">
        <f>_xlfn.CONCAT("""",VLOOKUP(B185,'Index Web'!A$3:L$234,4,FALSE),"""")</f>
        <v>"Para las solemnidades"</v>
      </c>
      <c r="I185" t="s">
        <v>949</v>
      </c>
      <c r="J185" t="str">
        <f>_xlfn.CONCAT("""",VLOOKUP(B185,'Index Web'!A$3:L$234,5,FALSE),"""")</f>
        <v>"Liturgia"</v>
      </c>
      <c r="K185" t="s">
        <v>950</v>
      </c>
      <c r="L185" t="str">
        <f>_xlfn.CONCAT("[",VLOOKUP(B185,'Index Web'!A$3:N$234,14,FALSE),"]")</f>
        <v>[""]</v>
      </c>
      <c r="M185" t="s">
        <v>951</v>
      </c>
      <c r="N185" t="str">
        <f>_xlfn.CONCAT("""/src/index.html?canto=",VLOOKUP(B185,'Index Web'!A$3:N$234,13,FALSE),"""")</f>
        <v>"/src/index.html?canto=salmodiasparalaoraciondelosfieles"</v>
      </c>
      <c r="O185" t="s">
        <v>952</v>
      </c>
      <c r="P185" t="str">
        <f>_xlfn.CONCAT("""",VLOOKUP(B185,'Index Web'!A$3:O$234,15,FALSE)," ",VLOOKUP(B185,'Index Web'!A$3:O$234,13,FALSE),"""","},")</f>
        <v>"salmodia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c r="Q185" t="str">
        <f t="shared" si="2"/>
        <v>{id:183,title: "Salmodias para la oración de los fieles", subtitle: "Para las solemnidades", category: "Liturgia", moments: [""], url: "/src/index.html?canto=salmodiasparalaoraciondelosfieles", content: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row>
    <row r="186" spans="2:17" x14ac:dyDescent="0.35">
      <c r="B186" s="29">
        <v>212</v>
      </c>
      <c r="C186" t="s">
        <v>261</v>
      </c>
      <c r="D186">
        <f>VLOOKUP(B186,'Index Web'!A$3:L$234,2,FALSE)</f>
        <v>184</v>
      </c>
      <c r="E186" t="s">
        <v>947</v>
      </c>
      <c r="F186" t="str">
        <f>_xlfn.CONCAT("""",VLOOKUP(B186,'Index Web'!A$3:L$234,3,FALSE),"""")</f>
        <v>"Salmodias para laudes"</v>
      </c>
      <c r="G186" t="s">
        <v>948</v>
      </c>
      <c r="H186" t="str">
        <f>_xlfn.CONCAT("""",VLOOKUP(B186,'Index Web'!A$3:L$234,4,FALSE),"""")</f>
        <v>"Modelo I, II, III, IV, V"</v>
      </c>
      <c r="I186" t="s">
        <v>949</v>
      </c>
      <c r="J186" t="str">
        <f>_xlfn.CONCAT("""",VLOOKUP(B186,'Index Web'!A$3:L$234,5,FALSE),"""")</f>
        <v>"Liturgia"</v>
      </c>
      <c r="K186" t="s">
        <v>950</v>
      </c>
      <c r="L186" t="str">
        <f>_xlfn.CONCAT("[",VLOOKUP(B186,'Index Web'!A$3:N$234,14,FALSE),"]")</f>
        <v>[""]</v>
      </c>
      <c r="M186" t="s">
        <v>951</v>
      </c>
      <c r="N186" t="str">
        <f>_xlfn.CONCAT("""/src/index.html?canto=",VLOOKUP(B186,'Index Web'!A$3:N$234,13,FALSE),"""")</f>
        <v>"/src/index.html?canto=salmodiasparalaudes"</v>
      </c>
      <c r="O186" t="s">
        <v>952</v>
      </c>
      <c r="P186" t="str">
        <f>_xlfn.CONCAT("""",VLOOKUP(B186,'Index Web'!A$3:O$234,15,FALSE)," ",VLOOKUP(B186,'Index Web'!A$3:O$234,13,FALSE),"""","},")</f>
        <v>"salmodias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c r="Q186" t="str">
        <f t="shared" si="2"/>
        <v>{id:184,title: "Salmodias para laudes", subtitle: "Modelo I, II, III, IV, V", category: "Liturgia", moments: [""], url: "/src/index.html?canto=salmodiasparalaudes", content: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row>
    <row r="187" spans="2:17" x14ac:dyDescent="0.35">
      <c r="B187" s="26">
        <v>144</v>
      </c>
      <c r="C187" t="s">
        <v>261</v>
      </c>
      <c r="D187">
        <f>VLOOKUP(B187,'Index Web'!A$3:L$234,2,FALSE)</f>
        <v>185</v>
      </c>
      <c r="E187" t="s">
        <v>947</v>
      </c>
      <c r="F187" t="str">
        <f>_xlfn.CONCAT("""",VLOOKUP(B187,'Index Web'!A$3:L$234,3,FALSE),"""")</f>
        <v>"Salve, reina de los cielos"</v>
      </c>
      <c r="G187" t="s">
        <v>948</v>
      </c>
      <c r="H187" t="str">
        <f>_xlfn.CONCAT("""",VLOOKUP(B187,'Index Web'!A$3:L$234,4,FALSE),"""")</f>
        <v>"Himno lat. «Ave, Regina Caelorum»"</v>
      </c>
      <c r="I187" t="s">
        <v>949</v>
      </c>
      <c r="J187" t="str">
        <f>_xlfn.CONCAT("""",VLOOKUP(B187,'Index Web'!A$3:L$234,5,FALSE),"""")</f>
        <v>"Precatecumenado"</v>
      </c>
      <c r="K187" t="s">
        <v>950</v>
      </c>
      <c r="L187" t="str">
        <f>_xlfn.CONCAT("[",VLOOKUP(B187,'Index Web'!A$3:N$234,14,FALSE),"]")</f>
        <v>["Vírgen María"]</v>
      </c>
      <c r="M187" t="s">
        <v>951</v>
      </c>
      <c r="N187" t="str">
        <f>_xlfn.CONCAT("""/src/index.html?canto=",VLOOKUP(B187,'Index Web'!A$3:N$234,13,FALSE),"""")</f>
        <v>"/src/index.html?canto=salvereinadeloscielos"</v>
      </c>
      <c r="O187" t="s">
        <v>952</v>
      </c>
      <c r="P187" t="str">
        <f>_xlfn.CONCAT("""",VLOOKUP(B187,'Index Web'!A$3:O$234,15,FALSE)," ",VLOOKUP(B187,'Index Web'!A$3:O$234,13,FALSE),"""","},")</f>
        <v>"salve,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c r="Q187" t="str">
        <f t="shared" si="2"/>
        <v>{id:185,title: "Salve, reina de los cielos", subtitle: "Himno lat. «Ave, Regina Caelorum»", category: "Precatecumenado", moments: ["Vírgen María"], url: "/src/index.html?canto=salvereinadeloscielos", content: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row>
    <row r="188" spans="2:17" x14ac:dyDescent="0.35">
      <c r="B188" s="27">
        <v>218</v>
      </c>
      <c r="C188" t="s">
        <v>261</v>
      </c>
      <c r="D188">
        <f>VLOOKUP(B188,'Index Web'!A$3:L$234,2,FALSE)</f>
        <v>186</v>
      </c>
      <c r="E188" t="s">
        <v>947</v>
      </c>
      <c r="F188" t="str">
        <f>_xlfn.CONCAT("""",VLOOKUP(B188,'Index Web'!A$3:L$234,3,FALSE),"""")</f>
        <v>"Santo 1982"</v>
      </c>
      <c r="G188" t="s">
        <v>948</v>
      </c>
      <c r="H188" t="str">
        <f>_xlfn.CONCAT("""",VLOOKUP(B188,'Index Web'!A$3:L$234,4,FALSE),"""")</f>
        <v>"1982"</v>
      </c>
      <c r="I188" t="s">
        <v>949</v>
      </c>
      <c r="J188" t="str">
        <f>_xlfn.CONCAT("""",VLOOKUP(B188,'Index Web'!A$3:L$234,5,FALSE),"""")</f>
        <v>"Liturgia"</v>
      </c>
      <c r="K188" t="s">
        <v>950</v>
      </c>
      <c r="L188" t="str">
        <f>_xlfn.CONCAT("[",VLOOKUP(B188,'Index Web'!A$3:N$234,14,FALSE),"]")</f>
        <v>[""]</v>
      </c>
      <c r="M188" t="s">
        <v>951</v>
      </c>
      <c r="N188" t="str">
        <f>_xlfn.CONCAT("""/src/index.html?canto=",VLOOKUP(B188,'Index Web'!A$3:N$234,13,FALSE),"""")</f>
        <v>"/src/index.html?canto=santo1982"</v>
      </c>
      <c r="O188" t="s">
        <v>952</v>
      </c>
      <c r="P188" t="str">
        <f>_xlfn.CONCAT("""",VLOOKUP(B188,'Index Web'!A$3:O$234,15,FALSE)," ",VLOOKUP(B188,'Index Web'!A$3:O$234,13,FALSE),"""","},")</f>
        <v>"santo: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c r="Q188" t="str">
        <f t="shared" si="2"/>
        <v>{id:186,title: "Santo 1982", subtitle: "1982", category: "Liturgia", moments: [""], url: "/src/index.html?canto=santo1982", content: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row>
    <row r="189" spans="2:17" x14ac:dyDescent="0.35">
      <c r="B189" s="29">
        <v>219</v>
      </c>
      <c r="C189" t="s">
        <v>261</v>
      </c>
      <c r="D189">
        <f>VLOOKUP(B189,'Index Web'!A$3:L$234,2,FALSE)</f>
        <v>187</v>
      </c>
      <c r="E189" t="s">
        <v>947</v>
      </c>
      <c r="F189" t="str">
        <f>_xlfn.CONCAT("""",VLOOKUP(B189,'Index Web'!A$3:L$234,3,FALSE),"""")</f>
        <v>"Santo 1988"</v>
      </c>
      <c r="G189" t="s">
        <v>948</v>
      </c>
      <c r="H189" t="str">
        <f>_xlfn.CONCAT("""",VLOOKUP(B189,'Index Web'!A$3:L$234,4,FALSE),"""")</f>
        <v>"1988"</v>
      </c>
      <c r="I189" t="s">
        <v>949</v>
      </c>
      <c r="J189" t="str">
        <f>_xlfn.CONCAT("""",VLOOKUP(B189,'Index Web'!A$3:L$234,5,FALSE),"""")</f>
        <v>"Liturgia"</v>
      </c>
      <c r="K189" t="s">
        <v>950</v>
      </c>
      <c r="L189" t="str">
        <f>_xlfn.CONCAT("[",VLOOKUP(B189,'Index Web'!A$3:N$234,14,FALSE),"]")</f>
        <v>[""]</v>
      </c>
      <c r="M189" t="s">
        <v>951</v>
      </c>
      <c r="N189" t="str">
        <f>_xlfn.CONCAT("""/src/index.html?canto=",VLOOKUP(B189,'Index Web'!A$3:N$234,13,FALSE),"""")</f>
        <v>"/src/index.html?canto=santo1988"</v>
      </c>
      <c r="O189" t="s">
        <v>952</v>
      </c>
      <c r="P189" t="str">
        <f>_xlfn.CONCAT("""",VLOOKUP(B189,'Index Web'!A$3:O$234,15,FALSE)," ",VLOOKUP(B189,'Index Web'!A$3:O$234,13,FALSE),"""","},")</f>
        <v>"santo: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c r="Q189" t="str">
        <f t="shared" si="2"/>
        <v>{id:187,title: "Santo 1988", subtitle: "1988", category: "Liturgia", moments: [""], url: "/src/index.html?canto=santo1988", content: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row>
    <row r="190" spans="2:17" x14ac:dyDescent="0.35">
      <c r="B190" s="29">
        <v>215</v>
      </c>
      <c r="C190" t="s">
        <v>261</v>
      </c>
      <c r="D190">
        <f>VLOOKUP(B190,'Index Web'!A$3:L$234,2,FALSE)</f>
        <v>188</v>
      </c>
      <c r="E190" t="s">
        <v>947</v>
      </c>
      <c r="F190" t="str">
        <f>_xlfn.CONCAT("""",VLOOKUP(B190,'Index Web'!A$3:L$234,3,FALSE),"""")</f>
        <v>"Santo Melodía hebraica"</v>
      </c>
      <c r="G190" t="s">
        <v>948</v>
      </c>
      <c r="H190" t="str">
        <f>_xlfn.CONCAT("""",VLOOKUP(B190,'Index Web'!A$3:L$234,4,FALSE),"""")</f>
        <v>"Melodía hebraica "</v>
      </c>
      <c r="I190" t="s">
        <v>949</v>
      </c>
      <c r="J190" t="str">
        <f>_xlfn.CONCAT("""",VLOOKUP(B190,'Index Web'!A$3:L$234,5,FALSE),"""")</f>
        <v>"Liturgia"</v>
      </c>
      <c r="K190" t="s">
        <v>950</v>
      </c>
      <c r="L190" t="str">
        <f>_xlfn.CONCAT("[",VLOOKUP(B190,'Index Web'!A$3:N$234,14,FALSE),"]")</f>
        <v>[""]</v>
      </c>
      <c r="M190" t="s">
        <v>951</v>
      </c>
      <c r="N190" t="str">
        <f>_xlfn.CONCAT("""/src/index.html?canto=",VLOOKUP(B190,'Index Web'!A$3:N$234,13,FALSE),"""")</f>
        <v>"/src/index.html?canto=santomelodiahebraica"</v>
      </c>
      <c r="O190" t="s">
        <v>952</v>
      </c>
      <c r="P190" t="str">
        <f>_xlfn.CONCAT("""",VLOOKUP(B190,'Index Web'!A$3:O$234,15,FALSE)," ",VLOOKUP(B190,'Index Web'!A$3:O$234,13,FALSE),"""","},")</f>
        <v>"santo,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c r="Q190" t="str">
        <f t="shared" si="2"/>
        <v>{id:188,title: "Santo Melodía hebraica", subtitle: "Melodía hebraica ", category: "Liturgia", moments: [""], url: "/src/index.html?canto=santomelodiahebraica", content: "santo,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row>
    <row r="191" spans="2:17" x14ac:dyDescent="0.35">
      <c r="B191" s="27">
        <v>216</v>
      </c>
      <c r="C191" t="s">
        <v>261</v>
      </c>
      <c r="D191">
        <f>VLOOKUP(B191,'Index Web'!A$3:L$234,2,FALSE)</f>
        <v>189</v>
      </c>
      <c r="E191" t="s">
        <v>947</v>
      </c>
      <c r="F191" t="str">
        <f>_xlfn.CONCAT("""",VLOOKUP(B191,'Index Web'!A$3:L$234,3,FALSE),"""")</f>
        <v>"Santo Palestina 74"</v>
      </c>
      <c r="G191" t="s">
        <v>948</v>
      </c>
      <c r="H191" t="str">
        <f>_xlfn.CONCAT("""",VLOOKUP(B191,'Index Web'!A$3:L$234,4,FALSE),"""")</f>
        <v>"Palestina 74"</v>
      </c>
      <c r="I191" t="s">
        <v>949</v>
      </c>
      <c r="J191" t="str">
        <f>_xlfn.CONCAT("""",VLOOKUP(B191,'Index Web'!A$3:L$234,5,FALSE),"""")</f>
        <v>"Liturgia"</v>
      </c>
      <c r="K191" t="s">
        <v>950</v>
      </c>
      <c r="L191" t="str">
        <f>_xlfn.CONCAT("[",VLOOKUP(B191,'Index Web'!A$3:N$234,14,FALSE),"]")</f>
        <v>[""]</v>
      </c>
      <c r="M191" t="s">
        <v>951</v>
      </c>
      <c r="N191" t="str">
        <f>_xlfn.CONCAT("""/src/index.html?canto=",VLOOKUP(B191,'Index Web'!A$3:N$234,13,FALSE),"""")</f>
        <v>"/src/index.html?canto=santopalestina74"</v>
      </c>
      <c r="O191" t="s">
        <v>952</v>
      </c>
      <c r="P191" t="str">
        <f>_xlfn.CONCAT("""",VLOOKUP(B191,'Index Web'!A$3:O$234,15,FALSE)," ",VLOOKUP(B191,'Index Web'!A$3:O$234,13,FALSE),"""","},")</f>
        <v>"santo: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c r="Q191" t="str">
        <f t="shared" si="2"/>
        <v>{id:189,title: "Santo Palestina 74", subtitle: "Palestina 74", category: "Liturgia", moments: [""], url: "/src/index.html?canto=santopalestina74", content: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row>
    <row r="192" spans="2:17" x14ac:dyDescent="0.35">
      <c r="B192" s="27">
        <v>214</v>
      </c>
      <c r="C192" t="s">
        <v>261</v>
      </c>
      <c r="D192">
        <f>VLOOKUP(B192,'Index Web'!A$3:L$234,2,FALSE)</f>
        <v>190</v>
      </c>
      <c r="E192" t="s">
        <v>947</v>
      </c>
      <c r="F192" t="str">
        <f>_xlfn.CONCAT("""",VLOOKUP(B192,'Index Web'!A$3:L$234,3,FALSE),"""")</f>
        <v>"Santo Palomeras 65 "</v>
      </c>
      <c r="G192" t="s">
        <v>948</v>
      </c>
      <c r="H192" t="str">
        <f>_xlfn.CONCAT("""",VLOOKUP(B192,'Index Web'!A$3:L$234,4,FALSE),"""")</f>
        <v>"Palomeras 65"</v>
      </c>
      <c r="I192" t="s">
        <v>949</v>
      </c>
      <c r="J192" t="str">
        <f>_xlfn.CONCAT("""",VLOOKUP(B192,'Index Web'!A$3:L$234,5,FALSE),"""")</f>
        <v>"Liturgia"</v>
      </c>
      <c r="K192" t="s">
        <v>950</v>
      </c>
      <c r="L192" t="str">
        <f>_xlfn.CONCAT("[",VLOOKUP(B192,'Index Web'!A$3:N$234,14,FALSE),"]")</f>
        <v>[""]</v>
      </c>
      <c r="M192" t="s">
        <v>951</v>
      </c>
      <c r="N192" t="str">
        <f>_xlfn.CONCAT("""/src/index.html?canto=",VLOOKUP(B192,'Index Web'!A$3:N$234,13,FALSE),"""")</f>
        <v>"/src/index.html?canto=santopalomeras65"</v>
      </c>
      <c r="O192" t="s">
        <v>952</v>
      </c>
      <c r="P192" t="str">
        <f>_xlfn.CONCAT("""",VLOOKUP(B192,'Index Web'!A$3:O$234,15,FALSE)," ",VLOOKUP(B192,'Index Web'!A$3:O$234,13,FALSE),"""","},")</f>
        <v>"santo: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c r="Q192" t="str">
        <f t="shared" si="2"/>
        <v>{id:190,title: "Santo Palomeras 65 ", subtitle: "Palomeras 65", category: "Liturgia", moments: [""], url: "/src/index.html?canto=santopalomeras65", content: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row>
    <row r="193" spans="2:17" x14ac:dyDescent="0.35">
      <c r="B193" s="29">
        <v>217</v>
      </c>
      <c r="C193" t="s">
        <v>261</v>
      </c>
      <c r="D193">
        <f>VLOOKUP(B193,'Index Web'!A$3:L$234,2,FALSE)</f>
        <v>191</v>
      </c>
      <c r="E193" t="s">
        <v>947</v>
      </c>
      <c r="F193" t="str">
        <f>_xlfn.CONCAT("""",VLOOKUP(B193,'Index Web'!A$3:L$234,3,FALSE),"""")</f>
        <v>"Santo Roma 77"</v>
      </c>
      <c r="G193" t="s">
        <v>948</v>
      </c>
      <c r="H193" t="str">
        <f>_xlfn.CONCAT("""",VLOOKUP(B193,'Index Web'!A$3:L$234,4,FALSE),"""")</f>
        <v>"Roma 77"</v>
      </c>
      <c r="I193" t="s">
        <v>949</v>
      </c>
      <c r="J193" t="str">
        <f>_xlfn.CONCAT("""",VLOOKUP(B193,'Index Web'!A$3:L$234,5,FALSE),"""")</f>
        <v>"Liturgia"</v>
      </c>
      <c r="K193" t="s">
        <v>950</v>
      </c>
      <c r="L193" t="str">
        <f>_xlfn.CONCAT("[",VLOOKUP(B193,'Index Web'!A$3:N$234,14,FALSE),"]")</f>
        <v>[""]</v>
      </c>
      <c r="M193" t="s">
        <v>951</v>
      </c>
      <c r="N193" t="str">
        <f>_xlfn.CONCAT("""/src/index.html?canto=",VLOOKUP(B193,'Index Web'!A$3:N$234,13,FALSE),"""")</f>
        <v>"/src/index.html?canto=santoroma77"</v>
      </c>
      <c r="O193" t="s">
        <v>952</v>
      </c>
      <c r="P193" t="str">
        <f>_xlfn.CONCAT("""",VLOOKUP(B193,'Index Web'!A$3:O$234,15,FALSE)," ",VLOOKUP(B193,'Index Web'!A$3:O$234,13,FALSE),"""","},")</f>
        <v>"santo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c r="Q193" t="str">
        <f t="shared" si="2"/>
        <v>{id:191,title: "Santo Roma 77", subtitle: "Roma 77", category: "Liturgia", moments: [""], url: "/src/index.html?canto=santoroma77", content: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row>
    <row r="194" spans="2:17" x14ac:dyDescent="0.35">
      <c r="B194" s="25">
        <v>145</v>
      </c>
      <c r="C194" t="s">
        <v>261</v>
      </c>
      <c r="D194">
        <f>VLOOKUP(B194,'Index Web'!A$3:L$234,2,FALSE)</f>
        <v>192</v>
      </c>
      <c r="E194" t="s">
        <v>947</v>
      </c>
      <c r="F194" t="str">
        <f>_xlfn.CONCAT("""",VLOOKUP(B194,'Index Web'!A$3:L$234,3,FALSE),"""")</f>
        <v>"Se encontraron dos ángeles"</v>
      </c>
      <c r="G194" t="s">
        <v>948</v>
      </c>
      <c r="H194" t="str">
        <f>_xlfn.CONCAT("""",VLOOKUP(B194,'Index Web'!A$3:L$234,4,FALSE),"""")</f>
        <v>"Melodía hebraica"</v>
      </c>
      <c r="I194" t="s">
        <v>949</v>
      </c>
      <c r="J194" t="str">
        <f>_xlfn.CONCAT("""",VLOOKUP(B194,'Index Web'!A$3:L$234,5,FALSE),"""")</f>
        <v>"Precatecumenado"</v>
      </c>
      <c r="K194" t="s">
        <v>950</v>
      </c>
      <c r="L194" t="str">
        <f>_xlfn.CONCAT("[",VLOOKUP(B194,'Index Web'!A$3:N$234,14,FALSE),"]")</f>
        <v>["Niños","Paz"]</v>
      </c>
      <c r="M194" t="s">
        <v>951</v>
      </c>
      <c r="N194" t="str">
        <f>_xlfn.CONCAT("""/src/index.html?canto=",VLOOKUP(B194,'Index Web'!A$3:N$234,13,FALSE),"""")</f>
        <v>"/src/index.html?canto=seencontrarondosangeles"</v>
      </c>
      <c r="O194" t="s">
        <v>952</v>
      </c>
      <c r="P194" t="str">
        <f>_xlfn.CONCAT("""",VLOOKUP(B194,'Index Web'!A$3:O$234,15,FALSE)," ",VLOOKUP(B194,'Index Web'!A$3:O$234,13,FALSE),"""","},")</f>
        <v>"se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c r="Q194" t="str">
        <f t="shared" si="2"/>
        <v>{id:192,title: "Se encontraron dos ángeles", subtitle: "Melodía hebraica", category: "Precatecumenado", moments: ["Niños","Paz"], url: "/src/index.html?canto=seencontrarondosangeles", content: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row>
    <row r="195" spans="2:17" x14ac:dyDescent="0.35">
      <c r="B195" s="26">
        <v>146</v>
      </c>
      <c r="C195" t="s">
        <v>261</v>
      </c>
      <c r="D195">
        <f>VLOOKUP(B195,'Index Web'!A$3:L$234,2,FALSE)</f>
        <v>193</v>
      </c>
      <c r="E195" t="s">
        <v>947</v>
      </c>
      <c r="F195" t="str">
        <f>_xlfn.CONCAT("""",VLOOKUP(B195,'Index Web'!A$3:L$234,3,FALSE),"""")</f>
        <v>"Señor, ayúdame a no dudar de ti"</v>
      </c>
      <c r="G195" t="s">
        <v>948</v>
      </c>
      <c r="H195" t="str">
        <f>_xlfn.CONCAT("""",VLOOKUP(B195,'Index Web'!A$3:L$234,4,FALSE),"""")</f>
        <v>"(Kiko Argüello)"</v>
      </c>
      <c r="I195" t="s">
        <v>949</v>
      </c>
      <c r="J195" t="str">
        <f>_xlfn.CONCAT("""",VLOOKUP(B195,'Index Web'!A$3:L$234,5,FALSE),"""")</f>
        <v>"Precatecumenado"</v>
      </c>
      <c r="K195" t="s">
        <v>950</v>
      </c>
      <c r="L195" t="str">
        <f>_xlfn.CONCAT("[",VLOOKUP(B195,'Index Web'!A$3:N$234,14,FALSE),"]")</f>
        <v>["Cuaresma"]</v>
      </c>
      <c r="M195" t="s">
        <v>951</v>
      </c>
      <c r="N195" t="str">
        <f>_xlfn.CONCAT("""/src/index.html?canto=",VLOOKUP(B195,'Index Web'!A$3:N$234,13,FALSE),"""")</f>
        <v>"/src/index.html?canto=senorayudameanodudardeti"</v>
      </c>
      <c r="O195" t="s">
        <v>952</v>
      </c>
      <c r="P195" t="str">
        <f>_xlfn.CONCAT("""",VLOOKUP(B195,'Index Web'!A$3:O$234,15,FALSE)," ",VLOOKUP(B195,'Index Web'!A$3:O$234,13,FALSE),"""","},")</f>
        <v>"señor,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c r="Q195" t="str">
        <f t="shared" ref="Q195:Q232" si="3">_xlfn.CONCAT(C195:P195)</f>
        <v>{id:193,title: "Señor, ayúdame a no dudar de ti", subtitle: "(Kiko Argüello)", category: "Precatecumenado", moments: ["Cuaresma"], url: "/src/index.html?canto=senorayudameanodudardeti", content: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row>
    <row r="196" spans="2:17" x14ac:dyDescent="0.35">
      <c r="B196" s="25">
        <v>147</v>
      </c>
      <c r="C196" t="s">
        <v>261</v>
      </c>
      <c r="D196">
        <f>VLOOKUP(B196,'Index Web'!A$3:L$234,2,FALSE)</f>
        <v>194</v>
      </c>
      <c r="E196" t="s">
        <v>947</v>
      </c>
      <c r="F196" t="str">
        <f>_xlfn.CONCAT("""",VLOOKUP(B196,'Index Web'!A$3:L$234,3,FALSE),"""")</f>
        <v>"Señor, no me corrijas en tu cólera"</v>
      </c>
      <c r="G196" t="s">
        <v>948</v>
      </c>
      <c r="H196" t="str">
        <f>_xlfn.CONCAT("""",VLOOKUP(B196,'Index Web'!A$3:L$234,4,FALSE),"""")</f>
        <v>"Salmo 6"</v>
      </c>
      <c r="I196" t="s">
        <v>949</v>
      </c>
      <c r="J196" t="str">
        <f>_xlfn.CONCAT("""",VLOOKUP(B196,'Index Web'!A$3:L$234,5,FALSE),"""")</f>
        <v>"Precatecumenado"</v>
      </c>
      <c r="K196" t="s">
        <v>950</v>
      </c>
      <c r="L196" t="str">
        <f>_xlfn.CONCAT("[",VLOOKUP(B196,'Index Web'!A$3:N$234,14,FALSE),"]")</f>
        <v>["Cuaresma","Antiguo Testamento"]</v>
      </c>
      <c r="M196" t="s">
        <v>951</v>
      </c>
      <c r="N196" t="str">
        <f>_xlfn.CONCAT("""/src/index.html?canto=",VLOOKUP(B196,'Index Web'!A$3:N$234,13,FALSE),"""")</f>
        <v>"/src/index.html?canto=senornomecorrijasentucolera"</v>
      </c>
      <c r="O196" t="s">
        <v>952</v>
      </c>
      <c r="P196" t="str">
        <f>_xlfn.CONCAT("""",VLOOKUP(B196,'Index Web'!A$3:O$234,15,FALSE)," ",VLOOKUP(B196,'Index Web'!A$3:O$234,13,FALSE),"""","},")</f>
        <v>"señor,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c r="Q196" t="str">
        <f t="shared" si="3"/>
        <v>{id:194,title: "Señor, no me corrijas en tu cólera", subtitle: "Salmo 6", category: "Precatecumenado", moments: ["Cuaresma","Antiguo Testamento"], url: "/src/index.html?canto=senornomecorrijasentucolera", content: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row>
    <row r="197" spans="2:17" x14ac:dyDescent="0.35">
      <c r="B197" s="30">
        <v>233</v>
      </c>
      <c r="C197" t="s">
        <v>261</v>
      </c>
      <c r="D197">
        <f>VLOOKUP(B197,'Index Web'!A$3:L$234,2,FALSE)</f>
        <v>195</v>
      </c>
      <c r="E197" t="s">
        <v>947</v>
      </c>
      <c r="F197" t="str">
        <f>_xlfn.CONCAT("""",VLOOKUP(B197,'Index Web'!A$3:L$234,3,FALSE),"""")</f>
        <v>"Señor, tú me escrutas y conoces"</v>
      </c>
      <c r="G197" t="s">
        <v>948</v>
      </c>
      <c r="H197" t="str">
        <f>_xlfn.CONCAT("""",VLOOKUP(B197,'Index Web'!A$3:L$234,4,FALSE),"""")</f>
        <v>"Salmo 139 (138)"</v>
      </c>
      <c r="I197" t="s">
        <v>949</v>
      </c>
      <c r="J197" t="str">
        <f>_xlfn.CONCAT("""",VLOOKUP(B197,'Index Web'!A$3:L$234,5,FALSE),"""")</f>
        <v>"Catecumenado"</v>
      </c>
      <c r="K197" t="s">
        <v>950</v>
      </c>
      <c r="L197" t="str">
        <f>_xlfn.CONCAT("[",VLOOKUP(B197,'Index Web'!A$3:N$234,14,FALSE),"]")</f>
        <v>["Antiguo Testamento"]</v>
      </c>
      <c r="M197" t="s">
        <v>951</v>
      </c>
      <c r="N197" t="str">
        <f>_xlfn.CONCAT("""/src/index.html?canto=",VLOOKUP(B197,'Index Web'!A$3:N$234,13,FALSE),"""")</f>
        <v>"/src/index.html?canto=senortumeescrutasyconoces"</v>
      </c>
      <c r="O197" t="s">
        <v>952</v>
      </c>
      <c r="P197" t="str">
        <f>_xlfn.CONCAT("""",VLOOKUP(B197,'Index Web'!A$3:O$234,15,FALSE)," ",VLOOKUP(B197,'Index Web'!A$3:O$234,13,FALSE),"""","},")</f>
        <v>"señor,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c r="Q197" t="str">
        <f t="shared" si="3"/>
        <v>{id:195,title: "Señor, tú me escrutas y conoces", subtitle: "Salmo 139 (138)", category: "Catecumenado", moments: ["Antiguo Testamento"], url: "/src/index.html?canto=senortumeescrutasyconoces", content: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row>
    <row r="198" spans="2:17" x14ac:dyDescent="0.35">
      <c r="B198" s="25">
        <v>148</v>
      </c>
      <c r="C198" t="s">
        <v>261</v>
      </c>
      <c r="D198">
        <f>VLOOKUP(B198,'Index Web'!A$3:L$234,2,FALSE)</f>
        <v>196</v>
      </c>
      <c r="E198" t="s">
        <v>947</v>
      </c>
      <c r="F198" t="str">
        <f>_xlfn.CONCAT("""",VLOOKUP(B198,'Index Web'!A$3:L$234,3,FALSE),"""")</f>
        <v>"Sermón de la montaña "</v>
      </c>
      <c r="G198" t="s">
        <v>948</v>
      </c>
      <c r="H198" t="str">
        <f>_xlfn.CONCAT("""",VLOOKUP(B198,'Index Web'!A$3:L$234,4,FALSE),"""")</f>
        <v>"Lucas 6,20-38"</v>
      </c>
      <c r="I198" t="s">
        <v>949</v>
      </c>
      <c r="J198" t="str">
        <f>_xlfn.CONCAT("""",VLOOKUP(B198,'Index Web'!A$3:L$234,5,FALSE),"""")</f>
        <v>"Precatecumenado"</v>
      </c>
      <c r="K198" t="s">
        <v>950</v>
      </c>
      <c r="L198" t="str">
        <f>_xlfn.CONCAT("[",VLOOKUP(B198,'Index Web'!A$3:N$234,14,FALSE),"]")</f>
        <v>["Nuevo Testamento"]</v>
      </c>
      <c r="M198" t="s">
        <v>951</v>
      </c>
      <c r="N198" t="str">
        <f>_xlfn.CONCAT("""/src/index.html?canto=",VLOOKUP(B198,'Index Web'!A$3:N$234,13,FALSE),"""")</f>
        <v>"/src/index.html?canto=sermondelamontana"</v>
      </c>
      <c r="O198" t="s">
        <v>952</v>
      </c>
      <c r="P198" t="str">
        <f>_xlfn.CONCAT("""",VLOOKUP(B198,'Index Web'!A$3:O$234,15,FALSE)," ",VLOOKUP(B198,'Index Web'!A$3:O$234,13,FALSE),"""","},")</f>
        <v>"sermón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c r="Q198" t="str">
        <f t="shared" si="3"/>
        <v>{id:196,title: "Sermón de la montaña ", subtitle: "Lucas 6,20-38", category: "Precatecumenado", moments: ["Nuevo Testamento"], url: "/src/index.html?canto=sermondelamontana", content: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row>
    <row r="199" spans="2:17" x14ac:dyDescent="0.35">
      <c r="B199" s="31">
        <v>234</v>
      </c>
      <c r="C199" t="s">
        <v>261</v>
      </c>
      <c r="D199">
        <f>VLOOKUP(B199,'Index Web'!A$3:L$234,2,FALSE)</f>
        <v>197</v>
      </c>
      <c r="E199" t="s">
        <v>947</v>
      </c>
      <c r="F199" t="str">
        <f>_xlfn.CONCAT("""",VLOOKUP(B199,'Index Web'!A$3:L$234,3,FALSE),"""")</f>
        <v>"Shemá Israel "</v>
      </c>
      <c r="G199" t="s">
        <v>948</v>
      </c>
      <c r="H199" t="str">
        <f>_xlfn.CONCAT("""",VLOOKUP(B199,'Index Web'!A$3:L$234,4,FALSE),"""")</f>
        <v>"Deuteronomio 6,4-9"</v>
      </c>
      <c r="I199" t="s">
        <v>949</v>
      </c>
      <c r="J199" t="str">
        <f>_xlfn.CONCAT("""",VLOOKUP(B199,'Index Web'!A$3:L$234,5,FALSE),"""")</f>
        <v>"Catecumenado"</v>
      </c>
      <c r="K199" t="s">
        <v>950</v>
      </c>
      <c r="L199" t="str">
        <f>_xlfn.CONCAT("[",VLOOKUP(B199,'Index Web'!A$3:N$234,14,FALSE),"]")</f>
        <v>["Antiguo Testamento"]</v>
      </c>
      <c r="M199" t="s">
        <v>951</v>
      </c>
      <c r="N199" t="str">
        <f>_xlfn.CONCAT("""/src/index.html?canto=",VLOOKUP(B199,'Index Web'!A$3:N$234,13,FALSE),"""")</f>
        <v>"/src/index.html?canto=shemaisrael"</v>
      </c>
      <c r="O199" t="s">
        <v>952</v>
      </c>
      <c r="P199" t="str">
        <f>_xlfn.CONCAT("""",VLOOKUP(B199,'Index Web'!A$3:O$234,15,FALSE)," ",VLOOKUP(B199,'Index Web'!A$3:O$234,13,FALSE),"""","},")</f>
        <v>"shemá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c r="Q199" t="str">
        <f t="shared" si="3"/>
        <v>{id:197,title: "Shemá Israel ", subtitle: "Deuteronomio 6,4-9", category: "Catecumenado", moments: ["Antiguo Testamento"], url: "/src/index.html?canto=shemaisrael", content: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row>
    <row r="200" spans="2:17" x14ac:dyDescent="0.35">
      <c r="B200" s="25">
        <v>149</v>
      </c>
      <c r="C200" t="s">
        <v>261</v>
      </c>
      <c r="D200">
        <f>VLOOKUP(B200,'Index Web'!A$3:L$234,2,FALSE)</f>
        <v>198</v>
      </c>
      <c r="E200" t="s">
        <v>947</v>
      </c>
      <c r="F200" t="str">
        <f>_xlfn.CONCAT("""",VLOOKUP(B200,'Index Web'!A$3:L$234,3,FALSE),"""")</f>
        <v>"Shlom lej Mariam"</v>
      </c>
      <c r="G200" t="s">
        <v>948</v>
      </c>
      <c r="H200" t="str">
        <f>_xlfn.CONCAT("""",VLOOKUP(B200,'Index Web'!A$3:L$234,4,FALSE),"""")</f>
        <v>"Ave María en arameo antiguo"</v>
      </c>
      <c r="I200" t="s">
        <v>949</v>
      </c>
      <c r="J200" t="str">
        <f>_xlfn.CONCAT("""",VLOOKUP(B200,'Index Web'!A$3:L$234,5,FALSE),"""")</f>
        <v>"Precatecumenado"</v>
      </c>
      <c r="K200" t="s">
        <v>950</v>
      </c>
      <c r="L200" t="str">
        <f>_xlfn.CONCAT("[",VLOOKUP(B200,'Index Web'!A$3:N$234,14,FALSE),"]")</f>
        <v>["Vírgen María"]</v>
      </c>
      <c r="M200" t="s">
        <v>951</v>
      </c>
      <c r="N200" t="str">
        <f>_xlfn.CONCAT("""/src/index.html?canto=",VLOOKUP(B200,'Index Web'!A$3:N$234,13,FALSE),"""")</f>
        <v>"/src/index.html?canto=shlomlejmariam"</v>
      </c>
      <c r="O200" t="s">
        <v>952</v>
      </c>
      <c r="P200" t="str">
        <f>_xlfn.CONCAT("""",VLOOKUP(B200,'Index Web'!A$3:O$234,15,FALSE)," ",VLOOKUP(B200,'Index Web'!A$3:O$234,13,FALSE),"""","},")</f>
        <v>"shlom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c r="Q200" t="str">
        <f t="shared" si="3"/>
        <v>{id:198,title: "Shlom lej Mariam", subtitle: "Ave María en arameo antiguo", category: "Precatecumenado", moments: ["Vírgen María"], url: "/src/index.html?canto=shlomlejmariam", content: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row>
    <row r="201" spans="2:17" x14ac:dyDescent="0.35">
      <c r="B201" s="26">
        <v>150</v>
      </c>
      <c r="C201" t="s">
        <v>261</v>
      </c>
      <c r="D201">
        <f>VLOOKUP(B201,'Index Web'!A$3:L$234,2,FALSE)</f>
        <v>199</v>
      </c>
      <c r="E201" t="s">
        <v>947</v>
      </c>
      <c r="F201" t="str">
        <f>_xlfn.CONCAT("""",VLOOKUP(B201,'Index Web'!A$3:L$234,3,FALSE),"""")</f>
        <v>"Si el Señor no construye la casa"</v>
      </c>
      <c r="G201" t="s">
        <v>948</v>
      </c>
      <c r="H201" t="str">
        <f>_xlfn.CONCAT("""",VLOOKUP(B201,'Index Web'!A$3:L$234,4,FALSE),"""")</f>
        <v>"Salmo 127 (126)"</v>
      </c>
      <c r="I201" t="s">
        <v>949</v>
      </c>
      <c r="J201" t="str">
        <f>_xlfn.CONCAT("""",VLOOKUP(B201,'Index Web'!A$3:L$234,5,FALSE),"""")</f>
        <v>"Precatecumenado"</v>
      </c>
      <c r="K201" t="s">
        <v>950</v>
      </c>
      <c r="L201" t="str">
        <f>_xlfn.CONCAT("[",VLOOKUP(B201,'Index Web'!A$3:N$234,14,FALSE),"]")</f>
        <v>["Entrada","Antiguo Testamento"]</v>
      </c>
      <c r="M201" t="s">
        <v>951</v>
      </c>
      <c r="N201" t="str">
        <f>_xlfn.CONCAT("""/src/index.html?canto=",VLOOKUP(B201,'Index Web'!A$3:N$234,13,FALSE),"""")</f>
        <v>"/src/index.html?canto=sielsenornoconstruyelacasa"</v>
      </c>
      <c r="O201" t="s">
        <v>952</v>
      </c>
      <c r="P201" t="str">
        <f>_xlfn.CONCAT("""",VLOOKUP(B201,'Index Web'!A$3:O$234,15,FALSE)," ",VLOOKUP(B201,'Index Web'!A$3:O$234,13,FALSE),"""","},")</f>
        <v>"si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c r="Q201" t="str">
        <f t="shared" si="3"/>
        <v>{id:199,title: "Si el Señor no construye la casa", subtitle: "Salmo 127 (126)", category: "Precatecumenado", moments: ["Entrada","Antiguo Testamento"], url: "/src/index.html?canto=sielsenornoconstruyelacasa", content: "si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row>
    <row r="202" spans="2:17" x14ac:dyDescent="0.35">
      <c r="B202" s="25">
        <v>151</v>
      </c>
      <c r="C202" t="s">
        <v>261</v>
      </c>
      <c r="D202">
        <f>VLOOKUP(B202,'Index Web'!A$3:L$234,2,FALSE)</f>
        <v>200</v>
      </c>
      <c r="E202" t="s">
        <v>947</v>
      </c>
      <c r="F202" t="str">
        <f>_xlfn.CONCAT("""",VLOOKUP(B202,'Index Web'!A$3:L$234,3,FALSE),"""")</f>
        <v>"Si habéis resucitado con Cristo"</v>
      </c>
      <c r="G202" t="s">
        <v>948</v>
      </c>
      <c r="H202" t="str">
        <f>_xlfn.CONCAT("""",VLOOKUP(B202,'Index Web'!A$3:L$234,4,FALSE),"""")</f>
        <v>"Colosense 3,1-4"</v>
      </c>
      <c r="I202" t="s">
        <v>949</v>
      </c>
      <c r="J202" t="str">
        <f>_xlfn.CONCAT("""",VLOOKUP(B202,'Index Web'!A$3:L$234,5,FALSE),"""")</f>
        <v>"Precatecumenado"</v>
      </c>
      <c r="K202" t="s">
        <v>950</v>
      </c>
      <c r="L202" t="str">
        <f>_xlfn.CONCAT("[",VLOOKUP(B202,'Index Web'!A$3:N$234,14,FALSE),"]")</f>
        <v>["Nuevo Testamento"]</v>
      </c>
      <c r="M202" t="s">
        <v>951</v>
      </c>
      <c r="N202" t="str">
        <f>_xlfn.CONCAT("""/src/index.html?canto=",VLOOKUP(B202,'Index Web'!A$3:N$234,13,FALSE),"""")</f>
        <v>"/src/index.html?canto=sihabeisresucitadoconcristo"</v>
      </c>
      <c r="O202" t="s">
        <v>952</v>
      </c>
      <c r="P202" t="str">
        <f>_xlfn.CONCAT("""",VLOOKUP(B202,'Index Web'!A$3:O$234,15,FALSE)," ",VLOOKUP(B202,'Index Web'!A$3:O$234,13,FALSE),"""","},")</f>
        <v>"si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c r="Q202" t="str">
        <f t="shared" si="3"/>
        <v>{id:200,title: "Si habéis resucitado con Cristo", subtitle: "Colosense 3,1-4", category: "Precatecumenado", moments: ["Nuevo Testamento"], url: "/src/index.html?canto=sihabeisresucitadoconcristo", content: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row>
    <row r="203" spans="2:17" x14ac:dyDescent="0.35">
      <c r="B203" s="26">
        <v>152</v>
      </c>
      <c r="C203" t="s">
        <v>261</v>
      </c>
      <c r="D203">
        <f>VLOOKUP(B203,'Index Web'!A$3:L$234,2,FALSE)</f>
        <v>201</v>
      </c>
      <c r="E203" t="s">
        <v>947</v>
      </c>
      <c r="F203" t="str">
        <f>_xlfn.CONCAT("""",VLOOKUP(B203,'Index Web'!A$3:L$234,3,FALSE),"""")</f>
        <v>"Si hoy escucháis su voz "</v>
      </c>
      <c r="G203" t="s">
        <v>948</v>
      </c>
      <c r="H203" t="str">
        <f>_xlfn.CONCAT("""",VLOOKUP(B203,'Index Web'!A$3:L$234,4,FALSE),"""")</f>
        <v>"Salmo 95 (94)"</v>
      </c>
      <c r="I203" t="s">
        <v>949</v>
      </c>
      <c r="J203" t="str">
        <f>_xlfn.CONCAT("""",VLOOKUP(B203,'Index Web'!A$3:L$234,5,FALSE),"""")</f>
        <v>"Precatecumenado"</v>
      </c>
      <c r="K203" t="s">
        <v>950</v>
      </c>
      <c r="L203" t="str">
        <f>_xlfn.CONCAT("[",VLOOKUP(B203,'Index Web'!A$3:N$234,14,FALSE),"]")</f>
        <v>["Antiguo Testamento"]</v>
      </c>
      <c r="M203" t="s">
        <v>951</v>
      </c>
      <c r="N203" t="str">
        <f>_xlfn.CONCAT("""/src/index.html?canto=",VLOOKUP(B203,'Index Web'!A$3:N$234,13,FALSE),"""")</f>
        <v>"/src/index.html?canto=sihoyescuchaissuvoz"</v>
      </c>
      <c r="O203" t="s">
        <v>952</v>
      </c>
      <c r="P203" t="str">
        <f>_xlfn.CONCAT("""",VLOOKUP(B203,'Index Web'!A$3:O$234,15,FALSE)," ",VLOOKUP(B203,'Index Web'!A$3:O$234,13,FALSE),"""","},")</f>
        <v>"si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c r="Q203" t="str">
        <f t="shared" si="3"/>
        <v>{id:201,title: "Si hoy escucháis su voz ", subtitle: "Salmo 95 (94)", category: "Precatecumenado", moments: ["Antiguo Testamento"], url: "/src/index.html?canto=sihoyescuchaissuvoz", content: "si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row>
    <row r="204" spans="2:17" x14ac:dyDescent="0.35">
      <c r="B204" s="25">
        <v>153</v>
      </c>
      <c r="C204" t="s">
        <v>261</v>
      </c>
      <c r="D204">
        <f>VLOOKUP(B204,'Index Web'!A$3:L$234,2,FALSE)</f>
        <v>202</v>
      </c>
      <c r="E204" t="s">
        <v>947</v>
      </c>
      <c r="F204" t="str">
        <f>_xlfn.CONCAT("""",VLOOKUP(B204,'Index Web'!A$3:L$234,3,FALSE),"""")</f>
        <v>"Si me he refugiado en el Señor"</v>
      </c>
      <c r="G204" t="s">
        <v>948</v>
      </c>
      <c r="H204" t="str">
        <f>_xlfn.CONCAT("""",VLOOKUP(B204,'Index Web'!A$3:L$234,4,FALSE),"""")</f>
        <v>"Salmo 11(10)"</v>
      </c>
      <c r="I204" t="s">
        <v>949</v>
      </c>
      <c r="J204" t="str">
        <f>_xlfn.CONCAT("""",VLOOKUP(B204,'Index Web'!A$3:L$234,5,FALSE),"""")</f>
        <v>"Precatecumenado"</v>
      </c>
      <c r="K204" t="s">
        <v>950</v>
      </c>
      <c r="L204" t="str">
        <f>_xlfn.CONCAT("[",VLOOKUP(B204,'Index Web'!A$3:N$234,14,FALSE),"]")</f>
        <v>["Cuaresma","Antiguo Testamento"]</v>
      </c>
      <c r="M204" t="s">
        <v>951</v>
      </c>
      <c r="N204" t="str">
        <f>_xlfn.CONCAT("""/src/index.html?canto=",VLOOKUP(B204,'Index Web'!A$3:N$234,13,FALSE),"""")</f>
        <v>"/src/index.html?canto=simeherefugiadoenelsenor"</v>
      </c>
      <c r="O204" t="s">
        <v>952</v>
      </c>
      <c r="P204" t="str">
        <f>_xlfn.CONCAT("""",VLOOKUP(B204,'Index Web'!A$3:O$234,15,FALSE)," ",VLOOKUP(B204,'Index Web'!A$3:O$234,13,FALSE),"""","},")</f>
        <v>"si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c r="Q204" t="str">
        <f t="shared" si="3"/>
        <v>{id:202,title: "Si me he refugiado en el Señor", subtitle: "Salmo 11(10)", category: "Precatecumenado", moments: ["Cuaresma","Antiguo Testamento"], url: "/src/index.html?canto=simeherefugiadoenelsenor", content: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row>
    <row r="205" spans="2:17" x14ac:dyDescent="0.35">
      <c r="B205" s="30">
        <v>235</v>
      </c>
      <c r="C205" t="s">
        <v>261</v>
      </c>
      <c r="D205">
        <f>VLOOKUP(B205,'Index Web'!A$3:L$234,2,FALSE)</f>
        <v>203</v>
      </c>
      <c r="E205" t="s">
        <v>947</v>
      </c>
      <c r="F205" t="str">
        <f>_xlfn.CONCAT("""",VLOOKUP(B205,'Index Web'!A$3:L$234,3,FALSE),"""")</f>
        <v>"Sientate solitario y silencioso"</v>
      </c>
      <c r="G205" t="s">
        <v>948</v>
      </c>
      <c r="H205" t="str">
        <f>_xlfn.CONCAT("""",VLOOKUP(B205,'Index Web'!A$3:L$234,4,FALSE),"""")</f>
        <v>"Lamentaciones 3"</v>
      </c>
      <c r="I205" t="s">
        <v>949</v>
      </c>
      <c r="J205" t="str">
        <f>_xlfn.CONCAT("""",VLOOKUP(B205,'Index Web'!A$3:L$234,5,FALSE),"""")</f>
        <v>"Catecumenado"</v>
      </c>
      <c r="K205" t="s">
        <v>950</v>
      </c>
      <c r="L205" t="str">
        <f>_xlfn.CONCAT("[",VLOOKUP(B205,'Index Web'!A$3:N$234,14,FALSE),"]")</f>
        <v>["Cuaresma"]</v>
      </c>
      <c r="M205" t="s">
        <v>951</v>
      </c>
      <c r="N205" t="str">
        <f>_xlfn.CONCAT("""/src/index.html?canto=",VLOOKUP(B205,'Index Web'!A$3:N$234,13,FALSE),"""")</f>
        <v>"/src/index.html?canto=sientatesolitarioysilencioso"</v>
      </c>
      <c r="O205" t="s">
        <v>952</v>
      </c>
      <c r="P205" t="str">
        <f>_xlfn.CONCAT("""",VLOOKUP(B205,'Index Web'!A$3:O$234,15,FALSE)," ",VLOOKUP(B205,'Index Web'!A$3:O$234,13,FALSE),"""","},")</f>
        <v>"siéntate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c r="Q205" t="str">
        <f t="shared" si="3"/>
        <v>{id:203,title: "Sientate solitario y silencioso", subtitle: "Lamentaciones 3", category: "Catecumenado", moments: ["Cuaresma"], url: "/src/index.html?canto=sientatesolitarioysilencioso", content: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row>
    <row r="206" spans="2:17" x14ac:dyDescent="0.35">
      <c r="B206" s="25">
        <v>154</v>
      </c>
      <c r="C206" t="s">
        <v>261</v>
      </c>
      <c r="D206">
        <f>VLOOKUP(B206,'Index Web'!A$3:L$234,2,FALSE)</f>
        <v>204</v>
      </c>
      <c r="E206" t="s">
        <v>947</v>
      </c>
      <c r="F206" t="str">
        <f>_xlfn.CONCAT("""",VLOOKUP(B206,'Index Web'!A$3:L$234,3,FALSE),"""")</f>
        <v>"Sión, madre de todos los pueblos"</v>
      </c>
      <c r="G206" t="s">
        <v>948</v>
      </c>
      <c r="H206" t="str">
        <f>_xlfn.CONCAT("""",VLOOKUP(B206,'Index Web'!A$3:L$234,4,FALSE),"""")</f>
        <v>"Salmo 87 (86)"</v>
      </c>
      <c r="I206" t="s">
        <v>949</v>
      </c>
      <c r="J206" t="str">
        <f>_xlfn.CONCAT("""",VLOOKUP(B206,'Index Web'!A$3:L$234,5,FALSE),"""")</f>
        <v>"Precatecumenado"</v>
      </c>
      <c r="K206" t="s">
        <v>950</v>
      </c>
      <c r="L206" t="str">
        <f>_xlfn.CONCAT("[",VLOOKUP(B206,'Index Web'!A$3:N$234,14,FALSE),"]")</f>
        <v>["Vírgen María","Final","Antiguo Testamento"]</v>
      </c>
      <c r="M206" t="s">
        <v>951</v>
      </c>
      <c r="N206" t="str">
        <f>_xlfn.CONCAT("""/src/index.html?canto=",VLOOKUP(B206,'Index Web'!A$3:N$234,13,FALSE),"""")</f>
        <v>"/src/index.html?canto=sionmadredetodoslospueblos"</v>
      </c>
      <c r="O206" t="s">
        <v>952</v>
      </c>
      <c r="P206" t="str">
        <f>_xlfn.CONCAT("""",VLOOKUP(B206,'Index Web'!A$3:O$234,15,FALSE)," ",VLOOKUP(B206,'Index Web'!A$3:O$234,13,FALSE),"""","},")</f>
        <v>"sión,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c r="Q206" t="str">
        <f t="shared" si="3"/>
        <v>{id:204,title: "Sión, madre de todos los pueblos", subtitle: "Salmo 87 (86)", category: "Precatecumenado", moments: ["Vírgen María","Final","Antiguo Testamento"], url: "/src/index.html?canto=sionmadredetodoslospueblos", content: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row>
    <row r="207" spans="2:17" x14ac:dyDescent="0.35">
      <c r="B207" s="26">
        <v>155</v>
      </c>
      <c r="C207" t="s">
        <v>261</v>
      </c>
      <c r="D207">
        <f>VLOOKUP(B207,'Index Web'!A$3:L$234,2,FALSE)</f>
        <v>205</v>
      </c>
      <c r="E207" t="s">
        <v>947</v>
      </c>
      <c r="F207" t="str">
        <f>_xlfn.CONCAT("""",VLOOKUP(B207,'Index Web'!A$3:L$234,3,FALSE),"""")</f>
        <v>"Sola a Solo"</v>
      </c>
      <c r="G207" t="s">
        <v>948</v>
      </c>
      <c r="H207" t="str">
        <f>_xlfn.CONCAT("""",VLOOKUP(B207,'Index Web'!A$3:L$234,4,FALSE),"""")</f>
        <v>"(Kiko Argüello)"</v>
      </c>
      <c r="I207" t="s">
        <v>949</v>
      </c>
      <c r="J207" t="str">
        <f>_xlfn.CONCAT("""",VLOOKUP(B207,'Index Web'!A$3:L$234,5,FALSE),"""")</f>
        <v>"Precatecumenado"</v>
      </c>
      <c r="K207" t="s">
        <v>950</v>
      </c>
      <c r="L207" t="str">
        <f>_xlfn.CONCAT("[",VLOOKUP(B207,'Index Web'!A$3:N$234,14,FALSE),"]")</f>
        <v>["Vírgen María","Cuaresma","Fracción Del Pan"]</v>
      </c>
      <c r="M207" t="s">
        <v>951</v>
      </c>
      <c r="N207" t="str">
        <f>_xlfn.CONCAT("""/src/index.html?canto=",VLOOKUP(B207,'Index Web'!A$3:N$234,13,FALSE),"""")</f>
        <v>"/src/index.html?canto=solaasolo"</v>
      </c>
      <c r="O207" t="s">
        <v>952</v>
      </c>
      <c r="P207" t="str">
        <f>_xlfn.CONCAT("""",VLOOKUP(B207,'Index Web'!A$3:O$234,15,FALSE)," ",VLOOKUP(B207,'Index Web'!A$3:O$234,13,FALSE),"""","},")</f>
        <v>"sola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c r="Q207" t="str">
        <f t="shared" si="3"/>
        <v>{id:205,title: "Sola a Solo", subtitle: "(Kiko Argüello)", category: "Precatecumenado", moments: ["Vírgen María","Cuaresma","Fracción Del Pan"], url: "/src/index.html?canto=solaasolo", content: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row>
    <row r="208" spans="2:17" x14ac:dyDescent="0.35">
      <c r="B208" s="25">
        <v>156</v>
      </c>
      <c r="C208" t="s">
        <v>261</v>
      </c>
      <c r="D208">
        <f>VLOOKUP(B208,'Index Web'!A$3:L$234,2,FALSE)</f>
        <v>206</v>
      </c>
      <c r="E208" t="s">
        <v>947</v>
      </c>
      <c r="F208" t="str">
        <f>_xlfn.CONCAT("""",VLOOKUP(B208,'Index Web'!A$3:L$234,3,FALSE),"""")</f>
        <v>"Stabat Mater dolorosa"</v>
      </c>
      <c r="G208" t="s">
        <v>948</v>
      </c>
      <c r="H208" t="str">
        <f>_xlfn.CONCAT("""",VLOOKUP(B208,'Index Web'!A$3:L$234,4,FALSE),"""")</f>
        <v>"Himno latin"</v>
      </c>
      <c r="I208" t="s">
        <v>949</v>
      </c>
      <c r="J208" t="str">
        <f>_xlfn.CONCAT("""",VLOOKUP(B208,'Index Web'!A$3:L$234,5,FALSE),"""")</f>
        <v>"Precatecumenado"</v>
      </c>
      <c r="K208" t="s">
        <v>950</v>
      </c>
      <c r="L208" t="str">
        <f>_xlfn.CONCAT("[",VLOOKUP(B208,'Index Web'!A$3:N$234,14,FALSE),"]")</f>
        <v>["Vírgen María","Cuaresma","Fracción Del Pan"]</v>
      </c>
      <c r="M208" t="s">
        <v>951</v>
      </c>
      <c r="N208" t="str">
        <f>_xlfn.CONCAT("""/src/index.html?canto=",VLOOKUP(B208,'Index Web'!A$3:N$234,13,FALSE),"""")</f>
        <v>"/src/index.html?canto=stabatmaterdolorosa"</v>
      </c>
      <c r="O208" t="s">
        <v>952</v>
      </c>
      <c r="P208" t="str">
        <f>_xlfn.CONCAT("""",VLOOKUP(B208,'Index Web'!A$3:O$234,15,FALSE)," ",VLOOKUP(B208,'Index Web'!A$3:O$234,13,FALSE),"""","},")</f>
        <v>"stabat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c r="Q208" t="str">
        <f t="shared" si="3"/>
        <v>{id:206,title: "Stabat Mater dolorosa", subtitle: "Himno latin", category: "Precatecumenado", moments: ["Vírgen María","Cuaresma","Fracción Del Pan"], url: "/src/index.html?canto=stabatmaterdolorosa", content: "stabat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row>
    <row r="209" spans="2:17" x14ac:dyDescent="0.35">
      <c r="B209" s="28">
        <v>244</v>
      </c>
      <c r="C209" t="s">
        <v>261</v>
      </c>
      <c r="D209">
        <f>VLOOKUP(B209,'Index Web'!A$3:L$234,2,FALSE)</f>
        <v>207</v>
      </c>
      <c r="E209" t="s">
        <v>947</v>
      </c>
      <c r="F209" t="str">
        <f>_xlfn.CONCAT("""",VLOOKUP(B209,'Index Web'!A$3:L$234,3,FALSE),"""")</f>
        <v>"Suba el esposo al leño de su tálamo "</v>
      </c>
      <c r="G209" t="s">
        <v>948</v>
      </c>
      <c r="H209" t="str">
        <f>_xlfn.CONCAT("""",VLOOKUP(B209,'Index Web'!A$3:L$234,4,FALSE),"""")</f>
        <v>"Himno (San Quodvultdeus)"</v>
      </c>
      <c r="I209" t="s">
        <v>949</v>
      </c>
      <c r="J209" t="str">
        <f>_xlfn.CONCAT("""",VLOOKUP(B209,'Index Web'!A$3:L$234,5,FALSE),"""")</f>
        <v>"Eleccion"</v>
      </c>
      <c r="K209" t="s">
        <v>950</v>
      </c>
      <c r="L209" t="str">
        <f>_xlfn.CONCAT("[",VLOOKUP(B209,'Index Web'!A$3:N$234,14,FALSE),"]")</f>
        <v>[""]</v>
      </c>
      <c r="M209" t="s">
        <v>951</v>
      </c>
      <c r="N209" t="str">
        <f>_xlfn.CONCAT("""/src/index.html?canto=",VLOOKUP(B209,'Index Web'!A$3:N$234,13,FALSE),"""")</f>
        <v>"/src/index.html?canto=subaelesposoallenodesutalamo"</v>
      </c>
      <c r="O209" t="s">
        <v>952</v>
      </c>
      <c r="P209" t="str">
        <f>_xlfn.CONCAT("""",VLOOKUP(B209,'Index Web'!A$3:O$234,15,FALSE)," ",VLOOKUP(B209,'Index Web'!A$3:O$234,13,FALSE),"""","},")</f>
        <v>"suba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c r="Q209" t="str">
        <f t="shared" si="3"/>
        <v>{id:207,title: "Suba el esposo al leño de su tálamo ", subtitle: "Himno (San Quodvultdeus)", category: "Eleccion", moments: [""], url: "/src/index.html?canto=subaelesposoallenodesutalamo", content: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row>
    <row r="210" spans="2:17" x14ac:dyDescent="0.35">
      <c r="B210" s="25">
        <v>157</v>
      </c>
      <c r="C210" t="s">
        <v>261</v>
      </c>
      <c r="D210">
        <f>VLOOKUP(B210,'Index Web'!A$3:L$234,2,FALSE)</f>
        <v>208</v>
      </c>
      <c r="E210" t="s">
        <v>947</v>
      </c>
      <c r="F210" t="str">
        <f>_xlfn.CONCAT("""",VLOOKUP(B210,'Index Web'!A$3:L$234,3,FALSE),"""")</f>
        <v>"Sube Dios entre aclamaciones"</v>
      </c>
      <c r="G210" t="s">
        <v>948</v>
      </c>
      <c r="H210" t="str">
        <f>_xlfn.CONCAT("""",VLOOKUP(B210,'Index Web'!A$3:L$234,4,FALSE),"""")</f>
        <v>"Salmo 47 (46)"</v>
      </c>
      <c r="I210" t="s">
        <v>949</v>
      </c>
      <c r="J210" t="str">
        <f>_xlfn.CONCAT("""",VLOOKUP(B210,'Index Web'!A$3:L$234,5,FALSE),"""")</f>
        <v>"Precatecumenado"</v>
      </c>
      <c r="K210" t="s">
        <v>950</v>
      </c>
      <c r="L210" t="str">
        <f>_xlfn.CONCAT("[",VLOOKUP(B210,'Index Web'!A$3:N$234,14,FALSE),"]")</f>
        <v>["Pascua","Pentecostés","Antiguo Testamento","Paz"]</v>
      </c>
      <c r="M210" t="s">
        <v>951</v>
      </c>
      <c r="N210" t="str">
        <f>_xlfn.CONCAT("""/src/index.html?canto=",VLOOKUP(B210,'Index Web'!A$3:N$234,13,FALSE),"""")</f>
        <v>"/src/index.html?canto=subediosentreaclamaciones"</v>
      </c>
      <c r="O210" t="s">
        <v>952</v>
      </c>
      <c r="P210" t="str">
        <f>_xlfn.CONCAT("""",VLOOKUP(B210,'Index Web'!A$3:O$234,15,FALSE)," ",VLOOKUP(B210,'Index Web'!A$3:O$234,13,FALSE),"""","},")</f>
        <v>"sube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c r="Q210" t="str">
        <f t="shared" si="3"/>
        <v>{id:208,title: "Sube Dios entre aclamaciones", subtitle: "Salmo 47 (46)", category: "Precatecumenado", moments: ["Pascua","Pentecostés","Antiguo Testamento","Paz"], url: "/src/index.html?canto=subediosentreaclamaciones", content: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row>
    <row r="211" spans="2:17" x14ac:dyDescent="0.35">
      <c r="B211" s="27">
        <v>220</v>
      </c>
      <c r="C211" t="s">
        <v>261</v>
      </c>
      <c r="D211">
        <f>VLOOKUP(B211,'Index Web'!A$3:L$234,2,FALSE)</f>
        <v>209</v>
      </c>
      <c r="E211" t="s">
        <v>947</v>
      </c>
      <c r="F211" t="str">
        <f>_xlfn.CONCAT("""",VLOOKUP(B211,'Index Web'!A$3:L$234,3,FALSE),"""")</f>
        <v>"Te deum"</v>
      </c>
      <c r="G211" t="s">
        <v>948</v>
      </c>
      <c r="H211" t="str">
        <f>_xlfn.CONCAT("""",VLOOKUP(B211,'Index Web'!A$3:L$234,4,FALSE),"""")</f>
        <v>"Himno"</v>
      </c>
      <c r="I211" t="s">
        <v>949</v>
      </c>
      <c r="J211" t="str">
        <f>_xlfn.CONCAT("""",VLOOKUP(B211,'Index Web'!A$3:L$234,5,FALSE),"""")</f>
        <v>"Liturgia"</v>
      </c>
      <c r="K211" t="s">
        <v>950</v>
      </c>
      <c r="L211" t="str">
        <f>_xlfn.CONCAT("[",VLOOKUP(B211,'Index Web'!A$3:N$234,14,FALSE),"]")</f>
        <v>[""]</v>
      </c>
      <c r="M211" t="s">
        <v>951</v>
      </c>
      <c r="N211" t="str">
        <f>_xlfn.CONCAT("""/src/index.html?canto=",VLOOKUP(B211,'Index Web'!A$3:N$234,13,FALSE),"""")</f>
        <v>"/src/index.html?canto=tedeum"</v>
      </c>
      <c r="O211" t="s">
        <v>952</v>
      </c>
      <c r="P211" t="str">
        <f>_xlfn.CONCAT("""",VLOOKUP(B211,'Index Web'!A$3:O$234,15,FALSE)," ",VLOOKUP(B211,'Index Web'!A$3:O$234,13,FALSE),"""","},")</f>
        <v>"tedeum: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c r="Q211" t="str">
        <f t="shared" si="3"/>
        <v>{id:209,title: "Te deum", subtitle: "Himno", category: "Liturgia", moments: [""], url: "/src/index.html?canto=tedeum", content: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row>
    <row r="212" spans="2:17" x14ac:dyDescent="0.35">
      <c r="B212" s="25">
        <v>158</v>
      </c>
      <c r="C212" t="s">
        <v>261</v>
      </c>
      <c r="D212">
        <f>VLOOKUP(B212,'Index Web'!A$3:L$234,2,FALSE)</f>
        <v>210</v>
      </c>
      <c r="E212" t="s">
        <v>947</v>
      </c>
      <c r="F212" t="str">
        <f>_xlfn.CONCAT("""",VLOOKUP(B212,'Index Web'!A$3:L$234,3,FALSE),"""")</f>
        <v>"Te estoy llamando, Señor"</v>
      </c>
      <c r="G212" t="s">
        <v>948</v>
      </c>
      <c r="H212" t="str">
        <f>_xlfn.CONCAT("""",VLOOKUP(B212,'Index Web'!A$3:L$234,4,FALSE),"""")</f>
        <v>"Salmo 141 (140)"</v>
      </c>
      <c r="I212" t="s">
        <v>949</v>
      </c>
      <c r="J212" t="str">
        <f>_xlfn.CONCAT("""",VLOOKUP(B212,'Index Web'!A$3:L$234,5,FALSE),"""")</f>
        <v>"Precatecumenado"</v>
      </c>
      <c r="K212" t="s">
        <v>950</v>
      </c>
      <c r="L212" t="str">
        <f>_xlfn.CONCAT("[",VLOOKUP(B212,'Index Web'!A$3:N$234,14,FALSE),"]")</f>
        <v>["Cuaresma","Antiguo Testamento"]</v>
      </c>
      <c r="M212" t="s">
        <v>951</v>
      </c>
      <c r="N212" t="str">
        <f>_xlfn.CONCAT("""/src/index.html?canto=",VLOOKUP(B212,'Index Web'!A$3:N$234,13,FALSE),"""")</f>
        <v>"/src/index.html?canto=teestoyllamandosenor"</v>
      </c>
      <c r="O212" t="s">
        <v>952</v>
      </c>
      <c r="P212" t="str">
        <f>_xlfn.CONCAT("""",VLOOKUP(B212,'Index Web'!A$3:O$234,15,FALSE)," ",VLOOKUP(B212,'Index Web'!A$3:O$234,13,FALSE),"""","},")</f>
        <v>"te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c r="Q212" t="str">
        <f t="shared" si="3"/>
        <v>{id:210,title: "Te estoy llamando, Señor", subtitle: "Salmo 141 (140)", category: "Precatecumenado", moments: ["Cuaresma","Antiguo Testamento"], url: "/src/index.html?canto=teestoyllamandosenor", content: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row>
    <row r="213" spans="2:17" x14ac:dyDescent="0.35">
      <c r="B213" s="26">
        <v>159</v>
      </c>
      <c r="C213" t="s">
        <v>261</v>
      </c>
      <c r="D213">
        <f>VLOOKUP(B213,'Index Web'!A$3:L$234,2,FALSE)</f>
        <v>211</v>
      </c>
      <c r="E213" t="s">
        <v>947</v>
      </c>
      <c r="F213" t="str">
        <f>_xlfn.CONCAT("""",VLOOKUP(B213,'Index Web'!A$3:L$234,3,FALSE),"""")</f>
        <v>"Te he manifestado mi pecado"</v>
      </c>
      <c r="G213" t="s">
        <v>948</v>
      </c>
      <c r="H213" t="str">
        <f>_xlfn.CONCAT("""",VLOOKUP(B213,'Index Web'!A$3:L$234,4,FALSE),"""")</f>
        <v>"Salmo 32 (31)"</v>
      </c>
      <c r="I213" t="s">
        <v>949</v>
      </c>
      <c r="J213" t="str">
        <f>_xlfn.CONCAT("""",VLOOKUP(B213,'Index Web'!A$3:L$234,5,FALSE),"""")</f>
        <v>"Precatecumenado"</v>
      </c>
      <c r="K213" t="s">
        <v>950</v>
      </c>
      <c r="L213" t="str">
        <f>_xlfn.CONCAT("[",VLOOKUP(B213,'Index Web'!A$3:N$234,14,FALSE),"]")</f>
        <v>["Cuaresma","Antiguo Testamento"]</v>
      </c>
      <c r="M213" t="s">
        <v>951</v>
      </c>
      <c r="N213" t="str">
        <f>_xlfn.CONCAT("""/src/index.html?canto=",VLOOKUP(B213,'Index Web'!A$3:N$234,13,FALSE),"""")</f>
        <v>"/src/index.html?canto=tehemanifestadomipecado"</v>
      </c>
      <c r="O213" t="s">
        <v>952</v>
      </c>
      <c r="P213" t="str">
        <f>_xlfn.CONCAT("""",VLOOKUP(B213,'Index Web'!A$3:O$234,15,FALSE)," ",VLOOKUP(B213,'Index Web'!A$3:O$234,13,FALSE),"""","},")</f>
        <v>"te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c r="Q213" t="str">
        <f t="shared" si="3"/>
        <v>{id:211,title: "Te he manifestado mi pecado", subtitle: "Salmo 32 (31)", category: "Precatecumenado", moments: ["Cuaresma","Antiguo Testamento"], url: "/src/index.html?canto=tehemanifestadomipecado", content: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row>
    <row r="214" spans="2:17" x14ac:dyDescent="0.35">
      <c r="B214" s="31">
        <v>236</v>
      </c>
      <c r="C214" t="s">
        <v>261</v>
      </c>
      <c r="D214">
        <f>VLOOKUP(B214,'Index Web'!A$3:L$234,2,FALSE)</f>
        <v>212</v>
      </c>
      <c r="E214" t="s">
        <v>947</v>
      </c>
      <c r="F214" t="str">
        <f>_xlfn.CONCAT("""",VLOOKUP(B214,'Index Web'!A$3:L$234,3,FALSE),"""")</f>
        <v>"Tú eres mi esperanza, Señor"</v>
      </c>
      <c r="G214" t="s">
        <v>948</v>
      </c>
      <c r="H214" t="str">
        <f>_xlfn.CONCAT("""",VLOOKUP(B214,'Index Web'!A$3:L$234,4,FALSE),"""")</f>
        <v>"Oda XXIX de Salomón"</v>
      </c>
      <c r="I214" t="s">
        <v>949</v>
      </c>
      <c r="J214" t="str">
        <f>_xlfn.CONCAT("""",VLOOKUP(B214,'Index Web'!A$3:L$234,5,FALSE),"""")</f>
        <v>"Catecumenado"</v>
      </c>
      <c r="K214" t="s">
        <v>950</v>
      </c>
      <c r="L214" t="str">
        <f>_xlfn.CONCAT("[",VLOOKUP(B214,'Index Web'!A$3:N$234,14,FALSE),"]")</f>
        <v>["Adviento","Navidad","Cuaresma","Antiguo Testamento"]</v>
      </c>
      <c r="M214" t="s">
        <v>951</v>
      </c>
      <c r="N214" t="str">
        <f>_xlfn.CONCAT("""/src/index.html?canto=",VLOOKUP(B214,'Index Web'!A$3:N$234,13,FALSE),"""")</f>
        <v>"/src/index.html?canto=tueresmiesperanzasenor"</v>
      </c>
      <c r="O214" t="s">
        <v>952</v>
      </c>
      <c r="P214" t="str">
        <f>_xlfn.CONCAT("""",VLOOKUP(B214,'Index Web'!A$3:O$234,15,FALSE)," ",VLOOKUP(B214,'Index Web'!A$3:O$234,13,FALSE),"""","},")</f>
        <v>"tú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c r="Q214" t="str">
        <f t="shared" si="3"/>
        <v>{id:212,title: "Tú eres mi esperanza, Señor", subtitle: "Oda XXIX de Salomón", category: "Catecumenado", moments: ["Adviento","Navidad","Cuaresma","Antiguo Testamento"], url: "/src/index.html?canto=tueresmiesperanzasenor", content: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row>
    <row r="215" spans="2:17" x14ac:dyDescent="0.35">
      <c r="B215" s="26">
        <v>160</v>
      </c>
      <c r="C215" t="s">
        <v>261</v>
      </c>
      <c r="D215">
        <f>VLOOKUP(B215,'Index Web'!A$3:L$234,2,FALSE)</f>
        <v>213</v>
      </c>
      <c r="E215" t="s">
        <v>947</v>
      </c>
      <c r="F215" t="str">
        <f>_xlfn.CONCAT("""",VLOOKUP(B215,'Index Web'!A$3:L$234,3,FALSE),"""")</f>
        <v>"Tú has cubierto de vergüenza la muerte"</v>
      </c>
      <c r="G215" t="s">
        <v>948</v>
      </c>
      <c r="H215" t="str">
        <f>_xlfn.CONCAT("""",VLOOKUP(B215,'Index Web'!A$3:L$234,4,FALSE),"""")</f>
        <v>"Homilía Pascual (Melltón de Sardes)"</v>
      </c>
      <c r="I215" t="s">
        <v>949</v>
      </c>
      <c r="J215" t="str">
        <f>_xlfn.CONCAT("""",VLOOKUP(B215,'Index Web'!A$3:L$234,5,FALSE),"""")</f>
        <v>"Precatecumenado"</v>
      </c>
      <c r="K215" t="s">
        <v>950</v>
      </c>
      <c r="L215" t="str">
        <f>_xlfn.CONCAT("[",VLOOKUP(B215,'Index Web'!A$3:N$234,14,FALSE),"]")</f>
        <v>["Vírgen María","Pascua","Pentecostés","Fracción Del Pan"]</v>
      </c>
      <c r="M215" t="s">
        <v>951</v>
      </c>
      <c r="N215" t="str">
        <f>_xlfn.CONCAT("""/src/index.html?canto=",VLOOKUP(B215,'Index Web'!A$3:N$234,13,FALSE),"""")</f>
        <v>"/src/index.html?canto=tuhascubiertodevergüenzalamuerte"</v>
      </c>
      <c r="O215" t="s">
        <v>952</v>
      </c>
      <c r="P215" t="str">
        <f>_xlfn.CONCAT("""",VLOOKUP(B215,'Index Web'!A$3:O$234,15,FALSE)," ",VLOOKUP(B215,'Index Web'!A$3:O$234,13,FALSE),"""","},")</f>
        <v>"tú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c r="Q215" t="str">
        <f t="shared" si="3"/>
        <v>{id:213,title: "Tú has cubierto de vergüenza la muerte", subtitle: "Homilía Pascual (Melltón de Sardes)", category: "Precatecumenado", moments: ["Vírgen María","Pascua","Pentecostés","Fracción Del Pan"], url: "/src/index.html?canto=tuhascubiertodevergüenzalamuerte", content: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row>
    <row r="216" spans="2:17" x14ac:dyDescent="0.35">
      <c r="B216" s="25">
        <v>161</v>
      </c>
      <c r="C216" t="s">
        <v>261</v>
      </c>
      <c r="D216">
        <f>VLOOKUP(B216,'Index Web'!A$3:L$234,2,FALSE)</f>
        <v>214</v>
      </c>
      <c r="E216" t="s">
        <v>947</v>
      </c>
      <c r="F216" t="str">
        <f>_xlfn.CONCAT("""",VLOOKUP(B216,'Index Web'!A$3:L$234,3,FALSE),"""")</f>
        <v>"Tú que eres fiel"</v>
      </c>
      <c r="G216" t="s">
        <v>948</v>
      </c>
      <c r="H216" t="str">
        <f>_xlfn.CONCAT("""",VLOOKUP(B216,'Index Web'!A$3:L$234,4,FALSE),"""")</f>
        <v>"Salmo 143 (142)"</v>
      </c>
      <c r="I216" t="s">
        <v>949</v>
      </c>
      <c r="J216" t="str">
        <f>_xlfn.CONCAT("""",VLOOKUP(B216,'Index Web'!A$3:L$234,5,FALSE),"""")</f>
        <v>"Precatecumenado"</v>
      </c>
      <c r="K216" t="s">
        <v>950</v>
      </c>
      <c r="L216" t="str">
        <f>_xlfn.CONCAT("[",VLOOKUP(B216,'Index Web'!A$3:N$234,14,FALSE),"]")</f>
        <v>["Cuaresma","Entrada","Antiguo Testamento"]</v>
      </c>
      <c r="M216" t="s">
        <v>951</v>
      </c>
      <c r="N216" t="str">
        <f>_xlfn.CONCAT("""/src/index.html?canto=",VLOOKUP(B216,'Index Web'!A$3:N$234,13,FALSE),"""")</f>
        <v>"/src/index.html?canto=tuqueeresfiel"</v>
      </c>
      <c r="O216" t="s">
        <v>952</v>
      </c>
      <c r="P216" t="str">
        <f>_xlfn.CONCAT("""",VLOOKUP(B216,'Index Web'!A$3:O$234,15,FALSE)," ",VLOOKUP(B216,'Index Web'!A$3:O$234,13,FALSE),"""","},")</f>
        <v>"tú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c r="Q216" t="str">
        <f t="shared" si="3"/>
        <v>{id:214,title: "Tú que eres fiel", subtitle: "Salmo 143 (142)", category: "Precatecumenado", moments: ["Cuaresma","Entrada","Antiguo Testamento"], url: "/src/index.html?canto=tuqueeresfiel", content: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row>
    <row r="217" spans="2:17" x14ac:dyDescent="0.35">
      <c r="B217" s="26">
        <v>162</v>
      </c>
      <c r="C217" t="s">
        <v>261</v>
      </c>
      <c r="D217">
        <f>VLOOKUP(B217,'Index Web'!A$3:L$234,2,FALSE)</f>
        <v>215</v>
      </c>
      <c r="E217" t="s">
        <v>947</v>
      </c>
      <c r="F217" t="str">
        <f>_xlfn.CONCAT("""",VLOOKUP(B217,'Index Web'!A$3:L$234,3,FALSE),"""")</f>
        <v>"Un retoño brota del tronco de Jesé"</v>
      </c>
      <c r="G217" t="s">
        <v>948</v>
      </c>
      <c r="H217" t="str">
        <f>_xlfn.CONCAT("""",VLOOKUP(B217,'Index Web'!A$3:L$234,4,FALSE),"""")</f>
        <v>"Isaías 11,1-11"</v>
      </c>
      <c r="I217" t="s">
        <v>949</v>
      </c>
      <c r="J217" t="str">
        <f>_xlfn.CONCAT("""",VLOOKUP(B217,'Index Web'!A$3:L$234,5,FALSE),"""")</f>
        <v>"Precatecumenado"</v>
      </c>
      <c r="K217" t="s">
        <v>950</v>
      </c>
      <c r="L217" t="str">
        <f>_xlfn.CONCAT("[",VLOOKUP(B217,'Index Web'!A$3:N$234,14,FALSE),"]")</f>
        <v>["Adviento","Navidad","Pascua","Pentecostés","Comunión","Antiguo Testamento"]</v>
      </c>
      <c r="M217" t="s">
        <v>951</v>
      </c>
      <c r="N217" t="str">
        <f>_xlfn.CONCAT("""/src/index.html?canto=",VLOOKUP(B217,'Index Web'!A$3:N$234,13,FALSE),"""")</f>
        <v>"/src/index.html?canto=unretonobrotadeltroncodejese"</v>
      </c>
      <c r="O217" t="s">
        <v>952</v>
      </c>
      <c r="P217" t="str">
        <f>_xlfn.CONCAT("""",VLOOKUP(B217,'Index Web'!A$3:O$234,15,FALSE)," ",VLOOKUP(B217,'Index Web'!A$3:O$234,13,FALSE),"""","},")</f>
        <v>"un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c r="Q217" t="str">
        <f t="shared" si="3"/>
        <v>{id:215,title: "Un retoño brota del tronco de Jesé", subtitle: "Isaías 11,1-11", category: "Precatecumenado", moments: ["Adviento","Navidad","Pascua","Pentecostés","Comunión","Antiguo Testamento"], url: "/src/index.html?canto=unretonobrotadeltroncodejese", content: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row>
    <row r="218" spans="2:17" x14ac:dyDescent="0.35">
      <c r="B218" s="25">
        <v>163</v>
      </c>
      <c r="C218" t="s">
        <v>261</v>
      </c>
      <c r="D218">
        <f>VLOOKUP(B218,'Index Web'!A$3:L$234,2,FALSE)</f>
        <v>216</v>
      </c>
      <c r="E218" t="s">
        <v>947</v>
      </c>
      <c r="F218" t="str">
        <f>_xlfn.CONCAT("""",VLOOKUP(B218,'Index Web'!A$3:L$234,3,FALSE),"""")</f>
        <v>"Una gran señal"</v>
      </c>
      <c r="G218" t="s">
        <v>948</v>
      </c>
      <c r="H218" t="str">
        <f>_xlfn.CONCAT("""",VLOOKUP(B218,'Index Web'!A$3:L$234,4,FALSE),"""")</f>
        <v>"Apocalipsis 12"</v>
      </c>
      <c r="I218" t="s">
        <v>949</v>
      </c>
      <c r="J218" t="str">
        <f>_xlfn.CONCAT("""",VLOOKUP(B218,'Index Web'!A$3:L$234,5,FALSE),"""")</f>
        <v>"Precatecumenado"</v>
      </c>
      <c r="K218" t="s">
        <v>950</v>
      </c>
      <c r="L218" t="str">
        <f>_xlfn.CONCAT("[",VLOOKUP(B218,'Index Web'!A$3:N$234,14,FALSE),"]")</f>
        <v>["Vírgen María","Adviento","Navidad","Pascua","Pentecostés","Final","Nuevo Testamento"]</v>
      </c>
      <c r="M218" t="s">
        <v>951</v>
      </c>
      <c r="N218" t="str">
        <f>_xlfn.CONCAT("""/src/index.html?canto=",VLOOKUP(B218,'Index Web'!A$3:N$234,13,FALSE),"""")</f>
        <v>"/src/index.html?canto=unagransenal"</v>
      </c>
      <c r="O218" t="s">
        <v>952</v>
      </c>
      <c r="P218" t="str">
        <f>_xlfn.CONCAT("""",VLOOKUP(B218,'Index Web'!A$3:O$234,15,FALSE)," ",VLOOKUP(B218,'Index Web'!A$3:O$234,13,FALSE),"""","},")</f>
        <v>"una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c r="Q218" t="str">
        <f t="shared" si="3"/>
        <v>{id:216,title: "Una gran señal", subtitle: "Apocalipsis 12", category: "Precatecumenado", moments: ["Vírgen María","Adviento","Navidad","Pascua","Pentecostés","Final","Nuevo Testamento"], url: "/src/index.html?canto=unagransenal", content: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row>
    <row r="219" spans="2:17" x14ac:dyDescent="0.35">
      <c r="B219" s="26">
        <v>164</v>
      </c>
      <c r="C219" t="s">
        <v>261</v>
      </c>
      <c r="D219">
        <f>VLOOKUP(B219,'Index Web'!A$3:L$234,2,FALSE)</f>
        <v>217</v>
      </c>
      <c r="E219" t="s">
        <v>947</v>
      </c>
      <c r="F219" t="str">
        <f>_xlfn.CONCAT("""",VLOOKUP(B219,'Index Web'!A$3:L$234,3,FALSE),"""")</f>
        <v>"Urí, urí, urá"</v>
      </c>
      <c r="G219" t="s">
        <v>948</v>
      </c>
      <c r="H219" t="str">
        <f>_xlfn.CONCAT("""",VLOOKUP(B219,'Index Web'!A$3:L$234,4,FALSE),"""")</f>
        <v>"Villancico (Kiko Argüello)"</v>
      </c>
      <c r="I219" t="s">
        <v>949</v>
      </c>
      <c r="J219" t="str">
        <f>_xlfn.CONCAT("""",VLOOKUP(B219,'Index Web'!A$3:L$234,5,FALSE),"""")</f>
        <v>"Precatecumenado"</v>
      </c>
      <c r="K219" t="s">
        <v>950</v>
      </c>
      <c r="L219" t="str">
        <f>_xlfn.CONCAT("[",VLOOKUP(B219,'Index Web'!A$3:N$234,14,FALSE),"]")</f>
        <v>["Adviento","Navidad","Niños"]</v>
      </c>
      <c r="M219" t="s">
        <v>951</v>
      </c>
      <c r="N219" t="str">
        <f>_xlfn.CONCAT("""/src/index.html?canto=",VLOOKUP(B219,'Index Web'!A$3:N$234,13,FALSE),"""")</f>
        <v>"/src/index.html?canto=uriuriura"</v>
      </c>
      <c r="O219" t="s">
        <v>952</v>
      </c>
      <c r="P219" t="str">
        <f>_xlfn.CONCAT("""",VLOOKUP(B219,'Index Web'!A$3:O$234,15,FALSE)," ",VLOOKUP(B219,'Index Web'!A$3:O$234,13,FALSE),"""","},")</f>
        <v>"urí,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c r="Q219" t="str">
        <f t="shared" si="3"/>
        <v>{id:217,title: "Urí, urí, urá", subtitle: "Villancico (Kiko Argüello)", category: "Precatecumenado", moments: ["Adviento","Navidad","Niños"], url: "/src/index.html?canto=uriuriura", content: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row>
    <row r="220" spans="2:17" x14ac:dyDescent="0.35">
      <c r="B220" s="25">
        <v>165</v>
      </c>
      <c r="C220" t="s">
        <v>261</v>
      </c>
      <c r="D220">
        <f>VLOOKUP(B220,'Index Web'!A$3:L$234,2,FALSE)</f>
        <v>218</v>
      </c>
      <c r="E220" t="s">
        <v>947</v>
      </c>
      <c r="F220" t="str">
        <f>_xlfn.CONCAT("""",VLOOKUP(B220,'Index Web'!A$3:L$234,3,FALSE),"""")</f>
        <v>"Vamos ya, pastores"</v>
      </c>
      <c r="G220" t="s">
        <v>948</v>
      </c>
      <c r="H220" t="str">
        <f>_xlfn.CONCAT("""",VLOOKUP(B220,'Index Web'!A$3:L$234,4,FALSE),"""")</f>
        <v>"Villancico (Kiko Argüello)"</v>
      </c>
      <c r="I220" t="s">
        <v>949</v>
      </c>
      <c r="J220" t="str">
        <f>_xlfn.CONCAT("""",VLOOKUP(B220,'Index Web'!A$3:L$234,5,FALSE),"""")</f>
        <v>"Precatecumenado"</v>
      </c>
      <c r="K220" t="s">
        <v>950</v>
      </c>
      <c r="L220" t="str">
        <f>_xlfn.CONCAT("[",VLOOKUP(B220,'Index Web'!A$3:N$234,14,FALSE),"]")</f>
        <v>["Adviento","Navidad","Niños"]</v>
      </c>
      <c r="M220" t="s">
        <v>951</v>
      </c>
      <c r="N220" t="str">
        <f>_xlfn.CONCAT("""/src/index.html?canto=",VLOOKUP(B220,'Index Web'!A$3:N$234,13,FALSE),"""")</f>
        <v>"/src/index.html?canto=vamosyapastores"</v>
      </c>
      <c r="O220" t="s">
        <v>952</v>
      </c>
      <c r="P220" t="str">
        <f>_xlfn.CONCAT("""",VLOOKUP(B220,'Index Web'!A$3:O$234,15,FALSE)," ",VLOOKUP(B220,'Index Web'!A$3:O$234,13,FALSE),"""","},")</f>
        <v>"vamos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c r="Q220" t="str">
        <f t="shared" si="3"/>
        <v>{id:218,title: "Vamos ya, pastores", subtitle: "Villancico (Kiko Argüello)", category: "Precatecumenado", moments: ["Adviento","Navidad","Niños"], url: "/src/index.html?canto=vamosyapastores", content: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row>
    <row r="221" spans="2:17" x14ac:dyDescent="0.35">
      <c r="B221" s="26">
        <v>166</v>
      </c>
      <c r="C221" t="s">
        <v>261</v>
      </c>
      <c r="D221">
        <f>VLOOKUP(B221,'Index Web'!A$3:L$234,2,FALSE)</f>
        <v>219</v>
      </c>
      <c r="E221" t="s">
        <v>947</v>
      </c>
      <c r="F221" t="str">
        <f>_xlfn.CONCAT("""",VLOOKUP(B221,'Index Web'!A$3:L$234,3,FALSE),"""")</f>
        <v>"Ven del Líbano"</v>
      </c>
      <c r="G221" t="s">
        <v>948</v>
      </c>
      <c r="H221" t="str">
        <f>_xlfn.CONCAT("""",VLOOKUP(B221,'Index Web'!A$3:L$234,4,FALSE),"""")</f>
        <v>"Cantar de los cantares 4,8ss"</v>
      </c>
      <c r="I221" t="s">
        <v>949</v>
      </c>
      <c r="J221" t="str">
        <f>_xlfn.CONCAT("""",VLOOKUP(B221,'Index Web'!A$3:L$234,5,FALSE),"""")</f>
        <v>"Precatecumenado"</v>
      </c>
      <c r="K221" t="s">
        <v>950</v>
      </c>
      <c r="L221" t="str">
        <f>_xlfn.CONCAT("[",VLOOKUP(B221,'Index Web'!A$3:N$234,14,FALSE),"]")</f>
        <v>["Pascua","Pentecostés","Entrada","Comunión","Antiguo Testamento"]</v>
      </c>
      <c r="M221" t="s">
        <v>951</v>
      </c>
      <c r="N221" t="str">
        <f>_xlfn.CONCAT("""/src/index.html?canto=",VLOOKUP(B221,'Index Web'!A$3:N$234,13,FALSE),"""")</f>
        <v>"/src/index.html?canto=vendellibano"</v>
      </c>
      <c r="O221" t="s">
        <v>952</v>
      </c>
      <c r="P221" t="str">
        <f>_xlfn.CONCAT("""",VLOOKUP(B221,'Index Web'!A$3:O$234,15,FALSE)," ",VLOOKUP(B221,'Index Web'!A$3:O$234,13,FALSE),"""","},")</f>
        <v>"ven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c r="Q221" t="str">
        <f t="shared" si="3"/>
        <v>{id:219,title: "Ven del Líbano", subtitle: "Cantar de los cantares 4,8ss", category: "Precatecumenado", moments: ["Pascua","Pentecostés","Entrada","Comunión","Antiguo Testamento"], url: "/src/index.html?canto=vendellibano", content: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row>
    <row r="222" spans="2:17" x14ac:dyDescent="0.35">
      <c r="B222" s="25">
        <v>167</v>
      </c>
      <c r="C222" t="s">
        <v>261</v>
      </c>
      <c r="D222">
        <f>VLOOKUP(B222,'Index Web'!A$3:L$234,2,FALSE)</f>
        <v>220</v>
      </c>
      <c r="E222" t="s">
        <v>947</v>
      </c>
      <c r="F222" t="str">
        <f>_xlfn.CONCAT("""",VLOOKUP(B222,'Index Web'!A$3:L$234,3,FALSE),"""")</f>
        <v>"Ven, Espíritu Santo"</v>
      </c>
      <c r="G222" t="s">
        <v>948</v>
      </c>
      <c r="H222" t="str">
        <f>_xlfn.CONCAT("""",VLOOKUP(B222,'Index Web'!A$3:L$234,4,FALSE),"""")</f>
        <v>"Secuencia de Pentecostés - Himno latin. «Veni, Sancte Spiritus»"</v>
      </c>
      <c r="I222" t="s">
        <v>949</v>
      </c>
      <c r="J222" t="str">
        <f>_xlfn.CONCAT("""",VLOOKUP(B222,'Index Web'!A$3:L$234,5,FALSE),"""")</f>
        <v>"Precatecumenado"</v>
      </c>
      <c r="K222" t="s">
        <v>950</v>
      </c>
      <c r="L222" t="str">
        <f>_xlfn.CONCAT("[",VLOOKUP(B222,'Index Web'!A$3:N$234,14,FALSE),"]")</f>
        <v>["Pascua","Pentecostés"]</v>
      </c>
      <c r="M222" t="s">
        <v>951</v>
      </c>
      <c r="N222" t="str">
        <f>_xlfn.CONCAT("""/src/index.html?canto=",VLOOKUP(B222,'Index Web'!A$3:N$234,13,FALSE),"""")</f>
        <v>"/src/index.html?canto=venespiritusanto"</v>
      </c>
      <c r="O222" t="s">
        <v>952</v>
      </c>
      <c r="P222" t="str">
        <f>_xlfn.CONCAT("""",VLOOKUP(B222,'Index Web'!A$3:O$234,15,FALSE)," ",VLOOKUP(B222,'Index Web'!A$3:O$234,13,FALSE),"""","},")</f>
        <v>"ven,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c r="Q222" t="str">
        <f t="shared" si="3"/>
        <v>{id:220,title: "Ven, Espíritu Santo", subtitle: "Secuencia de Pentecostés - Himno latin. «Veni, Sancte Spiritus»", category: "Precatecumenado", moments: ["Pascua","Pentecostés"], url: "/src/index.html?canto=venespiritusanto", content: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row>
    <row r="223" spans="2:17" x14ac:dyDescent="0.35">
      <c r="B223" s="26">
        <v>168</v>
      </c>
      <c r="C223" t="s">
        <v>261</v>
      </c>
      <c r="D223">
        <f>VLOOKUP(B223,'Index Web'!A$3:L$234,2,FALSE)</f>
        <v>221</v>
      </c>
      <c r="E223" t="s">
        <v>947</v>
      </c>
      <c r="F223" t="str">
        <f>_xlfn.CONCAT("""",VLOOKUP(B223,'Index Web'!A$3:L$234,3,FALSE),"""")</f>
        <v>"Ven, Hijo del Hombre"</v>
      </c>
      <c r="G223" t="s">
        <v>948</v>
      </c>
      <c r="H223" t="str">
        <f>_xlfn.CONCAT("""",VLOOKUP(B223,'Index Web'!A$3:L$234,4,FALSE),"""")</f>
        <v>"Apocalipsis 21,17ss"</v>
      </c>
      <c r="I223" t="s">
        <v>949</v>
      </c>
      <c r="J223" t="str">
        <f>_xlfn.CONCAT("""",VLOOKUP(B223,'Index Web'!A$3:L$234,5,FALSE),"""")</f>
        <v>"Precatecumenado"</v>
      </c>
      <c r="K223" t="s">
        <v>950</v>
      </c>
      <c r="L223" t="str">
        <f>_xlfn.CONCAT("[",VLOOKUP(B223,'Index Web'!A$3:N$234,14,FALSE),"]")</f>
        <v>["Adviento","Navidad","Nuevo Testamento"]</v>
      </c>
      <c r="M223" t="s">
        <v>951</v>
      </c>
      <c r="N223" t="str">
        <f>_xlfn.CONCAT("""/src/index.html?canto=",VLOOKUP(B223,'Index Web'!A$3:N$234,13,FALSE),"""")</f>
        <v>"/src/index.html?canto=venhijodelhombre"</v>
      </c>
      <c r="O223" t="s">
        <v>952</v>
      </c>
      <c r="P223" t="str">
        <f>_xlfn.CONCAT("""",VLOOKUP(B223,'Index Web'!A$3:O$234,15,FALSE)," ",VLOOKUP(B223,'Index Web'!A$3:O$234,13,FALSE),"""","},")</f>
        <v>"ven,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c r="Q223" t="str">
        <f t="shared" si="3"/>
        <v>{id:221,title: "Ven, Hijo del Hombre", subtitle: "Apocalipsis 21,17ss", category: "Precatecumenado", moments: ["Adviento","Navidad","Nuevo Testamento"], url: "/src/index.html?canto=venhijodelhombre", content: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row>
    <row r="224" spans="2:17" x14ac:dyDescent="0.35">
      <c r="B224" s="25">
        <v>169</v>
      </c>
      <c r="C224" t="s">
        <v>261</v>
      </c>
      <c r="D224">
        <f>VLOOKUP(B224,'Index Web'!A$3:L$234,2,FALSE)</f>
        <v>222</v>
      </c>
      <c r="E224" t="s">
        <v>947</v>
      </c>
      <c r="F224" t="str">
        <f>_xlfn.CONCAT("""",VLOOKUP(B224,'Index Web'!A$3:L$234,3,FALSE),"""")</f>
        <v>"Veni creator"</v>
      </c>
      <c r="G224" t="s">
        <v>948</v>
      </c>
      <c r="H224" t="str">
        <f>_xlfn.CONCAT("""",VLOOKUP(B224,'Index Web'!A$3:L$234,4,FALSE),"""")</f>
        <v>"Himno latin"</v>
      </c>
      <c r="I224" t="s">
        <v>949</v>
      </c>
      <c r="J224" t="str">
        <f>_xlfn.CONCAT("""",VLOOKUP(B224,'Index Web'!A$3:L$234,5,FALSE),"""")</f>
        <v>"Precatecumenado"</v>
      </c>
      <c r="K224" t="s">
        <v>950</v>
      </c>
      <c r="L224" t="str">
        <f>_xlfn.CONCAT("[",VLOOKUP(B224,'Index Web'!A$3:N$234,14,FALSE),"]")</f>
        <v>["Pascua","Pentecostés"]</v>
      </c>
      <c r="M224" t="s">
        <v>951</v>
      </c>
      <c r="N224" t="str">
        <f>_xlfn.CONCAT("""/src/index.html?canto=",VLOOKUP(B224,'Index Web'!A$3:N$234,13,FALSE),"""")</f>
        <v>"/src/index.html?canto=venicreator"</v>
      </c>
      <c r="O224" t="s">
        <v>952</v>
      </c>
      <c r="P224" t="str">
        <f>_xlfn.CONCAT("""",VLOOKUP(B224,'Index Web'!A$3:O$234,15,FALSE)," ",VLOOKUP(B224,'Index Web'!A$3:O$234,13,FALSE),"""","},")</f>
        <v>"veni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c r="Q224" t="str">
        <f t="shared" si="3"/>
        <v>{id:222,title: "Veni creator", subtitle: "Himno latin", category: "Precatecumenado", moments: ["Pascua","Pentecostés"], url: "/src/index.html?canto=venicreator", content: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row>
    <row r="225" spans="2:17" x14ac:dyDescent="0.35">
      <c r="B225" s="26">
        <v>170</v>
      </c>
      <c r="C225" t="s">
        <v>261</v>
      </c>
      <c r="D225">
        <f>VLOOKUP(B225,'Index Web'!A$3:L$234,2,FALSE)</f>
        <v>223</v>
      </c>
      <c r="E225" t="s">
        <v>947</v>
      </c>
      <c r="F225" t="str">
        <f>_xlfn.CONCAT("""",VLOOKUP(B225,'Index Web'!A$3:L$234,3,FALSE),"""")</f>
        <v>"Viene el Señor"</v>
      </c>
      <c r="G225" t="s">
        <v>948</v>
      </c>
      <c r="H225" t="str">
        <f>_xlfn.CONCAT("""",VLOOKUP(B225,'Index Web'!A$3:L$234,4,FALSE),"""")</f>
        <v>"Salmo 93 (92) - Apocalipsis 1,5-7"</v>
      </c>
      <c r="I225" t="s">
        <v>949</v>
      </c>
      <c r="J225" t="str">
        <f>_xlfn.CONCAT("""",VLOOKUP(B225,'Index Web'!A$3:L$234,5,FALSE),"""")</f>
        <v>"Precatecumenado"</v>
      </c>
      <c r="K225" t="s">
        <v>950</v>
      </c>
      <c r="L225" t="str">
        <f>_xlfn.CONCAT("[",VLOOKUP(B225,'Index Web'!A$3:N$234,14,FALSE),"]")</f>
        <v>["Adviento","Navidad","Nuevo Testamento","Antiguo Testamento"]</v>
      </c>
      <c r="M225" t="s">
        <v>951</v>
      </c>
      <c r="N225" t="str">
        <f>_xlfn.CONCAT("""/src/index.html?canto=",VLOOKUP(B225,'Index Web'!A$3:N$234,13,FALSE),"""")</f>
        <v>"/src/index.html?canto=vieneelsenor"</v>
      </c>
      <c r="O225" t="s">
        <v>952</v>
      </c>
      <c r="P225" t="str">
        <f>_xlfn.CONCAT("""",VLOOKUP(B225,'Index Web'!A$3:O$234,15,FALSE)," ",VLOOKUP(B225,'Index Web'!A$3:O$234,13,FALSE),"""","},")</f>
        <v>"viene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c r="Q225" t="str">
        <f t="shared" si="3"/>
        <v>{id:223,title: "Viene el Señor", subtitle: "Salmo 93 (92) - Apocalipsis 1,5-7", category: "Precatecumenado", moments: ["Adviento","Navidad","Nuevo Testamento","Antiguo Testamento"], url: "/src/index.html?canto=vieneelsenor", content: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row>
    <row r="226" spans="2:17" x14ac:dyDescent="0.35">
      <c r="B226" s="25">
        <v>171</v>
      </c>
      <c r="C226" t="s">
        <v>261</v>
      </c>
      <c r="D226">
        <f>VLOOKUP(B226,'Index Web'!A$3:L$234,2,FALSE)</f>
        <v>224</v>
      </c>
      <c r="E226" t="s">
        <v>947</v>
      </c>
      <c r="F226" t="str">
        <f>_xlfn.CONCAT("""",VLOOKUP(B226,'Index Web'!A$3:L$234,3,FALSE),"""")</f>
        <v>"Virgen de la maravilla"</v>
      </c>
      <c r="G226" t="s">
        <v>948</v>
      </c>
      <c r="H226" t="str">
        <f>_xlfn.CONCAT("""",VLOOKUP(B226,'Index Web'!A$3:L$234,4,FALSE),"""")</f>
        <v>"(Dante Allghlerl)"</v>
      </c>
      <c r="I226" t="s">
        <v>949</v>
      </c>
      <c r="J226" t="str">
        <f>_xlfn.CONCAT("""",VLOOKUP(B226,'Index Web'!A$3:L$234,5,FALSE),"""")</f>
        <v>"Precatecumenado"</v>
      </c>
      <c r="K226" t="s">
        <v>950</v>
      </c>
      <c r="L226" t="str">
        <f>_xlfn.CONCAT("[",VLOOKUP(B226,'Index Web'!A$3:N$234,14,FALSE),"]")</f>
        <v>["Vírgen María","Adviento","Navidad"]</v>
      </c>
      <c r="M226" t="s">
        <v>951</v>
      </c>
      <c r="N226" t="str">
        <f>_xlfn.CONCAT("""/src/index.html?canto=",VLOOKUP(B226,'Index Web'!A$3:N$234,13,FALSE),"""")</f>
        <v>"/src/index.html?canto=virgendelamaravilla"</v>
      </c>
      <c r="O226" t="s">
        <v>952</v>
      </c>
      <c r="P226" t="str">
        <f>_xlfn.CONCAT("""",VLOOKUP(B226,'Index Web'!A$3:O$234,15,FALSE)," ",VLOOKUP(B226,'Index Web'!A$3:O$234,13,FALSE),"""","},")</f>
        <v>"virgen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c r="Q226" t="str">
        <f t="shared" si="3"/>
        <v>{id:224,title: "Virgen de la maravilla", subtitle: "(Dante Allghlerl)", category: "Precatecumenado", moments: ["Vírgen María","Adviento","Navidad"], url: "/src/index.html?canto=virgendelamaravilla", content: "virgen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row>
    <row r="227" spans="2:17" x14ac:dyDescent="0.35">
      <c r="B227" s="26">
        <v>172</v>
      </c>
      <c r="C227" t="s">
        <v>261</v>
      </c>
      <c r="D227">
        <f>VLOOKUP(B227,'Index Web'!A$3:L$234,2,FALSE)</f>
        <v>225</v>
      </c>
      <c r="E227" t="s">
        <v>947</v>
      </c>
      <c r="F227" t="str">
        <f>_xlfn.CONCAT("""",VLOOKUP(B227,'Index Web'!A$3:L$234,3,FALSE),"""")</f>
        <v>"Vivid alegres"</v>
      </c>
      <c r="G227" t="s">
        <v>948</v>
      </c>
      <c r="H227" t="str">
        <f>_xlfn.CONCAT("""",VLOOKUP(B227,'Index Web'!A$3:L$234,4,FALSE),"""")</f>
        <v>"Filipenses 4,4ss"</v>
      </c>
      <c r="I227" t="s">
        <v>949</v>
      </c>
      <c r="J227" t="str">
        <f>_xlfn.CONCAT("""",VLOOKUP(B227,'Index Web'!A$3:L$234,5,FALSE),"""")</f>
        <v>"Precatecumenado"</v>
      </c>
      <c r="K227" t="s">
        <v>950</v>
      </c>
      <c r="L227" t="str">
        <f>_xlfn.CONCAT("[",VLOOKUP(B227,'Index Web'!A$3:N$234,14,FALSE),"]")</f>
        <v>["Adviento","Navidad","Nuevo Testamento"]</v>
      </c>
      <c r="M227" t="s">
        <v>951</v>
      </c>
      <c r="N227" t="str">
        <f>_xlfn.CONCAT("""/src/index.html?canto=",VLOOKUP(B227,'Index Web'!A$3:N$234,13,FALSE),"""")</f>
        <v>"/src/index.html?canto=vividalegres"</v>
      </c>
      <c r="O227" t="s">
        <v>952</v>
      </c>
      <c r="P227" t="str">
        <f>_xlfn.CONCAT("""",VLOOKUP(B227,'Index Web'!A$3:O$234,15,FALSE)," ",VLOOKUP(B227,'Index Web'!A$3:O$234,13,FALSE),"""","},")</f>
        <v>"vivid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c r="Q227" t="str">
        <f t="shared" si="3"/>
        <v>{id:225,title: "Vivid alegres", subtitle: "Filipenses 4,4ss", category: "Precatecumenado", moments: ["Adviento","Navidad","Nuevo Testamento"], url: "/src/index.html?canto=vividalegres", content: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row>
    <row r="228" spans="2:17" x14ac:dyDescent="0.35">
      <c r="B228" s="25">
        <v>173</v>
      </c>
      <c r="C228" t="s">
        <v>261</v>
      </c>
      <c r="D228">
        <f>VLOOKUP(B228,'Index Web'!A$3:L$234,2,FALSE)</f>
        <v>226</v>
      </c>
      <c r="E228" t="s">
        <v>947</v>
      </c>
      <c r="F228" t="str">
        <f>_xlfn.CONCAT("""",VLOOKUP(B228,'Index Web'!A$3:L$234,3,FALSE),"""")</f>
        <v>"Vosotros sois la luz del mundo"</v>
      </c>
      <c r="G228" t="s">
        <v>948</v>
      </c>
      <c r="H228" t="str">
        <f>_xlfn.CONCAT("""",VLOOKUP(B228,'Index Web'!A$3:L$234,4,FALSE),"""")</f>
        <v>"Mateo 5,14ss "</v>
      </c>
      <c r="I228" t="s">
        <v>949</v>
      </c>
      <c r="J228" t="str">
        <f>_xlfn.CONCAT("""",VLOOKUP(B228,'Index Web'!A$3:L$234,5,FALSE),"""")</f>
        <v>"Precatecumenado"</v>
      </c>
      <c r="K228" t="s">
        <v>950</v>
      </c>
      <c r="L228" t="str">
        <f>_xlfn.CONCAT("[",VLOOKUP(B228,'Index Web'!A$3:N$234,14,FALSE),"]")</f>
        <v>["Nuevo Testamento"]</v>
      </c>
      <c r="M228" t="s">
        <v>951</v>
      </c>
      <c r="N228" t="str">
        <f>_xlfn.CONCAT("""/src/index.html?canto=",VLOOKUP(B228,'Index Web'!A$3:N$234,13,FALSE),"""")</f>
        <v>"/src/index.html?canto=vosotrossoislaluzdelmundo"</v>
      </c>
      <c r="O228" t="s">
        <v>952</v>
      </c>
      <c r="P228" t="str">
        <f>_xlfn.CONCAT("""",VLOOKUP(B228,'Index Web'!A$3:O$234,15,FALSE)," ",VLOOKUP(B228,'Index Web'!A$3:O$234,13,FALSE),"""","},")</f>
        <v>"vosotros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c r="Q228" t="str">
        <f t="shared" si="3"/>
        <v>{id:226,title: "Vosotros sois la luz del mundo", subtitle: "Mateo 5,14ss ", category: "Precatecumenado", moments: ["Nuevo Testamento"], url: "/src/index.html?canto=vosotrossoislaluzdelmundo", content: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row>
    <row r="229" spans="2:17" x14ac:dyDescent="0.35">
      <c r="B229" s="26">
        <v>174</v>
      </c>
      <c r="C229" t="s">
        <v>261</v>
      </c>
      <c r="D229">
        <f>VLOOKUP(B229,'Index Web'!A$3:L$234,2,FALSE)</f>
        <v>227</v>
      </c>
      <c r="E229" t="s">
        <v>947</v>
      </c>
      <c r="F229" t="str">
        <f>_xlfn.CONCAT("""",VLOOKUP(B229,'Index Web'!A$3:L$234,3,FALSE),"""")</f>
        <v>"Ya viene mi Dios"</v>
      </c>
      <c r="G229" t="s">
        <v>948</v>
      </c>
      <c r="H229" t="str">
        <f>_xlfn.CONCAT("""",VLOOKUP(B229,'Index Web'!A$3:L$234,4,FALSE),"""")</f>
        <v>"Villancico (Kiko Argüello)"</v>
      </c>
      <c r="I229" t="s">
        <v>949</v>
      </c>
      <c r="J229" t="str">
        <f>_xlfn.CONCAT("""",VLOOKUP(B229,'Index Web'!A$3:L$234,5,FALSE),"""")</f>
        <v>"Precatecumenado"</v>
      </c>
      <c r="K229" t="s">
        <v>950</v>
      </c>
      <c r="L229" t="str">
        <f>_xlfn.CONCAT("[",VLOOKUP(B229,'Index Web'!A$3:N$234,14,FALSE),"]")</f>
        <v>["Adviento","Navidad","Niños"]</v>
      </c>
      <c r="M229" t="s">
        <v>951</v>
      </c>
      <c r="N229" t="str">
        <f>_xlfn.CONCAT("""/src/index.html?canto=",VLOOKUP(B229,'Index Web'!A$3:N$234,13,FALSE),"""")</f>
        <v>"/src/index.html?canto=yavienemidios"</v>
      </c>
      <c r="O229" t="s">
        <v>952</v>
      </c>
      <c r="P229" t="str">
        <f>_xlfn.CONCAT("""",VLOOKUP(B229,'Index Web'!A$3:O$234,15,FALSE)," ",VLOOKUP(B229,'Index Web'!A$3:O$234,13,FALSE),"""","},")</f>
        <v>"ya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c r="Q229" t="str">
        <f t="shared" si="3"/>
        <v>{id:227,title: "Ya viene mi Dios", subtitle: "Villancico (Kiko Argüello)", category: "Precatecumenado", moments: ["Adviento","Navidad","Niños"], url: "/src/index.html?canto=yavienemidios", content: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row>
    <row r="230" spans="2:17" x14ac:dyDescent="0.35">
      <c r="B230" s="25">
        <v>175</v>
      </c>
      <c r="C230" t="s">
        <v>261</v>
      </c>
      <c r="D230">
        <f>VLOOKUP(B230,'Index Web'!A$3:L$234,2,FALSE)</f>
        <v>228</v>
      </c>
      <c r="E230" t="s">
        <v>947</v>
      </c>
      <c r="F230" t="str">
        <f>_xlfn.CONCAT("""",VLOOKUP(B230,'Index Web'!A$3:L$234,3,FALSE),"""")</f>
        <v>"Yahveh, tú eres mi Dios"</v>
      </c>
      <c r="G230" t="s">
        <v>948</v>
      </c>
      <c r="H230" t="str">
        <f>_xlfn.CONCAT("""",VLOOKUP(B230,'Index Web'!A$3:L$234,4,FALSE),"""")</f>
        <v>"Isaías 25,1-8"</v>
      </c>
      <c r="I230" t="s">
        <v>949</v>
      </c>
      <c r="J230" t="str">
        <f>_xlfn.CONCAT("""",VLOOKUP(B230,'Index Web'!A$3:L$234,5,FALSE),"""")</f>
        <v>"Precatecumenado"</v>
      </c>
      <c r="K230" t="s">
        <v>950</v>
      </c>
      <c r="L230" t="str">
        <f>_xlfn.CONCAT("[",VLOOKUP(B230,'Index Web'!A$3:N$234,14,FALSE),"]")</f>
        <v>["Cuaresma","Antiguo Testamento"]</v>
      </c>
      <c r="M230" t="s">
        <v>951</v>
      </c>
      <c r="N230" t="str">
        <f>_xlfn.CONCAT("""/src/index.html?canto=",VLOOKUP(B230,'Index Web'!A$3:N$234,13,FALSE),"""")</f>
        <v>"/src/index.html?canto=yahvehtueresmidios"</v>
      </c>
      <c r="O230" t="s">
        <v>952</v>
      </c>
      <c r="P230" t="str">
        <f>_xlfn.CONCAT("""",VLOOKUP(B230,'Index Web'!A$3:O$234,15,FALSE)," ",VLOOKUP(B230,'Index Web'!A$3:O$234,13,FALSE),"""","},")</f>
        <v>"yahveh,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c r="Q230" t="str">
        <f t="shared" si="3"/>
        <v>{id:228,title: "Yahveh, tú eres mi Dios", subtitle: "Isaías 25,1-8", category: "Precatecumenado", moments: ["Cuaresma","Antiguo Testamento"], url: "/src/index.html?canto=yahvehtueresmidios", content: "yahveh,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row>
    <row r="231" spans="2:17" x14ac:dyDescent="0.35">
      <c r="B231" s="26">
        <v>176</v>
      </c>
      <c r="C231" t="s">
        <v>261</v>
      </c>
      <c r="D231">
        <f>VLOOKUP(B231,'Index Web'!A$3:L$234,2,FALSE)</f>
        <v>229</v>
      </c>
      <c r="E231" t="s">
        <v>947</v>
      </c>
      <c r="F231" t="str">
        <f>_xlfn.CONCAT("""",VLOOKUP(B231,'Index Web'!A$3:L$234,3,FALSE),"""")</f>
        <v>"Yo te amo, Señor"</v>
      </c>
      <c r="G231" t="s">
        <v>948</v>
      </c>
      <c r="H231" t="str">
        <f>_xlfn.CONCAT("""",VLOOKUP(B231,'Index Web'!A$3:L$234,4,FALSE),"""")</f>
        <v>"Salmo 18 (17)"</v>
      </c>
      <c r="I231" t="s">
        <v>949</v>
      </c>
      <c r="J231" t="str">
        <f>_xlfn.CONCAT("""",VLOOKUP(B231,'Index Web'!A$3:L$234,5,FALSE),"""")</f>
        <v>"Precatecumenado"</v>
      </c>
      <c r="K231" t="s">
        <v>950</v>
      </c>
      <c r="L231" t="str">
        <f>_xlfn.CONCAT("[",VLOOKUP(B231,'Index Web'!A$3:N$234,14,FALSE),"]")</f>
        <v>["Entrada","Antiguo Testamento"]</v>
      </c>
      <c r="M231" t="s">
        <v>951</v>
      </c>
      <c r="N231" t="str">
        <f>_xlfn.CONCAT("""/src/index.html?canto=",VLOOKUP(B231,'Index Web'!A$3:N$234,13,FALSE),"""")</f>
        <v>"/src/index.html?canto=yoteamosenor"</v>
      </c>
      <c r="O231" t="s">
        <v>952</v>
      </c>
      <c r="P231" t="str">
        <f>_xlfn.CONCAT("""",VLOOKUP(B231,'Index Web'!A$3:O$234,15,FALSE)," ",VLOOKUP(B231,'Index Web'!A$3:O$234,13,FALSE),"""","},")</f>
        <v>"yo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c r="Q231" t="str">
        <f t="shared" si="3"/>
        <v>{id:229,title: "Yo te amo, Señor", subtitle: "Salmo 18 (17)", category: "Precatecumenado", moments: ["Entrada","Antiguo Testamento"], url: "/src/index.html?canto=yoteamosenor", content: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row>
    <row r="232" spans="2:17" x14ac:dyDescent="0.35">
      <c r="B232" s="25">
        <v>177</v>
      </c>
      <c r="C232" t="s">
        <v>261</v>
      </c>
      <c r="D232">
        <f>VLOOKUP(B232,'Index Web'!A$3:L$234,2,FALSE)</f>
        <v>230</v>
      </c>
      <c r="E232" t="s">
        <v>947</v>
      </c>
      <c r="F232" t="str">
        <f>_xlfn.CONCAT("""",VLOOKUP(B232,'Index Web'!A$3:L$234,3,FALSE),"""")</f>
        <v>"Yo vengo a reunir"</v>
      </c>
      <c r="G232" t="s">
        <v>948</v>
      </c>
      <c r="H232" t="str">
        <f>_xlfn.CONCAT("""",VLOOKUP(B232,'Index Web'!A$3:L$234,4,FALSE),"""")</f>
        <v>"Isaías 66,18-21"</v>
      </c>
      <c r="I232" t="s">
        <v>949</v>
      </c>
      <c r="J232" t="str">
        <f>_xlfn.CONCAT("""",VLOOKUP(B232,'Index Web'!A$3:L$234,5,FALSE),"""")</f>
        <v>"Precatecumenado"</v>
      </c>
      <c r="K232" t="s">
        <v>950</v>
      </c>
      <c r="L232" t="str">
        <f>_xlfn.CONCAT("[",VLOOKUP(B232,'Index Web'!A$3:N$234,14,FALSE),"]")</f>
        <v>["Entrada","Final","Antiguo Testamento"]</v>
      </c>
      <c r="M232" t="s">
        <v>951</v>
      </c>
      <c r="N232" t="str">
        <f>_xlfn.CONCAT("""/src/index.html?canto=",VLOOKUP(B232,'Index Web'!A$3:N$234,13,FALSE),"""")</f>
        <v>"/src/index.html?canto=yovengoareunir"</v>
      </c>
      <c r="O232" t="s">
        <v>952</v>
      </c>
      <c r="P232" t="str">
        <f>_xlfn.CONCAT("""",VLOOKUP(B232,'Index Web'!A$3:O$234,15,FALSE)," ",VLOOKUP(B232,'Index Web'!A$3:O$234,13,FALSE),"""","},")</f>
        <v>"yo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c r="Q232" t="str">
        <f t="shared" si="3"/>
        <v>{id:230,title: "Yo vengo a reunir", subtitle: "Isaías 66,18-21", category: "Precatecumenado", moments: ["Entrada","Final","Antiguo Testamento"], url: "/src/index.html?canto=yovengoareunir", content: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row>
    <row r="233" spans="2:17" ht="15" thickBot="1" x14ac:dyDescent="0.4">
      <c r="B233" s="32">
        <v>178</v>
      </c>
      <c r="C233" t="s">
        <v>261</v>
      </c>
      <c r="D233">
        <f>VLOOKUP(B233,'Index Web'!A$3:L$234,2,FALSE)</f>
        <v>231</v>
      </c>
      <c r="E233" t="s">
        <v>947</v>
      </c>
      <c r="F233" t="str">
        <f>_xlfn.CONCAT("""",VLOOKUP(B233,'Index Web'!A$3:L$234,3,FALSE),"""")</f>
        <v>"Zaqueo"</v>
      </c>
      <c r="G233" t="s">
        <v>948</v>
      </c>
      <c r="H233" t="str">
        <f>_xlfn.CONCAT("""",VLOOKUP(B233,'Index Web'!A$3:L$234,4,FALSE),"""")</f>
        <v>"Lucas 19,1-10"</v>
      </c>
      <c r="I233" t="s">
        <v>949</v>
      </c>
      <c r="J233" t="str">
        <f>_xlfn.CONCAT("""",VLOOKUP(B233,'Index Web'!A$3:L$234,5,FALSE),"""")</f>
        <v>"Precatecumenado"</v>
      </c>
      <c r="K233" t="s">
        <v>950</v>
      </c>
      <c r="L233" t="str">
        <f>_xlfn.CONCAT("[",VLOOKUP(B233,'Index Web'!A$3:N$234,14,FALSE),"]")</f>
        <v>["Cuaresma","Entrada","Nuevo Testamento"]</v>
      </c>
      <c r="M233" t="s">
        <v>951</v>
      </c>
      <c r="N233" t="str">
        <f>_xlfn.CONCAT("""/src/index.html?canto=",VLOOKUP(B233,'Index Web'!A$3:N$234,13,FALSE),"""")</f>
        <v>"/src/index.html?canto=zaqueo"</v>
      </c>
      <c r="O233" t="s">
        <v>952</v>
      </c>
      <c r="P233" t="str">
        <f>_xlfn.CONCAT("""",VLOOKUP(B233,'Index Web'!A$3:O$234,15,FALSE)," ",VLOOKUP(B233,'Index Web'!A$3:O$234,13,FALSE),"""","},")</f>
        <v>"zaqueo: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c r="Q233" t="str">
        <f>_xlfn.CONCAT(C233:P233)</f>
        <v>{id:231,title: "Zaqueo", subtitle: "Lucas 19,1-10", category: "Precatecumenado", moments: ["Cuaresma","Entrada","Nuevo Testamento"], url: "/src/index.html?canto=zaqueo", content: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pySongMenu_Click">
                <anchor moveWithCells="1">
                  <from>
                    <xdr:col>11</xdr:col>
                    <xdr:colOff>247650</xdr:colOff>
                    <xdr:row>0</xdr:row>
                    <xdr:rowOff>19050</xdr:rowOff>
                  </from>
                  <to>
                    <xdr:col>11</xdr:col>
                    <xdr:colOff>1174750</xdr:colOff>
                    <xdr:row>0</xdr:row>
                    <xdr:rowOff>203200</xdr:rowOff>
                  </to>
                </anchor>
              </controlPr>
            </control>
          </mc:Choice>
        </mc:AlternateContent>
        <mc:AlternateContent xmlns:mc="http://schemas.openxmlformats.org/markup-compatibility/2006">
          <mc:Choice Requires="x14">
            <control shapeId="3076" r:id="rId5" name="Button 4">
              <controlPr defaultSize="0" print="0" autoFill="0" autoPict="0" macro="[0]!home">
                <anchor moveWithCells="1">
                  <from>
                    <xdr:col>1</xdr:col>
                    <xdr:colOff>57150</xdr:colOff>
                    <xdr:row>0</xdr:row>
                    <xdr:rowOff>76200</xdr:rowOff>
                  </from>
                  <to>
                    <xdr:col>1</xdr:col>
                    <xdr:colOff>565150</xdr:colOff>
                    <xdr:row>0</xdr:row>
                    <xdr:rowOff>304800</xdr:rowOff>
                  </to>
                </anchor>
              </controlPr>
            </control>
          </mc:Choice>
        </mc:AlternateContent>
      </controls>
    </mc:Choice>
  </mc:AlternateContent>
  <tableParts count="1">
    <tablePart r:id="rId6"/>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1ED43A-47C9-463F-82E4-43ADBAD9B6E9}">
  <sheetPr codeName="Sheet5"/>
  <dimension ref="B1:BY233"/>
  <sheetViews>
    <sheetView zoomScale="145" zoomScaleNormal="145" workbookViewId="0">
      <pane xSplit="2" ySplit="2" topLeftCell="C3" activePane="bottomRight" state="frozen"/>
      <selection pane="topRight" activeCell="C1" sqref="C1"/>
      <selection pane="bottomLeft" activeCell="A3" sqref="A3"/>
      <selection pane="bottomRight" activeCell="A3" sqref="A3"/>
    </sheetView>
  </sheetViews>
  <sheetFormatPr defaultRowHeight="14.5" x14ac:dyDescent="0.35"/>
  <cols>
    <col min="1" max="1" width="0.453125" customWidth="1"/>
    <col min="3" max="3" width="5" bestFit="1" customWidth="1"/>
    <col min="4" max="4" width="44.453125" bestFit="1" customWidth="1"/>
    <col min="5" max="5" width="45.81640625" bestFit="1" customWidth="1"/>
    <col min="6" max="6" width="29.1796875" customWidth="1"/>
    <col min="7" max="7" width="70.54296875" customWidth="1"/>
    <col min="8" max="8" width="69.26953125" customWidth="1"/>
    <col min="9" max="9" width="74" customWidth="1"/>
  </cols>
  <sheetData>
    <row r="1" spans="2:77" ht="80.25" customHeight="1" x14ac:dyDescent="0.35">
      <c r="B1" s="22" t="s">
        <v>256</v>
      </c>
      <c r="D1" s="142" t="s">
        <v>973</v>
      </c>
      <c r="E1" s="142"/>
      <c r="F1" s="142"/>
      <c r="G1" s="142"/>
      <c r="H1" s="142"/>
    </row>
    <row r="2" spans="2:77" x14ac:dyDescent="0.35">
      <c r="B2" t="s">
        <v>0</v>
      </c>
      <c r="C2" t="s">
        <v>258</v>
      </c>
      <c r="D2" t="s">
        <v>483</v>
      </c>
      <c r="E2" t="s">
        <v>974</v>
      </c>
      <c r="F2" t="s">
        <v>976</v>
      </c>
      <c r="G2" t="s">
        <v>977</v>
      </c>
      <c r="H2" t="s">
        <v>954</v>
      </c>
      <c r="I2" t="s">
        <v>978</v>
      </c>
      <c r="BY2" t="s">
        <v>946</v>
      </c>
    </row>
    <row r="3" spans="2:77" x14ac:dyDescent="0.35">
      <c r="B3" s="24">
        <v>237</v>
      </c>
      <c r="C3" t="s">
        <v>975</v>
      </c>
      <c r="D3" t="str">
        <f>_xlfn.CONCAT("""",VLOOKUP(B3,'Index Web'!A$3:O$234,13,FALSE),"""",",")</f>
        <v>"alacenadelcordero",</v>
      </c>
      <c r="E3" t="str">
        <f>_xlfn.CONCAT("""titulo""",": ","""",VLOOKUP(B3,'Index Web'!A$3:L$234,3,FALSE),"""",",")</f>
        <v>"titulo": "A la cena del Cordero",</v>
      </c>
      <c r="F3" t="str">
        <f>_xlfn.CONCAT("""salmo""",": ","""",VLOOKUP(B3,'Index Web'!A$3:L$234,4,FALSE),"""",",")</f>
        <v>"salmo": "Himno lat. «Ad cenam Agni providi»",</v>
      </c>
      <c r="G3" t="str">
        <f>_xlfn.CONCAT("""letra""",": ","""",Table46[[#This Row],[Pg]],"|",VLOOKUP(B3,'Index Web'!A$3:O$234,15,FALSE)," ",VLOOKUP(B3,'Index Web'!A$3:O$234,13,FALSE),"""",",")</f>
        <v>"letra": "237|a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c r="H3" t="str">
        <f>_xlfn.CONCAT("""archivo""",": ","""/resucito/src/index.html?canto=",VLOOKUP(B3,'Index Web'!A$3:N$234,13,FALSE),"""","}," )</f>
        <v>"archivo": "/resucito/src/index.html?canto=alacenadelcordero"},</v>
      </c>
      <c r="I3" t="str">
        <f>_xlfn.CONCAT(Table46[[#This Row],[id]:[URL]])</f>
        <v>{"id":"alacenadelcordero","titulo": "A la cena del Cordero","salmo": "Himno lat. «Ad cenam Agni providi»","letra": "237|a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alacenadelcordero","archivo": "/resucito/src/index.html?canto=alacenadelcordero"},</v>
      </c>
    </row>
    <row r="4" spans="2:77" x14ac:dyDescent="0.35">
      <c r="B4" s="25">
        <v>1</v>
      </c>
      <c r="C4" t="s">
        <v>975</v>
      </c>
      <c r="D4" t="str">
        <f>_xlfn.CONCAT("""",VLOOKUP(B4,'Index Web'!A$3:O$234,13,FALSE),"""",",")</f>
        <v>"alavictimapascual",</v>
      </c>
      <c r="E4" t="str">
        <f>_xlfn.CONCAT("""titulo""",": ","""",VLOOKUP(B4,'Index Web'!A$3:L$234,3,FALSE),"""",",")</f>
        <v>"titulo": "A la víctima pascual",</v>
      </c>
      <c r="F4" t="str">
        <f>_xlfn.CONCAT("""salmo""",": ","""",VLOOKUP(B4,'Index Web'!A$3:L$234,4,FALSE),"""",",")</f>
        <v>"salmo": "Secuencia de Pascua - Himno lat. «Victimae paschall laudes» ",</v>
      </c>
      <c r="G4" t="str">
        <f>_xlfn.CONCAT("""letra""",": ","""",Table46[[#This Row],[Pg]],"|",VLOOKUP(B4,'Index Web'!A$3:O$234,15,FALSE)," ",VLOOKUP(B4,'Index Web'!A$3:O$234,13,FALSE),"""",",")</f>
        <v>"letra": "1|a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c r="H4" t="str">
        <f>_xlfn.CONCAT("""archivo""",": ","""/resucito/src/index.html?canto=",VLOOKUP(B4,'Index Web'!A$3:N$234,13,FALSE),"""","}," )</f>
        <v>"archivo": "/resucito/src/index.html?canto=alavictimapascual"},</v>
      </c>
      <c r="I4" t="str">
        <f>_xlfn.CONCAT(Table46[[#This Row],[id]:[URL]])</f>
        <v>{"id":"alavictimapascual","titulo": "A la víctima pascual","salmo": "Secuencia de Pascua - Himno lat. «Victimae paschall laudes» ","letra": "1|a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alavictimapascual","archivo": "/resucito/src/index.html?canto=alavictimapascual"},</v>
      </c>
    </row>
    <row r="5" spans="2:77" x14ac:dyDescent="0.35">
      <c r="B5" s="26">
        <v>2</v>
      </c>
      <c r="C5" t="s">
        <v>975</v>
      </c>
      <c r="D5" t="str">
        <f>_xlfn.CONCAT("""",VLOOKUP(B5,'Index Web'!A$3:O$234,13,FALSE),"""",",")</f>
        <v>"anadiedemosocasiondetropiezo",</v>
      </c>
      <c r="E5" t="str">
        <f>_xlfn.CONCAT("""titulo""",": ","""",VLOOKUP(B5,'Index Web'!A$3:L$234,3,FALSE),"""",",")</f>
        <v>"titulo": "A nadie demos ocasión de tropiezo",</v>
      </c>
      <c r="F5" t="str">
        <f>_xlfn.CONCAT("""salmo""",": ","""",VLOOKUP(B5,'Index Web'!A$3:L$234,4,FALSE),"""",",")</f>
        <v>"salmo": "2ª Corintios 6,3ss",</v>
      </c>
      <c r="G5" t="str">
        <f>_xlfn.CONCAT("""letra""",": ","""",Table46[[#This Row],[Pg]],"|",VLOOKUP(B5,'Index Web'!A$3:O$234,15,FALSE)," ",VLOOKUP(B5,'Index Web'!A$3:O$234,13,FALSE),"""",",")</f>
        <v>"letra": "2|hermanos,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c r="H5" t="str">
        <f>_xlfn.CONCAT("""archivo""",": ","""/resucito/src/index.html?canto=",VLOOKUP(B5,'Index Web'!A$3:N$234,13,FALSE),"""","}," )</f>
        <v>"archivo": "/resucito/src/index.html?canto=anadiedemosocasiondetropiezo"},</v>
      </c>
      <c r="I5" t="str">
        <f>_xlfn.CONCAT(Table46[[#This Row],[id]:[URL]])</f>
        <v>{"id":"anadiedemosocasiondetropiezo","titulo": "A nadie demos ocasión de tropiezo","salmo": "2ª Corintios 6,3ss","letra": "2|hermanos,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anadiedemosocasiondetropiezo","archivo": "/resucito/src/index.html?canto=anadiedemosocasiondetropiezo"},</v>
      </c>
    </row>
    <row r="6" spans="2:77" x14ac:dyDescent="0.35">
      <c r="B6" s="25">
        <v>3</v>
      </c>
      <c r="C6" t="s">
        <v>975</v>
      </c>
      <c r="D6" t="str">
        <f>_xlfn.CONCAT("""",VLOOKUP(B6,'Index Web'!A$3:O$234,13,FALSE),"""",",")</f>
        <v>"atilevantomisojos",</v>
      </c>
      <c r="E6" t="str">
        <f>_xlfn.CONCAT("""titulo""",": ","""",VLOOKUP(B6,'Index Web'!A$3:L$234,3,FALSE),"""",",")</f>
        <v>"titulo": "A ti levanto mis ojos",</v>
      </c>
      <c r="F6" t="str">
        <f>_xlfn.CONCAT("""salmo""",": ","""",VLOOKUP(B6,'Index Web'!A$3:L$234,4,FALSE),"""",",")</f>
        <v>"salmo": "Salmo 123 (122)",</v>
      </c>
      <c r="G6" t="str">
        <f>_xlfn.CONCAT("""letra""",": ","""",Table46[[#This Row],[Pg]],"|",VLOOKUP(B6,'Index Web'!A$3:O$234,15,FALSE)," ",VLOOKUP(B6,'Index Web'!A$3:O$234,13,FALSE),"""",",")</f>
        <v>"letra": "3|a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c r="H6" t="str">
        <f>_xlfn.CONCAT("""archivo""",": ","""/resucito/src/index.html?canto=",VLOOKUP(B6,'Index Web'!A$3:N$234,13,FALSE),"""","}," )</f>
        <v>"archivo": "/resucito/src/index.html?canto=atilevantomisojos"},</v>
      </c>
      <c r="I6" t="str">
        <f>_xlfn.CONCAT(Table46[[#This Row],[id]:[URL]])</f>
        <v>{"id":"atilevantomisojos","titulo": "A ti levanto mis ojos","salmo": "Salmo 123 (122)","letra": "3|a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atilevantomisojos","archivo": "/resucito/src/index.html?canto=atilevantomisojos"},</v>
      </c>
    </row>
    <row r="7" spans="2:77" x14ac:dyDescent="0.35">
      <c r="B7" s="26">
        <v>4</v>
      </c>
      <c r="C7" t="s">
        <v>975</v>
      </c>
      <c r="D7" t="str">
        <f>_xlfn.CONCAT("""",VLOOKUP(B7,'Index Web'!A$3:O$234,13,FALSE),"""",",")</f>
        <v>"atisenorenmiclamorimploro",</v>
      </c>
      <c r="E7" t="str">
        <f>_xlfn.CONCAT("""titulo""",": ","""",VLOOKUP(B7,'Index Web'!A$3:L$234,3,FALSE),"""",",")</f>
        <v>"titulo": "A ti, Señor, en mi clamor imploro",</v>
      </c>
      <c r="F7" t="str">
        <f>_xlfn.CONCAT("""salmo""",": ","""",VLOOKUP(B7,'Index Web'!A$3:L$234,4,FALSE),"""",",")</f>
        <v>"salmo": "Salmo 142 (141)",</v>
      </c>
      <c r="G7" t="str">
        <f>_xlfn.CONCAT("""letra""",": ","""",Table46[[#This Row],[Pg]],"|",VLOOKUP(B7,'Index Web'!A$3:O$234,15,FALSE)," ",VLOOKUP(B7,'Index Web'!A$3:O$234,13,FALSE),"""",",")</f>
        <v>"letra": "4|a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c r="H7" t="str">
        <f>_xlfn.CONCAT("""archivo""",": ","""/resucito/src/index.html?canto=",VLOOKUP(B7,'Index Web'!A$3:N$234,13,FALSE),"""","}," )</f>
        <v>"archivo": "/resucito/src/index.html?canto=atisenorenmiclamorimploro"},</v>
      </c>
      <c r="I7" t="str">
        <f>_xlfn.CONCAT(Table46[[#This Row],[id]:[URL]])</f>
        <v>{"id":"atisenorenmiclamorimploro","titulo": "A ti, Señor, en mi clamor imploro","salmo": "Salmo 142 (141)","letra": "4|a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atisenorenmiclamorimploro","archivo": "/resucito/src/index.html?canto=atisenorenmiclamorimploro"},</v>
      </c>
    </row>
    <row r="8" spans="2:77" x14ac:dyDescent="0.35">
      <c r="B8" s="25">
        <v>5</v>
      </c>
      <c r="C8" t="s">
        <v>975</v>
      </c>
      <c r="D8" t="str">
        <f>_xlfn.CONCAT("""",VLOOKUP(B8,'Index Web'!A$3:O$234,13,FALSE),"""",",")</f>
        <v>"atisenorlevantomialma",</v>
      </c>
      <c r="E8" t="str">
        <f>_xlfn.CONCAT("""titulo""",": ","""",VLOOKUP(B8,'Index Web'!A$3:L$234,3,FALSE),"""",",")</f>
        <v>"titulo": "A ti, Señor, levanto mi alma",</v>
      </c>
      <c r="F8" t="str">
        <f>_xlfn.CONCAT("""salmo""",": ","""",VLOOKUP(B8,'Index Web'!A$3:L$234,4,FALSE),"""",",")</f>
        <v>"salmo": "Salmo 25 (24)",</v>
      </c>
      <c r="G8" t="str">
        <f>_xlfn.CONCAT("""letra""",": ","""",Table46[[#This Row],[Pg]],"|",VLOOKUP(B8,'Index Web'!A$3:O$234,15,FALSE)," ",VLOOKUP(B8,'Index Web'!A$3:O$234,13,FALSE),"""",",")</f>
        <v>"letra": "5|a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c r="H8" t="str">
        <f>_xlfn.CONCAT("""archivo""",": ","""/resucito/src/index.html?canto=",VLOOKUP(B8,'Index Web'!A$3:N$234,13,FALSE),"""","}," )</f>
        <v>"archivo": "/resucito/src/index.html?canto=atisenorlevantomialma"},</v>
      </c>
      <c r="I8" t="str">
        <f>_xlfn.CONCAT(Table46[[#This Row],[id]:[URL]])</f>
        <v>{"id":"atisenorlevantomialma","titulo": "A ti, Señor, levanto mi alma","salmo": "Salmo 25 (24)","letra": "5|a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atisenorlevantomialma","archivo": "/resucito/src/index.html?canto=atisenorlevantomialma"},</v>
      </c>
    </row>
    <row r="9" spans="2:77" x14ac:dyDescent="0.35">
      <c r="B9" s="26">
        <v>6</v>
      </c>
      <c r="C9" t="s">
        <v>975</v>
      </c>
      <c r="D9" t="str">
        <f>_xlfn.CONCAT("""",VLOOKUP(B9,'Index Web'!A$3:O$234,13,FALSE),"""",",")</f>
        <v>"atisenorsedebelaalabanzaension",</v>
      </c>
      <c r="E9" t="str">
        <f>_xlfn.CONCAT("""titulo""",": ","""",VLOOKUP(B9,'Index Web'!A$3:L$234,3,FALSE),"""",",")</f>
        <v>"titulo": "A ti, Señor, se debe la alabanza en Sión",</v>
      </c>
      <c r="F9" t="str">
        <f>_xlfn.CONCAT("""salmo""",": ","""",VLOOKUP(B9,'Index Web'!A$3:L$234,4,FALSE),"""",",")</f>
        <v>"salmo": "Salmo 65 (64)",</v>
      </c>
      <c r="G9" t="str">
        <f>_xlfn.CONCAT("""letra""",": ","""",Table46[[#This Row],[Pg]],"|",VLOOKUP(B9,'Index Web'!A$3:O$234,15,FALSE)," ",VLOOKUP(B9,'Index Web'!A$3:O$234,13,FALSE),"""",",")</f>
        <v>"letra": "6|salmo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c r="H9" t="str">
        <f>_xlfn.CONCAT("""archivo""",": ","""/resucito/src/index.html?canto=",VLOOKUP(B9,'Index Web'!A$3:N$234,13,FALSE),"""","}," )</f>
        <v>"archivo": "/resucito/src/index.html?canto=atisenorsedebelaalabanzaension"},</v>
      </c>
      <c r="I9" t="str">
        <f>_xlfn.CONCAT(Table46[[#This Row],[id]:[URL]])</f>
        <v>{"id":"atisenorsedebelaalabanzaension","titulo": "A ti, Señor, se debe la alabanza en Sión","salmo": "Salmo 65 (64)","letra": "6|salmo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atisenorsedebelaalabanzaension","archivo": "/resucito/src/index.html?canto=atisenorsedebelaalabanzaension"},</v>
      </c>
    </row>
    <row r="10" spans="2:77" x14ac:dyDescent="0.35">
      <c r="B10" s="25">
        <v>7</v>
      </c>
      <c r="C10" t="s">
        <v>975</v>
      </c>
      <c r="D10" t="str">
        <f>_xlfn.CONCAT("""",VLOOKUP(B10,'Index Web'!A$3:O$234,13,FALSE),"""",",")</f>
        <v>"abbapadre",</v>
      </c>
      <c r="E10" t="str">
        <f>_xlfn.CONCAT("""titulo""",": ","""",VLOOKUP(B10,'Index Web'!A$3:L$234,3,FALSE),"""",",")</f>
        <v>"titulo": "Abbá, Padre",</v>
      </c>
      <c r="F10" t="str">
        <f>_xlfn.CONCAT("""salmo""",": ","""",VLOOKUP(B10,'Index Web'!A$3:L$234,4,FALSE),"""",",")</f>
        <v>"salmo": "Romanos 8,15–17",</v>
      </c>
      <c r="G10" t="str">
        <f>_xlfn.CONCAT("""letra""",": ","""",Table46[[#This Row],[Pg]],"|",VLOOKUP(B10,'Index Web'!A$3:O$234,15,FALSE)," ",VLOOKUP(B10,'Index Web'!A$3:O$234,13,FALSE),"""",",")</f>
        <v>"letra": "7|abbá,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c r="H10" t="str">
        <f>_xlfn.CONCAT("""archivo""",": ","""/resucito/src/index.html?canto=",VLOOKUP(B10,'Index Web'!A$3:N$234,13,FALSE),"""","}," )</f>
        <v>"archivo": "/resucito/src/index.html?canto=abbapadre"},</v>
      </c>
      <c r="I10" t="str">
        <f>_xlfn.CONCAT(Table46[[#This Row],[id]:[URL]])</f>
        <v>{"id":"abbapadre","titulo": "Abbá, Padre","salmo": "Romanos 8,15–17","letra": "7|abbá,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abbapadre","archivo": "/resucito/src/index.html?canto=abbapadre"},</v>
      </c>
    </row>
    <row r="11" spans="2:77" x14ac:dyDescent="0.35">
      <c r="B11" s="26">
        <v>8</v>
      </c>
      <c r="C11" t="s">
        <v>975</v>
      </c>
      <c r="D11" t="str">
        <f>_xlfn.CONCAT("""",VLOOKUP(B11,'Index Web'!A$3:O$234,13,FALSE),"""",",")</f>
        <v>"abraham",</v>
      </c>
      <c r="E11" t="str">
        <f>_xlfn.CONCAT("""titulo""",": ","""",VLOOKUP(B11,'Index Web'!A$3:L$234,3,FALSE),"""",",")</f>
        <v>"titulo": "Abraham",</v>
      </c>
      <c r="F11" t="str">
        <f>_xlfn.CONCAT("""salmo""",": ","""",VLOOKUP(B11,'Index Web'!A$3:L$234,4,FALSE),"""",",")</f>
        <v>"salmo": "Génesis 18,1–5 – Teofanía de Mambré",</v>
      </c>
      <c r="G11" t="str">
        <f>_xlfn.CONCAT("""letra""",": ","""",Table46[[#This Row],[Pg]],"|",VLOOKUP(B11,'Index Web'!A$3:O$234,15,FALSE)," ",VLOOKUP(B11,'Index Web'!A$3:O$234,13,FALSE),"""",",")</f>
        <v>"letra": "8|abraham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c r="H11" t="str">
        <f>_xlfn.CONCAT("""archivo""",": ","""/resucito/src/index.html?canto=",VLOOKUP(B11,'Index Web'!A$3:N$234,13,FALSE),"""","}," )</f>
        <v>"archivo": "/resucito/src/index.html?canto=abraham"},</v>
      </c>
      <c r="I11" t="str">
        <f>_xlfn.CONCAT(Table46[[#This Row],[id]:[URL]])</f>
        <v>{"id":"abraham","titulo": "Abraham","salmo": "Génesis 18,1–5 – Teofanía de Mambré","letra": "8|abraham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abraham","archivo": "/resucito/src/index.html?canto=abraham"},</v>
      </c>
    </row>
    <row r="12" spans="2:77" x14ac:dyDescent="0.35">
      <c r="B12" s="27">
        <v>179</v>
      </c>
      <c r="C12" t="s">
        <v>975</v>
      </c>
      <c r="D12" t="str">
        <f>_xlfn.CONCAT("""",VLOOKUP(B12,'Index Web'!A$3:O$234,13,FALSE),"""",",")</f>
        <v>"aclamacionesalaoraciondelosfieles",</v>
      </c>
      <c r="E12" t="str">
        <f>_xlfn.CONCAT("""titulo""",": ","""",VLOOKUP(B12,'Index Web'!A$3:L$234,3,FALSE),"""",",")</f>
        <v>"titulo": "Aclamaciones a la oración de los fieles",</v>
      </c>
      <c r="F12" t="str">
        <f>_xlfn.CONCAT("""salmo""",": ","""",VLOOKUP(B12,'Index Web'!A$3:L$234,4,FALSE),"""",",")</f>
        <v>"salmo": "Respuestas a las oraciones de los fieles, Modelo I, II, III, IV",</v>
      </c>
      <c r="G12" t="str">
        <f>_xlfn.CONCAT("""letra""",": ","""",Table46[[#This Row],[Pg]],"|",VLOOKUP(B12,'Index Web'!A$3:O$234,15,FALSE)," ",VLOOKUP(B12,'Index Web'!A$3:O$234,13,FALSE),"""",",")</f>
        <v>"letra": "179|cánticos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c r="H12" t="str">
        <f>_xlfn.CONCAT("""archivo""",": ","""/resucito/src/index.html?canto=",VLOOKUP(B12,'Index Web'!A$3:N$234,13,FALSE),"""","}," )</f>
        <v>"archivo": "/resucito/src/index.html?canto=aclamacionesalaoraciondelosfieles"},</v>
      </c>
      <c r="I12" t="str">
        <f>_xlfn.CONCAT(Table46[[#This Row],[id]:[URL]])</f>
        <v>{"id":"aclamacionesalaoraciondelosfieles","titulo": "Aclamaciones a la oración de los fieles","salmo": "Respuestas a las oraciones de los fieles, Modelo I, II, III, IV","letra": "179|cánticos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aclamacionesalaoraciondelosfieles","archivo": "/resucito/src/index.html?canto=aclamacionesalaoraciondelosfieles"},</v>
      </c>
    </row>
    <row r="13" spans="2:77" x14ac:dyDescent="0.35">
      <c r="B13" s="26">
        <v>9</v>
      </c>
      <c r="C13" t="s">
        <v>975</v>
      </c>
      <c r="D13" t="str">
        <f>_xlfn.CONCAT("""",VLOOKUP(B13,'Index Web'!A$3:O$234,13,FALSE),"""",",")</f>
        <v>"aclamadalsenor",</v>
      </c>
      <c r="E13" t="str">
        <f>_xlfn.CONCAT("""titulo""",": ","""",VLOOKUP(B13,'Index Web'!A$3:L$234,3,FALSE),"""",",")</f>
        <v>"titulo": "Aclamad al Señor",</v>
      </c>
      <c r="F13" t="str">
        <f>_xlfn.CONCAT("""salmo""",": ","""",VLOOKUP(B13,'Index Web'!A$3:L$234,4,FALSE),"""",",")</f>
        <v>"salmo": "Salmo 100 (99)",</v>
      </c>
      <c r="G13" t="str">
        <f>_xlfn.CONCAT("""letra""",": ","""",Table46[[#This Row],[Pg]],"|",VLOOKUP(B13,'Index Web'!A$3:O$234,15,FALSE)," ",VLOOKUP(B13,'Index Web'!A$3:O$234,13,FALSE),"""",",")</f>
        <v>"letra": "9|aclamad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c r="H13" t="str">
        <f>_xlfn.CONCAT("""archivo""",": ","""/resucito/src/index.html?canto=",VLOOKUP(B13,'Index Web'!A$3:N$234,13,FALSE),"""","}," )</f>
        <v>"archivo": "/resucito/src/index.html?canto=aclamadalsenor"},</v>
      </c>
      <c r="I13" t="str">
        <f>_xlfn.CONCAT(Table46[[#This Row],[id]:[URL]])</f>
        <v>{"id":"aclamadalsenor","titulo": "Aclamad al Señor","salmo": "Salmo 100 (99)","letra": "9|aclamad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aclamadalsenor","archivo": "/resucito/src/index.html?canto=aclamadalsenor"},</v>
      </c>
    </row>
    <row r="14" spans="2:77" x14ac:dyDescent="0.35">
      <c r="B14" s="28">
        <v>238</v>
      </c>
      <c r="C14" t="s">
        <v>975</v>
      </c>
      <c r="D14" t="str">
        <f>_xlfn.CONCAT("""",VLOOKUP(B14,'Index Web'!A$3:O$234,13,FALSE),"""",",")</f>
        <v>"adondeteescondisteamado",</v>
      </c>
      <c r="E14" t="str">
        <f>_xlfn.CONCAT("""titulo""",": ","""",VLOOKUP(B14,'Index Web'!A$3:L$234,3,FALSE),"""",",")</f>
        <v>"titulo": "Adónde te escondiste, amado ",</v>
      </c>
      <c r="F14" t="str">
        <f>_xlfn.CONCAT("""salmo""",": ","""",VLOOKUP(B14,'Index Web'!A$3:L$234,4,FALSE),"""",",")</f>
        <v>"salmo": "Cántico espiritual (San Juan de la Cruz) ",</v>
      </c>
      <c r="G14" t="str">
        <f>_xlfn.CONCAT("""letra""",": ","""",Table46[[#This Row],[Pg]],"|",VLOOKUP(B14,'Index Web'!A$3:O$234,15,FALSE)," ",VLOOKUP(B14,'Index Web'!A$3:O$234,13,FALSE),"""",",")</f>
        <v>"letra": "238|adónde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c r="H14" t="str">
        <f>_xlfn.CONCAT("""archivo""",": ","""/resucito/src/index.html?canto=",VLOOKUP(B14,'Index Web'!A$3:N$234,13,FALSE),"""","}," )</f>
        <v>"archivo": "/resucito/src/index.html?canto=adondeteescondisteamado"},</v>
      </c>
      <c r="I14" t="str">
        <f>_xlfn.CONCAT(Table46[[#This Row],[id]:[URL]])</f>
        <v>{"id":"adondeteescondisteamado","titulo": "Adónde te escondiste, amado ","salmo": "Cántico espiritual (San Juan de la Cruz) ","letra": "238|adónde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adondeteescondisteamado","archivo": "/resucito/src/index.html?canto=adondeteescondisteamado"},</v>
      </c>
    </row>
    <row r="15" spans="2:77" x14ac:dyDescent="0.35">
      <c r="B15" s="26">
        <v>10</v>
      </c>
      <c r="C15" t="s">
        <v>975</v>
      </c>
      <c r="D15" t="str">
        <f>_xlfn.CONCAT("""",VLOOKUP(B15,'Index Web'!A$3:O$234,13,FALSE),"""",",")</f>
        <v>"aldespertar",</v>
      </c>
      <c r="E15" t="str">
        <f>_xlfn.CONCAT("""titulo""",": ","""",VLOOKUP(B15,'Index Web'!A$3:L$234,3,FALSE),"""",",")</f>
        <v>"titulo": "Al despertar",</v>
      </c>
      <c r="F15" t="str">
        <f>_xlfn.CONCAT("""salmo""",": ","""",VLOOKUP(B15,'Index Web'!A$3:L$234,4,FALSE),"""",",")</f>
        <v>"salmo": "Salmo 17 (16) ",</v>
      </c>
      <c r="G15" t="str">
        <f>_xlfn.CONCAT("""letra""",": ","""",Table46[[#This Row],[Pg]],"|",VLOOKUP(B15,'Index Web'!A$3:O$234,15,FALSE)," ",VLOOKUP(B15,'Index Web'!A$3:O$234,13,FALSE),"""",",")</f>
        <v>"letra": "10|al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c r="H15" t="str">
        <f>_xlfn.CONCAT("""archivo""",": ","""/resucito/src/index.html?canto=",VLOOKUP(B15,'Index Web'!A$3:N$234,13,FALSE),"""","}," )</f>
        <v>"archivo": "/resucito/src/index.html?canto=aldespertar"},</v>
      </c>
      <c r="I15" t="str">
        <f>_xlfn.CONCAT(Table46[[#This Row],[id]:[URL]])</f>
        <v>{"id":"aldespertar","titulo": "Al despertar","salmo": "Salmo 17 (16) ","letra": "10|al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aldespertar","archivo": "/resucito/src/index.html?canto=aldespertar"},</v>
      </c>
    </row>
    <row r="16" spans="2:77" x14ac:dyDescent="0.35">
      <c r="B16" s="25">
        <v>11</v>
      </c>
      <c r="C16" t="s">
        <v>975</v>
      </c>
      <c r="D16" t="str">
        <f>_xlfn.CONCAT("""",VLOOKUP(B16,'Index Web'!A$3:O$234,13,FALSE),"""",",")</f>
        <v>"alabadalsenorenelcielo",</v>
      </c>
      <c r="E16" t="str">
        <f>_xlfn.CONCAT("""titulo""",": ","""",VLOOKUP(B16,'Index Web'!A$3:L$234,3,FALSE),"""",",")</f>
        <v>"titulo": "Alabad al Señor en el cielo ",</v>
      </c>
      <c r="F16" t="str">
        <f>_xlfn.CONCAT("""salmo""",": ","""",VLOOKUP(B16,'Index Web'!A$3:L$234,4,FALSE),"""",",")</f>
        <v>"salmo": "Salmo 148 ",</v>
      </c>
      <c r="G16" t="str">
        <f>_xlfn.CONCAT("""letra""",": ","""",Table46[[#This Row],[Pg]],"|",VLOOKUP(B16,'Index Web'!A$3:O$234,15,FALSE)," ",VLOOKUP(B16,'Index Web'!A$3:O$234,13,FALSE),"""",",")</f>
        <v>"letra": "11|alabad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c r="H16" t="str">
        <f>_xlfn.CONCAT("""archivo""",": ","""/resucito/src/index.html?canto=",VLOOKUP(B16,'Index Web'!A$3:N$234,13,FALSE),"""","}," )</f>
        <v>"archivo": "/resucito/src/index.html?canto=alabadalsenorenelcielo"},</v>
      </c>
      <c r="I16" t="str">
        <f>_xlfn.CONCAT(Table46[[#This Row],[id]:[URL]])</f>
        <v>{"id":"alabadalsenorenelcielo","titulo": "Alabad al Señor en el cielo ","salmo": "Salmo 148 ","letra": "11|alabad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alabadalsenorenelcielo","archivo": "/resucito/src/index.html?canto=alabadalsenorenelcielo"},</v>
      </c>
    </row>
    <row r="17" spans="2:9" x14ac:dyDescent="0.35">
      <c r="B17" s="26">
        <v>12</v>
      </c>
      <c r="C17" t="s">
        <v>975</v>
      </c>
      <c r="D17" t="str">
        <f>_xlfn.CONCAT("""",VLOOKUP(B17,'Index Web'!A$3:O$234,13,FALSE),"""",",")</f>
        <v>"alegriahanacidoelsalvador",</v>
      </c>
      <c r="E17" t="str">
        <f>_xlfn.CONCAT("""titulo""",": ","""",VLOOKUP(B17,'Index Web'!A$3:L$234,3,FALSE),"""",",")</f>
        <v>"titulo": "Alegría, ha nacido el Salvador",</v>
      </c>
      <c r="F17" t="str">
        <f>_xlfn.CONCAT("""salmo""",": ","""",VLOOKUP(B17,'Index Web'!A$3:L$234,4,FALSE),"""",",")</f>
        <v>"salmo": "Villancico (Kiko Argüello)",</v>
      </c>
      <c r="G17" t="str">
        <f>_xlfn.CONCAT("""letra""",": ","""",Table46[[#This Row],[Pg]],"|",VLOOKUP(B17,'Index Web'!A$3:O$234,15,FALSE)," ",VLOOKUP(B17,'Index Web'!A$3:O$234,13,FALSE),"""",",")</f>
        <v>"letra": "12|alegría,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c r="H17" t="str">
        <f>_xlfn.CONCAT("""archivo""",": ","""/resucito/src/index.html?canto=",VLOOKUP(B17,'Index Web'!A$3:N$234,13,FALSE),"""","}," )</f>
        <v>"archivo": "/resucito/src/index.html?canto=alegriahanacidoelsalvador"},</v>
      </c>
      <c r="I17" t="str">
        <f>_xlfn.CONCAT(Table46[[#This Row],[id]:[URL]])</f>
        <v>{"id":"alegriahanacidoelsalvador","titulo": "Alegría, ha nacido el Salvador","salmo": "Villancico (Kiko Argüello)","letra": "12|alegría,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alegriahanacidoelsalvador","archivo": "/resucito/src/index.html?canto=alegriahanacidoelsalvador"},</v>
      </c>
    </row>
    <row r="18" spans="2:9" x14ac:dyDescent="0.35">
      <c r="B18" s="29">
        <v>180</v>
      </c>
      <c r="C18" t="s">
        <v>975</v>
      </c>
      <c r="D18" t="str">
        <f>_xlfn.CONCAT("""",VLOOKUP(B18,'Index Web'!A$3:O$234,13,FALSE),"""",",")</f>
        <v>"aleluyainterleccional",</v>
      </c>
      <c r="E18" t="str">
        <f>_xlfn.CONCAT("""titulo""",": ","""",VLOOKUP(B18,'Index Web'!A$3:L$234,3,FALSE),"""",",")</f>
        <v>"titulo": "Aleluya interleccional",</v>
      </c>
      <c r="F18" t="str">
        <f>_xlfn.CONCAT("""salmo""",": ","""",VLOOKUP(B18,'Index Web'!A$3:L$234,4,FALSE),"""",",")</f>
        <v>"salmo": "Modelo I, II, III",</v>
      </c>
      <c r="G18" t="str">
        <f>_xlfn.CONCAT("""letra""",": ","""",Table46[[#This Row],[Pg]],"|",VLOOKUP(B18,'Index Web'!A$3:O$234,15,FALSE)," ",VLOOKUP(B18,'Index Web'!A$3:O$234,13,FALSE),"""",",")</f>
        <v>"letra": "180|aleluya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c r="H18" t="str">
        <f>_xlfn.CONCAT("""archivo""",": ","""/resucito/src/index.html?canto=",VLOOKUP(B18,'Index Web'!A$3:N$234,13,FALSE),"""","}," )</f>
        <v>"archivo": "/resucito/src/index.html?canto=aleluyainterleccional"},</v>
      </c>
      <c r="I18" t="str">
        <f>_xlfn.CONCAT(Table46[[#This Row],[id]:[URL]])</f>
        <v>{"id":"aleluyainterleccional","titulo": "Aleluya interleccional","salmo": "Modelo I, II, III","letra": "180|aleluya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aleluyainterleccional","archivo": "/resucito/src/index.html?canto=aleluyainterleccional"},</v>
      </c>
    </row>
    <row r="19" spans="2:9" x14ac:dyDescent="0.35">
      <c r="B19" s="27">
        <v>181</v>
      </c>
      <c r="C19" t="s">
        <v>975</v>
      </c>
      <c r="D19" t="str">
        <f>_xlfn.CONCAT("""",VLOOKUP(B19,'Index Web'!A$3:O$234,13,FALSE),"""",",")</f>
        <v>"aleluyapascual",</v>
      </c>
      <c r="E19" t="str">
        <f>_xlfn.CONCAT("""titulo""",": ","""",VLOOKUP(B19,'Index Web'!A$3:L$234,3,FALSE),"""",",")</f>
        <v>"titulo": "Aleluya Pascual",</v>
      </c>
      <c r="F19" t="str">
        <f>_xlfn.CONCAT("""salmo""",": ","""",VLOOKUP(B19,'Index Web'!A$3:L$234,4,FALSE),"""",",")</f>
        <v>"salmo": "Apropiado para el tiempo Pascual",</v>
      </c>
      <c r="G19" t="str">
        <f>_xlfn.CONCAT("""letra""",": ","""",Table46[[#This Row],[Pg]],"|",VLOOKUP(B19,'Index Web'!A$3:O$234,15,FALSE)," ",VLOOKUP(B19,'Index Web'!A$3:O$234,13,FALSE),"""",",")</f>
        <v>"letra": "181|aleluya Pascual cristo jesús ha resucitado. aleluya. aleluyapascual",</v>
      </c>
      <c r="H19" t="str">
        <f>_xlfn.CONCAT("""archivo""",": ","""/resucito/src/index.html?canto=",VLOOKUP(B19,'Index Web'!A$3:N$234,13,FALSE),"""","}," )</f>
        <v>"archivo": "/resucito/src/index.html?canto=aleluyapascual"},</v>
      </c>
      <c r="I19" t="str">
        <f>_xlfn.CONCAT(Table46[[#This Row],[id]:[URL]])</f>
        <v>{"id":"aleluyapascual","titulo": "Aleluya Pascual","salmo": "Apropiado para el tiempo Pascual","letra": "181|aleluya Pascual cristo jesús ha resucitado. aleluya. aleluyapascual","archivo": "/resucito/src/index.html?canto=aleluyapascual"},</v>
      </c>
    </row>
    <row r="20" spans="2:9" x14ac:dyDescent="0.35">
      <c r="B20" s="25">
        <v>13</v>
      </c>
      <c r="C20" t="s">
        <v>975</v>
      </c>
      <c r="D20" t="str">
        <f>_xlfn.CONCAT("""",VLOOKUP(B20,'Index Web'!A$3:O$234,13,FALSE),"""",",")</f>
        <v>"aleluyaalabadalsenor",</v>
      </c>
      <c r="E20" t="str">
        <f>_xlfn.CONCAT("""titulo""",": ","""",VLOOKUP(B20,'Index Web'!A$3:L$234,3,FALSE),"""",",")</f>
        <v>"titulo": "Aleluya, Alabad al Señor ",</v>
      </c>
      <c r="F20" t="str">
        <f>_xlfn.CONCAT("""salmo""",": ","""",VLOOKUP(B20,'Index Web'!A$3:L$234,4,FALSE),"""",",")</f>
        <v>"salmo": "Salmo 150",</v>
      </c>
      <c r="G20" t="str">
        <f>_xlfn.CONCAT("""letra""",": ","""",Table46[[#This Row],[Pg]],"|",VLOOKUP(B20,'Index Web'!A$3:O$234,15,FALSE)," ",VLOOKUP(B20,'Index Web'!A$3:O$234,13,FALSE),"""",",")</f>
        <v>"letra": "13|aleluya,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c r="H20" t="str">
        <f>_xlfn.CONCAT("""archivo""",": ","""/resucito/src/index.html?canto=",VLOOKUP(B20,'Index Web'!A$3:N$234,13,FALSE),"""","}," )</f>
        <v>"archivo": "/resucito/src/index.html?canto=aleluyaalabadalsenor"},</v>
      </c>
      <c r="I20" t="str">
        <f>_xlfn.CONCAT(Table46[[#This Row],[id]:[URL]])</f>
        <v>{"id":"aleluyaalabadalsenor","titulo": "Aleluya, Alabad al Señor ","salmo": "Salmo 150","letra": "13|aleluya,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aleluyaalabadalsenor","archivo": "/resucito/src/index.html?canto=aleluyaalabadalsenor"},</v>
      </c>
    </row>
    <row r="21" spans="2:9" x14ac:dyDescent="0.35">
      <c r="B21" s="26">
        <v>14</v>
      </c>
      <c r="C21" t="s">
        <v>975</v>
      </c>
      <c r="D21" t="str">
        <f>_xlfn.CONCAT("""",VLOOKUP(B21,'Index Web'!A$3:O$234,13,FALSE),"""",",")</f>
        <v>"aleluyabendecidalsenor",</v>
      </c>
      <c r="E21" t="str">
        <f>_xlfn.CONCAT("""titulo""",": ","""",VLOOKUP(B21,'Index Web'!A$3:L$234,3,FALSE),"""",",")</f>
        <v>"titulo": "Aleluya, bendecid al Señor",</v>
      </c>
      <c r="F21" t="str">
        <f>_xlfn.CONCAT("""salmo""",": ","""",VLOOKUP(B21,'Index Web'!A$3:L$234,4,FALSE),"""",",")</f>
        <v>"salmo": "Salmo 1.34 (1.33) - Melodía hebraica",</v>
      </c>
      <c r="G21" t="str">
        <f>_xlfn.CONCAT("""letra""",": ","""",Table46[[#This Row],[Pg]],"|",VLOOKUP(B21,'Index Web'!A$3:O$234,15,FALSE)," ",VLOOKUP(B21,'Index Web'!A$3:O$234,13,FALSE),"""",",")</f>
        <v>"letra": "14|aleluya,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c r="H21" t="str">
        <f>_xlfn.CONCAT("""archivo""",": ","""/resucito/src/index.html?canto=",VLOOKUP(B21,'Index Web'!A$3:N$234,13,FALSE),"""","}," )</f>
        <v>"archivo": "/resucito/src/index.html?canto=aleluyabendecidalsenor"},</v>
      </c>
      <c r="I21" t="str">
        <f>_xlfn.CONCAT(Table46[[#This Row],[id]:[URL]])</f>
        <v>{"id":"aleluyabendecidalsenor","titulo": "Aleluya, bendecid al Señor","salmo": "Salmo 1.34 (1.33) - Melodía hebraica","letra": "14|aleluya,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aleluyabendecidalsenor","archivo": "/resucito/src/index.html?canto=aleluyabendecidalsenor"},</v>
      </c>
    </row>
    <row r="22" spans="2:9" x14ac:dyDescent="0.35">
      <c r="B22" s="25">
        <v>15</v>
      </c>
      <c r="C22" t="s">
        <v>975</v>
      </c>
      <c r="D22" t="str">
        <f>_xlfn.CONCAT("""",VLOOKUP(B22,'Index Web'!A$3:O$234,13,FALSE),"""",",")</f>
        <v>"aleluyayallegoelreino",</v>
      </c>
      <c r="E22" t="str">
        <f>_xlfn.CONCAT("""titulo""",": ","""",VLOOKUP(B22,'Index Web'!A$3:L$234,3,FALSE),"""",",")</f>
        <v>"titulo": "Aleluya, ya llegó el Reino",</v>
      </c>
      <c r="F22" t="str">
        <f>_xlfn.CONCAT("""salmo""",": ","""",VLOOKUP(B22,'Index Web'!A$3:L$234,4,FALSE),"""",",")</f>
        <v>"salmo": "Apocalipsis 19,6-9",</v>
      </c>
      <c r="G22" t="str">
        <f>_xlfn.CONCAT("""letra""",": ","""",Table46[[#This Row],[Pg]],"|",VLOOKUP(B22,'Index Web'!A$3:O$234,15,FALSE)," ",VLOOKUP(B22,'Index Web'!A$3:O$234,13,FALSE),"""",",")</f>
        <v>"letra": "15|aleluya,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c r="H22" t="str">
        <f>_xlfn.CONCAT("""archivo""",": ","""/resucito/src/index.html?canto=",VLOOKUP(B22,'Index Web'!A$3:N$234,13,FALSE),"""","}," )</f>
        <v>"archivo": "/resucito/src/index.html?canto=aleluyayallegoelreino"},</v>
      </c>
      <c r="I22" t="str">
        <f>_xlfn.CONCAT(Table46[[#This Row],[id]:[URL]])</f>
        <v>{"id":"aleluyayallegoelreino","titulo": "Aleluya, ya llegó el Reino","salmo": "Apocalipsis 19,6-9","letra": "15|aleluya,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aleluyayallegoelreino","archivo": "/resucito/src/index.html?canto=aleluyayallegoelreino"},</v>
      </c>
    </row>
    <row r="23" spans="2:9" x14ac:dyDescent="0.35">
      <c r="B23" s="26">
        <v>16</v>
      </c>
      <c r="C23" t="s">
        <v>975</v>
      </c>
      <c r="D23" t="str">
        <f>_xlfn.CONCAT("""",VLOOKUP(B23,'Index Web'!A$3:O$234,13,FALSE),"""",",")</f>
        <v>"alzaospuertas",</v>
      </c>
      <c r="E23" t="str">
        <f>_xlfn.CONCAT("""titulo""",": ","""",VLOOKUP(B23,'Index Web'!A$3:L$234,3,FALSE),"""",",")</f>
        <v>"titulo": "Alzaos puertas",</v>
      </c>
      <c r="F23" t="str">
        <f>_xlfn.CONCAT("""salmo""",": ","""",VLOOKUP(B23,'Index Web'!A$3:L$234,4,FALSE),"""",",")</f>
        <v>"salmo": "Salmo 24 (23)",</v>
      </c>
      <c r="G23" t="str">
        <f>_xlfn.CONCAT("""letra""",": ","""",Table46[[#This Row],[Pg]],"|",VLOOKUP(B23,'Index Web'!A$3:O$234,15,FALSE)," ",VLOOKUP(B23,'Index Web'!A$3:O$234,13,FALSE),"""",",")</f>
        <v>"letra": "16|alzaos,puertas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c r="H23" t="str">
        <f>_xlfn.CONCAT("""archivo""",": ","""/resucito/src/index.html?canto=",VLOOKUP(B23,'Index Web'!A$3:N$234,13,FALSE),"""","}," )</f>
        <v>"archivo": "/resucito/src/index.html?canto=alzaospuertas"},</v>
      </c>
      <c r="I23" t="str">
        <f>_xlfn.CONCAT(Table46[[#This Row],[id]:[URL]])</f>
        <v>{"id":"alzaospuertas","titulo": "Alzaos puertas","salmo": "Salmo 24 (23)","letra": "16|alzaos,puertas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alzaospuertas","archivo": "/resucito/src/index.html?canto=alzaospuertas"},</v>
      </c>
    </row>
    <row r="24" spans="2:9" x14ac:dyDescent="0.35">
      <c r="B24" s="25">
        <v>17</v>
      </c>
      <c r="C24" t="s">
        <v>975</v>
      </c>
      <c r="D24" t="str">
        <f>_xlfn.CONCAT("""",VLOOKUP(B24,'Index Web'!A$3:O$234,13,FALSE),"""",",")</f>
        <v>"amenamenamen",</v>
      </c>
      <c r="E24" t="str">
        <f>_xlfn.CONCAT("""titulo""",": ","""",VLOOKUP(B24,'Index Web'!A$3:L$234,3,FALSE),"""",",")</f>
        <v>"titulo": "Amén, amén, amén",</v>
      </c>
      <c r="F24" t="str">
        <f>_xlfn.CONCAT("""salmo""",": ","""",VLOOKUP(B24,'Index Web'!A$3:L$234,4,FALSE),"""",",")</f>
        <v>"salmo": "Apocalipsis 7,12-14 ",</v>
      </c>
      <c r="G24" t="str">
        <f>_xlfn.CONCAT("""letra""",": ","""",Table46[[#This Row],[Pg]],"|",VLOOKUP(B24,'Index Web'!A$3:O$234,15,FALSE)," ",VLOOKUP(B24,'Index Web'!A$3:O$234,13,FALSE),"""",",")</f>
        <v>"letra": "17|amén,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c r="H24" t="str">
        <f>_xlfn.CONCAT("""archivo""",": ","""/resucito/src/index.html?canto=",VLOOKUP(B24,'Index Web'!A$3:N$234,13,FALSE),"""","}," )</f>
        <v>"archivo": "/resucito/src/index.html?canto=amenamenamen"},</v>
      </c>
      <c r="I24" t="str">
        <f>_xlfn.CONCAT(Table46[[#This Row],[id]:[URL]])</f>
        <v>{"id":"amenamenamen","titulo": "Amén, amén, amén","salmo": "Apocalipsis 7,12-14 ","letra": "17|amén,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amenamenamen","archivo": "/resucito/src/index.html?canto=amenamenamen"},</v>
      </c>
    </row>
    <row r="25" spans="2:9" x14ac:dyDescent="0.35">
      <c r="B25" s="26">
        <v>18</v>
      </c>
      <c r="C25" t="s">
        <v>975</v>
      </c>
      <c r="D25" t="str">
        <f>_xlfn.CONCAT("""",VLOOKUP(B25,'Index Web'!A$3:O$234,13,FALSE),"""",",")</f>
        <v>"amoalsenor",</v>
      </c>
      <c r="E25" t="str">
        <f>_xlfn.CONCAT("""titulo""",": ","""",VLOOKUP(B25,'Index Web'!A$3:L$234,3,FALSE),"""",",")</f>
        <v>"titulo": "Amo al Señor",</v>
      </c>
      <c r="F25" t="str">
        <f>_xlfn.CONCAT("""salmo""",": ","""",VLOOKUP(B25,'Index Web'!A$3:L$234,4,FALSE),"""",",")</f>
        <v>"salmo": "Salmo 116 (114-115)",</v>
      </c>
      <c r="G25" t="str">
        <f>_xlfn.CONCAT("""letra""",": ","""",Table46[[#This Row],[Pg]],"|",VLOOKUP(B25,'Index Web'!A$3:O$234,15,FALSE)," ",VLOOKUP(B25,'Index Web'!A$3:O$234,13,FALSE),"""",",")</f>
        <v>"letra": "18|amo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c r="H25" t="str">
        <f>_xlfn.CONCAT("""archivo""",": ","""/resucito/src/index.html?canto=",VLOOKUP(B25,'Index Web'!A$3:N$234,13,FALSE),"""","}," )</f>
        <v>"archivo": "/resucito/src/index.html?canto=amoalsenor"},</v>
      </c>
      <c r="I25" t="str">
        <f>_xlfn.CONCAT(Table46[[#This Row],[id]:[URL]])</f>
        <v>{"id":"amoalsenor","titulo": "Amo al Señor","salmo": "Salmo 116 (114-115)","letra": "18|amo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amoalsenor","archivo": "/resucito/src/index.html?canto=amoalsenor"},</v>
      </c>
    </row>
    <row r="26" spans="2:9" x14ac:dyDescent="0.35">
      <c r="B26" s="29">
        <v>182</v>
      </c>
      <c r="C26" t="s">
        <v>975</v>
      </c>
      <c r="D26" t="str">
        <f>_xlfn.CONCAT("""",VLOOKUP(B26,'Index Web'!A$3:O$234,13,FALSE),"""",",")</f>
        <v>"antifonaparaelevangelio",</v>
      </c>
      <c r="E26" t="str">
        <f>_xlfn.CONCAT("""titulo""",": ","""",VLOOKUP(B26,'Index Web'!A$3:L$234,3,FALSE),"""",",")</f>
        <v>"titulo": "Antífona para el evangelio",</v>
      </c>
      <c r="F26" t="str">
        <f>_xlfn.CONCAT("""salmo""",": ","""",VLOOKUP(B26,'Index Web'!A$3:L$234,4,FALSE),"""",",")</f>
        <v>"salmo": "Tiempo de Cuaresma",</v>
      </c>
      <c r="G26" t="str">
        <f>_xlfn.CONCAT("""letra""",": ","""",Table46[[#This Row],[Pg]],"|",VLOOKUP(B26,'Index Web'!A$3:O$234,15,FALSE)," ",VLOOKUP(B26,'Index Web'!A$3:O$234,13,FALSE),"""",",")</f>
        <v>"letra": "182|antífona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c r="H26" t="str">
        <f>_xlfn.CONCAT("""archivo""",": ","""/resucito/src/index.html?canto=",VLOOKUP(B26,'Index Web'!A$3:N$234,13,FALSE),"""","}," )</f>
        <v>"archivo": "/resucito/src/index.html?canto=antifonaparaelevangelio"},</v>
      </c>
      <c r="I26" t="str">
        <f>_xlfn.CONCAT(Table46[[#This Row],[id]:[URL]])</f>
        <v>{"id":"antifonaparaelevangelio","titulo": "Antífona para el evangelio","salmo": "Tiempo de Cuaresma","letra": "182|antífona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antifonaparaelevangelio","archivo": "/resucito/src/index.html?canto=antifonaparaelevangelio"},</v>
      </c>
    </row>
    <row r="27" spans="2:9" x14ac:dyDescent="0.35">
      <c r="B27" s="26">
        <v>19</v>
      </c>
      <c r="C27" t="s">
        <v>975</v>
      </c>
      <c r="D27" t="str">
        <f>_xlfn.CONCAT("""",VLOOKUP(B27,'Index Web'!A$3:O$234,13,FALSE),"""",",")</f>
        <v>"aquedah",</v>
      </c>
      <c r="E27" t="str">
        <f>_xlfn.CONCAT("""titulo""",": ","""",VLOOKUP(B27,'Index Web'!A$3:L$234,3,FALSE),"""",",")</f>
        <v>"titulo": "Aquedah",</v>
      </c>
      <c r="F27" t="str">
        <f>_xlfn.CONCAT("""salmo""",": ","""",VLOOKUP(B27,'Index Web'!A$3:L$234,4,FALSE),"""",",")</f>
        <v>"salmo": "Gn 22,1-19 - Del Targum Neofiti sobre el sacrificio de Isaac",</v>
      </c>
      <c r="G27" t="str">
        <f>_xlfn.CONCAT("""letra""",": ","""",Table46[[#This Row],[Pg]],"|",VLOOKUP(B27,'Index Web'!A$3:O$234,15,FALSE)," ",VLOOKUP(B27,'Index Web'!A$3:O$234,13,FALSE),"""",",")</f>
        <v>"letra": "19|aquedah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c r="H27" t="str">
        <f>_xlfn.CONCAT("""archivo""",": ","""/resucito/src/index.html?canto=",VLOOKUP(B27,'Index Web'!A$3:N$234,13,FALSE),"""","}," )</f>
        <v>"archivo": "/resucito/src/index.html?canto=aquedah"},</v>
      </c>
      <c r="I27" t="str">
        <f>_xlfn.CONCAT(Table46[[#This Row],[id]:[URL]])</f>
        <v>{"id":"aquedah","titulo": "Aquedah","salmo": "Gn 22,1-19 - Del Targum Neofiti sobre el sacrificio de Isaac","letra": "19|aquedah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aquedah","archivo": "/resucito/src/index.html?canto=aquedah"},</v>
      </c>
    </row>
    <row r="28" spans="2:9" x14ac:dyDescent="0.35">
      <c r="B28" s="25">
        <v>20</v>
      </c>
      <c r="C28" t="s">
        <v>975</v>
      </c>
      <c r="D28" t="str">
        <f>_xlfn.CONCAT("""",VLOOKUP(B28,'Index Web'!A$3:O$234,13,FALSE),"""",",")</f>
        <v>"asihablaelamen",</v>
      </c>
      <c r="E28" t="str">
        <f>_xlfn.CONCAT("""titulo""",": ","""",VLOOKUP(B28,'Index Web'!A$3:L$234,3,FALSE),"""",",")</f>
        <v>"titulo": "Así habla el amén",</v>
      </c>
      <c r="F28" t="str">
        <f>_xlfn.CONCAT("""salmo""",": ","""",VLOOKUP(B28,'Index Web'!A$3:L$234,4,FALSE),"""",",")</f>
        <v>"salmo": "Ap 3,14-20",</v>
      </c>
      <c r="G28" t="str">
        <f>_xlfn.CONCAT("""letra""",": ","""",Table46[[#This Row],[Pg]],"|",VLOOKUP(B28,'Index Web'!A$3:O$234,15,FALSE)," ",VLOOKUP(B28,'Index Web'!A$3:O$234,13,FALSE),"""",",")</f>
        <v>"letra": "20|así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c r="H28" t="str">
        <f>_xlfn.CONCAT("""archivo""",": ","""/resucito/src/index.html?canto=",VLOOKUP(B28,'Index Web'!A$3:N$234,13,FALSE),"""","}," )</f>
        <v>"archivo": "/resucito/src/index.html?canto=asihablaelamen"},</v>
      </c>
      <c r="I28" t="str">
        <f>_xlfn.CONCAT(Table46[[#This Row],[id]:[URL]])</f>
        <v>{"id":"asihablaelamen","titulo": "Así habla el amén","salmo": "Ap 3,14-20","letra": "20|así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asihablaelamen","archivo": "/resucito/src/index.html?canto=asihablaelamen"},</v>
      </c>
    </row>
    <row r="29" spans="2:9" x14ac:dyDescent="0.35">
      <c r="B29" s="26">
        <v>21</v>
      </c>
      <c r="C29" t="s">
        <v>975</v>
      </c>
      <c r="D29" t="str">
        <f>_xlfn.CONCAT("""",VLOOKUP(B29,'Index Web'!A$3:O$234,13,FALSE),"""",",")</f>
        <v>"avemariai",</v>
      </c>
      <c r="E29" t="str">
        <f>_xlfn.CONCAT("""titulo""",": ","""",VLOOKUP(B29,'Index Web'!A$3:L$234,3,FALSE),"""",",")</f>
        <v>"titulo": "Ave María I",</v>
      </c>
      <c r="F29" t="str">
        <f>_xlfn.CONCAT("""salmo""",": ","""",VLOOKUP(B29,'Index Web'!A$3:L$234,4,FALSE),"""",",")</f>
        <v>"salmo": "Lucas  1,28ss",</v>
      </c>
      <c r="G29" t="str">
        <f>_xlfn.CONCAT("""letra""",": ","""",Table46[[#This Row],[Pg]],"|",VLOOKUP(B29,'Index Web'!A$3:O$234,15,FALSE)," ",VLOOKUP(B29,'Index Web'!A$3:O$234,13,FALSE),"""",",")</f>
        <v>"letra": "21|ave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c r="H29" t="str">
        <f>_xlfn.CONCAT("""archivo""",": ","""/resucito/src/index.html?canto=",VLOOKUP(B29,'Index Web'!A$3:N$234,13,FALSE),"""","}," )</f>
        <v>"archivo": "/resucito/src/index.html?canto=avemariai"},</v>
      </c>
      <c r="I29" t="str">
        <f>_xlfn.CONCAT(Table46[[#This Row],[id]:[URL]])</f>
        <v>{"id":"avemariai","titulo": "Ave María I","salmo": "Lucas  1,28ss","letra": "21|ave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avemariai","archivo": "/resucito/src/index.html?canto=avemariai"},</v>
      </c>
    </row>
    <row r="30" spans="2:9" x14ac:dyDescent="0.35">
      <c r="B30" s="25">
        <v>22</v>
      </c>
      <c r="C30" t="s">
        <v>975</v>
      </c>
      <c r="D30" t="str">
        <f>_xlfn.CONCAT("""",VLOOKUP(B30,'Index Web'!A$3:O$234,13,FALSE),"""",",")</f>
        <v>"avemariaii(1984)",</v>
      </c>
      <c r="E30" t="str">
        <f>_xlfn.CONCAT("""titulo""",": ","""",VLOOKUP(B30,'Index Web'!A$3:L$234,3,FALSE),"""",",")</f>
        <v>"titulo": "Ave María II (1984)",</v>
      </c>
      <c r="F30" t="str">
        <f>_xlfn.CONCAT("""salmo""",": ","""",VLOOKUP(B30,'Index Web'!A$3:L$234,4,FALSE),"""",",")</f>
        <v>"salmo": "Lucas  1,28ss - 1984 ",</v>
      </c>
      <c r="G30" t="str">
        <f>_xlfn.CONCAT("""letra""",": ","""",Table46[[#This Row],[Pg]],"|",VLOOKUP(B30,'Index Web'!A$3:O$234,15,FALSE)," ",VLOOKUP(B30,'Index Web'!A$3:O$234,13,FALSE),"""",",")</f>
        <v>"letra": "22|ave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c r="H30" t="str">
        <f>_xlfn.CONCAT("""archivo""",": ","""/resucito/src/index.html?canto=",VLOOKUP(B30,'Index Web'!A$3:N$234,13,FALSE),"""","}," )</f>
        <v>"archivo": "/resucito/src/index.html?canto=avemariaii(1984)"},</v>
      </c>
      <c r="I30" t="str">
        <f>_xlfn.CONCAT(Table46[[#This Row],[id]:[URL]])</f>
        <v>{"id":"avemariaii(1984)","titulo": "Ave María II (1984)","salmo": "Lucas  1,28ss - 1984 ","letra": "22|ave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avemariaii(1984)","archivo": "/resucito/src/index.html?canto=avemariaii(1984)"},</v>
      </c>
    </row>
    <row r="31" spans="2:9" x14ac:dyDescent="0.35">
      <c r="B31" s="26">
        <v>23</v>
      </c>
      <c r="C31" t="s">
        <v>975</v>
      </c>
      <c r="D31" t="str">
        <f>_xlfn.CONCAT("""",VLOOKUP(B31,'Index Web'!A$3:O$234,13,FALSE),"""",",")</f>
        <v>"babiloniacriminal",</v>
      </c>
      <c r="E31" t="str">
        <f>_xlfn.CONCAT("""titulo""",": ","""",VLOOKUP(B31,'Index Web'!A$3:L$234,3,FALSE),"""",",")</f>
        <v>"titulo": "Babilonia criminal",</v>
      </c>
      <c r="F31" t="str">
        <f>_xlfn.CONCAT("""salmo""",": ","""",VLOOKUP(B31,'Index Web'!A$3:L$234,4,FALSE),"""",",")</f>
        <v>"salmo": "Salmo 137 (136)",</v>
      </c>
      <c r="G31" t="str">
        <f>_xlfn.CONCAT("""letra""",": ","""",Table46[[#This Row],[Pg]],"|",VLOOKUP(B31,'Index Web'!A$3:O$234,15,FALSE)," ",VLOOKUP(B31,'Index Web'!A$3:O$234,13,FALSE),"""",",")</f>
        <v>"letra": "23|junto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c r="H31" t="str">
        <f>_xlfn.CONCAT("""archivo""",": ","""/resucito/src/index.html?canto=",VLOOKUP(B31,'Index Web'!A$3:N$234,13,FALSE),"""","}," )</f>
        <v>"archivo": "/resucito/src/index.html?canto=babiloniacriminal"},</v>
      </c>
      <c r="I31" t="str">
        <f>_xlfn.CONCAT(Table46[[#This Row],[id]:[URL]])</f>
        <v>{"id":"babiloniacriminal","titulo": "Babilonia criminal","salmo": "Salmo 137 (136)","letra": "23|junto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babiloniacriminal","archivo": "/resucito/src/index.html?canto=babiloniacriminal"},</v>
      </c>
    </row>
    <row r="32" spans="2:9" x14ac:dyDescent="0.35">
      <c r="B32" s="25">
        <v>24</v>
      </c>
      <c r="C32" t="s">
        <v>975</v>
      </c>
      <c r="D32" t="str">
        <f>_xlfn.CONCAT("""",VLOOKUP(B32,'Index Web'!A$3:O$234,13,FALSE),"""",",")</f>
        <v>"balaam",</v>
      </c>
      <c r="E32" t="str">
        <f>_xlfn.CONCAT("""titulo""",": ","""",VLOOKUP(B32,'Index Web'!A$3:L$234,3,FALSE),"""",",")</f>
        <v>"titulo": "Balaam",</v>
      </c>
      <c r="F32" t="str">
        <f>_xlfn.CONCAT("""salmo""",": ","""",VLOOKUP(B32,'Index Web'!A$3:L$234,4,FALSE),"""",",")</f>
        <v>"salmo": "Nm 23,7-24",</v>
      </c>
      <c r="G32" t="str">
        <f>_xlfn.CONCAT("""letra""",": ","""",Table46[[#This Row],[Pg]],"|",VLOOKUP(B32,'Index Web'!A$3:O$234,15,FALSE)," ",VLOOKUP(B32,'Index Web'!A$3:O$234,13,FALSE),"""",",")</f>
        <v>"letra": "24|balaam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c r="H32" t="str">
        <f>_xlfn.CONCAT("""archivo""",": ","""/resucito/src/index.html?canto=",VLOOKUP(B32,'Index Web'!A$3:N$234,13,FALSE),"""","}," )</f>
        <v>"archivo": "/resucito/src/index.html?canto=balaam"},</v>
      </c>
      <c r="I32" t="str">
        <f>_xlfn.CONCAT(Table46[[#This Row],[id]:[URL]])</f>
        <v>{"id":"balaam","titulo": "Balaam","salmo": "Nm 23,7-24","letra": "24|balaam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balaam","archivo": "/resucito/src/index.html?canto=balaam"},</v>
      </c>
    </row>
    <row r="33" spans="2:9" x14ac:dyDescent="0.35">
      <c r="B33" s="26">
        <v>25</v>
      </c>
      <c r="C33" t="s">
        <v>975</v>
      </c>
      <c r="D33" t="str">
        <f>_xlfn.CONCAT("""",VLOOKUP(B33,'Index Web'!A$3:O$234,13,FALSE),"""",",")</f>
        <v>"bendecirealsenorentodotiempo",</v>
      </c>
      <c r="E33" t="str">
        <f>_xlfn.CONCAT("""titulo""",": ","""",VLOOKUP(B33,'Index Web'!A$3:L$234,3,FALSE),"""",",")</f>
        <v>"titulo": "Bendeciré al Señor en todo tiempo",</v>
      </c>
      <c r="F33" t="str">
        <f>_xlfn.CONCAT("""salmo""",": ","""",VLOOKUP(B33,'Index Web'!A$3:L$234,4,FALSE),"""",",")</f>
        <v>"salmo": "Salmo 34 (33)",</v>
      </c>
      <c r="G33" t="str">
        <f>_xlfn.CONCAT("""letra""",": ","""",Table46[[#This Row],[Pg]],"|",VLOOKUP(B33,'Index Web'!A$3:O$234,15,FALSE)," ",VLOOKUP(B33,'Index Web'!A$3:O$234,13,FALSE),"""",",")</f>
        <v>"letra": "25|bendeciré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c r="H33" t="str">
        <f>_xlfn.CONCAT("""archivo""",": ","""/resucito/src/index.html?canto=",VLOOKUP(B33,'Index Web'!A$3:N$234,13,FALSE),"""","}," )</f>
        <v>"archivo": "/resucito/src/index.html?canto=bendecirealsenorentodotiempo"},</v>
      </c>
      <c r="I33" t="str">
        <f>_xlfn.CONCAT(Table46[[#This Row],[id]:[URL]])</f>
        <v>{"id":"bendecirealsenorentodotiempo","titulo": "Bendeciré al Señor en todo tiempo","salmo": "Salmo 34 (33)","letra": "25|bendeciré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bendecirealsenorentodotiempo","archivo": "/resucito/src/index.html?canto=bendecirealsenorentodotiempo"},</v>
      </c>
    </row>
    <row r="34" spans="2:9" x14ac:dyDescent="0.35">
      <c r="B34" s="25">
        <v>26</v>
      </c>
      <c r="C34" t="s">
        <v>975</v>
      </c>
      <c r="D34" t="str">
        <f>_xlfn.CONCAT("""",VLOOKUP(B34,'Index Web'!A$3:O$234,13,FALSE),"""",",")</f>
        <v>"bendicealmamiaayahveh",</v>
      </c>
      <c r="E34" t="str">
        <f>_xlfn.CONCAT("""titulo""",": ","""",VLOOKUP(B34,'Index Web'!A$3:L$234,3,FALSE),"""",",")</f>
        <v>"titulo": "Bendice, alma mía, a Yahveh",</v>
      </c>
      <c r="F34" t="str">
        <f>_xlfn.CONCAT("""salmo""",": ","""",VLOOKUP(B34,'Index Web'!A$3:L$234,4,FALSE),"""",",")</f>
        <v>"salmo": "Salmo 103 (102)",</v>
      </c>
      <c r="G34" t="str">
        <f>_xlfn.CONCAT("""letra""",": ","""",Table46[[#This Row],[Pg]],"|",VLOOKUP(B34,'Index Web'!A$3:O$234,15,FALSE)," ",VLOOKUP(B34,'Index Web'!A$3:O$234,13,FALSE),"""",",")</f>
        <v>"letra": "26|bendice,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c r="H34" t="str">
        <f>_xlfn.CONCAT("""archivo""",": ","""/resucito/src/index.html?canto=",VLOOKUP(B34,'Index Web'!A$3:N$234,13,FALSE),"""","}," )</f>
        <v>"archivo": "/resucito/src/index.html?canto=bendicealmamiaayahveh"},</v>
      </c>
      <c r="I34" t="str">
        <f>_xlfn.CONCAT(Table46[[#This Row],[id]:[URL]])</f>
        <v>{"id":"bendicealmamiaayahveh","titulo": "Bendice, alma mía, a Yahveh","salmo": "Salmo 103 (102)","letra": "26|bendice,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bendicealmamiaayahveh","archivo": "/resucito/src/index.html?canto=bendicealmamiaayahveh"},</v>
      </c>
    </row>
    <row r="35" spans="2:9" x14ac:dyDescent="0.35">
      <c r="B35" s="27">
        <v>183</v>
      </c>
      <c r="C35" t="s">
        <v>975</v>
      </c>
      <c r="D35" t="str">
        <f>_xlfn.CONCAT("""",VLOOKUP(B35,'Index Web'!A$3:O$234,13,FALSE),"""",",")</f>
        <v>"bendiciondelagua",</v>
      </c>
      <c r="E35" t="str">
        <f>_xlfn.CONCAT("""titulo""",": ","""",VLOOKUP(B35,'Index Web'!A$3:L$234,3,FALSE),"""",",")</f>
        <v>"titulo": "Bendición del agua",</v>
      </c>
      <c r="F35" t="str">
        <f>_xlfn.CONCAT("""salmo""",": ","""",VLOOKUP(B35,'Index Web'!A$3:L$234,4,FALSE),"""",",")</f>
        <v>"salmo": "De la liturgia bautismal de la Vigilia Pascual",</v>
      </c>
      <c r="G35" t="str">
        <f>_xlfn.CONCAT("""letra""",": ","""",Table46[[#This Row],[Pg]],"|",VLOOKUP(B35,'Index Web'!A$3:O$234,15,FALSE)," ",VLOOKUP(B35,'Index Web'!A$3:O$234,13,FALSE),"""",",")</f>
        <v>"letra": "183|bendición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c r="H35" t="str">
        <f>_xlfn.CONCAT("""archivo""",": ","""/resucito/src/index.html?canto=",VLOOKUP(B35,'Index Web'!A$3:N$234,13,FALSE),"""","}," )</f>
        <v>"archivo": "/resucito/src/index.html?canto=bendiciondelagua"},</v>
      </c>
      <c r="I35" t="str">
        <f>_xlfn.CONCAT(Table46[[#This Row],[id]:[URL]])</f>
        <v>{"id":"bendiciondelagua","titulo": "Bendición del agua","salmo": "De la liturgia bautismal de la Vigilia Pascual","letra": "183|bendición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bendiciondelagua","archivo": "/resucito/src/index.html?canto=bendiciondelagua"},</v>
      </c>
    </row>
    <row r="36" spans="2:9" x14ac:dyDescent="0.35">
      <c r="B36" s="25">
        <v>27</v>
      </c>
      <c r="C36" t="s">
        <v>975</v>
      </c>
      <c r="D36" t="str">
        <f>_xlfn.CONCAT("""",VLOOKUP(B36,'Index Web'!A$3:O$234,13,FALSE),"""",",")</f>
        <v>"benditaerestumaria",</v>
      </c>
      <c r="E36" t="str">
        <f>_xlfn.CONCAT("""titulo""",": ","""",VLOOKUP(B36,'Index Web'!A$3:L$234,3,FALSE),"""",",")</f>
        <v>"titulo": "Bendita eres tú, María",</v>
      </c>
      <c r="F36" t="str">
        <f>_xlfn.CONCAT("""salmo""",": ","""",VLOOKUP(B36,'Index Web'!A$3:L$234,4,FALSE),"""",",")</f>
        <v>"salmo": "Lucas 1,42-45",</v>
      </c>
      <c r="G36" t="str">
        <f>_xlfn.CONCAT("""letra""",": ","""",Table46[[#This Row],[Pg]],"|",VLOOKUP(B36,'Index Web'!A$3:O$234,15,FALSE)," ",VLOOKUP(B36,'Index Web'!A$3:O$234,13,FALSE),"""",",")</f>
        <v>"letra": "27|bendita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c r="H36" t="str">
        <f>_xlfn.CONCAT("""archivo""",": ","""/resucito/src/index.html?canto=",VLOOKUP(B36,'Index Web'!A$3:N$234,13,FALSE),"""","}," )</f>
        <v>"archivo": "/resucito/src/index.html?canto=benditaerestumaria"},</v>
      </c>
      <c r="I36" t="str">
        <f>_xlfn.CONCAT(Table46[[#This Row],[id]:[URL]])</f>
        <v>{"id":"benditaerestumaria","titulo": "Bendita eres tú, María","salmo": "Lucas 1,42-45","letra": "27|bendita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benditaerestumaria","archivo": "/resucito/src/index.html?canto=benditaerestumaria"},</v>
      </c>
    </row>
    <row r="37" spans="2:9" x14ac:dyDescent="0.35">
      <c r="B37" s="26">
        <v>28</v>
      </c>
      <c r="C37" t="s">
        <v>975</v>
      </c>
      <c r="D37" t="str">
        <f>_xlfn.CONCAT("""",VLOOKUP(B37,'Index Web'!A$3:O$234,13,FALSE),"""",",")</f>
        <v>"benditoeressenor",</v>
      </c>
      <c r="E37" t="str">
        <f>_xlfn.CONCAT("""titulo""",": ","""",VLOOKUP(B37,'Index Web'!A$3:L$234,3,FALSE),"""",",")</f>
        <v>"titulo": "Bendito eres, Señor ",</v>
      </c>
      <c r="F37" t="str">
        <f>_xlfn.CONCAT("""salmo""",": ","""",VLOOKUP(B37,'Index Web'!A$3:L$234,4,FALSE),"""",",")</f>
        <v>"salmo": "Daniel 3,52-57",</v>
      </c>
      <c r="G37" t="str">
        <f>_xlfn.CONCAT("""letra""",": ","""",Table46[[#This Row],[Pg]],"|",VLOOKUP(B37,'Index Web'!A$3:O$234,15,FALSE)," ",VLOOKUP(B37,'Index Web'!A$3:O$234,13,FALSE),"""",",")</f>
        <v>"letra": "28|bendito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c r="H37" t="str">
        <f>_xlfn.CONCAT("""archivo""",": ","""/resucito/src/index.html?canto=",VLOOKUP(B37,'Index Web'!A$3:N$234,13,FALSE),"""","}," )</f>
        <v>"archivo": "/resucito/src/index.html?canto=benditoeressenor"},</v>
      </c>
      <c r="I37" t="str">
        <f>_xlfn.CONCAT(Table46[[#This Row],[id]:[URL]])</f>
        <v>{"id":"benditoeressenor","titulo": "Bendito eres, Señor ","salmo": "Daniel 3,52-57","letra": "28|bendito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benditoeressenor","archivo": "/resucito/src/index.html?canto=benditoeressenor"},</v>
      </c>
    </row>
    <row r="38" spans="2:9" x14ac:dyDescent="0.35">
      <c r="B38" s="25">
        <v>29</v>
      </c>
      <c r="C38" t="s">
        <v>975</v>
      </c>
      <c r="D38" t="str">
        <f>_xlfn.CONCAT("""",VLOOKUP(B38,'Index Web'!A$3:O$234,13,FALSE),"""",",")</f>
        <v>"benditoseadios",</v>
      </c>
      <c r="E38" t="str">
        <f>_xlfn.CONCAT("""titulo""",": ","""",VLOOKUP(B38,'Index Web'!A$3:L$234,3,FALSE),"""",",")</f>
        <v>"titulo": "Bendito sea Dios",</v>
      </c>
      <c r="F38" t="str">
        <f>_xlfn.CONCAT("""salmo""",": ","""",VLOOKUP(B38,'Index Web'!A$3:L$234,4,FALSE),"""",",")</f>
        <v>"salmo": "Efesios 1,3-13",</v>
      </c>
      <c r="G38" t="str">
        <f>_xlfn.CONCAT("""letra""",": ","""",Table46[[#This Row],[Pg]],"|",VLOOKUP(B38,'Index Web'!A$3:O$234,15,FALSE)," ",VLOOKUP(B38,'Index Web'!A$3:O$234,13,FALSE),"""",",")</f>
        <v>"letra": "29|bendito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c r="H38" t="str">
        <f>_xlfn.CONCAT("""archivo""",": ","""/resucito/src/index.html?canto=",VLOOKUP(B38,'Index Web'!A$3:N$234,13,FALSE),"""","}," )</f>
        <v>"archivo": "/resucito/src/index.html?canto=benditoseadios"},</v>
      </c>
      <c r="I38" t="str">
        <f>_xlfn.CONCAT(Table46[[#This Row],[id]:[URL]])</f>
        <v>{"id":"benditoseadios","titulo": "Bendito sea Dios","salmo": "Efesios 1,3-13","letra": "29|bendito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benditoseadios","archivo": "/resucito/src/index.html?canto=benditoseadios"},</v>
      </c>
    </row>
    <row r="39" spans="2:9" x14ac:dyDescent="0.35">
      <c r="B39" s="26">
        <v>30</v>
      </c>
      <c r="C39" t="s">
        <v>975</v>
      </c>
      <c r="D39" t="str">
        <f>_xlfn.CONCAT("""",VLOOKUP(B39,'Index Web'!A$3:O$234,13,FALSE),"""",",")</f>
        <v>"benedictus",</v>
      </c>
      <c r="E39" t="str">
        <f>_xlfn.CONCAT("""titulo""",": ","""",VLOOKUP(B39,'Index Web'!A$3:L$234,3,FALSE),"""",",")</f>
        <v>"titulo": "Benedictus ",</v>
      </c>
      <c r="F39" t="str">
        <f>_xlfn.CONCAT("""salmo""",": ","""",VLOOKUP(B39,'Index Web'!A$3:L$234,4,FALSE),"""",",")</f>
        <v>"salmo": "Lucas 1,67-80",</v>
      </c>
      <c r="G39" t="str">
        <f>_xlfn.CONCAT("""letra""",": ","""",Table46[[#This Row],[Pg]],"|",VLOOKUP(B39,'Index Web'!A$3:O$234,15,FALSE)," ",VLOOKUP(B39,'Index Web'!A$3:O$234,13,FALSE),"""",",")</f>
        <v>"letra": "30|benedictus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c r="H39" t="str">
        <f>_xlfn.CONCAT("""archivo""",": ","""/resucito/src/index.html?canto=",VLOOKUP(B39,'Index Web'!A$3:N$234,13,FALSE),"""","}," )</f>
        <v>"archivo": "/resucito/src/index.html?canto=benedictus"},</v>
      </c>
      <c r="I39" t="str">
        <f>_xlfn.CONCAT(Table46[[#This Row],[id]:[URL]])</f>
        <v>{"id":"benedictus","titulo": "Benedictus ","salmo": "Lucas 1,67-80","letra": "30|benedictus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benedictus","archivo": "/resucito/src/index.html?canto=benedictus"},</v>
      </c>
    </row>
    <row r="40" spans="2:9" x14ac:dyDescent="0.35">
      <c r="B40" s="25">
        <v>31</v>
      </c>
      <c r="C40" t="s">
        <v>975</v>
      </c>
      <c r="D40" t="str">
        <f>_xlfn.CONCAT("""",VLOOKUP(B40,'Index Web'!A$3:O$234,13,FALSE),"""",",")</f>
        <v>"cantadadios",</v>
      </c>
      <c r="E40" t="str">
        <f>_xlfn.CONCAT("""titulo""",": ","""",VLOOKUP(B40,'Index Web'!A$3:L$234,3,FALSE),"""",",")</f>
        <v>"titulo": "Cantad a Dios ",</v>
      </c>
      <c r="F40" t="str">
        <f>_xlfn.CONCAT("""salmo""",": ","""",VLOOKUP(B40,'Index Web'!A$3:L$234,4,FALSE),"""",",")</f>
        <v>"salmo": "Salmo 67 (68) 2.4-7",</v>
      </c>
      <c r="G40" t="str">
        <f>_xlfn.CONCAT("""letra""",": ","""",Table46[[#This Row],[Pg]],"|",VLOOKUP(B40,'Index Web'!A$3:O$234,15,FALSE)," ",VLOOKUP(B40,'Index Web'!A$3:O$234,13,FALSE),"""",",")</f>
        <v>"letra": "31|cantad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c r="H40" t="str">
        <f>_xlfn.CONCAT("""archivo""",": ","""/resucito/src/index.html?canto=",VLOOKUP(B40,'Index Web'!A$3:N$234,13,FALSE),"""","}," )</f>
        <v>"archivo": "/resucito/src/index.html?canto=cantadadios"},</v>
      </c>
      <c r="I40" t="str">
        <f>_xlfn.CONCAT(Table46[[#This Row],[id]:[URL]])</f>
        <v>{"id":"cantadadios","titulo": "Cantad a Dios ","salmo": "Salmo 67 (68) 2.4-7","letra": "31|cantad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cantadadios","archivo": "/resucito/src/index.html?canto=cantadadios"},</v>
      </c>
    </row>
    <row r="41" spans="2:9" x14ac:dyDescent="0.35">
      <c r="B41" s="26">
        <v>32</v>
      </c>
      <c r="C41" t="s">
        <v>975</v>
      </c>
      <c r="D41" t="str">
        <f>_xlfn.CONCAT("""",VLOOKUP(B41,'Index Web'!A$3:O$234,13,FALSE),"""",",")</f>
        <v>"cantadalsenor",</v>
      </c>
      <c r="E41" t="str">
        <f>_xlfn.CONCAT("""titulo""",": ","""",VLOOKUP(B41,'Index Web'!A$3:L$234,3,FALSE),"""",",")</f>
        <v>"titulo": "Cantad al Señor",</v>
      </c>
      <c r="F41" t="str">
        <f>_xlfn.CONCAT("""salmo""",": ","""",VLOOKUP(B41,'Index Web'!A$3:L$234,4,FALSE),"""",",")</f>
        <v>"salmo": "Salmo 117 (116)",</v>
      </c>
      <c r="G41" t="str">
        <f>_xlfn.CONCAT("""letra""",": ","""",Table46[[#This Row],[Pg]],"|",VLOOKUP(B41,'Index Web'!A$3:O$234,15,FALSE)," ",VLOOKUP(B41,'Index Web'!A$3:O$234,13,FALSE),"""",",")</f>
        <v>"letra": "32|cantad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c r="H41" t="str">
        <f>_xlfn.CONCAT("""archivo""",": ","""/resucito/src/index.html?canto=",VLOOKUP(B41,'Index Web'!A$3:N$234,13,FALSE),"""","}," )</f>
        <v>"archivo": "/resucito/src/index.html?canto=cantadalsenor"},</v>
      </c>
      <c r="I41" t="str">
        <f>_xlfn.CONCAT(Table46[[#This Row],[id]:[URL]])</f>
        <v>{"id":"cantadalsenor","titulo": "Cantad al Señor","salmo": "Salmo 117 (116)","letra": "32|cantad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cantadalsenor","archivo": "/resucito/src/index.html?canto=cantadalsenor"},</v>
      </c>
    </row>
    <row r="42" spans="2:9" x14ac:dyDescent="0.35">
      <c r="B42" s="25">
        <v>33</v>
      </c>
      <c r="C42" t="s">
        <v>975</v>
      </c>
      <c r="D42" t="str">
        <f>_xlfn.CONCAT("""",VLOOKUP(B42,'Index Web'!A$3:O$234,13,FALSE),"""",",")</f>
        <v>"canticodelostresjovenes",</v>
      </c>
      <c r="E42" t="str">
        <f>_xlfn.CONCAT("""titulo""",": ","""",VLOOKUP(B42,'Index Web'!A$3:L$234,3,FALSE),"""",",")</f>
        <v>"titulo": "Cántico de los tres jóvenes ",</v>
      </c>
      <c r="F42" t="str">
        <f>_xlfn.CONCAT("""salmo""",": ","""",VLOOKUP(B42,'Index Web'!A$3:L$234,4,FALSE),"""",",")</f>
        <v>"salmo": "Daniel 3,57-58",</v>
      </c>
      <c r="G42" t="str">
        <f>_xlfn.CONCAT("""letra""",": ","""",Table46[[#This Row],[Pg]],"|",VLOOKUP(B42,'Index Web'!A$3:O$234,15,FALSE)," ",VLOOKUP(B42,'Index Web'!A$3:O$234,13,FALSE),"""",",")</f>
        <v>"letra": "33|cántico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c r="H42" t="str">
        <f>_xlfn.CONCAT("""archivo""",": ","""/resucito/src/index.html?canto=",VLOOKUP(B42,'Index Web'!A$3:N$234,13,FALSE),"""","}," )</f>
        <v>"archivo": "/resucito/src/index.html?canto=canticodelostresjovenes"},</v>
      </c>
      <c r="I42" t="str">
        <f>_xlfn.CONCAT(Table46[[#This Row],[id]:[URL]])</f>
        <v>{"id":"canticodelostresjovenes","titulo": "Cántico de los tres jóvenes ","salmo": "Daniel 3,57-58","letra": "33|cántico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canticodelostresjovenes","archivo": "/resucito/src/index.html?canto=canticodelostresjovenes"},</v>
      </c>
    </row>
    <row r="43" spans="2:9" x14ac:dyDescent="0.35">
      <c r="B43" s="26">
        <v>34</v>
      </c>
      <c r="C43" t="s">
        <v>975</v>
      </c>
      <c r="D43" t="str">
        <f>_xlfn.CONCAT("""",VLOOKUP(B43,'Index Web'!A$3:O$234,13,FALSE),"""",",")</f>
        <v>"cantodemoises",</v>
      </c>
      <c r="E43" t="str">
        <f>_xlfn.CONCAT("""titulo""",": ","""",VLOOKUP(B43,'Index Web'!A$3:L$234,3,FALSE),"""",",")</f>
        <v>"titulo": "Canto de Moisés",</v>
      </c>
      <c r="F43" t="str">
        <f>_xlfn.CONCAT("""salmo""",": ","""",VLOOKUP(B43,'Index Web'!A$3:L$234,4,FALSE),"""",",")</f>
        <v>"salmo": "Éxodo 15,1-18",</v>
      </c>
      <c r="G43" t="str">
        <f>_xlfn.CONCAT("""letra""",": ","""",Table46[[#This Row],[Pg]],"|",VLOOKUP(B43,'Index Web'!A$3:O$234,15,FALSE)," ",VLOOKUP(B43,'Index Web'!A$3:O$234,13,FALSE),"""",",")</f>
        <v>"letra": "34|canto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c r="H43" t="str">
        <f>_xlfn.CONCAT("""archivo""",": ","""/resucito/src/index.html?canto=",VLOOKUP(B43,'Index Web'!A$3:N$234,13,FALSE),"""","}," )</f>
        <v>"archivo": "/resucito/src/index.html?canto=cantodemoises"},</v>
      </c>
      <c r="I43" t="str">
        <f>_xlfn.CONCAT(Table46[[#This Row],[id]:[URL]])</f>
        <v>{"id":"cantodemoises","titulo": "Canto de Moisés","salmo": "Éxodo 15,1-18","letra": "34|canto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cantodemoises","archivo": "/resucito/src/index.html?canto=cantodemoises"},</v>
      </c>
    </row>
    <row r="44" spans="2:9" x14ac:dyDescent="0.35">
      <c r="B44" s="25">
        <v>35</v>
      </c>
      <c r="C44" t="s">
        <v>975</v>
      </c>
      <c r="D44" t="str">
        <f>_xlfn.CONCAT("""",VLOOKUP(B44,'Index Web'!A$3:O$234,13,FALSE),"""",",")</f>
        <v>"caritaschristiurgetnos",</v>
      </c>
      <c r="E44" t="str">
        <f>_xlfn.CONCAT("""titulo""",": ","""",VLOOKUP(B44,'Index Web'!A$3:L$234,3,FALSE),"""",",")</f>
        <v>"titulo": "Caritas Christi urget nos",</v>
      </c>
      <c r="F44" t="str">
        <f>_xlfn.CONCAT("""salmo""",": ","""",VLOOKUP(B44,'Index Web'!A$3:L$234,4,FALSE),"""",",")</f>
        <v>"salmo": "2ª Corintios 5,14.15.17.21",</v>
      </c>
      <c r="G44" t="str">
        <f>_xlfn.CONCAT("""letra""",": ","""",Table46[[#This Row],[Pg]],"|",VLOOKUP(B44,'Index Web'!A$3:O$234,15,FALSE)," ",VLOOKUP(B44,'Index Web'!A$3:O$234,13,FALSE),"""",",")</f>
        <v>"letra": "35|caritas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c r="H44" t="str">
        <f>_xlfn.CONCAT("""archivo""",": ","""/resucito/src/index.html?canto=",VLOOKUP(B44,'Index Web'!A$3:N$234,13,FALSE),"""","}," )</f>
        <v>"archivo": "/resucito/src/index.html?canto=caritaschristiurgetnos"},</v>
      </c>
      <c r="I44" t="str">
        <f>_xlfn.CONCAT(Table46[[#This Row],[id]:[URL]])</f>
        <v>{"id":"caritaschristiurgetnos","titulo": "Caritas Christi urget nos","salmo": "2ª Corintios 5,14.15.17.21","letra": "35|caritas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caritaschristiurgetnos","archivo": "/resucito/src/index.html?canto=caritaschristiurgetnos"},</v>
      </c>
    </row>
    <row r="45" spans="2:9" x14ac:dyDescent="0.35">
      <c r="B45" s="26">
        <v>36</v>
      </c>
      <c r="C45" t="s">
        <v>975</v>
      </c>
      <c r="D45" t="str">
        <f>_xlfn.CONCAT("""",VLOOKUP(B45,'Index Web'!A$3:O$234,13,FALSE),"""",",")</f>
        <v>"carmen63",</v>
      </c>
      <c r="E45" t="str">
        <f>_xlfn.CONCAT("""titulo""",": ","""",VLOOKUP(B45,'Index Web'!A$3:L$234,3,FALSE),"""",",")</f>
        <v>"titulo": "Carmen 63",</v>
      </c>
      <c r="F45" t="str">
        <f>_xlfn.CONCAT("""salmo""",": ","""",VLOOKUP(B45,'Index Web'!A$3:L$234,4,FALSE),"""",",")</f>
        <v>"salmo": "(Rabindranath Tagore)*",</v>
      </c>
      <c r="G45" t="str">
        <f>_xlfn.CONCAT("""letra""",": ","""",Table46[[#This Row],[Pg]],"|",VLOOKUP(B45,'Index Web'!A$3:O$234,15,FALSE)," ",VLOOKUP(B45,'Index Web'!A$3:O$234,13,FALSE),"""",",")</f>
        <v>"letra": "36|están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c r="H45" t="str">
        <f>_xlfn.CONCAT("""archivo""",": ","""/resucito/src/index.html?canto=",VLOOKUP(B45,'Index Web'!A$3:N$234,13,FALSE),"""","}," )</f>
        <v>"archivo": "/resucito/src/index.html?canto=carmen63"},</v>
      </c>
      <c r="I45" t="str">
        <f>_xlfn.CONCAT(Table46[[#This Row],[id]:[URL]])</f>
        <v>{"id":"carmen63","titulo": "Carmen 63","salmo": "(Rabindranath Tagore)*","letra": "36|están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carmen63","archivo": "/resucito/src/index.html?canto=carmen63"},</v>
      </c>
    </row>
    <row r="46" spans="2:9" x14ac:dyDescent="0.35">
      <c r="B46" s="29">
        <v>185</v>
      </c>
      <c r="C46" t="s">
        <v>975</v>
      </c>
      <c r="D46" t="str">
        <f>_xlfn.CONCAT("""",VLOOKUP(B46,'Index Web'!A$3:O$234,13,FALSE),"""",",")</f>
        <v>"celebracionpenitencial(bendicionpenitencial)",</v>
      </c>
      <c r="E46" t="str">
        <f>_xlfn.CONCAT("""titulo""",": ","""",VLOOKUP(B46,'Index Web'!A$3:L$234,3,FALSE),"""",",")</f>
        <v>"titulo": "Celebración penitencial (bendición penitencial )",</v>
      </c>
      <c r="F46" t="str">
        <f>_xlfn.CONCAT("""salmo""",": ","""",VLOOKUP(B46,'Index Web'!A$3:L$234,4,FALSE),"""",",")</f>
        <v>"salmo": "Acción de gracias",</v>
      </c>
      <c r="G46" t="str">
        <f>_xlfn.CONCAT("""letra""",": ","""",Table46[[#This Row],[Pg]],"|",VLOOKUP(B46,'Index Web'!A$3:O$234,15,FALSE)," ",VLOOKUP(B46,'Index Web'!A$3:O$234,13,FALSE),"""",",")</f>
        <v>"letra": "185|celebracion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c r="H46" t="str">
        <f>_xlfn.CONCAT("""archivo""",": ","""/resucito/src/index.html?canto=",VLOOKUP(B46,'Index Web'!A$3:N$234,13,FALSE),"""","}," )</f>
        <v>"archivo": "/resucito/src/index.html?canto=celebracionpenitencial(bendicionpenitencial)"},</v>
      </c>
      <c r="I46" t="str">
        <f>_xlfn.CONCAT(Table46[[#This Row],[id]:[URL]])</f>
        <v>{"id":"celebracionpenitencial(bendicionpenitencial)","titulo": "Celebración penitencial (bendición penitencial )","salmo": "Acción de gracias","letra": "185|celebracion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celebracionpenitencial(bendicionpenitencial)","archivo": "/resucito/src/index.html?canto=celebracionpenitencial(bendicionpenitencial)"},</v>
      </c>
    </row>
    <row r="47" spans="2:9" x14ac:dyDescent="0.35">
      <c r="B47" s="26">
        <v>37</v>
      </c>
      <c r="C47" t="s">
        <v>975</v>
      </c>
      <c r="D47" t="str">
        <f>_xlfn.CONCAT("""",VLOOKUP(B47,'Index Web'!A$3:O$234,13,FALSE),"""",",")</f>
        <v>"comocondenadosamuerte",</v>
      </c>
      <c r="E47" t="str">
        <f>_xlfn.CONCAT("""titulo""",": ","""",VLOOKUP(B47,'Index Web'!A$3:L$234,3,FALSE),"""",",")</f>
        <v>"titulo": "Como condenados a muerte ",</v>
      </c>
      <c r="F47" t="str">
        <f>_xlfn.CONCAT("""salmo""",": ","""",VLOOKUP(B47,'Index Web'!A$3:L$234,4,FALSE),"""",",")</f>
        <v>"salmo": "1ª Corintios 4,9-13",</v>
      </c>
      <c r="G47" t="str">
        <f>_xlfn.CONCAT("""letra""",": ","""",Table46[[#This Row],[Pg]],"|",VLOOKUP(B47,'Index Web'!A$3:O$234,15,FALSE)," ",VLOOKUP(B47,'Index Web'!A$3:O$234,13,FALSE),"""",",")</f>
        <v>"letra": "37|como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c r="H47" t="str">
        <f>_xlfn.CONCAT("""archivo""",": ","""/resucito/src/index.html?canto=",VLOOKUP(B47,'Index Web'!A$3:N$234,13,FALSE),"""","}," )</f>
        <v>"archivo": "/resucito/src/index.html?canto=comocondenadosamuerte"},</v>
      </c>
      <c r="I47" t="str">
        <f>_xlfn.CONCAT(Table46[[#This Row],[id]:[URL]])</f>
        <v>{"id":"comocondenadosamuerte","titulo": "Como condenados a muerte ","salmo": "1ª Corintios 4,9-13","letra": "37|como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comocondenadosamuerte","archivo": "/resucito/src/index.html?canto=comocondenadosamuerte"},</v>
      </c>
    </row>
    <row r="48" spans="2:9" x14ac:dyDescent="0.35">
      <c r="B48" s="24">
        <v>239</v>
      </c>
      <c r="C48" t="s">
        <v>975</v>
      </c>
      <c r="D48" t="str">
        <f>_xlfn.CONCAT("""",VLOOKUP(B48,'Index Web'!A$3:O$234,13,FALSE),"""",",")</f>
        <v>"comodestilalamiel",</v>
      </c>
      <c r="E48" t="str">
        <f>_xlfn.CONCAT("""titulo""",": ","""",VLOOKUP(B48,'Index Web'!A$3:L$234,3,FALSE),"""",",")</f>
        <v>"titulo": "Como destila la miel",</v>
      </c>
      <c r="F48" t="str">
        <f>_xlfn.CONCAT("""salmo""",": ","""",VLOOKUP(B48,'Index Web'!A$3:L$234,4,FALSE),"""",",")</f>
        <v>"salmo": "Oda XL de Salomón",</v>
      </c>
      <c r="G48" t="str">
        <f>_xlfn.CONCAT("""letra""",": ","""",Table46[[#This Row],[Pg]],"|",VLOOKUP(B48,'Index Web'!A$3:O$234,15,FALSE)," ",VLOOKUP(B48,'Index Web'!A$3:O$234,13,FALSE),"""",",")</f>
        <v>"letra": "239|como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c r="H48" t="str">
        <f>_xlfn.CONCAT("""archivo""",": ","""/resucito/src/index.html?canto=",VLOOKUP(B48,'Index Web'!A$3:N$234,13,FALSE),"""","}," )</f>
        <v>"archivo": "/resucito/src/index.html?canto=comodestilalamiel"},</v>
      </c>
      <c r="I48" t="str">
        <f>_xlfn.CONCAT(Table46[[#This Row],[id]:[URL]])</f>
        <v>{"id":"comodestilalamiel","titulo": "Como destila la miel","salmo": "Oda XL de Salomón","letra": "239|como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comodestilalamiel","archivo": "/resucito/src/index.html?canto=comodestilalamiel"},</v>
      </c>
    </row>
    <row r="49" spans="2:9" x14ac:dyDescent="0.35">
      <c r="B49" s="30">
        <v>221</v>
      </c>
      <c r="C49" t="s">
        <v>975</v>
      </c>
      <c r="D49" t="str">
        <f>_xlfn.CONCAT("""",VLOOKUP(B49,'Index Web'!A$3:O$234,13,FALSE),"""",",")</f>
        <v>"comoelimpulsoquesientelaira",</v>
      </c>
      <c r="E49" t="str">
        <f>_xlfn.CONCAT("""titulo""",": ","""",VLOOKUP(B49,'Index Web'!A$3:L$234,3,FALSE),"""",",")</f>
        <v>"titulo": "Como el impulso que siente la ira",</v>
      </c>
      <c r="F49" t="str">
        <f>_xlfn.CONCAT("""salmo""",": ","""",VLOOKUP(B49,'Index Web'!A$3:L$234,4,FALSE),"""",",")</f>
        <v>"salmo": "Oda VII de Salomón",</v>
      </c>
      <c r="G49" t="str">
        <f>_xlfn.CONCAT("""letra""",": ","""",Table46[[#This Row],[Pg]],"|",VLOOKUP(B49,'Index Web'!A$3:O$234,15,FALSE)," ",VLOOKUP(B49,'Index Web'!A$3:O$234,13,FALSE),"""",",")</f>
        <v>"letra": "221|como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c r="H49" t="str">
        <f>_xlfn.CONCAT("""archivo""",": ","""/resucito/src/index.html?canto=",VLOOKUP(B49,'Index Web'!A$3:N$234,13,FALSE),"""","}," )</f>
        <v>"archivo": "/resucito/src/index.html?canto=comoelimpulsoquesientelaira"},</v>
      </c>
      <c r="I49" t="str">
        <f>_xlfn.CONCAT(Table46[[#This Row],[id]:[URL]])</f>
        <v>{"id":"comoelimpulsoquesientelaira","titulo": "Como el impulso que siente la ira","salmo": "Oda VII de Salomón","letra": "221|como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comoelimpulsoquesientelaira","archivo": "/resucito/src/index.html?canto=comoelimpulsoquesientelaira"},</v>
      </c>
    </row>
    <row r="50" spans="2:9" x14ac:dyDescent="0.35">
      <c r="B50" s="25">
        <v>38</v>
      </c>
      <c r="C50" t="s">
        <v>975</v>
      </c>
      <c r="D50" t="str">
        <f>_xlfn.CONCAT("""",VLOOKUP(B50,'Index Web'!A$3:O$234,13,FALSE),"""",",")</f>
        <v>"comoesmaravilloso",</v>
      </c>
      <c r="E50" t="str">
        <f>_xlfn.CONCAT("""titulo""",": ","""",VLOOKUP(B50,'Index Web'!A$3:L$234,3,FALSE),"""",",")</f>
        <v>"titulo": "Cómo es maravilloso",</v>
      </c>
      <c r="F50" t="str">
        <f>_xlfn.CONCAT("""salmo""",": ","""",VLOOKUP(B50,'Index Web'!A$3:L$234,4,FALSE),"""",",")</f>
        <v>"salmo": "Salmo 133 (132)",</v>
      </c>
      <c r="G50" t="str">
        <f>_xlfn.CONCAT("""letra""",": ","""",Table46[[#This Row],[Pg]],"|",VLOOKUP(B50,'Index Web'!A$3:O$234,15,FALSE)," ",VLOOKUP(B50,'Index Web'!A$3:O$234,13,FALSE),"""",",")</f>
        <v>"letra": "38|cómo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c r="H50" t="str">
        <f>_xlfn.CONCAT("""archivo""",": ","""/resucito/src/index.html?canto=",VLOOKUP(B50,'Index Web'!A$3:N$234,13,FALSE),"""","}," )</f>
        <v>"archivo": "/resucito/src/index.html?canto=comoesmaravilloso"},</v>
      </c>
      <c r="I50" t="str">
        <f>_xlfn.CONCAT(Table46[[#This Row],[id]:[URL]])</f>
        <v>{"id":"comoesmaravilloso","titulo": "Cómo es maravilloso","salmo": "Salmo 133 (132)","letra": "38|cómo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comoesmaravilloso","archivo": "/resucito/src/index.html?canto=comoesmaravilloso"},</v>
      </c>
    </row>
    <row r="51" spans="2:9" x14ac:dyDescent="0.35">
      <c r="B51" s="26">
        <v>39</v>
      </c>
      <c r="C51" t="s">
        <v>975</v>
      </c>
      <c r="D51" t="str">
        <f>_xlfn.CONCAT("""",VLOOKUP(B51,'Index Web'!A$3:O$234,13,FALSE),"""",",")</f>
        <v>"comolacierva",</v>
      </c>
      <c r="E51" t="str">
        <f>_xlfn.CONCAT("""titulo""",": ","""",VLOOKUP(B51,'Index Web'!A$3:L$234,3,FALSE),"""",",")</f>
        <v>"titulo": "Como la cierva",</v>
      </c>
      <c r="F51" t="str">
        <f>_xlfn.CONCAT("""salmo""",": ","""",VLOOKUP(B51,'Index Web'!A$3:L$234,4,FALSE),"""",",")</f>
        <v>"salmo": "Salmo 42-43 (41-42)",</v>
      </c>
      <c r="G51" t="str">
        <f>_xlfn.CONCAT("""letra""",": ","""",Table46[[#This Row],[Pg]],"|",VLOOKUP(B51,'Index Web'!A$3:O$234,15,FALSE)," ",VLOOKUP(B51,'Index Web'!A$3:O$234,13,FALSE),"""",",")</f>
        <v>"letra": "39|como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c r="H51" t="str">
        <f>_xlfn.CONCAT("""archivo""",": ","""/resucito/src/index.html?canto=",VLOOKUP(B51,'Index Web'!A$3:N$234,13,FALSE),"""","}," )</f>
        <v>"archivo": "/resucito/src/index.html?canto=comolacierva"},</v>
      </c>
      <c r="I51" t="str">
        <f>_xlfn.CONCAT(Table46[[#This Row],[id]:[URL]])</f>
        <v>{"id":"comolacierva","titulo": "Como la cierva","salmo": "Salmo 42-43 (41-42)","letra": "39|como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comolacierva","archivo": "/resucito/src/index.html?canto=comolacierva"},</v>
      </c>
    </row>
    <row r="52" spans="2:9" x14ac:dyDescent="0.35">
      <c r="B52" s="28">
        <v>240</v>
      </c>
      <c r="C52" t="s">
        <v>975</v>
      </c>
      <c r="D52" t="str">
        <f>_xlfn.CONCAT("""",VLOOKUP(B52,'Index Web'!A$3:O$234,13,FALSE),"""",",")</f>
        <v>"comolirioentreloscardos",</v>
      </c>
      <c r="E52" t="str">
        <f>_xlfn.CONCAT("""titulo""",": ","""",VLOOKUP(B52,'Index Web'!A$3:L$234,3,FALSE),"""",",")</f>
        <v>"titulo": "Como lirio entre los cardos ",</v>
      </c>
      <c r="F52" t="str">
        <f>_xlfn.CONCAT("""salmo""",": ","""",VLOOKUP(B52,'Index Web'!A$3:L$234,4,FALSE),"""",",")</f>
        <v>"salmo": "Cantar de los cantares 1,13ss ",</v>
      </c>
      <c r="G52" t="str">
        <f>_xlfn.CONCAT("""letra""",": ","""",Table46[[#This Row],[Pg]],"|",VLOOKUP(B52,'Index Web'!A$3:O$234,15,FALSE)," ",VLOOKUP(B52,'Index Web'!A$3:O$234,13,FALSE),"""",",")</f>
        <v>"letra": "240|como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c r="H52" t="str">
        <f>_xlfn.CONCAT("""archivo""",": ","""/resucito/src/index.html?canto=",VLOOKUP(B52,'Index Web'!A$3:N$234,13,FALSE),"""","}," )</f>
        <v>"archivo": "/resucito/src/index.html?canto=comolirioentreloscardos"},</v>
      </c>
      <c r="I52" t="str">
        <f>_xlfn.CONCAT(Table46[[#This Row],[id]:[URL]])</f>
        <v>{"id":"comolirioentreloscardos","titulo": "Como lirio entre los cardos ","salmo": "Cantar de los cantares 1,13ss ","letra": "240|como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comolirioentreloscardos","archivo": "/resucito/src/index.html?canto=comolirioentreloscardos"},</v>
      </c>
    </row>
    <row r="53" spans="2:9" x14ac:dyDescent="0.35">
      <c r="B53" s="26">
        <v>40</v>
      </c>
      <c r="C53" t="s">
        <v>975</v>
      </c>
      <c r="D53" t="str">
        <f>_xlfn.CONCAT("""",VLOOKUP(B53,'Index Web'!A$3:O$234,13,FALSE),"""",",")</f>
        <v>"comoovejaqueve",</v>
      </c>
      <c r="E53" t="str">
        <f>_xlfn.CONCAT("""titulo""",": ","""",VLOOKUP(B53,'Index Web'!A$3:L$234,3,FALSE),"""",",")</f>
        <v>"titulo": "Como oveja que ve",</v>
      </c>
      <c r="F53" t="str">
        <f>_xlfn.CONCAT("""salmo""",": ","""",VLOOKUP(B53,'Index Web'!A$3:L$234,4,FALSE),"""",",")</f>
        <v>"salmo": "Kontáklon (Romano el Meloda)",</v>
      </c>
      <c r="G53" t="str">
        <f>_xlfn.CONCAT("""letra""",": ","""",Table46[[#This Row],[Pg]],"|",VLOOKUP(B53,'Index Web'!A$3:O$234,15,FALSE)," ",VLOOKUP(B53,'Index Web'!A$3:O$234,13,FALSE),"""",",")</f>
        <v>"letra": "40|como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c r="H53" t="str">
        <f>_xlfn.CONCAT("""archivo""",": ","""/resucito/src/index.html?canto=",VLOOKUP(B53,'Index Web'!A$3:N$234,13,FALSE),"""","}," )</f>
        <v>"archivo": "/resucito/src/index.html?canto=comoovejaqueve"},</v>
      </c>
      <c r="I53" t="str">
        <f>_xlfn.CONCAT(Table46[[#This Row],[id]:[URL]])</f>
        <v>{"id":"comoovejaqueve","titulo": "Como oveja que ve","salmo": "Kontáklon (Romano el Meloda)","letra": "40|como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comoovejaqueve","archivo": "/resucito/src/index.html?canto=comoovejaqueve"},</v>
      </c>
    </row>
    <row r="54" spans="2:9" x14ac:dyDescent="0.35">
      <c r="B54" s="25">
        <v>41</v>
      </c>
      <c r="C54" t="s">
        <v>975</v>
      </c>
      <c r="D54" t="str">
        <f>_xlfn.CONCAT("""",VLOOKUP(B54,'Index Web'!A$3:O$234,13,FALSE),"""",",")</f>
        <v>"consoladamipueblo",</v>
      </c>
      <c r="E54" t="str">
        <f>_xlfn.CONCAT("""titulo""",": ","""",VLOOKUP(B54,'Index Web'!A$3:L$234,3,FALSE),"""",",")</f>
        <v>"titulo": "Consolad a mi pueblo",</v>
      </c>
      <c r="F54" t="str">
        <f>_xlfn.CONCAT("""salmo""",": ","""",VLOOKUP(B54,'Index Web'!A$3:L$234,4,FALSE),"""",",")</f>
        <v>"salmo": "Isaías 40,1-11 - Melodía hebraica ",</v>
      </c>
      <c r="G54" t="str">
        <f>_xlfn.CONCAT("""letra""",": ","""",Table46[[#This Row],[Pg]],"|",VLOOKUP(B54,'Index Web'!A$3:O$234,15,FALSE)," ",VLOOKUP(B54,'Index Web'!A$3:O$234,13,FALSE),"""",",")</f>
        <v>"letra": "41|consolad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c r="H54" t="str">
        <f>_xlfn.CONCAT("""archivo""",": ","""/resucito/src/index.html?canto=",VLOOKUP(B54,'Index Web'!A$3:N$234,13,FALSE),"""","}," )</f>
        <v>"archivo": "/resucito/src/index.html?canto=consoladamipueblo"},</v>
      </c>
      <c r="I54" t="str">
        <f>_xlfn.CONCAT(Table46[[#This Row],[id]:[URL]])</f>
        <v>{"id":"consoladamipueblo","titulo": "Consolad a mi pueblo","salmo": "Isaías 40,1-11 - Melodía hebraica ","letra": "41|consolad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consoladamipueblo","archivo": "/resucito/src/index.html?canto=consoladamipueblo"},</v>
      </c>
    </row>
    <row r="55" spans="2:9" x14ac:dyDescent="0.35">
      <c r="B55" s="27">
        <v>186</v>
      </c>
      <c r="C55" t="s">
        <v>975</v>
      </c>
      <c r="D55" t="str">
        <f>_xlfn.CONCAT("""",VLOOKUP(B55,'Index Web'!A$3:O$234,13,FALSE),"""",",")</f>
        <v>"corderodedios",</v>
      </c>
      <c r="E55" t="str">
        <f>_xlfn.CONCAT("""titulo""",": ","""",VLOOKUP(B55,'Index Web'!A$3:L$234,3,FALSE),"""",",")</f>
        <v>"titulo": "Cordero de Dios",</v>
      </c>
      <c r="F55" t="str">
        <f>_xlfn.CONCAT("""salmo""",": ","""",VLOOKUP(B55,'Index Web'!A$3:L$234,4,FALSE),"""",",")</f>
        <v>"salmo": "Después de la consagración",</v>
      </c>
      <c r="G55" t="str">
        <f>_xlfn.CONCAT("""letra""",": ","""",Table46[[#This Row],[Pg]],"|",VLOOKUP(B55,'Index Web'!A$3:O$234,15,FALSE)," ",VLOOKUP(B55,'Index Web'!A$3:O$234,13,FALSE),"""",",")</f>
        <v>"letra": "186|cordero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c r="H55" t="str">
        <f>_xlfn.CONCAT("""archivo""",": ","""/resucito/src/index.html?canto=",VLOOKUP(B55,'Index Web'!A$3:N$234,13,FALSE),"""","}," )</f>
        <v>"archivo": "/resucito/src/index.html?canto=corderodedios"},</v>
      </c>
      <c r="I55" t="str">
        <f>_xlfn.CONCAT(Table46[[#This Row],[id]:[URL]])</f>
        <v>{"id":"corderodedios","titulo": "Cordero de Dios","salmo": "Después de la consagración","letra": "186|cordero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corderodedios","archivo": "/resucito/src/index.html?canto=corderodedios"},</v>
      </c>
    </row>
    <row r="56" spans="2:9" x14ac:dyDescent="0.35">
      <c r="B56" s="29">
        <v>187</v>
      </c>
      <c r="C56" t="s">
        <v>975</v>
      </c>
      <c r="D56" t="str">
        <f>_xlfn.CONCAT("""",VLOOKUP(B56,'Index Web'!A$3:O$234,13,FALSE),"""",",")</f>
        <v>"credo",</v>
      </c>
      <c r="E56" t="str">
        <f>_xlfn.CONCAT("""titulo""",": ","""",VLOOKUP(B56,'Index Web'!A$3:L$234,3,FALSE),"""",",")</f>
        <v>"titulo": "Credo",</v>
      </c>
      <c r="F56" t="str">
        <f>_xlfn.CONCAT("""salmo""",": ","""",VLOOKUP(B56,'Index Web'!A$3:L$234,4,FALSE),"""",",")</f>
        <v>"salmo": "Símbolo Apostólico",</v>
      </c>
      <c r="G56" t="str">
        <f>_xlfn.CONCAT("""letra""",": ","""",Table46[[#This Row],[Pg]],"|",VLOOKUP(B56,'Index Web'!A$3:O$234,15,FALSE)," ",VLOOKUP(B56,'Index Web'!A$3:O$234,13,FALSE),"""",",")</f>
        <v>"letra": "187|creo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c r="H56" t="str">
        <f>_xlfn.CONCAT("""archivo""",": ","""/resucito/src/index.html?canto=",VLOOKUP(B56,'Index Web'!A$3:N$234,13,FALSE),"""","}," )</f>
        <v>"archivo": "/resucito/src/index.html?canto=credo"},</v>
      </c>
      <c r="I56" t="str">
        <f>_xlfn.CONCAT(Table46[[#This Row],[id]:[URL]])</f>
        <v>{"id":"credo","titulo": "Credo","salmo": "Símbolo Apostólico","letra": "187|creo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credo","archivo": "/resucito/src/index.html?canto=credo"},</v>
      </c>
    </row>
    <row r="57" spans="2:9" x14ac:dyDescent="0.35">
      <c r="B57" s="26">
        <v>42</v>
      </c>
      <c r="C57" t="s">
        <v>975</v>
      </c>
      <c r="D57" t="str">
        <f>_xlfn.CONCAT("""",VLOOKUP(B57,'Index Web'!A$3:O$234,13,FALSE),"""",",")</f>
        <v>"cristoeslaluz",</v>
      </c>
      <c r="E57" t="str">
        <f>_xlfn.CONCAT("""titulo""",": ","""",VLOOKUP(B57,'Index Web'!A$3:L$234,3,FALSE),"""",",")</f>
        <v>"titulo": "Cristo es la luz",</v>
      </c>
      <c r="F57" t="str">
        <f>_xlfn.CONCAT("""salmo""",": ","""",VLOOKUP(B57,'Index Web'!A$3:L$234,4,FALSE),"""",",")</f>
        <v>"salmo": "Himno - Juan 8,12; 14,6",</v>
      </c>
      <c r="G57" t="str">
        <f>_xlfn.CONCAT("""letra""",": ","""",Table46[[#This Row],[Pg]],"|",VLOOKUP(B57,'Index Web'!A$3:O$234,15,FALSE)," ",VLOOKUP(B57,'Index Web'!A$3:O$234,13,FALSE),"""",",")</f>
        <v>"letra": "42|cristo es la luz juan 8,12; 14,6 cristo es la luz. él es la salvación cristo es el camino. cristo es la verdad. cristo es la vida. cristoeslaluz",</v>
      </c>
      <c r="H57" t="str">
        <f>_xlfn.CONCAT("""archivo""",": ","""/resucito/src/index.html?canto=",VLOOKUP(B57,'Index Web'!A$3:N$234,13,FALSE),"""","}," )</f>
        <v>"archivo": "/resucito/src/index.html?canto=cristoeslaluz"},</v>
      </c>
      <c r="I57" t="str">
        <f>_xlfn.CONCAT(Table46[[#This Row],[id]:[URL]])</f>
        <v>{"id":"cristoeslaluz","titulo": "Cristo es la luz","salmo": "Himno - Juan 8,12; 14,6","letra": "42|cristo es la luz juan 8,12; 14,6 cristo es la luz. él es la salvación cristo es el camino. cristo es la verdad. cristo es la vida. cristoeslaluz","archivo": "/resucito/src/index.html?canto=cristoeslaluz"},</v>
      </c>
    </row>
    <row r="58" spans="2:9" x14ac:dyDescent="0.35">
      <c r="B58" s="31">
        <v>222</v>
      </c>
      <c r="C58" t="s">
        <v>975</v>
      </c>
      <c r="D58" t="str">
        <f>_xlfn.CONCAT("""",VLOOKUP(B58,'Index Web'!A$3:O$234,13,FALSE),"""",",")</f>
        <v>"cuandodormia",</v>
      </c>
      <c r="E58" t="str">
        <f>_xlfn.CONCAT("""titulo""",": ","""",VLOOKUP(B58,'Index Web'!A$3:L$234,3,FALSE),"""",",")</f>
        <v>"titulo": "Cuando dormía",</v>
      </c>
      <c r="F58" t="str">
        <f>_xlfn.CONCAT("""salmo""",": ","""",VLOOKUP(B58,'Index Web'!A$3:L$234,4,FALSE),"""",",")</f>
        <v>"salmo": "Cantar de los Cantares 5,2ss ",</v>
      </c>
      <c r="G58" t="str">
        <f>_xlfn.CONCAT("""letra""",": ","""",Table46[[#This Row],[Pg]],"|",VLOOKUP(B58,'Index Web'!A$3:O$234,15,FALSE)," ",VLOOKUP(B58,'Index Web'!A$3:O$234,13,FALSE),"""",",")</f>
        <v>"letra": "222|cuando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c r="H58" t="str">
        <f>_xlfn.CONCAT("""archivo""",": ","""/resucito/src/index.html?canto=",VLOOKUP(B58,'Index Web'!A$3:N$234,13,FALSE),"""","}," )</f>
        <v>"archivo": "/resucito/src/index.html?canto=cuandodormia"},</v>
      </c>
      <c r="I58" t="str">
        <f>_xlfn.CONCAT(Table46[[#This Row],[id]:[URL]])</f>
        <v>{"id":"cuandodormia","titulo": "Cuando dormía","salmo": "Cantar de los Cantares 5,2ss ","letra": "222|cuando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cuandodormia","archivo": "/resucito/src/index.html?canto=cuandodormia"},</v>
      </c>
    </row>
    <row r="59" spans="2:9" x14ac:dyDescent="0.35">
      <c r="B59" s="26">
        <v>43</v>
      </c>
      <c r="C59" t="s">
        <v>975</v>
      </c>
      <c r="D59" t="str">
        <f>_xlfn.CONCAT("""",VLOOKUP(B59,'Index Web'!A$3:O$234,13,FALSE),"""",",")</f>
        <v>"cuandoelsenor",</v>
      </c>
      <c r="E59" t="str">
        <f>_xlfn.CONCAT("""titulo""",": ","""",VLOOKUP(B59,'Index Web'!A$3:L$234,3,FALSE),"""",",")</f>
        <v>"titulo": "Cuando el Señor ",</v>
      </c>
      <c r="F59" t="str">
        <f>_xlfn.CONCAT("""salmo""",": ","""",VLOOKUP(B59,'Index Web'!A$3:L$234,4,FALSE),"""",",")</f>
        <v>"salmo": "Salmo 126 (125)",</v>
      </c>
      <c r="G59" t="str">
        <f>_xlfn.CONCAT("""letra""",": ","""",Table46[[#This Row],[Pg]],"|",VLOOKUP(B59,'Index Web'!A$3:O$234,15,FALSE)," ",VLOOKUP(B59,'Index Web'!A$3:O$234,13,FALSE),"""",",")</f>
        <v>"letra": "43|cuando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c r="H59" t="str">
        <f>_xlfn.CONCAT("""archivo""",": ","""/resucito/src/index.html?canto=",VLOOKUP(B59,'Index Web'!A$3:N$234,13,FALSE),"""","}," )</f>
        <v>"archivo": "/resucito/src/index.html?canto=cuandoelsenor"},</v>
      </c>
      <c r="I59" t="str">
        <f>_xlfn.CONCAT(Table46[[#This Row],[id]:[URL]])</f>
        <v>{"id":"cuandoelsenor","titulo": "Cuando el Señor ","salmo": "Salmo 126 (125)","letra": "43|cuando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cuandoelsenor","archivo": "/resucito/src/index.html?canto=cuandoelsenor"},</v>
      </c>
    </row>
    <row r="60" spans="2:9" x14ac:dyDescent="0.35">
      <c r="B60" s="25">
        <v>44</v>
      </c>
      <c r="C60" t="s">
        <v>975</v>
      </c>
      <c r="D60" t="str">
        <f>_xlfn.CONCAT("""",VLOOKUP(B60,'Index Web'!A$3:O$234,13,FALSE),"""",",")</f>
        <v>"cuandoisraelsaliodeegipto",</v>
      </c>
      <c r="E60" t="str">
        <f>_xlfn.CONCAT("""titulo""",": ","""",VLOOKUP(B60,'Index Web'!A$3:L$234,3,FALSE),"""",",")</f>
        <v>"titulo": "Cuando Israel salió de Egipto",</v>
      </c>
      <c r="F60" t="str">
        <f>_xlfn.CONCAT("""salmo""",": ","""",VLOOKUP(B60,'Index Web'!A$3:L$234,4,FALSE),"""",",")</f>
        <v>"salmo": "Salmo 114 (113)",</v>
      </c>
      <c r="G60" t="str">
        <f>_xlfn.CONCAT("""letra""",": ","""",Table46[[#This Row],[Pg]],"|",VLOOKUP(B60,'Index Web'!A$3:O$234,15,FALSE)," ",VLOOKUP(B60,'Index Web'!A$3:O$234,13,FALSE),"""",",")</f>
        <v>"letra": "44|cuando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c r="H60" t="str">
        <f>_xlfn.CONCAT("""archivo""",": ","""/resucito/src/index.html?canto=",VLOOKUP(B60,'Index Web'!A$3:N$234,13,FALSE),"""","}," )</f>
        <v>"archivo": "/resucito/src/index.html?canto=cuandoisraelsaliodeegipto"},</v>
      </c>
      <c r="I60" t="str">
        <f>_xlfn.CONCAT(Table46[[#This Row],[id]:[URL]])</f>
        <v>{"id":"cuandoisraelsaliodeegipto","titulo": "Cuando Israel salió de Egipto","salmo": "Salmo 114 (113)","letra": "44|cuando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cuandoisraelsaliodeegipto","archivo": "/resucito/src/index.html?canto=cuandoisraelsaliodeegipto"},</v>
      </c>
    </row>
    <row r="61" spans="2:9" x14ac:dyDescent="0.35">
      <c r="B61" s="26">
        <v>45</v>
      </c>
      <c r="C61" t="s">
        <v>975</v>
      </c>
      <c r="D61" t="str">
        <f>_xlfn.CONCAT("""",VLOOKUP(B61,'Index Web'!A$3:O$234,13,FALSE),"""",",")</f>
        <v>"dayenu",</v>
      </c>
      <c r="E61" t="str">
        <f>_xlfn.CONCAT("""titulo""",": ","""",VLOOKUP(B61,'Index Web'!A$3:L$234,3,FALSE),"""",",")</f>
        <v>"titulo": "Dayenú",</v>
      </c>
      <c r="F61" t="str">
        <f>_xlfn.CONCAT("""salmo""",": ","""",VLOOKUP(B61,'Index Web'!A$3:L$234,4,FALSE),"""",",")</f>
        <v>"salmo": "De la Hagadá de Pésaj hebrea",</v>
      </c>
      <c r="G61" t="str">
        <f>_xlfn.CONCAT("""letra""",": ","""",Table46[[#This Row],[Pg]],"|",VLOOKUP(B61,'Index Web'!A$3:O$234,15,FALSE)," ",VLOOKUP(B61,'Index Web'!A$3:O$234,13,FALSE),"""",",")</f>
        <v>"letra": "45|dayenú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c r="H61" t="str">
        <f>_xlfn.CONCAT("""archivo""",": ","""/resucito/src/index.html?canto=",VLOOKUP(B61,'Index Web'!A$3:N$234,13,FALSE),"""","}," )</f>
        <v>"archivo": "/resucito/src/index.html?canto=dayenu"},</v>
      </c>
      <c r="I61" t="str">
        <f>_xlfn.CONCAT(Table46[[#This Row],[id]:[URL]])</f>
        <v>{"id":"dayenu","titulo": "Dayenú","salmo": "De la Hagadá de Pésaj hebrea","letra": "45|dayenú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dayenu","archivo": "/resucito/src/index.html?canto=dayenu"},</v>
      </c>
    </row>
    <row r="62" spans="2:9" x14ac:dyDescent="0.35">
      <c r="B62" s="25">
        <v>47</v>
      </c>
      <c r="C62" t="s">
        <v>975</v>
      </c>
      <c r="D62" t="str">
        <f>_xlfn.CONCAT("""",VLOOKUP(B62,'Index Web'!A$3:O$234,13,FALSE),"""",",")</f>
        <v>"deprofundis",</v>
      </c>
      <c r="E62" t="str">
        <f>_xlfn.CONCAT("""titulo""",": ","""",VLOOKUP(B62,'Index Web'!A$3:L$234,3,FALSE),"""",",")</f>
        <v>"titulo": "De Profundis",</v>
      </c>
      <c r="F62" t="str">
        <f>_xlfn.CONCAT("""salmo""",": ","""",VLOOKUP(B62,'Index Web'!A$3:L$234,4,FALSE),"""",",")</f>
        <v>"salmo": "Salmo 130 (129)",</v>
      </c>
      <c r="G62" t="str">
        <f>_xlfn.CONCAT("""letra""",": ","""",Table46[[#This Row],[Pg]],"|",VLOOKUP(B62,'Index Web'!A$3:O$234,15,FALSE)," ",VLOOKUP(B62,'Index Web'!A$3:O$234,13,FALSE),"""",",")</f>
        <v>"letra": "47|de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c r="H62" t="str">
        <f>_xlfn.CONCAT("""archivo""",": ","""/resucito/src/index.html?canto=",VLOOKUP(B62,'Index Web'!A$3:N$234,13,FALSE),"""","}," )</f>
        <v>"archivo": "/resucito/src/index.html?canto=deprofundis"},</v>
      </c>
      <c r="I62" t="str">
        <f>_xlfn.CONCAT(Table46[[#This Row],[id]:[URL]])</f>
        <v>{"id":"deprofundis","titulo": "De Profundis","salmo": "Salmo 130 (129)","letra": "47|de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deprofundis","archivo": "/resucito/src/index.html?canto=deprofundis"},</v>
      </c>
    </row>
    <row r="63" spans="2:9" x14ac:dyDescent="0.35">
      <c r="B63" s="30">
        <v>223</v>
      </c>
      <c r="C63" t="s">
        <v>975</v>
      </c>
      <c r="D63" t="str">
        <f>_xlfn.CONCAT("""",VLOOKUP(B63,'Index Web'!A$3:O$234,13,FALSE),"""",",")</f>
        <v>"debora",</v>
      </c>
      <c r="E63" t="str">
        <f>_xlfn.CONCAT("""titulo""",": ","""",VLOOKUP(B63,'Index Web'!A$3:L$234,3,FALSE),"""",",")</f>
        <v>"titulo": "Débora",</v>
      </c>
      <c r="F63" t="str">
        <f>_xlfn.CONCAT("""salmo""",": ","""",VLOOKUP(B63,'Index Web'!A$3:L$234,4,FALSE),"""",",")</f>
        <v>"salmo": "Jueces 5",</v>
      </c>
      <c r="G63" t="str">
        <f>_xlfn.CONCAT("""letra""",": ","""",Table46[[#This Row],[Pg]],"|",VLOOKUP(B63,'Index Web'!A$3:O$234,15,FALSE)," ",VLOOKUP(B63,'Index Web'!A$3:O$234,13,FALSE),"""",",")</f>
        <v>"letra": "223|débora: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c r="H63" t="str">
        <f>_xlfn.CONCAT("""archivo""",": ","""/resucito/src/index.html?canto=",VLOOKUP(B63,'Index Web'!A$3:N$234,13,FALSE),"""","}," )</f>
        <v>"archivo": "/resucito/src/index.html?canto=debora"},</v>
      </c>
      <c r="I63" t="str">
        <f>_xlfn.CONCAT(Table46[[#This Row],[id]:[URL]])</f>
        <v>{"id":"debora","titulo": "Débora","salmo": "Jueces 5","letra": "223|débora: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debora","archivo": "/resucito/src/index.html?canto=debora"},</v>
      </c>
    </row>
    <row r="64" spans="2:9" x14ac:dyDescent="0.35">
      <c r="B64" s="25">
        <v>48</v>
      </c>
      <c r="C64" t="s">
        <v>975</v>
      </c>
      <c r="D64" t="str">
        <f>_xlfn.CONCAT("""",VLOOKUP(B64,'Index Web'!A$3:O$234,13,FALSE),"""",",")</f>
        <v>"decidlealosdecorazoncansado",</v>
      </c>
      <c r="E64" t="str">
        <f>_xlfn.CONCAT("""titulo""",": ","""",VLOOKUP(B64,'Index Web'!A$3:L$234,3,FALSE),"""",",")</f>
        <v>"titulo": "Decidle a los de corazón cansado",</v>
      </c>
      <c r="F64" t="str">
        <f>_xlfn.CONCAT("""salmo""",": ","""",VLOOKUP(B64,'Index Web'!A$3:L$234,4,FALSE),"""",",")</f>
        <v>"salmo": "Isaías 35,4ss",</v>
      </c>
      <c r="G64" t="str">
        <f>_xlfn.CONCAT("""letra""",": ","""",Table46[[#This Row],[Pg]],"|",VLOOKUP(B64,'Index Web'!A$3:O$234,15,FALSE)," ",VLOOKUP(B64,'Index Web'!A$3:O$234,13,FALSE),"""",",")</f>
        <v>"letra": "48|decidle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c r="H64" t="str">
        <f>_xlfn.CONCAT("""archivo""",": ","""/resucito/src/index.html?canto=",VLOOKUP(B64,'Index Web'!A$3:N$234,13,FALSE),"""","}," )</f>
        <v>"archivo": "/resucito/src/index.html?canto=decidlealosdecorazoncansado"},</v>
      </c>
      <c r="I64" t="str">
        <f>_xlfn.CONCAT(Table46[[#This Row],[id]:[URL]])</f>
        <v>{"id":"decidlealosdecorazoncansado","titulo": "Decidle a los de corazón cansado","salmo": "Isaías 35,4ss","letra": "48|decidle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decidlealosdecorazoncansado","archivo": "/resucito/src/index.html?canto=decidlealosdecorazoncansado"},</v>
      </c>
    </row>
    <row r="65" spans="2:9" x14ac:dyDescent="0.35">
      <c r="B65" s="26">
        <v>49</v>
      </c>
      <c r="C65" t="s">
        <v>975</v>
      </c>
      <c r="D65" t="str">
        <f>_xlfn.CONCAT("""",VLOOKUP(B65,'Index Web'!A$3:O$234,13,FALSE),"""",",")</f>
        <v>"delantedelosangeles",</v>
      </c>
      <c r="E65" t="str">
        <f>_xlfn.CONCAT("""titulo""",": ","""",VLOOKUP(B65,'Index Web'!A$3:L$234,3,FALSE),"""",",")</f>
        <v>"titulo": "Delante de los ángeles ",</v>
      </c>
      <c r="F65" t="str">
        <f>_xlfn.CONCAT("""salmo""",": ","""",VLOOKUP(B65,'Index Web'!A$3:L$234,4,FALSE),"""",",")</f>
        <v>"salmo": "Salmo 138 (137)",</v>
      </c>
      <c r="G65" t="str">
        <f>_xlfn.CONCAT("""letra""",": ","""",Table46[[#This Row],[Pg]],"|",VLOOKUP(B65,'Index Web'!A$3:O$234,15,FALSE)," ",VLOOKUP(B65,'Index Web'!A$3:O$234,13,FALSE),"""",",")</f>
        <v>"letra": "49|delante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c r="H65" t="str">
        <f>_xlfn.CONCAT("""archivo""",": ","""/resucito/src/index.html?canto=",VLOOKUP(B65,'Index Web'!A$3:N$234,13,FALSE),"""","}," )</f>
        <v>"archivo": "/resucito/src/index.html?canto=delantedelosangeles"},</v>
      </c>
      <c r="I65" t="str">
        <f>_xlfn.CONCAT(Table46[[#This Row],[id]:[URL]])</f>
        <v>{"id":"delantedelosangeles","titulo": "Delante de los ángeles ","salmo": "Salmo 138 (137)","letra": "49|delante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delantedelosangeles","archivo": "/resucito/src/index.html?canto=delantedelosangeles"},</v>
      </c>
    </row>
    <row r="66" spans="2:9" x14ac:dyDescent="0.35">
      <c r="B66" s="25">
        <v>50</v>
      </c>
      <c r="C66" t="s">
        <v>975</v>
      </c>
      <c r="D66" t="str">
        <f>_xlfn.CONCAT("""",VLOOKUP(B66,'Index Web'!A$3:O$234,13,FALSE),"""",",")</f>
        <v>"diadereposo",</v>
      </c>
      <c r="E66" t="str">
        <f>_xlfn.CONCAT("""titulo""",": ","""",VLOOKUP(B66,'Index Web'!A$3:L$234,3,FALSE),"""",",")</f>
        <v>"titulo": "Día de reposo",</v>
      </c>
      <c r="F66" t="str">
        <f>_xlfn.CONCAT("""salmo""",": ","""",VLOOKUP(B66,'Index Web'!A$3:L$234,4,FALSE),"""",",")</f>
        <v>"salmo": "Juan 8,52",</v>
      </c>
      <c r="G66" t="str">
        <f>_xlfn.CONCAT("""letra""",": ","""",Table46[[#This Row],[Pg]],"|",VLOOKUP(B66,'Index Web'!A$3:O$234,15,FALSE)," ",VLOOKUP(B66,'Index Web'!A$3:O$234,13,FALSE),"""",",")</f>
        <v>"letra": "50|día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c r="H66" t="str">
        <f>_xlfn.CONCAT("""archivo""",": ","""/resucito/src/index.html?canto=",VLOOKUP(B66,'Index Web'!A$3:N$234,13,FALSE),"""","}," )</f>
        <v>"archivo": "/resucito/src/index.html?canto=diadereposo"},</v>
      </c>
      <c r="I66" t="str">
        <f>_xlfn.CONCAT(Table46[[#This Row],[id]:[URL]])</f>
        <v>{"id":"diadereposo","titulo": "Día de reposo","salmo": "Juan 8,52","letra": "50|día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diadereposo","archivo": "/resucito/src/index.html?canto=diadereposo"},</v>
      </c>
    </row>
    <row r="67" spans="2:9" x14ac:dyDescent="0.35">
      <c r="B67" s="26">
        <v>51</v>
      </c>
      <c r="C67" t="s">
        <v>975</v>
      </c>
      <c r="D67" t="str">
        <f>_xlfn.CONCAT("""",VLOOKUP(B67,'Index Web'!A$3:O$234,13,FALSE),"""",",")</f>
        <v>"diceelsenoramisenor",</v>
      </c>
      <c r="E67" t="str">
        <f>_xlfn.CONCAT("""titulo""",": ","""",VLOOKUP(B67,'Index Web'!A$3:L$234,3,FALSE),"""",",")</f>
        <v>"titulo": "Dice el Señor a mi Señor",</v>
      </c>
      <c r="F67" t="str">
        <f>_xlfn.CONCAT("""salmo""",": ","""",VLOOKUP(B67,'Index Web'!A$3:L$234,4,FALSE),"""",",")</f>
        <v>"salmo": "Salmo 110 (109)",</v>
      </c>
      <c r="G67" t="str">
        <f>_xlfn.CONCAT("""letra""",": ","""",Table46[[#This Row],[Pg]],"|",VLOOKUP(B67,'Index Web'!A$3:O$234,15,FALSE)," ",VLOOKUP(B67,'Index Web'!A$3:O$234,13,FALSE),"""",",")</f>
        <v>"letra": "51|dice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c r="H67" t="str">
        <f>_xlfn.CONCAT("""archivo""",": ","""/resucito/src/index.html?canto=",VLOOKUP(B67,'Index Web'!A$3:N$234,13,FALSE),"""","}," )</f>
        <v>"archivo": "/resucito/src/index.html?canto=diceelsenoramisenor"},</v>
      </c>
      <c r="I67" t="str">
        <f>_xlfn.CONCAT(Table46[[#This Row],[id]:[URL]])</f>
        <v>{"id":"diceelsenoramisenor","titulo": "Dice el Señor a mi Señor","salmo": "Salmo 110 (109)","letra": "51|dice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diceelsenoramisenor","archivo": "/resucito/src/index.html?canto=diceelsenoramisenor"},</v>
      </c>
    </row>
    <row r="68" spans="2:9" x14ac:dyDescent="0.35">
      <c r="B68" s="25">
        <v>52</v>
      </c>
      <c r="C68" t="s">
        <v>975</v>
      </c>
      <c r="D68" t="str">
        <f>_xlfn.CONCAT("""",VLOOKUP(B68,'Index Web'!A$3:O$234,13,FALSE),"""",",")</f>
        <v>"dichosoelhombre",</v>
      </c>
      <c r="E68" t="str">
        <f>_xlfn.CONCAT("""titulo""",": ","""",VLOOKUP(B68,'Index Web'!A$3:L$234,3,FALSE),"""",",")</f>
        <v>"titulo": "Dichoso el hombre ",</v>
      </c>
      <c r="F68" t="str">
        <f>_xlfn.CONCAT("""salmo""",": ","""",VLOOKUP(B68,'Index Web'!A$3:L$234,4,FALSE),"""",",")</f>
        <v>"salmo": "Salmo 1",</v>
      </c>
      <c r="G68" t="str">
        <f>_xlfn.CONCAT("""letra""",": ","""",Table46[[#This Row],[Pg]],"|",VLOOKUP(B68,'Index Web'!A$3:O$234,15,FALSE)," ",VLOOKUP(B68,'Index Web'!A$3:O$234,13,FALSE),"""",",")</f>
        <v>"letra": "52|dichoso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c r="H68" t="str">
        <f>_xlfn.CONCAT("""archivo""",": ","""/resucito/src/index.html?canto=",VLOOKUP(B68,'Index Web'!A$3:N$234,13,FALSE),"""","}," )</f>
        <v>"archivo": "/resucito/src/index.html?canto=dichosoelhombre"},</v>
      </c>
      <c r="I68" t="str">
        <f>_xlfn.CONCAT(Table46[[#This Row],[id]:[URL]])</f>
        <v>{"id":"dichosoelhombre","titulo": "Dichoso el hombre ","salmo": "Salmo 1","letra": "52|dichoso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dichosoelhombre","archivo": "/resucito/src/index.html?canto=dichosoelhombre"},</v>
      </c>
    </row>
    <row r="69" spans="2:9" x14ac:dyDescent="0.35">
      <c r="B69" s="26">
        <v>53</v>
      </c>
      <c r="C69" t="s">
        <v>975</v>
      </c>
      <c r="D69" t="str">
        <f>_xlfn.CONCAT("""",VLOOKUP(B69,'Index Web'!A$3:O$234,13,FALSE),"""",",")</f>
        <v>"elcombateescatologico",</v>
      </c>
      <c r="E69" t="str">
        <f>_xlfn.CONCAT("""titulo""",": ","""",VLOOKUP(B69,'Index Web'!A$3:L$234,3,FALSE),"""",",")</f>
        <v>"titulo": "El combate escatológico",</v>
      </c>
      <c r="F69" t="str">
        <f>_xlfn.CONCAT("""salmo""",": ","""",VLOOKUP(B69,'Index Web'!A$3:L$234,4,FALSE),"""",",")</f>
        <v>"salmo": "Apocalipsis 19,11-20",</v>
      </c>
      <c r="G69" t="str">
        <f>_xlfn.CONCAT("""letra""",": ","""",Table46[[#This Row],[Pg]],"|",VLOOKUP(B69,'Index Web'!A$3:O$234,15,FALSE)," ",VLOOKUP(B69,'Index Web'!A$3:O$234,13,FALSE),"""",",")</f>
        <v>"letra": "53|el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c r="H69" t="str">
        <f>_xlfn.CONCAT("""archivo""",": ","""/resucito/src/index.html?canto=",VLOOKUP(B69,'Index Web'!A$3:N$234,13,FALSE),"""","}," )</f>
        <v>"archivo": "/resucito/src/index.html?canto=elcombateescatologico"},</v>
      </c>
      <c r="I69" t="str">
        <f>_xlfn.CONCAT(Table46[[#This Row],[id]:[URL]])</f>
        <v>{"id":"elcombateescatologico","titulo": "El combate escatológico","salmo": "Apocalipsis 19,11-20","letra": "53|el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elcombateescatologico","archivo": "/resucito/src/index.html?canto=elcombateescatologico"},</v>
      </c>
    </row>
    <row r="70" spans="2:9" x14ac:dyDescent="0.35">
      <c r="B70" s="25">
        <v>54</v>
      </c>
      <c r="C70" t="s">
        <v>975</v>
      </c>
      <c r="D70" t="str">
        <f>_xlfn.CONCAT("""",VLOOKUP(B70,'Index Web'!A$3:O$234,13,FALSE),"""",",")</f>
        <v>"elespiritudelsenorestasobremi",</v>
      </c>
      <c r="E70" t="str">
        <f>_xlfn.CONCAT("""titulo""",": ","""",VLOOKUP(B70,'Index Web'!A$3:L$234,3,FALSE),"""",",")</f>
        <v>"titulo": "El Espíritu del Señor está sobre mí",</v>
      </c>
      <c r="F70" t="str">
        <f>_xlfn.CONCAT("""salmo""",": ","""",VLOOKUP(B70,'Index Web'!A$3:L$234,4,FALSE),"""",",")</f>
        <v>"salmo": "Lucas 4,18 – Isaías 61,1-3",</v>
      </c>
      <c r="G70" t="str">
        <f>_xlfn.CONCAT("""letra""",": ","""",Table46[[#This Row],[Pg]],"|",VLOOKUP(B70,'Index Web'!A$3:O$234,15,FALSE)," ",VLOOKUP(B70,'Index Web'!A$3:O$234,13,FALSE),"""",",")</f>
        <v>"letra": "54|el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c r="H70" t="str">
        <f>_xlfn.CONCAT("""archivo""",": ","""/resucito/src/index.html?canto=",VLOOKUP(B70,'Index Web'!A$3:N$234,13,FALSE),"""","}," )</f>
        <v>"archivo": "/resucito/src/index.html?canto=elespiritudelsenorestasobremi"},</v>
      </c>
      <c r="I70" t="str">
        <f>_xlfn.CONCAT(Table46[[#This Row],[id]:[URL]])</f>
        <v>{"id":"elespiritudelsenorestasobremi","titulo": "El Espíritu del Señor está sobre mí","salmo": "Lucas 4,18 – Isaías 61,1-3","letra": "54|el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elespiritudelsenorestasobremi","archivo": "/resucito/src/index.html?canto=elespiritudelsenorestasobremi"},</v>
      </c>
    </row>
    <row r="71" spans="2:9" x14ac:dyDescent="0.35">
      <c r="B71" s="26">
        <v>55</v>
      </c>
      <c r="C71" t="s">
        <v>975</v>
      </c>
      <c r="D71" t="str">
        <f>_xlfn.CONCAT("""",VLOOKUP(B71,'Index Web'!A$3:O$234,13,FALSE),"""",",")</f>
        <v>"eljacaldelospastores",</v>
      </c>
      <c r="E71" t="str">
        <f>_xlfn.CONCAT("""titulo""",": ","""",VLOOKUP(B71,'Index Web'!A$3:L$234,3,FALSE),"""",",")</f>
        <v>"titulo": "El jacal de los pastores",</v>
      </c>
      <c r="F71" t="str">
        <f>_xlfn.CONCAT("""salmo""",": ","""",VLOOKUP(B71,'Index Web'!A$3:L$234,4,FALSE),"""",",")</f>
        <v>"salmo": "Cantar de los Cantares 1,2-8",</v>
      </c>
      <c r="G71" t="str">
        <f>_xlfn.CONCAT("""letra""",": ","""",Table46[[#This Row],[Pg]],"|",VLOOKUP(B71,'Index Web'!A$3:O$234,15,FALSE)," ",VLOOKUP(B71,'Index Web'!A$3:O$234,13,FALSE),"""",",")</f>
        <v>"letra": "55|el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c r="H71" t="str">
        <f>_xlfn.CONCAT("""archivo""",": ","""/resucito/src/index.html?canto=",VLOOKUP(B71,'Index Web'!A$3:N$234,13,FALSE),"""","}," )</f>
        <v>"archivo": "/resucito/src/index.html?canto=eljacaldelospastores"},</v>
      </c>
      <c r="I71" t="str">
        <f>_xlfn.CONCAT(Table46[[#This Row],[id]:[URL]])</f>
        <v>{"id":"eljacaldelospastores","titulo": "El jacal de los pastores","salmo": "Cantar de los Cantares 1,2-8","letra": "55|el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eljacaldelospastores","archivo": "/resucito/src/index.html?canto=eljacaldelospastores"},</v>
      </c>
    </row>
    <row r="72" spans="2:9" x14ac:dyDescent="0.35">
      <c r="B72" s="25">
        <v>56</v>
      </c>
      <c r="C72" t="s">
        <v>975</v>
      </c>
      <c r="D72" t="str">
        <f>_xlfn.CONCAT("""",VLOOKUP(B72,'Index Web'!A$3:O$234,13,FALSE),"""",",")</f>
        <v>"ellagarero",</v>
      </c>
      <c r="E72" t="str">
        <f>_xlfn.CONCAT("""titulo""",": ","""",VLOOKUP(B72,'Index Web'!A$3:L$234,3,FALSE),"""",",")</f>
        <v>"titulo": "El lagarero",</v>
      </c>
      <c r="F72" t="str">
        <f>_xlfn.CONCAT("""salmo""",": ","""",VLOOKUP(B72,'Index Web'!A$3:L$234,4,FALSE),"""",",")</f>
        <v>"salmo": "Isaías 63,1-6",</v>
      </c>
      <c r="G72" t="str">
        <f>_xlfn.CONCAT("""letra""",": ","""",Table46[[#This Row],[Pg]],"|",VLOOKUP(B72,'Index Web'!A$3:O$234,15,FALSE)," ",VLOOKUP(B72,'Index Web'!A$3:O$234,13,FALSE),"""",",")</f>
        <v>"letra": "56|el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c r="H72" t="str">
        <f>_xlfn.CONCAT("""archivo""",": ","""/resucito/src/index.html?canto=",VLOOKUP(B72,'Index Web'!A$3:N$234,13,FALSE),"""","}," )</f>
        <v>"archivo": "/resucito/src/index.html?canto=ellagarero"},</v>
      </c>
      <c r="I72" t="str">
        <f>_xlfn.CONCAT(Table46[[#This Row],[id]:[URL]])</f>
        <v>{"id":"ellagarero","titulo": "El lagarero","salmo": "Isaías 63,1-6","letra": "56|el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ellagarero","archivo": "/resucito/src/index.html?canto=ellagarero"},</v>
      </c>
    </row>
    <row r="73" spans="2:9" x14ac:dyDescent="0.35">
      <c r="B73" s="26">
        <v>57</v>
      </c>
      <c r="C73" t="s">
        <v>975</v>
      </c>
      <c r="D73" t="str">
        <f>_xlfn.CONCAT("""",VLOOKUP(B73,'Index Web'!A$3:O$234,13,FALSE),"""",",")</f>
        <v>"elmesiasleon",</v>
      </c>
      <c r="E73" t="str">
        <f>_xlfn.CONCAT("""titulo""",": ","""",VLOOKUP(B73,'Index Web'!A$3:L$234,3,FALSE),"""",",")</f>
        <v>"titulo": "El Mesías león",</v>
      </c>
      <c r="F73" t="str">
        <f>_xlfn.CONCAT("""salmo""",": ","""",VLOOKUP(B73,'Index Web'!A$3:L$234,4,FALSE),"""",",")</f>
        <v>"salmo": "Comentario al Apocalipsis (Victorino de Pettau)",</v>
      </c>
      <c r="G73" t="str">
        <f>_xlfn.CONCAT("""letra""",": ","""",Table46[[#This Row],[Pg]],"|",VLOOKUP(B73,'Index Web'!A$3:O$234,15,FALSE)," ",VLOOKUP(B73,'Index Web'!A$3:O$234,13,FALSE),"""",",")</f>
        <v>"letra": "57|el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c r="H73" t="str">
        <f>_xlfn.CONCAT("""archivo""",": ","""/resucito/src/index.html?canto=",VLOOKUP(B73,'Index Web'!A$3:N$234,13,FALSE),"""","}," )</f>
        <v>"archivo": "/resucito/src/index.html?canto=elmesiasleon"},</v>
      </c>
      <c r="I73" t="str">
        <f>_xlfn.CONCAT(Table46[[#This Row],[id]:[URL]])</f>
        <v>{"id":"elmesiasleon","titulo": "El Mesías león","salmo": "Comentario al Apocalipsis (Victorino de Pettau)","letra": "57|el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elmesiasleon","archivo": "/resucito/src/index.html?canto=elmesiasleon"},</v>
      </c>
    </row>
    <row r="74" spans="2:9" x14ac:dyDescent="0.35">
      <c r="B74" s="31">
        <v>224</v>
      </c>
      <c r="C74" t="s">
        <v>975</v>
      </c>
      <c r="D74" t="str">
        <f>_xlfn.CONCAT("""",VLOOKUP(B74,'Index Web'!A$3:O$234,13,FALSE),"""",",")</f>
        <v>"elmismodios",</v>
      </c>
      <c r="E74" t="str">
        <f>_xlfn.CONCAT("""titulo""",": ","""",VLOOKUP(B74,'Index Web'!A$3:L$234,3,FALSE),"""",",")</f>
        <v>"titulo": "El mismo Dios",</v>
      </c>
      <c r="F74" t="str">
        <f>_xlfn.CONCAT("""salmo""",": ","""",VLOOKUP(B74,'Index Web'!A$3:L$234,4,FALSE),"""",",")</f>
        <v>"salmo": "2 Corintios 4,6-12",</v>
      </c>
      <c r="G74" t="str">
        <f>_xlfn.CONCAT("""letra""",": ","""",Table46[[#This Row],[Pg]],"|",VLOOKUP(B74,'Index Web'!A$3:O$234,15,FALSE)," ",VLOOKUP(B74,'Index Web'!A$3:O$234,13,FALSE),"""",",")</f>
        <v>"letra": "224|el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c r="H74" t="str">
        <f>_xlfn.CONCAT("""archivo""",": ","""/resucito/src/index.html?canto=",VLOOKUP(B74,'Index Web'!A$3:N$234,13,FALSE),"""","}," )</f>
        <v>"archivo": "/resucito/src/index.html?canto=elmismodios"},</v>
      </c>
      <c r="I74" t="str">
        <f>_xlfn.CONCAT(Table46[[#This Row],[id]:[URL]])</f>
        <v>{"id":"elmismodios","titulo": "El mismo Dios","salmo": "2 Corintios 4,6-12","letra": "224|el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elmismodios","archivo": "/resucito/src/index.html?canto=elmismodios"},</v>
      </c>
    </row>
    <row r="75" spans="2:9" x14ac:dyDescent="0.35">
      <c r="B75" s="26">
        <v>58</v>
      </c>
      <c r="C75" t="s">
        <v>975</v>
      </c>
      <c r="D75" t="str">
        <f>_xlfn.CONCAT("""",VLOOKUP(B75,'Index Web'!A$3:O$234,13,FALSE),"""",",")</f>
        <v>"elneciopiensaquediosno",</v>
      </c>
      <c r="E75" t="str">
        <f>_xlfn.CONCAT("""titulo""",": ","""",VLOOKUP(B75,'Index Web'!A$3:L$234,3,FALSE),"""",",")</f>
        <v>"titulo": "El necio piensa que Dios no ",</v>
      </c>
      <c r="F75" t="str">
        <f>_xlfn.CONCAT("""salmo""",": ","""",VLOOKUP(B75,'Index Web'!A$3:L$234,4,FALSE),"""",",")</f>
        <v>"salmo": "Salmo 14 (13)",</v>
      </c>
      <c r="G75" t="str">
        <f>_xlfn.CONCAT("""letra""",": ","""",Table46[[#This Row],[Pg]],"|",VLOOKUP(B75,'Index Web'!A$3:O$234,15,FALSE)," ",VLOOKUP(B75,'Index Web'!A$3:O$234,13,FALSE),"""",",")</f>
        <v>"letra": "58|el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c r="H75" t="str">
        <f>_xlfn.CONCAT("""archivo""",": ","""/resucito/src/index.html?canto=",VLOOKUP(B75,'Index Web'!A$3:N$234,13,FALSE),"""","}," )</f>
        <v>"archivo": "/resucito/src/index.html?canto=elneciopiensaquediosno"},</v>
      </c>
      <c r="I75" t="str">
        <f>_xlfn.CONCAT(Table46[[#This Row],[id]:[URL]])</f>
        <v>{"id":"elneciopiensaquediosno","titulo": "El necio piensa que Dios no ","salmo": "Salmo 14 (13)","letra": "58|el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elneciopiensaquediosno","archivo": "/resucito/src/index.html?canto=elneciopiensaquediosno"},</v>
      </c>
    </row>
    <row r="76" spans="2:9" x14ac:dyDescent="0.35">
      <c r="B76" s="25">
        <v>59</v>
      </c>
      <c r="C76" t="s">
        <v>975</v>
      </c>
      <c r="D76" t="str">
        <f>_xlfn.CONCAT("""",VLOOKUP(B76,'Index Web'!A$3:O$234,13,FALSE),"""",",")</f>
        <v>"elpuebloquecaminabaenlastinieblas",</v>
      </c>
      <c r="E76" t="str">
        <f>_xlfn.CONCAT("""titulo""",": ","""",VLOOKUP(B76,'Index Web'!A$3:L$234,3,FALSE),"""",",")</f>
        <v>"titulo": "El pueblo que caminaba en las tinieblas",</v>
      </c>
      <c r="F76" t="str">
        <f>_xlfn.CONCAT("""salmo""",": ","""",VLOOKUP(B76,'Index Web'!A$3:L$234,4,FALSE),"""",",")</f>
        <v>"salmo": "Isaías 9,1-5",</v>
      </c>
      <c r="G76" t="str">
        <f>_xlfn.CONCAT("""letra""",": ","""",Table46[[#This Row],[Pg]],"|",VLOOKUP(B76,'Index Web'!A$3:O$234,15,FALSE)," ",VLOOKUP(B76,'Index Web'!A$3:O$234,13,FALSE),"""",",")</f>
        <v>"letra": "59|el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c r="H76" t="str">
        <f>_xlfn.CONCAT("""archivo""",": ","""/resucito/src/index.html?canto=",VLOOKUP(B76,'Index Web'!A$3:N$234,13,FALSE),"""","}," )</f>
        <v>"archivo": "/resucito/src/index.html?canto=elpuebloquecaminabaenlastinieblas"},</v>
      </c>
      <c r="I76" t="str">
        <f>_xlfn.CONCAT(Table46[[#This Row],[id]:[URL]])</f>
        <v>{"id":"elpuebloquecaminabaenlastinieblas","titulo": "El pueblo que caminaba en las tinieblas","salmo": "Isaías 9,1-5","letra": "59|el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elpuebloquecaminabaenlastinieblas","archivo": "/resucito/src/index.html?canto=elpuebloquecaminabaenlastinieblas"},</v>
      </c>
    </row>
    <row r="77" spans="2:9" x14ac:dyDescent="0.35">
      <c r="B77" s="30">
        <v>225</v>
      </c>
      <c r="C77" t="s">
        <v>975</v>
      </c>
      <c r="D77" t="str">
        <f>_xlfn.CONCAT("""",VLOOKUP(B77,'Index Web'!A$3:O$234,13,FALSE),"""",",")</f>
        <v>"elsembrador",</v>
      </c>
      <c r="E77" t="str">
        <f>_xlfn.CONCAT("""titulo""",": ","""",VLOOKUP(B77,'Index Web'!A$3:L$234,3,FALSE),"""",",")</f>
        <v>"titulo": "El sembrador ",</v>
      </c>
      <c r="F77" t="str">
        <f>_xlfn.CONCAT("""salmo""",": ","""",VLOOKUP(B77,'Index Web'!A$3:L$234,4,FALSE),"""",",")</f>
        <v>"salmo": "Marcos 4,3ss",</v>
      </c>
      <c r="G77" t="str">
        <f>_xlfn.CONCAT("""letra""",": ","""",Table46[[#This Row],[Pg]],"|",VLOOKUP(B77,'Index Web'!A$3:O$234,15,FALSE)," ",VLOOKUP(B77,'Index Web'!A$3:O$234,13,FALSE),"""",",")</f>
        <v>"letra": "225|el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c r="H77" t="str">
        <f>_xlfn.CONCAT("""archivo""",": ","""/resucito/src/index.html?canto=",VLOOKUP(B77,'Index Web'!A$3:N$234,13,FALSE),"""","}," )</f>
        <v>"archivo": "/resucito/src/index.html?canto=elsembrador"},</v>
      </c>
      <c r="I77" t="str">
        <f>_xlfn.CONCAT(Table46[[#This Row],[id]:[URL]])</f>
        <v>{"id":"elsembrador","titulo": "El sembrador ","salmo": "Marcos 4,3ss","letra": "225|el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elsembrador","archivo": "/resucito/src/index.html?canto=elsembrador"},</v>
      </c>
    </row>
    <row r="78" spans="2:9" x14ac:dyDescent="0.35">
      <c r="B78" s="25">
        <v>60</v>
      </c>
      <c r="C78" t="s">
        <v>975</v>
      </c>
      <c r="D78" t="str">
        <f>_xlfn.CONCAT("""",VLOOKUP(B78,'Index Web'!A$3:O$234,13,FALSE),"""",",")</f>
        <v>"elsenoranunciaunanoticia",</v>
      </c>
      <c r="E78" t="str">
        <f>_xlfn.CONCAT("""titulo""",": ","""",VLOOKUP(B78,'Index Web'!A$3:L$234,3,FALSE),"""",",")</f>
        <v>"titulo": "El Señor anuncia una noticia",</v>
      </c>
      <c r="F78" t="str">
        <f>_xlfn.CONCAT("""salmo""",": ","""",VLOOKUP(B78,'Index Web'!A$3:L$234,4,FALSE),"""",",")</f>
        <v>"salmo": "Salmo 68 (67)",</v>
      </c>
      <c r="G78" t="str">
        <f>_xlfn.CONCAT("""letra""",": ","""",Table46[[#This Row],[Pg]],"|",VLOOKUP(B78,'Index Web'!A$3:O$234,15,FALSE)," ",VLOOKUP(B78,'Index Web'!A$3:O$234,13,FALSE),"""",",")</f>
        <v>"letra": "60|el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c r="H78" t="str">
        <f>_xlfn.CONCAT("""archivo""",": ","""/resucito/src/index.html?canto=",VLOOKUP(B78,'Index Web'!A$3:N$234,13,FALSE),"""","}," )</f>
        <v>"archivo": "/resucito/src/index.html?canto=elsenoranunciaunanoticia"},</v>
      </c>
      <c r="I78" t="str">
        <f>_xlfn.CONCAT(Table46[[#This Row],[id]:[URL]])</f>
        <v>{"id":"elsenoranunciaunanoticia","titulo": "El Señor anuncia una noticia","salmo": "Salmo 68 (67)","letra": "60|el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elsenoranunciaunanoticia","archivo": "/resucito/src/index.html?canto=elsenoranunciaunanoticia"},</v>
      </c>
    </row>
    <row r="79" spans="2:9" x14ac:dyDescent="0.35">
      <c r="B79" s="26">
        <v>61</v>
      </c>
      <c r="C79" t="s">
        <v>975</v>
      </c>
      <c r="D79" t="str">
        <f>_xlfn.CONCAT("""",VLOOKUP(B79,'Index Web'!A$3:O$234,13,FALSE),"""",",")</f>
        <v>"elsenoresmipastor",</v>
      </c>
      <c r="E79" t="str">
        <f>_xlfn.CONCAT("""titulo""",": ","""",VLOOKUP(B79,'Index Web'!A$3:L$234,3,FALSE),"""",",")</f>
        <v>"titulo": "El Señor es mi pastor",</v>
      </c>
      <c r="F79" t="str">
        <f>_xlfn.CONCAT("""salmo""",": ","""",VLOOKUP(B79,'Index Web'!A$3:L$234,4,FALSE),"""",",")</f>
        <v>"salmo": "Salmo 23 (22)",</v>
      </c>
      <c r="G79" t="str">
        <f>_xlfn.CONCAT("""letra""",": ","""",Table46[[#This Row],[Pg]],"|",VLOOKUP(B79,'Index Web'!A$3:O$234,15,FALSE)," ",VLOOKUP(B79,'Index Web'!A$3:O$234,13,FALSE),"""",",")</f>
        <v>"letra": "61|el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c r="H79" t="str">
        <f>_xlfn.CONCAT("""archivo""",": ","""/resucito/src/index.html?canto=",VLOOKUP(B79,'Index Web'!A$3:N$234,13,FALSE),"""","}," )</f>
        <v>"archivo": "/resucito/src/index.html?canto=elsenoresmipastor"},</v>
      </c>
      <c r="I79" t="str">
        <f>_xlfn.CONCAT(Table46[[#This Row],[id]:[URL]])</f>
        <v>{"id":"elsenoresmipastor","titulo": "El Señor es mi pastor","salmo": "Salmo 23 (22)","letra": "61|el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elsenoresmipastor","archivo": "/resucito/src/index.html?canto=elsenoresmipastor"},</v>
      </c>
    </row>
    <row r="80" spans="2:9" x14ac:dyDescent="0.35">
      <c r="B80" s="25">
        <v>62</v>
      </c>
      <c r="C80" t="s">
        <v>975</v>
      </c>
      <c r="D80" t="str">
        <f>_xlfn.CONCAT("""",VLOOKUP(B80,'Index Web'!A$3:O$234,13,FALSE),"""",",")</f>
        <v>"elsenormehadado",</v>
      </c>
      <c r="E80" t="str">
        <f>_xlfn.CONCAT("""titulo""",": ","""",VLOOKUP(B80,'Index Web'!A$3:L$234,3,FALSE),"""",",")</f>
        <v>"titulo": "El Señor me ha dado",</v>
      </c>
      <c r="F80" t="str">
        <f>_xlfn.CONCAT("""salmo""",": ","""",VLOOKUP(B80,'Index Web'!A$3:L$234,4,FALSE),"""",",")</f>
        <v>"salmo": "Isaías 50,4-10  - Tercer canto del Siervo de Yahveh",</v>
      </c>
      <c r="G80" t="str">
        <f>_xlfn.CONCAT("""letra""",": ","""",Table46[[#This Row],[Pg]],"|",VLOOKUP(B80,'Index Web'!A$3:O$234,15,FALSE)," ",VLOOKUP(B80,'Index Web'!A$3:O$234,13,FALSE),"""",",")</f>
        <v>"letra": "62|el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c r="H80" t="str">
        <f>_xlfn.CONCAT("""archivo""",": ","""/resucito/src/index.html?canto=",VLOOKUP(B80,'Index Web'!A$3:N$234,13,FALSE),"""","}," )</f>
        <v>"archivo": "/resucito/src/index.html?canto=elsenormehadado"},</v>
      </c>
      <c r="I80" t="str">
        <f>_xlfn.CONCAT(Table46[[#This Row],[id]:[URL]])</f>
        <v>{"id":"elsenormehadado","titulo": "El Señor me ha dado","salmo": "Isaías 50,4-10  - Tercer canto del Siervo de Yahveh","letra": "62|el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elsenormehadado","archivo": "/resucito/src/index.html?canto=elsenormehadado"},</v>
      </c>
    </row>
    <row r="81" spans="2:9" x14ac:dyDescent="0.35">
      <c r="B81" s="26">
        <v>63</v>
      </c>
      <c r="C81" t="s">
        <v>975</v>
      </c>
      <c r="D81" t="str">
        <f>_xlfn.CONCAT("""",VLOOKUP(B81,'Index Web'!A$3:O$234,13,FALSE),"""",",")</f>
        <v>"elielilamasabactani",</v>
      </c>
      <c r="E81" t="str">
        <f>_xlfn.CONCAT("""titulo""",": ","""",VLOOKUP(B81,'Index Web'!A$3:L$234,3,FALSE),"""",",")</f>
        <v>"titulo": "Elí, Elí, lamá sabactaní ",</v>
      </c>
      <c r="F81" t="str">
        <f>_xlfn.CONCAT("""salmo""",": ","""",VLOOKUP(B81,'Index Web'!A$3:L$234,4,FALSE),"""",",")</f>
        <v>"salmo": "Salmo 22 (21)",</v>
      </c>
      <c r="G81" t="str">
        <f>_xlfn.CONCAT("""letra""",": ","""",Table46[[#This Row],[Pg]],"|",VLOOKUP(B81,'Index Web'!A$3:O$234,15,FALSE)," ",VLOOKUP(B81,'Index Web'!A$3:O$234,13,FALSE),"""",",")</f>
        <v>"letra": "63|elí,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c r="H81" t="str">
        <f>_xlfn.CONCAT("""archivo""",": ","""/resucito/src/index.html?canto=",VLOOKUP(B81,'Index Web'!A$3:N$234,13,FALSE),"""","}," )</f>
        <v>"archivo": "/resucito/src/index.html?canto=elielilamasabactani"},</v>
      </c>
      <c r="I81" t="str">
        <f>_xlfn.CONCAT(Table46[[#This Row],[id]:[URL]])</f>
        <v>{"id":"elielilamasabactani","titulo": "Elí, Elí, lamá sabactaní ","salmo": "Salmo 22 (21)","letra": "63|elí,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elielilamasabactani","archivo": "/resucito/src/index.html?canto=elielilamasabactani"},</v>
      </c>
    </row>
    <row r="82" spans="2:9" x14ac:dyDescent="0.35">
      <c r="B82" s="25">
        <v>64</v>
      </c>
      <c r="C82" t="s">
        <v>975</v>
      </c>
      <c r="D82" t="str">
        <f>_xlfn.CONCAT("""",VLOOKUP(B82,'Index Web'!A$3:O$234,13,FALSE),"""",",")</f>
        <v>"enmediodeaquelgentio",</v>
      </c>
      <c r="E82" t="str">
        <f>_xlfn.CONCAT("""titulo""",": ","""",VLOOKUP(B82,'Index Web'!A$3:L$234,3,FALSE),"""",",")</f>
        <v>"titulo": "En medio de aquel gentío",</v>
      </c>
      <c r="F82" t="str">
        <f>_xlfn.CONCAT("""salmo""",": ","""",VLOOKUP(B82,'Index Web'!A$3:L$234,4,FALSE),"""",",")</f>
        <v>"salmo": "Lucas 8,42b-48",</v>
      </c>
      <c r="G82" t="str">
        <f>_xlfn.CONCAT("""letra""",": ","""",Table46[[#This Row],[Pg]],"|",VLOOKUP(B82,'Index Web'!A$3:O$234,15,FALSE)," ",VLOOKUP(B82,'Index Web'!A$3:O$234,13,FALSE),"""",",")</f>
        <v>"letra": "64|en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c r="H82" t="str">
        <f>_xlfn.CONCAT("""archivo""",": ","""/resucito/src/index.html?canto=",VLOOKUP(B82,'Index Web'!A$3:N$234,13,FALSE),"""","}," )</f>
        <v>"archivo": "/resucito/src/index.html?canto=enmediodeaquelgentio"},</v>
      </c>
      <c r="I82" t="str">
        <f>_xlfn.CONCAT(Table46[[#This Row],[id]:[URL]])</f>
        <v>{"id":"enmediodeaquelgentio","titulo": "En medio de aquel gentío","salmo": "Lucas 8,42b-48","letra": "64|en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enmediodeaquelgentio","archivo": "/resucito/src/index.html?canto=enmediodeaquelgentio"},</v>
      </c>
    </row>
    <row r="83" spans="2:9" x14ac:dyDescent="0.35">
      <c r="B83" s="26">
        <v>65</v>
      </c>
      <c r="C83" t="s">
        <v>975</v>
      </c>
      <c r="D83" t="str">
        <f>_xlfn.CONCAT("""",VLOOKUP(B83,'Index Web'!A$3:O$234,13,FALSE),"""",",")</f>
        <v>"enunanocheoscura",</v>
      </c>
      <c r="E83" t="str">
        <f>_xlfn.CONCAT("""titulo""",": ","""",VLOOKUP(B83,'Index Web'!A$3:L$234,3,FALSE),"""",",")</f>
        <v>"titulo": "En una noche oscura",</v>
      </c>
      <c r="F83" t="str">
        <f>_xlfn.CONCAT("""salmo""",": ","""",VLOOKUP(B83,'Index Web'!A$3:L$234,4,FALSE),"""",",")</f>
        <v>"salmo": "Subida al Monte Carmelo – San Juan de la Cruz",</v>
      </c>
      <c r="G83" t="str">
        <f>_xlfn.CONCAT("""letra""",": ","""",Table46[[#This Row],[Pg]],"|",VLOOKUP(B83,'Index Web'!A$3:O$234,15,FALSE)," ",VLOOKUP(B83,'Index Web'!A$3:O$234,13,FALSE),"""",",")</f>
        <v>"letra": "65|en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c r="H83" t="str">
        <f>_xlfn.CONCAT("""archivo""",": ","""/resucito/src/index.html?canto=",VLOOKUP(B83,'Index Web'!A$3:N$234,13,FALSE),"""","}," )</f>
        <v>"archivo": "/resucito/src/index.html?canto=enunanocheoscura"},</v>
      </c>
      <c r="I83" t="str">
        <f>_xlfn.CONCAT(Table46[[#This Row],[id]:[URL]])</f>
        <v>{"id":"enunanocheoscura","titulo": "En una noche oscura","salmo": "Subida al Monte Carmelo – San Juan de la Cruz","letra": "65|en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enunanocheoscura","archivo": "/resucito/src/index.html?canto=enunanocheoscura"},</v>
      </c>
    </row>
    <row r="84" spans="2:9" x14ac:dyDescent="0.35">
      <c r="B84" s="25">
        <v>66</v>
      </c>
      <c r="C84" t="s">
        <v>975</v>
      </c>
      <c r="D84" t="str">
        <f>_xlfn.CONCAT("""",VLOOKUP(B84,'Index Web'!A$3:O$234,13,FALSE),"""",",")</f>
        <v>"eresdignodetomarellibro",</v>
      </c>
      <c r="E84" t="str">
        <f>_xlfn.CONCAT("""titulo""",": ","""",VLOOKUP(B84,'Index Web'!A$3:L$234,3,FALSE),"""",",")</f>
        <v>"titulo": "Eres digno de tomar el libro",</v>
      </c>
      <c r="F84" t="str">
        <f>_xlfn.CONCAT("""salmo""",": ","""",VLOOKUP(B84,'Index Web'!A$3:L$234,4,FALSE),"""",",")</f>
        <v>"salmo": "Apocalipsis 5,9ss",</v>
      </c>
      <c r="G84" t="str">
        <f>_xlfn.CONCAT("""letra""",": ","""",Table46[[#This Row],[Pg]],"|",VLOOKUP(B84,'Index Web'!A$3:O$234,15,FALSE)," ",VLOOKUP(B84,'Index Web'!A$3:O$234,13,FALSE),"""",",")</f>
        <v>"letra": "66|eres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c r="H84" t="str">
        <f>_xlfn.CONCAT("""archivo""",": ","""/resucito/src/index.html?canto=",VLOOKUP(B84,'Index Web'!A$3:N$234,13,FALSE),"""","}," )</f>
        <v>"archivo": "/resucito/src/index.html?canto=eresdignodetomarellibro"},</v>
      </c>
      <c r="I84" t="str">
        <f>_xlfn.CONCAT(Table46[[#This Row],[id]:[URL]])</f>
        <v>{"id":"eresdignodetomarellibro","titulo": "Eres digno de tomar el libro","salmo": "Apocalipsis 5,9ss","letra": "66|eres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eresdignodetomarellibro","archivo": "/resucito/src/index.html?canto=eresdignodetomarellibro"},</v>
      </c>
    </row>
    <row r="85" spans="2:9" x14ac:dyDescent="0.35">
      <c r="B85" s="26">
        <v>67</v>
      </c>
      <c r="C85" t="s">
        <v>975</v>
      </c>
      <c r="D85" t="str">
        <f>_xlfn.CONCAT("""",VLOOKUP(B85,'Index Web'!A$3:O$234,13,FALSE),"""",",")</f>
        <v>"ereshermoso",</v>
      </c>
      <c r="E85" t="str">
        <f>_xlfn.CONCAT("""titulo""",": ","""",VLOOKUP(B85,'Index Web'!A$3:L$234,3,FALSE),"""",",")</f>
        <v>"titulo": "Eres hermoso",</v>
      </c>
      <c r="F85" t="str">
        <f>_xlfn.CONCAT("""salmo""",": ","""",VLOOKUP(B85,'Index Web'!A$3:L$234,4,FALSE),"""",",")</f>
        <v>"salmo": "Salmo 45 (44) ",</v>
      </c>
      <c r="G85" t="str">
        <f>_xlfn.CONCAT("""letra""",": ","""",Table46[[#This Row],[Pg]],"|",VLOOKUP(B85,'Index Web'!A$3:O$234,15,FALSE)," ",VLOOKUP(B85,'Index Web'!A$3:O$234,13,FALSE),"""",",")</f>
        <v>"letra": "67|eres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c r="H85" t="str">
        <f>_xlfn.CONCAT("""archivo""",": ","""/resucito/src/index.html?canto=",VLOOKUP(B85,'Index Web'!A$3:N$234,13,FALSE),"""","}," )</f>
        <v>"archivo": "/resucito/src/index.html?canto=ereshermoso"},</v>
      </c>
      <c r="I85" t="str">
        <f>_xlfn.CONCAT(Table46[[#This Row],[id]:[URL]])</f>
        <v>{"id":"ereshermoso","titulo": "Eres hermoso","salmo": "Salmo 45 (44) ","letra": "67|eres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ereshermoso","archivo": "/resucito/src/index.html?canto=ereshermoso"},</v>
      </c>
    </row>
    <row r="86" spans="2:9" x14ac:dyDescent="0.35">
      <c r="B86" s="25">
        <v>68</v>
      </c>
      <c r="C86" t="s">
        <v>975</v>
      </c>
      <c r="D86" t="str">
        <f>_xlfn.CONCAT("""",VLOOKUP(B86,'Index Web'!A$3:O$234,13,FALSE),"""",",")</f>
        <v>"espaciente",</v>
      </c>
      <c r="E86" t="str">
        <f>_xlfn.CONCAT("""titulo""",": ","""",VLOOKUP(B86,'Index Web'!A$3:L$234,3,FALSE),"""",",")</f>
        <v>"titulo": "Es paciente",</v>
      </c>
      <c r="F86" t="str">
        <f>_xlfn.CONCAT("""salmo""",": ","""",VLOOKUP(B86,'Index Web'!A$3:L$234,4,FALSE),"""",",")</f>
        <v>"salmo": "Himno al Espíritu Santo (Kiko Argüello) ",</v>
      </c>
      <c r="G86" t="str">
        <f>_xlfn.CONCAT("""letra""",": ","""",Table46[[#This Row],[Pg]],"|",VLOOKUP(B86,'Index Web'!A$3:O$234,15,FALSE)," ",VLOOKUP(B86,'Index Web'!A$3:O$234,13,FALSE),"""",",")</f>
        <v>"letra": "68|es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c r="H86" t="str">
        <f>_xlfn.CONCAT("""archivo""",": ","""/resucito/src/index.html?canto=",VLOOKUP(B86,'Index Web'!A$3:N$234,13,FALSE),"""","}," )</f>
        <v>"archivo": "/resucito/src/index.html?canto=espaciente"},</v>
      </c>
      <c r="I86" t="str">
        <f>_xlfn.CONCAT(Table46[[#This Row],[id]:[URL]])</f>
        <v>{"id":"espaciente","titulo": "Es paciente","salmo": "Himno al Espíritu Santo (Kiko Argüello) ","letra": "68|es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espaciente","archivo": "/resucito/src/index.html?canto=espaciente"},</v>
      </c>
    </row>
    <row r="87" spans="2:9" x14ac:dyDescent="0.35">
      <c r="B87" s="26">
        <v>69</v>
      </c>
      <c r="C87" t="s">
        <v>975</v>
      </c>
      <c r="D87" t="str">
        <f>_xlfn.CONCAT("""",VLOOKUP(B87,'Index Web'!A$3:O$234,13,FALSE),"""",",")</f>
        <v>"escondemeenloocultode",</v>
      </c>
      <c r="E87" t="str">
        <f>_xlfn.CONCAT("""titulo""",": ","""",VLOOKUP(B87,'Index Web'!A$3:L$234,3,FALSE),"""",",")</f>
        <v>"titulo": "Escóndeme en lo oculto de ",</v>
      </c>
      <c r="F87" t="str">
        <f>_xlfn.CONCAT("""salmo""",": ","""",VLOOKUP(B87,'Index Web'!A$3:L$234,4,FALSE),"""",",")</f>
        <v>"salmo": "Salmo 27 (26)",</v>
      </c>
      <c r="G87" t="str">
        <f>_xlfn.CONCAT("""letra""",": ","""",Table46[[#This Row],[Pg]],"|",VLOOKUP(B87,'Index Web'!A$3:O$234,15,FALSE)," ",VLOOKUP(B87,'Index Web'!A$3:O$234,13,FALSE),"""",",")</f>
        <v>"letra": "69|escóndeme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v>
      </c>
      <c r="H87" t="str">
        <f>_xlfn.CONCAT("""archivo""",": ","""/resucito/src/index.html?canto=",VLOOKUP(B87,'Index Web'!A$3:N$234,13,FALSE),"""","}," )</f>
        <v>"archivo": "/resucito/src/index.html?canto=escondemeenloocultode"},</v>
      </c>
      <c r="I87" t="str">
        <f>_xlfn.CONCAT(Table46[[#This Row],[id]:[URL]])</f>
        <v>{"id":"escondemeenloocultode","titulo": "Escóndeme en lo oculto de ","salmo": "Salmo 27 (26)","letra": "69|escóndeme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escondemeenloocultode","archivo": "/resucito/src/index.html?canto=escondemeenloocultode"},</v>
      </c>
    </row>
    <row r="88" spans="2:9" x14ac:dyDescent="0.35">
      <c r="B88" s="25">
        <v>70</v>
      </c>
      <c r="C88" t="s">
        <v>975</v>
      </c>
      <c r="D88" t="str">
        <f>_xlfn.CONCAT("""",VLOOKUP(B88,'Index Web'!A$3:O$234,13,FALSE),"""",",")</f>
        <v>"escuchadislaslejanas",</v>
      </c>
      <c r="E88" t="str">
        <f>_xlfn.CONCAT("""titulo""",": ","""",VLOOKUP(B88,'Index Web'!A$3:L$234,3,FALSE),"""",",")</f>
        <v>"titulo": "Escuchad, islas lejanas",</v>
      </c>
      <c r="F88" t="str">
        <f>_xlfn.CONCAT("""salmo""",": ","""",VLOOKUP(B88,'Index Web'!A$3:L$234,4,FALSE),"""",",")</f>
        <v>"salmo": "Isaias 49,1-16 - Segundo canto de Siervo de Yahveh",</v>
      </c>
      <c r="G88" t="str">
        <f>_xlfn.CONCAT("""letra""",": ","""",Table46[[#This Row],[Pg]],"|",VLOOKUP(B88,'Index Web'!A$3:O$234,15,FALSE)," ",VLOOKUP(B88,'Index Web'!A$3:O$234,13,FALSE),"""",",")</f>
        <v>"letra": "70|escuchad,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c r="H88" t="str">
        <f>_xlfn.CONCAT("""archivo""",": ","""/resucito/src/index.html?canto=",VLOOKUP(B88,'Index Web'!A$3:N$234,13,FALSE),"""","}," )</f>
        <v>"archivo": "/resucito/src/index.html?canto=escuchadislaslejanas"},</v>
      </c>
      <c r="I88" t="str">
        <f>_xlfn.CONCAT(Table46[[#This Row],[id]:[URL]])</f>
        <v>{"id":"escuchadislaslejanas","titulo": "Escuchad, islas lejanas","salmo": "Isaias 49,1-16 - Segundo canto de Siervo de Yahveh","letra": "70|escuchad,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escuchadislaslejanas","archivo": "/resucito/src/index.html?canto=escuchadislaslejanas"},</v>
      </c>
    </row>
    <row r="89" spans="2:9" x14ac:dyDescent="0.35">
      <c r="B89" s="26">
        <v>71</v>
      </c>
      <c r="C89" t="s">
        <v>975</v>
      </c>
      <c r="D89" t="str">
        <f>_xlfn.CONCAT("""",VLOOKUP(B89,'Index Web'!A$3:O$234,13,FALSE),"""",",")</f>
        <v>"esteeseldiaenqueactuo",</v>
      </c>
      <c r="E89" t="str">
        <f>_xlfn.CONCAT("""titulo""",": ","""",VLOOKUP(B89,'Index Web'!A$3:L$234,3,FALSE),"""",",")</f>
        <v>"titulo": "Este es el día en que actuó ",</v>
      </c>
      <c r="F89" t="str">
        <f>_xlfn.CONCAT("""salmo""",": ","""",VLOOKUP(B89,'Index Web'!A$3:L$234,4,FALSE),"""",",")</f>
        <v>"salmo": "Salmo 118 (117)",</v>
      </c>
      <c r="G89" t="str">
        <f>_xlfn.CONCAT("""letra""",": ","""",Table46[[#This Row],[Pg]],"|",VLOOKUP(B89,'Index Web'!A$3:O$234,15,FALSE)," ",VLOOKUP(B89,'Index Web'!A$3:O$234,13,FALSE),"""",",")</f>
        <v>"letra": "71|este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v>
      </c>
      <c r="H89" t="str">
        <f>_xlfn.CONCAT("""archivo""",": ","""/resucito/src/index.html?canto=",VLOOKUP(B89,'Index Web'!A$3:N$234,13,FALSE),"""","}," )</f>
        <v>"archivo": "/resucito/src/index.html?canto=esteeseldiaenqueactuo"},</v>
      </c>
      <c r="I89" t="str">
        <f>_xlfn.CONCAT(Table46[[#This Row],[id]:[URL]])</f>
        <v>{"id":"esteeseldiaenqueactuo","titulo": "Este es el día en que actuó ","salmo": "Salmo 118 (117)","letra": "71|este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esteeseldiaenqueactuo","archivo": "/resucito/src/index.html?canto=esteeseldiaenqueactuo"},</v>
      </c>
    </row>
    <row r="90" spans="2:9" x14ac:dyDescent="0.35">
      <c r="B90" s="25">
        <v>72</v>
      </c>
      <c r="C90" t="s">
        <v>975</v>
      </c>
      <c r="D90" t="str">
        <f>_xlfn.CONCAT("""",VLOOKUP(B90,'Index Web'!A$3:O$234,13,FALSE),"""",",")</f>
        <v>"esteeselmandamientomio",</v>
      </c>
      <c r="E90" t="str">
        <f>_xlfn.CONCAT("""titulo""",": ","""",VLOOKUP(B90,'Index Web'!A$3:L$234,3,FALSE),"""",",")</f>
        <v>"titulo": "Este es el mandamiento mío",</v>
      </c>
      <c r="F90" t="str">
        <f>_xlfn.CONCAT("""salmo""",": ","""",VLOOKUP(B90,'Index Web'!A$3:L$234,4,FALSE),"""",",")</f>
        <v>"salmo": "Juan 15,12ss",</v>
      </c>
      <c r="G90" t="str">
        <f>_xlfn.CONCAT("""letra""",": ","""",Table46[[#This Row],[Pg]],"|",VLOOKUP(B90,'Index Web'!A$3:O$234,15,FALSE)," ",VLOOKUP(B90,'Index Web'!A$3:O$234,13,FALSE),"""",",")</f>
        <v>"letra": "72|este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c r="H90" t="str">
        <f>_xlfn.CONCAT("""archivo""",": ","""/resucito/src/index.html?canto=",VLOOKUP(B90,'Index Web'!A$3:N$234,13,FALSE),"""","}," )</f>
        <v>"archivo": "/resucito/src/index.html?canto=esteeselmandamientomio"},</v>
      </c>
      <c r="I90" t="str">
        <f>_xlfn.CONCAT(Table46[[#This Row],[id]:[URL]])</f>
        <v>{"id":"esteeselmandamientomio","titulo": "Este es el mandamiento mío","salmo": "Juan 15,12ss","letra": "72|este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esteeselmandamientomio","archivo": "/resucito/src/index.html?canto=esteeselmandamientomio"},</v>
      </c>
    </row>
    <row r="91" spans="2:9" x14ac:dyDescent="0.35">
      <c r="B91" s="26">
        <v>73</v>
      </c>
      <c r="C91" t="s">
        <v>975</v>
      </c>
      <c r="D91" t="str">
        <f>_xlfn.CONCAT("""",VLOOKUP(B91,'Index Web'!A$3:O$234,13,FALSE),"""",",")</f>
        <v>"evenushalomalejem",</v>
      </c>
      <c r="E91" t="str">
        <f>_xlfn.CONCAT("""titulo""",": ","""",VLOOKUP(B91,'Index Web'!A$3:L$234,3,FALSE),"""",",")</f>
        <v>"titulo": "Evenu shalom alejem",</v>
      </c>
      <c r="F91" t="str">
        <f>_xlfn.CONCAT("""salmo""",": ","""",VLOOKUP(B91,'Index Web'!A$3:L$234,4,FALSE),"""",",")</f>
        <v>"salmo": "Melodía hebraica",</v>
      </c>
      <c r="G91" t="str">
        <f>_xlfn.CONCAT("""letra""",": ","""",Table46[[#This Row],[Pg]],"|",VLOOKUP(B91,'Index Web'!A$3:O$234,15,FALSE)," ",VLOOKUP(B91,'Index Web'!A$3:O$234,13,FALSE),"""",",")</f>
        <v>"letra": "73|evenu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c r="H91" t="str">
        <f>_xlfn.CONCAT("""archivo""",": ","""/resucito/src/index.html?canto=",VLOOKUP(B91,'Index Web'!A$3:N$234,13,FALSE),"""","}," )</f>
        <v>"archivo": "/resucito/src/index.html?canto=evenushalomalejem"},</v>
      </c>
      <c r="I91" t="str">
        <f>_xlfn.CONCAT(Table46[[#This Row],[id]:[URL]])</f>
        <v>{"id":"evenushalomalejem","titulo": "Evenu shalom alejem","salmo": "Melodía hebraica","letra": "73|evenu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evenushalomalejem","archivo": "/resucito/src/index.html?canto=evenushalomalejem"},</v>
      </c>
    </row>
    <row r="92" spans="2:9" x14ac:dyDescent="0.35">
      <c r="B92" s="25">
        <v>74</v>
      </c>
      <c r="C92" t="s">
        <v>975</v>
      </c>
      <c r="D92" t="str">
        <f>_xlfn.CONCAT("""",VLOOKUP(B92,'Index Web'!A$3:O$234,13,FALSE),"""",",")</f>
        <v>"extiendomismanos",</v>
      </c>
      <c r="E92" t="str">
        <f>_xlfn.CONCAT("""titulo""",": ","""",VLOOKUP(B92,'Index Web'!A$3:L$234,3,FALSE),"""",",")</f>
        <v>"titulo": "Extiendo mis manos",</v>
      </c>
      <c r="F92" t="str">
        <f>_xlfn.CONCAT("""salmo""",": ","""",VLOOKUP(B92,'Index Web'!A$3:L$234,4,FALSE),"""",",")</f>
        <v>"salmo": "Oda XXVII de Salomón",</v>
      </c>
      <c r="G92" t="str">
        <f>_xlfn.CONCAT("""letra""",": ","""",Table46[[#This Row],[Pg]],"|",VLOOKUP(B92,'Index Web'!A$3:O$234,15,FALSE)," ",VLOOKUP(B92,'Index Web'!A$3:O$234,13,FALSE),"""",",")</f>
        <v>"letra": "74|extiendo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c r="H92" t="str">
        <f>_xlfn.CONCAT("""archivo""",": ","""/resucito/src/index.html?canto=",VLOOKUP(B92,'Index Web'!A$3:N$234,13,FALSE),"""","}," )</f>
        <v>"archivo": "/resucito/src/index.html?canto=extiendomismanos"},</v>
      </c>
      <c r="I92" t="str">
        <f>_xlfn.CONCAT(Table46[[#This Row],[id]:[URL]])</f>
        <v>{"id":"extiendomismanos","titulo": "Extiendo mis manos","salmo": "Oda XXVII de Salomón","letra": "74|extiendo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extiendomismanos","archivo": "/resucito/src/index.html?canto=extiendomismanos"},</v>
      </c>
    </row>
    <row r="93" spans="2:9" x14ac:dyDescent="0.35">
      <c r="B93" s="26">
        <v>75</v>
      </c>
      <c r="C93" t="s">
        <v>975</v>
      </c>
      <c r="D93" t="str">
        <f>_xlfn.CONCAT("""",VLOOKUP(B93,'Index Web'!A$3:O$234,13,FALSE),"""",",")</f>
        <v>"exultadjustosenelsenor",</v>
      </c>
      <c r="E93" t="str">
        <f>_xlfn.CONCAT("""titulo""",": ","""",VLOOKUP(B93,'Index Web'!A$3:L$234,3,FALSE),"""",",")</f>
        <v>"titulo": "Exultad, justos, en el Señor",</v>
      </c>
      <c r="F93" t="str">
        <f>_xlfn.CONCAT("""salmo""",": ","""",VLOOKUP(B93,'Index Web'!A$3:L$234,4,FALSE),"""",",")</f>
        <v>"salmo": "Salmo 33 (32)",</v>
      </c>
      <c r="G93" t="str">
        <f>_xlfn.CONCAT("""letra""",": ","""",Table46[[#This Row],[Pg]],"|",VLOOKUP(B93,'Index Web'!A$3:O$234,15,FALSE)," ",VLOOKUP(B93,'Index Web'!A$3:O$234,13,FALSE),"""",",")</f>
        <v>"letra": "75|exultad,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c r="H93" t="str">
        <f>_xlfn.CONCAT("""archivo""",": ","""/resucito/src/index.html?canto=",VLOOKUP(B93,'Index Web'!A$3:N$234,13,FALSE),"""","}," )</f>
        <v>"archivo": "/resucito/src/index.html?canto=exultadjustosenelsenor"},</v>
      </c>
      <c r="I93" t="str">
        <f>_xlfn.CONCAT(Table46[[#This Row],[id]:[URL]])</f>
        <v>{"id":"exultadjustosenelsenor","titulo": "Exultad, justos, en el Señor","salmo": "Salmo 33 (32)","letra": "75|exultad,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exultadjustosenelsenor","archivo": "/resucito/src/index.html?canto=exultadjustosenelsenor"},</v>
      </c>
    </row>
    <row r="94" spans="2:9" x14ac:dyDescent="0.35">
      <c r="B94" s="25">
        <v>76</v>
      </c>
      <c r="C94" t="s">
        <v>975</v>
      </c>
      <c r="D94" t="str">
        <f>_xlfn.CONCAT("""",VLOOKUP(B94,'Index Web'!A$3:O$234,13,FALSE),"""",",")</f>
        <v>"felicidadparaelhombre",</v>
      </c>
      <c r="E94" t="str">
        <f>_xlfn.CONCAT("""titulo""",": ","""",VLOOKUP(B94,'Index Web'!A$3:L$234,3,FALSE),"""",",")</f>
        <v>"titulo": "Felicidad para el hombre ",</v>
      </c>
      <c r="F94" t="str">
        <f>_xlfn.CONCAT("""salmo""",": ","""",VLOOKUP(B94,'Index Web'!A$3:L$234,4,FALSE),"""",",")</f>
        <v>"salmo": "Salmo 128 (127)",</v>
      </c>
      <c r="G94" t="str">
        <f>_xlfn.CONCAT("""letra""",": ","""",Table46[[#This Row],[Pg]],"|",VLOOKUP(B94,'Index Web'!A$3:O$234,15,FALSE)," ",VLOOKUP(B94,'Index Web'!A$3:O$234,13,FALSE),"""",",")</f>
        <v>"letra": "76|felicidad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c r="H94" t="str">
        <f>_xlfn.CONCAT("""archivo""",": ","""/resucito/src/index.html?canto=",VLOOKUP(B94,'Index Web'!A$3:N$234,13,FALSE),"""","}," )</f>
        <v>"archivo": "/resucito/src/index.html?canto=felicidadparaelhombre"},</v>
      </c>
      <c r="I94" t="str">
        <f>_xlfn.CONCAT(Table46[[#This Row],[id]:[URL]])</f>
        <v>{"id":"felicidadparaelhombre","titulo": "Felicidad para el hombre ","salmo": "Salmo 128 (127)","letra": "76|felicidad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felicidadparaelhombre","archivo": "/resucito/src/index.html?canto=felicidadparaelhombre"},</v>
      </c>
    </row>
    <row r="95" spans="2:9" x14ac:dyDescent="0.35">
      <c r="B95" s="27">
        <v>188</v>
      </c>
      <c r="C95" t="s">
        <v>975</v>
      </c>
      <c r="D95" t="str">
        <f>_xlfn.CONCAT("""",VLOOKUP(B95,'Index Web'!A$3:O$234,13,FALSE),"""",",")</f>
        <v>"gloriaadiosenloaltodelcielo",</v>
      </c>
      <c r="E95" t="str">
        <f>_xlfn.CONCAT("""titulo""",": ","""",VLOOKUP(B95,'Index Web'!A$3:L$234,3,FALSE),"""",",")</f>
        <v>"titulo": "Gloria a Dios en lo alto del cielo",</v>
      </c>
      <c r="F95" t="str">
        <f>_xlfn.CONCAT("""salmo""",": ","""",VLOOKUP(B95,'Index Web'!A$3:L$234,4,FALSE),"""",",")</f>
        <v>"salmo": "Himno Litúrgico",</v>
      </c>
      <c r="G95" t="str">
        <f>_xlfn.CONCAT("""letra""",": ","""",Table46[[#This Row],[Pg]],"|",VLOOKUP(B95,'Index Web'!A$3:O$234,15,FALSE)," ",VLOOKUP(B95,'Index Web'!A$3:O$234,13,FALSE),"""",",")</f>
        <v>"letra": "188|gloria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c r="H95" t="str">
        <f>_xlfn.CONCAT("""archivo""",": ","""/resucito/src/index.html?canto=",VLOOKUP(B95,'Index Web'!A$3:N$234,13,FALSE),"""","}," )</f>
        <v>"archivo": "/resucito/src/index.html?canto=gloriaadiosenloaltodelcielo"},</v>
      </c>
      <c r="I95" t="str">
        <f>_xlfn.CONCAT(Table46[[#This Row],[id]:[URL]])</f>
        <v>{"id":"gloriaadiosenloaltodelcielo","titulo": "Gloria a Dios en lo alto del cielo","salmo": "Himno Litúrgico","letra": "188|gloria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gloriaadiosenloaltodelcielo","archivo": "/resucito/src/index.html?canto=gloriaadiosenloaltodelcielo"},</v>
      </c>
    </row>
    <row r="96" spans="2:9" x14ac:dyDescent="0.35">
      <c r="B96" s="25">
        <v>77</v>
      </c>
      <c r="C96" t="s">
        <v>975</v>
      </c>
      <c r="D96" t="str">
        <f>_xlfn.CONCAT("""",VLOOKUP(B96,'Index Web'!A$3:O$234,13,FALSE),"""",",")</f>
        <v>"graciasayahveh",</v>
      </c>
      <c r="E96" t="str">
        <f>_xlfn.CONCAT("""titulo""",": ","""",VLOOKUP(B96,'Index Web'!A$3:L$234,3,FALSE),"""",",")</f>
        <v>"titulo": "Gracias a Yahveh",</v>
      </c>
      <c r="F96" t="str">
        <f>_xlfn.CONCAT("""salmo""",": ","""",VLOOKUP(B96,'Index Web'!A$3:L$234,4,FALSE),"""",",")</f>
        <v>"salmo": "Salmo 136 (135) - Melodía hebraica",</v>
      </c>
      <c r="G96" t="str">
        <f>_xlfn.CONCAT("""letra""",": ","""",Table46[[#This Row],[Pg]],"|",VLOOKUP(B96,'Index Web'!A$3:O$234,15,FALSE)," ",VLOOKUP(B96,'Index Web'!A$3:O$234,13,FALSE),"""",",")</f>
        <v>"letra": "77|gracias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c r="H96" t="str">
        <f>_xlfn.CONCAT("""archivo""",": ","""/resucito/src/index.html?canto=",VLOOKUP(B96,'Index Web'!A$3:N$234,13,FALSE),"""","}," )</f>
        <v>"archivo": "/resucito/src/index.html?canto=graciasayahveh"},</v>
      </c>
      <c r="I96" t="str">
        <f>_xlfn.CONCAT(Table46[[#This Row],[id]:[URL]])</f>
        <v>{"id":"graciasayahveh","titulo": "Gracias a Yahveh","salmo": "Salmo 136 (135) - Melodía hebraica","letra": "77|gracias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graciasayahveh","archivo": "/resucito/src/index.html?canto=graciasayahveh"},</v>
      </c>
    </row>
    <row r="97" spans="2:9" x14ac:dyDescent="0.35">
      <c r="B97" s="26">
        <v>78</v>
      </c>
      <c r="C97" t="s">
        <v>975</v>
      </c>
      <c r="D97" t="str">
        <f>_xlfn.CONCAT("""",VLOOKUP(B97,'Index Web'!A$3:O$234,13,FALSE),"""",",")</f>
        <v>"gritadjubilosos",</v>
      </c>
      <c r="E97" t="str">
        <f>_xlfn.CONCAT("""titulo""",": ","""",VLOOKUP(B97,'Index Web'!A$3:L$234,3,FALSE),"""",",")</f>
        <v>"titulo": "Gritad jubilosos",</v>
      </c>
      <c r="F97" t="str">
        <f>_xlfn.CONCAT("""salmo""",": ","""",VLOOKUP(B97,'Index Web'!A$3:L$234,4,FALSE),"""",",")</f>
        <v>"salmo": "Isaías 12,1ss",</v>
      </c>
      <c r="G97" t="str">
        <f>_xlfn.CONCAT("""letra""",": ","""",Table46[[#This Row],[Pg]],"|",VLOOKUP(B97,'Index Web'!A$3:O$234,15,FALSE)," ",VLOOKUP(B97,'Index Web'!A$3:O$234,13,FALSE),"""",",")</f>
        <v>"letra": "78|gritad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c r="H97" t="str">
        <f>_xlfn.CONCAT("""archivo""",": ","""/resucito/src/index.html?canto=",VLOOKUP(B97,'Index Web'!A$3:N$234,13,FALSE),"""","}," )</f>
        <v>"archivo": "/resucito/src/index.html?canto=gritadjubilosos"},</v>
      </c>
      <c r="I97" t="str">
        <f>_xlfn.CONCAT(Table46[[#This Row],[id]:[URL]])</f>
        <v>{"id":"gritadjubilosos","titulo": "Gritad jubilosos","salmo": "Isaías 12,1ss","letra": "78|gritad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gritadjubilosos","archivo": "/resucito/src/index.html?canto=gritadjubilosos"},</v>
      </c>
    </row>
    <row r="98" spans="2:9" x14ac:dyDescent="0.35">
      <c r="B98" s="25">
        <v>79</v>
      </c>
      <c r="C98" t="s">
        <v>975</v>
      </c>
      <c r="D98" t="str">
        <f>_xlfn.CONCAT("""",VLOOKUP(B98,'Index Web'!A$3:O$234,13,FALSE),"""",",")</f>
        <v>"haciatimoradasanta",</v>
      </c>
      <c r="E98" t="str">
        <f>_xlfn.CONCAT("""titulo""",": ","""",VLOOKUP(B98,'Index Web'!A$3:L$234,3,FALSE),"""",",")</f>
        <v>"titulo": "Hacia ti, morada santa",</v>
      </c>
      <c r="F98" t="str">
        <f>_xlfn.CONCAT("""salmo""",": ","""",VLOOKUP(B98,'Index Web'!A$3:L$234,4,FALSE),"""",",")</f>
        <v>"salmo": "Himno procesional eucarístico (Kiko Argüello)",</v>
      </c>
      <c r="G98" t="str">
        <f>_xlfn.CONCAT("""letra""",": ","""",Table46[[#This Row],[Pg]],"|",VLOOKUP(B98,'Index Web'!A$3:O$234,15,FALSE)," ",VLOOKUP(B98,'Index Web'!A$3:O$234,13,FALSE),"""",",")</f>
        <v>"letra": "79|hacia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c r="H98" t="str">
        <f>_xlfn.CONCAT("""archivo""",": ","""/resucito/src/index.html?canto=",VLOOKUP(B98,'Index Web'!A$3:N$234,13,FALSE),"""","}," )</f>
        <v>"archivo": "/resucito/src/index.html?canto=haciatimoradasanta"},</v>
      </c>
      <c r="I98" t="str">
        <f>_xlfn.CONCAT(Table46[[#This Row],[id]:[URL]])</f>
        <v>{"id":"haciatimoradasanta","titulo": "Hacia ti, morada santa","salmo": "Himno procesional eucarístico (Kiko Argüello)","letra": "79|hacia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haciatimoradasanta","archivo": "/resucito/src/index.html?canto=haciatimoradasanta"},</v>
      </c>
    </row>
    <row r="99" spans="2:9" x14ac:dyDescent="0.35">
      <c r="B99" s="26">
        <v>80</v>
      </c>
      <c r="C99" t="s">
        <v>975</v>
      </c>
      <c r="D99" t="str">
        <f>_xlfn.CONCAT("""",VLOOKUP(B99,'Index Web'!A$3:O$234,13,FALSE),"""",",")</f>
        <v>"hastacuando",</v>
      </c>
      <c r="E99" t="str">
        <f>_xlfn.CONCAT("""titulo""",": ","""",VLOOKUP(B99,'Index Web'!A$3:L$234,3,FALSE),"""",",")</f>
        <v>"titulo": "Hasta cuándo",</v>
      </c>
      <c r="F99" t="str">
        <f>_xlfn.CONCAT("""salmo""",": ","""",VLOOKUP(B99,'Index Web'!A$3:L$234,4,FALSE),"""",",")</f>
        <v>"salmo": "Salmo 13 (12)",</v>
      </c>
      <c r="G99" t="str">
        <f>_xlfn.CONCAT("""letra""",": ","""",Table46[[#This Row],[Pg]],"|",VLOOKUP(B99,'Index Web'!A$3:O$234,15,FALSE)," ",VLOOKUP(B99,'Index Web'!A$3:O$234,13,FALSE),"""",",")</f>
        <v>"letra": "80|hasta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c r="H99" t="str">
        <f>_xlfn.CONCAT("""archivo""",": ","""/resucito/src/index.html?canto=",VLOOKUP(B99,'Index Web'!A$3:N$234,13,FALSE),"""","}," )</f>
        <v>"archivo": "/resucito/src/index.html?canto=hastacuando"},</v>
      </c>
      <c r="I99" t="str">
        <f>_xlfn.CONCAT(Table46[[#This Row],[id]:[URL]])</f>
        <v>{"id":"hastacuando","titulo": "Hasta cuándo","salmo": "Salmo 13 (12)","letra": "80|hasta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hastacuando","archivo": "/resucito/src/index.html?canto=hastacuando"},</v>
      </c>
    </row>
    <row r="100" spans="2:9" x14ac:dyDescent="0.35">
      <c r="B100" s="25">
        <v>81</v>
      </c>
      <c r="C100" t="s">
        <v>975</v>
      </c>
      <c r="D100" t="str">
        <f>_xlfn.CONCAT("""",VLOOKUP(B100,'Index Web'!A$3:O$234,13,FALSE),"""",",")</f>
        <v>"heaquimisiervo",</v>
      </c>
      <c r="E100" t="str">
        <f>_xlfn.CONCAT("""titulo""",": ","""",VLOOKUP(B100,'Index Web'!A$3:L$234,3,FALSE),"""",",")</f>
        <v>"titulo": "He aquí mi siervo",</v>
      </c>
      <c r="F100" t="str">
        <f>_xlfn.CONCAT("""salmo""",": ","""",VLOOKUP(B100,'Index Web'!A$3:L$234,4,FALSE),"""",",")</f>
        <v>"salmo": "Isaías 42,1-4; Mateo 12,18-21 - Primer canto de Siervo de Yahveh",</v>
      </c>
      <c r="G100" t="str">
        <f>_xlfn.CONCAT("""letra""",": ","""",Table46[[#This Row],[Pg]],"|",VLOOKUP(B100,'Index Web'!A$3:O$234,15,FALSE)," ",VLOOKUP(B100,'Index Web'!A$3:O$234,13,FALSE),"""",",")</f>
        <v>"letra": "81|he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c r="H100" t="str">
        <f>_xlfn.CONCAT("""archivo""",": ","""/resucito/src/index.html?canto=",VLOOKUP(B100,'Index Web'!A$3:N$234,13,FALSE),"""","}," )</f>
        <v>"archivo": "/resucito/src/index.html?canto=heaquimisiervo"},</v>
      </c>
      <c r="I100" t="str">
        <f>_xlfn.CONCAT(Table46[[#This Row],[id]:[URL]])</f>
        <v>{"id":"heaquimisiervo","titulo": "He aquí mi siervo","salmo": "Isaías 42,1-4; Mateo 12,18-21 - Primer canto de Siervo de Yahveh","letra": "81|he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heaquimisiervo","archivo": "/resucito/src/index.html?canto=heaquimisiervo"},</v>
      </c>
    </row>
    <row r="101" spans="2:9" x14ac:dyDescent="0.35">
      <c r="B101" s="31">
        <v>226</v>
      </c>
      <c r="C101" t="s">
        <v>975</v>
      </c>
      <c r="D101" t="str">
        <f>_xlfn.CONCAT("""",VLOOKUP(B101,'Index Web'!A$3:O$234,13,FALSE),"""",",")</f>
        <v>"heaquiquenuestroespejoeselsenor",</v>
      </c>
      <c r="E101" t="str">
        <f>_xlfn.CONCAT("""titulo""",": ","""",VLOOKUP(B101,'Index Web'!A$3:L$234,3,FALSE),"""",",")</f>
        <v>"titulo": "He aquí que nuestro espejo es el Señor",</v>
      </c>
      <c r="F101" t="str">
        <f>_xlfn.CONCAT("""salmo""",": ","""",VLOOKUP(B101,'Index Web'!A$3:L$234,4,FALSE),"""",",")</f>
        <v>"salmo": "Oda XIII de Salomón",</v>
      </c>
      <c r="G101" t="str">
        <f>_xlfn.CONCAT("""letra""",": ","""",Table46[[#This Row],[Pg]],"|",VLOOKUP(B101,'Index Web'!A$3:O$234,15,FALSE)," ",VLOOKUP(B101,'Index Web'!A$3:O$234,13,FALSE),"""",",")</f>
        <v>"letra": "226|he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c r="H101" t="str">
        <f>_xlfn.CONCAT("""archivo""",": ","""/resucito/src/index.html?canto=",VLOOKUP(B101,'Index Web'!A$3:N$234,13,FALSE),"""","}," )</f>
        <v>"archivo": "/resucito/src/index.html?canto=heaquiquenuestroespejoeselsenor"},</v>
      </c>
      <c r="I101" t="str">
        <f>_xlfn.CONCAT(Table46[[#This Row],[id]:[URL]])</f>
        <v>{"id":"heaquiquenuestroespejoeselsenor","titulo": "He aquí que nuestro espejo es el Señor","salmo": "Oda XIII de Salomón","letra": "226|he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heaquiquenuestroespejoeselsenor","archivo": "/resucito/src/index.html?canto=heaquiquenuestroespejoeselsenor"},</v>
      </c>
    </row>
    <row r="102" spans="2:9" x14ac:dyDescent="0.35">
      <c r="B102" s="25">
        <v>82</v>
      </c>
      <c r="C102" t="s">
        <v>975</v>
      </c>
      <c r="D102" t="str">
        <f>_xlfn.CONCAT("""",VLOOKUP(B102,'Index Web'!A$3:O$234,13,FALSE),"""",",")</f>
        <v>"heaquiquevengopresto",</v>
      </c>
      <c r="E102" t="str">
        <f>_xlfn.CONCAT("""titulo""",": ","""",VLOOKUP(B102,'Index Web'!A$3:L$234,3,FALSE),"""",",")</f>
        <v>"titulo": "He aquí que vengo presto",</v>
      </c>
      <c r="F102" t="str">
        <f>_xlfn.CONCAT("""salmo""",": ","""",VLOOKUP(B102,'Index Web'!A$3:L$234,4,FALSE),"""",",")</f>
        <v>"salmo": "Apocalipsis 22,12-16",</v>
      </c>
      <c r="G102" t="str">
        <f>_xlfn.CONCAT("""letra""",": ","""",Table46[[#This Row],[Pg]],"|",VLOOKUP(B102,'Index Web'!A$3:O$234,15,FALSE)," ",VLOOKUP(B102,'Index Web'!A$3:O$234,13,FALSE),"""",",")</f>
        <v>"letra": "82|he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c r="H102" t="str">
        <f>_xlfn.CONCAT("""archivo""",": ","""/resucito/src/index.html?canto=",VLOOKUP(B102,'Index Web'!A$3:N$234,13,FALSE),"""","}," )</f>
        <v>"archivo": "/resucito/src/index.html?canto=heaquiquevengopresto"},</v>
      </c>
      <c r="I102" t="str">
        <f>_xlfn.CONCAT(Table46[[#This Row],[id]:[URL]])</f>
        <v>{"id":"heaquiquevengopresto","titulo": "He aquí que vengo presto","salmo": "Apocalipsis 22,12-16","letra": "82|he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heaquiquevengopresto","archivo": "/resucito/src/index.html?canto=heaquiquevengopresto"},</v>
      </c>
    </row>
    <row r="103" spans="2:9" x14ac:dyDescent="0.35">
      <c r="B103" s="26">
        <v>83</v>
      </c>
      <c r="C103" t="s">
        <v>975</v>
      </c>
      <c r="D103" t="str">
        <f>_xlfn.CONCAT("""",VLOOKUP(B103,'Index Web'!A$3:O$234,13,FALSE),"""",",")</f>
        <v>"heesperadoenelsenor",</v>
      </c>
      <c r="E103" t="str">
        <f>_xlfn.CONCAT("""titulo""",": ","""",VLOOKUP(B103,'Index Web'!A$3:L$234,3,FALSE),"""",",")</f>
        <v>"titulo": "He esperado en el Señor",</v>
      </c>
      <c r="F103" t="str">
        <f>_xlfn.CONCAT("""salmo""",": ","""",VLOOKUP(B103,'Index Web'!A$3:L$234,4,FALSE),"""",",")</f>
        <v>"salmo": "Salmo 40 (39)",</v>
      </c>
      <c r="G103" t="str">
        <f>_xlfn.CONCAT("""letra""",": ","""",Table46[[#This Row],[Pg]],"|",VLOOKUP(B103,'Index Web'!A$3:O$234,15,FALSE)," ",VLOOKUP(B103,'Index Web'!A$3:O$234,13,FALSE),"""",",")</f>
        <v>"letra": "83|he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c r="H103" t="str">
        <f>_xlfn.CONCAT("""archivo""",": ","""/resucito/src/index.html?canto=",VLOOKUP(B103,'Index Web'!A$3:N$234,13,FALSE),"""","}," )</f>
        <v>"archivo": "/resucito/src/index.html?canto=heesperadoenelsenor"},</v>
      </c>
      <c r="I103" t="str">
        <f>_xlfn.CONCAT(Table46[[#This Row],[id]:[URL]])</f>
        <v>{"id":"heesperadoenelsenor","titulo": "He esperado en el Señor","salmo": "Salmo 40 (39)","letra": "83|he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heesperadoenelsenor","archivo": "/resucito/src/index.html?canto=heesperadoenelsenor"},</v>
      </c>
    </row>
    <row r="104" spans="2:9" x14ac:dyDescent="0.35">
      <c r="B104" s="24">
        <v>241</v>
      </c>
      <c r="C104" t="s">
        <v>975</v>
      </c>
      <c r="D104" t="str">
        <f>_xlfn.CONCAT("""",VLOOKUP(B104,'Index Web'!A$3:O$234,13,FALSE),"""",",")</f>
        <v>"hermosaeresamigamia",</v>
      </c>
      <c r="E104" t="str">
        <f>_xlfn.CONCAT("""titulo""",": ","""",VLOOKUP(B104,'Index Web'!A$3:L$234,3,FALSE),"""",",")</f>
        <v>"titulo": "Hermosa eres, amiga mía",</v>
      </c>
      <c r="F104" t="str">
        <f>_xlfn.CONCAT("""salmo""",": ","""",VLOOKUP(B104,'Index Web'!A$3:L$234,4,FALSE),"""",",")</f>
        <v>"salmo": "Cantar de los cantares 6-7",</v>
      </c>
      <c r="G104" t="str">
        <f>_xlfn.CONCAT("""letra""",": ","""",Table46[[#This Row],[Pg]],"|",VLOOKUP(B104,'Index Web'!A$3:O$234,15,FALSE)," ",VLOOKUP(B104,'Index Web'!A$3:O$234,13,FALSE),"""",",")</f>
        <v>"letra": "241|hermosa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c r="H104" t="str">
        <f>_xlfn.CONCAT("""archivo""",": ","""/resucito/src/index.html?canto=",VLOOKUP(B104,'Index Web'!A$3:N$234,13,FALSE),"""","}," )</f>
        <v>"archivo": "/resucito/src/index.html?canto=hermosaeresamigamia"},</v>
      </c>
      <c r="I104" t="str">
        <f>_xlfn.CONCAT(Table46[[#This Row],[id]:[URL]])</f>
        <v>{"id":"hermosaeresamigamia","titulo": "Hermosa eres, amiga mía","salmo": "Cantar de los cantares 6-7","letra": "241|hermosa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hermosaeresamigamia","archivo": "/resucito/src/index.html?canto=hermosaeresamigamia"},</v>
      </c>
    </row>
    <row r="105" spans="2:9" x14ac:dyDescent="0.35">
      <c r="B105" s="26">
        <v>84</v>
      </c>
      <c r="C105" t="s">
        <v>975</v>
      </c>
      <c r="D105" t="str">
        <f>_xlfn.CONCAT("""",VLOOKUP(B105,'Index Web'!A$3:O$234,13,FALSE),"""",",")</f>
        <v>"hijasdejerusalen",</v>
      </c>
      <c r="E105" t="str">
        <f>_xlfn.CONCAT("""titulo""",": ","""",VLOOKUP(B105,'Index Web'!A$3:L$234,3,FALSE),"""",",")</f>
        <v>"titulo": "Hijas de Jerusalén",</v>
      </c>
      <c r="F105" t="str">
        <f>_xlfn.CONCAT("""salmo""",": ","""",VLOOKUP(B105,'Index Web'!A$3:L$234,4,FALSE),"""",",")</f>
        <v>"salmo": "Lucas 23,28-46",</v>
      </c>
      <c r="G105" t="str">
        <f>_xlfn.CONCAT("""letra""",": ","""",Table46[[#This Row],[Pg]],"|",VLOOKUP(B105,'Index Web'!A$3:O$234,15,FALSE)," ",VLOOKUP(B105,'Index Web'!A$3:O$234,13,FALSE),"""",",")</f>
        <v>"letra": "84|hijas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c r="H105" t="str">
        <f>_xlfn.CONCAT("""archivo""",": ","""/resucito/src/index.html?canto=",VLOOKUP(B105,'Index Web'!A$3:N$234,13,FALSE),"""","}," )</f>
        <v>"archivo": "/resucito/src/index.html?canto=hijasdejerusalen"},</v>
      </c>
      <c r="I105" t="str">
        <f>_xlfn.CONCAT(Table46[[#This Row],[id]:[URL]])</f>
        <v>{"id":"hijasdejerusalen","titulo": "Hijas de Jerusalén","salmo": "Lucas 23,28-46","letra": "84|hijas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hijasdejerusalen","archivo": "/resucito/src/index.html?canto=hijasdejerusalen"},</v>
      </c>
    </row>
    <row r="106" spans="2:9" x14ac:dyDescent="0.35">
      <c r="B106" s="25">
        <v>85</v>
      </c>
      <c r="C106" t="s">
        <v>975</v>
      </c>
      <c r="D106" t="str">
        <f>_xlfn.CONCAT("""",VLOOKUP(B106,'Index Web'!A$3:O$234,13,FALSE),"""",",")</f>
        <v>"himnoacristoluz",</v>
      </c>
      <c r="E106" t="str">
        <f>_xlfn.CONCAT("""titulo""",": ","""",VLOOKUP(B106,'Index Web'!A$3:L$234,3,FALSE),"""",",")</f>
        <v>"titulo": "Himno a Cristo luz",</v>
      </c>
      <c r="F106" t="str">
        <f>_xlfn.CONCAT("""salmo""",": ","""",VLOOKUP(B106,'Index Web'!A$3:L$234,4,FALSE),"""",",")</f>
        <v>"salmo": "Himno vespertino (San Gregorio Nacianceno)",</v>
      </c>
      <c r="G106" t="str">
        <f>_xlfn.CONCAT("""letra""",": ","""",Table46[[#This Row],[Pg]],"|",VLOOKUP(B106,'Index Web'!A$3:O$234,15,FALSE)," ",VLOOKUP(B106,'Index Web'!A$3:O$234,13,FALSE),"""",",")</f>
        <v>"letra": "85|himno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c r="H106" t="str">
        <f>_xlfn.CONCAT("""archivo""",": ","""/resucito/src/index.html?canto=",VLOOKUP(B106,'Index Web'!A$3:N$234,13,FALSE),"""","}," )</f>
        <v>"archivo": "/resucito/src/index.html?canto=himnoacristoluz"},</v>
      </c>
      <c r="I106" t="str">
        <f>_xlfn.CONCAT(Table46[[#This Row],[id]:[URL]])</f>
        <v>{"id":"himnoacristoluz","titulo": "Himno a Cristo luz","salmo": "Himno vespertino (San Gregorio Nacianceno)","letra": "85|himno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himnoacristoluz","archivo": "/resucito/src/index.html?canto=himnoacristoluz"},</v>
      </c>
    </row>
    <row r="107" spans="2:9" x14ac:dyDescent="0.35">
      <c r="B107" s="26">
        <v>86</v>
      </c>
      <c r="C107" t="s">
        <v>975</v>
      </c>
      <c r="D107" t="str">
        <f>_xlfn.CONCAT("""",VLOOKUP(B107,'Index Web'!A$3:O$234,13,FALSE),"""",",")</f>
        <v>"himnoalacaridad",</v>
      </c>
      <c r="E107" t="str">
        <f>_xlfn.CONCAT("""titulo""",": ","""",VLOOKUP(B107,'Index Web'!A$3:L$234,3,FALSE),"""",",")</f>
        <v>"titulo": "Himno a la caridad",</v>
      </c>
      <c r="F107" t="str">
        <f>_xlfn.CONCAT("""salmo""",": ","""",VLOOKUP(B107,'Index Web'!A$3:L$234,4,FALSE),"""",",")</f>
        <v>"salmo": "1 Corintios 13,1-7",</v>
      </c>
      <c r="G107" t="str">
        <f>_xlfn.CONCAT("""letra""",": ","""",Table46[[#This Row],[Pg]],"|",VLOOKUP(B107,'Index Web'!A$3:O$234,15,FALSE)," ",VLOOKUP(B107,'Index Web'!A$3:O$234,13,FALSE),"""",",")</f>
        <v>"letra": "86|himno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c r="H107" t="str">
        <f>_xlfn.CONCAT("""archivo""",": ","""/resucito/src/index.html?canto=",VLOOKUP(B107,'Index Web'!A$3:N$234,13,FALSE),"""","}," )</f>
        <v>"archivo": "/resucito/src/index.html?canto=himnoalacaridad"},</v>
      </c>
      <c r="I107" t="str">
        <f>_xlfn.CONCAT(Table46[[#This Row],[id]:[URL]])</f>
        <v>{"id":"himnoalacaridad","titulo": "Himno a la caridad","salmo": "1 Corintios 13,1-7","letra": "86|himno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himnoalacaridad","archivo": "/resucito/src/index.html?canto=himnoalacaridad"},</v>
      </c>
    </row>
    <row r="108" spans="2:9" x14ac:dyDescent="0.35">
      <c r="B108" s="30">
        <v>227</v>
      </c>
      <c r="C108" t="s">
        <v>975</v>
      </c>
      <c r="D108" t="str">
        <f>_xlfn.CONCAT("""",VLOOKUP(B108,'Index Web'!A$3:O$234,13,FALSE),"""",",")</f>
        <v>"himnoalacruzgloriosa",</v>
      </c>
      <c r="E108" t="str">
        <f>_xlfn.CONCAT("""titulo""",": ","""",VLOOKUP(B108,'Index Web'!A$3:L$234,3,FALSE),"""",",")</f>
        <v>"titulo": "Himno a la Cruz Gloriosa",</v>
      </c>
      <c r="F108" t="str">
        <f>_xlfn.CONCAT("""salmo""",": ","""",VLOOKUP(B108,'Index Web'!A$3:L$234,4,FALSE),"""",",")</f>
        <v>"salmo": "Homilía La Santa Pascua (Anónimo s. II)",</v>
      </c>
      <c r="G108" t="str">
        <f>_xlfn.CONCAT("""letra""",": ","""",Table46[[#This Row],[Pg]],"|",VLOOKUP(B108,'Index Web'!A$3:O$234,15,FALSE)," ",VLOOKUP(B108,'Index Web'!A$3:O$234,13,FALSE),"""",",")</f>
        <v>"letra": "227|himno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c r="H108" t="str">
        <f>_xlfn.CONCAT("""archivo""",": ","""/resucito/src/index.html?canto=",VLOOKUP(B108,'Index Web'!A$3:N$234,13,FALSE),"""","}," )</f>
        <v>"archivo": "/resucito/src/index.html?canto=himnoalacruzgloriosa"},</v>
      </c>
      <c r="I108" t="str">
        <f>_xlfn.CONCAT(Table46[[#This Row],[id]:[URL]])</f>
        <v>{"id":"himnoalacruzgloriosa","titulo": "Himno a la Cruz Gloriosa","salmo": "Homilía La Santa Pascua (Anónimo s. II)","letra": "227|himno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himnoalacruzgloriosa","archivo": "/resucito/src/index.html?canto=himnoalacruzgloriosa"},</v>
      </c>
    </row>
    <row r="109" spans="2:9" x14ac:dyDescent="0.35">
      <c r="B109" s="26">
        <v>87</v>
      </c>
      <c r="C109" t="s">
        <v>975</v>
      </c>
      <c r="D109" t="str">
        <f>_xlfn.CONCAT("""",VLOOKUP(B109,'Index Web'!A$3:O$234,13,FALSE),"""",",")</f>
        <v>"himnoalakenosis",</v>
      </c>
      <c r="E109" t="str">
        <f>_xlfn.CONCAT("""titulo""",": ","""",VLOOKUP(B109,'Index Web'!A$3:L$234,3,FALSE),"""",",")</f>
        <v>"titulo": "Himno a la kenosis",</v>
      </c>
      <c r="F109" t="str">
        <f>_xlfn.CONCAT("""salmo""",": ","""",VLOOKUP(B109,'Index Web'!A$3:L$234,4,FALSE),"""",",")</f>
        <v>"salmo": "Filipenses 2,1-11",</v>
      </c>
      <c r="G109" t="str">
        <f>_xlfn.CONCAT("""letra""",": ","""",Table46[[#This Row],[Pg]],"|",VLOOKUP(B109,'Index Web'!A$3:O$234,15,FALSE)," ",VLOOKUP(B109,'Index Web'!A$3:O$234,13,FALSE),"""",",")</f>
        <v>"letra": "87|himno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c r="H109" t="str">
        <f>_xlfn.CONCAT("""archivo""",": ","""/resucito/src/index.html?canto=",VLOOKUP(B109,'Index Web'!A$3:N$234,13,FALSE),"""","}," )</f>
        <v>"archivo": "/resucito/src/index.html?canto=himnoalakenosis"},</v>
      </c>
      <c r="I109" t="str">
        <f>_xlfn.CONCAT(Table46[[#This Row],[id]:[URL]])</f>
        <v>{"id":"himnoalakenosis","titulo": "Himno a la kenosis","salmo": "Filipenses 2,1-11","letra": "87|himno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himnoalakenosis","archivo": "/resucito/src/index.html?canto=himnoalakenosis"},</v>
      </c>
    </row>
    <row r="110" spans="2:9" x14ac:dyDescent="0.35">
      <c r="B110" s="25">
        <v>88</v>
      </c>
      <c r="C110" t="s">
        <v>975</v>
      </c>
      <c r="D110" t="str">
        <f>_xlfn.CONCAT("""",VLOOKUP(B110,'Index Web'!A$3:O$234,13,FALSE),"""",",")</f>
        <v>"himnodeadviento",</v>
      </c>
      <c r="E110" t="str">
        <f>_xlfn.CONCAT("""titulo""",": ","""",VLOOKUP(B110,'Index Web'!A$3:L$234,3,FALSE),"""",",")</f>
        <v>"titulo": "Himno de Adviento",</v>
      </c>
      <c r="F110" t="str">
        <f>_xlfn.CONCAT("""salmo""",": ","""",VLOOKUP(B110,'Index Web'!A$3:L$234,4,FALSE),"""",",")</f>
        <v>"salmo": "Himno lat. «Vox clara ecce Intonat»",</v>
      </c>
      <c r="G110" t="str">
        <f>_xlfn.CONCAT("""letra""",": ","""",Table46[[#This Row],[Pg]],"|",VLOOKUP(B110,'Index Web'!A$3:O$234,15,FALSE)," ",VLOOKUP(B110,'Index Web'!A$3:O$234,13,FALSE),"""",",")</f>
        <v>"letra": "88|himno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c r="H110" t="str">
        <f>_xlfn.CONCAT("""archivo""",": ","""/resucito/src/index.html?canto=",VLOOKUP(B110,'Index Web'!A$3:N$234,13,FALSE),"""","}," )</f>
        <v>"archivo": "/resucito/src/index.html?canto=himnodeadviento"},</v>
      </c>
      <c r="I110" t="str">
        <f>_xlfn.CONCAT(Table46[[#This Row],[id]:[URL]])</f>
        <v>{"id":"himnodeadviento","titulo": "Himno de Adviento","salmo": "Himno lat. «Vox clara ecce Intonat»","letra": "88|himno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himnodeadviento","archivo": "/resucito/src/index.html?canto=himnodeadviento"},</v>
      </c>
    </row>
    <row r="111" spans="2:9" x14ac:dyDescent="0.35">
      <c r="B111" s="26">
        <v>89</v>
      </c>
      <c r="C111" t="s">
        <v>975</v>
      </c>
      <c r="D111" t="str">
        <f>_xlfn.CONCAT("""",VLOOKUP(B111,'Index Web'!A$3:O$234,13,FALSE),"""",",")</f>
        <v>"himnodelaascension",</v>
      </c>
      <c r="E111" t="str">
        <f>_xlfn.CONCAT("""titulo""",": ","""",VLOOKUP(B111,'Index Web'!A$3:L$234,3,FALSE),"""",",")</f>
        <v>"titulo": "Himno de la Ascensión",</v>
      </c>
      <c r="F111" t="str">
        <f>_xlfn.CONCAT("""salmo""",": ","""",VLOOKUP(B111,'Index Web'!A$3:L$234,4,FALSE),"""",",")</f>
        <v>"salmo": "Himno de Laudes del tiempo Pascual, de la Ascensión a Pentecostés  / Himno de la liturgia de las horas ",</v>
      </c>
      <c r="G111" t="str">
        <f>_xlfn.CONCAT("""letra""",": ","""",Table46[[#This Row],[Pg]],"|",VLOOKUP(B111,'Index Web'!A$3:O$234,15,FALSE)," ",VLOOKUP(B111,'Index Web'!A$3:O$234,13,FALSE),"""",",")</f>
        <v>"letra": "89|himno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c r="H111" t="str">
        <f>_xlfn.CONCAT("""archivo""",": ","""/resucito/src/index.html?canto=",VLOOKUP(B111,'Index Web'!A$3:N$234,13,FALSE),"""","}," )</f>
        <v>"archivo": "/resucito/src/index.html?canto=himnodelaascension"},</v>
      </c>
      <c r="I111" t="str">
        <f>_xlfn.CONCAT(Table46[[#This Row],[id]:[URL]])</f>
        <v>{"id":"himnodelaascension","titulo": "Himno de la Ascensión","salmo": "Himno de Laudes del tiempo Pascual, de la Ascensión a Pentecostés  / Himno de la liturgia de las horas ","letra": "89|himno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himnodelaascension","archivo": "/resucito/src/index.html?canto=himnodelaascension"},</v>
      </c>
    </row>
    <row r="112" spans="2:9" x14ac:dyDescent="0.35">
      <c r="B112" s="25">
        <v>90</v>
      </c>
      <c r="C112" t="s">
        <v>975</v>
      </c>
      <c r="D112" t="str">
        <f>_xlfn.CONCAT("""",VLOOKUP(B112,'Index Web'!A$3:O$234,13,FALSE),"""",",")</f>
        <v>"himnodepascua",</v>
      </c>
      <c r="E112" t="str">
        <f>_xlfn.CONCAT("""titulo""",": ","""",VLOOKUP(B112,'Index Web'!A$3:L$234,3,FALSE),"""",",")</f>
        <v>"titulo": "Himno de Pascua",</v>
      </c>
      <c r="F112" t="str">
        <f>_xlfn.CONCAT("""salmo""",": ","""",VLOOKUP(B112,'Index Web'!A$3:L$234,4,FALSE),"""",",")</f>
        <v>"salmo": "Himno lat. «Aurora lucis rutiiat»",</v>
      </c>
      <c r="G112" t="str">
        <f>_xlfn.CONCAT("""letra""",": ","""",Table46[[#This Row],[Pg]],"|",VLOOKUP(B112,'Index Web'!A$3:O$234,15,FALSE)," ",VLOOKUP(B112,'Index Web'!A$3:O$234,13,FALSE),"""",",")</f>
        <v>"letra": "90|himno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c r="H112" t="str">
        <f>_xlfn.CONCAT("""archivo""",": ","""/resucito/src/index.html?canto=",VLOOKUP(B112,'Index Web'!A$3:N$234,13,FALSE),"""","}," )</f>
        <v>"archivo": "/resucito/src/index.html?canto=himnodepascua"},</v>
      </c>
      <c r="I112" t="str">
        <f>_xlfn.CONCAT(Table46[[#This Row],[id]:[URL]])</f>
        <v>{"id":"himnodepascua","titulo": "Himno de Pascua","salmo": "Himno lat. «Aurora lucis rutiiat»","letra": "90|himno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himnodepascua","archivo": "/resucito/src/index.html?canto=himnodepascua"},</v>
      </c>
    </row>
    <row r="113" spans="2:9" x14ac:dyDescent="0.35">
      <c r="B113" s="26">
        <v>91</v>
      </c>
      <c r="C113" t="s">
        <v>975</v>
      </c>
      <c r="D113" t="str">
        <f>_xlfn.CONCAT("""",VLOOKUP(B113,'Index Web'!A$3:O$234,13,FALSE),"""",",")</f>
        <v>"huyeamadomio",</v>
      </c>
      <c r="E113" t="str">
        <f>_xlfn.CONCAT("""titulo""",": ","""",VLOOKUP(B113,'Index Web'!A$3:L$234,3,FALSE),"""",",")</f>
        <v>"titulo": "Huye, amado mío",</v>
      </c>
      <c r="F113" t="str">
        <f>_xlfn.CONCAT("""salmo""",": ","""",VLOOKUP(B113,'Index Web'!A$3:L$234,4,FALSE),"""",",")</f>
        <v>"salmo": "Cantar de los Cantares 8,10-14",</v>
      </c>
      <c r="G113" t="str">
        <f>_xlfn.CONCAT("""letra""",": ","""",Table46[[#This Row],[Pg]],"|",VLOOKUP(B113,'Index Web'!A$3:O$234,15,FALSE)," ",VLOOKUP(B113,'Index Web'!A$3:O$234,13,FALSE),"""",",")</f>
        <v>"letra": "91|huye,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c r="H113" t="str">
        <f>_xlfn.CONCAT("""archivo""",": ","""/resucito/src/index.html?canto=",VLOOKUP(B113,'Index Web'!A$3:N$234,13,FALSE),"""","}," )</f>
        <v>"archivo": "/resucito/src/index.html?canto=huyeamadomio"},</v>
      </c>
      <c r="I113" t="str">
        <f>_xlfn.CONCAT(Table46[[#This Row],[id]:[URL]])</f>
        <v>{"id":"huyeamadomio","titulo": "Huye, amado mío","salmo": "Cantar de los Cantares 8,10-14","letra": "91|huye,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huyeamadomio","archivo": "/resucito/src/index.html?canto=huyeamadomio"},</v>
      </c>
    </row>
    <row r="114" spans="2:9" x14ac:dyDescent="0.35">
      <c r="B114" s="25">
        <v>92</v>
      </c>
      <c r="C114" t="s">
        <v>975</v>
      </c>
      <c r="D114" t="str">
        <f>_xlfn.CONCAT("""",VLOOKUP(B114,'Index Web'!A$3:O$234,13,FALSE),"""",",")</f>
        <v>"idyanunciadamishermanos",</v>
      </c>
      <c r="E114" t="str">
        <f>_xlfn.CONCAT("""titulo""",": ","""",VLOOKUP(B114,'Index Web'!A$3:L$234,3,FALSE),"""",",")</f>
        <v>"titulo": "Id y anunciad a mis hermanos",</v>
      </c>
      <c r="F114" t="str">
        <f>_xlfn.CONCAT("""salmo""",": ","""",VLOOKUP(B114,'Index Web'!A$3:L$234,4,FALSE),"""",",")</f>
        <v>"salmo": "Mateo 28,10.16-20",</v>
      </c>
      <c r="G114" t="str">
        <f>_xlfn.CONCAT("""letra""",": ","""",Table46[[#This Row],[Pg]],"|",VLOOKUP(B114,'Index Web'!A$3:O$234,15,FALSE)," ",VLOOKUP(B114,'Index Web'!A$3:O$234,13,FALSE),"""",",")</f>
        <v>"letra": "92|id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c r="H114" t="str">
        <f>_xlfn.CONCAT("""archivo""",": ","""/resucito/src/index.html?canto=",VLOOKUP(B114,'Index Web'!A$3:N$234,13,FALSE),"""","}," )</f>
        <v>"archivo": "/resucito/src/index.html?canto=idyanunciadamishermanos"},</v>
      </c>
      <c r="I114" t="str">
        <f>_xlfn.CONCAT(Table46[[#This Row],[id]:[URL]])</f>
        <v>{"id":"idyanunciadamishermanos","titulo": "Id y anunciad a mis hermanos","salmo": "Mateo 28,10.16-20","letra": "92|id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idyanunciadamishermanos","archivo": "/resucito/src/index.html?canto=idyanunciadamishermanos"},</v>
      </c>
    </row>
    <row r="115" spans="2:9" x14ac:dyDescent="0.35">
      <c r="B115" s="26">
        <v>93</v>
      </c>
      <c r="C115" t="s">
        <v>975</v>
      </c>
      <c r="D115" t="str">
        <f>_xlfn.CONCAT("""",VLOOKUP(B115,'Index Web'!A$3:O$234,13,FALSE),"""",",")</f>
        <v>"improperios",</v>
      </c>
      <c r="E115" t="str">
        <f>_xlfn.CONCAT("""titulo""",": ","""",VLOOKUP(B115,'Index Web'!A$3:L$234,3,FALSE),"""",",")</f>
        <v>"titulo": "Improperios",</v>
      </c>
      <c r="F115" t="str">
        <f>_xlfn.CONCAT("""salmo""",": ","""",VLOOKUP(B115,'Index Web'!A$3:L$234,4,FALSE),"""",",")</f>
        <v>"salmo": "Adoración de la santa Cruz el Viernes santo",</v>
      </c>
      <c r="G115" t="str">
        <f>_xlfn.CONCAT("""letra""",": ","""",Table46[[#This Row],[Pg]],"|",VLOOKUP(B115,'Index Web'!A$3:O$234,15,FALSE)," ",VLOOKUP(B115,'Index Web'!A$3:O$234,13,FALSE),"""",",")</f>
        <v>"letra": "93|improperios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c r="H115" t="str">
        <f>_xlfn.CONCAT("""archivo""",": ","""/resucito/src/index.html?canto=",VLOOKUP(B115,'Index Web'!A$3:N$234,13,FALSE),"""","}," )</f>
        <v>"archivo": "/resucito/src/index.html?canto=improperios"},</v>
      </c>
      <c r="I115" t="str">
        <f>_xlfn.CONCAT(Table46[[#This Row],[id]:[URL]])</f>
        <v>{"id":"improperios","titulo": "Improperios","salmo": "Adoración de la santa Cruz el Viernes santo","letra": "93|improperios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improperios","archivo": "/resucito/src/index.html?canto=improperios"},</v>
      </c>
    </row>
    <row r="116" spans="2:9" x14ac:dyDescent="0.35">
      <c r="B116" s="31">
        <v>228</v>
      </c>
      <c r="C116" t="s">
        <v>975</v>
      </c>
      <c r="D116" t="str">
        <f>_xlfn.CONCAT("""",VLOOKUP(B116,'Index Web'!A$3:O$234,13,FALSE),"""",",")</f>
        <v>"jacob",</v>
      </c>
      <c r="E116" t="str">
        <f>_xlfn.CONCAT("""titulo""",": ","""",VLOOKUP(B116,'Index Web'!A$3:L$234,3,FALSE),"""",",")</f>
        <v>"titulo": "Jacob ",</v>
      </c>
      <c r="F116" t="str">
        <f>_xlfn.CONCAT("""salmo""",": ","""",VLOOKUP(B116,'Index Web'!A$3:L$234,4,FALSE),"""",",")</f>
        <v>"salmo": "Genesis 32,23-29 ",</v>
      </c>
      <c r="G116" t="str">
        <f>_xlfn.CONCAT("""letra""",": ","""",Table46[[#This Row],[Pg]],"|",VLOOKUP(B116,'Index Web'!A$3:O$234,15,FALSE)," ",VLOOKUP(B116,'Index Web'!A$3:O$234,13,FALSE),"""",",")</f>
        <v>"letra": "228|jacob: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c r="H116" t="str">
        <f>_xlfn.CONCAT("""archivo""",": ","""/resucito/src/index.html?canto=",VLOOKUP(B116,'Index Web'!A$3:N$234,13,FALSE),"""","}," )</f>
        <v>"archivo": "/resucito/src/index.html?canto=jacob"},</v>
      </c>
      <c r="I116" t="str">
        <f>_xlfn.CONCAT(Table46[[#This Row],[id]:[URL]])</f>
        <v>{"id":"jacob","titulo": "Jacob ","salmo": "Genesis 32,23-29 ","letra": "228|jacob: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jacob","archivo": "/resucito/src/index.html?canto=jacob"},</v>
      </c>
    </row>
    <row r="117" spans="2:9" x14ac:dyDescent="0.35">
      <c r="B117" s="26">
        <v>94</v>
      </c>
      <c r="C117" t="s">
        <v>975</v>
      </c>
      <c r="D117" t="str">
        <f>_xlfn.CONCAT("""",VLOOKUP(B117,'Index Web'!A$3:O$234,13,FALSE),"""",",")</f>
        <v>"jerusalenreconstruida",</v>
      </c>
      <c r="E117" t="str">
        <f>_xlfn.CONCAT("""titulo""",": ","""",VLOOKUP(B117,'Index Web'!A$3:L$234,3,FALSE),"""",",")</f>
        <v>"titulo": "Jerusalén reconstruida",</v>
      </c>
      <c r="F117" t="str">
        <f>_xlfn.CONCAT("""salmo""",": ","""",VLOOKUP(B117,'Index Web'!A$3:L$234,4,FALSE),"""",",")</f>
        <v>"salmo": "Tobias 13,11-17",</v>
      </c>
      <c r="G117" t="str">
        <f>_xlfn.CONCAT("""letra""",": ","""",Table46[[#This Row],[Pg]],"|",VLOOKUP(B117,'Index Web'!A$3:O$234,15,FALSE)," ",VLOOKUP(B117,'Index Web'!A$3:O$234,13,FALSE),"""",",")</f>
        <v>"letra": "94|jerusalén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c r="H117" t="str">
        <f>_xlfn.CONCAT("""archivo""",": ","""/resucito/src/index.html?canto=",VLOOKUP(B117,'Index Web'!A$3:N$234,13,FALSE),"""","}," )</f>
        <v>"archivo": "/resucito/src/index.html?canto=jerusalenreconstruida"},</v>
      </c>
      <c r="I117" t="str">
        <f>_xlfn.CONCAT(Table46[[#This Row],[id]:[URL]])</f>
        <v>{"id":"jerusalenreconstruida","titulo": "Jerusalén reconstruida","salmo": "Tobias 13,11-17","letra": "94|jerusalén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jerusalenreconstruida","archivo": "/resucito/src/index.html?canto=jerusalenreconstruida"},</v>
      </c>
    </row>
    <row r="118" spans="2:9" x14ac:dyDescent="0.35">
      <c r="B118" s="25">
        <v>95</v>
      </c>
      <c r="C118" t="s">
        <v>975</v>
      </c>
      <c r="D118" t="str">
        <f>_xlfn.CONCAT("""",VLOOKUP(B118,'Index Web'!A$3:O$234,13,FALSE),"""",",")</f>
        <v>"jesusrecorriatodaslas",</v>
      </c>
      <c r="E118" t="str">
        <f>_xlfn.CONCAT("""titulo""",": ","""",VLOOKUP(B118,'Index Web'!A$3:L$234,3,FALSE),"""",",")</f>
        <v>"titulo": "Jesús recorría todas las ",</v>
      </c>
      <c r="F118" t="str">
        <f>_xlfn.CONCAT("""salmo""",": ","""",VLOOKUP(B118,'Index Web'!A$3:L$234,4,FALSE),"""",",")</f>
        <v>"salmo": "Mateo 9,35ss; 10 ",</v>
      </c>
      <c r="G118" t="str">
        <f>_xlfn.CONCAT("""letra""",": ","""",Table46[[#This Row],[Pg]],"|",VLOOKUP(B118,'Index Web'!A$3:O$234,15,FALSE)," ",VLOOKUP(B118,'Index Web'!A$3:O$234,13,FALSE),"""",",")</f>
        <v>"letra": "95|jesús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c r="H118" t="str">
        <f>_xlfn.CONCAT("""archivo""",": ","""/resucito/src/index.html?canto=",VLOOKUP(B118,'Index Web'!A$3:N$234,13,FALSE),"""","}," )</f>
        <v>"archivo": "/resucito/src/index.html?canto=jesusrecorriatodaslas"},</v>
      </c>
      <c r="I118" t="str">
        <f>_xlfn.CONCAT(Table46[[#This Row],[id]:[URL]])</f>
        <v>{"id":"jesusrecorriatodaslas","titulo": "Jesús recorría todas las ","salmo": "Mateo 9,35ss; 10 ","letra": "95|jesús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jesusrecorriatodaslas","archivo": "/resucito/src/index.html?canto=jesusrecorriatodaslas"},</v>
      </c>
    </row>
    <row r="119" spans="2:9" x14ac:dyDescent="0.35">
      <c r="B119" s="26">
        <v>96</v>
      </c>
      <c r="C119" t="s">
        <v>975</v>
      </c>
      <c r="D119" t="str">
        <f>_xlfn.CONCAT("""",VLOOKUP(B119,'Index Web'!A$3:O$234,13,FALSE),"""",",")</f>
        <v>"lacorderadedios",</v>
      </c>
      <c r="E119" t="str">
        <f>_xlfn.CONCAT("""titulo""",": ","""",VLOOKUP(B119,'Index Web'!A$3:L$234,3,FALSE),"""",",")</f>
        <v>"titulo": "La cordera de Dios",</v>
      </c>
      <c r="F119" t="str">
        <f>_xlfn.CONCAT("""salmo""",": ","""",VLOOKUP(B119,'Index Web'!A$3:L$234,4,FALSE),"""",",")</f>
        <v>"salmo": "Mateo 1,18s; 2,13s.18",</v>
      </c>
      <c r="G119" t="str">
        <f>_xlfn.CONCAT("""letra""",": ","""",Table46[[#This Row],[Pg]],"|",VLOOKUP(B119,'Index Web'!A$3:O$234,15,FALSE)," ",VLOOKUP(B119,'Index Web'!A$3:O$234,13,FALSE),"""",",")</f>
        <v>"letra": "96|la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c r="H119" t="str">
        <f>_xlfn.CONCAT("""archivo""",": ","""/resucito/src/index.html?canto=",VLOOKUP(B119,'Index Web'!A$3:N$234,13,FALSE),"""","}," )</f>
        <v>"archivo": "/resucito/src/index.html?canto=lacorderadedios"},</v>
      </c>
      <c r="I119" t="str">
        <f>_xlfn.CONCAT(Table46[[#This Row],[id]:[URL]])</f>
        <v>{"id":"lacorderadedios","titulo": "La cordera de Dios","salmo": "Mateo 1,18s; 2,13s.18","letra": "96|la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lacorderadedios","archivo": "/resucito/src/index.html?canto=lacorderadedios"},</v>
      </c>
    </row>
    <row r="120" spans="2:9" x14ac:dyDescent="0.35">
      <c r="B120" s="25">
        <v>97</v>
      </c>
      <c r="C120" t="s">
        <v>975</v>
      </c>
      <c r="D120" t="str">
        <f>_xlfn.CONCAT("""",VLOOKUP(B120,'Index Web'!A$3:O$234,13,FALSE),"""",",")</f>
        <v>"laespada",</v>
      </c>
      <c r="E120" t="str">
        <f>_xlfn.CONCAT("""titulo""",": ","""",VLOOKUP(B120,'Index Web'!A$3:L$234,3,FALSE),"""",",")</f>
        <v>"titulo": "La espada",</v>
      </c>
      <c r="F120" t="str">
        <f>_xlfn.CONCAT("""salmo""",": ","""",VLOOKUP(B120,'Index Web'!A$3:L$234,4,FALSE),"""",",")</f>
        <v>"salmo": "Ezequiel 21,14-22",</v>
      </c>
      <c r="G120" t="str">
        <f>_xlfn.CONCAT("""letra""",": ","""",Table46[[#This Row],[Pg]],"|",VLOOKUP(B120,'Index Web'!A$3:O$234,15,FALSE)," ",VLOOKUP(B120,'Index Web'!A$3:O$234,13,FALSE),"""",",")</f>
        <v>"letra": "97|la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c r="H120" t="str">
        <f>_xlfn.CONCAT("""archivo""",": ","""/resucito/src/index.html?canto=",VLOOKUP(B120,'Index Web'!A$3:N$234,13,FALSE),"""","}," )</f>
        <v>"archivo": "/resucito/src/index.html?canto=laespada"},</v>
      </c>
      <c r="I120" t="str">
        <f>_xlfn.CONCAT(Table46[[#This Row],[id]:[URL]])</f>
        <v>{"id":"laespada","titulo": "La espada","salmo": "Ezequiel 21,14-22","letra": "97|la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laespada","archivo": "/resucito/src/index.html?canto=laespada"},</v>
      </c>
    </row>
    <row r="121" spans="2:9" x14ac:dyDescent="0.35">
      <c r="B121" s="26">
        <v>98</v>
      </c>
      <c r="C121" t="s">
        <v>975</v>
      </c>
      <c r="D121" t="str">
        <f>_xlfn.CONCAT("""",VLOOKUP(B121,'Index Web'!A$3:O$234,13,FALSE),"""",",")</f>
        <v>"lamarchaesdura",</v>
      </c>
      <c r="E121" t="str">
        <f>_xlfn.CONCAT("""titulo""",": ","""",VLOOKUP(B121,'Index Web'!A$3:L$234,3,FALSE),"""",",")</f>
        <v>"titulo": "La marcha es dura",</v>
      </c>
      <c r="F121" t="str">
        <f>_xlfn.CONCAT("""salmo""",": ","""",VLOOKUP(B121,'Index Web'!A$3:L$234,4,FALSE),"""",",")</f>
        <v>"salmo": "Espiritual negro «Go down, Moses»",</v>
      </c>
      <c r="G121" t="str">
        <f>_xlfn.CONCAT("""letra""",": ","""",Table46[[#This Row],[Pg]],"|",VLOOKUP(B121,'Index Web'!A$3:O$234,15,FALSE)," ",VLOOKUP(B121,'Index Web'!A$3:O$234,13,FALSE),"""",",")</f>
        <v>"letra": "98|la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c r="H121" t="str">
        <f>_xlfn.CONCAT("""archivo""",": ","""/resucito/src/index.html?canto=",VLOOKUP(B121,'Index Web'!A$3:N$234,13,FALSE),"""","}," )</f>
        <v>"archivo": "/resucito/src/index.html?canto=lamarchaesdura"},</v>
      </c>
      <c r="I121" t="str">
        <f>_xlfn.CONCAT(Table46[[#This Row],[id]:[URL]])</f>
        <v>{"id":"lamarchaesdura","titulo": "La marcha es dura","salmo": "Espiritual negro «Go down, Moses»","letra": "98|la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lamarchaesdura","archivo": "/resucito/src/index.html?canto=lamarchaesdura"},</v>
      </c>
    </row>
    <row r="122" spans="2:9" x14ac:dyDescent="0.35">
      <c r="B122" s="28">
        <v>242</v>
      </c>
      <c r="C122" t="s">
        <v>975</v>
      </c>
      <c r="D122" t="str">
        <f>_xlfn.CONCAT("""",VLOOKUP(B122,'Index Web'!A$3:O$234,13,FALSE),"""",",")</f>
        <v>"lapalomavolo",</v>
      </c>
      <c r="E122" t="str">
        <f>_xlfn.CONCAT("""titulo""",": ","""",VLOOKUP(B122,'Index Web'!A$3:L$234,3,FALSE),"""",",")</f>
        <v>"titulo": "La paloma voló ",</v>
      </c>
      <c r="F122" t="str">
        <f>_xlfn.CONCAT("""salmo""",": ","""",VLOOKUP(B122,'Index Web'!A$3:L$234,4,FALSE),"""",",")</f>
        <v>"salmo": "Oda XXIV de Salomón",</v>
      </c>
      <c r="G122" t="str">
        <f>_xlfn.CONCAT("""letra""",": ","""",Table46[[#This Row],[Pg]],"|",VLOOKUP(B122,'Index Web'!A$3:O$234,15,FALSE)," ",VLOOKUP(B122,'Index Web'!A$3:O$234,13,FALSE),"""",",")</f>
        <v>"letra": "242|la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c r="H122" t="str">
        <f>_xlfn.CONCAT("""archivo""",": ","""/resucito/src/index.html?canto=",VLOOKUP(B122,'Index Web'!A$3:N$234,13,FALSE),"""","}," )</f>
        <v>"archivo": "/resucito/src/index.html?canto=lapalomavolo"},</v>
      </c>
      <c r="I122" t="str">
        <f>_xlfn.CONCAT(Table46[[#This Row],[id]:[URL]])</f>
        <v>{"id":"lapalomavolo","titulo": "La paloma voló ","salmo": "Oda XXIV de Salomón","letra": "242|la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lapalomavolo","archivo": "/resucito/src/index.html?canto=lapalomavolo"},</v>
      </c>
    </row>
    <row r="123" spans="2:9" x14ac:dyDescent="0.35">
      <c r="B123" s="26">
        <v>99</v>
      </c>
      <c r="C123" t="s">
        <v>975</v>
      </c>
      <c r="D123" t="str">
        <f>_xlfn.CONCAT("""",VLOOKUP(B123,'Index Web'!A$3:O$234,13,FALSE),"""",",")</f>
        <v>"lasalve",</v>
      </c>
      <c r="E123" t="str">
        <f>_xlfn.CONCAT("""titulo""",": ","""",VLOOKUP(B123,'Index Web'!A$3:L$234,3,FALSE),"""",",")</f>
        <v>"titulo": "La Salve",</v>
      </c>
      <c r="F123" t="str">
        <f>_xlfn.CONCAT("""salmo""",": ","""",VLOOKUP(B123,'Index Web'!A$3:L$234,4,FALSE),"""",",")</f>
        <v>"salmo": "Himno lat. «Salve Regina»",</v>
      </c>
      <c r="G123" t="str">
        <f>_xlfn.CONCAT("""letra""",": ","""",Table46[[#This Row],[Pg]],"|",VLOOKUP(B123,'Index Web'!A$3:O$234,15,FALSE)," ",VLOOKUP(B123,'Index Web'!A$3:O$234,13,FALSE),"""",",")</f>
        <v>"letra": "99|la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c r="H123" t="str">
        <f>_xlfn.CONCAT("""archivo""",": ","""/resucito/src/index.html?canto=",VLOOKUP(B123,'Index Web'!A$3:N$234,13,FALSE),"""","}," )</f>
        <v>"archivo": "/resucito/src/index.html?canto=lasalve"},</v>
      </c>
      <c r="I123" t="str">
        <f>_xlfn.CONCAT(Table46[[#This Row],[id]:[URL]])</f>
        <v>{"id":"lasalve","titulo": "La Salve","salmo": "Himno lat. «Salve Regina»","letra": "99|la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lasalve","archivo": "/resucito/src/index.html?canto=lasalve"},</v>
      </c>
    </row>
    <row r="124" spans="2:9" x14ac:dyDescent="0.35">
      <c r="B124" s="25">
        <v>100</v>
      </c>
      <c r="C124" t="s">
        <v>975</v>
      </c>
      <c r="D124" t="str">
        <f>_xlfn.CONCAT("""",VLOOKUP(B124,'Index Web'!A$3:O$234,13,FALSE),"""",",")</f>
        <v>"lasiegadelasnaciones",</v>
      </c>
      <c r="E124" t="str">
        <f>_xlfn.CONCAT("""titulo""",": ","""",VLOOKUP(B124,'Index Web'!A$3:L$234,3,FALSE),"""",",")</f>
        <v>"titulo": "La siega de las naciones",</v>
      </c>
      <c r="F124" t="str">
        <f>_xlfn.CONCAT("""salmo""",": ","""",VLOOKUP(B124,'Index Web'!A$3:L$234,4,FALSE),"""",",")</f>
        <v>"salmo": "Juan 4,31-38",</v>
      </c>
      <c r="G124" t="str">
        <f>_xlfn.CONCAT("""letra""",": ","""",Table46[[#This Row],[Pg]],"|",VLOOKUP(B124,'Index Web'!A$3:O$234,15,FALSE)," ",VLOOKUP(B124,'Index Web'!A$3:O$234,13,FALSE),"""",",")</f>
        <v>"letra": "100|la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c r="H124" t="str">
        <f>_xlfn.CONCAT("""archivo""",": ","""/resucito/src/index.html?canto=",VLOOKUP(B124,'Index Web'!A$3:N$234,13,FALSE),"""","}," )</f>
        <v>"archivo": "/resucito/src/index.html?canto=lasiegadelasnaciones"},</v>
      </c>
      <c r="I124" t="str">
        <f>_xlfn.CONCAT(Table46[[#This Row],[id]:[URL]])</f>
        <v>{"id":"lasiegadelasnaciones","titulo": "La siega de las naciones","salmo": "Juan 4,31-38","letra": "100|la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lasiegadelasnaciones","archivo": "/resucito/src/index.html?canto=lasiegadelasnaciones"},</v>
      </c>
    </row>
    <row r="125" spans="2:9" x14ac:dyDescent="0.35">
      <c r="B125" s="26">
        <v>101</v>
      </c>
      <c r="C125" t="s">
        <v>975</v>
      </c>
      <c r="D125" t="str">
        <f>_xlfn.CONCAT("""",VLOOKUP(B125,'Index Web'!A$3:O$234,13,FALSE),"""",",")</f>
        <v>"lavozdemiamado",</v>
      </c>
      <c r="E125" t="str">
        <f>_xlfn.CONCAT("""titulo""",": ","""",VLOOKUP(B125,'Index Web'!A$3:L$234,3,FALSE),"""",",")</f>
        <v>"titulo": "La voz de mi amado",</v>
      </c>
      <c r="F125" t="str">
        <f>_xlfn.CONCAT("""salmo""",": ","""",VLOOKUP(B125,'Index Web'!A$3:L$234,4,FALSE),"""",",")</f>
        <v>"salmo": "Cantar de los Cantares 2,8-17",</v>
      </c>
      <c r="G125" t="str">
        <f>_xlfn.CONCAT("""letra""",": ","""",Table46[[#This Row],[Pg]],"|",VLOOKUP(B125,'Index Web'!A$3:O$234,15,FALSE)," ",VLOOKUP(B125,'Index Web'!A$3:O$234,13,FALSE),"""",",")</f>
        <v>"letra": "101|la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c r="H125" t="str">
        <f>_xlfn.CONCAT("""archivo""",": ","""/resucito/src/index.html?canto=",VLOOKUP(B125,'Index Web'!A$3:N$234,13,FALSE),"""","}," )</f>
        <v>"archivo": "/resucito/src/index.html?canto=lavozdemiamado"},</v>
      </c>
      <c r="I125" t="str">
        <f>_xlfn.CONCAT(Table46[[#This Row],[id]:[URL]])</f>
        <v>{"id":"lavozdemiamado","titulo": "La voz de mi amado","salmo": "Cantar de los Cantares 2,8-17","letra": "101|la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lavozdemiamado","archivo": "/resucito/src/index.html?canto=lavozdemiamado"},</v>
      </c>
    </row>
    <row r="126" spans="2:9" x14ac:dyDescent="0.35">
      <c r="B126" s="25">
        <v>102</v>
      </c>
      <c r="C126" t="s">
        <v>975</v>
      </c>
      <c r="D126" t="str">
        <f>_xlfn.CONCAT("""",VLOOKUP(B126,'Index Web'!A$3:O$234,13,FALSE),"""",",")</f>
        <v>"lasarmasdelaluz",</v>
      </c>
      <c r="E126" t="str">
        <f>_xlfn.CONCAT("""titulo""",": ","""",VLOOKUP(B126,'Index Web'!A$3:L$234,3,FALSE),"""",",")</f>
        <v>"titulo": "Las armas de la luz",</v>
      </c>
      <c r="F126" t="str">
        <f>_xlfn.CONCAT("""salmo""",": ","""",VLOOKUP(B126,'Index Web'!A$3:L$234,4,FALSE),"""",",")</f>
        <v>"salmo": "cf Efesios 6,11.ss",</v>
      </c>
      <c r="G126" t="str">
        <f>_xlfn.CONCAT("""letra""",": ","""",Table46[[#This Row],[Pg]],"|",VLOOKUP(B126,'Index Web'!A$3:O$234,15,FALSE)," ",VLOOKUP(B126,'Index Web'!A$3:O$234,13,FALSE),"""",",")</f>
        <v>"letra": "102|las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c r="H126" t="str">
        <f>_xlfn.CONCAT("""archivo""",": ","""/resucito/src/index.html?canto=",VLOOKUP(B126,'Index Web'!A$3:N$234,13,FALSE),"""","}," )</f>
        <v>"archivo": "/resucito/src/index.html?canto=lasarmasdelaluz"},</v>
      </c>
      <c r="I126" t="str">
        <f>_xlfn.CONCAT(Table46[[#This Row],[id]:[URL]])</f>
        <v>{"id":"lasarmasdelaluz","titulo": "Las armas de la luz","salmo": "cf Efesios 6,11.ss","letra": "102|las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lasarmasdelaluz","archivo": "/resucito/src/index.html?canto=lasarmasdelaluz"},</v>
      </c>
    </row>
    <row r="127" spans="2:9" x14ac:dyDescent="0.35">
      <c r="B127" s="26">
        <v>103</v>
      </c>
      <c r="C127" t="s">
        <v>975</v>
      </c>
      <c r="D127" t="str">
        <f>_xlfn.CONCAT("""",VLOOKUP(B127,'Index Web'!A$3:O$234,13,FALSE),"""",",")</f>
        <v>"laudasion",</v>
      </c>
      <c r="E127" t="str">
        <f>_xlfn.CONCAT("""titulo""",": ","""",VLOOKUP(B127,'Index Web'!A$3:L$234,3,FALSE),"""",",")</f>
        <v>"titulo": "Lauda Sión",</v>
      </c>
      <c r="F127" t="str">
        <f>_xlfn.CONCAT("""salmo""",": ","""",VLOOKUP(B127,'Index Web'!A$3:L$234,4,FALSE),"""",",")</f>
        <v>"salmo": "Secuencia del Corpus Christi (Santo Tomas de Aquino) ",</v>
      </c>
      <c r="G127" t="str">
        <f>_xlfn.CONCAT("""letra""",": ","""",Table46[[#This Row],[Pg]],"|",VLOOKUP(B127,'Index Web'!A$3:O$234,15,FALSE)," ",VLOOKUP(B127,'Index Web'!A$3:O$234,13,FALSE),"""",",")</f>
        <v>"letra": "103|lauda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c r="H127" t="str">
        <f>_xlfn.CONCAT("""archivo""",": ","""/resucito/src/index.html?canto=",VLOOKUP(B127,'Index Web'!A$3:N$234,13,FALSE),"""","}," )</f>
        <v>"archivo": "/resucito/src/index.html?canto=laudasion"},</v>
      </c>
      <c r="I127" t="str">
        <f>_xlfn.CONCAT(Table46[[#This Row],[id]:[URL]])</f>
        <v>{"id":"laudasion","titulo": "Lauda Sión","salmo": "Secuencia del Corpus Christi (Santo Tomas de Aquino) ","letra": "103|lauda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laudasion","archivo": "/resucito/src/index.html?canto=laudasion"},</v>
      </c>
    </row>
    <row r="128" spans="2:9" x14ac:dyDescent="0.35">
      <c r="B128" s="29">
        <v>189</v>
      </c>
      <c r="C128" t="s">
        <v>975</v>
      </c>
      <c r="D128" t="str">
        <f>_xlfn.CONCAT("""",VLOOKUP(B128,'Index Web'!A$3:O$234,13,FALSE),"""",",")</f>
        <v>"letaniasdelossantos",</v>
      </c>
      <c r="E128" t="str">
        <f>_xlfn.CONCAT("""titulo""",": ","""",VLOOKUP(B128,'Index Web'!A$3:L$234,3,FALSE),"""",",")</f>
        <v>"titulo": "Letanías de los santos",</v>
      </c>
      <c r="F128" t="str">
        <f>_xlfn.CONCAT("""salmo""",": ","""",VLOOKUP(B128,'Index Web'!A$3:L$234,4,FALSE),"""",",")</f>
        <v>"salmo": "De la liturgia bautismal de la Vigilia Pascual",</v>
      </c>
      <c r="G128" t="str">
        <f>_xlfn.CONCAT("""letra""",": ","""",Table46[[#This Row],[Pg]],"|",VLOOKUP(B128,'Index Web'!A$3:O$234,15,FALSE)," ",VLOOKUP(B128,'Index Web'!A$3:O$234,13,FALSE),"""",",")</f>
        <v>"letra": "189|letanías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c r="H128" t="str">
        <f>_xlfn.CONCAT("""archivo""",": ","""/resucito/src/index.html?canto=",VLOOKUP(B128,'Index Web'!A$3:N$234,13,FALSE),"""","}," )</f>
        <v>"archivo": "/resucito/src/index.html?canto=letaniasdelossantos"},</v>
      </c>
      <c r="I128" t="str">
        <f>_xlfn.CONCAT(Table46[[#This Row],[id]:[URL]])</f>
        <v>{"id":"letaniasdelossantos","titulo": "Letanías de los santos","salmo": "De la liturgia bautismal de la Vigilia Pascual","letra": "189|letanías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letaniasdelossantos","archivo": "/resucito/src/index.html?canto=letaniasdelossantos"},</v>
      </c>
    </row>
    <row r="129" spans="2:9" x14ac:dyDescent="0.35">
      <c r="B129" s="27">
        <v>191</v>
      </c>
      <c r="C129" t="s">
        <v>975</v>
      </c>
      <c r="D129" t="str">
        <f>_xlfn.CONCAT("""",VLOOKUP(B129,'Index Web'!A$3:O$234,13,FALSE),"""",",")</f>
        <v>"letaniaspenitencialesi",</v>
      </c>
      <c r="E129" t="str">
        <f>_xlfn.CONCAT("""titulo""",": ","""",VLOOKUP(B129,'Index Web'!A$3:L$234,3,FALSE),"""",",")</f>
        <v>"titulo": "Letanías penitenciales i",</v>
      </c>
      <c r="F129" t="str">
        <f>_xlfn.CONCAT("""salmo""",": ","""",VLOOKUP(B129,'Index Web'!A$3:L$234,4,FALSE),"""",",")</f>
        <v>"salmo": "Letanía para la Celebración Penitencial – modelo abreviado",</v>
      </c>
      <c r="G129" t="str">
        <f>_xlfn.CONCAT("""letra""",": ","""",Table46[[#This Row],[Pg]],"|",VLOOKUP(B129,'Index Web'!A$3:O$234,15,FALSE)," ",VLOOKUP(B129,'Index Web'!A$3:O$234,13,FALSE),"""",",")</f>
        <v>"letra": "191|letanias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c r="H129" t="str">
        <f>_xlfn.CONCAT("""archivo""",": ","""/resucito/src/index.html?canto=",VLOOKUP(B129,'Index Web'!A$3:N$234,13,FALSE),"""","}," )</f>
        <v>"archivo": "/resucito/src/index.html?canto=letaniaspenitencialesi"},</v>
      </c>
      <c r="I129" t="str">
        <f>_xlfn.CONCAT(Table46[[#This Row],[id]:[URL]])</f>
        <v>{"id":"letaniaspenitencialesi","titulo": "Letanías penitenciales i","salmo": "Letanía para la Celebración Penitencial – modelo abreviado","letra": "191|letanias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letaniaspenitencialesi","archivo": "/resucito/src/index.html?canto=letaniaspenitencialesi"},</v>
      </c>
    </row>
    <row r="130" spans="2:9" x14ac:dyDescent="0.35">
      <c r="B130" s="29">
        <v>192</v>
      </c>
      <c r="C130" t="s">
        <v>975</v>
      </c>
      <c r="D130" t="str">
        <f>_xlfn.CONCAT("""",VLOOKUP(B130,'Index Web'!A$3:O$234,13,FALSE),"""",",")</f>
        <v>"letaniaspenitencialesii",</v>
      </c>
      <c r="E130" t="str">
        <f>_xlfn.CONCAT("""titulo""",": ","""",VLOOKUP(B130,'Index Web'!A$3:L$234,3,FALSE),"""",",")</f>
        <v>"titulo": "Letanías penitenciales ii",</v>
      </c>
      <c r="F130" t="str">
        <f>_xlfn.CONCAT("""salmo""",": ","""",VLOOKUP(B130,'Index Web'!A$3:L$234,4,FALSE),"""",",")</f>
        <v>"salmo": "Letanía para la Celebración Penitencial",</v>
      </c>
      <c r="G130" t="str">
        <f>_xlfn.CONCAT("""letra""",": ","""",Table46[[#This Row],[Pg]],"|",VLOOKUP(B130,'Index Web'!A$3:O$234,15,FALSE)," ",VLOOKUP(B130,'Index Web'!A$3:O$234,13,FALSE),"""",",")</f>
        <v>"letra": "192|Por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c r="H130" t="str">
        <f>_xlfn.CONCAT("""archivo""",": ","""/resucito/src/index.html?canto=",VLOOKUP(B130,'Index Web'!A$3:N$234,13,FALSE),"""","}," )</f>
        <v>"archivo": "/resucito/src/index.html?canto=letaniaspenitencialesii"},</v>
      </c>
      <c r="I130" t="str">
        <f>_xlfn.CONCAT(Table46[[#This Row],[id]:[URL]])</f>
        <v>{"id":"letaniaspenitencialesii","titulo": "Letanías penitenciales ii","salmo": "Letanía para la Celebración Penitencial","letra": "192|Por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letaniaspenitencialesii","archivo": "/resucito/src/index.html?canto=letaniaspenitencialesii"},</v>
      </c>
    </row>
    <row r="131" spans="2:9" x14ac:dyDescent="0.35">
      <c r="B131" s="26">
        <v>105</v>
      </c>
      <c r="C131" t="s">
        <v>975</v>
      </c>
      <c r="D131" t="str">
        <f>_xlfn.CONCAT("""",VLOOKUP(B131,'Index Web'!A$3:O$234,13,FALSE),"""",",")</f>
        <v>"levantomisojosalosmontes",</v>
      </c>
      <c r="E131" t="str">
        <f>_xlfn.CONCAT("""titulo""",": ","""",VLOOKUP(B131,'Index Web'!A$3:L$234,3,FALSE),"""",",")</f>
        <v>"titulo": "Levanto mis ojos a los montes",</v>
      </c>
      <c r="F131" t="str">
        <f>_xlfn.CONCAT("""salmo""",": ","""",VLOOKUP(B131,'Index Web'!A$3:L$234,4,FALSE),"""",",")</f>
        <v>"salmo": "Salmo 121 (120)",</v>
      </c>
      <c r="G131" t="str">
        <f>_xlfn.CONCAT("""letra""",": ","""",Table46[[#This Row],[Pg]],"|",VLOOKUP(B131,'Index Web'!A$3:O$234,15,FALSE)," ",VLOOKUP(B131,'Index Web'!A$3:O$234,13,FALSE),"""",",")</f>
        <v>"letra": "105|levanto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c r="H131" t="str">
        <f>_xlfn.CONCAT("""archivo""",": ","""/resucito/src/index.html?canto=",VLOOKUP(B131,'Index Web'!A$3:N$234,13,FALSE),"""","}," )</f>
        <v>"archivo": "/resucito/src/index.html?canto=levantomisojosalosmontes"},</v>
      </c>
      <c r="I131" t="str">
        <f>_xlfn.CONCAT(Table46[[#This Row],[id]:[URL]])</f>
        <v>{"id":"levantomisojosalosmontes","titulo": "Levanto mis ojos a los montes","salmo": "Salmo 121 (120)","letra": "105|levanto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levantomisojosalosmontes","archivo": "/resucito/src/index.html?canto=levantomisojosalosmontes"},</v>
      </c>
    </row>
    <row r="132" spans="2:9" x14ac:dyDescent="0.35">
      <c r="B132" s="25">
        <v>106</v>
      </c>
      <c r="C132" t="s">
        <v>975</v>
      </c>
      <c r="D132" t="str">
        <f>_xlfn.CONCAT("""",VLOOKUP(B132,'Index Web'!A$3:O$234,13,FALSE),"""",",")</f>
        <v>"lleguehastatupresenciamiclamor",</v>
      </c>
      <c r="E132" t="str">
        <f>_xlfn.CONCAT("""titulo""",": ","""",VLOOKUP(B132,'Index Web'!A$3:L$234,3,FALSE),"""",",")</f>
        <v>"titulo": "Llegue hasta tu presencia mi clamor",</v>
      </c>
      <c r="F132" t="str">
        <f>_xlfn.CONCAT("""salmo""",": ","""",VLOOKUP(B132,'Index Web'!A$3:L$234,4,FALSE),"""",",")</f>
        <v>"salmo": "Salmo 119 (118)",</v>
      </c>
      <c r="G132" t="str">
        <f>_xlfn.CONCAT("""letra""",": ","""",Table46[[#This Row],[Pg]],"|",VLOOKUP(B132,'Index Web'!A$3:O$234,15,FALSE)," ",VLOOKUP(B132,'Index Web'!A$3:O$234,13,FALSE),"""",",")</f>
        <v>"letra": "106|llegue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c r="H132" t="str">
        <f>_xlfn.CONCAT("""archivo""",": ","""/resucito/src/index.html?canto=",VLOOKUP(B132,'Index Web'!A$3:N$234,13,FALSE),"""","}," )</f>
        <v>"archivo": "/resucito/src/index.html?canto=lleguehastatupresenciamiclamor"},</v>
      </c>
      <c r="I132" t="str">
        <f>_xlfn.CONCAT(Table46[[#This Row],[id]:[URL]])</f>
        <v>{"id":"lleguehastatupresenciamiclamor","titulo": "Llegue hasta tu presencia mi clamor","salmo": "Salmo 119 (118)","letra": "106|llegue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lleguehastatupresenciamiclamor","archivo": "/resucito/src/index.html?canto=lleguehastatupresenciamiclamor"},</v>
      </c>
    </row>
    <row r="133" spans="2:9" x14ac:dyDescent="0.35">
      <c r="B133" s="26">
        <v>107</v>
      </c>
      <c r="C133" t="s">
        <v>975</v>
      </c>
      <c r="D133" t="str">
        <f>_xlfn.CONCAT("""",VLOOKUP(B133,'Index Web'!A$3:O$234,13,FALSE),"""",",")</f>
        <v>"llevamealcielo",</v>
      </c>
      <c r="E133" t="str">
        <f>_xlfn.CONCAT("""titulo""",": ","""",VLOOKUP(B133,'Index Web'!A$3:L$234,3,FALSE),"""",",")</f>
        <v>"titulo": "Llévame al cielo",</v>
      </c>
      <c r="F133" t="str">
        <f>_xlfn.CONCAT("""salmo""",": ","""",VLOOKUP(B133,'Index Web'!A$3:L$234,4,FALSE),"""",",")</f>
        <v>"salmo": "Filipenses 1,23",</v>
      </c>
      <c r="G133" t="str">
        <f>_xlfn.CONCAT("""letra""",": ","""",Table46[[#This Row],[Pg]],"|",VLOOKUP(B133,'Index Web'!A$3:O$234,15,FALSE)," ",VLOOKUP(B133,'Index Web'!A$3:O$234,13,FALSE),"""",",")</f>
        <v>"letra": "107|llévame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c r="H133" t="str">
        <f>_xlfn.CONCAT("""archivo""",": ","""/resucito/src/index.html?canto=",VLOOKUP(B133,'Index Web'!A$3:N$234,13,FALSE),"""","}," )</f>
        <v>"archivo": "/resucito/src/index.html?canto=llevamealcielo"},</v>
      </c>
      <c r="I133" t="str">
        <f>_xlfn.CONCAT(Table46[[#This Row],[id]:[URL]])</f>
        <v>{"id":"llevamealcielo","titulo": "Llévame al cielo","salmo": "Filipenses 1,23","letra": "107|llévame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llevamealcielo","archivo": "/resucito/src/index.html?canto=llevamealcielo"},</v>
      </c>
    </row>
    <row r="134" spans="2:9" x14ac:dyDescent="0.35">
      <c r="B134" s="25">
        <v>108</v>
      </c>
      <c r="C134" t="s">
        <v>975</v>
      </c>
      <c r="D134" t="str">
        <f>_xlfn.CONCAT("""",VLOOKUP(B134,'Index Web'!A$3:O$234,13,FALSE),"""",",")</f>
        <v>"magnificat",</v>
      </c>
      <c r="E134" t="str">
        <f>_xlfn.CONCAT("""titulo""",": ","""",VLOOKUP(B134,'Index Web'!A$3:L$234,3,FALSE),"""",",")</f>
        <v>"titulo": "Magníficat",</v>
      </c>
      <c r="F134" t="str">
        <f>_xlfn.CONCAT("""salmo""",": ","""",VLOOKUP(B134,'Index Web'!A$3:L$234,4,FALSE),"""",",")</f>
        <v>"salmo": "Lucas 1,46-55",</v>
      </c>
      <c r="G134" t="str">
        <f>_xlfn.CONCAT("""letra""",": ","""",Table46[[#This Row],[Pg]],"|",VLOOKUP(B134,'Index Web'!A$3:O$234,15,FALSE)," ",VLOOKUP(B134,'Index Web'!A$3:O$234,13,FALSE),"""",",")</f>
        <v>"letra": "108|proclama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c r="H134" t="str">
        <f>_xlfn.CONCAT("""archivo""",": ","""/resucito/src/index.html?canto=",VLOOKUP(B134,'Index Web'!A$3:N$234,13,FALSE),"""","}," )</f>
        <v>"archivo": "/resucito/src/index.html?canto=magnificat"},</v>
      </c>
      <c r="I134" t="str">
        <f>_xlfn.CONCAT(Table46[[#This Row],[id]:[URL]])</f>
        <v>{"id":"magnificat","titulo": "Magníficat","salmo": "Lucas 1,46-55","letra": "108|proclama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magnificat","archivo": "/resucito/src/index.html?canto=magnificat"},</v>
      </c>
    </row>
    <row r="135" spans="2:9" x14ac:dyDescent="0.35">
      <c r="B135" s="26">
        <v>110</v>
      </c>
      <c r="C135" t="s">
        <v>975</v>
      </c>
      <c r="D135" t="str">
        <f>_xlfn.CONCAT("""",VLOOKUP(B135,'Index Web'!A$3:O$234,13,FALSE),"""",",")</f>
        <v>"mariadejasnagora",</v>
      </c>
      <c r="E135" t="str">
        <f>_xlfn.CONCAT("""titulo""",": ","""",VLOOKUP(B135,'Index Web'!A$3:L$234,3,FALSE),"""",",")</f>
        <v>"titulo": "María de Jasna Góra",</v>
      </c>
      <c r="F135" t="str">
        <f>_xlfn.CONCAT("""salmo""",": ","""",VLOOKUP(B135,'Index Web'!A$3:L$234,4,FALSE),"""",",")</f>
        <v>"salmo": "Himno a la Virgen de Jasna Göra, Częstochowa Polonia (Kiko Argüello) ",</v>
      </c>
      <c r="G135" t="str">
        <f>_xlfn.CONCAT("""letra""",": ","""",Table46[[#This Row],[Pg]],"|",VLOOKUP(B135,'Index Web'!A$3:O$234,15,FALSE)," ",VLOOKUP(B135,'Index Web'!A$3:O$234,13,FALSE),"""",",")</f>
        <v>"letra": "110|maría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c r="H135" t="str">
        <f>_xlfn.CONCAT("""archivo""",": ","""/resucito/src/index.html?canto=",VLOOKUP(B135,'Index Web'!A$3:N$234,13,FALSE),"""","}," )</f>
        <v>"archivo": "/resucito/src/index.html?canto=mariadejasnagora"},</v>
      </c>
      <c r="I135" t="str">
        <f>_xlfn.CONCAT(Table46[[#This Row],[id]:[URL]])</f>
        <v>{"id":"mariadejasnagora","titulo": "María de Jasna Góra","salmo": "Himno a la Virgen de Jasna Göra, Częstochowa Polonia (Kiko Argüello) ","letra": "110|maría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mariadejasnagora","archivo": "/resucito/src/index.html?canto=mariadejasnagora"},</v>
      </c>
    </row>
    <row r="136" spans="2:9" x14ac:dyDescent="0.35">
      <c r="B136" s="25">
        <v>109</v>
      </c>
      <c r="C136" t="s">
        <v>975</v>
      </c>
      <c r="D136" t="str">
        <f>_xlfn.CONCAT("""",VLOOKUP(B136,'Index Web'!A$3:O$234,13,FALSE),"""",",")</f>
        <v>"mariacasadebendicion",</v>
      </c>
      <c r="E136" t="str">
        <f>_xlfn.CONCAT("""titulo""",": ","""",VLOOKUP(B136,'Index Web'!A$3:L$234,3,FALSE),"""",",")</f>
        <v>"titulo": "María, casa de bendición",</v>
      </c>
      <c r="F136" t="str">
        <f>_xlfn.CONCAT("""salmo""",": ","""",VLOOKUP(B136,'Index Web'!A$3:L$234,4,FALSE),"""",",")</f>
        <v>"salmo": "Juan 2,1–11 – Las Bodas de Caná",</v>
      </c>
      <c r="G136" t="str">
        <f>_xlfn.CONCAT("""letra""",": ","""",Table46[[#This Row],[Pg]],"|",VLOOKUP(B136,'Index Web'!A$3:O$234,15,FALSE)," ",VLOOKUP(B136,'Index Web'!A$3:O$234,13,FALSE),"""",",")</f>
        <v>"letra": "109|maría,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c r="H136" t="str">
        <f>_xlfn.CONCAT("""archivo""",": ","""/resucito/src/index.html?canto=",VLOOKUP(B136,'Index Web'!A$3:N$234,13,FALSE),"""","}," )</f>
        <v>"archivo": "/resucito/src/index.html?canto=mariacasadebendicion"},</v>
      </c>
      <c r="I136" t="str">
        <f>_xlfn.CONCAT(Table46[[#This Row],[id]:[URL]])</f>
        <v>{"id":"mariacasadebendicion","titulo": "María, casa de bendición","salmo": "Juan 2,1–11 – Las Bodas de Caná","letra": "109|maría,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mariacasadebendicion","archivo": "/resucito/src/index.html?canto=mariacasadebendicion"},</v>
      </c>
    </row>
    <row r="137" spans="2:9" x14ac:dyDescent="0.35">
      <c r="B137" s="26">
        <v>111</v>
      </c>
      <c r="C137" t="s">
        <v>975</v>
      </c>
      <c r="D137" t="str">
        <f>_xlfn.CONCAT("""",VLOOKUP(B137,'Index Web'!A$3:O$234,13,FALSE),"""",",")</f>
        <v>"mariamadredelaiglesia",</v>
      </c>
      <c r="E137" t="str">
        <f>_xlfn.CONCAT("""titulo""",": ","""",VLOOKUP(B137,'Index Web'!A$3:L$234,3,FALSE),"""",",")</f>
        <v>"titulo": "María, madre de la Iglesia",</v>
      </c>
      <c r="F137" t="str">
        <f>_xlfn.CONCAT("""salmo""",": ","""",VLOOKUP(B137,'Index Web'!A$3:L$234,4,FALSE),"""",",")</f>
        <v>"salmo": "Juan 19,26-34",</v>
      </c>
      <c r="G137" t="str">
        <f>_xlfn.CONCAT("""letra""",": ","""",Table46[[#This Row],[Pg]],"|",VLOOKUP(B137,'Index Web'!A$3:O$234,15,FALSE)," ",VLOOKUP(B137,'Index Web'!A$3:O$234,13,FALSE),"""",",")</f>
        <v>"letra": "111|maria,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c r="H137" t="str">
        <f>_xlfn.CONCAT("""archivo""",": ","""/resucito/src/index.html?canto=",VLOOKUP(B137,'Index Web'!A$3:N$234,13,FALSE),"""","}," )</f>
        <v>"archivo": "/resucito/src/index.html?canto=mariamadredelaiglesia"},</v>
      </c>
      <c r="I137" t="str">
        <f>_xlfn.CONCAT(Table46[[#This Row],[id]:[URL]])</f>
        <v>{"id":"mariamadredelaiglesia","titulo": "María, madre de la Iglesia","salmo": "Juan 19,26-34","letra": "111|maria,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mariamadredelaiglesia","archivo": "/resucito/src/index.html?canto=mariamadredelaiglesia"},</v>
      </c>
    </row>
    <row r="138" spans="2:9" x14ac:dyDescent="0.35">
      <c r="B138" s="25">
        <v>112</v>
      </c>
      <c r="C138" t="s">
        <v>975</v>
      </c>
      <c r="D138" t="str">
        <f>_xlfn.CONCAT("""",VLOOKUP(B138,'Index Web'!A$3:O$234,13,FALSE),"""",",")</f>
        <v>"mariamadredelcaminoardiente",</v>
      </c>
      <c r="E138" t="str">
        <f>_xlfn.CONCAT("""titulo""",": ","""",VLOOKUP(B138,'Index Web'!A$3:L$234,3,FALSE),"""",",")</f>
        <v>"titulo": "María, madre del camino ardiente",</v>
      </c>
      <c r="F138" t="str">
        <f>_xlfn.CONCAT("""salmo""",": ","""",VLOOKUP(B138,'Index Web'!A$3:L$234,4,FALSE),"""",",")</f>
        <v>"salmo": "Himno a la Virgen del Tercer Milenio (Kiko Argüello)",</v>
      </c>
      <c r="G138" t="str">
        <f>_xlfn.CONCAT("""letra""",": ","""",Table46[[#This Row],[Pg]],"|",VLOOKUP(B138,'Index Web'!A$3:O$234,15,FALSE)," ",VLOOKUP(B138,'Index Web'!A$3:O$234,13,FALSE),"""",",")</f>
        <v>"letra": "112|maría,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c r="H138" t="str">
        <f>_xlfn.CONCAT("""archivo""",": ","""/resucito/src/index.html?canto=",VLOOKUP(B138,'Index Web'!A$3:N$234,13,FALSE),"""","}," )</f>
        <v>"archivo": "/resucito/src/index.html?canto=mariamadredelcaminoardiente"},</v>
      </c>
      <c r="I138" t="str">
        <f>_xlfn.CONCAT(Table46[[#This Row],[id]:[URL]])</f>
        <v>{"id":"mariamadredelcaminoardiente","titulo": "María, madre del camino ardiente","salmo": "Himno a la Virgen del Tercer Milenio (Kiko Argüello)","letra": "112|maría,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mariamadredelcaminoardiente","archivo": "/resucito/src/index.html?canto=mariamadredelcaminoardiente"},</v>
      </c>
    </row>
    <row r="139" spans="2:9" x14ac:dyDescent="0.35">
      <c r="B139" s="26">
        <v>113</v>
      </c>
      <c r="C139" t="s">
        <v>975</v>
      </c>
      <c r="D139" t="str">
        <f>_xlfn.CONCAT("""",VLOOKUP(B139,'Index Web'!A$3:O$234,13,FALSE),"""",",")</f>
        <v>"mariapequenamaria",</v>
      </c>
      <c r="E139" t="str">
        <f>_xlfn.CONCAT("""titulo""",": ","""",VLOOKUP(B139,'Index Web'!A$3:L$234,3,FALSE),"""",",")</f>
        <v>"titulo": "María, pequeña María",</v>
      </c>
      <c r="F139" t="str">
        <f>_xlfn.CONCAT("""salmo""",": ","""",VLOOKUP(B139,'Index Web'!A$3:L$234,4,FALSE),"""",",")</f>
        <v>"salmo": "Himno a la Virgen María (Kiko Argüello)",</v>
      </c>
      <c r="G139" t="str">
        <f>_xlfn.CONCAT("""letra""",": ","""",Table46[[#This Row],[Pg]],"|",VLOOKUP(B139,'Index Web'!A$3:O$234,15,FALSE)," ",VLOOKUP(B139,'Index Web'!A$3:O$234,13,FALSE),"""",",")</f>
        <v>"letra": "113|maría,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c r="H139" t="str">
        <f>_xlfn.CONCAT("""archivo""",": ","""/resucito/src/index.html?canto=",VLOOKUP(B139,'Index Web'!A$3:N$234,13,FALSE),"""","}," )</f>
        <v>"archivo": "/resucito/src/index.html?canto=mariapequenamaria"},</v>
      </c>
      <c r="I139" t="str">
        <f>_xlfn.CONCAT(Table46[[#This Row],[id]:[URL]])</f>
        <v>{"id":"mariapequenamaria","titulo": "María, pequeña María","salmo": "Himno a la Virgen María (Kiko Argüello)","letra": "113|maría,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mariapequenamaria","archivo": "/resucito/src/index.html?canto=mariapequenamaria"},</v>
      </c>
    </row>
    <row r="140" spans="2:9" x14ac:dyDescent="0.35">
      <c r="B140" s="25">
        <v>114</v>
      </c>
      <c r="C140" t="s">
        <v>975</v>
      </c>
      <c r="D140" t="str">
        <f>_xlfn.CONCAT("""",VLOOKUP(B140,'Index Web'!A$3:O$234,13,FALSE),"""",",")</f>
        <v>"meensenaraselcaminodelavida",</v>
      </c>
      <c r="E140" t="str">
        <f>_xlfn.CONCAT("""titulo""",": ","""",VLOOKUP(B140,'Index Web'!A$3:L$234,3,FALSE),"""",",")</f>
        <v>"titulo": "Me enseñarás el camino de la vida",</v>
      </c>
      <c r="F140" t="str">
        <f>_xlfn.CONCAT("""salmo""",": ","""",VLOOKUP(B140,'Index Web'!A$3:L$234,4,FALSE),"""",",")</f>
        <v>"salmo": "Salmo 16 (15)",</v>
      </c>
      <c r="G140" t="str">
        <f>_xlfn.CONCAT("""letra""",": ","""",Table46[[#This Row],[Pg]],"|",VLOOKUP(B140,'Index Web'!A$3:O$234,15,FALSE)," ",VLOOKUP(B140,'Index Web'!A$3:O$234,13,FALSE),"""",",")</f>
        <v>"letra": "114|me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c r="H140" t="str">
        <f>_xlfn.CONCAT("""archivo""",": ","""/resucito/src/index.html?canto=",VLOOKUP(B140,'Index Web'!A$3:N$234,13,FALSE),"""","}," )</f>
        <v>"archivo": "/resucito/src/index.html?canto=meensenaraselcaminodelavida"},</v>
      </c>
      <c r="I140" t="str">
        <f>_xlfn.CONCAT(Table46[[#This Row],[id]:[URL]])</f>
        <v>{"id":"meensenaraselcaminodelavida","titulo": "Me enseñarás el camino de la vida","salmo": "Salmo 16 (15)","letra": "114|me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meensenaraselcaminodelavida","archivo": "/resucito/src/index.html?canto=meensenaraselcaminodelavida"},</v>
      </c>
    </row>
    <row r="141" spans="2:9" x14ac:dyDescent="0.35">
      <c r="B141" s="26">
        <v>115</v>
      </c>
      <c r="C141" t="s">
        <v>975</v>
      </c>
      <c r="D141" t="str">
        <f>_xlfn.CONCAT("""",VLOOKUP(B141,'Index Web'!A$3:O$234,13,FALSE),"""",",")</f>
        <v>"mehasseducidosenor",</v>
      </c>
      <c r="E141" t="str">
        <f>_xlfn.CONCAT("""titulo""",": ","""",VLOOKUP(B141,'Index Web'!A$3:L$234,3,FALSE),"""",",")</f>
        <v>"titulo": "Me has seducido, Señor ",</v>
      </c>
      <c r="F141" t="str">
        <f>_xlfn.CONCAT("""salmo""",": ","""",VLOOKUP(B141,'Index Web'!A$3:L$234,4,FALSE),"""",",")</f>
        <v>"salmo": "Jeremias 20,7-18",</v>
      </c>
      <c r="G141" t="str">
        <f>_xlfn.CONCAT("""letra""",": ","""",Table46[[#This Row],[Pg]],"|",VLOOKUP(B141,'Index Web'!A$3:O$234,15,FALSE)," ",VLOOKUP(B141,'Index Web'!A$3:O$234,13,FALSE),"""",",")</f>
        <v>"letra": "115|me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c r="H141" t="str">
        <f>_xlfn.CONCAT("""archivo""",": ","""/resucito/src/index.html?canto=",VLOOKUP(B141,'Index Web'!A$3:N$234,13,FALSE),"""","}," )</f>
        <v>"archivo": "/resucito/src/index.html?canto=mehasseducidosenor"},</v>
      </c>
      <c r="I141" t="str">
        <f>_xlfn.CONCAT(Table46[[#This Row],[id]:[URL]])</f>
        <v>{"id":"mehasseducidosenor","titulo": "Me has seducido, Señor ","salmo": "Jeremias 20,7-18","letra": "115|me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mehasseducidosenor","archivo": "/resucito/src/index.html?canto=mehasseducidosenor"},</v>
      </c>
    </row>
    <row r="142" spans="2:9" x14ac:dyDescent="0.35">
      <c r="B142" s="24">
        <v>243</v>
      </c>
      <c r="C142" t="s">
        <v>975</v>
      </c>
      <c r="D142" t="str">
        <f>_xlfn.CONCAT("""",VLOOKUP(B142,'Index Web'!A$3:O$234,13,FALSE),"""",",")</f>
        <v>"merobasteelcorazon",</v>
      </c>
      <c r="E142" t="str">
        <f>_xlfn.CONCAT("""titulo""",": ","""",VLOOKUP(B142,'Index Web'!A$3:L$234,3,FALSE),"""",",")</f>
        <v>"titulo": "Me robaste el corazón ",</v>
      </c>
      <c r="F142" t="str">
        <f>_xlfn.CONCAT("""salmo""",": ","""",VLOOKUP(B142,'Index Web'!A$3:L$234,4,FALSE),"""",",")</f>
        <v>"salmo": "Cantar de los cantares 4,9 - 5,1",</v>
      </c>
      <c r="G142" t="str">
        <f>_xlfn.CONCAT("""letra""",": ","""",Table46[[#This Row],[Pg]],"|",VLOOKUP(B142,'Index Web'!A$3:O$234,15,FALSE)," ",VLOOKUP(B142,'Index Web'!A$3:O$234,13,FALSE),"""",",")</f>
        <v>"letra": "243|me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c r="H142" t="str">
        <f>_xlfn.CONCAT("""archivo""",": ","""/resucito/src/index.html?canto=",VLOOKUP(B142,'Index Web'!A$3:N$234,13,FALSE),"""","}," )</f>
        <v>"archivo": "/resucito/src/index.html?canto=merobasteelcorazon"},</v>
      </c>
      <c r="I142" t="str">
        <f>_xlfn.CONCAT(Table46[[#This Row],[id]:[URL]])</f>
        <v>{"id":"merobasteelcorazon","titulo": "Me robaste el corazón ","salmo": "Cantar de los cantares 4,9 - 5,1","letra": "243|me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merobasteelcorazon","archivo": "/resucito/src/index.html?canto=merobasteelcorazon"},</v>
      </c>
    </row>
    <row r="143" spans="2:9" x14ac:dyDescent="0.35">
      <c r="B143" s="26">
        <v>116</v>
      </c>
      <c r="C143" t="s">
        <v>975</v>
      </c>
      <c r="D143" t="str">
        <f>_xlfn.CONCAT("""",VLOOKUP(B143,'Index Web'!A$3:O$234,13,FALSE),"""",",")</f>
        <v>"miradqueestupendo",</v>
      </c>
      <c r="E143" t="str">
        <f>_xlfn.CONCAT("""titulo""",": ","""",VLOOKUP(B143,'Index Web'!A$3:L$234,3,FALSE),"""",",")</f>
        <v>"titulo": "Mirad qué estupendo",</v>
      </c>
      <c r="F143" t="str">
        <f>_xlfn.CONCAT("""salmo""",": ","""",VLOOKUP(B143,'Index Web'!A$3:L$234,4,FALSE),"""",",")</f>
        <v>"salmo": "Salmo 133 (132)",</v>
      </c>
      <c r="G143" t="str">
        <f>_xlfn.CONCAT("""letra""",": ","""",Table46[[#This Row],[Pg]],"|",VLOOKUP(B143,'Index Web'!A$3:O$234,15,FALSE)," ",VLOOKUP(B143,'Index Web'!A$3:O$234,13,FALSE),"""",",")</f>
        <v>"letra": "116|mirad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c r="H143" t="str">
        <f>_xlfn.CONCAT("""archivo""",": ","""/resucito/src/index.html?canto=",VLOOKUP(B143,'Index Web'!A$3:N$234,13,FALSE),"""","}," )</f>
        <v>"archivo": "/resucito/src/index.html?canto=miradqueestupendo"},</v>
      </c>
      <c r="I143" t="str">
        <f>_xlfn.CONCAT(Table46[[#This Row],[id]:[URL]])</f>
        <v>{"id":"miradqueestupendo","titulo": "Mirad qué estupendo","salmo": "Salmo 133 (132)","letra": "116|mirad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miradqueestupendo","archivo": "/resucito/src/index.html?canto=miradqueestupendo"},</v>
      </c>
    </row>
    <row r="144" spans="2:9" x14ac:dyDescent="0.35">
      <c r="B144" s="25">
        <v>118</v>
      </c>
      <c r="C144" t="s">
        <v>975</v>
      </c>
      <c r="D144" t="str">
        <f>_xlfn.CONCAT("""",VLOOKUP(B144,'Index Web'!A$3:O$234,13,FALSE),"""",",")</f>
        <v>"misericordiamiamisericordia",</v>
      </c>
      <c r="E144" t="str">
        <f>_xlfn.CONCAT("""titulo""",": ","""",VLOOKUP(B144,'Index Web'!A$3:L$234,3,FALSE),"""",",")</f>
        <v>"titulo": "Misericordia mía, misericordia",</v>
      </c>
      <c r="F144" t="str">
        <f>_xlfn.CONCAT("""salmo""",": ","""",VLOOKUP(B144,'Index Web'!A$3:L$234,4,FALSE),"""",",")</f>
        <v>"salmo": "Salmo 51 (50)",</v>
      </c>
      <c r="G144" t="str">
        <f>_xlfn.CONCAT("""letra""",": ","""",Table46[[#This Row],[Pg]],"|",VLOOKUP(B144,'Index Web'!A$3:O$234,15,FALSE)," ",VLOOKUP(B144,'Index Web'!A$3:O$234,13,FALSE),"""",",")</f>
        <v>"letra": "118|misericordia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c r="H144" t="str">
        <f>_xlfn.CONCAT("""archivo""",": ","""/resucito/src/index.html?canto=",VLOOKUP(B144,'Index Web'!A$3:N$234,13,FALSE),"""","}," )</f>
        <v>"archivo": "/resucito/src/index.html?canto=misericordiamiamisericordia"},</v>
      </c>
      <c r="I144" t="str">
        <f>_xlfn.CONCAT(Table46[[#This Row],[id]:[URL]])</f>
        <v>{"id":"misericordiamiamisericordia","titulo": "Misericordia mía, misericordia","salmo": "Salmo 51 (50)","letra": "118|misericordia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misericordiamiamisericordia","archivo": "/resucito/src/index.html?canto=misericordiamiamisericordia"},</v>
      </c>
    </row>
    <row r="145" spans="2:9" x14ac:dyDescent="0.35">
      <c r="B145" s="26">
        <v>117</v>
      </c>
      <c r="C145" t="s">
        <v>975</v>
      </c>
      <c r="D145" t="str">
        <f>_xlfn.CONCAT("""",VLOOKUP(B145,'Index Web'!A$3:O$234,13,FALSE),"""",",")</f>
        <v>"misericordiadiosmio",</v>
      </c>
      <c r="E145" t="str">
        <f>_xlfn.CONCAT("""titulo""",": ","""",VLOOKUP(B145,'Index Web'!A$3:L$234,3,FALSE),"""",",")</f>
        <v>"titulo": "Misericordia, Dios mío",</v>
      </c>
      <c r="F145" t="str">
        <f>_xlfn.CONCAT("""salmo""",": ","""",VLOOKUP(B145,'Index Web'!A$3:L$234,4,FALSE),"""",",")</f>
        <v>"salmo": "Salmo 51(50)",</v>
      </c>
      <c r="G145" t="str">
        <f>_xlfn.CONCAT("""letra""",": ","""",Table46[[#This Row],[Pg]],"|",VLOOKUP(B145,'Index Web'!A$3:O$234,15,FALSE)," ",VLOOKUP(B145,'Index Web'!A$3:O$234,13,FALSE),"""",",")</f>
        <v>"letra": "117|misericordia,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c r="H145" t="str">
        <f>_xlfn.CONCAT("""archivo""",": ","""/resucito/src/index.html?canto=",VLOOKUP(B145,'Index Web'!A$3:N$234,13,FALSE),"""","}," )</f>
        <v>"archivo": "/resucito/src/index.html?canto=misericordiadiosmio"},</v>
      </c>
      <c r="I145" t="str">
        <f>_xlfn.CONCAT(Table46[[#This Row],[id]:[URL]])</f>
        <v>{"id":"misericordiadiosmio","titulo": "Misericordia, Dios mío","salmo": "Salmo 51(50)","letra": "117|misericordia,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misericordiadiosmio","archivo": "/resucito/src/index.html?canto=misericordiadiosmio"},</v>
      </c>
    </row>
    <row r="146" spans="2:9" x14ac:dyDescent="0.35">
      <c r="B146" s="25">
        <v>119</v>
      </c>
      <c r="C146" t="s">
        <v>975</v>
      </c>
      <c r="D146" t="str">
        <f>_xlfn.CONCAT("""",VLOOKUP(B146,'Index Web'!A$3:O$234,13,FALSE),"""",",")</f>
        <v>"muchomehanperseguido",</v>
      </c>
      <c r="E146" t="str">
        <f>_xlfn.CONCAT("""titulo""",": ","""",VLOOKUP(B146,'Index Web'!A$3:L$234,3,FALSE),"""",",")</f>
        <v>"titulo": "Mucho me han perseguido ",</v>
      </c>
      <c r="F146" t="str">
        <f>_xlfn.CONCAT("""salmo""",": ","""",VLOOKUP(B146,'Index Web'!A$3:L$234,4,FALSE),"""",",")</f>
        <v>"salmo": "Salmo 129 (128)",</v>
      </c>
      <c r="G146" t="str">
        <f>_xlfn.CONCAT("""letra""",": ","""",Table46[[#This Row],[Pg]],"|",VLOOKUP(B146,'Index Web'!A$3:O$234,15,FALSE)," ",VLOOKUP(B146,'Index Web'!A$3:O$234,13,FALSE),"""",",")</f>
        <v>"letra": "119|mucho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c r="H146" t="str">
        <f>_xlfn.CONCAT("""archivo""",": ","""/resucito/src/index.html?canto=",VLOOKUP(B146,'Index Web'!A$3:N$234,13,FALSE),"""","}," )</f>
        <v>"archivo": "/resucito/src/index.html?canto=muchomehanperseguido"},</v>
      </c>
      <c r="I146" t="str">
        <f>_xlfn.CONCAT(Table46[[#This Row],[id]:[URL]])</f>
        <v>{"id":"muchomehanperseguido","titulo": "Mucho me han perseguido ","salmo": "Salmo 129 (128)","letra": "119|mucho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muchomehanperseguido","archivo": "/resucito/src/index.html?canto=muchomehanperseguido"},</v>
      </c>
    </row>
    <row r="147" spans="2:9" x14ac:dyDescent="0.35">
      <c r="B147" s="30">
        <v>229</v>
      </c>
      <c r="C147" t="s">
        <v>975</v>
      </c>
      <c r="D147" t="str">
        <f>_xlfn.CONCAT("""",VLOOKUP(B147,'Index Web'!A$3:O$234,13,FALSE),"""",",")</f>
        <v>"ningunopuedeserviradossenores",</v>
      </c>
      <c r="E147" t="str">
        <f>_xlfn.CONCAT("""titulo""",": ","""",VLOOKUP(B147,'Index Web'!A$3:L$234,3,FALSE),"""",",")</f>
        <v>"titulo": "Ninguno puede servir a dos señores",</v>
      </c>
      <c r="F147" t="str">
        <f>_xlfn.CONCAT("""salmo""",": ","""",VLOOKUP(B147,'Index Web'!A$3:L$234,4,FALSE),"""",",")</f>
        <v>"salmo": "Mateo 6,24-33 ",</v>
      </c>
      <c r="G147" t="str">
        <f>_xlfn.CONCAT("""letra""",": ","""",Table46[[#This Row],[Pg]],"|",VLOOKUP(B147,'Index Web'!A$3:O$234,15,FALSE)," ",VLOOKUP(B147,'Index Web'!A$3:O$234,13,FALSE),"""",",")</f>
        <v>"letra": "229|ninguno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c r="H147" t="str">
        <f>_xlfn.CONCAT("""archivo""",": ","""/resucito/src/index.html?canto=",VLOOKUP(B147,'Index Web'!A$3:N$234,13,FALSE),"""","}," )</f>
        <v>"archivo": "/resucito/src/index.html?canto=ningunopuedeserviradossenores"},</v>
      </c>
      <c r="I147" t="str">
        <f>_xlfn.CONCAT(Table46[[#This Row],[id]:[URL]])</f>
        <v>{"id":"ningunopuedeserviradossenores","titulo": "Ninguno puede servir a dos señores","salmo": "Mateo 6,24-33 ","letra": "229|ninguno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ningunopuedeserviradossenores","archivo": "/resucito/src/index.html?canto=ningunopuedeserviradossenores"},</v>
      </c>
    </row>
    <row r="148" spans="2:9" x14ac:dyDescent="0.35">
      <c r="B148" s="25">
        <v>120</v>
      </c>
      <c r="C148" t="s">
        <v>975</v>
      </c>
      <c r="D148" t="str">
        <f>_xlfn.CONCAT("""",VLOOKUP(B148,'Index Web'!A$3:O$234,13,FALSE),"""",",")</f>
        <v>"noestaaquiresucito",</v>
      </c>
      <c r="E148" t="str">
        <f>_xlfn.CONCAT("""titulo""",": ","""",VLOOKUP(B148,'Index Web'!A$3:L$234,3,FALSE),"""",",")</f>
        <v>"titulo": "No está aquí, resucitó",</v>
      </c>
      <c r="F148" t="str">
        <f>_xlfn.CONCAT("""salmo""",": ","""",VLOOKUP(B148,'Index Web'!A$3:L$234,4,FALSE),"""",",")</f>
        <v>"salmo": "Mateo 28,1-8",</v>
      </c>
      <c r="G148" t="str">
        <f>_xlfn.CONCAT("""letra""",": ","""",Table46[[#This Row],[Pg]],"|",VLOOKUP(B148,'Index Web'!A$3:O$234,15,FALSE)," ",VLOOKUP(B148,'Index Web'!A$3:O$234,13,FALSE),"""",",")</f>
        <v>"letra": "120|no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c r="H148" t="str">
        <f>_xlfn.CONCAT("""archivo""",": ","""/resucito/src/index.html?canto=",VLOOKUP(B148,'Index Web'!A$3:N$234,13,FALSE),"""","}," )</f>
        <v>"archivo": "/resucito/src/index.html?canto=noestaaquiresucito"},</v>
      </c>
      <c r="I148" t="str">
        <f>_xlfn.CONCAT(Table46[[#This Row],[id]:[URL]])</f>
        <v>{"id":"noestaaquiresucito","titulo": "No está aquí, resucitó","salmo": "Mateo 28,1-8","letra": "120|no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noestaaquiresucito","archivo": "/resucito/src/index.html?canto=noestaaquiresucito"},</v>
      </c>
    </row>
    <row r="149" spans="2:9" x14ac:dyDescent="0.35">
      <c r="B149" s="26">
        <v>121</v>
      </c>
      <c r="C149" t="s">
        <v>975</v>
      </c>
      <c r="D149" t="str">
        <f>_xlfn.CONCAT("""",VLOOKUP(B149,'Index Web'!A$3:O$234,13,FALSE),"""",",")</f>
        <v>"nohayenelparecer",</v>
      </c>
      <c r="E149" t="str">
        <f>_xlfn.CONCAT("""titulo""",": ","""",VLOOKUP(B149,'Index Web'!A$3:L$234,3,FALSE),"""",",")</f>
        <v>"titulo": "No hay en él parecer",</v>
      </c>
      <c r="F149" t="str">
        <f>_xlfn.CONCAT("""salmo""",": ","""",VLOOKUP(B149,'Index Web'!A$3:L$234,4,FALSE),"""",",")</f>
        <v>"salmo": "Isaías 53,2ss - Cuarto canto del Siervo de Yahveh",</v>
      </c>
      <c r="G149" t="str">
        <f>_xlfn.CONCAT("""letra""",": ","""",Table46[[#This Row],[Pg]],"|",VLOOKUP(B149,'Index Web'!A$3:O$234,15,FALSE)," ",VLOOKUP(B149,'Index Web'!A$3:O$234,13,FALSE),"""",",")</f>
        <v>"letra": "121|no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c r="H149" t="str">
        <f>_xlfn.CONCAT("""archivo""",": ","""/resucito/src/index.html?canto=",VLOOKUP(B149,'Index Web'!A$3:N$234,13,FALSE),"""","}," )</f>
        <v>"archivo": "/resucito/src/index.html?canto=nohayenelparecer"},</v>
      </c>
      <c r="I149" t="str">
        <f>_xlfn.CONCAT(Table46[[#This Row],[id]:[URL]])</f>
        <v>{"id":"nohayenelparecer","titulo": "No hay en él parecer","salmo": "Isaías 53,2ss - Cuarto canto del Siervo de Yahveh","letra": "121|no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nohayenelparecer","archivo": "/resucito/src/index.html?canto=nohayenelparecer"},</v>
      </c>
    </row>
    <row r="150" spans="2:9" x14ac:dyDescent="0.35">
      <c r="B150" s="31">
        <v>230</v>
      </c>
      <c r="C150" t="s">
        <v>975</v>
      </c>
      <c r="D150" t="str">
        <f>_xlfn.CONCAT("""",VLOOKUP(B150,'Index Web'!A$3:O$234,13,FALSE),"""",",")</f>
        <v>"noresistaisalmal",</v>
      </c>
      <c r="E150" t="str">
        <f>_xlfn.CONCAT("""titulo""",": ","""",VLOOKUP(B150,'Index Web'!A$3:L$234,3,FALSE),"""",",")</f>
        <v>"titulo": "No resistáis al mal ",</v>
      </c>
      <c r="F150" t="str">
        <f>_xlfn.CONCAT("""salmo""",": ","""",VLOOKUP(B150,'Index Web'!A$3:L$234,4,FALSE),"""",",")</f>
        <v>"salmo": "Mateo 5,38ss",</v>
      </c>
      <c r="G150" t="str">
        <f>_xlfn.CONCAT("""letra""",": ","""",Table46[[#This Row],[Pg]],"|",VLOOKUP(B150,'Index Web'!A$3:O$234,15,FALSE)," ",VLOOKUP(B150,'Index Web'!A$3:O$234,13,FALSE),"""",",")</f>
        <v>"letra": "230|no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c r="H150" t="str">
        <f>_xlfn.CONCAT("""archivo""",": ","""/resucito/src/index.html?canto=",VLOOKUP(B150,'Index Web'!A$3:N$234,13,FALSE),"""","}," )</f>
        <v>"archivo": "/resucito/src/index.html?canto=noresistaisalmal"},</v>
      </c>
      <c r="I150" t="str">
        <f>_xlfn.CONCAT(Table46[[#This Row],[id]:[URL]])</f>
        <v>{"id":"noresistaisalmal","titulo": "No resistáis al mal ","salmo": "Mateo 5,38ss","letra": "230|no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noresistaisalmal","archivo": "/resucito/src/index.html?canto=noresistaisalmal"},</v>
      </c>
    </row>
    <row r="151" spans="2:9" x14ac:dyDescent="0.35">
      <c r="B151" s="30">
        <v>231</v>
      </c>
      <c r="C151" t="s">
        <v>975</v>
      </c>
      <c r="D151" t="str">
        <f>_xlfn.CONCAT("""",VLOOKUP(B151,'Index Web'!A$3:O$234,13,FALSE),"""",",")</f>
        <v>"nosufrasporlosmalvados",</v>
      </c>
      <c r="E151" t="str">
        <f>_xlfn.CONCAT("""titulo""",": ","""",VLOOKUP(B151,'Index Web'!A$3:L$234,3,FALSE),"""",",")</f>
        <v>"titulo": "No sufras por los malvados",</v>
      </c>
      <c r="F151" t="str">
        <f>_xlfn.CONCAT("""salmo""",": ","""",VLOOKUP(B151,'Index Web'!A$3:L$234,4,FALSE),"""",",")</f>
        <v>"salmo": "Salmo 37 (36)",</v>
      </c>
      <c r="G151" t="str">
        <f>_xlfn.CONCAT("""letra""",": ","""",Table46[[#This Row],[Pg]],"|",VLOOKUP(B151,'Index Web'!A$3:O$234,15,FALSE)," ",VLOOKUP(B151,'Index Web'!A$3:O$234,13,FALSE),"""",",")</f>
        <v>"letra": "231|no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c r="H151" t="str">
        <f>_xlfn.CONCAT("""archivo""",": ","""/resucito/src/index.html?canto=",VLOOKUP(B151,'Index Web'!A$3:N$234,13,FALSE),"""","}," )</f>
        <v>"archivo": "/resucito/src/index.html?canto=nosufrasporlosmalvados"},</v>
      </c>
      <c r="I151" t="str">
        <f>_xlfn.CONCAT(Table46[[#This Row],[id]:[URL]])</f>
        <v>{"id":"nosufrasporlosmalvados","titulo": "No sufras por los malvados","salmo": "Salmo 37 (36)","letra": "231|no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nosufrasporlosmalvados","archivo": "/resucito/src/index.html?canto=nosufrasporlosmalvados"},</v>
      </c>
    </row>
    <row r="152" spans="2:9" x14ac:dyDescent="0.35">
      <c r="B152" s="25">
        <v>122</v>
      </c>
      <c r="C152" t="s">
        <v>975</v>
      </c>
      <c r="D152" t="str">
        <f>_xlfn.CONCAT("""",VLOOKUP(B152,'Index Web'!A$3:O$234,13,FALSE),"""",",")</f>
        <v>"nolimetangere",</v>
      </c>
      <c r="E152" t="str">
        <f>_xlfn.CONCAT("""titulo""",": ","""",VLOOKUP(B152,'Index Web'!A$3:L$234,3,FALSE),"""",",")</f>
        <v>"titulo": "Noli me tangere",</v>
      </c>
      <c r="F152" t="str">
        <f>_xlfn.CONCAT("""salmo""",": ","""",VLOOKUP(B152,'Index Web'!A$3:L$234,4,FALSE),"""",",")</f>
        <v>"salmo": "Juan 20,15-17",</v>
      </c>
      <c r="G152" t="str">
        <f>_xlfn.CONCAT("""letra""",": ","""",Table46[[#This Row],[Pg]],"|",VLOOKUP(B152,'Index Web'!A$3:O$234,15,FALSE)," ",VLOOKUP(B152,'Index Web'!A$3:O$234,13,FALSE),"""",",")</f>
        <v>"letra": "122|noli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c r="H152" t="str">
        <f>_xlfn.CONCAT("""archivo""",": ","""/resucito/src/index.html?canto=",VLOOKUP(B152,'Index Web'!A$3:N$234,13,FALSE),"""","}," )</f>
        <v>"archivo": "/resucito/src/index.html?canto=nolimetangere"},</v>
      </c>
      <c r="I152" t="str">
        <f>_xlfn.CONCAT(Table46[[#This Row],[id]:[URL]])</f>
        <v>{"id":"nolimetangere","titulo": "Noli me tangere","salmo": "Juan 20,15-17","letra": "122|noli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nolimetangere","archivo": "/resucito/src/index.html?canto=nolimetangere"},</v>
      </c>
    </row>
    <row r="153" spans="2:9" x14ac:dyDescent="0.35">
      <c r="B153" s="26">
        <v>123</v>
      </c>
      <c r="C153" t="s">
        <v>975</v>
      </c>
      <c r="D153" t="str">
        <f>_xlfn.CONCAT("""",VLOOKUP(B153,'Index Web'!A$3:O$234,13,FALSE),"""",",")</f>
        <v>"ohcieloslloveddeloalto",</v>
      </c>
      <c r="E153" t="str">
        <f>_xlfn.CONCAT("""titulo""",": ","""",VLOOKUP(B153,'Index Web'!A$3:L$234,3,FALSE),"""",",")</f>
        <v>"titulo": "Oh cielos, lloved de lo alto",</v>
      </c>
      <c r="F153" t="str">
        <f>_xlfn.CONCAT("""salmo""",": ","""",VLOOKUP(B153,'Index Web'!A$3:L$234,4,FALSE),"""",",")</f>
        <v>"salmo": "Isaías 45,8",</v>
      </c>
      <c r="G153" t="str">
        <f>_xlfn.CONCAT("""letra""",": ","""",Table46[[#This Row],[Pg]],"|",VLOOKUP(B153,'Index Web'!A$3:O$234,15,FALSE)," ",VLOOKUP(B153,'Index Web'!A$3:O$234,13,FALSE),"""",",")</f>
        <v>"letra": "123|oh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c r="H153" t="str">
        <f>_xlfn.CONCAT("""archivo""",": ","""/resucito/src/index.html?canto=",VLOOKUP(B153,'Index Web'!A$3:N$234,13,FALSE),"""","}," )</f>
        <v>"archivo": "/resucito/src/index.html?canto=ohcieloslloveddeloalto"},</v>
      </c>
      <c r="I153" t="str">
        <f>_xlfn.CONCAT(Table46[[#This Row],[id]:[URL]])</f>
        <v>{"id":"ohcieloslloveddeloalto","titulo": "Oh cielos, lloved de lo alto","salmo": "Isaías 45,8","letra": "123|oh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ohcieloslloveddeloalto","archivo": "/resucito/src/index.html?canto=ohcieloslloveddeloalto"},</v>
      </c>
    </row>
    <row r="154" spans="2:9" x14ac:dyDescent="0.35">
      <c r="B154" s="25">
        <v>124</v>
      </c>
      <c r="C154" t="s">
        <v>975</v>
      </c>
      <c r="D154" t="str">
        <f>_xlfn.CONCAT("""",VLOOKUP(B154,'Index Web'!A$3:O$234,13,FALSE),"""",",")</f>
        <v>"ohdiosportunombre",</v>
      </c>
      <c r="E154" t="str">
        <f>_xlfn.CONCAT("""titulo""",": ","""",VLOOKUP(B154,'Index Web'!A$3:L$234,3,FALSE),"""",",")</f>
        <v>"titulo": "Oh Dios, por tu nombre ",</v>
      </c>
      <c r="F154" t="str">
        <f>_xlfn.CONCAT("""salmo""",": ","""",VLOOKUP(B154,'Index Web'!A$3:L$234,4,FALSE),"""",",")</f>
        <v>"salmo": "Salmo 54 (53)",</v>
      </c>
      <c r="G154" t="str">
        <f>_xlfn.CONCAT("""letra""",": ","""",Table46[[#This Row],[Pg]],"|",VLOOKUP(B154,'Index Web'!A$3:O$234,15,FALSE)," ",VLOOKUP(B154,'Index Web'!A$3:O$234,13,FALSE),"""",",")</f>
        <v>"letra": "124|oh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c r="H154" t="str">
        <f>_xlfn.CONCAT("""archivo""",": ","""/resucito/src/index.html?canto=",VLOOKUP(B154,'Index Web'!A$3:N$234,13,FALSE),"""","}," )</f>
        <v>"archivo": "/resucito/src/index.html?canto=ohdiosportunombre"},</v>
      </c>
      <c r="I154" t="str">
        <f>_xlfn.CONCAT(Table46[[#This Row],[id]:[URL]])</f>
        <v>{"id":"ohdiosportunombre","titulo": "Oh Dios, por tu nombre ","salmo": "Salmo 54 (53)","letra": "124|oh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ohdiosportunombre","archivo": "/resucito/src/index.html?canto=ohdiosportunombre"},</v>
      </c>
    </row>
    <row r="155" spans="2:9" x14ac:dyDescent="0.35">
      <c r="B155" s="26">
        <v>125</v>
      </c>
      <c r="C155" t="s">
        <v>975</v>
      </c>
      <c r="D155" t="str">
        <f>_xlfn.CONCAT("""",VLOOKUP(B155,'Index Web'!A$3:O$234,13,FALSE),"""",",")</f>
        <v>"ohdiostueresmidios",</v>
      </c>
      <c r="E155" t="str">
        <f>_xlfn.CONCAT("""titulo""",": ","""",VLOOKUP(B155,'Index Web'!A$3:L$234,3,FALSE),"""",",")</f>
        <v>"titulo": "Oh Dios, tú eres mi Dios ",</v>
      </c>
      <c r="F155" t="str">
        <f>_xlfn.CONCAT("""salmo""",": ","""",VLOOKUP(B155,'Index Web'!A$3:L$234,4,FALSE),"""",",")</f>
        <v>"salmo": "Salmo 63 (62)",</v>
      </c>
      <c r="G155" t="str">
        <f>_xlfn.CONCAT("""letra""",": ","""",Table46[[#This Row],[Pg]],"|",VLOOKUP(B155,'Index Web'!A$3:O$234,15,FALSE)," ",VLOOKUP(B155,'Index Web'!A$3:O$234,13,FALSE),"""",",")</f>
        <v>"letra": "125|oh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c r="H155" t="str">
        <f>_xlfn.CONCAT("""archivo""",": ","""/resucito/src/index.html?canto=",VLOOKUP(B155,'Index Web'!A$3:N$234,13,FALSE),"""","}," )</f>
        <v>"archivo": "/resucito/src/index.html?canto=ohdiostueresmidios"},</v>
      </c>
      <c r="I155" t="str">
        <f>_xlfn.CONCAT(Table46[[#This Row],[id]:[URL]])</f>
        <v>{"id":"ohdiostueresmidios","titulo": "Oh Dios, tú eres mi Dios ","salmo": "Salmo 63 (62)","letra": "125|oh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ohdiostueresmidios","archivo": "/resucito/src/index.html?canto=ohdiostueresmidios"},</v>
      </c>
    </row>
    <row r="156" spans="2:9" x14ac:dyDescent="0.35">
      <c r="B156" s="25">
        <v>126</v>
      </c>
      <c r="C156" t="s">
        <v>975</v>
      </c>
      <c r="D156" t="str">
        <f>_xlfn.CONCAT("""",VLOOKUP(B156,'Index Web'!A$3:O$234,13,FALSE),"""",",")</f>
        <v>"ohjesusamormio",</v>
      </c>
      <c r="E156" t="str">
        <f>_xlfn.CONCAT("""titulo""",": ","""",VLOOKUP(B156,'Index Web'!A$3:L$234,3,FALSE),"""",",")</f>
        <v>"titulo": "Oh Jesús, amor mío",</v>
      </c>
      <c r="F156" t="str">
        <f>_xlfn.CONCAT("""salmo""",": ","""",VLOOKUP(B156,'Index Web'!A$3:L$234,4,FALSE),"""",",")</f>
        <v>"salmo": "(Kiko Argüello)",</v>
      </c>
      <c r="G156" t="str">
        <f>_xlfn.CONCAT("""letra""",": ","""",Table46[[#This Row],[Pg]],"|",VLOOKUP(B156,'Index Web'!A$3:O$234,15,FALSE)," ",VLOOKUP(B156,'Index Web'!A$3:O$234,13,FALSE),"""",",")</f>
        <v>"letra": "126|oh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c r="H156" t="str">
        <f>_xlfn.CONCAT("""archivo""",": ","""/resucito/src/index.html?canto=",VLOOKUP(B156,'Index Web'!A$3:N$234,13,FALSE),"""","}," )</f>
        <v>"archivo": "/resucito/src/index.html?canto=ohjesusamormio"},</v>
      </c>
      <c r="I156" t="str">
        <f>_xlfn.CONCAT(Table46[[#This Row],[id]:[URL]])</f>
        <v>{"id":"ohjesusamormio","titulo": "Oh Jesús, amor mío","salmo": "(Kiko Argüello)","letra": "126|oh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ohjesusamormio","archivo": "/resucito/src/index.html?canto=ohjesusamormio"},</v>
      </c>
    </row>
    <row r="157" spans="2:9" x14ac:dyDescent="0.35">
      <c r="B157" s="26">
        <v>127</v>
      </c>
      <c r="C157" t="s">
        <v>975</v>
      </c>
      <c r="D157" t="str">
        <f>_xlfn.CONCAT("""",VLOOKUP(B157,'Index Web'!A$3:O$234,13,FALSE),"""",",")</f>
        <v>"ohmuerte¿dondeestatuvictoria?",</v>
      </c>
      <c r="E157" t="str">
        <f>_xlfn.CONCAT("""titulo""",": ","""",VLOOKUP(B157,'Index Web'!A$3:L$234,3,FALSE),"""",",")</f>
        <v>"titulo": "Oh muerte ¿dónde está tu victoria?",</v>
      </c>
      <c r="F157" t="str">
        <f>_xlfn.CONCAT("""salmo""",": ","""",VLOOKUP(B157,'Index Web'!A$3:L$234,4,FALSE),"""",",")</f>
        <v>"salmo": "1 Corintios 15",</v>
      </c>
      <c r="G157" t="str">
        <f>_xlfn.CONCAT("""letra""",": ","""",Table46[[#This Row],[Pg]],"|",VLOOKUP(B157,'Index Web'!A$3:O$234,15,FALSE)," ",VLOOKUP(B157,'Index Web'!A$3:O$234,13,FALSE),"""",",")</f>
        <v>"letra": "127|oh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c r="H157" t="str">
        <f>_xlfn.CONCAT("""archivo""",": ","""/resucito/src/index.html?canto=",VLOOKUP(B157,'Index Web'!A$3:N$234,13,FALSE),"""","}," )</f>
        <v>"archivo": "/resucito/src/index.html?canto=ohmuerte¿dondeestatuvictoria?"},</v>
      </c>
      <c r="I157" t="str">
        <f>_xlfn.CONCAT(Table46[[#This Row],[id]:[URL]])</f>
        <v>{"id":"ohmuerte¿dondeestatuvictoria?","titulo": "Oh muerte ¿dónde está tu victoria?","salmo": "1 Corintios 15","letra": "127|oh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ohmuerte¿dondeestatuvictoria?","archivo": "/resucito/src/index.html?canto=ohmuerte¿dondeestatuvictoria?"},</v>
      </c>
    </row>
    <row r="158" spans="2:9" x14ac:dyDescent="0.35">
      <c r="B158" s="31">
        <v>232</v>
      </c>
      <c r="C158" t="s">
        <v>975</v>
      </c>
      <c r="D158" t="str">
        <f>_xlfn.CONCAT("""",VLOOKUP(B158,'Index Web'!A$3:O$234,13,FALSE),"""",",")</f>
        <v>"ohsenormicorazonyanoesambicioso",</v>
      </c>
      <c r="E158" t="str">
        <f>_xlfn.CONCAT("""titulo""",": ","""",VLOOKUP(B158,'Index Web'!A$3:L$234,3,FALSE),"""",",")</f>
        <v>"titulo": "Oh Señor, mi corazón ya no es ambicioso",</v>
      </c>
      <c r="F158" t="str">
        <f>_xlfn.CONCAT("""salmo""",": ","""",VLOOKUP(B158,'Index Web'!A$3:L$234,4,FALSE),"""",",")</f>
        <v>"salmo": "Salmo 131 (130)",</v>
      </c>
      <c r="G158" t="str">
        <f>_xlfn.CONCAT("""letra""",": ","""",Table46[[#This Row],[Pg]],"|",VLOOKUP(B158,'Index Web'!A$3:O$234,15,FALSE)," ",VLOOKUP(B158,'Index Web'!A$3:O$234,13,FALSE),"""",",")</f>
        <v>"letra": "232|oh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c r="H158" t="str">
        <f>_xlfn.CONCAT("""archivo""",": ","""/resucito/src/index.html?canto=",VLOOKUP(B158,'Index Web'!A$3:N$234,13,FALSE),"""","}," )</f>
        <v>"archivo": "/resucito/src/index.html?canto=ohsenormicorazonyanoesambicioso"},</v>
      </c>
      <c r="I158" t="str">
        <f>_xlfn.CONCAT(Table46[[#This Row],[id]:[URL]])</f>
        <v>{"id":"ohsenormicorazonyanoesambicioso","titulo": "Oh Señor, mi corazón ya no es ambicioso","salmo": "Salmo 131 (130)","letra": "232|oh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ohsenormicorazonyanoesambicioso","archivo": "/resucito/src/index.html?canto=ohsenormicorazonyanoesambicioso"},</v>
      </c>
    </row>
    <row r="159" spans="2:9" x14ac:dyDescent="0.35">
      <c r="B159" s="26">
        <v>128</v>
      </c>
      <c r="C159" t="s">
        <v>975</v>
      </c>
      <c r="D159" t="str">
        <f>_xlfn.CONCAT("""",VLOOKUP(B159,'Index Web'!A$3:O$234,13,FALSE),"""",",")</f>
        <v>"ohsenornuestrodios",</v>
      </c>
      <c r="E159" t="str">
        <f>_xlfn.CONCAT("""titulo""",": ","""",VLOOKUP(B159,'Index Web'!A$3:L$234,3,FALSE),"""",",")</f>
        <v>"titulo": "Oh Señor, nuestro Dios",</v>
      </c>
      <c r="F159" t="str">
        <f>_xlfn.CONCAT("""salmo""",": ","""",VLOOKUP(B159,'Index Web'!A$3:L$234,4,FALSE),"""",",")</f>
        <v>"salmo": "Salmo 8",</v>
      </c>
      <c r="G159" t="str">
        <f>_xlfn.CONCAT("""letra""",": ","""",Table46[[#This Row],[Pg]],"|",VLOOKUP(B159,'Index Web'!A$3:O$234,15,FALSE)," ",VLOOKUP(B159,'Index Web'!A$3:O$234,13,FALSE),"""",",")</f>
        <v>"letra": "128|¡oh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c r="H159" t="str">
        <f>_xlfn.CONCAT("""archivo""",": ","""/resucito/src/index.html?canto=",VLOOKUP(B159,'Index Web'!A$3:N$234,13,FALSE),"""","}," )</f>
        <v>"archivo": "/resucito/src/index.html?canto=ohsenornuestrodios"},</v>
      </c>
      <c r="I159" t="str">
        <f>_xlfn.CONCAT(Table46[[#This Row],[id]:[URL]])</f>
        <v>{"id":"ohsenornuestrodios","titulo": "Oh Señor, nuestro Dios","salmo": "Salmo 8","letra": "128|¡oh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ohsenornuestrodios","archivo": "/resucito/src/index.html?canto=ohsenornuestrodios"},</v>
      </c>
    </row>
    <row r="160" spans="2:9" x14ac:dyDescent="0.35">
      <c r="B160" s="25">
        <v>129</v>
      </c>
      <c r="C160" t="s">
        <v>975</v>
      </c>
      <c r="D160" t="str">
        <f>_xlfn.CONCAT("""",VLOOKUP(B160,'Index Web'!A$3:O$234,13,FALSE),"""",",")</f>
        <v>"ostomaredeentrelasnaciones",</v>
      </c>
      <c r="E160" t="str">
        <f>_xlfn.CONCAT("""titulo""",": ","""",VLOOKUP(B160,'Index Web'!A$3:L$234,3,FALSE),"""",",")</f>
        <v>"titulo": "Os tomaré de entre las naciones",</v>
      </c>
      <c r="F160" t="str">
        <f>_xlfn.CONCAT("""salmo""",": ","""",VLOOKUP(B160,'Index Web'!A$3:L$234,4,FALSE),"""",",")</f>
        <v>"salmo": "Ezequiel 36,24-28",</v>
      </c>
      <c r="G160" t="str">
        <f>_xlfn.CONCAT("""letra""",": ","""",Table46[[#This Row],[Pg]],"|",VLOOKUP(B160,'Index Web'!A$3:O$234,15,FALSE)," ",VLOOKUP(B160,'Index Web'!A$3:O$234,13,FALSE),"""",",")</f>
        <v>"letra": "129|os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c r="H160" t="str">
        <f>_xlfn.CONCAT("""archivo""",": ","""/resucito/src/index.html?canto=",VLOOKUP(B160,'Index Web'!A$3:N$234,13,FALSE),"""","}," )</f>
        <v>"archivo": "/resucito/src/index.html?canto=ostomaredeentrelasnaciones"},</v>
      </c>
      <c r="I160" t="str">
        <f>_xlfn.CONCAT(Table46[[#This Row],[id]:[URL]])</f>
        <v>{"id":"ostomaredeentrelasnaciones","titulo": "Os tomaré de entre las naciones","salmo": "Ezequiel 36,24-28","letra": "129|os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ostomaredeentrelasnaciones","archivo": "/resucito/src/index.html?canto=ostomaredeentrelasnaciones"},</v>
      </c>
    </row>
    <row r="161" spans="2:9" x14ac:dyDescent="0.35">
      <c r="B161" s="27">
        <v>193</v>
      </c>
      <c r="C161" t="s">
        <v>975</v>
      </c>
      <c r="D161" t="str">
        <f>_xlfn.CONCAT("""",VLOOKUP(B161,'Index Web'!A$3:O$234,13,FALSE),"""",",")</f>
        <v>"padrenuestro",</v>
      </c>
      <c r="E161" t="str">
        <f>_xlfn.CONCAT("""titulo""",": ","""",VLOOKUP(B161,'Index Web'!A$3:L$234,3,FALSE),"""",",")</f>
        <v>"titulo": "Padre nuestro",</v>
      </c>
      <c r="F161" t="str">
        <f>_xlfn.CONCAT("""salmo""",": ","""",VLOOKUP(B161,'Index Web'!A$3:L$234,4,FALSE),"""",",")</f>
        <v>"salmo": "Tiempo de la Elección",</v>
      </c>
      <c r="G161" t="str">
        <f>_xlfn.CONCAT("""letra""",": ","""",Table46[[#This Row],[Pg]],"|",VLOOKUP(B161,'Index Web'!A$3:O$234,15,FALSE)," ",VLOOKUP(B161,'Index Web'!A$3:O$234,13,FALSE),"""",",")</f>
        <v>"letra": "193|¡abbá,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c r="H161" t="str">
        <f>_xlfn.CONCAT("""archivo""",": ","""/resucito/src/index.html?canto=",VLOOKUP(B161,'Index Web'!A$3:N$234,13,FALSE),"""","}," )</f>
        <v>"archivo": "/resucito/src/index.html?canto=padrenuestro"},</v>
      </c>
      <c r="I161" t="str">
        <f>_xlfn.CONCAT(Table46[[#This Row],[id]:[URL]])</f>
        <v>{"id":"padrenuestro","titulo": "Padre nuestro","salmo": "Tiempo de la Elección","letra": "193|¡abbá,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padrenuestro","archivo": "/resucito/src/index.html?canto=padrenuestro"},</v>
      </c>
    </row>
    <row r="162" spans="2:9" x14ac:dyDescent="0.35">
      <c r="B162" s="25">
        <v>130</v>
      </c>
      <c r="C162" t="s">
        <v>975</v>
      </c>
      <c r="D162" t="str">
        <f>_xlfn.CONCAT("""",VLOOKUP(B162,'Index Web'!A$3:O$234,13,FALSE),"""",",")</f>
        <v>"palomaincorrupta",</v>
      </c>
      <c r="E162" t="str">
        <f>_xlfn.CONCAT("""titulo""",": ","""",VLOOKUP(B162,'Index Web'!A$3:L$234,3,FALSE),"""",",")</f>
        <v>"titulo": "Paloma incorrupta",</v>
      </c>
      <c r="F162" t="str">
        <f>_xlfn.CONCAT("""salmo""",": ","""",VLOOKUP(B162,'Index Web'!A$3:L$234,4,FALSE),"""",",")</f>
        <v>"salmo": "Kontákion (Romano el Meloda)",</v>
      </c>
      <c r="G162" t="str">
        <f>_xlfn.CONCAT("""letra""",": ","""",Table46[[#This Row],[Pg]],"|",VLOOKUP(B162,'Index Web'!A$3:O$234,15,FALSE)," ",VLOOKUP(B162,'Index Web'!A$3:O$234,13,FALSE),"""",",")</f>
        <v>"letra": "130|paloma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c r="H162" t="str">
        <f>_xlfn.CONCAT("""archivo""",": ","""/resucito/src/index.html?canto=",VLOOKUP(B162,'Index Web'!A$3:N$234,13,FALSE),"""","}," )</f>
        <v>"archivo": "/resucito/src/index.html?canto=palomaincorrupta"},</v>
      </c>
      <c r="I162" t="str">
        <f>_xlfn.CONCAT(Table46[[#This Row],[id]:[URL]])</f>
        <v>{"id":"palomaincorrupta","titulo": "Paloma incorrupta","salmo": "Kontákion (Romano el Meloda)","letra": "130|paloma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palomaincorrupta","archivo": "/resucito/src/index.html?canto=palomaincorrupta"},</v>
      </c>
    </row>
    <row r="163" spans="2:9" x14ac:dyDescent="0.35">
      <c r="B163" s="26">
        <v>131</v>
      </c>
      <c r="C163" t="s">
        <v>975</v>
      </c>
      <c r="D163" t="str">
        <f>_xlfn.CONCAT("""",VLOOKUP(B163,'Index Web'!A$3:O$234,13,FALSE),"""",",")</f>
        <v>"pentecostes",</v>
      </c>
      <c r="E163" t="str">
        <f>_xlfn.CONCAT("""titulo""",": ","""",VLOOKUP(B163,'Index Web'!A$3:L$234,3,FALSE),"""",",")</f>
        <v>"titulo": "Pentecostés",</v>
      </c>
      <c r="F163" t="str">
        <f>_xlfn.CONCAT("""salmo""",": ","""",VLOOKUP(B163,'Index Web'!A$3:L$234,4,FALSE),"""",",")</f>
        <v>"salmo": "Hchos de los Apostoles 2,1-13 ",</v>
      </c>
      <c r="G163" t="str">
        <f>_xlfn.CONCAT("""letra""",": ","""",Table46[[#This Row],[Pg]],"|",VLOOKUP(B163,'Index Web'!A$3:O$234,15,FALSE)," ",VLOOKUP(B163,'Index Web'!A$3:O$234,13,FALSE),"""",",")</f>
        <v>"letra": "131|Pentecostés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c r="H163" t="str">
        <f>_xlfn.CONCAT("""archivo""",": ","""/resucito/src/index.html?canto=",VLOOKUP(B163,'Index Web'!A$3:N$234,13,FALSE),"""","}," )</f>
        <v>"archivo": "/resucito/src/index.html?canto=pentecostes"},</v>
      </c>
      <c r="I163" t="str">
        <f>_xlfn.CONCAT(Table46[[#This Row],[id]:[URL]])</f>
        <v>{"id":"pentecostes","titulo": "Pentecostés","salmo": "Hchos de los Apostoles 2,1-13 ","letra": "131|Pentecostés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pentecostes","archivo": "/resucito/src/index.html?canto=pentecostes"},</v>
      </c>
    </row>
    <row r="164" spans="2:9" x14ac:dyDescent="0.35">
      <c r="B164" s="29">
        <v>194</v>
      </c>
      <c r="C164" t="s">
        <v>975</v>
      </c>
      <c r="D164" t="str">
        <f>_xlfn.CONCAT("""",VLOOKUP(B164,'Index Web'!A$3:O$234,13,FALSE),"""",",")</f>
        <v>"plegariaeucaristicaiimodeloi",</v>
      </c>
      <c r="E164" t="str">
        <f>_xlfn.CONCAT("""titulo""",": ","""",VLOOKUP(B164,'Index Web'!A$3:L$234,3,FALSE),"""",",")</f>
        <v>"titulo": "Plegaria eucarística ii Modelo I",</v>
      </c>
      <c r="F164" t="str">
        <f>_xlfn.CONCAT("""salmo""",": ","""",VLOOKUP(B164,'Index Web'!A$3:L$234,4,FALSE),"""",",")</f>
        <v>"salmo": "Modelo I",</v>
      </c>
      <c r="G164" t="str">
        <f>_xlfn.CONCAT("""letra""",": ","""",Table46[[#This Row],[Pg]],"|",VLOOKUP(B164,'Index Web'!A$3:O$234,15,FALSE)," ",VLOOKUP(B164,'Index Web'!A$3:O$234,13,FALSE),"""",",")</f>
        <v>"letra": "194|plegaria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c r="H164" t="str">
        <f>_xlfn.CONCAT("""archivo""",": ","""/resucito/src/index.html?canto=",VLOOKUP(B164,'Index Web'!A$3:N$234,13,FALSE),"""","}," )</f>
        <v>"archivo": "/resucito/src/index.html?canto=plegariaeucaristicaiimodeloi"},</v>
      </c>
      <c r="I164" t="str">
        <f>_xlfn.CONCAT(Table46[[#This Row],[id]:[URL]])</f>
        <v>{"id":"plegariaeucaristicaiimodeloi","titulo": "Plegaria eucarística ii Modelo I","salmo": "Modelo I","letra": "194|plegaria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plegariaeucaristicaiimodeloi","archivo": "/resucito/src/index.html?canto=plegariaeucaristicaiimodeloi"},</v>
      </c>
    </row>
    <row r="165" spans="2:9" x14ac:dyDescent="0.35">
      <c r="B165" s="27">
        <v>197</v>
      </c>
      <c r="C165" t="s">
        <v>975</v>
      </c>
      <c r="D165" t="str">
        <f>_xlfn.CONCAT("""",VLOOKUP(B165,'Index Web'!A$3:O$234,13,FALSE),"""",",")</f>
        <v>"plegariaeucaristicaiimodeloii",</v>
      </c>
      <c r="E165" t="str">
        <f>_xlfn.CONCAT("""titulo""",": ","""",VLOOKUP(B165,'Index Web'!A$3:L$234,3,FALSE),"""",",")</f>
        <v>"titulo": "Plegaria eucarística ii Modelo II",</v>
      </c>
      <c r="F165" t="str">
        <f>_xlfn.CONCAT("""salmo""",": ","""",VLOOKUP(B165,'Index Web'!A$3:L$234,4,FALSE),"""",",")</f>
        <v>"salmo": "Modelo II (1987)",</v>
      </c>
      <c r="G165" t="str">
        <f>_xlfn.CONCAT("""letra""",": ","""",Table46[[#This Row],[Pg]],"|",VLOOKUP(B165,'Index Web'!A$3:O$234,15,FALSE)," ",VLOOKUP(B165,'Index Web'!A$3:O$234,13,FALSE),"""",",")</f>
        <v>"letra": "197|plegaria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c r="H165" t="str">
        <f>_xlfn.CONCAT("""archivo""",": ","""/resucito/src/index.html?canto=",VLOOKUP(B165,'Index Web'!A$3:N$234,13,FALSE),"""","}," )</f>
        <v>"archivo": "/resucito/src/index.html?canto=plegariaeucaristicaiimodeloii"},</v>
      </c>
      <c r="I165" t="str">
        <f>_xlfn.CONCAT(Table46[[#This Row],[id]:[URL]])</f>
        <v>{"id":"plegariaeucaristicaiimodeloii","titulo": "Plegaria eucarística ii Modelo II","salmo": "Modelo II (1987)","letra": "197|plegaria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plegariaeucaristicaiimodeloii","archivo": "/resucito/src/index.html?canto=plegariaeucaristicaiimodeloii"},</v>
      </c>
    </row>
    <row r="166" spans="2:9" x14ac:dyDescent="0.35">
      <c r="B166" s="29">
        <v>200</v>
      </c>
      <c r="C166" t="s">
        <v>975</v>
      </c>
      <c r="D166" t="str">
        <f>_xlfn.CONCAT("""",VLOOKUP(B166,'Index Web'!A$3:O$234,13,FALSE),"""",",")</f>
        <v>"plegariaeucaristicaiv",</v>
      </c>
      <c r="E166" t="str">
        <f>_xlfn.CONCAT("""titulo""",": ","""",VLOOKUP(B166,'Index Web'!A$3:L$234,3,FALSE),"""",",")</f>
        <v>"titulo": "Plegaria eucarística iv ",</v>
      </c>
      <c r="F166" t="str">
        <f>_xlfn.CONCAT("""salmo""",": ","""",VLOOKUP(B166,'Index Web'!A$3:L$234,4,FALSE),"""",",")</f>
        <v>"salmo": "(1988)",</v>
      </c>
      <c r="G166" t="str">
        <f>_xlfn.CONCAT("""letra""",": ","""",Table46[[#This Row],[Pg]],"|",VLOOKUP(B166,'Index Web'!A$3:O$234,15,FALSE)," ",VLOOKUP(B166,'Index Web'!A$3:O$234,13,FALSE),"""",",")</f>
        <v>"letra": "200|plegaria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c r="H166" t="str">
        <f>_xlfn.CONCAT("""archivo""",": ","""/resucito/src/index.html?canto=",VLOOKUP(B166,'Index Web'!A$3:N$234,13,FALSE),"""","}," )</f>
        <v>"archivo": "/resucito/src/index.html?canto=plegariaeucaristicaiv"},</v>
      </c>
      <c r="I166" t="str">
        <f>_xlfn.CONCAT(Table46[[#This Row],[id]:[URL]])</f>
        <v>{"id":"plegariaeucaristicaiv","titulo": "Plegaria eucarística iv ","salmo": "(1988)","letra": "200|plegaria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plegariaeucaristicaiv","archivo": "/resucito/src/index.html?canto=plegariaeucaristicaiv"},</v>
      </c>
    </row>
    <row r="167" spans="2:9" x14ac:dyDescent="0.35">
      <c r="B167" s="26">
        <v>132</v>
      </c>
      <c r="C167" t="s">
        <v>975</v>
      </c>
      <c r="D167" t="str">
        <f>_xlfn.CONCAT("""",VLOOKUP(B167,'Index Web'!A$3:O$234,13,FALSE),"""",",")</f>
        <v>"porelamordemisamigos",</v>
      </c>
      <c r="E167" t="str">
        <f>_xlfn.CONCAT("""titulo""",": ","""",VLOOKUP(B167,'Index Web'!A$3:L$234,3,FALSE),"""",",")</f>
        <v>"titulo": "Por el amor de mis amigos",</v>
      </c>
      <c r="F167" t="str">
        <f>_xlfn.CONCAT("""salmo""",": ","""",VLOOKUP(B167,'Index Web'!A$3:L$234,4,FALSE),"""",",")</f>
        <v>"salmo": "Salmo 122 (121) - Melodía hebraica ",</v>
      </c>
      <c r="G167" t="str">
        <f>_xlfn.CONCAT("""letra""",": ","""",Table46[[#This Row],[Pg]],"|",VLOOKUP(B167,'Index Web'!A$3:O$234,15,FALSE)," ",VLOOKUP(B167,'Index Web'!A$3:O$234,13,FALSE),"""",",")</f>
        <v>"letra": "132|por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c r="H167" t="str">
        <f>_xlfn.CONCAT("""archivo""",": ","""/resucito/src/index.html?canto=",VLOOKUP(B167,'Index Web'!A$3:N$234,13,FALSE),"""","}," )</f>
        <v>"archivo": "/resucito/src/index.html?canto=porelamordemisamigos"},</v>
      </c>
      <c r="I167" t="str">
        <f>_xlfn.CONCAT(Table46[[#This Row],[id]:[URL]])</f>
        <v>{"id":"porelamordemisamigos","titulo": "Por el amor de mis amigos","salmo": "Salmo 122 (121) - Melodía hebraica ","letra": "132|por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porelamordemisamigos","archivo": "/resucito/src/index.html?canto=porelamordemisamigos"},</v>
      </c>
    </row>
    <row r="168" spans="2:9" x14ac:dyDescent="0.35">
      <c r="B168" s="25">
        <v>133</v>
      </c>
      <c r="C168" t="s">
        <v>975</v>
      </c>
      <c r="D168" t="str">
        <f>_xlfn.CONCAT("""",VLOOKUP(B168,'Index Web'!A$3:O$234,13,FALSE),"""",",")</f>
        <v>"porqueestanocheesdiferente",</v>
      </c>
      <c r="E168" t="str">
        <f>_xlfn.CONCAT("""titulo""",": ","""",VLOOKUP(B168,'Index Web'!A$3:L$234,3,FALSE),"""",",")</f>
        <v>"titulo": "Por qué esta noche es diferente",</v>
      </c>
      <c r="F168" t="str">
        <f>_xlfn.CONCAT("""salmo""",": ","""",VLOOKUP(B168,'Index Web'!A$3:L$234,4,FALSE),"""",",")</f>
        <v>"salmo": "Haggadá de Pesaj - Melodía hebraica",</v>
      </c>
      <c r="G168" t="str">
        <f>_xlfn.CONCAT("""letra""",": ","""",Table46[[#This Row],[Pg]],"|",VLOOKUP(B168,'Index Web'!A$3:O$234,15,FALSE)," ",VLOOKUP(B168,'Index Web'!A$3:O$234,13,FALSE),"""",",")</f>
        <v>"letra": "133|¿por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c r="H168" t="str">
        <f>_xlfn.CONCAT("""archivo""",": ","""/resucito/src/index.html?canto=",VLOOKUP(B168,'Index Web'!A$3:N$234,13,FALSE),"""","}," )</f>
        <v>"archivo": "/resucito/src/index.html?canto=porqueestanocheesdiferente"},</v>
      </c>
      <c r="I168" t="str">
        <f>_xlfn.CONCAT(Table46[[#This Row],[id]:[URL]])</f>
        <v>{"id":"porqueestanocheesdiferente","titulo": "Por qué esta noche es diferente","salmo": "Haggadá de Pesaj - Melodía hebraica","letra": "133|¿por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porqueestanocheesdiferente","archivo": "/resucito/src/index.html?canto=porqueestanocheesdiferente"},</v>
      </c>
    </row>
    <row r="169" spans="2:9" x14ac:dyDescent="0.35">
      <c r="B169" s="26">
        <v>134</v>
      </c>
      <c r="C169" t="s">
        <v>975</v>
      </c>
      <c r="D169" t="str">
        <f>_xlfn.CONCAT("""",VLOOKUP(B169,'Index Web'!A$3:O$234,13,FALSE),"""",",")</f>
        <v>"porquelasgentesconjuran",</v>
      </c>
      <c r="E169" t="str">
        <f>_xlfn.CONCAT("""titulo""",": ","""",VLOOKUP(B169,'Index Web'!A$3:L$234,3,FALSE),"""",",")</f>
        <v>"titulo": "Por qué las gentes conjuran",</v>
      </c>
      <c r="F169" t="str">
        <f>_xlfn.CONCAT("""salmo""",": ","""",VLOOKUP(B169,'Index Web'!A$3:L$234,4,FALSE),"""",",")</f>
        <v>"salmo": "Salmo 2",</v>
      </c>
      <c r="G169" t="str">
        <f>_xlfn.CONCAT("""letra""",": ","""",Table46[[#This Row],[Pg]],"|",VLOOKUP(B169,'Index Web'!A$3:O$234,15,FALSE)," ",VLOOKUP(B169,'Index Web'!A$3:O$234,13,FALSE),"""",",")</f>
        <v>"letra": "134|¿por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c r="H169" t="str">
        <f>_xlfn.CONCAT("""archivo""",": ","""/resucito/src/index.html?canto=",VLOOKUP(B169,'Index Web'!A$3:N$234,13,FALSE),"""","}," )</f>
        <v>"archivo": "/resucito/src/index.html?canto=porquelasgentesconjuran"},</v>
      </c>
      <c r="I169" t="str">
        <f>_xlfn.CONCAT(Table46[[#This Row],[id]:[URL]])</f>
        <v>{"id":"porquelasgentesconjuran","titulo": "Por qué las gentes conjuran","salmo": "Salmo 2","letra": "134|¿por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porquelasgentesconjuran","archivo": "/resucito/src/index.html?canto=porquelasgentesconjuran"},</v>
      </c>
    </row>
    <row r="170" spans="2:9" x14ac:dyDescent="0.35">
      <c r="B170" s="25">
        <v>135</v>
      </c>
      <c r="C170" t="s">
        <v>975</v>
      </c>
      <c r="D170" t="str">
        <f>_xlfn.CONCAT("""",VLOOKUP(B170,'Index Web'!A$3:O$234,13,FALSE),"""",",")</f>
        <v>"porquemiyugoessuave",</v>
      </c>
      <c r="E170" t="str">
        <f>_xlfn.CONCAT("""titulo""",": ","""",VLOOKUP(B170,'Index Web'!A$3:L$234,3,FALSE),"""",",")</f>
        <v>"titulo": "Porque mi yugo es suave",</v>
      </c>
      <c r="F170" t="str">
        <f>_xlfn.CONCAT("""salmo""",": ","""",VLOOKUP(B170,'Index Web'!A$3:L$234,4,FALSE),"""",",")</f>
        <v>"salmo": "Mateo 11,28ss",</v>
      </c>
      <c r="G170" t="str">
        <f>_xlfn.CONCAT("""letra""",": ","""",Table46[[#This Row],[Pg]],"|",VLOOKUP(B170,'Index Web'!A$3:O$234,15,FALSE)," ",VLOOKUP(B170,'Index Web'!A$3:O$234,13,FALSE),"""",",")</f>
        <v>"letra": "135|porque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c r="H170" t="str">
        <f>_xlfn.CONCAT("""archivo""",": ","""/resucito/src/index.html?canto=",VLOOKUP(B170,'Index Web'!A$3:N$234,13,FALSE),"""","}," )</f>
        <v>"archivo": "/resucito/src/index.html?canto=porquemiyugoessuave"},</v>
      </c>
      <c r="I170" t="str">
        <f>_xlfn.CONCAT(Table46[[#This Row],[id]:[URL]])</f>
        <v>{"id":"porquemiyugoessuave","titulo": "Porque mi yugo es suave","salmo": "Mateo 11,28ss","letra": "135|porque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porquemiyugoessuave","archivo": "/resucito/src/index.html?canto=porquemiyugoessuave"},</v>
      </c>
    </row>
    <row r="171" spans="2:9" x14ac:dyDescent="0.35">
      <c r="B171" s="27">
        <v>204</v>
      </c>
      <c r="C171" t="s">
        <v>975</v>
      </c>
      <c r="D171" t="str">
        <f>_xlfn.CONCAT("""",VLOOKUP(B171,'Index Web'!A$3:O$234,13,FALSE),"""",",")</f>
        <v>"prefacioparaadvientoynavidad",</v>
      </c>
      <c r="E171" t="str">
        <f>_xlfn.CONCAT("""titulo""",": ","""",VLOOKUP(B171,'Index Web'!A$3:L$234,3,FALSE),"""",",")</f>
        <v>"titulo": "Prefacio para Adviento y Navidad",</v>
      </c>
      <c r="F171" t="str">
        <f>_xlfn.CONCAT("""salmo""",": ","""",VLOOKUP(B171,'Index Web'!A$3:L$234,4,FALSE),"""",",")</f>
        <v>"salmo": "Prefacio IV de Adviento*",</v>
      </c>
      <c r="G171" t="str">
        <f>_xlfn.CONCAT("""letra""",": ","""",Table46[[#This Row],[Pg]],"|",VLOOKUP(B171,'Index Web'!A$3:O$234,15,FALSE)," ",VLOOKUP(B171,'Index Web'!A$3:O$234,13,FALSE),"""",",")</f>
        <v>"letra": "204|prefacio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c r="H171" t="str">
        <f>_xlfn.CONCAT("""archivo""",": ","""/resucito/src/index.html?canto=",VLOOKUP(B171,'Index Web'!A$3:N$234,13,FALSE),"""","}," )</f>
        <v>"archivo": "/resucito/src/index.html?canto=prefacioparaadvientoynavidad"},</v>
      </c>
      <c r="I171" t="str">
        <f>_xlfn.CONCAT(Table46[[#This Row],[id]:[URL]])</f>
        <v>{"id":"prefacioparaadvientoynavidad","titulo": "Prefacio para Adviento y Navidad","salmo": "Prefacio IV de Adviento*","letra": "204|prefacio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prefacioparaadvientoynavidad","archivo": "/resucito/src/index.html?canto=prefacioparaadvientoynavidad"},</v>
      </c>
    </row>
    <row r="172" spans="2:9" x14ac:dyDescent="0.35">
      <c r="B172" s="29">
        <v>205</v>
      </c>
      <c r="C172" t="s">
        <v>975</v>
      </c>
      <c r="D172" t="str">
        <f>_xlfn.CONCAT("""",VLOOKUP(B172,'Index Web'!A$3:O$234,13,FALSE),"""",",")</f>
        <v>"prefacioparaeltiempopascual",</v>
      </c>
      <c r="E172" t="str">
        <f>_xlfn.CONCAT("""titulo""",": ","""",VLOOKUP(B172,'Index Web'!A$3:L$234,3,FALSE),"""",",")</f>
        <v>"titulo": "Prefacio para el tiempo Pascual",</v>
      </c>
      <c r="F172" t="str">
        <f>_xlfn.CONCAT("""salmo""",": ","""",VLOOKUP(B172,'Index Web'!A$3:L$234,4,FALSE),"""",",")</f>
        <v>"salmo": "Prefacio I de Pascua*",</v>
      </c>
      <c r="G172" t="str">
        <f>_xlfn.CONCAT("""letra""",": ","""",Table46[[#This Row],[Pg]],"|",VLOOKUP(B172,'Index Web'!A$3:O$234,15,FALSE)," ",VLOOKUP(B172,'Index Web'!A$3:O$234,13,FALSE),"""",",")</f>
        <v>"letra": "205|prefacio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c r="H172" t="str">
        <f>_xlfn.CONCAT("""archivo""",": ","""/resucito/src/index.html?canto=",VLOOKUP(B172,'Index Web'!A$3:N$234,13,FALSE),"""","}," )</f>
        <v>"archivo": "/resucito/src/index.html?canto=prefacioparaeltiempopascual"},</v>
      </c>
      <c r="I172" t="str">
        <f>_xlfn.CONCAT(Table46[[#This Row],[id]:[URL]])</f>
        <v>{"id":"prefacioparaeltiempopascual","titulo": "Prefacio para el tiempo Pascual","salmo": "Prefacio I de Pascua*","letra": "205|prefacio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prefacioparaeltiempopascual","archivo": "/resucito/src/index.html?canto=prefacioparaeltiempopascual"},</v>
      </c>
    </row>
    <row r="173" spans="2:9" x14ac:dyDescent="0.35">
      <c r="B173" s="27">
        <v>206</v>
      </c>
      <c r="C173" t="s">
        <v>975</v>
      </c>
      <c r="D173" t="str">
        <f>_xlfn.CONCAT("""",VLOOKUP(B173,'Index Web'!A$3:O$234,13,FALSE),"""",",")</f>
        <v>"pregonpascual",</v>
      </c>
      <c r="E173" t="str">
        <f>_xlfn.CONCAT("""titulo""",": ","""",VLOOKUP(B173,'Index Web'!A$3:L$234,3,FALSE),"""",",")</f>
        <v>"titulo": "Pregón Pascual",</v>
      </c>
      <c r="F173" t="str">
        <f>_xlfn.CONCAT("""salmo""",": ","""",VLOOKUP(B173,'Index Web'!A$3:L$234,4,FALSE),"""",",")</f>
        <v>"salmo": "«Exsultet»",</v>
      </c>
      <c r="G173" t="str">
        <f>_xlfn.CONCAT("""letra""",": ","""",Table46[[#This Row],[Pg]],"|",VLOOKUP(B173,'Index Web'!A$3:O$234,15,FALSE)," ",VLOOKUP(B173,'Index Web'!A$3:O$234,13,FALSE),"""",",")</f>
        <v>"letra": "206|pregón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c r="H173" t="str">
        <f>_xlfn.CONCAT("""archivo""",": ","""/resucito/src/index.html?canto=",VLOOKUP(B173,'Index Web'!A$3:N$234,13,FALSE),"""","}," )</f>
        <v>"archivo": "/resucito/src/index.html?canto=pregonpascual"},</v>
      </c>
      <c r="I173" t="str">
        <f>_xlfn.CONCAT(Table46[[#This Row],[id]:[URL]])</f>
        <v>{"id":"pregonpascual","titulo": "Pregón Pascual","salmo": "«Exsultet»","letra": "206|pregón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pregonpascual","archivo": "/resucito/src/index.html?canto=pregonpascual"},</v>
      </c>
    </row>
    <row r="174" spans="2:9" x14ac:dyDescent="0.35">
      <c r="B174" s="25">
        <v>136</v>
      </c>
      <c r="C174" t="s">
        <v>975</v>
      </c>
      <c r="D174" t="str">
        <f>_xlfn.CONCAT("""",VLOOKUP(B174,'Index Web'!A$3:O$234,13,FALSE),"""",",")</f>
        <v>"queamablessontusmoradas",</v>
      </c>
      <c r="E174" t="str">
        <f>_xlfn.CONCAT("""titulo""",": ","""",VLOOKUP(B174,'Index Web'!A$3:L$234,3,FALSE),"""",",")</f>
        <v>"titulo": "Qué amables son tus moradas",</v>
      </c>
      <c r="F174" t="str">
        <f>_xlfn.CONCAT("""salmo""",": ","""",VLOOKUP(B174,'Index Web'!A$3:L$234,4,FALSE),"""",",")</f>
        <v>"salmo": "Salmo 84 (83)",</v>
      </c>
      <c r="G174" t="str">
        <f>_xlfn.CONCAT("""letra""",": ","""",Table46[[#This Row],[Pg]],"|",VLOOKUP(B174,'Index Web'!A$3:O$234,15,FALSE)," ",VLOOKUP(B174,'Index Web'!A$3:O$234,13,FALSE),"""",",")</f>
        <v>"letra": "136|¡qué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c r="H174" t="str">
        <f>_xlfn.CONCAT("""archivo""",": ","""/resucito/src/index.html?canto=",VLOOKUP(B174,'Index Web'!A$3:N$234,13,FALSE),"""","}," )</f>
        <v>"archivo": "/resucito/src/index.html?canto=queamablessontusmoradas"},</v>
      </c>
      <c r="I174" t="str">
        <f>_xlfn.CONCAT(Table46[[#This Row],[id]:[URL]])</f>
        <v>{"id":"queamablessontusmoradas","titulo": "Qué amables son tus moradas","salmo": "Salmo 84 (83)","letra": "136|¡qué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queamablessontusmoradas","archivo": "/resucito/src/index.html?canto=queamablessontusmoradas"},</v>
      </c>
    </row>
    <row r="175" spans="2:9" x14ac:dyDescent="0.35">
      <c r="B175" s="26">
        <v>137</v>
      </c>
      <c r="C175" t="s">
        <v>975</v>
      </c>
      <c r="D175" t="str">
        <f>_xlfn.CONCAT("""",VLOOKUP(B175,'Index Web'!A$3:O$234,13,FALSE),"""",",")</f>
        <v>"queestupendoquealegria",</v>
      </c>
      <c r="E175" t="str">
        <f>_xlfn.CONCAT("""titulo""",": ","""",VLOOKUP(B175,'Index Web'!A$3:L$234,3,FALSE),"""",",")</f>
        <v>"titulo": "Qué estupendo, qué alegría ",</v>
      </c>
      <c r="F175" t="str">
        <f>_xlfn.CONCAT("""salmo""",": ","""",VLOOKUP(B175,'Index Web'!A$3:L$234,4,FALSE),"""",",")</f>
        <v>"salmo": "Salmo 133 (132)",</v>
      </c>
      <c r="G175" t="str">
        <f>_xlfn.CONCAT("""letra""",": ","""",Table46[[#This Row],[Pg]],"|",VLOOKUP(B175,'Index Web'!A$3:O$234,15,FALSE)," ",VLOOKUP(B175,'Index Web'!A$3:O$234,13,FALSE),"""",",")</f>
        <v>"letra": "137|¡qué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c r="H175" t="str">
        <f>_xlfn.CONCAT("""archivo""",": ","""/resucito/src/index.html?canto=",VLOOKUP(B175,'Index Web'!A$3:N$234,13,FALSE),"""","}," )</f>
        <v>"archivo": "/resucito/src/index.html?canto=queestupendoquealegria"},</v>
      </c>
      <c r="I175" t="str">
        <f>_xlfn.CONCAT(Table46[[#This Row],[id]:[URL]])</f>
        <v>{"id":"queestupendoquealegria","titulo": "Qué estupendo, qué alegría ","salmo": "Salmo 133 (132)","letra": "137|¡qué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queestupendoquealegria","archivo": "/resucito/src/index.html?canto=queestupendoquealegria"},</v>
      </c>
    </row>
    <row r="176" spans="2:9" x14ac:dyDescent="0.35">
      <c r="B176" s="25">
        <v>138</v>
      </c>
      <c r="C176" t="s">
        <v>975</v>
      </c>
      <c r="D176" t="str">
        <f>_xlfn.CONCAT("""",VLOOKUP(B176,'Index Web'!A$3:O$234,13,FALSE),"""",",")</f>
        <v>"quienesestaquesubedeldesierto",</v>
      </c>
      <c r="E176" t="str">
        <f>_xlfn.CONCAT("""titulo""",": ","""",VLOOKUP(B176,'Index Web'!A$3:L$234,3,FALSE),"""",",")</f>
        <v>"titulo": "Quién es esta que sube del desierto",</v>
      </c>
      <c r="F176" t="str">
        <f>_xlfn.CONCAT("""salmo""",": ","""",VLOOKUP(B176,'Index Web'!A$3:L$234,4,FALSE),"""",",")</f>
        <v>"salmo": "Cantar de los Cantares 8,5-7",</v>
      </c>
      <c r="G176" t="str">
        <f>_xlfn.CONCAT("""letra""",": ","""",Table46[[#This Row],[Pg]],"|",VLOOKUP(B176,'Index Web'!A$3:O$234,15,FALSE)," ",VLOOKUP(B176,'Index Web'!A$3:O$234,13,FALSE),"""",",")</f>
        <v>"letra": "138|¿quién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c r="H176" t="str">
        <f>_xlfn.CONCAT("""archivo""",": ","""/resucito/src/index.html?canto=",VLOOKUP(B176,'Index Web'!A$3:N$234,13,FALSE),"""","}," )</f>
        <v>"archivo": "/resucito/src/index.html?canto=quienesestaquesubedeldesierto"},</v>
      </c>
      <c r="I176" t="str">
        <f>_xlfn.CONCAT(Table46[[#This Row],[id]:[URL]])</f>
        <v>{"id":"quienesestaquesubedeldesierto","titulo": "Quién es esta que sube del desierto","salmo": "Cantar de los Cantares 8,5-7","letra": "138|¿quién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quienesestaquesubedeldesierto","archivo": "/resucito/src/index.html?canto=quienesestaquesubedeldesierto"},</v>
      </c>
    </row>
    <row r="177" spans="2:9" x14ac:dyDescent="0.35">
      <c r="B177" s="26">
        <v>139</v>
      </c>
      <c r="C177" t="s">
        <v>975</v>
      </c>
      <c r="D177" t="str">
        <f>_xlfn.CONCAT("""",VLOOKUP(B177,'Index Web'!A$3:O$234,13,FALSE),"""",",")</f>
        <v>"quiennosseparara",</v>
      </c>
      <c r="E177" t="str">
        <f>_xlfn.CONCAT("""titulo""",": ","""",VLOOKUP(B177,'Index Web'!A$3:L$234,3,FALSE),"""",",")</f>
        <v>"titulo": "Quién nos separará",</v>
      </c>
      <c r="F177" t="str">
        <f>_xlfn.CONCAT("""salmo""",": ","""",VLOOKUP(B177,'Index Web'!A$3:L$234,4,FALSE),"""",",")</f>
        <v>"salmo": "Romanos 8,34-39",</v>
      </c>
      <c r="G177" t="str">
        <f>_xlfn.CONCAT("""letra""",": ","""",Table46[[#This Row],[Pg]],"|",VLOOKUP(B177,'Index Web'!A$3:O$234,15,FALSE)," ",VLOOKUP(B177,'Index Web'!A$3:O$234,13,FALSE),"""",",")</f>
        <v>"letra": "139|¿quién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c r="H177" t="str">
        <f>_xlfn.CONCAT("""archivo""",": ","""/resucito/src/index.html?canto=",VLOOKUP(B177,'Index Web'!A$3:N$234,13,FALSE),"""","}," )</f>
        <v>"archivo": "/resucito/src/index.html?canto=quiennosseparara"},</v>
      </c>
      <c r="I177" t="str">
        <f>_xlfn.CONCAT(Table46[[#This Row],[id]:[URL]])</f>
        <v>{"id":"quiennosseparara","titulo": "Quién nos separará","salmo": "Romanos 8,34-39","letra": "139|¿quién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quiennosseparara","archivo": "/resucito/src/index.html?canto=quiennosseparara"},</v>
      </c>
    </row>
    <row r="178" spans="2:9" x14ac:dyDescent="0.35">
      <c r="B178" s="25">
        <v>140</v>
      </c>
      <c r="C178" t="s">
        <v>975</v>
      </c>
      <c r="D178" t="str">
        <f>_xlfn.CONCAT("""",VLOOKUP(B178,'Index Web'!A$3:O$234,13,FALSE),"""",",")</f>
        <v>"quieroandarmadreajerusalen",</v>
      </c>
      <c r="E178" t="str">
        <f>_xlfn.CONCAT("""titulo""",": ","""",VLOOKUP(B178,'Index Web'!A$3:L$234,3,FALSE),"""",",")</f>
        <v>"titulo": "Quiero andar, madre, a Jerusalén",</v>
      </c>
      <c r="F178" t="str">
        <f>_xlfn.CONCAT("""salmo""",": ","""",VLOOKUP(B178,'Index Web'!A$3:L$234,4,FALSE),"""",",")</f>
        <v>"salmo": "Canto sefardí",</v>
      </c>
      <c r="G178" t="str">
        <f>_xlfn.CONCAT("""letra""",": ","""",Table46[[#This Row],[Pg]],"|",VLOOKUP(B178,'Index Web'!A$3:O$234,15,FALSE)," ",VLOOKUP(B178,'Index Web'!A$3:O$234,13,FALSE),"""",",")</f>
        <v>"letra": "140|quiero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c r="H178" t="str">
        <f>_xlfn.CONCAT("""archivo""",": ","""/resucito/src/index.html?canto=",VLOOKUP(B178,'Index Web'!A$3:N$234,13,FALSE),"""","}," )</f>
        <v>"archivo": "/resucito/src/index.html?canto=quieroandarmadreajerusalen"},</v>
      </c>
      <c r="I178" t="str">
        <f>_xlfn.CONCAT(Table46[[#This Row],[id]:[URL]])</f>
        <v>{"id":"quieroandarmadreajerusalen","titulo": "Quiero andar, madre, a Jerusalén","salmo": "Canto sefardí","letra": "140|quiero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quieroandarmadreajerusalen","archivo": "/resucito/src/index.html?canto=quieroandarmadreajerusalen"},</v>
      </c>
    </row>
    <row r="179" spans="2:9" x14ac:dyDescent="0.35">
      <c r="B179" s="26">
        <v>141</v>
      </c>
      <c r="C179" t="s">
        <v>975</v>
      </c>
      <c r="D179" t="str">
        <f>_xlfn.CONCAT("""",VLOOKUP(B179,'Index Web'!A$3:O$234,13,FALSE),"""",",")</f>
        <v>"quierocantar",</v>
      </c>
      <c r="E179" t="str">
        <f>_xlfn.CONCAT("""titulo""",": ","""",VLOOKUP(B179,'Index Web'!A$3:L$234,3,FALSE),"""",",")</f>
        <v>"titulo": "Quiero cantar",</v>
      </c>
      <c r="F179" t="str">
        <f>_xlfn.CONCAT("""salmo""",": ","""",VLOOKUP(B179,'Index Web'!A$3:L$234,4,FALSE),"""",",")</f>
        <v>"salmo": "Salmo 57 (56)",</v>
      </c>
      <c r="G179" t="str">
        <f>_xlfn.CONCAT("""letra""",": ","""",Table46[[#This Row],[Pg]],"|",VLOOKUP(B179,'Index Web'!A$3:O$234,15,FALSE)," ",VLOOKUP(B179,'Index Web'!A$3:O$234,13,FALSE),"""",",")</f>
        <v>"letra": "141|quiero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c r="H179" t="str">
        <f>_xlfn.CONCAT("""archivo""",": ","""/resucito/src/index.html?canto=",VLOOKUP(B179,'Index Web'!A$3:N$234,13,FALSE),"""","}," )</f>
        <v>"archivo": "/resucito/src/index.html?canto=quierocantar"},</v>
      </c>
      <c r="I179" t="str">
        <f>_xlfn.CONCAT(Table46[[#This Row],[id]:[URL]])</f>
        <v>{"id":"quierocantar","titulo": "Quiero cantar","salmo": "Salmo 57 (56)","letra": "141|quiero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quierocantar","archivo": "/resucito/src/index.html?canto=quierocantar"},</v>
      </c>
    </row>
    <row r="180" spans="2:9" x14ac:dyDescent="0.35">
      <c r="B180" s="25">
        <v>142</v>
      </c>
      <c r="C180" t="s">
        <v>975</v>
      </c>
      <c r="D180" t="str">
        <f>_xlfn.CONCAT("""",VLOOKUP(B180,'Index Web'!A$3:O$234,13,FALSE),"""",",")</f>
        <v>"resucito",</v>
      </c>
      <c r="E180" t="str">
        <f>_xlfn.CONCAT("""titulo""",": ","""",VLOOKUP(B180,'Index Web'!A$3:L$234,3,FALSE),"""",",")</f>
        <v>"titulo": "Resucitó",</v>
      </c>
      <c r="F180" t="str">
        <f>_xlfn.CONCAT("""salmo""",": ","""",VLOOKUP(B180,'Index Web'!A$3:L$234,4,FALSE),"""",",")</f>
        <v>"salmo": "(Kiko Argüello)",</v>
      </c>
      <c r="G180" t="str">
        <f>_xlfn.CONCAT("""letra""",": ","""",Table46[[#This Row],[Pg]],"|",VLOOKUP(B180,'Index Web'!A$3:O$234,15,FALSE)," ",VLOOKUP(B180,'Index Web'!A$3:O$234,13,FALSE),"""",",")</f>
        <v>"letra": "142|resucitó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c r="H180" t="str">
        <f>_xlfn.CONCAT("""archivo""",": ","""/resucito/src/index.html?canto=",VLOOKUP(B180,'Index Web'!A$3:N$234,13,FALSE),"""","}," )</f>
        <v>"archivo": "/resucito/src/index.html?canto=resucito"},</v>
      </c>
      <c r="I180" t="str">
        <f>_xlfn.CONCAT(Table46[[#This Row],[id]:[URL]])</f>
        <v>{"id":"resucito","titulo": "Resucitó","salmo": "(Kiko Argüello)","letra": "142|resucitó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resucito","archivo": "/resucito/src/index.html?canto=resucito"},</v>
      </c>
    </row>
    <row r="181" spans="2:9" x14ac:dyDescent="0.35">
      <c r="B181" s="26">
        <v>143</v>
      </c>
      <c r="C181" t="s">
        <v>975</v>
      </c>
      <c r="D181" t="str">
        <f>_xlfn.CONCAT("""",VLOOKUP(B181,'Index Web'!A$3:O$234,13,FALSE),"""",",")</f>
        <v>"resurrexit",</v>
      </c>
      <c r="E181" t="str">
        <f>_xlfn.CONCAT("""titulo""",": ","""",VLOOKUP(B181,'Index Web'!A$3:L$234,3,FALSE),"""",",")</f>
        <v>"titulo": "Resurrexit",</v>
      </c>
      <c r="F181" t="str">
        <f>_xlfn.CONCAT("""salmo""",": ","""",VLOOKUP(B181,'Index Web'!A$3:L$234,4,FALSE),"""",",")</f>
        <v>"salmo": "Juan 11,25s",</v>
      </c>
      <c r="G181" t="str">
        <f>_xlfn.CONCAT("""letra""",": ","""",Table46[[#This Row],[Pg]],"|",VLOOKUP(B181,'Index Web'!A$3:O$234,15,FALSE)," ",VLOOKUP(B181,'Index Web'!A$3:O$234,13,FALSE),"""",",")</f>
        <v>"letra": "143|resurrexit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c r="H181" t="str">
        <f>_xlfn.CONCAT("""archivo""",": ","""/resucito/src/index.html?canto=",VLOOKUP(B181,'Index Web'!A$3:N$234,13,FALSE),"""","}," )</f>
        <v>"archivo": "/resucito/src/index.html?canto=resurrexit"},</v>
      </c>
      <c r="I181" t="str">
        <f>_xlfn.CONCAT(Table46[[#This Row],[id]:[URL]])</f>
        <v>{"id":"resurrexit","titulo": "Resurrexit","salmo": "Juan 11,25s","letra": "143|resurrexit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resurrexit","archivo": "/resucito/src/index.html?canto=resurrexit"},</v>
      </c>
    </row>
    <row r="182" spans="2:9" x14ac:dyDescent="0.35">
      <c r="B182" s="29">
        <v>208</v>
      </c>
      <c r="C182" t="s">
        <v>975</v>
      </c>
      <c r="D182" t="str">
        <f>_xlfn.CONCAT("""",VLOOKUP(B182,'Index Web'!A$3:O$234,13,FALSE),"""",",")</f>
        <v>"salmodiaparaelevangelio",</v>
      </c>
      <c r="E182" t="str">
        <f>_xlfn.CONCAT("""titulo""",": ","""",VLOOKUP(B182,'Index Web'!A$3:L$234,3,FALSE),"""",",")</f>
        <v>"titulo": "Salmodia para el evangelio",</v>
      </c>
      <c r="F182" t="str">
        <f>_xlfn.CONCAT("""salmo""",": ","""",VLOOKUP(B182,'Index Web'!A$3:L$234,4,FALSE),"""",",")</f>
        <v>"salmo": "Juan 3,11-20 ",</v>
      </c>
      <c r="G182" t="str">
        <f>_xlfn.CONCAT("""letra""",": ","""",Table46[[#This Row],[Pg]],"|",VLOOKUP(B182,'Index Web'!A$3:O$234,15,FALSE)," ",VLOOKUP(B182,'Index Web'!A$3:O$234,13,FALSE),"""",",")</f>
        <v>"letra": "208|salmodia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c r="H182" t="str">
        <f>_xlfn.CONCAT("""archivo""",": ","""/resucito/src/index.html?canto=",VLOOKUP(B182,'Index Web'!A$3:N$234,13,FALSE),"""","}," )</f>
        <v>"archivo": "/resucito/src/index.html?canto=salmodiaparaelevangelio"},</v>
      </c>
      <c r="I182" t="str">
        <f>_xlfn.CONCAT(Table46[[#This Row],[id]:[URL]])</f>
        <v>{"id":"salmodiaparaelevangelio","titulo": "Salmodia para el evangelio","salmo": "Juan 3,11-20 ","letra": "208|salmodia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salmodiaparaelevangelio","archivo": "/resucito/src/index.html?canto=salmodiaparaelevangelio"},</v>
      </c>
    </row>
    <row r="183" spans="2:9" x14ac:dyDescent="0.35">
      <c r="B183" s="27">
        <v>209</v>
      </c>
      <c r="C183" t="s">
        <v>975</v>
      </c>
      <c r="D183" t="str">
        <f>_xlfn.CONCAT("""",VLOOKUP(B183,'Index Web'!A$3:O$234,13,FALSE),"""",",")</f>
        <v>"salmodiaparaelrosario",</v>
      </c>
      <c r="E183" t="str">
        <f>_xlfn.CONCAT("""titulo""",": ","""",VLOOKUP(B183,'Index Web'!A$3:L$234,3,FALSE),"""",",")</f>
        <v>"titulo": "Salmodia para el rosario",</v>
      </c>
      <c r="F183" t="str">
        <f>_xlfn.CONCAT("""salmo""",": ","""",VLOOKUP(B183,'Index Web'!A$3:L$234,4,FALSE),"""",",")</f>
        <v>"salmo": "Santo Rosario",</v>
      </c>
      <c r="G183" t="str">
        <f>_xlfn.CONCAT("""letra""",": ","""",Table46[[#This Row],[Pg]],"|",VLOOKUP(B183,'Index Web'!A$3:O$234,15,FALSE)," ",VLOOKUP(B183,'Index Web'!A$3:O$234,13,FALSE),"""",",")</f>
        <v>"letra": "209|salmodia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c r="H183" t="str">
        <f>_xlfn.CONCAT("""archivo""",": ","""/resucito/src/index.html?canto=",VLOOKUP(B183,'Index Web'!A$3:N$234,13,FALSE),"""","}," )</f>
        <v>"archivo": "/resucito/src/index.html?canto=salmodiaparaelrosario"},</v>
      </c>
      <c r="I183" t="str">
        <f>_xlfn.CONCAT(Table46[[#This Row],[id]:[URL]])</f>
        <v>{"id":"salmodiaparaelrosario","titulo": "Salmodia para el rosario","salmo": "Santo Rosario","letra": "209|salmodia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salmodiaparaelrosario","archivo": "/resucito/src/index.html?canto=salmodiaparaelrosario"},</v>
      </c>
    </row>
    <row r="184" spans="2:9" x14ac:dyDescent="0.35">
      <c r="B184" s="29">
        <v>210</v>
      </c>
      <c r="C184" t="s">
        <v>975</v>
      </c>
      <c r="D184" t="str">
        <f>_xlfn.CONCAT("""",VLOOKUP(B184,'Index Web'!A$3:O$234,13,FALSE),"""",",")</f>
        <v>"salmodiaparaelsalmoresponsorial",</v>
      </c>
      <c r="E184" t="str">
        <f>_xlfn.CONCAT("""titulo""",": ","""",VLOOKUP(B184,'Index Web'!A$3:L$234,3,FALSE),"""",",")</f>
        <v>"titulo": "Salmodia para el salmo responsorial",</v>
      </c>
      <c r="F184" t="str">
        <f>_xlfn.CONCAT("""salmo""",": ","""",VLOOKUP(B184,'Index Web'!A$3:L$234,4,FALSE),"""",",")</f>
        <v>"salmo": "Modelo I, II, III",</v>
      </c>
      <c r="G184" t="str">
        <f>_xlfn.CONCAT("""letra""",": ","""",Table46[[#This Row],[Pg]],"|",VLOOKUP(B184,'Index Web'!A$3:O$234,15,FALSE)," ",VLOOKUP(B184,'Index Web'!A$3:O$234,13,FALSE),"""",",")</f>
        <v>"letra": "210|salmodia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c r="H184" t="str">
        <f>_xlfn.CONCAT("""archivo""",": ","""/resucito/src/index.html?canto=",VLOOKUP(B184,'Index Web'!A$3:N$234,13,FALSE),"""","}," )</f>
        <v>"archivo": "/resucito/src/index.html?canto=salmodiaparaelsalmoresponsorial"},</v>
      </c>
      <c r="I184" t="str">
        <f>_xlfn.CONCAT(Table46[[#This Row],[id]:[URL]])</f>
        <v>{"id":"salmodiaparaelsalmoresponsorial","titulo": "Salmodia para el salmo responsorial","salmo": "Modelo I, II, III","letra": "210|salmodia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salmodiaparaelsalmoresponsorial","archivo": "/resucito/src/index.html?canto=salmodiaparaelsalmoresponsorial"},</v>
      </c>
    </row>
    <row r="185" spans="2:9" x14ac:dyDescent="0.35">
      <c r="B185" s="27">
        <v>211</v>
      </c>
      <c r="C185" t="s">
        <v>975</v>
      </c>
      <c r="D185" t="str">
        <f>_xlfn.CONCAT("""",VLOOKUP(B185,'Index Web'!A$3:O$234,13,FALSE),"""",",")</f>
        <v>"salmodiasparalaoraciondelosfieles",</v>
      </c>
      <c r="E185" t="str">
        <f>_xlfn.CONCAT("""titulo""",": ","""",VLOOKUP(B185,'Index Web'!A$3:L$234,3,FALSE),"""",",")</f>
        <v>"titulo": "Salmodias para la oración de los fieles",</v>
      </c>
      <c r="F185" t="str">
        <f>_xlfn.CONCAT("""salmo""",": ","""",VLOOKUP(B185,'Index Web'!A$3:L$234,4,FALSE),"""",",")</f>
        <v>"salmo": "Para las solemnidades",</v>
      </c>
      <c r="G185" t="str">
        <f>_xlfn.CONCAT("""letra""",": ","""",Table46[[#This Row],[Pg]],"|",VLOOKUP(B185,'Index Web'!A$3:O$234,15,FALSE)," ",VLOOKUP(B185,'Index Web'!A$3:O$234,13,FALSE),"""",",")</f>
        <v>"letra": "211|salmodia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c r="H185" t="str">
        <f>_xlfn.CONCAT("""archivo""",": ","""/resucito/src/index.html?canto=",VLOOKUP(B185,'Index Web'!A$3:N$234,13,FALSE),"""","}," )</f>
        <v>"archivo": "/resucito/src/index.html?canto=salmodiasparalaoraciondelosfieles"},</v>
      </c>
      <c r="I185" t="str">
        <f>_xlfn.CONCAT(Table46[[#This Row],[id]:[URL]])</f>
        <v>{"id":"salmodiasparalaoraciondelosfieles","titulo": "Salmodias para la oración de los fieles","salmo": "Para las solemnidades","letra": "211|salmodia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salmodiasparalaoraciondelosfieles","archivo": "/resucito/src/index.html?canto=salmodiasparalaoraciondelosfieles"},</v>
      </c>
    </row>
    <row r="186" spans="2:9" x14ac:dyDescent="0.35">
      <c r="B186" s="29">
        <v>212</v>
      </c>
      <c r="C186" t="s">
        <v>975</v>
      </c>
      <c r="D186" t="str">
        <f>_xlfn.CONCAT("""",VLOOKUP(B186,'Index Web'!A$3:O$234,13,FALSE),"""",",")</f>
        <v>"salmodiasparalaudes",</v>
      </c>
      <c r="E186" t="str">
        <f>_xlfn.CONCAT("""titulo""",": ","""",VLOOKUP(B186,'Index Web'!A$3:L$234,3,FALSE),"""",",")</f>
        <v>"titulo": "Salmodias para laudes",</v>
      </c>
      <c r="F186" t="str">
        <f>_xlfn.CONCAT("""salmo""",": ","""",VLOOKUP(B186,'Index Web'!A$3:L$234,4,FALSE),"""",",")</f>
        <v>"salmo": "Modelo I, II, III, IV, V",</v>
      </c>
      <c r="G186" t="str">
        <f>_xlfn.CONCAT("""letra""",": ","""",Table46[[#This Row],[Pg]],"|",VLOOKUP(B186,'Index Web'!A$3:O$234,15,FALSE)," ",VLOOKUP(B186,'Index Web'!A$3:O$234,13,FALSE),"""",",")</f>
        <v>"letra": "212|salmodias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c r="H186" t="str">
        <f>_xlfn.CONCAT("""archivo""",": ","""/resucito/src/index.html?canto=",VLOOKUP(B186,'Index Web'!A$3:N$234,13,FALSE),"""","}," )</f>
        <v>"archivo": "/resucito/src/index.html?canto=salmodiasparalaudes"},</v>
      </c>
      <c r="I186" t="str">
        <f>_xlfn.CONCAT(Table46[[#This Row],[id]:[URL]])</f>
        <v>{"id":"salmodiasparalaudes","titulo": "Salmodias para laudes","salmo": "Modelo I, II, III, IV, V","letra": "212|salmodias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salmodiasparalaudes","archivo": "/resucito/src/index.html?canto=salmodiasparalaudes"},</v>
      </c>
    </row>
    <row r="187" spans="2:9" x14ac:dyDescent="0.35">
      <c r="B187" s="26">
        <v>144</v>
      </c>
      <c r="C187" t="s">
        <v>975</v>
      </c>
      <c r="D187" t="str">
        <f>_xlfn.CONCAT("""",VLOOKUP(B187,'Index Web'!A$3:O$234,13,FALSE),"""",",")</f>
        <v>"salvereinadeloscielos",</v>
      </c>
      <c r="E187" t="str">
        <f>_xlfn.CONCAT("""titulo""",": ","""",VLOOKUP(B187,'Index Web'!A$3:L$234,3,FALSE),"""",",")</f>
        <v>"titulo": "Salve, reina de los cielos",</v>
      </c>
      <c r="F187" t="str">
        <f>_xlfn.CONCAT("""salmo""",": ","""",VLOOKUP(B187,'Index Web'!A$3:L$234,4,FALSE),"""",",")</f>
        <v>"salmo": "Himno lat. «Ave, Regina Caelorum»",</v>
      </c>
      <c r="G187" t="str">
        <f>_xlfn.CONCAT("""letra""",": ","""",Table46[[#This Row],[Pg]],"|",VLOOKUP(B187,'Index Web'!A$3:O$234,15,FALSE)," ",VLOOKUP(B187,'Index Web'!A$3:O$234,13,FALSE),"""",",")</f>
        <v>"letra": "144|salve,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c r="H187" t="str">
        <f>_xlfn.CONCAT("""archivo""",": ","""/resucito/src/index.html?canto=",VLOOKUP(B187,'Index Web'!A$3:N$234,13,FALSE),"""","}," )</f>
        <v>"archivo": "/resucito/src/index.html?canto=salvereinadeloscielos"},</v>
      </c>
      <c r="I187" t="str">
        <f>_xlfn.CONCAT(Table46[[#This Row],[id]:[URL]])</f>
        <v>{"id":"salvereinadeloscielos","titulo": "Salve, reina de los cielos","salmo": "Himno lat. «Ave, Regina Caelorum»","letra": "144|salve,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salvereinadeloscielos","archivo": "/resucito/src/index.html?canto=salvereinadeloscielos"},</v>
      </c>
    </row>
    <row r="188" spans="2:9" x14ac:dyDescent="0.35">
      <c r="B188" s="27">
        <v>218</v>
      </c>
      <c r="C188" t="s">
        <v>975</v>
      </c>
      <c r="D188" t="str">
        <f>_xlfn.CONCAT("""",VLOOKUP(B188,'Index Web'!A$3:O$234,13,FALSE),"""",",")</f>
        <v>"santo1982",</v>
      </c>
      <c r="E188" t="str">
        <f>_xlfn.CONCAT("""titulo""",": ","""",VLOOKUP(B188,'Index Web'!A$3:L$234,3,FALSE),"""",",")</f>
        <v>"titulo": "Santo 1982",</v>
      </c>
      <c r="F188" t="str">
        <f>_xlfn.CONCAT("""salmo""",": ","""",VLOOKUP(B188,'Index Web'!A$3:L$234,4,FALSE),"""",",")</f>
        <v>"salmo": "1982",</v>
      </c>
      <c r="G188" t="str">
        <f>_xlfn.CONCAT("""letra""",": ","""",Table46[[#This Row],[Pg]],"|",VLOOKUP(B188,'Index Web'!A$3:O$234,15,FALSE)," ",VLOOKUP(B188,'Index Web'!A$3:O$234,13,FALSE),"""",",")</f>
        <v>"letra": "218|santo: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c r="H188" t="str">
        <f>_xlfn.CONCAT("""archivo""",": ","""/resucito/src/index.html?canto=",VLOOKUP(B188,'Index Web'!A$3:N$234,13,FALSE),"""","}," )</f>
        <v>"archivo": "/resucito/src/index.html?canto=santo1982"},</v>
      </c>
      <c r="I188" t="str">
        <f>_xlfn.CONCAT(Table46[[#This Row],[id]:[URL]])</f>
        <v>{"id":"santo1982","titulo": "Santo 1982","salmo": "1982","letra": "218|santo: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santo1982","archivo": "/resucito/src/index.html?canto=santo1982"},</v>
      </c>
    </row>
    <row r="189" spans="2:9" x14ac:dyDescent="0.35">
      <c r="B189" s="29">
        <v>219</v>
      </c>
      <c r="C189" t="s">
        <v>975</v>
      </c>
      <c r="D189" t="str">
        <f>_xlfn.CONCAT("""",VLOOKUP(B189,'Index Web'!A$3:O$234,13,FALSE),"""",",")</f>
        <v>"santo1988",</v>
      </c>
      <c r="E189" t="str">
        <f>_xlfn.CONCAT("""titulo""",": ","""",VLOOKUP(B189,'Index Web'!A$3:L$234,3,FALSE),"""",",")</f>
        <v>"titulo": "Santo 1988",</v>
      </c>
      <c r="F189" t="str">
        <f>_xlfn.CONCAT("""salmo""",": ","""",VLOOKUP(B189,'Index Web'!A$3:L$234,4,FALSE),"""",",")</f>
        <v>"salmo": "1988",</v>
      </c>
      <c r="G189" t="str">
        <f>_xlfn.CONCAT("""letra""",": ","""",Table46[[#This Row],[Pg]],"|",VLOOKUP(B189,'Index Web'!A$3:O$234,15,FALSE)," ",VLOOKUP(B189,'Index Web'!A$3:O$234,13,FALSE),"""",",")</f>
        <v>"letra": "219|santo: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c r="H189" t="str">
        <f>_xlfn.CONCAT("""archivo""",": ","""/resucito/src/index.html?canto=",VLOOKUP(B189,'Index Web'!A$3:N$234,13,FALSE),"""","}," )</f>
        <v>"archivo": "/resucito/src/index.html?canto=santo1988"},</v>
      </c>
      <c r="I189" t="str">
        <f>_xlfn.CONCAT(Table46[[#This Row],[id]:[URL]])</f>
        <v>{"id":"santo1988","titulo": "Santo 1988","salmo": "1988","letra": "219|santo: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santo1988","archivo": "/resucito/src/index.html?canto=santo1988"},</v>
      </c>
    </row>
    <row r="190" spans="2:9" x14ac:dyDescent="0.35">
      <c r="B190" s="29">
        <v>215</v>
      </c>
      <c r="C190" t="s">
        <v>975</v>
      </c>
      <c r="D190" t="str">
        <f>_xlfn.CONCAT("""",VLOOKUP(B190,'Index Web'!A$3:O$234,13,FALSE),"""",",")</f>
        <v>"santomelodiahebraica",</v>
      </c>
      <c r="E190" t="str">
        <f>_xlfn.CONCAT("""titulo""",": ","""",VLOOKUP(B190,'Index Web'!A$3:L$234,3,FALSE),"""",",")</f>
        <v>"titulo": "Santo Melodía hebraica",</v>
      </c>
      <c r="F190" t="str">
        <f>_xlfn.CONCAT("""salmo""",": ","""",VLOOKUP(B190,'Index Web'!A$3:L$234,4,FALSE),"""",",")</f>
        <v>"salmo": "Melodía hebraica ",</v>
      </c>
      <c r="G190" t="str">
        <f>_xlfn.CONCAT("""letra""",": ","""",Table46[[#This Row],[Pg]],"|",VLOOKUP(B190,'Index Web'!A$3:O$234,15,FALSE)," ",VLOOKUP(B190,'Index Web'!A$3:O$234,13,FALSE),"""",",")</f>
        <v>"letra": "215|santo,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c r="H190" t="str">
        <f>_xlfn.CONCAT("""archivo""",": ","""/resucito/src/index.html?canto=",VLOOKUP(B190,'Index Web'!A$3:N$234,13,FALSE),"""","}," )</f>
        <v>"archivo": "/resucito/src/index.html?canto=santomelodiahebraica"},</v>
      </c>
      <c r="I190" t="str">
        <f>_xlfn.CONCAT(Table46[[#This Row],[id]:[URL]])</f>
        <v>{"id":"santomelodiahebraica","titulo": "Santo Melodía hebraica","salmo": "Melodía hebraica ","letra": "215|santo,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santomelodiahebraica","archivo": "/resucito/src/index.html?canto=santomelodiahebraica"},</v>
      </c>
    </row>
    <row r="191" spans="2:9" x14ac:dyDescent="0.35">
      <c r="B191" s="27">
        <v>216</v>
      </c>
      <c r="C191" t="s">
        <v>975</v>
      </c>
      <c r="D191" t="str">
        <f>_xlfn.CONCAT("""",VLOOKUP(B191,'Index Web'!A$3:O$234,13,FALSE),"""",",")</f>
        <v>"santopalestina74",</v>
      </c>
      <c r="E191" t="str">
        <f>_xlfn.CONCAT("""titulo""",": ","""",VLOOKUP(B191,'Index Web'!A$3:L$234,3,FALSE),"""",",")</f>
        <v>"titulo": "Santo Palestina 74",</v>
      </c>
      <c r="F191" t="str">
        <f>_xlfn.CONCAT("""salmo""",": ","""",VLOOKUP(B191,'Index Web'!A$3:L$234,4,FALSE),"""",",")</f>
        <v>"salmo": "Palestina 74",</v>
      </c>
      <c r="G191" t="str">
        <f>_xlfn.CONCAT("""letra""",": ","""",Table46[[#This Row],[Pg]],"|",VLOOKUP(B191,'Index Web'!A$3:O$234,15,FALSE)," ",VLOOKUP(B191,'Index Web'!A$3:O$234,13,FALSE),"""",",")</f>
        <v>"letra": "216|santo: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c r="H191" t="str">
        <f>_xlfn.CONCAT("""archivo""",": ","""/resucito/src/index.html?canto=",VLOOKUP(B191,'Index Web'!A$3:N$234,13,FALSE),"""","}," )</f>
        <v>"archivo": "/resucito/src/index.html?canto=santopalestina74"},</v>
      </c>
      <c r="I191" t="str">
        <f>_xlfn.CONCAT(Table46[[#This Row],[id]:[URL]])</f>
        <v>{"id":"santopalestina74","titulo": "Santo Palestina 74","salmo": "Palestina 74","letra": "216|santo: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santopalestina74","archivo": "/resucito/src/index.html?canto=santopalestina74"},</v>
      </c>
    </row>
    <row r="192" spans="2:9" x14ac:dyDescent="0.35">
      <c r="B192" s="27">
        <v>214</v>
      </c>
      <c r="C192" t="s">
        <v>975</v>
      </c>
      <c r="D192" t="str">
        <f>_xlfn.CONCAT("""",VLOOKUP(B192,'Index Web'!A$3:O$234,13,FALSE),"""",",")</f>
        <v>"santopalomeras65",</v>
      </c>
      <c r="E192" t="str">
        <f>_xlfn.CONCAT("""titulo""",": ","""",VLOOKUP(B192,'Index Web'!A$3:L$234,3,FALSE),"""",",")</f>
        <v>"titulo": "Santo Palomeras 65 ",</v>
      </c>
      <c r="F192" t="str">
        <f>_xlfn.CONCAT("""salmo""",": ","""",VLOOKUP(B192,'Index Web'!A$3:L$234,4,FALSE),"""",",")</f>
        <v>"salmo": "Palomeras 65",</v>
      </c>
      <c r="G192" t="str">
        <f>_xlfn.CONCAT("""letra""",": ","""",Table46[[#This Row],[Pg]],"|",VLOOKUP(B192,'Index Web'!A$3:O$234,15,FALSE)," ",VLOOKUP(B192,'Index Web'!A$3:O$234,13,FALSE),"""",",")</f>
        <v>"letra": "214|santo: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c r="H192" t="str">
        <f>_xlfn.CONCAT("""archivo""",": ","""/resucito/src/index.html?canto=",VLOOKUP(B192,'Index Web'!A$3:N$234,13,FALSE),"""","}," )</f>
        <v>"archivo": "/resucito/src/index.html?canto=santopalomeras65"},</v>
      </c>
      <c r="I192" t="str">
        <f>_xlfn.CONCAT(Table46[[#This Row],[id]:[URL]])</f>
        <v>{"id":"santopalomeras65","titulo": "Santo Palomeras 65 ","salmo": "Palomeras 65","letra": "214|santo: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santopalomeras65","archivo": "/resucito/src/index.html?canto=santopalomeras65"},</v>
      </c>
    </row>
    <row r="193" spans="2:9" x14ac:dyDescent="0.35">
      <c r="B193" s="29">
        <v>217</v>
      </c>
      <c r="C193" t="s">
        <v>975</v>
      </c>
      <c r="D193" t="str">
        <f>_xlfn.CONCAT("""",VLOOKUP(B193,'Index Web'!A$3:O$234,13,FALSE),"""",",")</f>
        <v>"santoroma77",</v>
      </c>
      <c r="E193" t="str">
        <f>_xlfn.CONCAT("""titulo""",": ","""",VLOOKUP(B193,'Index Web'!A$3:L$234,3,FALSE),"""",",")</f>
        <v>"titulo": "Santo Roma 77",</v>
      </c>
      <c r="F193" t="str">
        <f>_xlfn.CONCAT("""salmo""",": ","""",VLOOKUP(B193,'Index Web'!A$3:L$234,4,FALSE),"""",",")</f>
        <v>"salmo": "Roma 77",</v>
      </c>
      <c r="G193" t="str">
        <f>_xlfn.CONCAT("""letra""",": ","""",Table46[[#This Row],[Pg]],"|",VLOOKUP(B193,'Index Web'!A$3:O$234,15,FALSE)," ",VLOOKUP(B193,'Index Web'!A$3:O$234,13,FALSE),"""",",")</f>
        <v>"letra": "217|santo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c r="H193" t="str">
        <f>_xlfn.CONCAT("""archivo""",": ","""/resucito/src/index.html?canto=",VLOOKUP(B193,'Index Web'!A$3:N$234,13,FALSE),"""","}," )</f>
        <v>"archivo": "/resucito/src/index.html?canto=santoroma77"},</v>
      </c>
      <c r="I193" t="str">
        <f>_xlfn.CONCAT(Table46[[#This Row],[id]:[URL]])</f>
        <v>{"id":"santoroma77","titulo": "Santo Roma 77","salmo": "Roma 77","letra": "217|santo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santoroma77","archivo": "/resucito/src/index.html?canto=santoroma77"},</v>
      </c>
    </row>
    <row r="194" spans="2:9" x14ac:dyDescent="0.35">
      <c r="B194" s="25">
        <v>145</v>
      </c>
      <c r="C194" t="s">
        <v>975</v>
      </c>
      <c r="D194" t="str">
        <f>_xlfn.CONCAT("""",VLOOKUP(B194,'Index Web'!A$3:O$234,13,FALSE),"""",",")</f>
        <v>"seencontrarondosangeles",</v>
      </c>
      <c r="E194" t="str">
        <f>_xlfn.CONCAT("""titulo""",": ","""",VLOOKUP(B194,'Index Web'!A$3:L$234,3,FALSE),"""",",")</f>
        <v>"titulo": "Se encontraron dos ángeles",</v>
      </c>
      <c r="F194" t="str">
        <f>_xlfn.CONCAT("""salmo""",": ","""",VLOOKUP(B194,'Index Web'!A$3:L$234,4,FALSE),"""",",")</f>
        <v>"salmo": "Melodía hebraica",</v>
      </c>
      <c r="G194" t="str">
        <f>_xlfn.CONCAT("""letra""",": ","""",Table46[[#This Row],[Pg]],"|",VLOOKUP(B194,'Index Web'!A$3:O$234,15,FALSE)," ",VLOOKUP(B194,'Index Web'!A$3:O$234,13,FALSE),"""",",")</f>
        <v>"letra": "145|se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c r="H194" t="str">
        <f>_xlfn.CONCAT("""archivo""",": ","""/resucito/src/index.html?canto=",VLOOKUP(B194,'Index Web'!A$3:N$234,13,FALSE),"""","}," )</f>
        <v>"archivo": "/resucito/src/index.html?canto=seencontrarondosangeles"},</v>
      </c>
      <c r="I194" t="str">
        <f>_xlfn.CONCAT(Table46[[#This Row],[id]:[URL]])</f>
        <v>{"id":"seencontrarondosangeles","titulo": "Se encontraron dos ángeles","salmo": "Melodía hebraica","letra": "145|se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seencontrarondosangeles","archivo": "/resucito/src/index.html?canto=seencontrarondosangeles"},</v>
      </c>
    </row>
    <row r="195" spans="2:9" x14ac:dyDescent="0.35">
      <c r="B195" s="26">
        <v>146</v>
      </c>
      <c r="C195" t="s">
        <v>975</v>
      </c>
      <c r="D195" t="str">
        <f>_xlfn.CONCAT("""",VLOOKUP(B195,'Index Web'!A$3:O$234,13,FALSE),"""",",")</f>
        <v>"senorayudameanodudardeti",</v>
      </c>
      <c r="E195" t="str">
        <f>_xlfn.CONCAT("""titulo""",": ","""",VLOOKUP(B195,'Index Web'!A$3:L$234,3,FALSE),"""",",")</f>
        <v>"titulo": "Señor, ayúdame a no dudar de ti",</v>
      </c>
      <c r="F195" t="str">
        <f>_xlfn.CONCAT("""salmo""",": ","""",VLOOKUP(B195,'Index Web'!A$3:L$234,4,FALSE),"""",",")</f>
        <v>"salmo": "(Kiko Argüello)",</v>
      </c>
      <c r="G195" t="str">
        <f>_xlfn.CONCAT("""letra""",": ","""",Table46[[#This Row],[Pg]],"|",VLOOKUP(B195,'Index Web'!A$3:O$234,15,FALSE)," ",VLOOKUP(B195,'Index Web'!A$3:O$234,13,FALSE),"""",",")</f>
        <v>"letra": "146|señor,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c r="H195" t="str">
        <f>_xlfn.CONCAT("""archivo""",": ","""/resucito/src/index.html?canto=",VLOOKUP(B195,'Index Web'!A$3:N$234,13,FALSE),"""","}," )</f>
        <v>"archivo": "/resucito/src/index.html?canto=senorayudameanodudardeti"},</v>
      </c>
      <c r="I195" t="str">
        <f>_xlfn.CONCAT(Table46[[#This Row],[id]:[URL]])</f>
        <v>{"id":"senorayudameanodudardeti","titulo": "Señor, ayúdame a no dudar de ti","salmo": "(Kiko Argüello)","letra": "146|señor,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senorayudameanodudardeti","archivo": "/resucito/src/index.html?canto=senorayudameanodudardeti"},</v>
      </c>
    </row>
    <row r="196" spans="2:9" x14ac:dyDescent="0.35">
      <c r="B196" s="25">
        <v>147</v>
      </c>
      <c r="C196" t="s">
        <v>975</v>
      </c>
      <c r="D196" t="str">
        <f>_xlfn.CONCAT("""",VLOOKUP(B196,'Index Web'!A$3:O$234,13,FALSE),"""",",")</f>
        <v>"senornomecorrijasentucolera",</v>
      </c>
      <c r="E196" t="str">
        <f>_xlfn.CONCAT("""titulo""",": ","""",VLOOKUP(B196,'Index Web'!A$3:L$234,3,FALSE),"""",",")</f>
        <v>"titulo": "Señor, no me corrijas en tu cólera",</v>
      </c>
      <c r="F196" t="str">
        <f>_xlfn.CONCAT("""salmo""",": ","""",VLOOKUP(B196,'Index Web'!A$3:L$234,4,FALSE),"""",",")</f>
        <v>"salmo": "Salmo 6",</v>
      </c>
      <c r="G196" t="str">
        <f>_xlfn.CONCAT("""letra""",": ","""",Table46[[#This Row],[Pg]],"|",VLOOKUP(B196,'Index Web'!A$3:O$234,15,FALSE)," ",VLOOKUP(B196,'Index Web'!A$3:O$234,13,FALSE),"""",",")</f>
        <v>"letra": "147|señor,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c r="H196" t="str">
        <f>_xlfn.CONCAT("""archivo""",": ","""/resucito/src/index.html?canto=",VLOOKUP(B196,'Index Web'!A$3:N$234,13,FALSE),"""","}," )</f>
        <v>"archivo": "/resucito/src/index.html?canto=senornomecorrijasentucolera"},</v>
      </c>
      <c r="I196" t="str">
        <f>_xlfn.CONCAT(Table46[[#This Row],[id]:[URL]])</f>
        <v>{"id":"senornomecorrijasentucolera","titulo": "Señor, no me corrijas en tu cólera","salmo": "Salmo 6","letra": "147|señor,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senornomecorrijasentucolera","archivo": "/resucito/src/index.html?canto=senornomecorrijasentucolera"},</v>
      </c>
    </row>
    <row r="197" spans="2:9" x14ac:dyDescent="0.35">
      <c r="B197" s="30">
        <v>233</v>
      </c>
      <c r="C197" t="s">
        <v>975</v>
      </c>
      <c r="D197" t="str">
        <f>_xlfn.CONCAT("""",VLOOKUP(B197,'Index Web'!A$3:O$234,13,FALSE),"""",",")</f>
        <v>"senortumeescrutasyconoces",</v>
      </c>
      <c r="E197" t="str">
        <f>_xlfn.CONCAT("""titulo""",": ","""",VLOOKUP(B197,'Index Web'!A$3:L$234,3,FALSE),"""",",")</f>
        <v>"titulo": "Señor, tú me escrutas y conoces",</v>
      </c>
      <c r="F197" t="str">
        <f>_xlfn.CONCAT("""salmo""",": ","""",VLOOKUP(B197,'Index Web'!A$3:L$234,4,FALSE),"""",",")</f>
        <v>"salmo": "Salmo 139 (138)",</v>
      </c>
      <c r="G197" t="str">
        <f>_xlfn.CONCAT("""letra""",": ","""",Table46[[#This Row],[Pg]],"|",VLOOKUP(B197,'Index Web'!A$3:O$234,15,FALSE)," ",VLOOKUP(B197,'Index Web'!A$3:O$234,13,FALSE),"""",",")</f>
        <v>"letra": "233|señor,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c r="H197" t="str">
        <f>_xlfn.CONCAT("""archivo""",": ","""/resucito/src/index.html?canto=",VLOOKUP(B197,'Index Web'!A$3:N$234,13,FALSE),"""","}," )</f>
        <v>"archivo": "/resucito/src/index.html?canto=senortumeescrutasyconoces"},</v>
      </c>
      <c r="I197" t="str">
        <f>_xlfn.CONCAT(Table46[[#This Row],[id]:[URL]])</f>
        <v>{"id":"senortumeescrutasyconoces","titulo": "Señor, tú me escrutas y conoces","salmo": "Salmo 139 (138)","letra": "233|señor,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senortumeescrutasyconoces","archivo": "/resucito/src/index.html?canto=senortumeescrutasyconoces"},</v>
      </c>
    </row>
    <row r="198" spans="2:9" x14ac:dyDescent="0.35">
      <c r="B198" s="25">
        <v>148</v>
      </c>
      <c r="C198" t="s">
        <v>975</v>
      </c>
      <c r="D198" t="str">
        <f>_xlfn.CONCAT("""",VLOOKUP(B198,'Index Web'!A$3:O$234,13,FALSE),"""",",")</f>
        <v>"sermondelamontana",</v>
      </c>
      <c r="E198" t="str">
        <f>_xlfn.CONCAT("""titulo""",": ","""",VLOOKUP(B198,'Index Web'!A$3:L$234,3,FALSE),"""",",")</f>
        <v>"titulo": "Sermón de la montaña ",</v>
      </c>
      <c r="F198" t="str">
        <f>_xlfn.CONCAT("""salmo""",": ","""",VLOOKUP(B198,'Index Web'!A$3:L$234,4,FALSE),"""",",")</f>
        <v>"salmo": "Lucas 6,20-38",</v>
      </c>
      <c r="G198" t="str">
        <f>_xlfn.CONCAT("""letra""",": ","""",Table46[[#This Row],[Pg]],"|",VLOOKUP(B198,'Index Web'!A$3:O$234,15,FALSE)," ",VLOOKUP(B198,'Index Web'!A$3:O$234,13,FALSE),"""",",")</f>
        <v>"letra": "148|sermón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c r="H198" t="str">
        <f>_xlfn.CONCAT("""archivo""",": ","""/resucito/src/index.html?canto=",VLOOKUP(B198,'Index Web'!A$3:N$234,13,FALSE),"""","}," )</f>
        <v>"archivo": "/resucito/src/index.html?canto=sermondelamontana"},</v>
      </c>
      <c r="I198" t="str">
        <f>_xlfn.CONCAT(Table46[[#This Row],[id]:[URL]])</f>
        <v>{"id":"sermondelamontana","titulo": "Sermón de la montaña ","salmo": "Lucas 6,20-38","letra": "148|sermón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sermondelamontana","archivo": "/resucito/src/index.html?canto=sermondelamontana"},</v>
      </c>
    </row>
    <row r="199" spans="2:9" x14ac:dyDescent="0.35">
      <c r="B199" s="31">
        <v>234</v>
      </c>
      <c r="C199" t="s">
        <v>975</v>
      </c>
      <c r="D199" t="str">
        <f>_xlfn.CONCAT("""",VLOOKUP(B199,'Index Web'!A$3:O$234,13,FALSE),"""",",")</f>
        <v>"shemaisrael",</v>
      </c>
      <c r="E199" t="str">
        <f>_xlfn.CONCAT("""titulo""",": ","""",VLOOKUP(B199,'Index Web'!A$3:L$234,3,FALSE),"""",",")</f>
        <v>"titulo": "Shemá Israel ",</v>
      </c>
      <c r="F199" t="str">
        <f>_xlfn.CONCAT("""salmo""",": ","""",VLOOKUP(B199,'Index Web'!A$3:L$234,4,FALSE),"""",",")</f>
        <v>"salmo": "Deuteronomio 6,4-9",</v>
      </c>
      <c r="G199" t="str">
        <f>_xlfn.CONCAT("""letra""",": ","""",Table46[[#This Row],[Pg]],"|",VLOOKUP(B199,'Index Web'!A$3:O$234,15,FALSE)," ",VLOOKUP(B199,'Index Web'!A$3:O$234,13,FALSE),"""",",")</f>
        <v>"letra": "234|shemá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c r="H199" t="str">
        <f>_xlfn.CONCAT("""archivo""",": ","""/resucito/src/index.html?canto=",VLOOKUP(B199,'Index Web'!A$3:N$234,13,FALSE),"""","}," )</f>
        <v>"archivo": "/resucito/src/index.html?canto=shemaisrael"},</v>
      </c>
      <c r="I199" t="str">
        <f>_xlfn.CONCAT(Table46[[#This Row],[id]:[URL]])</f>
        <v>{"id":"shemaisrael","titulo": "Shemá Israel ","salmo": "Deuteronomio 6,4-9","letra": "234|shemá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shemaisrael","archivo": "/resucito/src/index.html?canto=shemaisrael"},</v>
      </c>
    </row>
    <row r="200" spans="2:9" x14ac:dyDescent="0.35">
      <c r="B200" s="25">
        <v>149</v>
      </c>
      <c r="C200" t="s">
        <v>975</v>
      </c>
      <c r="D200" t="str">
        <f>_xlfn.CONCAT("""",VLOOKUP(B200,'Index Web'!A$3:O$234,13,FALSE),"""",",")</f>
        <v>"shlomlejmariam",</v>
      </c>
      <c r="E200" t="str">
        <f>_xlfn.CONCAT("""titulo""",": ","""",VLOOKUP(B200,'Index Web'!A$3:L$234,3,FALSE),"""",",")</f>
        <v>"titulo": "Shlom lej Mariam",</v>
      </c>
      <c r="F200" t="str">
        <f>_xlfn.CONCAT("""salmo""",": ","""",VLOOKUP(B200,'Index Web'!A$3:L$234,4,FALSE),"""",",")</f>
        <v>"salmo": "Ave María en arameo antiguo",</v>
      </c>
      <c r="G200" t="str">
        <f>_xlfn.CONCAT("""letra""",": ","""",Table46[[#This Row],[Pg]],"|",VLOOKUP(B200,'Index Web'!A$3:O$234,15,FALSE)," ",VLOOKUP(B200,'Index Web'!A$3:O$234,13,FALSE),"""",",")</f>
        <v>"letra": "149|shlom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c r="H200" t="str">
        <f>_xlfn.CONCAT("""archivo""",": ","""/resucito/src/index.html?canto=",VLOOKUP(B200,'Index Web'!A$3:N$234,13,FALSE),"""","}," )</f>
        <v>"archivo": "/resucito/src/index.html?canto=shlomlejmariam"},</v>
      </c>
      <c r="I200" t="str">
        <f>_xlfn.CONCAT(Table46[[#This Row],[id]:[URL]])</f>
        <v>{"id":"shlomlejmariam","titulo": "Shlom lej Mariam","salmo": "Ave María en arameo antiguo","letra": "149|shlom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shlomlejmariam","archivo": "/resucito/src/index.html?canto=shlomlejmariam"},</v>
      </c>
    </row>
    <row r="201" spans="2:9" x14ac:dyDescent="0.35">
      <c r="B201" s="26">
        <v>150</v>
      </c>
      <c r="C201" t="s">
        <v>975</v>
      </c>
      <c r="D201" t="str">
        <f>_xlfn.CONCAT("""",VLOOKUP(B201,'Index Web'!A$3:O$234,13,FALSE),"""",",")</f>
        <v>"sielsenornoconstruyelacasa",</v>
      </c>
      <c r="E201" t="str">
        <f>_xlfn.CONCAT("""titulo""",": ","""",VLOOKUP(B201,'Index Web'!A$3:L$234,3,FALSE),"""",",")</f>
        <v>"titulo": "Si el Señor no construye la casa",</v>
      </c>
      <c r="F201" t="str">
        <f>_xlfn.CONCAT("""salmo""",": ","""",VLOOKUP(B201,'Index Web'!A$3:L$234,4,FALSE),"""",",")</f>
        <v>"salmo": "Salmo 127 (126)",</v>
      </c>
      <c r="G201" t="str">
        <f>_xlfn.CONCAT("""letra""",": ","""",Table46[[#This Row],[Pg]],"|",VLOOKUP(B201,'Index Web'!A$3:O$234,15,FALSE)," ",VLOOKUP(B201,'Index Web'!A$3:O$234,13,FALSE),"""",",")</f>
        <v>"letra": "150|si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c r="H201" t="str">
        <f>_xlfn.CONCAT("""archivo""",": ","""/resucito/src/index.html?canto=",VLOOKUP(B201,'Index Web'!A$3:N$234,13,FALSE),"""","}," )</f>
        <v>"archivo": "/resucito/src/index.html?canto=sielsenornoconstruyelacasa"},</v>
      </c>
      <c r="I201" t="str">
        <f>_xlfn.CONCAT(Table46[[#This Row],[id]:[URL]])</f>
        <v>{"id":"sielsenornoconstruyelacasa","titulo": "Si el Señor no construye la casa","salmo": "Salmo 127 (126)","letra": "150|si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sielsenornoconstruyelacasa","archivo": "/resucito/src/index.html?canto=sielsenornoconstruyelacasa"},</v>
      </c>
    </row>
    <row r="202" spans="2:9" x14ac:dyDescent="0.35">
      <c r="B202" s="25">
        <v>151</v>
      </c>
      <c r="C202" t="s">
        <v>975</v>
      </c>
      <c r="D202" t="str">
        <f>_xlfn.CONCAT("""",VLOOKUP(B202,'Index Web'!A$3:O$234,13,FALSE),"""",",")</f>
        <v>"sihabeisresucitadoconcristo",</v>
      </c>
      <c r="E202" t="str">
        <f>_xlfn.CONCAT("""titulo""",": ","""",VLOOKUP(B202,'Index Web'!A$3:L$234,3,FALSE),"""",",")</f>
        <v>"titulo": "Si habéis resucitado con Cristo",</v>
      </c>
      <c r="F202" t="str">
        <f>_xlfn.CONCAT("""salmo""",": ","""",VLOOKUP(B202,'Index Web'!A$3:L$234,4,FALSE),"""",",")</f>
        <v>"salmo": "Colosense 3,1-4",</v>
      </c>
      <c r="G202" t="str">
        <f>_xlfn.CONCAT("""letra""",": ","""",Table46[[#This Row],[Pg]],"|",VLOOKUP(B202,'Index Web'!A$3:O$234,15,FALSE)," ",VLOOKUP(B202,'Index Web'!A$3:O$234,13,FALSE),"""",",")</f>
        <v>"letra": "151|si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c r="H202" t="str">
        <f>_xlfn.CONCAT("""archivo""",": ","""/resucito/src/index.html?canto=",VLOOKUP(B202,'Index Web'!A$3:N$234,13,FALSE),"""","}," )</f>
        <v>"archivo": "/resucito/src/index.html?canto=sihabeisresucitadoconcristo"},</v>
      </c>
      <c r="I202" t="str">
        <f>_xlfn.CONCAT(Table46[[#This Row],[id]:[URL]])</f>
        <v>{"id":"sihabeisresucitadoconcristo","titulo": "Si habéis resucitado con Cristo","salmo": "Colosense 3,1-4","letra": "151|si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sihabeisresucitadoconcristo","archivo": "/resucito/src/index.html?canto=sihabeisresucitadoconcristo"},</v>
      </c>
    </row>
    <row r="203" spans="2:9" x14ac:dyDescent="0.35">
      <c r="B203" s="26">
        <v>152</v>
      </c>
      <c r="C203" t="s">
        <v>975</v>
      </c>
      <c r="D203" t="str">
        <f>_xlfn.CONCAT("""",VLOOKUP(B203,'Index Web'!A$3:O$234,13,FALSE),"""",",")</f>
        <v>"sihoyescuchaissuvoz",</v>
      </c>
      <c r="E203" t="str">
        <f>_xlfn.CONCAT("""titulo""",": ","""",VLOOKUP(B203,'Index Web'!A$3:L$234,3,FALSE),"""",",")</f>
        <v>"titulo": "Si hoy escucháis su voz ",</v>
      </c>
      <c r="F203" t="str">
        <f>_xlfn.CONCAT("""salmo""",": ","""",VLOOKUP(B203,'Index Web'!A$3:L$234,4,FALSE),"""",",")</f>
        <v>"salmo": "Salmo 95 (94)",</v>
      </c>
      <c r="G203" t="str">
        <f>_xlfn.CONCAT("""letra""",": ","""",Table46[[#This Row],[Pg]],"|",VLOOKUP(B203,'Index Web'!A$3:O$234,15,FALSE)," ",VLOOKUP(B203,'Index Web'!A$3:O$234,13,FALSE),"""",",")</f>
        <v>"letra": "152|si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c r="H203" t="str">
        <f>_xlfn.CONCAT("""archivo""",": ","""/resucito/src/index.html?canto=",VLOOKUP(B203,'Index Web'!A$3:N$234,13,FALSE),"""","}," )</f>
        <v>"archivo": "/resucito/src/index.html?canto=sihoyescuchaissuvoz"},</v>
      </c>
      <c r="I203" t="str">
        <f>_xlfn.CONCAT(Table46[[#This Row],[id]:[URL]])</f>
        <v>{"id":"sihoyescuchaissuvoz","titulo": "Si hoy escucháis su voz ","salmo": "Salmo 95 (94)","letra": "152|si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sihoyescuchaissuvoz","archivo": "/resucito/src/index.html?canto=sihoyescuchaissuvoz"},</v>
      </c>
    </row>
    <row r="204" spans="2:9" x14ac:dyDescent="0.35">
      <c r="B204" s="25">
        <v>153</v>
      </c>
      <c r="C204" t="s">
        <v>975</v>
      </c>
      <c r="D204" t="str">
        <f>_xlfn.CONCAT("""",VLOOKUP(B204,'Index Web'!A$3:O$234,13,FALSE),"""",",")</f>
        <v>"simeherefugiadoenelsenor",</v>
      </c>
      <c r="E204" t="str">
        <f>_xlfn.CONCAT("""titulo""",": ","""",VLOOKUP(B204,'Index Web'!A$3:L$234,3,FALSE),"""",",")</f>
        <v>"titulo": "Si me he refugiado en el Señor",</v>
      </c>
      <c r="F204" t="str">
        <f>_xlfn.CONCAT("""salmo""",": ","""",VLOOKUP(B204,'Index Web'!A$3:L$234,4,FALSE),"""",",")</f>
        <v>"salmo": "Salmo 11(10)",</v>
      </c>
      <c r="G204" t="str">
        <f>_xlfn.CONCAT("""letra""",": ","""",Table46[[#This Row],[Pg]],"|",VLOOKUP(B204,'Index Web'!A$3:O$234,15,FALSE)," ",VLOOKUP(B204,'Index Web'!A$3:O$234,13,FALSE),"""",",")</f>
        <v>"letra": "153|si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c r="H204" t="str">
        <f>_xlfn.CONCAT("""archivo""",": ","""/resucito/src/index.html?canto=",VLOOKUP(B204,'Index Web'!A$3:N$234,13,FALSE),"""","}," )</f>
        <v>"archivo": "/resucito/src/index.html?canto=simeherefugiadoenelsenor"},</v>
      </c>
      <c r="I204" t="str">
        <f>_xlfn.CONCAT(Table46[[#This Row],[id]:[URL]])</f>
        <v>{"id":"simeherefugiadoenelsenor","titulo": "Si me he refugiado en el Señor","salmo": "Salmo 11(10)","letra": "153|si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simeherefugiadoenelsenor","archivo": "/resucito/src/index.html?canto=simeherefugiadoenelsenor"},</v>
      </c>
    </row>
    <row r="205" spans="2:9" x14ac:dyDescent="0.35">
      <c r="B205" s="30">
        <v>235</v>
      </c>
      <c r="C205" t="s">
        <v>975</v>
      </c>
      <c r="D205" t="str">
        <f>_xlfn.CONCAT("""",VLOOKUP(B205,'Index Web'!A$3:O$234,13,FALSE),"""",",")</f>
        <v>"sientatesolitarioysilencioso",</v>
      </c>
      <c r="E205" t="str">
        <f>_xlfn.CONCAT("""titulo""",": ","""",VLOOKUP(B205,'Index Web'!A$3:L$234,3,FALSE),"""",",")</f>
        <v>"titulo": "Sientate solitario y silencioso",</v>
      </c>
      <c r="F205" t="str">
        <f>_xlfn.CONCAT("""salmo""",": ","""",VLOOKUP(B205,'Index Web'!A$3:L$234,4,FALSE),"""",",")</f>
        <v>"salmo": "Lamentaciones 3",</v>
      </c>
      <c r="G205" t="str">
        <f>_xlfn.CONCAT("""letra""",": ","""",Table46[[#This Row],[Pg]],"|",VLOOKUP(B205,'Index Web'!A$3:O$234,15,FALSE)," ",VLOOKUP(B205,'Index Web'!A$3:O$234,13,FALSE),"""",",")</f>
        <v>"letra": "235|siéntate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c r="H205" t="str">
        <f>_xlfn.CONCAT("""archivo""",": ","""/resucito/src/index.html?canto=",VLOOKUP(B205,'Index Web'!A$3:N$234,13,FALSE),"""","}," )</f>
        <v>"archivo": "/resucito/src/index.html?canto=sientatesolitarioysilencioso"},</v>
      </c>
      <c r="I205" t="str">
        <f>_xlfn.CONCAT(Table46[[#This Row],[id]:[URL]])</f>
        <v>{"id":"sientatesolitarioysilencioso","titulo": "Sientate solitario y silencioso","salmo": "Lamentaciones 3","letra": "235|siéntate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sientatesolitarioysilencioso","archivo": "/resucito/src/index.html?canto=sientatesolitarioysilencioso"},</v>
      </c>
    </row>
    <row r="206" spans="2:9" x14ac:dyDescent="0.35">
      <c r="B206" s="25">
        <v>154</v>
      </c>
      <c r="C206" t="s">
        <v>975</v>
      </c>
      <c r="D206" t="str">
        <f>_xlfn.CONCAT("""",VLOOKUP(B206,'Index Web'!A$3:O$234,13,FALSE),"""",",")</f>
        <v>"sionmadredetodoslospueblos",</v>
      </c>
      <c r="E206" t="str">
        <f>_xlfn.CONCAT("""titulo""",": ","""",VLOOKUP(B206,'Index Web'!A$3:L$234,3,FALSE),"""",",")</f>
        <v>"titulo": "Sión, madre de todos los pueblos",</v>
      </c>
      <c r="F206" t="str">
        <f>_xlfn.CONCAT("""salmo""",": ","""",VLOOKUP(B206,'Index Web'!A$3:L$234,4,FALSE),"""",",")</f>
        <v>"salmo": "Salmo 87 (86)",</v>
      </c>
      <c r="G206" t="str">
        <f>_xlfn.CONCAT("""letra""",": ","""",Table46[[#This Row],[Pg]],"|",VLOOKUP(B206,'Index Web'!A$3:O$234,15,FALSE)," ",VLOOKUP(B206,'Index Web'!A$3:O$234,13,FALSE),"""",",")</f>
        <v>"letra": "154|sión,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c r="H206" t="str">
        <f>_xlfn.CONCAT("""archivo""",": ","""/resucito/src/index.html?canto=",VLOOKUP(B206,'Index Web'!A$3:N$234,13,FALSE),"""","}," )</f>
        <v>"archivo": "/resucito/src/index.html?canto=sionmadredetodoslospueblos"},</v>
      </c>
      <c r="I206" t="str">
        <f>_xlfn.CONCAT(Table46[[#This Row],[id]:[URL]])</f>
        <v>{"id":"sionmadredetodoslospueblos","titulo": "Sión, madre de todos los pueblos","salmo": "Salmo 87 (86)","letra": "154|sión,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sionmadredetodoslospueblos","archivo": "/resucito/src/index.html?canto=sionmadredetodoslospueblos"},</v>
      </c>
    </row>
    <row r="207" spans="2:9" x14ac:dyDescent="0.35">
      <c r="B207" s="26">
        <v>155</v>
      </c>
      <c r="C207" t="s">
        <v>975</v>
      </c>
      <c r="D207" t="str">
        <f>_xlfn.CONCAT("""",VLOOKUP(B207,'Index Web'!A$3:O$234,13,FALSE),"""",",")</f>
        <v>"solaasolo",</v>
      </c>
      <c r="E207" t="str">
        <f>_xlfn.CONCAT("""titulo""",": ","""",VLOOKUP(B207,'Index Web'!A$3:L$234,3,FALSE),"""",",")</f>
        <v>"titulo": "Sola a Solo",</v>
      </c>
      <c r="F207" t="str">
        <f>_xlfn.CONCAT("""salmo""",": ","""",VLOOKUP(B207,'Index Web'!A$3:L$234,4,FALSE),"""",",")</f>
        <v>"salmo": "(Kiko Argüello)",</v>
      </c>
      <c r="G207" t="str">
        <f>_xlfn.CONCAT("""letra""",": ","""",Table46[[#This Row],[Pg]],"|",VLOOKUP(B207,'Index Web'!A$3:O$234,15,FALSE)," ",VLOOKUP(B207,'Index Web'!A$3:O$234,13,FALSE),"""",",")</f>
        <v>"letra": "155|sola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c r="H207" t="str">
        <f>_xlfn.CONCAT("""archivo""",": ","""/resucito/src/index.html?canto=",VLOOKUP(B207,'Index Web'!A$3:N$234,13,FALSE),"""","}," )</f>
        <v>"archivo": "/resucito/src/index.html?canto=solaasolo"},</v>
      </c>
      <c r="I207" t="str">
        <f>_xlfn.CONCAT(Table46[[#This Row],[id]:[URL]])</f>
        <v>{"id":"solaasolo","titulo": "Sola a Solo","salmo": "(Kiko Argüello)","letra": "155|sola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solaasolo","archivo": "/resucito/src/index.html?canto=solaasolo"},</v>
      </c>
    </row>
    <row r="208" spans="2:9" x14ac:dyDescent="0.35">
      <c r="B208" s="25">
        <v>156</v>
      </c>
      <c r="C208" t="s">
        <v>975</v>
      </c>
      <c r="D208" t="str">
        <f>_xlfn.CONCAT("""",VLOOKUP(B208,'Index Web'!A$3:O$234,13,FALSE),"""",",")</f>
        <v>"stabatmaterdolorosa",</v>
      </c>
      <c r="E208" t="str">
        <f>_xlfn.CONCAT("""titulo""",": ","""",VLOOKUP(B208,'Index Web'!A$3:L$234,3,FALSE),"""",",")</f>
        <v>"titulo": "Stabat Mater dolorosa",</v>
      </c>
      <c r="F208" t="str">
        <f>_xlfn.CONCAT("""salmo""",": ","""",VLOOKUP(B208,'Index Web'!A$3:L$234,4,FALSE),"""",",")</f>
        <v>"salmo": "Himno latin",</v>
      </c>
      <c r="G208" t="str">
        <f>_xlfn.CONCAT("""letra""",": ","""",Table46[[#This Row],[Pg]],"|",VLOOKUP(B208,'Index Web'!A$3:O$234,15,FALSE)," ",VLOOKUP(B208,'Index Web'!A$3:O$234,13,FALSE),"""",",")</f>
        <v>"letra": "156|stabat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c r="H208" t="str">
        <f>_xlfn.CONCAT("""archivo""",": ","""/resucito/src/index.html?canto=",VLOOKUP(B208,'Index Web'!A$3:N$234,13,FALSE),"""","}," )</f>
        <v>"archivo": "/resucito/src/index.html?canto=stabatmaterdolorosa"},</v>
      </c>
      <c r="I208" t="str">
        <f>_xlfn.CONCAT(Table46[[#This Row],[id]:[URL]])</f>
        <v>{"id":"stabatmaterdolorosa","titulo": "Stabat Mater dolorosa","salmo": "Himno latin","letra": "156|stabat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stabatmaterdolorosa","archivo": "/resucito/src/index.html?canto=stabatmaterdolorosa"},</v>
      </c>
    </row>
    <row r="209" spans="2:9" x14ac:dyDescent="0.35">
      <c r="B209" s="28">
        <v>244</v>
      </c>
      <c r="C209" t="s">
        <v>975</v>
      </c>
      <c r="D209" t="str">
        <f>_xlfn.CONCAT("""",VLOOKUP(B209,'Index Web'!A$3:O$234,13,FALSE),"""",",")</f>
        <v>"subaelesposoallenodesutalamo",</v>
      </c>
      <c r="E209" t="str">
        <f>_xlfn.CONCAT("""titulo""",": ","""",VLOOKUP(B209,'Index Web'!A$3:L$234,3,FALSE),"""",",")</f>
        <v>"titulo": "Suba el esposo al leño de su tálamo ",</v>
      </c>
      <c r="F209" t="str">
        <f>_xlfn.CONCAT("""salmo""",": ","""",VLOOKUP(B209,'Index Web'!A$3:L$234,4,FALSE),"""",",")</f>
        <v>"salmo": "Himno (San Quodvultdeus)",</v>
      </c>
      <c r="G209" t="str">
        <f>_xlfn.CONCAT("""letra""",": ","""",Table46[[#This Row],[Pg]],"|",VLOOKUP(B209,'Index Web'!A$3:O$234,15,FALSE)," ",VLOOKUP(B209,'Index Web'!A$3:O$234,13,FALSE),"""",",")</f>
        <v>"letra": "244|suba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c r="H209" t="str">
        <f>_xlfn.CONCAT("""archivo""",": ","""/resucito/src/index.html?canto=",VLOOKUP(B209,'Index Web'!A$3:N$234,13,FALSE),"""","}," )</f>
        <v>"archivo": "/resucito/src/index.html?canto=subaelesposoallenodesutalamo"},</v>
      </c>
      <c r="I209" t="str">
        <f>_xlfn.CONCAT(Table46[[#This Row],[id]:[URL]])</f>
        <v>{"id":"subaelesposoallenodesutalamo","titulo": "Suba el esposo al leño de su tálamo ","salmo": "Himno (San Quodvultdeus)","letra": "244|suba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subaelesposoallenodesutalamo","archivo": "/resucito/src/index.html?canto=subaelesposoallenodesutalamo"},</v>
      </c>
    </row>
    <row r="210" spans="2:9" x14ac:dyDescent="0.35">
      <c r="B210" s="25">
        <v>157</v>
      </c>
      <c r="C210" t="s">
        <v>975</v>
      </c>
      <c r="D210" t="str">
        <f>_xlfn.CONCAT("""",VLOOKUP(B210,'Index Web'!A$3:O$234,13,FALSE),"""",",")</f>
        <v>"subediosentreaclamaciones",</v>
      </c>
      <c r="E210" t="str">
        <f>_xlfn.CONCAT("""titulo""",": ","""",VLOOKUP(B210,'Index Web'!A$3:L$234,3,FALSE),"""",",")</f>
        <v>"titulo": "Sube Dios entre aclamaciones",</v>
      </c>
      <c r="F210" t="str">
        <f>_xlfn.CONCAT("""salmo""",": ","""",VLOOKUP(B210,'Index Web'!A$3:L$234,4,FALSE),"""",",")</f>
        <v>"salmo": "Salmo 47 (46)",</v>
      </c>
      <c r="G210" t="str">
        <f>_xlfn.CONCAT("""letra""",": ","""",Table46[[#This Row],[Pg]],"|",VLOOKUP(B210,'Index Web'!A$3:O$234,15,FALSE)," ",VLOOKUP(B210,'Index Web'!A$3:O$234,13,FALSE),"""",",")</f>
        <v>"letra": "157|sube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c r="H210" t="str">
        <f>_xlfn.CONCAT("""archivo""",": ","""/resucito/src/index.html?canto=",VLOOKUP(B210,'Index Web'!A$3:N$234,13,FALSE),"""","}," )</f>
        <v>"archivo": "/resucito/src/index.html?canto=subediosentreaclamaciones"},</v>
      </c>
      <c r="I210" t="str">
        <f>_xlfn.CONCAT(Table46[[#This Row],[id]:[URL]])</f>
        <v>{"id":"subediosentreaclamaciones","titulo": "Sube Dios entre aclamaciones","salmo": "Salmo 47 (46)","letra": "157|sube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subediosentreaclamaciones","archivo": "/resucito/src/index.html?canto=subediosentreaclamaciones"},</v>
      </c>
    </row>
    <row r="211" spans="2:9" x14ac:dyDescent="0.35">
      <c r="B211" s="27">
        <v>220</v>
      </c>
      <c r="C211" t="s">
        <v>975</v>
      </c>
      <c r="D211" t="str">
        <f>_xlfn.CONCAT("""",VLOOKUP(B211,'Index Web'!A$3:O$234,13,FALSE),"""",",")</f>
        <v>"tedeum",</v>
      </c>
      <c r="E211" t="str">
        <f>_xlfn.CONCAT("""titulo""",": ","""",VLOOKUP(B211,'Index Web'!A$3:L$234,3,FALSE),"""",",")</f>
        <v>"titulo": "Te deum",</v>
      </c>
      <c r="F211" t="str">
        <f>_xlfn.CONCAT("""salmo""",": ","""",VLOOKUP(B211,'Index Web'!A$3:L$234,4,FALSE),"""",",")</f>
        <v>"salmo": "Himno",</v>
      </c>
      <c r="G211" t="str">
        <f>_xlfn.CONCAT("""letra""",": ","""",Table46[[#This Row],[Pg]],"|",VLOOKUP(B211,'Index Web'!A$3:O$234,15,FALSE)," ",VLOOKUP(B211,'Index Web'!A$3:O$234,13,FALSE),"""",",")</f>
        <v>"letra": "220|tedeum: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c r="H211" t="str">
        <f>_xlfn.CONCAT("""archivo""",": ","""/resucito/src/index.html?canto=",VLOOKUP(B211,'Index Web'!A$3:N$234,13,FALSE),"""","}," )</f>
        <v>"archivo": "/resucito/src/index.html?canto=tedeum"},</v>
      </c>
      <c r="I211" t="str">
        <f>_xlfn.CONCAT(Table46[[#This Row],[id]:[URL]])</f>
        <v>{"id":"tedeum","titulo": "Te deum","salmo": "Himno","letra": "220|tedeum: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tedeum","archivo": "/resucito/src/index.html?canto=tedeum"},</v>
      </c>
    </row>
    <row r="212" spans="2:9" x14ac:dyDescent="0.35">
      <c r="B212" s="25">
        <v>158</v>
      </c>
      <c r="C212" t="s">
        <v>975</v>
      </c>
      <c r="D212" t="str">
        <f>_xlfn.CONCAT("""",VLOOKUP(B212,'Index Web'!A$3:O$234,13,FALSE),"""",",")</f>
        <v>"teestoyllamandosenor",</v>
      </c>
      <c r="E212" t="str">
        <f>_xlfn.CONCAT("""titulo""",": ","""",VLOOKUP(B212,'Index Web'!A$3:L$234,3,FALSE),"""",",")</f>
        <v>"titulo": "Te estoy llamando, Señor",</v>
      </c>
      <c r="F212" t="str">
        <f>_xlfn.CONCAT("""salmo""",": ","""",VLOOKUP(B212,'Index Web'!A$3:L$234,4,FALSE),"""",",")</f>
        <v>"salmo": "Salmo 141 (140)",</v>
      </c>
      <c r="G212" t="str">
        <f>_xlfn.CONCAT("""letra""",": ","""",Table46[[#This Row],[Pg]],"|",VLOOKUP(B212,'Index Web'!A$3:O$234,15,FALSE)," ",VLOOKUP(B212,'Index Web'!A$3:O$234,13,FALSE),"""",",")</f>
        <v>"letra": "158|te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c r="H212" t="str">
        <f>_xlfn.CONCAT("""archivo""",": ","""/resucito/src/index.html?canto=",VLOOKUP(B212,'Index Web'!A$3:N$234,13,FALSE),"""","}," )</f>
        <v>"archivo": "/resucito/src/index.html?canto=teestoyllamandosenor"},</v>
      </c>
      <c r="I212" t="str">
        <f>_xlfn.CONCAT(Table46[[#This Row],[id]:[URL]])</f>
        <v>{"id":"teestoyllamandosenor","titulo": "Te estoy llamando, Señor","salmo": "Salmo 141 (140)","letra": "158|te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teestoyllamandosenor","archivo": "/resucito/src/index.html?canto=teestoyllamandosenor"},</v>
      </c>
    </row>
    <row r="213" spans="2:9" x14ac:dyDescent="0.35">
      <c r="B213" s="26">
        <v>159</v>
      </c>
      <c r="C213" t="s">
        <v>975</v>
      </c>
      <c r="D213" t="str">
        <f>_xlfn.CONCAT("""",VLOOKUP(B213,'Index Web'!A$3:O$234,13,FALSE),"""",",")</f>
        <v>"tehemanifestadomipecado",</v>
      </c>
      <c r="E213" t="str">
        <f>_xlfn.CONCAT("""titulo""",": ","""",VLOOKUP(B213,'Index Web'!A$3:L$234,3,FALSE),"""",",")</f>
        <v>"titulo": "Te he manifestado mi pecado",</v>
      </c>
      <c r="F213" t="str">
        <f>_xlfn.CONCAT("""salmo""",": ","""",VLOOKUP(B213,'Index Web'!A$3:L$234,4,FALSE),"""",",")</f>
        <v>"salmo": "Salmo 32 (31)",</v>
      </c>
      <c r="G213" t="str">
        <f>_xlfn.CONCAT("""letra""",": ","""",Table46[[#This Row],[Pg]],"|",VLOOKUP(B213,'Index Web'!A$3:O$234,15,FALSE)," ",VLOOKUP(B213,'Index Web'!A$3:O$234,13,FALSE),"""",",")</f>
        <v>"letra": "159|te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c r="H213" t="str">
        <f>_xlfn.CONCAT("""archivo""",": ","""/resucito/src/index.html?canto=",VLOOKUP(B213,'Index Web'!A$3:N$234,13,FALSE),"""","}," )</f>
        <v>"archivo": "/resucito/src/index.html?canto=tehemanifestadomipecado"},</v>
      </c>
      <c r="I213" t="str">
        <f>_xlfn.CONCAT(Table46[[#This Row],[id]:[URL]])</f>
        <v>{"id":"tehemanifestadomipecado","titulo": "Te he manifestado mi pecado","salmo": "Salmo 32 (31)","letra": "159|te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tehemanifestadomipecado","archivo": "/resucito/src/index.html?canto=tehemanifestadomipecado"},</v>
      </c>
    </row>
    <row r="214" spans="2:9" x14ac:dyDescent="0.35">
      <c r="B214" s="31">
        <v>236</v>
      </c>
      <c r="C214" t="s">
        <v>975</v>
      </c>
      <c r="D214" t="str">
        <f>_xlfn.CONCAT("""",VLOOKUP(B214,'Index Web'!A$3:O$234,13,FALSE),"""",",")</f>
        <v>"tueresmiesperanzasenor",</v>
      </c>
      <c r="E214" t="str">
        <f>_xlfn.CONCAT("""titulo""",": ","""",VLOOKUP(B214,'Index Web'!A$3:L$234,3,FALSE),"""",",")</f>
        <v>"titulo": "Tú eres mi esperanza, Señor",</v>
      </c>
      <c r="F214" t="str">
        <f>_xlfn.CONCAT("""salmo""",": ","""",VLOOKUP(B214,'Index Web'!A$3:L$234,4,FALSE),"""",",")</f>
        <v>"salmo": "Oda XXIX de Salomón",</v>
      </c>
      <c r="G214" t="str">
        <f>_xlfn.CONCAT("""letra""",": ","""",Table46[[#This Row],[Pg]],"|",VLOOKUP(B214,'Index Web'!A$3:O$234,15,FALSE)," ",VLOOKUP(B214,'Index Web'!A$3:O$234,13,FALSE),"""",",")</f>
        <v>"letra": "236|tú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c r="H214" t="str">
        <f>_xlfn.CONCAT("""archivo""",": ","""/resucito/src/index.html?canto=",VLOOKUP(B214,'Index Web'!A$3:N$234,13,FALSE),"""","}," )</f>
        <v>"archivo": "/resucito/src/index.html?canto=tueresmiesperanzasenor"},</v>
      </c>
      <c r="I214" t="str">
        <f>_xlfn.CONCAT(Table46[[#This Row],[id]:[URL]])</f>
        <v>{"id":"tueresmiesperanzasenor","titulo": "Tú eres mi esperanza, Señor","salmo": "Oda XXIX de Salomón","letra": "236|tú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tueresmiesperanzasenor","archivo": "/resucito/src/index.html?canto=tueresmiesperanzasenor"},</v>
      </c>
    </row>
    <row r="215" spans="2:9" x14ac:dyDescent="0.35">
      <c r="B215" s="26">
        <v>160</v>
      </c>
      <c r="C215" t="s">
        <v>975</v>
      </c>
      <c r="D215" t="str">
        <f>_xlfn.CONCAT("""",VLOOKUP(B215,'Index Web'!A$3:O$234,13,FALSE),"""",",")</f>
        <v>"tuhascubiertodevergüenzalamuerte",</v>
      </c>
      <c r="E215" t="str">
        <f>_xlfn.CONCAT("""titulo""",": ","""",VLOOKUP(B215,'Index Web'!A$3:L$234,3,FALSE),"""",",")</f>
        <v>"titulo": "Tú has cubierto de vergüenza la muerte",</v>
      </c>
      <c r="F215" t="str">
        <f>_xlfn.CONCAT("""salmo""",": ","""",VLOOKUP(B215,'Index Web'!A$3:L$234,4,FALSE),"""",",")</f>
        <v>"salmo": "Homilía Pascual (Melltón de Sardes)",</v>
      </c>
      <c r="G215" t="str">
        <f>_xlfn.CONCAT("""letra""",": ","""",Table46[[#This Row],[Pg]],"|",VLOOKUP(B215,'Index Web'!A$3:O$234,15,FALSE)," ",VLOOKUP(B215,'Index Web'!A$3:O$234,13,FALSE),"""",",")</f>
        <v>"letra": "160|tú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c r="H215" t="str">
        <f>_xlfn.CONCAT("""archivo""",": ","""/resucito/src/index.html?canto=",VLOOKUP(B215,'Index Web'!A$3:N$234,13,FALSE),"""","}," )</f>
        <v>"archivo": "/resucito/src/index.html?canto=tuhascubiertodevergüenzalamuerte"},</v>
      </c>
      <c r="I215" t="str">
        <f>_xlfn.CONCAT(Table46[[#This Row],[id]:[URL]])</f>
        <v>{"id":"tuhascubiertodevergüenzalamuerte","titulo": "Tú has cubierto de vergüenza la muerte","salmo": "Homilía Pascual (Melltón de Sardes)","letra": "160|tú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tuhascubiertodevergüenzalamuerte","archivo": "/resucito/src/index.html?canto=tuhascubiertodevergüenzalamuerte"},</v>
      </c>
    </row>
    <row r="216" spans="2:9" x14ac:dyDescent="0.35">
      <c r="B216" s="25">
        <v>161</v>
      </c>
      <c r="C216" t="s">
        <v>975</v>
      </c>
      <c r="D216" t="str">
        <f>_xlfn.CONCAT("""",VLOOKUP(B216,'Index Web'!A$3:O$234,13,FALSE),"""",",")</f>
        <v>"tuqueeresfiel",</v>
      </c>
      <c r="E216" t="str">
        <f>_xlfn.CONCAT("""titulo""",": ","""",VLOOKUP(B216,'Index Web'!A$3:L$234,3,FALSE),"""",",")</f>
        <v>"titulo": "Tú que eres fiel",</v>
      </c>
      <c r="F216" t="str">
        <f>_xlfn.CONCAT("""salmo""",": ","""",VLOOKUP(B216,'Index Web'!A$3:L$234,4,FALSE),"""",",")</f>
        <v>"salmo": "Salmo 143 (142)",</v>
      </c>
      <c r="G216" t="str">
        <f>_xlfn.CONCAT("""letra""",": ","""",Table46[[#This Row],[Pg]],"|",VLOOKUP(B216,'Index Web'!A$3:O$234,15,FALSE)," ",VLOOKUP(B216,'Index Web'!A$3:O$234,13,FALSE),"""",",")</f>
        <v>"letra": "161|tú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c r="H216" t="str">
        <f>_xlfn.CONCAT("""archivo""",": ","""/resucito/src/index.html?canto=",VLOOKUP(B216,'Index Web'!A$3:N$234,13,FALSE),"""","}," )</f>
        <v>"archivo": "/resucito/src/index.html?canto=tuqueeresfiel"},</v>
      </c>
      <c r="I216" t="str">
        <f>_xlfn.CONCAT(Table46[[#This Row],[id]:[URL]])</f>
        <v>{"id":"tuqueeresfiel","titulo": "Tú que eres fiel","salmo": "Salmo 143 (142)","letra": "161|tú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tuqueeresfiel","archivo": "/resucito/src/index.html?canto=tuqueeresfiel"},</v>
      </c>
    </row>
    <row r="217" spans="2:9" x14ac:dyDescent="0.35">
      <c r="B217" s="26">
        <v>162</v>
      </c>
      <c r="C217" t="s">
        <v>975</v>
      </c>
      <c r="D217" t="str">
        <f>_xlfn.CONCAT("""",VLOOKUP(B217,'Index Web'!A$3:O$234,13,FALSE),"""",",")</f>
        <v>"unretonobrotadeltroncodejese",</v>
      </c>
      <c r="E217" t="str">
        <f>_xlfn.CONCAT("""titulo""",": ","""",VLOOKUP(B217,'Index Web'!A$3:L$234,3,FALSE),"""",",")</f>
        <v>"titulo": "Un retoño brota del tronco de Jesé",</v>
      </c>
      <c r="F217" t="str">
        <f>_xlfn.CONCAT("""salmo""",": ","""",VLOOKUP(B217,'Index Web'!A$3:L$234,4,FALSE),"""",",")</f>
        <v>"salmo": "Isaías 11,1-11",</v>
      </c>
      <c r="G217" t="str">
        <f>_xlfn.CONCAT("""letra""",": ","""",Table46[[#This Row],[Pg]],"|",VLOOKUP(B217,'Index Web'!A$3:O$234,15,FALSE)," ",VLOOKUP(B217,'Index Web'!A$3:O$234,13,FALSE),"""",",")</f>
        <v>"letra": "162|un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c r="H217" t="str">
        <f>_xlfn.CONCAT("""archivo""",": ","""/resucito/src/index.html?canto=",VLOOKUP(B217,'Index Web'!A$3:N$234,13,FALSE),"""","}," )</f>
        <v>"archivo": "/resucito/src/index.html?canto=unretonobrotadeltroncodejese"},</v>
      </c>
      <c r="I217" t="str">
        <f>_xlfn.CONCAT(Table46[[#This Row],[id]:[URL]])</f>
        <v>{"id":"unretonobrotadeltroncodejese","titulo": "Un retoño brota del tronco de Jesé","salmo": "Isaías 11,1-11","letra": "162|un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unretonobrotadeltroncodejese","archivo": "/resucito/src/index.html?canto=unretonobrotadeltroncodejese"},</v>
      </c>
    </row>
    <row r="218" spans="2:9" x14ac:dyDescent="0.35">
      <c r="B218" s="25">
        <v>163</v>
      </c>
      <c r="C218" t="s">
        <v>975</v>
      </c>
      <c r="D218" t="str">
        <f>_xlfn.CONCAT("""",VLOOKUP(B218,'Index Web'!A$3:O$234,13,FALSE),"""",",")</f>
        <v>"unagransenal",</v>
      </c>
      <c r="E218" t="str">
        <f>_xlfn.CONCAT("""titulo""",": ","""",VLOOKUP(B218,'Index Web'!A$3:L$234,3,FALSE),"""",",")</f>
        <v>"titulo": "Una gran señal",</v>
      </c>
      <c r="F218" t="str">
        <f>_xlfn.CONCAT("""salmo""",": ","""",VLOOKUP(B218,'Index Web'!A$3:L$234,4,FALSE),"""",",")</f>
        <v>"salmo": "Apocalipsis 12",</v>
      </c>
      <c r="G218" t="str">
        <f>_xlfn.CONCAT("""letra""",": ","""",Table46[[#This Row],[Pg]],"|",VLOOKUP(B218,'Index Web'!A$3:O$234,15,FALSE)," ",VLOOKUP(B218,'Index Web'!A$3:O$234,13,FALSE),"""",",")</f>
        <v>"letra": "163|una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c r="H218" t="str">
        <f>_xlfn.CONCAT("""archivo""",": ","""/resucito/src/index.html?canto=",VLOOKUP(B218,'Index Web'!A$3:N$234,13,FALSE),"""","}," )</f>
        <v>"archivo": "/resucito/src/index.html?canto=unagransenal"},</v>
      </c>
      <c r="I218" t="str">
        <f>_xlfn.CONCAT(Table46[[#This Row],[id]:[URL]])</f>
        <v>{"id":"unagransenal","titulo": "Una gran señal","salmo": "Apocalipsis 12","letra": "163|una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unagransenal","archivo": "/resucito/src/index.html?canto=unagransenal"},</v>
      </c>
    </row>
    <row r="219" spans="2:9" x14ac:dyDescent="0.35">
      <c r="B219" s="26">
        <v>164</v>
      </c>
      <c r="C219" t="s">
        <v>975</v>
      </c>
      <c r="D219" t="str">
        <f>_xlfn.CONCAT("""",VLOOKUP(B219,'Index Web'!A$3:O$234,13,FALSE),"""",",")</f>
        <v>"uriuriura",</v>
      </c>
      <c r="E219" t="str">
        <f>_xlfn.CONCAT("""titulo""",": ","""",VLOOKUP(B219,'Index Web'!A$3:L$234,3,FALSE),"""",",")</f>
        <v>"titulo": "Urí, urí, urá",</v>
      </c>
      <c r="F219" t="str">
        <f>_xlfn.CONCAT("""salmo""",": ","""",VLOOKUP(B219,'Index Web'!A$3:L$234,4,FALSE),"""",",")</f>
        <v>"salmo": "Villancico (Kiko Argüello)",</v>
      </c>
      <c r="G219" t="str">
        <f>_xlfn.CONCAT("""letra""",": ","""",Table46[[#This Row],[Pg]],"|",VLOOKUP(B219,'Index Web'!A$3:O$234,15,FALSE)," ",VLOOKUP(B219,'Index Web'!A$3:O$234,13,FALSE),"""",",")</f>
        <v>"letra": "164|urí,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c r="H219" t="str">
        <f>_xlfn.CONCAT("""archivo""",": ","""/resucito/src/index.html?canto=",VLOOKUP(B219,'Index Web'!A$3:N$234,13,FALSE),"""","}," )</f>
        <v>"archivo": "/resucito/src/index.html?canto=uriuriura"},</v>
      </c>
      <c r="I219" t="str">
        <f>_xlfn.CONCAT(Table46[[#This Row],[id]:[URL]])</f>
        <v>{"id":"uriuriura","titulo": "Urí, urí, urá","salmo": "Villancico (Kiko Argüello)","letra": "164|urí,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uriuriura","archivo": "/resucito/src/index.html?canto=uriuriura"},</v>
      </c>
    </row>
    <row r="220" spans="2:9" x14ac:dyDescent="0.35">
      <c r="B220" s="25">
        <v>165</v>
      </c>
      <c r="C220" t="s">
        <v>975</v>
      </c>
      <c r="D220" t="str">
        <f>_xlfn.CONCAT("""",VLOOKUP(B220,'Index Web'!A$3:O$234,13,FALSE),"""",",")</f>
        <v>"vamosyapastores",</v>
      </c>
      <c r="E220" t="str">
        <f>_xlfn.CONCAT("""titulo""",": ","""",VLOOKUP(B220,'Index Web'!A$3:L$234,3,FALSE),"""",",")</f>
        <v>"titulo": "Vamos ya, pastores",</v>
      </c>
      <c r="F220" t="str">
        <f>_xlfn.CONCAT("""salmo""",": ","""",VLOOKUP(B220,'Index Web'!A$3:L$234,4,FALSE),"""",",")</f>
        <v>"salmo": "Villancico (Kiko Argüello)",</v>
      </c>
      <c r="G220" t="str">
        <f>_xlfn.CONCAT("""letra""",": ","""",Table46[[#This Row],[Pg]],"|",VLOOKUP(B220,'Index Web'!A$3:O$234,15,FALSE)," ",VLOOKUP(B220,'Index Web'!A$3:O$234,13,FALSE),"""",",")</f>
        <v>"letra": "165|vamos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c r="H220" t="str">
        <f>_xlfn.CONCAT("""archivo""",": ","""/resucito/src/index.html?canto=",VLOOKUP(B220,'Index Web'!A$3:N$234,13,FALSE),"""","}," )</f>
        <v>"archivo": "/resucito/src/index.html?canto=vamosyapastores"},</v>
      </c>
      <c r="I220" t="str">
        <f>_xlfn.CONCAT(Table46[[#This Row],[id]:[URL]])</f>
        <v>{"id":"vamosyapastores","titulo": "Vamos ya, pastores","salmo": "Villancico (Kiko Argüello)","letra": "165|vamos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vamosyapastores","archivo": "/resucito/src/index.html?canto=vamosyapastores"},</v>
      </c>
    </row>
    <row r="221" spans="2:9" x14ac:dyDescent="0.35">
      <c r="B221" s="26">
        <v>166</v>
      </c>
      <c r="C221" t="s">
        <v>975</v>
      </c>
      <c r="D221" t="str">
        <f>_xlfn.CONCAT("""",VLOOKUP(B221,'Index Web'!A$3:O$234,13,FALSE),"""",",")</f>
        <v>"vendellibano",</v>
      </c>
      <c r="E221" t="str">
        <f>_xlfn.CONCAT("""titulo""",": ","""",VLOOKUP(B221,'Index Web'!A$3:L$234,3,FALSE),"""",",")</f>
        <v>"titulo": "Ven del Líbano",</v>
      </c>
      <c r="F221" t="str">
        <f>_xlfn.CONCAT("""salmo""",": ","""",VLOOKUP(B221,'Index Web'!A$3:L$234,4,FALSE),"""",",")</f>
        <v>"salmo": "Cantar de los cantares 4,8ss",</v>
      </c>
      <c r="G221" t="str">
        <f>_xlfn.CONCAT("""letra""",": ","""",Table46[[#This Row],[Pg]],"|",VLOOKUP(B221,'Index Web'!A$3:O$234,15,FALSE)," ",VLOOKUP(B221,'Index Web'!A$3:O$234,13,FALSE),"""",",")</f>
        <v>"letra": "166|ven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c r="H221" t="str">
        <f>_xlfn.CONCAT("""archivo""",": ","""/resucito/src/index.html?canto=",VLOOKUP(B221,'Index Web'!A$3:N$234,13,FALSE),"""","}," )</f>
        <v>"archivo": "/resucito/src/index.html?canto=vendellibano"},</v>
      </c>
      <c r="I221" t="str">
        <f>_xlfn.CONCAT(Table46[[#This Row],[id]:[URL]])</f>
        <v>{"id":"vendellibano","titulo": "Ven del Líbano","salmo": "Cantar de los cantares 4,8ss","letra": "166|ven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vendellibano","archivo": "/resucito/src/index.html?canto=vendellibano"},</v>
      </c>
    </row>
    <row r="222" spans="2:9" x14ac:dyDescent="0.35">
      <c r="B222" s="25">
        <v>167</v>
      </c>
      <c r="C222" t="s">
        <v>975</v>
      </c>
      <c r="D222" t="str">
        <f>_xlfn.CONCAT("""",VLOOKUP(B222,'Index Web'!A$3:O$234,13,FALSE),"""",",")</f>
        <v>"venespiritusanto",</v>
      </c>
      <c r="E222" t="str">
        <f>_xlfn.CONCAT("""titulo""",": ","""",VLOOKUP(B222,'Index Web'!A$3:L$234,3,FALSE),"""",",")</f>
        <v>"titulo": "Ven, Espíritu Santo",</v>
      </c>
      <c r="F222" t="str">
        <f>_xlfn.CONCAT("""salmo""",": ","""",VLOOKUP(B222,'Index Web'!A$3:L$234,4,FALSE),"""",",")</f>
        <v>"salmo": "Secuencia de Pentecostés - Himno latin. «Veni, Sancte Spiritus»",</v>
      </c>
      <c r="G222" t="str">
        <f>_xlfn.CONCAT("""letra""",": ","""",Table46[[#This Row],[Pg]],"|",VLOOKUP(B222,'Index Web'!A$3:O$234,15,FALSE)," ",VLOOKUP(B222,'Index Web'!A$3:O$234,13,FALSE),"""",",")</f>
        <v>"letra": "167|ven,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c r="H222" t="str">
        <f>_xlfn.CONCAT("""archivo""",": ","""/resucito/src/index.html?canto=",VLOOKUP(B222,'Index Web'!A$3:N$234,13,FALSE),"""","}," )</f>
        <v>"archivo": "/resucito/src/index.html?canto=venespiritusanto"},</v>
      </c>
      <c r="I222" t="str">
        <f>_xlfn.CONCAT(Table46[[#This Row],[id]:[URL]])</f>
        <v>{"id":"venespiritusanto","titulo": "Ven, Espíritu Santo","salmo": "Secuencia de Pentecostés - Himno latin. «Veni, Sancte Spiritus»","letra": "167|ven,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venespiritusanto","archivo": "/resucito/src/index.html?canto=venespiritusanto"},</v>
      </c>
    </row>
    <row r="223" spans="2:9" x14ac:dyDescent="0.35">
      <c r="B223" s="26">
        <v>168</v>
      </c>
      <c r="C223" t="s">
        <v>975</v>
      </c>
      <c r="D223" t="str">
        <f>_xlfn.CONCAT("""",VLOOKUP(B223,'Index Web'!A$3:O$234,13,FALSE),"""",",")</f>
        <v>"venhijodelhombre",</v>
      </c>
      <c r="E223" t="str">
        <f>_xlfn.CONCAT("""titulo""",": ","""",VLOOKUP(B223,'Index Web'!A$3:L$234,3,FALSE),"""",",")</f>
        <v>"titulo": "Ven, Hijo del Hombre",</v>
      </c>
      <c r="F223" t="str">
        <f>_xlfn.CONCAT("""salmo""",": ","""",VLOOKUP(B223,'Index Web'!A$3:L$234,4,FALSE),"""",",")</f>
        <v>"salmo": "Apocalipsis 21,17ss",</v>
      </c>
      <c r="G223" t="str">
        <f>_xlfn.CONCAT("""letra""",": ","""",Table46[[#This Row],[Pg]],"|",VLOOKUP(B223,'Index Web'!A$3:O$234,15,FALSE)," ",VLOOKUP(B223,'Index Web'!A$3:O$234,13,FALSE),"""",",")</f>
        <v>"letra": "168|ven,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c r="H223" t="str">
        <f>_xlfn.CONCAT("""archivo""",": ","""/resucito/src/index.html?canto=",VLOOKUP(B223,'Index Web'!A$3:N$234,13,FALSE),"""","}," )</f>
        <v>"archivo": "/resucito/src/index.html?canto=venhijodelhombre"},</v>
      </c>
      <c r="I223" t="str">
        <f>_xlfn.CONCAT(Table46[[#This Row],[id]:[URL]])</f>
        <v>{"id":"venhijodelhombre","titulo": "Ven, Hijo del Hombre","salmo": "Apocalipsis 21,17ss","letra": "168|ven,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venhijodelhombre","archivo": "/resucito/src/index.html?canto=venhijodelhombre"},</v>
      </c>
    </row>
    <row r="224" spans="2:9" x14ac:dyDescent="0.35">
      <c r="B224" s="25">
        <v>169</v>
      </c>
      <c r="C224" t="s">
        <v>975</v>
      </c>
      <c r="D224" t="str">
        <f>_xlfn.CONCAT("""",VLOOKUP(B224,'Index Web'!A$3:O$234,13,FALSE),"""",",")</f>
        <v>"venicreator",</v>
      </c>
      <c r="E224" t="str">
        <f>_xlfn.CONCAT("""titulo""",": ","""",VLOOKUP(B224,'Index Web'!A$3:L$234,3,FALSE),"""",",")</f>
        <v>"titulo": "Veni creator",</v>
      </c>
      <c r="F224" t="str">
        <f>_xlfn.CONCAT("""salmo""",": ","""",VLOOKUP(B224,'Index Web'!A$3:L$234,4,FALSE),"""",",")</f>
        <v>"salmo": "Himno latin",</v>
      </c>
      <c r="G224" t="str">
        <f>_xlfn.CONCAT("""letra""",": ","""",Table46[[#This Row],[Pg]],"|",VLOOKUP(B224,'Index Web'!A$3:O$234,15,FALSE)," ",VLOOKUP(B224,'Index Web'!A$3:O$234,13,FALSE),"""",",")</f>
        <v>"letra": "169|veni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c r="H224" t="str">
        <f>_xlfn.CONCAT("""archivo""",": ","""/resucito/src/index.html?canto=",VLOOKUP(B224,'Index Web'!A$3:N$234,13,FALSE),"""","}," )</f>
        <v>"archivo": "/resucito/src/index.html?canto=venicreator"},</v>
      </c>
      <c r="I224" t="str">
        <f>_xlfn.CONCAT(Table46[[#This Row],[id]:[URL]])</f>
        <v>{"id":"venicreator","titulo": "Veni creator","salmo": "Himno latin","letra": "169|veni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venicreator","archivo": "/resucito/src/index.html?canto=venicreator"},</v>
      </c>
    </row>
    <row r="225" spans="2:9" x14ac:dyDescent="0.35">
      <c r="B225" s="26">
        <v>170</v>
      </c>
      <c r="C225" t="s">
        <v>975</v>
      </c>
      <c r="D225" t="str">
        <f>_xlfn.CONCAT("""",VLOOKUP(B225,'Index Web'!A$3:O$234,13,FALSE),"""",",")</f>
        <v>"vieneelsenor",</v>
      </c>
      <c r="E225" t="str">
        <f>_xlfn.CONCAT("""titulo""",": ","""",VLOOKUP(B225,'Index Web'!A$3:L$234,3,FALSE),"""",",")</f>
        <v>"titulo": "Viene el Señor",</v>
      </c>
      <c r="F225" t="str">
        <f>_xlfn.CONCAT("""salmo""",": ","""",VLOOKUP(B225,'Index Web'!A$3:L$234,4,FALSE),"""",",")</f>
        <v>"salmo": "Salmo 93 (92) - Apocalipsis 1,5-7",</v>
      </c>
      <c r="G225" t="str">
        <f>_xlfn.CONCAT("""letra""",": ","""",Table46[[#This Row],[Pg]],"|",VLOOKUP(B225,'Index Web'!A$3:O$234,15,FALSE)," ",VLOOKUP(B225,'Index Web'!A$3:O$234,13,FALSE),"""",",")</f>
        <v>"letra": "170|viene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c r="H225" t="str">
        <f>_xlfn.CONCAT("""archivo""",": ","""/resucito/src/index.html?canto=",VLOOKUP(B225,'Index Web'!A$3:N$234,13,FALSE),"""","}," )</f>
        <v>"archivo": "/resucito/src/index.html?canto=vieneelsenor"},</v>
      </c>
      <c r="I225" t="str">
        <f>_xlfn.CONCAT(Table46[[#This Row],[id]:[URL]])</f>
        <v>{"id":"vieneelsenor","titulo": "Viene el Señor","salmo": "Salmo 93 (92) - Apocalipsis 1,5-7","letra": "170|viene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vieneelsenor","archivo": "/resucito/src/index.html?canto=vieneelsenor"},</v>
      </c>
    </row>
    <row r="226" spans="2:9" x14ac:dyDescent="0.35">
      <c r="B226" s="25">
        <v>171</v>
      </c>
      <c r="C226" t="s">
        <v>975</v>
      </c>
      <c r="D226" t="str">
        <f>_xlfn.CONCAT("""",VLOOKUP(B226,'Index Web'!A$3:O$234,13,FALSE),"""",",")</f>
        <v>"virgendelamaravilla",</v>
      </c>
      <c r="E226" t="str">
        <f>_xlfn.CONCAT("""titulo""",": ","""",VLOOKUP(B226,'Index Web'!A$3:L$234,3,FALSE),"""",",")</f>
        <v>"titulo": "Virgen de la maravilla",</v>
      </c>
      <c r="F226" t="str">
        <f>_xlfn.CONCAT("""salmo""",": ","""",VLOOKUP(B226,'Index Web'!A$3:L$234,4,FALSE),"""",",")</f>
        <v>"salmo": "(Dante Allghlerl)",</v>
      </c>
      <c r="G226" t="str">
        <f>_xlfn.CONCAT("""letra""",": ","""",Table46[[#This Row],[Pg]],"|",VLOOKUP(B226,'Index Web'!A$3:O$234,15,FALSE)," ",VLOOKUP(B226,'Index Web'!A$3:O$234,13,FALSE),"""",",")</f>
        <v>"letra": "171|virgen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c r="H226" t="str">
        <f>_xlfn.CONCAT("""archivo""",": ","""/resucito/src/index.html?canto=",VLOOKUP(B226,'Index Web'!A$3:N$234,13,FALSE),"""","}," )</f>
        <v>"archivo": "/resucito/src/index.html?canto=virgendelamaravilla"},</v>
      </c>
      <c r="I226" t="str">
        <f>_xlfn.CONCAT(Table46[[#This Row],[id]:[URL]])</f>
        <v>{"id":"virgendelamaravilla","titulo": "Virgen de la maravilla","salmo": "(Dante Allghlerl)","letra": "171|virgen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virgendelamaravilla","archivo": "/resucito/src/index.html?canto=virgendelamaravilla"},</v>
      </c>
    </row>
    <row r="227" spans="2:9" x14ac:dyDescent="0.35">
      <c r="B227" s="26">
        <v>172</v>
      </c>
      <c r="C227" t="s">
        <v>975</v>
      </c>
      <c r="D227" t="str">
        <f>_xlfn.CONCAT("""",VLOOKUP(B227,'Index Web'!A$3:O$234,13,FALSE),"""",",")</f>
        <v>"vividalegres",</v>
      </c>
      <c r="E227" t="str">
        <f>_xlfn.CONCAT("""titulo""",": ","""",VLOOKUP(B227,'Index Web'!A$3:L$234,3,FALSE),"""",",")</f>
        <v>"titulo": "Vivid alegres",</v>
      </c>
      <c r="F227" t="str">
        <f>_xlfn.CONCAT("""salmo""",": ","""",VLOOKUP(B227,'Index Web'!A$3:L$234,4,FALSE),"""",",")</f>
        <v>"salmo": "Filipenses 4,4ss",</v>
      </c>
      <c r="G227" t="str">
        <f>_xlfn.CONCAT("""letra""",": ","""",Table46[[#This Row],[Pg]],"|",VLOOKUP(B227,'Index Web'!A$3:O$234,15,FALSE)," ",VLOOKUP(B227,'Index Web'!A$3:O$234,13,FALSE),"""",",")</f>
        <v>"letra": "172|vivid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c r="H227" t="str">
        <f>_xlfn.CONCAT("""archivo""",": ","""/resucito/src/index.html?canto=",VLOOKUP(B227,'Index Web'!A$3:N$234,13,FALSE),"""","}," )</f>
        <v>"archivo": "/resucito/src/index.html?canto=vividalegres"},</v>
      </c>
      <c r="I227" t="str">
        <f>_xlfn.CONCAT(Table46[[#This Row],[id]:[URL]])</f>
        <v>{"id":"vividalegres","titulo": "Vivid alegres","salmo": "Filipenses 4,4ss","letra": "172|vivid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vividalegres","archivo": "/resucito/src/index.html?canto=vividalegres"},</v>
      </c>
    </row>
    <row r="228" spans="2:9" x14ac:dyDescent="0.35">
      <c r="B228" s="25">
        <v>173</v>
      </c>
      <c r="C228" t="s">
        <v>975</v>
      </c>
      <c r="D228" t="str">
        <f>_xlfn.CONCAT("""",VLOOKUP(B228,'Index Web'!A$3:O$234,13,FALSE),"""",",")</f>
        <v>"vosotrossoislaluzdelmundo",</v>
      </c>
      <c r="E228" t="str">
        <f>_xlfn.CONCAT("""titulo""",": ","""",VLOOKUP(B228,'Index Web'!A$3:L$234,3,FALSE),"""",",")</f>
        <v>"titulo": "Vosotros sois la luz del mundo",</v>
      </c>
      <c r="F228" t="str">
        <f>_xlfn.CONCAT("""salmo""",": ","""",VLOOKUP(B228,'Index Web'!A$3:L$234,4,FALSE),"""",",")</f>
        <v>"salmo": "Mateo 5,14ss ",</v>
      </c>
      <c r="G228" t="str">
        <f>_xlfn.CONCAT("""letra""",": ","""",Table46[[#This Row],[Pg]],"|",VLOOKUP(B228,'Index Web'!A$3:O$234,15,FALSE)," ",VLOOKUP(B228,'Index Web'!A$3:O$234,13,FALSE),"""",",")</f>
        <v>"letra": "173|vosotros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c r="H228" t="str">
        <f>_xlfn.CONCAT("""archivo""",": ","""/resucito/src/index.html?canto=",VLOOKUP(B228,'Index Web'!A$3:N$234,13,FALSE),"""","}," )</f>
        <v>"archivo": "/resucito/src/index.html?canto=vosotrossoislaluzdelmundo"},</v>
      </c>
      <c r="I228" t="str">
        <f>_xlfn.CONCAT(Table46[[#This Row],[id]:[URL]])</f>
        <v>{"id":"vosotrossoislaluzdelmundo","titulo": "Vosotros sois la luz del mundo","salmo": "Mateo 5,14ss ","letra": "173|vosotros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vosotrossoislaluzdelmundo","archivo": "/resucito/src/index.html?canto=vosotrossoislaluzdelmundo"},</v>
      </c>
    </row>
    <row r="229" spans="2:9" x14ac:dyDescent="0.35">
      <c r="B229" s="26">
        <v>174</v>
      </c>
      <c r="C229" t="s">
        <v>975</v>
      </c>
      <c r="D229" t="str">
        <f>_xlfn.CONCAT("""",VLOOKUP(B229,'Index Web'!A$3:O$234,13,FALSE),"""",",")</f>
        <v>"yavienemidios",</v>
      </c>
      <c r="E229" t="str">
        <f>_xlfn.CONCAT("""titulo""",": ","""",VLOOKUP(B229,'Index Web'!A$3:L$234,3,FALSE),"""",",")</f>
        <v>"titulo": "Ya viene mi Dios",</v>
      </c>
      <c r="F229" t="str">
        <f>_xlfn.CONCAT("""salmo""",": ","""",VLOOKUP(B229,'Index Web'!A$3:L$234,4,FALSE),"""",",")</f>
        <v>"salmo": "Villancico (Kiko Argüello)",</v>
      </c>
      <c r="G229" t="str">
        <f>_xlfn.CONCAT("""letra""",": ","""",Table46[[#This Row],[Pg]],"|",VLOOKUP(B229,'Index Web'!A$3:O$234,15,FALSE)," ",VLOOKUP(B229,'Index Web'!A$3:O$234,13,FALSE),"""",",")</f>
        <v>"letra": "174|ya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c r="H229" t="str">
        <f>_xlfn.CONCAT("""archivo""",": ","""/resucito/src/index.html?canto=",VLOOKUP(B229,'Index Web'!A$3:N$234,13,FALSE),"""","}," )</f>
        <v>"archivo": "/resucito/src/index.html?canto=yavienemidios"},</v>
      </c>
      <c r="I229" t="str">
        <f>_xlfn.CONCAT(Table46[[#This Row],[id]:[URL]])</f>
        <v>{"id":"yavienemidios","titulo": "Ya viene mi Dios","salmo": "Villancico (Kiko Argüello)","letra": "174|ya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yavienemidios","archivo": "/resucito/src/index.html?canto=yavienemidios"},</v>
      </c>
    </row>
    <row r="230" spans="2:9" x14ac:dyDescent="0.35">
      <c r="B230" s="25">
        <v>175</v>
      </c>
      <c r="C230" t="s">
        <v>975</v>
      </c>
      <c r="D230" t="str">
        <f>_xlfn.CONCAT("""",VLOOKUP(B230,'Index Web'!A$3:O$234,13,FALSE),"""",",")</f>
        <v>"yahvehtueresmidios",</v>
      </c>
      <c r="E230" t="str">
        <f>_xlfn.CONCAT("""titulo""",": ","""",VLOOKUP(B230,'Index Web'!A$3:L$234,3,FALSE),"""",",")</f>
        <v>"titulo": "Yahveh, tú eres mi Dios",</v>
      </c>
      <c r="F230" t="str">
        <f>_xlfn.CONCAT("""salmo""",": ","""",VLOOKUP(B230,'Index Web'!A$3:L$234,4,FALSE),"""",",")</f>
        <v>"salmo": "Isaías 25,1-8",</v>
      </c>
      <c r="G230" t="str">
        <f>_xlfn.CONCAT("""letra""",": ","""",Table46[[#This Row],[Pg]],"|",VLOOKUP(B230,'Index Web'!A$3:O$234,15,FALSE)," ",VLOOKUP(B230,'Index Web'!A$3:O$234,13,FALSE),"""",",")</f>
        <v>"letra": "175|yahveh,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c r="H230" t="str">
        <f>_xlfn.CONCAT("""archivo""",": ","""/resucito/src/index.html?canto=",VLOOKUP(B230,'Index Web'!A$3:N$234,13,FALSE),"""","}," )</f>
        <v>"archivo": "/resucito/src/index.html?canto=yahvehtueresmidios"},</v>
      </c>
      <c r="I230" t="str">
        <f>_xlfn.CONCAT(Table46[[#This Row],[id]:[URL]])</f>
        <v>{"id":"yahvehtueresmidios","titulo": "Yahveh, tú eres mi Dios","salmo": "Isaías 25,1-8","letra": "175|yahveh,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yahvehtueresmidios","archivo": "/resucito/src/index.html?canto=yahvehtueresmidios"},</v>
      </c>
    </row>
    <row r="231" spans="2:9" x14ac:dyDescent="0.35">
      <c r="B231" s="26">
        <v>176</v>
      </c>
      <c r="C231" t="s">
        <v>975</v>
      </c>
      <c r="D231" t="str">
        <f>_xlfn.CONCAT("""",VLOOKUP(B231,'Index Web'!A$3:O$234,13,FALSE),"""",",")</f>
        <v>"yoteamosenor",</v>
      </c>
      <c r="E231" t="str">
        <f>_xlfn.CONCAT("""titulo""",": ","""",VLOOKUP(B231,'Index Web'!A$3:L$234,3,FALSE),"""",",")</f>
        <v>"titulo": "Yo te amo, Señor",</v>
      </c>
      <c r="F231" t="str">
        <f>_xlfn.CONCAT("""salmo""",": ","""",VLOOKUP(B231,'Index Web'!A$3:L$234,4,FALSE),"""",",")</f>
        <v>"salmo": "Salmo 18 (17)",</v>
      </c>
      <c r="G231" t="str">
        <f>_xlfn.CONCAT("""letra""",": ","""",Table46[[#This Row],[Pg]],"|",VLOOKUP(B231,'Index Web'!A$3:O$234,15,FALSE)," ",VLOOKUP(B231,'Index Web'!A$3:O$234,13,FALSE),"""",",")</f>
        <v>"letra": "176|yo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c r="H231" t="str">
        <f>_xlfn.CONCAT("""archivo""",": ","""/resucito/src/index.html?canto=",VLOOKUP(B231,'Index Web'!A$3:N$234,13,FALSE),"""","}," )</f>
        <v>"archivo": "/resucito/src/index.html?canto=yoteamosenor"},</v>
      </c>
      <c r="I231" t="str">
        <f>_xlfn.CONCAT(Table46[[#This Row],[id]:[URL]])</f>
        <v>{"id":"yoteamosenor","titulo": "Yo te amo, Señor","salmo": "Salmo 18 (17)","letra": "176|yo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yoteamosenor","archivo": "/resucito/src/index.html?canto=yoteamosenor"},</v>
      </c>
    </row>
    <row r="232" spans="2:9" x14ac:dyDescent="0.35">
      <c r="B232" s="25">
        <v>177</v>
      </c>
      <c r="C232" t="s">
        <v>975</v>
      </c>
      <c r="D232" t="str">
        <f>_xlfn.CONCAT("""",VLOOKUP(B232,'Index Web'!A$3:O$234,13,FALSE),"""",",")</f>
        <v>"yovengoareunir",</v>
      </c>
      <c r="E232" t="str">
        <f>_xlfn.CONCAT("""titulo""",": ","""",VLOOKUP(B232,'Index Web'!A$3:L$234,3,FALSE),"""",",")</f>
        <v>"titulo": "Yo vengo a reunir",</v>
      </c>
      <c r="F232" t="str">
        <f>_xlfn.CONCAT("""salmo""",": ","""",VLOOKUP(B232,'Index Web'!A$3:L$234,4,FALSE),"""",",")</f>
        <v>"salmo": "Isaías 66,18-21",</v>
      </c>
      <c r="G232" t="str">
        <f>_xlfn.CONCAT("""letra""",": ","""",Table46[[#This Row],[Pg]],"|",VLOOKUP(B232,'Index Web'!A$3:O$234,15,FALSE)," ",VLOOKUP(B232,'Index Web'!A$3:O$234,13,FALSE),"""",",")</f>
        <v>"letra": "177|yo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c r="H232" t="str">
        <f>_xlfn.CONCAT("""archivo""",": ","""/resucito/src/index.html?canto=",VLOOKUP(B232,'Index Web'!A$3:N$234,13,FALSE),"""","}," )</f>
        <v>"archivo": "/resucito/src/index.html?canto=yovengoareunir"},</v>
      </c>
      <c r="I232" t="str">
        <f>_xlfn.CONCAT(Table46[[#This Row],[id]:[URL]])</f>
        <v>{"id":"yovengoareunir","titulo": "Yo vengo a reunir","salmo": "Isaías 66,18-21","letra": "177|yo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yovengoareunir","archivo": "/resucito/src/index.html?canto=yovengoareunir"},</v>
      </c>
    </row>
    <row r="233" spans="2:9" ht="15" thickBot="1" x14ac:dyDescent="0.4">
      <c r="B233" s="32">
        <v>178</v>
      </c>
      <c r="C233" t="s">
        <v>975</v>
      </c>
      <c r="D233" t="str">
        <f>_xlfn.CONCAT("""",VLOOKUP(B233,'Index Web'!A$3:O$234,13,FALSE),"""",",")</f>
        <v>"zaqueo",</v>
      </c>
      <c r="E233" t="str">
        <f>_xlfn.CONCAT("""titulo""",": ","""",VLOOKUP(B233,'Index Web'!A$3:L$234,3,FALSE),"""",",")</f>
        <v>"titulo": "Zaqueo",</v>
      </c>
      <c r="F233" t="str">
        <f>_xlfn.CONCAT("""salmo""",": ","""",VLOOKUP(B233,'Index Web'!A$3:L$234,4,FALSE),"""",",")</f>
        <v>"salmo": "Lucas 19,1-10",</v>
      </c>
      <c r="G233" t="str">
        <f>_xlfn.CONCAT("""letra""",": ","""",Table46[[#This Row],[Pg]],"|",VLOOKUP(B233,'Index Web'!A$3:O$234,15,FALSE)," ",VLOOKUP(B233,'Index Web'!A$3:O$234,13,FALSE),"""",",")</f>
        <v>"letra": "178|zaqueo: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c r="H233" t="str">
        <f>_xlfn.CONCAT("""archivo""",": ","""/resucito/src/index.html?canto=",VLOOKUP(B233,'Index Web'!A$3:N$234,13,FALSE),"""","}," )</f>
        <v>"archivo": "/resucito/src/index.html?canto=zaqueo"},</v>
      </c>
      <c r="I233" t="str">
        <f>_xlfn.CONCAT(Table46[[#This Row],[id]:[URL]])</f>
        <v>{"id":"zaqueo","titulo": "Zaqueo","salmo": "Lucas 19,1-10","letra": "178|zaqueo: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zaqueo","archivo": "/resucito/src/index.html?canto=zaqueo"},</v>
      </c>
    </row>
  </sheetData>
  <mergeCells count="1">
    <mergeCell ref="D1:H1"/>
  </mergeCells>
  <phoneticPr fontId="11"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2" r:id="rId4" name="Button 2">
              <controlPr defaultSize="0" print="0" autoFill="0" autoPict="0" macro="[0]!CodeContent_Click">
                <anchor moveWithCells="1">
                  <from>
                    <xdr:col>6</xdr:col>
                    <xdr:colOff>1885950</xdr:colOff>
                    <xdr:row>0</xdr:row>
                    <xdr:rowOff>133350</xdr:rowOff>
                  </from>
                  <to>
                    <xdr:col>6</xdr:col>
                    <xdr:colOff>2952750</xdr:colOff>
                    <xdr:row>0</xdr:row>
                    <xdr:rowOff>355600</xdr:rowOff>
                  </to>
                </anchor>
              </controlPr>
            </control>
          </mc:Choice>
        </mc:AlternateContent>
        <mc:AlternateContent xmlns:mc="http://schemas.openxmlformats.org/markup-compatibility/2006">
          <mc:Choice Requires="x14">
            <control shapeId="5123" r:id="rId5" name="Button 3">
              <controlPr defaultSize="0" print="0" autoFill="0" autoPict="0" macro="[0]!home">
                <anchor moveWithCells="1">
                  <from>
                    <xdr:col>1</xdr:col>
                    <xdr:colOff>50800</xdr:colOff>
                    <xdr:row>0</xdr:row>
                    <xdr:rowOff>50800</xdr:rowOff>
                  </from>
                  <to>
                    <xdr:col>1</xdr:col>
                    <xdr:colOff>552450</xdr:colOff>
                    <xdr:row>0</xdr:row>
                    <xdr:rowOff>279400</xdr:rowOff>
                  </to>
                </anchor>
              </controlPr>
            </control>
          </mc:Choice>
        </mc:AlternateContent>
      </controls>
    </mc:Choice>
  </mc:AlternateContent>
  <tableParts count="1">
    <tablePart r:id="rId6"/>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6AAB7C-6FE2-4DCA-9E5F-8E9D264EE4C3}">
  <sheetPr codeName="Sheet68">
    <tabColor rgb="FF00B0F0"/>
  </sheetPr>
  <dimension ref="A1:AN104"/>
  <sheetViews>
    <sheetView zoomScale="115" zoomScaleNormal="115" workbookViewId="0">
      <pane xSplit="2" ySplit="1" topLeftCell="C2" activePane="bottomRight" state="frozen"/>
      <selection pane="topRight" activeCell="C1" sqref="C1"/>
      <selection pane="bottomLeft" activeCell="A2" sqref="A2"/>
      <selection pane="bottomRight" activeCell="C2" sqref="C2"/>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v>179</v>
      </c>
      <c r="E1" s="39"/>
      <c r="F1" s="39"/>
      <c r="G1" s="39"/>
      <c r="H1" s="39"/>
      <c r="I1" s="39"/>
      <c r="J1" s="39"/>
      <c r="K1" s="39"/>
      <c r="L1" s="40" t="str">
        <f>VLOOKUP(C1,'[1]Codigo Canto'!A3:AQ236,38,FALSE)</f>
        <v>ACLAMACIONES A LA ORACIÓN DE LOS FIELES</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_xlfn.CONCAT("║           ",L1,"               ║")</f>
        <v>║           ACLAMACIONES A LA ORACIÓN DE LOS FIELES               ║</v>
      </c>
    </row>
    <row r="5" spans="2:32" ht="23" x14ac:dyDescent="0.35">
      <c r="L5" s="45" t="s">
        <v>986</v>
      </c>
    </row>
    <row r="6" spans="2:32" ht="23" x14ac:dyDescent="0.35">
      <c r="L6" s="46" t="s">
        <v>987</v>
      </c>
    </row>
    <row r="7" spans="2:32" ht="23" x14ac:dyDescent="0.3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aclamacionesalaoraciondelosfieles</v>
      </c>
      <c r="L7" s="47" t="str">
        <f>_xlfn.CONCAT("        id: ","""",C7,"""",",")</f>
        <v xml:space="preserve">        id: "aclamacionesalaoraciondelosfieles",</v>
      </c>
    </row>
    <row r="8" spans="2:32" ht="23" x14ac:dyDescent="0.35">
      <c r="C8" t="str">
        <f>PROPER(L1)</f>
        <v>Aclamaciones A La Oración De Los Fieles</v>
      </c>
      <c r="L8" s="47" t="str">
        <f>_xlfn.CONCAT("        tt: ","""",C8,"""",",")</f>
        <v xml:space="preserve">        tt: "Aclamaciones A La Oración De Los Fieles",</v>
      </c>
    </row>
    <row r="9" spans="2:32" ht="23" x14ac:dyDescent="0.35">
      <c r="C9" t="str">
        <f>PROPER(L1)</f>
        <v>Aclamaciones A La Oración De Los Fieles</v>
      </c>
      <c r="L9" s="47" t="str">
        <f>_xlfn.CONCAT("        title: ","""",C9,"""",",")</f>
        <v xml:space="preserve">        title: "Aclamaciones A La Oración De Los Fieles",</v>
      </c>
    </row>
    <row r="10" spans="2:32" ht="23" x14ac:dyDescent="0.35">
      <c r="C10" t="str">
        <f>VLOOKUP(C1,'[1]Codigo Canto'!A3:AQ236,12,FALSE)</f>
        <v>Respuestas a las oraciones de los fieles, Modelo I, II, III, IV</v>
      </c>
      <c r="L10" s="47" t="str">
        <f>_xlfn.CONCAT("        ","subtitle: ","""",C10,"""",",")</f>
        <v xml:space="preserve">        subtitle: "Respuestas a las oraciones de los fieles, Modelo I, II, III, IV",</v>
      </c>
    </row>
    <row r="11" spans="2:32" ht="23" x14ac:dyDescent="0.35">
      <c r="C11" t="str">
        <f>_xlfn.CONCAT("category: [",VLOOKUP(C1,Table223[],16,FALSE),"],")</f>
        <v>category: ["Liturgia"],</v>
      </c>
      <c r="L11" s="47" t="str">
        <f>_xlfn.CONCAT("        ",C11)</f>
        <v xml:space="preserve">        category: ["Liturgia"],</v>
      </c>
    </row>
    <row r="12" spans="2:32" ht="23" x14ac:dyDescent="0.35">
      <c r="C12" t="s">
        <v>262</v>
      </c>
      <c r="L12" s="47" t="str">
        <f>_xlfn.CONCAT("        catCanto: ","""",C12,"""",",   // Precatecumenado | Catecumenado | Liturgia | Eleccion")</f>
        <v xml:space="preserve">        catCanto: "Precatecumenado",   // Precatecumenado | Catecumenado | Liturgia | Eleccion</v>
      </c>
    </row>
    <row r="13" spans="2:32" ht="23" x14ac:dyDescent="0.35">
      <c r="L13" s="47" t="str">
        <f>_xlfn.CONCAT("        cejilla: ","""",C13,"""",",")</f>
        <v xml:space="preserve">        cejilla: "",</v>
      </c>
    </row>
    <row r="14" spans="2:32" ht="23" x14ac:dyDescent="0.35">
      <c r="L14" s="47" t="str">
        <f>_xlfn.CONCAT("        nCan: ","""",C14,"""",",")</f>
        <v xml:space="preserve">        nCan: "",</v>
      </c>
    </row>
    <row r="15" spans="2:32" ht="23" x14ac:dyDescent="0.35">
      <c r="L15" s="47" t="str">
        <f>_xlfn.CONCAT("        nCanURL: ","""",C15,"""",",")</f>
        <v xml:space="preserve">        nCanURL: "",</v>
      </c>
    </row>
    <row r="16" spans="2:32" ht="23" x14ac:dyDescent="0.35">
      <c r="C16">
        <f>VLOOKUP(C1,'[1]Codigo Canto'!A3:AP240,1,FALSE)</f>
        <v>179</v>
      </c>
      <c r="L16" s="47" t="str">
        <f>_xlfn.CONCAT("        dbno: ","""",C16,"""",",")</f>
        <v xml:space="preserve">        dbno: "179",</v>
      </c>
    </row>
    <row r="17" spans="2:40" ht="23" x14ac:dyDescent="0.35">
      <c r="L17" s="47" t="str">
        <f>_xlfn.CONCAT("        notes: ","""",C17,"""",",")</f>
        <v xml:space="preserve">        notes: "",</v>
      </c>
    </row>
    <row r="18" spans="2:40" ht="23" x14ac:dyDescent="0.35">
      <c r="C18" t="s">
        <v>988</v>
      </c>
      <c r="L18" s="47" t="str">
        <f>_xlfn.CONCAT("        mant: ","""",C18,"""",",")</f>
        <v xml:space="preserve">        mant: "Si",</v>
      </c>
    </row>
    <row r="19" spans="2:40" ht="23" x14ac:dyDescent="0.35">
      <c r="C19" t="str">
        <f>C7</f>
        <v>aclamacionesalaoraciondelosfieles</v>
      </c>
      <c r="L19" s="47" t="str">
        <f>_xlfn.CONCAT("        audioSrc: ","""/audio/",C19,".mp3""",",")</f>
        <v xml:space="preserve">        audioSrc: "/audio/aclamacionesalaoraciondelosfieles.mp3",</v>
      </c>
    </row>
    <row r="20" spans="2:40" ht="23" x14ac:dyDescent="0.35">
      <c r="L20" s="45" t="s">
        <v>989</v>
      </c>
    </row>
    <row r="21" spans="2:40" ht="23" x14ac:dyDescent="0.35">
      <c r="L21" s="47" t="s">
        <v>990</v>
      </c>
    </row>
    <row r="22" spans="2:40" ht="23" x14ac:dyDescent="0.35">
      <c r="L22" s="47" t="s">
        <v>991</v>
      </c>
    </row>
    <row r="23" spans="2:40" ht="23" x14ac:dyDescent="0.35">
      <c r="L23" s="47" t="s">
        <v>992</v>
      </c>
    </row>
    <row r="24" spans="2:40" ht="23" x14ac:dyDescent="0.35">
      <c r="L24" s="47" t="s">
        <v>993</v>
      </c>
    </row>
    <row r="25" spans="2:40" ht="23" x14ac:dyDescent="0.35">
      <c r="L25" s="47" t="s">
        <v>994</v>
      </c>
    </row>
    <row r="26" spans="2:40" ht="23" x14ac:dyDescent="0.35">
      <c r="B26">
        <f>+C1-1</f>
        <v>178</v>
      </c>
      <c r="C26" t="str">
        <f>VLOOKUP(B26,[1]Buscador!A3:AP240,31,FALSE)</f>
        <v>/resucito/src/index.html?canto=zaqueo</v>
      </c>
      <c r="L26" s="47" t="str">
        <f>_xlfn.CONCAT("        ant: ","""",C26,"""",",")</f>
        <v xml:space="preserve">        ant: "/resucito/src/index.html?canto=zaqueo",</v>
      </c>
    </row>
    <row r="27" spans="2:40" ht="23" x14ac:dyDescent="0.35">
      <c r="B27">
        <f>+C1+1</f>
        <v>180</v>
      </c>
      <c r="C27" t="str">
        <f>VLOOKUP(B27,[1]Buscador!A3:AP240,31,FALSE)</f>
        <v>/resucito/src/index.html?canto=aleluyainterleccional</v>
      </c>
      <c r="L27" s="47" t="str">
        <f>_xlfn.CONCAT("        sig: ","""",C27,"""",",")</f>
        <v xml:space="preserve">        sig: "/resucito/src/index.html?canto=aleluyainterleccional",</v>
      </c>
    </row>
    <row r="28" spans="2:40" ht="23" x14ac:dyDescent="0.35">
      <c r="L28" s="45" t="s">
        <v>995</v>
      </c>
    </row>
    <row r="29" spans="2:40" ht="36" thickBot="1" x14ac:dyDescent="0.4">
      <c r="C29" s="48"/>
      <c r="D29" s="48"/>
      <c r="E29" s="48"/>
      <c r="F29" s="48"/>
      <c r="G29" s="48"/>
      <c r="H29" s="48"/>
      <c r="I29" s="48"/>
      <c r="J29" s="48"/>
      <c r="K29" s="48"/>
      <c r="L29" s="49" t="s">
        <v>996</v>
      </c>
    </row>
    <row r="30" spans="2:40" ht="24.5" thickTop="1" thickBot="1" x14ac:dyDescent="0.55000000000000004">
      <c r="C30" s="50"/>
      <c r="D30" s="51"/>
      <c r="E30" s="51"/>
      <c r="F30" s="52"/>
      <c r="G30" s="52"/>
      <c r="H30" s="51"/>
      <c r="I30" s="51"/>
      <c r="J30" s="53"/>
      <c r="K30" s="53"/>
      <c r="L30" s="54" t="str">
        <f t="shared" ref="L30:L45" si="0">IF(C30="","",_xlfn.CONCAT("            { line: ","""",C30,", ",M30:AN30,""", sC: ","""",B30,"""},"))</f>
        <v/>
      </c>
      <c r="M30" s="55" t="str">
        <f t="shared" ref="M30:M58" si="1">IF(N30="","","(")</f>
        <v/>
      </c>
      <c r="N30" s="56" t="str">
        <f t="shared" ref="N30:N80" si="2">IF(D30="","",D30)</f>
        <v/>
      </c>
      <c r="O30" s="57" t="str">
        <f t="shared" ref="O30:O58" si="3">IF(N30="","",",")</f>
        <v/>
      </c>
      <c r="P30" s="58" t="str">
        <f t="shared" ref="P30:P80" si="4">IF(E30="","",E30)</f>
        <v/>
      </c>
      <c r="Q30" s="59" t="str">
        <f t="shared" ref="Q30:Q58" si="5">IF(N30="","",",")</f>
        <v/>
      </c>
      <c r="R30" s="60" t="str">
        <f t="shared" ref="R30:R58" si="6">IF(N30="","",15)</f>
        <v/>
      </c>
      <c r="S30" s="55" t="str">
        <f t="shared" ref="S30:S58" si="7">IF(N30="","",")")</f>
        <v/>
      </c>
      <c r="T30" s="61" t="str">
        <f t="shared" ref="T30:T58" si="8">IF(U30="","","(")</f>
        <v/>
      </c>
      <c r="U30" s="62" t="str">
        <f t="shared" ref="U30:U80" si="9">IF(F30="","",F30)</f>
        <v/>
      </c>
      <c r="V30" s="63" t="str">
        <f t="shared" ref="V30:V58" si="10">IF(U30="","",",")</f>
        <v/>
      </c>
      <c r="W30" s="64" t="str">
        <f t="shared" ref="W30:W80" si="11">IF(G30="","",G30)</f>
        <v/>
      </c>
      <c r="X30" s="63" t="str">
        <f t="shared" ref="X30:X58" si="12">IF(U30="","",",")</f>
        <v/>
      </c>
      <c r="Y30" s="63" t="str">
        <f t="shared" ref="Y30:Y58" si="13">IF(U30="","",250)</f>
        <v/>
      </c>
      <c r="Z30" s="55" t="str">
        <f t="shared" ref="Z30:Z58" si="14">IF(U30="","",")")</f>
        <v/>
      </c>
      <c r="AA30" s="65" t="str">
        <f t="shared" ref="AA30:AA58" si="15">IF(AB30="","","(")</f>
        <v/>
      </c>
      <c r="AB30" s="56" t="str">
        <f t="shared" ref="AB30:AB80" si="16">IF(H30="","",H30)</f>
        <v/>
      </c>
      <c r="AC30" s="66" t="str">
        <f t="shared" ref="AC30:AC58" si="17">IF(AB30="","",",")</f>
        <v/>
      </c>
      <c r="AD30" s="58" t="str">
        <f t="shared" ref="AD30:AD58" si="18">IF(I30="","",I30)</f>
        <v/>
      </c>
      <c r="AE30" s="67" t="str">
        <f t="shared" ref="AE30:AE58" si="19">IF(AB30="","",",")</f>
        <v/>
      </c>
      <c r="AF30" s="60" t="str">
        <f t="shared" ref="AF30:AF58" si="20">IF(AB30="","",350)</f>
        <v/>
      </c>
      <c r="AG30" s="60" t="str">
        <f t="shared" ref="AG30:AG58" si="21">IF(AB30="","",")")</f>
        <v/>
      </c>
      <c r="AH30" s="68" t="str">
        <f t="shared" ref="AH30:AH58" si="22">IF(AI30="","","(")</f>
        <v/>
      </c>
      <c r="AI30" s="69" t="str">
        <f t="shared" ref="AI30:AI80" si="23">IF(J30="","",J30)</f>
        <v/>
      </c>
      <c r="AJ30" s="63" t="str">
        <f t="shared" ref="AJ30:AJ58" si="24">IF(AI30="","",",")</f>
        <v/>
      </c>
      <c r="AK30" s="63" t="str">
        <f t="shared" ref="AK30:AK58" si="25">IF(K30="","",K30)</f>
        <v/>
      </c>
      <c r="AL30" s="63" t="str">
        <f t="shared" ref="AL30:AL58" si="26">IF(AI30="","",",")</f>
        <v/>
      </c>
      <c r="AM30" s="63" t="str">
        <f t="shared" ref="AM30:AM58" si="27">IF(AI30="","",450)</f>
        <v/>
      </c>
      <c r="AN30" s="63" t="str">
        <f t="shared" ref="AN30:AN58" si="28">IF(AI30="","",")")</f>
        <v/>
      </c>
    </row>
    <row r="31" spans="2:40" ht="24.5" thickTop="1" thickBot="1" x14ac:dyDescent="0.55000000000000004">
      <c r="C31" s="50"/>
      <c r="D31" s="51"/>
      <c r="E31" s="51"/>
      <c r="F31" s="52"/>
      <c r="G31" s="52"/>
      <c r="H31" s="51"/>
      <c r="I31" s="51"/>
      <c r="J31" s="53"/>
      <c r="K31" s="53"/>
      <c r="L31" s="54" t="str">
        <f t="shared" si="0"/>
        <v/>
      </c>
      <c r="M31" s="55" t="str">
        <f t="shared" si="1"/>
        <v/>
      </c>
      <c r="N31" s="56" t="str">
        <f t="shared" si="2"/>
        <v/>
      </c>
      <c r="O31" s="57" t="str">
        <f t="shared" si="3"/>
        <v/>
      </c>
      <c r="P31" s="58" t="str">
        <f t="shared" si="4"/>
        <v/>
      </c>
      <c r="Q31" s="59" t="str">
        <f t="shared" si="5"/>
        <v/>
      </c>
      <c r="R31" s="60" t="str">
        <f t="shared" si="6"/>
        <v/>
      </c>
      <c r="S31" s="55" t="str">
        <f t="shared" si="7"/>
        <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4.5" thickTop="1" thickBot="1" x14ac:dyDescent="0.55000000000000004">
      <c r="C32" s="50"/>
      <c r="D32" s="51"/>
      <c r="E32" s="51"/>
      <c r="F32" s="52"/>
      <c r="G32" s="52"/>
      <c r="H32" s="51"/>
      <c r="I32" s="51"/>
      <c r="J32" s="53"/>
      <c r="K32" s="53"/>
      <c r="L32" s="54" t="str">
        <f>IF(C32="","",_xlfn.CONCAT("            { line: ","""",C32,", ",M32:AN32,""", sC: ","""",B32,"""},"))</f>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4.5" thickTop="1" thickBot="1" x14ac:dyDescent="0.55000000000000004">
      <c r="C33" s="50"/>
      <c r="D33" s="51"/>
      <c r="E33" s="51"/>
      <c r="F33" s="52"/>
      <c r="G33" s="52"/>
      <c r="H33" s="51"/>
      <c r="I33" s="51"/>
      <c r="J33" s="53"/>
      <c r="K33" s="53"/>
      <c r="L33" s="54" t="str">
        <f>IF(C33="","",_xlfn.CONCAT("            { line: ","""",C33,", ",M33:AN33,""", sC: ","""",B33,"""},"))</f>
        <v/>
      </c>
      <c r="M33" s="55" t="str">
        <f t="shared" si="1"/>
        <v/>
      </c>
      <c r="N33" s="56" t="str">
        <f t="shared" si="2"/>
        <v/>
      </c>
      <c r="O33" s="57" t="str">
        <f t="shared" si="3"/>
        <v/>
      </c>
      <c r="P33" s="58" t="str">
        <f t="shared" si="4"/>
        <v/>
      </c>
      <c r="Q33" s="59" t="str">
        <f t="shared" si="5"/>
        <v/>
      </c>
      <c r="R33" s="60" t="str">
        <f t="shared" si="6"/>
        <v/>
      </c>
      <c r="S33" s="55" t="str">
        <f t="shared" si="7"/>
        <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3:40" ht="24.5" thickTop="1" thickBot="1" x14ac:dyDescent="0.55000000000000004">
      <c r="C34" s="50"/>
      <c r="D34" s="51"/>
      <c r="E34" s="51"/>
      <c r="F34" s="52"/>
      <c r="G34" s="52"/>
      <c r="H34" s="51"/>
      <c r="I34" s="51"/>
      <c r="J34" s="53"/>
      <c r="K34" s="53"/>
      <c r="L34" s="54" t="str">
        <f t="shared" ref="L34:L44" si="29">IF(C34="","",_xlfn.CONCAT("            { line: ","""",C34,", ",M34:AN34,""", sC: ","""",B34,"""},"))</f>
        <v/>
      </c>
      <c r="M34" s="55" t="str">
        <f t="shared" si="1"/>
        <v/>
      </c>
      <c r="N34" s="56" t="str">
        <f t="shared" si="2"/>
        <v/>
      </c>
      <c r="O34" s="57" t="str">
        <f t="shared" si="3"/>
        <v/>
      </c>
      <c r="P34" s="58" t="str">
        <f t="shared" si="4"/>
        <v/>
      </c>
      <c r="Q34" s="59" t="str">
        <f t="shared" si="5"/>
        <v/>
      </c>
      <c r="R34" s="60" t="str">
        <f t="shared" si="6"/>
        <v/>
      </c>
      <c r="S34" s="55" t="str">
        <f t="shared" si="7"/>
        <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4.5" thickTop="1" thickBot="1" x14ac:dyDescent="0.55000000000000004">
      <c r="C35" s="50"/>
      <c r="D35" s="51"/>
      <c r="E35" s="51"/>
      <c r="F35" s="52"/>
      <c r="G35" s="52"/>
      <c r="H35" s="51"/>
      <c r="I35" s="51"/>
      <c r="J35" s="53"/>
      <c r="K35" s="53"/>
      <c r="L35" s="54" t="str">
        <f t="shared" si="29"/>
        <v/>
      </c>
      <c r="M35" s="55" t="str">
        <f>IF(N35="","","(")</f>
        <v/>
      </c>
      <c r="N35" s="56" t="str">
        <f>IF(D35="","",D35)</f>
        <v/>
      </c>
      <c r="O35" s="57" t="str">
        <f>IF(N35="","",",")</f>
        <v/>
      </c>
      <c r="P35" s="58" t="str">
        <f>IF(E35="","",E35)</f>
        <v/>
      </c>
      <c r="Q35" s="59" t="str">
        <f>IF(N35="","",",")</f>
        <v/>
      </c>
      <c r="R35" s="60" t="str">
        <f>IF(N35="","",15)</f>
        <v/>
      </c>
      <c r="S35" s="55" t="str">
        <f>IF(N35="","",")")</f>
        <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3:40" ht="24.5" thickTop="1" thickBot="1" x14ac:dyDescent="0.55000000000000004">
      <c r="C36" s="50"/>
      <c r="D36" s="51"/>
      <c r="E36" s="51"/>
      <c r="F36" s="52"/>
      <c r="G36" s="52"/>
      <c r="H36" s="51"/>
      <c r="I36" s="51"/>
      <c r="J36" s="53"/>
      <c r="K36" s="53"/>
      <c r="L36" s="54" t="str">
        <f t="shared" si="29"/>
        <v/>
      </c>
      <c r="M36" s="55" t="str">
        <f>IF(N36="","","(")</f>
        <v/>
      </c>
      <c r="N36" s="56" t="str">
        <f>IF(D36="","",D36)</f>
        <v/>
      </c>
      <c r="O36" s="57" t="str">
        <f>IF(N36="","",",")</f>
        <v/>
      </c>
      <c r="P36" s="58" t="str">
        <f>IF(E36="","",E36)</f>
        <v/>
      </c>
      <c r="Q36" s="59" t="str">
        <f>IF(N36="","",",")</f>
        <v/>
      </c>
      <c r="R36" s="60" t="str">
        <f>IF(N36="","",15)</f>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4.5" thickTop="1" thickBot="1" x14ac:dyDescent="0.55000000000000004">
      <c r="C37" s="50"/>
      <c r="D37" s="51"/>
      <c r="E37" s="51"/>
      <c r="F37" s="52"/>
      <c r="G37" s="52"/>
      <c r="H37" s="51"/>
      <c r="I37" s="51"/>
      <c r="J37" s="53"/>
      <c r="K37" s="53"/>
      <c r="L37" s="54" t="str">
        <f t="shared" si="29"/>
        <v/>
      </c>
      <c r="M37" s="55" t="str">
        <f>IF(N37="","","(")</f>
        <v/>
      </c>
      <c r="N37" s="56" t="str">
        <f>IF(D37="","",D37)</f>
        <v/>
      </c>
      <c r="O37" s="57" t="str">
        <f>IF(N37="","",",")</f>
        <v/>
      </c>
      <c r="P37" s="58" t="str">
        <f>IF(E37="","",E37)</f>
        <v/>
      </c>
      <c r="Q37" s="59" t="str">
        <f>IF(N37="","",",")</f>
        <v/>
      </c>
      <c r="R37" s="60" t="str">
        <f>IF(N37="","",15)</f>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4.5" thickTop="1" thickBot="1" x14ac:dyDescent="0.55000000000000004">
      <c r="C38" s="50"/>
      <c r="D38" s="51"/>
      <c r="E38" s="51"/>
      <c r="F38" s="52"/>
      <c r="G38" s="52"/>
      <c r="H38" s="51"/>
      <c r="I38" s="51"/>
      <c r="J38" s="53"/>
      <c r="K38" s="53"/>
      <c r="L38" s="54" t="str">
        <f t="shared" si="29"/>
        <v/>
      </c>
      <c r="M38" s="55" t="str">
        <f>IF(N38="","","(")</f>
        <v/>
      </c>
      <c r="N38" s="56" t="str">
        <f>IF(D38="","",D38)</f>
        <v/>
      </c>
      <c r="O38" s="57" t="str">
        <f>IF(N38="","",",")</f>
        <v/>
      </c>
      <c r="P38" s="58" t="str">
        <f>IF(E38="","",E38)</f>
        <v/>
      </c>
      <c r="Q38" s="59" t="str">
        <f>IF(N38="","",",")</f>
        <v/>
      </c>
      <c r="R38" s="60" t="str">
        <f>IF(N38="","",15)</f>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4.5" thickTop="1" thickBot="1" x14ac:dyDescent="0.55000000000000004">
      <c r="C39" s="50"/>
      <c r="D39" s="51"/>
      <c r="E39" s="51"/>
      <c r="F39" s="52"/>
      <c r="G39" s="52"/>
      <c r="H39" s="51"/>
      <c r="I39" s="51"/>
      <c r="J39" s="53"/>
      <c r="K39" s="53"/>
      <c r="L39" s="54" t="str">
        <f t="shared" si="29"/>
        <v/>
      </c>
      <c r="M39" s="55" t="str">
        <f>IF(N39="","","(")</f>
        <v/>
      </c>
      <c r="N39" s="56" t="str">
        <f>IF(D39="","",D39)</f>
        <v/>
      </c>
      <c r="O39" s="57" t="str">
        <f>IF(N39="","",",")</f>
        <v/>
      </c>
      <c r="P39" s="58" t="str">
        <f>IF(E39="","",E39)</f>
        <v/>
      </c>
      <c r="Q39" s="59" t="str">
        <f>IF(N39="","",",")</f>
        <v/>
      </c>
      <c r="R39" s="60" t="str">
        <f>IF(N39="","",15)</f>
        <v/>
      </c>
      <c r="S39" s="55" t="str">
        <f>IF(N39="","",")")</f>
        <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3:40" ht="24.5" thickTop="1" thickBot="1" x14ac:dyDescent="0.55000000000000004">
      <c r="C40" s="50"/>
      <c r="D40" s="51"/>
      <c r="E40" s="51"/>
      <c r="F40" s="52"/>
      <c r="G40" s="52"/>
      <c r="H40" s="51"/>
      <c r="I40" s="51"/>
      <c r="J40" s="53"/>
      <c r="K40" s="53"/>
      <c r="L40" s="54" t="str">
        <f t="shared" si="29"/>
        <v/>
      </c>
      <c r="M40" s="55" t="str">
        <f t="shared" ref="M40:M44" si="30">IF(N40="","","(")</f>
        <v/>
      </c>
      <c r="N40" s="56" t="str">
        <f t="shared" ref="N40:N44" si="31">IF(D40="","",D40)</f>
        <v/>
      </c>
      <c r="O40" s="57" t="str">
        <f t="shared" ref="O40:O44" si="32">IF(N40="","",",")</f>
        <v/>
      </c>
      <c r="P40" s="58" t="str">
        <f t="shared" ref="P40:P44" si="33">IF(E40="","",E40)</f>
        <v/>
      </c>
      <c r="Q40" s="59" t="str">
        <f t="shared" ref="Q40:Q44" si="34">IF(N40="","",",")</f>
        <v/>
      </c>
      <c r="R40" s="60" t="str">
        <f t="shared" ref="R40:R44" si="35">IF(N40="","",15)</f>
        <v/>
      </c>
      <c r="S40" s="55" t="str">
        <f t="shared" ref="S40:S44" si="36">IF(N40="","",")")</f>
        <v/>
      </c>
      <c r="T40" s="61" t="str">
        <f t="shared" ref="T40:T44" si="37">IF(U40="","","(")</f>
        <v/>
      </c>
      <c r="U40" s="62" t="str">
        <f t="shared" ref="U40:U44" si="38">IF(F40="","",F40)</f>
        <v/>
      </c>
      <c r="V40" s="63" t="str">
        <f t="shared" ref="V40:V44" si="39">IF(U40="","",",")</f>
        <v/>
      </c>
      <c r="W40" s="64" t="str">
        <f t="shared" ref="W40:W44" si="40">IF(G40="","",G40)</f>
        <v/>
      </c>
      <c r="X40" s="63" t="str">
        <f t="shared" ref="X40:X44" si="41">IF(U40="","",",")</f>
        <v/>
      </c>
      <c r="Y40" s="63" t="str">
        <f t="shared" ref="Y40:Y44" si="42">IF(U40="","",250)</f>
        <v/>
      </c>
      <c r="Z40" s="55" t="str">
        <f t="shared" ref="Z40:Z44" si="43">IF(U40="","",")")</f>
        <v/>
      </c>
      <c r="AA40" s="65" t="str">
        <f t="shared" ref="AA40:AA44" si="44">IF(AB40="","","(")</f>
        <v/>
      </c>
      <c r="AB40" s="56" t="str">
        <f t="shared" ref="AB40:AB44" si="45">IF(H40="","",H40)</f>
        <v/>
      </c>
      <c r="AC40" s="66" t="str">
        <f t="shared" ref="AC40:AC44" si="46">IF(AB40="","",",")</f>
        <v/>
      </c>
      <c r="AD40" s="58" t="str">
        <f t="shared" ref="AD40:AD44" si="47">IF(I40="","",I40)</f>
        <v/>
      </c>
      <c r="AE40" s="67" t="str">
        <f t="shared" ref="AE40:AE44" si="48">IF(AB40="","",",")</f>
        <v/>
      </c>
      <c r="AF40" s="60" t="str">
        <f t="shared" ref="AF40:AF44" si="49">IF(AB40="","",350)</f>
        <v/>
      </c>
      <c r="AG40" s="60" t="str">
        <f t="shared" ref="AG40:AG44" si="50">IF(AB40="","",")")</f>
        <v/>
      </c>
      <c r="AH40" s="68" t="str">
        <f t="shared" ref="AH40:AH44" si="51">IF(AI40="","","(")</f>
        <v/>
      </c>
      <c r="AI40" s="69" t="str">
        <f t="shared" ref="AI40:AI44" si="52">IF(J40="","",J40)</f>
        <v/>
      </c>
      <c r="AJ40" s="63" t="str">
        <f t="shared" ref="AJ40:AJ44" si="53">IF(AI40="","",",")</f>
        <v/>
      </c>
      <c r="AK40" s="63" t="str">
        <f t="shared" ref="AK40:AK44" si="54">IF(K40="","",K40)</f>
        <v/>
      </c>
      <c r="AL40" s="63" t="str">
        <f t="shared" ref="AL40:AL44" si="55">IF(AI40="","",",")</f>
        <v/>
      </c>
      <c r="AM40" s="63" t="str">
        <f t="shared" ref="AM40:AM44" si="56">IF(AI40="","",450)</f>
        <v/>
      </c>
      <c r="AN40" s="63" t="str">
        <f t="shared" ref="AN40:AN44" si="57">IF(AI40="","",")")</f>
        <v/>
      </c>
    </row>
    <row r="41" spans="3:40" ht="24.5" thickTop="1" thickBot="1" x14ac:dyDescent="0.55000000000000004">
      <c r="C41" s="50"/>
      <c r="D41" s="51"/>
      <c r="E41" s="51"/>
      <c r="F41" s="52"/>
      <c r="G41" s="52"/>
      <c r="H41" s="51"/>
      <c r="I41" s="51"/>
      <c r="J41" s="53"/>
      <c r="K41" s="53"/>
      <c r="L41" s="54" t="str">
        <f t="shared" si="29"/>
        <v/>
      </c>
      <c r="M41" s="55" t="str">
        <f t="shared" si="30"/>
        <v/>
      </c>
      <c r="N41" s="56" t="str">
        <f t="shared" si="31"/>
        <v/>
      </c>
      <c r="O41" s="57" t="str">
        <f t="shared" si="32"/>
        <v/>
      </c>
      <c r="P41" s="58" t="str">
        <f t="shared" si="33"/>
        <v/>
      </c>
      <c r="Q41" s="59" t="str">
        <f t="shared" si="34"/>
        <v/>
      </c>
      <c r="R41" s="60" t="str">
        <f t="shared" si="35"/>
        <v/>
      </c>
      <c r="S41" s="55" t="str">
        <f t="shared" si="36"/>
        <v/>
      </c>
      <c r="T41" s="61" t="str">
        <f t="shared" si="37"/>
        <v/>
      </c>
      <c r="U41" s="62" t="str">
        <f t="shared" si="38"/>
        <v/>
      </c>
      <c r="V41" s="63" t="str">
        <f t="shared" si="39"/>
        <v/>
      </c>
      <c r="W41" s="64" t="str">
        <f t="shared" si="40"/>
        <v/>
      </c>
      <c r="X41" s="63" t="str">
        <f t="shared" si="41"/>
        <v/>
      </c>
      <c r="Y41" s="63" t="str">
        <f t="shared" si="42"/>
        <v/>
      </c>
      <c r="Z41" s="55" t="str">
        <f t="shared" si="43"/>
        <v/>
      </c>
      <c r="AA41" s="65" t="str">
        <f t="shared" si="44"/>
        <v/>
      </c>
      <c r="AB41" s="56" t="str">
        <f t="shared" si="45"/>
        <v/>
      </c>
      <c r="AC41" s="66" t="str">
        <f t="shared" si="46"/>
        <v/>
      </c>
      <c r="AD41" s="58" t="str">
        <f t="shared" si="47"/>
        <v/>
      </c>
      <c r="AE41" s="67" t="str">
        <f t="shared" si="48"/>
        <v/>
      </c>
      <c r="AF41" s="60" t="str">
        <f t="shared" si="49"/>
        <v/>
      </c>
      <c r="AG41" s="60" t="str">
        <f t="shared" si="50"/>
        <v/>
      </c>
      <c r="AH41" s="68" t="str">
        <f t="shared" si="51"/>
        <v/>
      </c>
      <c r="AI41" s="69" t="str">
        <f t="shared" si="52"/>
        <v/>
      </c>
      <c r="AJ41" s="63" t="str">
        <f t="shared" si="53"/>
        <v/>
      </c>
      <c r="AK41" s="63" t="str">
        <f t="shared" si="54"/>
        <v/>
      </c>
      <c r="AL41" s="63" t="str">
        <f t="shared" si="55"/>
        <v/>
      </c>
      <c r="AM41" s="63" t="str">
        <f t="shared" si="56"/>
        <v/>
      </c>
      <c r="AN41" s="63" t="str">
        <f t="shared" si="57"/>
        <v/>
      </c>
    </row>
    <row r="42" spans="3:40" ht="24.5" thickTop="1" thickBot="1" x14ac:dyDescent="0.55000000000000004">
      <c r="C42" s="50"/>
      <c r="D42" s="51"/>
      <c r="E42" s="51"/>
      <c r="F42" s="52"/>
      <c r="G42" s="52"/>
      <c r="H42" s="51"/>
      <c r="I42" s="51"/>
      <c r="J42" s="53"/>
      <c r="K42" s="53"/>
      <c r="L42" s="54" t="str">
        <f t="shared" si="29"/>
        <v/>
      </c>
      <c r="M42" s="55" t="str">
        <f t="shared" si="30"/>
        <v/>
      </c>
      <c r="N42" s="56" t="str">
        <f t="shared" si="31"/>
        <v/>
      </c>
      <c r="O42" s="57" t="str">
        <f t="shared" si="32"/>
        <v/>
      </c>
      <c r="P42" s="58" t="str">
        <f t="shared" si="33"/>
        <v/>
      </c>
      <c r="Q42" s="59" t="str">
        <f t="shared" si="34"/>
        <v/>
      </c>
      <c r="R42" s="60" t="str">
        <f t="shared" si="35"/>
        <v/>
      </c>
      <c r="S42" s="55" t="str">
        <f t="shared" si="36"/>
        <v/>
      </c>
      <c r="T42" s="61" t="str">
        <f t="shared" si="37"/>
        <v/>
      </c>
      <c r="U42" s="62" t="str">
        <f t="shared" si="38"/>
        <v/>
      </c>
      <c r="V42" s="63" t="str">
        <f t="shared" si="39"/>
        <v/>
      </c>
      <c r="W42" s="64" t="str">
        <f t="shared" si="40"/>
        <v/>
      </c>
      <c r="X42" s="63" t="str">
        <f t="shared" si="41"/>
        <v/>
      </c>
      <c r="Y42" s="63" t="str">
        <f t="shared" si="42"/>
        <v/>
      </c>
      <c r="Z42" s="55" t="str">
        <f t="shared" si="43"/>
        <v/>
      </c>
      <c r="AA42" s="65" t="str">
        <f t="shared" si="44"/>
        <v/>
      </c>
      <c r="AB42" s="56" t="str">
        <f t="shared" si="45"/>
        <v/>
      </c>
      <c r="AC42" s="66" t="str">
        <f t="shared" si="46"/>
        <v/>
      </c>
      <c r="AD42" s="58" t="str">
        <f t="shared" si="47"/>
        <v/>
      </c>
      <c r="AE42" s="67" t="str">
        <f t="shared" si="48"/>
        <v/>
      </c>
      <c r="AF42" s="60" t="str">
        <f t="shared" si="49"/>
        <v/>
      </c>
      <c r="AG42" s="60" t="str">
        <f t="shared" si="50"/>
        <v/>
      </c>
      <c r="AH42" s="68" t="str">
        <f t="shared" si="51"/>
        <v/>
      </c>
      <c r="AI42" s="69" t="str">
        <f t="shared" si="52"/>
        <v/>
      </c>
      <c r="AJ42" s="63" t="str">
        <f t="shared" si="53"/>
        <v/>
      </c>
      <c r="AK42" s="63" t="str">
        <f t="shared" si="54"/>
        <v/>
      </c>
      <c r="AL42" s="63" t="str">
        <f t="shared" si="55"/>
        <v/>
      </c>
      <c r="AM42" s="63" t="str">
        <f t="shared" si="56"/>
        <v/>
      </c>
      <c r="AN42" s="63" t="str">
        <f t="shared" si="57"/>
        <v/>
      </c>
    </row>
    <row r="43" spans="3:40" ht="24.5" thickTop="1" thickBot="1" x14ac:dyDescent="0.55000000000000004">
      <c r="C43" s="50"/>
      <c r="D43" s="51"/>
      <c r="E43" s="51"/>
      <c r="F43" s="52"/>
      <c r="G43" s="52"/>
      <c r="H43" s="51"/>
      <c r="I43" s="51"/>
      <c r="J43" s="53"/>
      <c r="K43" s="53"/>
      <c r="L43" s="54" t="str">
        <f t="shared" si="29"/>
        <v/>
      </c>
      <c r="M43" s="55" t="str">
        <f t="shared" si="30"/>
        <v/>
      </c>
      <c r="N43" s="56" t="str">
        <f t="shared" si="31"/>
        <v/>
      </c>
      <c r="O43" s="57" t="str">
        <f t="shared" si="32"/>
        <v/>
      </c>
      <c r="P43" s="58" t="str">
        <f t="shared" si="33"/>
        <v/>
      </c>
      <c r="Q43" s="59" t="str">
        <f t="shared" si="34"/>
        <v/>
      </c>
      <c r="R43" s="60" t="str">
        <f t="shared" si="35"/>
        <v/>
      </c>
      <c r="S43" s="55" t="str">
        <f t="shared" si="36"/>
        <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3:40" ht="24.5" thickTop="1" thickBot="1" x14ac:dyDescent="0.55000000000000004">
      <c r="C44" s="50"/>
      <c r="D44" s="51"/>
      <c r="E44" s="51"/>
      <c r="F44" s="52"/>
      <c r="G44" s="52"/>
      <c r="H44" s="51"/>
      <c r="I44" s="51"/>
      <c r="J44" s="53"/>
      <c r="K44" s="53"/>
      <c r="L44" s="54" t="str">
        <f t="shared" si="29"/>
        <v/>
      </c>
      <c r="M44" s="55" t="str">
        <f t="shared" si="30"/>
        <v/>
      </c>
      <c r="N44" s="56" t="str">
        <f t="shared" si="31"/>
        <v/>
      </c>
      <c r="O44" s="57" t="str">
        <f t="shared" si="32"/>
        <v/>
      </c>
      <c r="P44" s="58" t="str">
        <f t="shared" si="33"/>
        <v/>
      </c>
      <c r="Q44" s="59" t="str">
        <f t="shared" si="34"/>
        <v/>
      </c>
      <c r="R44" s="60" t="str">
        <f t="shared" si="35"/>
        <v/>
      </c>
      <c r="S44" s="55" t="str">
        <f t="shared" si="36"/>
        <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3:40" ht="24.5" thickTop="1" thickBot="1" x14ac:dyDescent="0.55000000000000004">
      <c r="C45" s="50"/>
      <c r="D45" s="51"/>
      <c r="E45" s="51"/>
      <c r="F45" s="52"/>
      <c r="G45" s="52"/>
      <c r="H45" s="51"/>
      <c r="I45" s="51"/>
      <c r="J45" s="53"/>
      <c r="K45" s="53"/>
      <c r="L45" s="54" t="str">
        <f t="shared" si="0"/>
        <v/>
      </c>
      <c r="M45" s="55" t="str">
        <f t="shared" si="1"/>
        <v/>
      </c>
      <c r="N45" s="56" t="str">
        <f t="shared" si="2"/>
        <v/>
      </c>
      <c r="O45" s="57" t="str">
        <f t="shared" si="3"/>
        <v/>
      </c>
      <c r="P45" s="58" t="str">
        <f t="shared" si="4"/>
        <v/>
      </c>
      <c r="Q45" s="59" t="str">
        <f t="shared" si="5"/>
        <v/>
      </c>
      <c r="R45" s="60" t="str">
        <f t="shared" si="6"/>
        <v/>
      </c>
      <c r="S45" s="55" t="str">
        <f t="shared" si="7"/>
        <v/>
      </c>
      <c r="T45" s="61" t="str">
        <f t="shared" si="8"/>
        <v/>
      </c>
      <c r="U45" s="62" t="str">
        <f t="shared" si="9"/>
        <v/>
      </c>
      <c r="V45" s="63" t="str">
        <f t="shared" si="10"/>
        <v/>
      </c>
      <c r="W45" s="64" t="str">
        <f t="shared" si="11"/>
        <v/>
      </c>
      <c r="X45" s="63" t="str">
        <f t="shared" si="12"/>
        <v/>
      </c>
      <c r="Y45" s="63" t="str">
        <f t="shared" si="13"/>
        <v/>
      </c>
      <c r="Z45" s="55" t="str">
        <f t="shared" si="14"/>
        <v/>
      </c>
      <c r="AA45" s="65" t="str">
        <f t="shared" si="15"/>
        <v/>
      </c>
      <c r="AB45" s="56" t="str">
        <f t="shared" si="16"/>
        <v/>
      </c>
      <c r="AC45" s="66" t="str">
        <f t="shared" si="17"/>
        <v/>
      </c>
      <c r="AD45" s="58" t="str">
        <f t="shared" si="18"/>
        <v/>
      </c>
      <c r="AE45" s="67" t="str">
        <f t="shared" si="19"/>
        <v/>
      </c>
      <c r="AF45" s="60" t="str">
        <f t="shared" si="20"/>
        <v/>
      </c>
      <c r="AG45" s="60" t="str">
        <f t="shared" si="21"/>
        <v/>
      </c>
      <c r="AH45" s="68" t="str">
        <f t="shared" si="22"/>
        <v/>
      </c>
      <c r="AI45" s="69" t="str">
        <f t="shared" si="23"/>
        <v/>
      </c>
      <c r="AJ45" s="63" t="str">
        <f t="shared" si="24"/>
        <v/>
      </c>
      <c r="AK45" s="63" t="str">
        <f t="shared" si="25"/>
        <v/>
      </c>
      <c r="AL45" s="63" t="str">
        <f t="shared" si="26"/>
        <v/>
      </c>
      <c r="AM45" s="63" t="str">
        <f t="shared" si="27"/>
        <v/>
      </c>
      <c r="AN45" s="63" t="str">
        <f t="shared" si="28"/>
        <v/>
      </c>
    </row>
    <row r="46" spans="3:40" ht="24.5" thickTop="1" thickBot="1" x14ac:dyDescent="0.55000000000000004">
      <c r="C46" s="50"/>
      <c r="D46" s="51"/>
      <c r="E46" s="51"/>
      <c r="F46" s="52"/>
      <c r="G46" s="52"/>
      <c r="H46" s="51"/>
      <c r="I46" s="51"/>
      <c r="J46" s="53"/>
      <c r="K46" s="53"/>
      <c r="L46" s="54" t="str">
        <f>IF(C46="","",_xlfn.CONCAT("            { line: ","""",C46,", ",M46:AN46,""", sC: ","""",B46,"""},"))</f>
        <v/>
      </c>
      <c r="M46" s="55" t="str">
        <f t="shared" si="1"/>
        <v/>
      </c>
      <c r="N46" s="56" t="str">
        <f t="shared" si="2"/>
        <v/>
      </c>
      <c r="O46" s="57" t="str">
        <f t="shared" si="3"/>
        <v/>
      </c>
      <c r="P46" s="58" t="str">
        <f t="shared" si="4"/>
        <v/>
      </c>
      <c r="Q46" s="59" t="str">
        <f t="shared" si="5"/>
        <v/>
      </c>
      <c r="R46" s="60" t="str">
        <f t="shared" si="6"/>
        <v/>
      </c>
      <c r="S46" s="55" t="str">
        <f t="shared" si="7"/>
        <v/>
      </c>
      <c r="T46" s="61" t="str">
        <f t="shared" si="8"/>
        <v/>
      </c>
      <c r="U46" s="62" t="str">
        <f t="shared" si="9"/>
        <v/>
      </c>
      <c r="V46" s="63" t="str">
        <f t="shared" si="10"/>
        <v/>
      </c>
      <c r="W46" s="64" t="str">
        <f t="shared" si="11"/>
        <v/>
      </c>
      <c r="X46" s="63" t="str">
        <f t="shared" si="12"/>
        <v/>
      </c>
      <c r="Y46" s="63" t="str">
        <f t="shared" si="13"/>
        <v/>
      </c>
      <c r="Z46" s="55" t="str">
        <f t="shared" si="14"/>
        <v/>
      </c>
      <c r="AA46" s="65" t="str">
        <f t="shared" si="15"/>
        <v/>
      </c>
      <c r="AB46" s="56" t="str">
        <f t="shared" si="16"/>
        <v/>
      </c>
      <c r="AC46" s="66" t="str">
        <f t="shared" si="17"/>
        <v/>
      </c>
      <c r="AD46" s="58" t="str">
        <f t="shared" si="18"/>
        <v/>
      </c>
      <c r="AE46" s="67" t="str">
        <f t="shared" si="19"/>
        <v/>
      </c>
      <c r="AF46" s="60" t="str">
        <f t="shared" si="20"/>
        <v/>
      </c>
      <c r="AG46" s="60" t="str">
        <f t="shared" si="21"/>
        <v/>
      </c>
      <c r="AH46" s="68" t="str">
        <f t="shared" si="22"/>
        <v/>
      </c>
      <c r="AI46" s="69" t="str">
        <f t="shared" si="23"/>
        <v/>
      </c>
      <c r="AJ46" s="63" t="str">
        <f t="shared" si="24"/>
        <v/>
      </c>
      <c r="AK46" s="63" t="str">
        <f t="shared" si="25"/>
        <v/>
      </c>
      <c r="AL46" s="63" t="str">
        <f t="shared" si="26"/>
        <v/>
      </c>
      <c r="AM46" s="63" t="str">
        <f t="shared" si="27"/>
        <v/>
      </c>
      <c r="AN46" s="63" t="str">
        <f t="shared" si="28"/>
        <v/>
      </c>
    </row>
    <row r="47" spans="3:40" ht="24.5" thickTop="1" thickBot="1" x14ac:dyDescent="0.55000000000000004">
      <c r="C47" s="50"/>
      <c r="D47" s="51"/>
      <c r="E47" s="51"/>
      <c r="F47" s="52"/>
      <c r="G47" s="52"/>
      <c r="H47" s="51"/>
      <c r="I47" s="51"/>
      <c r="J47" s="53"/>
      <c r="K47" s="53"/>
      <c r="L47" s="54" t="str">
        <f>IF(C47="","",_xlfn.CONCAT("            { line: ","""",C47,", ",M47:AN47,""", sC: ","""",B47,"""},"))</f>
        <v/>
      </c>
      <c r="M47" s="55" t="str">
        <f t="shared" si="1"/>
        <v/>
      </c>
      <c r="N47" s="56" t="str">
        <f t="shared" si="2"/>
        <v/>
      </c>
      <c r="O47" s="57" t="str">
        <f t="shared" si="3"/>
        <v/>
      </c>
      <c r="P47" s="58" t="str">
        <f t="shared" si="4"/>
        <v/>
      </c>
      <c r="Q47" s="59" t="str">
        <f t="shared" si="5"/>
        <v/>
      </c>
      <c r="R47" s="60" t="str">
        <f t="shared" si="6"/>
        <v/>
      </c>
      <c r="S47" s="55" t="str">
        <f t="shared" si="7"/>
        <v/>
      </c>
      <c r="T47" s="61" t="str">
        <f t="shared" si="8"/>
        <v/>
      </c>
      <c r="U47" s="62" t="str">
        <f t="shared" si="9"/>
        <v/>
      </c>
      <c r="V47" s="63" t="str">
        <f t="shared" si="10"/>
        <v/>
      </c>
      <c r="W47" s="64" t="str">
        <f t="shared" si="11"/>
        <v/>
      </c>
      <c r="X47" s="63" t="str">
        <f t="shared" si="12"/>
        <v/>
      </c>
      <c r="Y47" s="63" t="str">
        <f t="shared" si="13"/>
        <v/>
      </c>
      <c r="Z47" s="55" t="str">
        <f t="shared" si="14"/>
        <v/>
      </c>
      <c r="AA47" s="65" t="str">
        <f t="shared" si="15"/>
        <v/>
      </c>
      <c r="AB47" s="56" t="str">
        <f t="shared" si="16"/>
        <v/>
      </c>
      <c r="AC47" s="66" t="str">
        <f t="shared" si="17"/>
        <v/>
      </c>
      <c r="AD47" s="58" t="str">
        <f t="shared" si="18"/>
        <v/>
      </c>
      <c r="AE47" s="67" t="str">
        <f t="shared" si="19"/>
        <v/>
      </c>
      <c r="AF47" s="60" t="str">
        <f t="shared" si="20"/>
        <v/>
      </c>
      <c r="AG47" s="60" t="str">
        <f t="shared" si="21"/>
        <v/>
      </c>
      <c r="AH47" s="68" t="str">
        <f t="shared" si="22"/>
        <v/>
      </c>
      <c r="AI47" s="69" t="str">
        <f t="shared" si="23"/>
        <v/>
      </c>
      <c r="AJ47" s="63" t="str">
        <f t="shared" si="24"/>
        <v/>
      </c>
      <c r="AK47" s="63" t="str">
        <f t="shared" si="25"/>
        <v/>
      </c>
      <c r="AL47" s="63" t="str">
        <f t="shared" si="26"/>
        <v/>
      </c>
      <c r="AM47" s="63" t="str">
        <f t="shared" si="27"/>
        <v/>
      </c>
      <c r="AN47" s="63" t="str">
        <f t="shared" si="28"/>
        <v/>
      </c>
    </row>
    <row r="48" spans="3:40" ht="24.5" thickTop="1" thickBot="1" x14ac:dyDescent="0.55000000000000004">
      <c r="C48" s="50"/>
      <c r="D48" s="51"/>
      <c r="E48" s="51"/>
      <c r="F48" s="52"/>
      <c r="G48" s="52"/>
      <c r="H48" s="51"/>
      <c r="I48" s="51"/>
      <c r="J48" s="53"/>
      <c r="K48" s="53"/>
      <c r="L48" s="54" t="str">
        <f t="shared" ref="L48:L59" si="58">IF(C48="","",_xlfn.CONCAT("            { line: ","""",C48,", ",M48:AN48,""", sC: ","""",B48,"""},"))</f>
        <v/>
      </c>
      <c r="M48" s="55" t="str">
        <f t="shared" si="1"/>
        <v/>
      </c>
      <c r="N48" s="56" t="str">
        <f t="shared" si="2"/>
        <v/>
      </c>
      <c r="O48" s="57" t="str">
        <f t="shared" si="3"/>
        <v/>
      </c>
      <c r="P48" s="58" t="str">
        <f t="shared" si="4"/>
        <v/>
      </c>
      <c r="Q48" s="59" t="str">
        <f t="shared" si="5"/>
        <v/>
      </c>
      <c r="R48" s="60" t="str">
        <f t="shared" si="6"/>
        <v/>
      </c>
      <c r="S48" s="55" t="str">
        <f t="shared" si="7"/>
        <v/>
      </c>
      <c r="T48" s="61" t="str">
        <f t="shared" si="8"/>
        <v/>
      </c>
      <c r="U48" s="62" t="str">
        <f t="shared" si="9"/>
        <v/>
      </c>
      <c r="V48" s="63" t="str">
        <f t="shared" si="10"/>
        <v/>
      </c>
      <c r="W48" s="64" t="str">
        <f t="shared" si="11"/>
        <v/>
      </c>
      <c r="X48" s="63" t="str">
        <f t="shared" si="12"/>
        <v/>
      </c>
      <c r="Y48" s="63" t="str">
        <f t="shared" si="13"/>
        <v/>
      </c>
      <c r="Z48" s="55" t="str">
        <f t="shared" si="14"/>
        <v/>
      </c>
      <c r="AA48" s="65" t="str">
        <f t="shared" si="15"/>
        <v/>
      </c>
      <c r="AB48" s="56" t="str">
        <f t="shared" si="16"/>
        <v/>
      </c>
      <c r="AC48" s="66" t="str">
        <f t="shared" si="17"/>
        <v/>
      </c>
      <c r="AD48" s="58" t="str">
        <f t="shared" si="18"/>
        <v/>
      </c>
      <c r="AE48" s="67" t="str">
        <f t="shared" si="19"/>
        <v/>
      </c>
      <c r="AF48" s="60" t="str">
        <f t="shared" si="20"/>
        <v/>
      </c>
      <c r="AG48" s="60" t="str">
        <f t="shared" si="21"/>
        <v/>
      </c>
      <c r="AH48" s="68" t="str">
        <f t="shared" si="22"/>
        <v/>
      </c>
      <c r="AI48" s="69" t="str">
        <f t="shared" si="23"/>
        <v/>
      </c>
      <c r="AJ48" s="63" t="str">
        <f t="shared" si="24"/>
        <v/>
      </c>
      <c r="AK48" s="63" t="str">
        <f t="shared" si="25"/>
        <v/>
      </c>
      <c r="AL48" s="63" t="str">
        <f t="shared" si="26"/>
        <v/>
      </c>
      <c r="AM48" s="63" t="str">
        <f t="shared" si="27"/>
        <v/>
      </c>
      <c r="AN48" s="63" t="str">
        <f t="shared" si="28"/>
        <v/>
      </c>
    </row>
    <row r="49" spans="1:40" ht="24.5" thickTop="1" thickBot="1" x14ac:dyDescent="0.55000000000000004">
      <c r="C49" s="50"/>
      <c r="D49" s="51"/>
      <c r="E49" s="51"/>
      <c r="F49" s="52"/>
      <c r="G49" s="52"/>
      <c r="H49" s="51"/>
      <c r="I49" s="51"/>
      <c r="J49" s="53"/>
      <c r="K49" s="53"/>
      <c r="L49" s="54" t="str">
        <f t="shared" si="58"/>
        <v/>
      </c>
      <c r="M49" s="55" t="str">
        <f>IF(N49="","","(")</f>
        <v/>
      </c>
      <c r="N49" s="56" t="str">
        <f>IF(D49="","",D49)</f>
        <v/>
      </c>
      <c r="O49" s="57" t="str">
        <f>IF(N49="","",",")</f>
        <v/>
      </c>
      <c r="P49" s="58" t="str">
        <f>IF(E49="","",E49)</f>
        <v/>
      </c>
      <c r="Q49" s="59" t="str">
        <f>IF(N49="","",",")</f>
        <v/>
      </c>
      <c r="R49" s="60" t="str">
        <f>IF(N49="","",15)</f>
        <v/>
      </c>
      <c r="S49" s="55" t="str">
        <f>IF(N49="","",")")</f>
        <v/>
      </c>
      <c r="T49" s="61" t="str">
        <f>IF(U49="","","(")</f>
        <v/>
      </c>
      <c r="U49" s="62" t="str">
        <f>IF(F49="","",F49)</f>
        <v/>
      </c>
      <c r="V49" s="63" t="str">
        <f>IF(U49="","",",")</f>
        <v/>
      </c>
      <c r="W49" s="64" t="str">
        <f>IF(G49="","",G49)</f>
        <v/>
      </c>
      <c r="X49" s="63" t="str">
        <f>IF(U49="","",",")</f>
        <v/>
      </c>
      <c r="Y49" s="63" t="str">
        <f>IF(U49="","",250)</f>
        <v/>
      </c>
      <c r="Z49" s="55" t="str">
        <f>IF(U49="","",")")</f>
        <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4.5" thickTop="1" thickBot="1" x14ac:dyDescent="0.55000000000000004">
      <c r="C50" s="50"/>
      <c r="D50" s="51"/>
      <c r="E50" s="51"/>
      <c r="F50" s="52"/>
      <c r="G50" s="52"/>
      <c r="H50" s="51"/>
      <c r="I50" s="51"/>
      <c r="J50" s="53"/>
      <c r="K50" s="53"/>
      <c r="L50" s="54" t="str">
        <f t="shared" si="58"/>
        <v/>
      </c>
      <c r="M50" s="55" t="str">
        <f>IF(N50="","","(")</f>
        <v/>
      </c>
      <c r="N50" s="56" t="str">
        <f>IF(D50="","",D50)</f>
        <v/>
      </c>
      <c r="O50" s="57" t="str">
        <f>IF(N50="","",",")</f>
        <v/>
      </c>
      <c r="P50" s="58" t="str">
        <f>IF(E50="","",E50)</f>
        <v/>
      </c>
      <c r="Q50" s="59" t="str">
        <f>IF(N50="","",",")</f>
        <v/>
      </c>
      <c r="R50" s="60" t="str">
        <f>IF(N50="","",15)</f>
        <v/>
      </c>
      <c r="S50" s="55" t="str">
        <f>IF(N50="","",")")</f>
        <v/>
      </c>
      <c r="T50" s="61" t="str">
        <f>IF(U50="","","(")</f>
        <v/>
      </c>
      <c r="U50" s="62" t="str">
        <f>IF(F50="","",F50)</f>
        <v/>
      </c>
      <c r="V50" s="63" t="str">
        <f>IF(U50="","",",")</f>
        <v/>
      </c>
      <c r="W50" s="64" t="str">
        <f>IF(G50="","",G50)</f>
        <v/>
      </c>
      <c r="X50" s="63" t="str">
        <f>IF(U50="","",",")</f>
        <v/>
      </c>
      <c r="Y50" s="63" t="str">
        <f>IF(U50="","",250)</f>
        <v/>
      </c>
      <c r="Z50" s="55" t="str">
        <f>IF(U50="","",")")</f>
        <v/>
      </c>
      <c r="AA50" s="65" t="str">
        <f>IF(AB50="","","(")</f>
        <v/>
      </c>
      <c r="AB50" s="56" t="str">
        <f>IF(H50="","",H50)</f>
        <v/>
      </c>
      <c r="AC50" s="66" t="str">
        <f>IF(AB50="","",",")</f>
        <v/>
      </c>
      <c r="AD50" s="58" t="str">
        <f>IF(I50="","",I50)</f>
        <v/>
      </c>
      <c r="AE50" s="67" t="str">
        <f>IF(AB50="","",",")</f>
        <v/>
      </c>
      <c r="AF50" s="60" t="str">
        <f>IF(AB50="","",350)</f>
        <v/>
      </c>
      <c r="AG50" s="60" t="str">
        <f>IF(AB50="","",")")</f>
        <v/>
      </c>
      <c r="AH50" s="68" t="str">
        <f>IF(AI50="","","(")</f>
        <v/>
      </c>
      <c r="AI50" s="69" t="str">
        <f>IF(J50="","",J50)</f>
        <v/>
      </c>
      <c r="AJ50" s="63" t="str">
        <f>IF(AI50="","",",")</f>
        <v/>
      </c>
      <c r="AK50" s="63" t="str">
        <f>IF(K50="","",K50)</f>
        <v/>
      </c>
      <c r="AL50" s="63" t="str">
        <f>IF(AI50="","",",")</f>
        <v/>
      </c>
      <c r="AM50" s="63" t="str">
        <f>IF(AI50="","",450)</f>
        <v/>
      </c>
      <c r="AN50" s="63" t="str">
        <f>IF(AI50="","",")")</f>
        <v/>
      </c>
    </row>
    <row r="51" spans="1:40" ht="24.5" thickTop="1" thickBot="1" x14ac:dyDescent="0.55000000000000004">
      <c r="C51" s="50"/>
      <c r="D51" s="51"/>
      <c r="E51" s="51"/>
      <c r="F51" s="52"/>
      <c r="G51" s="52"/>
      <c r="H51" s="51"/>
      <c r="I51" s="51"/>
      <c r="J51" s="53"/>
      <c r="K51" s="53"/>
      <c r="L51" s="54" t="str">
        <f t="shared" si="58"/>
        <v/>
      </c>
      <c r="M51" s="55" t="str">
        <f>IF(N51="","","(")</f>
        <v/>
      </c>
      <c r="N51" s="56" t="str">
        <f>IF(D51="","",D51)</f>
        <v/>
      </c>
      <c r="O51" s="57" t="str">
        <f>IF(N51="","",",")</f>
        <v/>
      </c>
      <c r="P51" s="58" t="str">
        <f>IF(E51="","",E51)</f>
        <v/>
      </c>
      <c r="Q51" s="59" t="str">
        <f>IF(N51="","",",")</f>
        <v/>
      </c>
      <c r="R51" s="60" t="str">
        <f>IF(N51="","",15)</f>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4.5" thickTop="1" thickBot="1" x14ac:dyDescent="0.55000000000000004">
      <c r="C52" s="50"/>
      <c r="D52" s="51"/>
      <c r="E52" s="51"/>
      <c r="F52" s="52"/>
      <c r="G52" s="52"/>
      <c r="H52" s="51"/>
      <c r="I52" s="51"/>
      <c r="J52" s="53"/>
      <c r="K52" s="53"/>
      <c r="L52" s="54" t="str">
        <f t="shared" si="58"/>
        <v/>
      </c>
      <c r="M52" s="55" t="str">
        <f>IF(N52="","","(")</f>
        <v/>
      </c>
      <c r="N52" s="56" t="str">
        <f>IF(D52="","",D52)</f>
        <v/>
      </c>
      <c r="O52" s="57" t="str">
        <f>IF(N52="","",",")</f>
        <v/>
      </c>
      <c r="P52" s="58" t="str">
        <f>IF(E52="","",E52)</f>
        <v/>
      </c>
      <c r="Q52" s="59" t="str">
        <f>IF(N52="","",",")</f>
        <v/>
      </c>
      <c r="R52" s="60" t="str">
        <f>IF(N52="","",15)</f>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4.5" thickTop="1" thickBot="1" x14ac:dyDescent="0.55000000000000004">
      <c r="C53" s="50"/>
      <c r="D53" s="51"/>
      <c r="E53" s="51"/>
      <c r="F53" s="52"/>
      <c r="G53" s="52"/>
      <c r="H53" s="51"/>
      <c r="I53" s="51"/>
      <c r="J53" s="53"/>
      <c r="K53" s="53"/>
      <c r="L53" s="54" t="str">
        <f t="shared" si="58"/>
        <v/>
      </c>
      <c r="M53" s="55" t="str">
        <f>IF(N53="","","(")</f>
        <v/>
      </c>
      <c r="N53" s="56" t="str">
        <f>IF(D53="","",D53)</f>
        <v/>
      </c>
      <c r="O53" s="57" t="str">
        <f>IF(N53="","",",")</f>
        <v/>
      </c>
      <c r="P53" s="58" t="str">
        <f>IF(E53="","",E53)</f>
        <v/>
      </c>
      <c r="Q53" s="59" t="str">
        <f>IF(N53="","",",")</f>
        <v/>
      </c>
      <c r="R53" s="60" t="str">
        <f>IF(N53="","",15)</f>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4.5" thickTop="1" thickBot="1" x14ac:dyDescent="0.55000000000000004">
      <c r="C54" s="50"/>
      <c r="D54" s="51"/>
      <c r="E54" s="51"/>
      <c r="F54" s="52"/>
      <c r="G54" s="52"/>
      <c r="H54" s="51"/>
      <c r="I54" s="51"/>
      <c r="J54" s="53"/>
      <c r="K54" s="53"/>
      <c r="L54" s="54" t="str">
        <f t="shared" si="58"/>
        <v/>
      </c>
      <c r="M54" s="55" t="str">
        <f t="shared" si="1"/>
        <v/>
      </c>
      <c r="N54" s="56" t="str">
        <f t="shared" si="2"/>
        <v/>
      </c>
      <c r="O54" s="57" t="str">
        <f t="shared" si="3"/>
        <v/>
      </c>
      <c r="P54" s="58" t="str">
        <f t="shared" si="4"/>
        <v/>
      </c>
      <c r="Q54" s="59" t="str">
        <f t="shared" si="5"/>
        <v/>
      </c>
      <c r="R54" s="60" t="str">
        <f t="shared" si="6"/>
        <v/>
      </c>
      <c r="S54" s="55" t="str">
        <f t="shared" si="7"/>
        <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1:40" ht="24.5" thickTop="1" thickBot="1" x14ac:dyDescent="0.55000000000000004">
      <c r="C55" s="50"/>
      <c r="D55" s="51"/>
      <c r="E55" s="51"/>
      <c r="F55" s="52"/>
      <c r="G55" s="52"/>
      <c r="H55" s="51"/>
      <c r="I55" s="51"/>
      <c r="J55" s="53"/>
      <c r="K55" s="53"/>
      <c r="L55" s="54" t="str">
        <f t="shared" si="58"/>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4.5" thickTop="1" thickBot="1" x14ac:dyDescent="0.55000000000000004">
      <c r="C56" s="50"/>
      <c r="D56" s="51"/>
      <c r="E56" s="51"/>
      <c r="F56" s="52"/>
      <c r="G56" s="52"/>
      <c r="H56" s="51"/>
      <c r="I56" s="51"/>
      <c r="J56" s="53"/>
      <c r="K56" s="53"/>
      <c r="L56" s="54" t="str">
        <f t="shared" si="58"/>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1:40" ht="24.5" thickTop="1" thickBot="1" x14ac:dyDescent="0.55000000000000004">
      <c r="C57" s="50"/>
      <c r="D57" s="51"/>
      <c r="E57" s="51"/>
      <c r="F57" s="52"/>
      <c r="G57" s="52"/>
      <c r="H57" s="51"/>
      <c r="I57" s="51"/>
      <c r="J57" s="53"/>
      <c r="K57" s="53"/>
      <c r="L57" s="54" t="str">
        <f t="shared" si="58"/>
        <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1:40" ht="24.5" thickTop="1" thickBot="1" x14ac:dyDescent="0.55000000000000004">
      <c r="C58" s="50"/>
      <c r="D58" s="51"/>
      <c r="E58" s="51"/>
      <c r="F58" s="52"/>
      <c r="G58" s="52"/>
      <c r="H58" s="51"/>
      <c r="I58" s="51"/>
      <c r="J58" s="53"/>
      <c r="K58" s="53"/>
      <c r="L58" s="54" t="str">
        <f t="shared" si="58"/>
        <v/>
      </c>
      <c r="M58" s="55" t="str">
        <f t="shared" si="1"/>
        <v/>
      </c>
      <c r="N58" s="56" t="str">
        <f t="shared" si="2"/>
        <v/>
      </c>
      <c r="O58" s="57" t="str">
        <f t="shared" si="3"/>
        <v/>
      </c>
      <c r="P58" s="58" t="str">
        <f t="shared" si="4"/>
        <v/>
      </c>
      <c r="Q58" s="59" t="str">
        <f t="shared" si="5"/>
        <v/>
      </c>
      <c r="R58" s="60" t="str">
        <f t="shared" si="6"/>
        <v/>
      </c>
      <c r="S58" s="55" t="str">
        <f t="shared" si="7"/>
        <v/>
      </c>
      <c r="T58" s="61" t="str">
        <f t="shared" si="8"/>
        <v/>
      </c>
      <c r="U58" s="62" t="str">
        <f t="shared" si="9"/>
        <v/>
      </c>
      <c r="V58" s="63" t="str">
        <f t="shared" si="10"/>
        <v/>
      </c>
      <c r="W58" s="64" t="str">
        <f t="shared" si="11"/>
        <v/>
      </c>
      <c r="X58" s="63" t="str">
        <f t="shared" si="12"/>
        <v/>
      </c>
      <c r="Y58" s="63" t="str">
        <f t="shared" si="13"/>
        <v/>
      </c>
      <c r="Z58" s="55" t="str">
        <f t="shared" si="14"/>
        <v/>
      </c>
      <c r="AA58" s="65" t="str">
        <f t="shared" si="15"/>
        <v/>
      </c>
      <c r="AB58" s="56" t="str">
        <f t="shared" si="16"/>
        <v/>
      </c>
      <c r="AC58" s="66" t="str">
        <f t="shared" si="17"/>
        <v/>
      </c>
      <c r="AD58" s="58" t="str">
        <f t="shared" si="18"/>
        <v/>
      </c>
      <c r="AE58" s="67" t="str">
        <f t="shared" si="19"/>
        <v/>
      </c>
      <c r="AF58" s="60" t="str">
        <f t="shared" si="20"/>
        <v/>
      </c>
      <c r="AG58" s="60" t="str">
        <f t="shared" si="21"/>
        <v/>
      </c>
      <c r="AH58" s="68" t="str">
        <f t="shared" si="22"/>
        <v/>
      </c>
      <c r="AI58" s="69" t="str">
        <f t="shared" si="23"/>
        <v/>
      </c>
      <c r="AJ58" s="63" t="str">
        <f t="shared" si="24"/>
        <v/>
      </c>
      <c r="AK58" s="63" t="str">
        <f t="shared" si="25"/>
        <v/>
      </c>
      <c r="AL58" s="63" t="str">
        <f t="shared" si="26"/>
        <v/>
      </c>
      <c r="AM58" s="63" t="str">
        <f t="shared" si="27"/>
        <v/>
      </c>
      <c r="AN58" s="63" t="str">
        <f t="shared" si="28"/>
        <v/>
      </c>
    </row>
    <row r="59" spans="1:40" ht="24.5" thickTop="1" thickBot="1" x14ac:dyDescent="0.55000000000000004">
      <c r="C59" s="50"/>
      <c r="D59" s="51"/>
      <c r="E59" s="51"/>
      <c r="F59" s="70"/>
      <c r="G59" s="52"/>
      <c r="H59" s="51"/>
      <c r="I59" s="51"/>
      <c r="J59" s="71"/>
      <c r="K59" s="53"/>
      <c r="L59" s="54" t="str">
        <f t="shared" si="58"/>
        <v/>
      </c>
      <c r="M59" s="55" t="str">
        <f>IF(N59="","","(")</f>
        <v/>
      </c>
      <c r="N59" s="56" t="str">
        <f t="shared" si="2"/>
        <v/>
      </c>
      <c r="O59" s="57" t="str">
        <f>IF(N59="","",",")</f>
        <v/>
      </c>
      <c r="P59" s="58" t="str">
        <f t="shared" si="4"/>
        <v/>
      </c>
      <c r="Q59" s="59" t="str">
        <f>IF(N59="","",",")</f>
        <v/>
      </c>
      <c r="R59" s="60" t="str">
        <f>IF(N59="","",15)</f>
        <v/>
      </c>
      <c r="S59" s="55" t="str">
        <f>IF(N59="","",")")</f>
        <v/>
      </c>
      <c r="T59" s="61" t="str">
        <f>IF(U59="","","(")</f>
        <v/>
      </c>
      <c r="U59" s="62" t="str">
        <f t="shared" si="9"/>
        <v/>
      </c>
      <c r="V59" s="63" t="str">
        <f>IF(U59="","",",")</f>
        <v/>
      </c>
      <c r="W59" s="64" t="str">
        <f t="shared" si="11"/>
        <v/>
      </c>
      <c r="X59" s="63" t="str">
        <f>IF(U59="","",",")</f>
        <v/>
      </c>
      <c r="Y59" s="63" t="str">
        <f>IF(U59="","",250)</f>
        <v/>
      </c>
      <c r="Z59" s="55" t="str">
        <f>IF(U59="","",")")</f>
        <v/>
      </c>
      <c r="AA59" s="65" t="str">
        <f>IF(AB59="","","(")</f>
        <v/>
      </c>
      <c r="AB59" s="56" t="str">
        <f t="shared" si="16"/>
        <v/>
      </c>
      <c r="AC59" s="66" t="str">
        <f>IF(AB59="","",",")</f>
        <v/>
      </c>
      <c r="AD59" s="58" t="str">
        <f>IF(I59="","",I59)</f>
        <v/>
      </c>
      <c r="AE59" s="67" t="str">
        <f>IF(AB59="","",",")</f>
        <v/>
      </c>
      <c r="AF59" s="60" t="str">
        <f>IF(AB59="","",350)</f>
        <v/>
      </c>
      <c r="AG59" s="60" t="str">
        <f>IF(AB59="","",")")</f>
        <v/>
      </c>
      <c r="AH59" s="68" t="str">
        <f>IF(AI59="","","(")</f>
        <v/>
      </c>
      <c r="AI59" s="69" t="str">
        <f t="shared" si="23"/>
        <v/>
      </c>
      <c r="AJ59" s="63" t="str">
        <f>IF(AI59="","",",")</f>
        <v/>
      </c>
      <c r="AK59" s="63" t="str">
        <f>IF(K59="","",K59)</f>
        <v/>
      </c>
      <c r="AL59" s="63" t="str">
        <f>IF(AI59="","",",")</f>
        <v/>
      </c>
      <c r="AM59" s="63" t="str">
        <f>IF(AI59="","",450)</f>
        <v/>
      </c>
      <c r="AN59" s="63" t="str">
        <f>IF(AI59="","",")")</f>
        <v/>
      </c>
    </row>
    <row r="60" spans="1:40" ht="26.5" thickTop="1" thickBot="1" x14ac:dyDescent="0.55000000000000004">
      <c r="C60" s="72"/>
      <c r="D60" s="73"/>
      <c r="E60" s="73"/>
      <c r="F60" s="73"/>
      <c r="G60" s="73"/>
      <c r="H60" s="73"/>
      <c r="I60" s="73"/>
      <c r="J60" s="73"/>
      <c r="K60" s="73"/>
      <c r="L60" s="74" t="s">
        <v>997</v>
      </c>
      <c r="M60" s="55"/>
      <c r="N60" s="56"/>
      <c r="O60" s="57"/>
      <c r="P60" s="58"/>
      <c r="Q60" s="59"/>
      <c r="R60" s="60"/>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36.5" thickTop="1" thickBot="1" x14ac:dyDescent="0.55000000000000004">
      <c r="A61" s="75"/>
      <c r="B61" s="75"/>
      <c r="C61" s="75"/>
      <c r="D61" s="76"/>
      <c r="E61" s="76"/>
      <c r="F61" s="76"/>
      <c r="G61" s="76"/>
      <c r="H61" s="76"/>
      <c r="I61" s="76"/>
      <c r="J61" s="76"/>
      <c r="K61" s="76"/>
      <c r="L61" s="49" t="s">
        <v>998</v>
      </c>
      <c r="M61" s="55" t="str">
        <f t="shared" ref="M61:M80" si="59">IF(N61="","","(")</f>
        <v/>
      </c>
      <c r="N61" s="56" t="str">
        <f t="shared" si="2"/>
        <v/>
      </c>
      <c r="O61" s="57" t="str">
        <f t="shared" ref="O61:O80" si="60">IF(N61="","",",")</f>
        <v/>
      </c>
      <c r="P61" s="58" t="str">
        <f t="shared" si="4"/>
        <v/>
      </c>
      <c r="Q61" s="59" t="str">
        <f t="shared" ref="Q61:Q80" si="61">IF(N61="","",",")</f>
        <v/>
      </c>
      <c r="R61" s="60" t="str">
        <f t="shared" ref="R61:R80" si="62">IF(N61="","",15)</f>
        <v/>
      </c>
      <c r="S61" s="55" t="str">
        <f t="shared" ref="S61:S80" si="63">IF(N61="","",")")</f>
        <v/>
      </c>
      <c r="T61" s="61" t="str">
        <f t="shared" ref="T61:T80" si="64">IF(U61="","","(")</f>
        <v/>
      </c>
      <c r="U61" s="62" t="str">
        <f t="shared" si="9"/>
        <v/>
      </c>
      <c r="V61" s="63" t="str">
        <f t="shared" ref="V61:V80" si="65">IF(U61="","",",")</f>
        <v/>
      </c>
      <c r="W61" s="64" t="str">
        <f t="shared" si="11"/>
        <v/>
      </c>
      <c r="X61" s="63" t="str">
        <f t="shared" ref="X61:X80" si="66">IF(U61="","",",")</f>
        <v/>
      </c>
      <c r="Y61" s="63" t="str">
        <f t="shared" ref="Y61:Y80" si="67">IF(U61="","",250)</f>
        <v/>
      </c>
      <c r="Z61" s="55" t="str">
        <f t="shared" ref="Z61:Z80" si="68">IF(U61="","",")")</f>
        <v/>
      </c>
      <c r="AA61" s="65" t="str">
        <f t="shared" ref="AA61:AA80" si="69">IF(AB61="","","(")</f>
        <v/>
      </c>
      <c r="AB61" s="56" t="str">
        <f t="shared" si="16"/>
        <v/>
      </c>
      <c r="AC61" s="66" t="str">
        <f t="shared" ref="AC61:AC80" si="70">IF(AB61="","",",")</f>
        <v/>
      </c>
      <c r="AD61" s="58" t="str">
        <f t="shared" ref="AD61:AD101" si="71">IF(I61="","",I61)</f>
        <v/>
      </c>
      <c r="AE61" s="67" t="str">
        <f t="shared" ref="AE61:AE80" si="72">IF(AB61="","",",")</f>
        <v/>
      </c>
      <c r="AF61" s="60" t="str">
        <f t="shared" ref="AF61:AF80" si="73">IF(AB61="","",350)</f>
        <v/>
      </c>
      <c r="AG61" s="60" t="str">
        <f t="shared" ref="AG61:AG80" si="74">IF(AB61="","",")")</f>
        <v/>
      </c>
      <c r="AH61" s="68" t="str">
        <f t="shared" ref="AH61:AH80" si="75">IF(AI61="","","(")</f>
        <v/>
      </c>
      <c r="AI61" s="69" t="str">
        <f t="shared" si="23"/>
        <v/>
      </c>
      <c r="AJ61" s="63" t="str">
        <f t="shared" ref="AJ61:AJ80" si="76">IF(AI61="","",",")</f>
        <v/>
      </c>
      <c r="AK61" s="63" t="str">
        <f t="shared" ref="AK61:AK101" si="77">IF(K61="","",K61)</f>
        <v/>
      </c>
      <c r="AL61" s="63" t="str">
        <f t="shared" ref="AL61:AL80" si="78">IF(AI61="","",",")</f>
        <v/>
      </c>
      <c r="AM61" s="63" t="str">
        <f t="shared" ref="AM61:AM80" si="79">IF(AI61="","",450)</f>
        <v/>
      </c>
      <c r="AN61" s="63" t="str">
        <f t="shared" ref="AN61:AN80" si="80">IF(AI61="","",")")</f>
        <v/>
      </c>
    </row>
    <row r="62" spans="1:40" ht="24.5" thickTop="1" thickBot="1" x14ac:dyDescent="0.55000000000000004">
      <c r="C62" s="50"/>
      <c r="D62" s="51"/>
      <c r="E62" s="51"/>
      <c r="F62" s="52"/>
      <c r="G62" s="52"/>
      <c r="H62" s="51"/>
      <c r="I62" s="51"/>
      <c r="J62" s="53"/>
      <c r="K62" s="53"/>
      <c r="L62" s="54" t="str">
        <f t="shared" ref="L62:L79" si="81">IF(C62="","",_xlfn.CONCAT("            { line: ","""",C62,", ",M62:AN62,""", sC: ","""",B62,"""},"))</f>
        <v/>
      </c>
      <c r="M62" s="55" t="str">
        <f t="shared" si="59"/>
        <v/>
      </c>
      <c r="N62" s="56" t="str">
        <f t="shared" si="2"/>
        <v/>
      </c>
      <c r="O62" s="57" t="str">
        <f t="shared" si="60"/>
        <v/>
      </c>
      <c r="P62" s="58" t="str">
        <f t="shared" si="4"/>
        <v/>
      </c>
      <c r="Q62" s="59" t="str">
        <f t="shared" si="61"/>
        <v/>
      </c>
      <c r="R62" s="60" t="str">
        <f t="shared" si="62"/>
        <v/>
      </c>
      <c r="S62" s="55" t="str">
        <f t="shared" si="63"/>
        <v/>
      </c>
      <c r="T62" s="61" t="str">
        <f t="shared" si="64"/>
        <v/>
      </c>
      <c r="U62" s="62" t="str">
        <f t="shared" si="9"/>
        <v/>
      </c>
      <c r="V62" s="63" t="str">
        <f t="shared" si="65"/>
        <v/>
      </c>
      <c r="W62" s="64" t="str">
        <f t="shared" si="11"/>
        <v/>
      </c>
      <c r="X62" s="63" t="str">
        <f t="shared" si="66"/>
        <v/>
      </c>
      <c r="Y62" s="63" t="str">
        <f t="shared" si="67"/>
        <v/>
      </c>
      <c r="Z62" s="55" t="str">
        <f t="shared" si="68"/>
        <v/>
      </c>
      <c r="AA62" s="65" t="str">
        <f t="shared" si="69"/>
        <v/>
      </c>
      <c r="AB62" s="56" t="str">
        <f t="shared" si="16"/>
        <v/>
      </c>
      <c r="AC62" s="66" t="str">
        <f t="shared" si="70"/>
        <v/>
      </c>
      <c r="AD62" s="58" t="str">
        <f t="shared" si="71"/>
        <v/>
      </c>
      <c r="AE62" s="67" t="str">
        <f t="shared" si="72"/>
        <v/>
      </c>
      <c r="AF62" s="60" t="str">
        <f t="shared" si="73"/>
        <v/>
      </c>
      <c r="AG62" s="60" t="str">
        <f t="shared" si="74"/>
        <v/>
      </c>
      <c r="AH62" s="68" t="str">
        <f t="shared" si="75"/>
        <v/>
      </c>
      <c r="AI62" s="69" t="str">
        <f t="shared" si="23"/>
        <v/>
      </c>
      <c r="AJ62" s="63" t="str">
        <f t="shared" si="76"/>
        <v/>
      </c>
      <c r="AK62" s="63" t="str">
        <f t="shared" si="77"/>
        <v/>
      </c>
      <c r="AL62" s="63" t="str">
        <f t="shared" si="78"/>
        <v/>
      </c>
      <c r="AM62" s="63" t="str">
        <f t="shared" si="79"/>
        <v/>
      </c>
      <c r="AN62" s="63" t="str">
        <f t="shared" si="80"/>
        <v/>
      </c>
    </row>
    <row r="63" spans="1:40" ht="24.5" thickTop="1" thickBot="1" x14ac:dyDescent="0.55000000000000004">
      <c r="C63" s="50"/>
      <c r="D63" s="51"/>
      <c r="E63" s="51"/>
      <c r="F63" s="52"/>
      <c r="G63" s="52"/>
      <c r="H63" s="51"/>
      <c r="I63" s="51"/>
      <c r="J63" s="53"/>
      <c r="K63" s="53"/>
      <c r="L63" s="54" t="str">
        <f t="shared" si="81"/>
        <v/>
      </c>
      <c r="M63" s="55" t="str">
        <f t="shared" si="59"/>
        <v/>
      </c>
      <c r="N63" s="56" t="str">
        <f t="shared" si="2"/>
        <v/>
      </c>
      <c r="O63" s="57" t="str">
        <f t="shared" si="60"/>
        <v/>
      </c>
      <c r="P63" s="58" t="str">
        <f t="shared" si="4"/>
        <v/>
      </c>
      <c r="Q63" s="59" t="str">
        <f t="shared" si="61"/>
        <v/>
      </c>
      <c r="R63" s="60" t="str">
        <f t="shared" si="62"/>
        <v/>
      </c>
      <c r="S63" s="55" t="str">
        <f t="shared" si="63"/>
        <v/>
      </c>
      <c r="T63" s="61" t="str">
        <f t="shared" si="64"/>
        <v/>
      </c>
      <c r="U63" s="62" t="str">
        <f t="shared" si="9"/>
        <v/>
      </c>
      <c r="V63" s="63" t="str">
        <f t="shared" si="65"/>
        <v/>
      </c>
      <c r="W63" s="64" t="str">
        <f t="shared" si="11"/>
        <v/>
      </c>
      <c r="X63" s="63" t="str">
        <f t="shared" si="66"/>
        <v/>
      </c>
      <c r="Y63" s="63" t="str">
        <f t="shared" si="67"/>
        <v/>
      </c>
      <c r="Z63" s="55" t="str">
        <f t="shared" si="68"/>
        <v/>
      </c>
      <c r="AA63" s="65" t="str">
        <f t="shared" si="69"/>
        <v/>
      </c>
      <c r="AB63" s="56" t="str">
        <f t="shared" si="16"/>
        <v/>
      </c>
      <c r="AC63" s="66" t="str">
        <f t="shared" si="70"/>
        <v/>
      </c>
      <c r="AD63" s="58" t="str">
        <f t="shared" si="71"/>
        <v/>
      </c>
      <c r="AE63" s="67" t="str">
        <f t="shared" si="72"/>
        <v/>
      </c>
      <c r="AF63" s="60" t="str">
        <f t="shared" si="73"/>
        <v/>
      </c>
      <c r="AG63" s="60" t="str">
        <f t="shared" si="74"/>
        <v/>
      </c>
      <c r="AH63" s="68" t="str">
        <f t="shared" si="75"/>
        <v/>
      </c>
      <c r="AI63" s="69" t="str">
        <f t="shared" si="23"/>
        <v/>
      </c>
      <c r="AJ63" s="63" t="str">
        <f t="shared" si="76"/>
        <v/>
      </c>
      <c r="AK63" s="63" t="str">
        <f t="shared" si="77"/>
        <v/>
      </c>
      <c r="AL63" s="63" t="str">
        <f t="shared" si="78"/>
        <v/>
      </c>
      <c r="AM63" s="63" t="str">
        <f t="shared" si="79"/>
        <v/>
      </c>
      <c r="AN63" s="63" t="str">
        <f t="shared" si="80"/>
        <v/>
      </c>
    </row>
    <row r="64" spans="1:40" ht="24.5" thickTop="1" thickBot="1" x14ac:dyDescent="0.55000000000000004">
      <c r="C64" s="50"/>
      <c r="D64" s="51"/>
      <c r="E64" s="51"/>
      <c r="F64" s="52"/>
      <c r="G64" s="52"/>
      <c r="H64" s="51"/>
      <c r="I64" s="51"/>
      <c r="J64" s="53"/>
      <c r="K64" s="53"/>
      <c r="L64" s="54" t="str">
        <f t="shared" si="81"/>
        <v/>
      </c>
      <c r="M64" s="55" t="str">
        <f t="shared" si="59"/>
        <v/>
      </c>
      <c r="N64" s="56" t="str">
        <f t="shared" si="2"/>
        <v/>
      </c>
      <c r="O64" s="57" t="str">
        <f t="shared" si="60"/>
        <v/>
      </c>
      <c r="P64" s="58" t="str">
        <f t="shared" si="4"/>
        <v/>
      </c>
      <c r="Q64" s="59" t="str">
        <f t="shared" si="61"/>
        <v/>
      </c>
      <c r="R64" s="60" t="str">
        <f t="shared" si="62"/>
        <v/>
      </c>
      <c r="S64" s="55" t="str">
        <f t="shared" si="63"/>
        <v/>
      </c>
      <c r="T64" s="61" t="str">
        <f t="shared" si="64"/>
        <v/>
      </c>
      <c r="U64" s="62" t="str">
        <f t="shared" si="9"/>
        <v/>
      </c>
      <c r="V64" s="63" t="str">
        <f t="shared" si="65"/>
        <v/>
      </c>
      <c r="W64" s="64" t="str">
        <f t="shared" si="11"/>
        <v/>
      </c>
      <c r="X64" s="63" t="str">
        <f t="shared" si="66"/>
        <v/>
      </c>
      <c r="Y64" s="63" t="str">
        <f t="shared" si="67"/>
        <v/>
      </c>
      <c r="Z64" s="55" t="str">
        <f t="shared" si="68"/>
        <v/>
      </c>
      <c r="AA64" s="65" t="str">
        <f t="shared" si="69"/>
        <v/>
      </c>
      <c r="AB64" s="56" t="str">
        <f t="shared" si="16"/>
        <v/>
      </c>
      <c r="AC64" s="66" t="str">
        <f t="shared" si="70"/>
        <v/>
      </c>
      <c r="AD64" s="58" t="str">
        <f t="shared" si="71"/>
        <v/>
      </c>
      <c r="AE64" s="67" t="str">
        <f t="shared" si="72"/>
        <v/>
      </c>
      <c r="AF64" s="60" t="str">
        <f t="shared" si="73"/>
        <v/>
      </c>
      <c r="AG64" s="60" t="str">
        <f t="shared" si="74"/>
        <v/>
      </c>
      <c r="AH64" s="68" t="str">
        <f t="shared" si="75"/>
        <v/>
      </c>
      <c r="AI64" s="69" t="str">
        <f t="shared" si="23"/>
        <v/>
      </c>
      <c r="AJ64" s="63" t="str">
        <f t="shared" si="76"/>
        <v/>
      </c>
      <c r="AK64" s="63" t="str">
        <f t="shared" si="77"/>
        <v/>
      </c>
      <c r="AL64" s="63" t="str">
        <f t="shared" si="78"/>
        <v/>
      </c>
      <c r="AM64" s="63" t="str">
        <f t="shared" si="79"/>
        <v/>
      </c>
      <c r="AN64" s="63" t="str">
        <f t="shared" si="80"/>
        <v/>
      </c>
    </row>
    <row r="65" spans="3:40" ht="24.5" thickTop="1" thickBot="1" x14ac:dyDescent="0.55000000000000004">
      <c r="C65" s="50"/>
      <c r="D65" s="51"/>
      <c r="E65" s="51"/>
      <c r="F65" s="52"/>
      <c r="G65" s="52"/>
      <c r="H65" s="51"/>
      <c r="I65" s="51"/>
      <c r="J65" s="53"/>
      <c r="K65" s="53"/>
      <c r="L65" s="54" t="str">
        <f t="shared" si="81"/>
        <v/>
      </c>
      <c r="M65" s="55" t="str">
        <f t="shared" si="59"/>
        <v/>
      </c>
      <c r="N65" s="56" t="str">
        <f t="shared" si="2"/>
        <v/>
      </c>
      <c r="O65" s="57" t="str">
        <f t="shared" si="60"/>
        <v/>
      </c>
      <c r="P65" s="58" t="str">
        <f t="shared" si="4"/>
        <v/>
      </c>
      <c r="Q65" s="59" t="str">
        <f t="shared" si="61"/>
        <v/>
      </c>
      <c r="R65" s="60" t="str">
        <f t="shared" si="62"/>
        <v/>
      </c>
      <c r="S65" s="55" t="str">
        <f t="shared" si="63"/>
        <v/>
      </c>
      <c r="T65" s="61" t="str">
        <f t="shared" si="64"/>
        <v/>
      </c>
      <c r="U65" s="62" t="str">
        <f t="shared" si="9"/>
        <v/>
      </c>
      <c r="V65" s="63" t="str">
        <f t="shared" si="65"/>
        <v/>
      </c>
      <c r="W65" s="64" t="str">
        <f t="shared" si="11"/>
        <v/>
      </c>
      <c r="X65" s="63" t="str">
        <f t="shared" si="66"/>
        <v/>
      </c>
      <c r="Y65" s="63" t="str">
        <f t="shared" si="67"/>
        <v/>
      </c>
      <c r="Z65" s="55" t="str">
        <f t="shared" si="68"/>
        <v/>
      </c>
      <c r="AA65" s="65" t="str">
        <f t="shared" si="69"/>
        <v/>
      </c>
      <c r="AB65" s="56" t="str">
        <f t="shared" si="16"/>
        <v/>
      </c>
      <c r="AC65" s="66" t="str">
        <f t="shared" si="70"/>
        <v/>
      </c>
      <c r="AD65" s="58" t="str">
        <f t="shared" si="71"/>
        <v/>
      </c>
      <c r="AE65" s="67" t="str">
        <f t="shared" si="72"/>
        <v/>
      </c>
      <c r="AF65" s="60" t="str">
        <f t="shared" si="73"/>
        <v/>
      </c>
      <c r="AG65" s="60" t="str">
        <f t="shared" si="74"/>
        <v/>
      </c>
      <c r="AH65" s="68" t="str">
        <f t="shared" si="75"/>
        <v/>
      </c>
      <c r="AI65" s="69" t="str">
        <f t="shared" si="23"/>
        <v/>
      </c>
      <c r="AJ65" s="63" t="str">
        <f t="shared" si="76"/>
        <v/>
      </c>
      <c r="AK65" s="63" t="str">
        <f t="shared" si="77"/>
        <v/>
      </c>
      <c r="AL65" s="63" t="str">
        <f t="shared" si="78"/>
        <v/>
      </c>
      <c r="AM65" s="63" t="str">
        <f t="shared" si="79"/>
        <v/>
      </c>
      <c r="AN65" s="63" t="str">
        <f t="shared" si="80"/>
        <v/>
      </c>
    </row>
    <row r="66" spans="3:40" ht="24.5" thickTop="1" thickBot="1" x14ac:dyDescent="0.55000000000000004">
      <c r="C66" s="50"/>
      <c r="D66" s="51"/>
      <c r="E66" s="51"/>
      <c r="F66" s="52"/>
      <c r="G66" s="52"/>
      <c r="H66" s="51"/>
      <c r="I66" s="51"/>
      <c r="J66" s="53"/>
      <c r="K66" s="53"/>
      <c r="L66" s="54" t="str">
        <f t="shared" si="81"/>
        <v/>
      </c>
      <c r="M66" s="55" t="str">
        <f t="shared" si="59"/>
        <v/>
      </c>
      <c r="N66" s="56" t="str">
        <f t="shared" si="2"/>
        <v/>
      </c>
      <c r="O66" s="57" t="str">
        <f t="shared" si="60"/>
        <v/>
      </c>
      <c r="P66" s="58" t="str">
        <f t="shared" si="4"/>
        <v/>
      </c>
      <c r="Q66" s="59" t="str">
        <f t="shared" si="61"/>
        <v/>
      </c>
      <c r="R66" s="60" t="str">
        <f t="shared" si="62"/>
        <v/>
      </c>
      <c r="S66" s="55" t="str">
        <f t="shared" si="63"/>
        <v/>
      </c>
      <c r="T66" s="61" t="str">
        <f t="shared" si="64"/>
        <v/>
      </c>
      <c r="U66" s="62" t="str">
        <f t="shared" si="9"/>
        <v/>
      </c>
      <c r="V66" s="63" t="str">
        <f t="shared" si="65"/>
        <v/>
      </c>
      <c r="W66" s="64" t="str">
        <f t="shared" si="11"/>
        <v/>
      </c>
      <c r="X66" s="63" t="str">
        <f t="shared" si="66"/>
        <v/>
      </c>
      <c r="Y66" s="63" t="str">
        <f t="shared" si="67"/>
        <v/>
      </c>
      <c r="Z66" s="55" t="str">
        <f t="shared" si="68"/>
        <v/>
      </c>
      <c r="AA66" s="65" t="str">
        <f t="shared" si="69"/>
        <v/>
      </c>
      <c r="AB66" s="56" t="str">
        <f t="shared" si="16"/>
        <v/>
      </c>
      <c r="AC66" s="66" t="str">
        <f t="shared" si="70"/>
        <v/>
      </c>
      <c r="AD66" s="58" t="str">
        <f t="shared" si="71"/>
        <v/>
      </c>
      <c r="AE66" s="67" t="str">
        <f t="shared" si="72"/>
        <v/>
      </c>
      <c r="AF66" s="60" t="str">
        <f t="shared" si="73"/>
        <v/>
      </c>
      <c r="AG66" s="60" t="str">
        <f t="shared" si="74"/>
        <v/>
      </c>
      <c r="AH66" s="68" t="str">
        <f t="shared" si="75"/>
        <v/>
      </c>
      <c r="AI66" s="69" t="str">
        <f t="shared" si="23"/>
        <v/>
      </c>
      <c r="AJ66" s="63" t="str">
        <f t="shared" si="76"/>
        <v/>
      </c>
      <c r="AK66" s="63" t="str">
        <f t="shared" si="77"/>
        <v/>
      </c>
      <c r="AL66" s="63" t="str">
        <f t="shared" si="78"/>
        <v/>
      </c>
      <c r="AM66" s="63" t="str">
        <f t="shared" si="79"/>
        <v/>
      </c>
      <c r="AN66" s="63" t="str">
        <f t="shared" si="80"/>
        <v/>
      </c>
    </row>
    <row r="67" spans="3:40" ht="24.5" thickTop="1" thickBot="1" x14ac:dyDescent="0.55000000000000004">
      <c r="C67" s="50"/>
      <c r="D67" s="51"/>
      <c r="E67" s="51"/>
      <c r="F67" s="52"/>
      <c r="G67" s="52"/>
      <c r="H67" s="51"/>
      <c r="I67" s="51"/>
      <c r="J67" s="53"/>
      <c r="K67" s="53"/>
      <c r="L67" s="77" t="str">
        <f t="shared" si="81"/>
        <v/>
      </c>
      <c r="M67" s="55" t="str">
        <f t="shared" si="59"/>
        <v/>
      </c>
      <c r="N67" s="56" t="str">
        <f t="shared" si="2"/>
        <v/>
      </c>
      <c r="O67" s="57" t="str">
        <f t="shared" si="60"/>
        <v/>
      </c>
      <c r="P67" s="58" t="str">
        <f t="shared" si="4"/>
        <v/>
      </c>
      <c r="Q67" s="59" t="str">
        <f t="shared" si="61"/>
        <v/>
      </c>
      <c r="R67" s="60" t="str">
        <f t="shared" si="62"/>
        <v/>
      </c>
      <c r="S67" s="55" t="str">
        <f t="shared" si="63"/>
        <v/>
      </c>
      <c r="T67" s="61" t="str">
        <f t="shared" si="64"/>
        <v/>
      </c>
      <c r="U67" s="62" t="str">
        <f t="shared" si="9"/>
        <v/>
      </c>
      <c r="V67" s="63" t="str">
        <f t="shared" si="65"/>
        <v/>
      </c>
      <c r="W67" s="64" t="str">
        <f t="shared" si="11"/>
        <v/>
      </c>
      <c r="X67" s="63" t="str">
        <f t="shared" si="66"/>
        <v/>
      </c>
      <c r="Y67" s="63" t="str">
        <f t="shared" si="67"/>
        <v/>
      </c>
      <c r="Z67" s="55" t="str">
        <f t="shared" si="68"/>
        <v/>
      </c>
      <c r="AA67" s="65" t="str">
        <f t="shared" si="69"/>
        <v/>
      </c>
      <c r="AB67" s="56" t="str">
        <f t="shared" si="16"/>
        <v/>
      </c>
      <c r="AC67" s="66" t="str">
        <f t="shared" si="70"/>
        <v/>
      </c>
      <c r="AD67" s="58" t="str">
        <f t="shared" si="71"/>
        <v/>
      </c>
      <c r="AE67" s="67" t="str">
        <f t="shared" si="72"/>
        <v/>
      </c>
      <c r="AF67" s="60" t="str">
        <f t="shared" si="73"/>
        <v/>
      </c>
      <c r="AG67" s="60" t="str">
        <f t="shared" si="74"/>
        <v/>
      </c>
      <c r="AH67" s="68" t="str">
        <f t="shared" si="75"/>
        <v/>
      </c>
      <c r="AI67" s="69" t="str">
        <f t="shared" si="23"/>
        <v/>
      </c>
      <c r="AJ67" s="63" t="str">
        <f t="shared" si="76"/>
        <v/>
      </c>
      <c r="AK67" s="63" t="str">
        <f t="shared" si="77"/>
        <v/>
      </c>
      <c r="AL67" s="63" t="str">
        <f t="shared" si="78"/>
        <v/>
      </c>
      <c r="AM67" s="63" t="str">
        <f t="shared" si="79"/>
        <v/>
      </c>
      <c r="AN67" s="63" t="str">
        <f t="shared" si="80"/>
        <v/>
      </c>
    </row>
    <row r="68" spans="3:40" ht="24.5" thickTop="1" thickBot="1" x14ac:dyDescent="0.55000000000000004">
      <c r="C68" s="50"/>
      <c r="D68" s="51"/>
      <c r="E68" s="51"/>
      <c r="F68" s="52"/>
      <c r="G68" s="52"/>
      <c r="H68" s="51"/>
      <c r="I68" s="51"/>
      <c r="J68" s="53"/>
      <c r="K68" s="53"/>
      <c r="L68" s="77" t="str">
        <f t="shared" si="81"/>
        <v/>
      </c>
      <c r="M68" s="55" t="str">
        <f t="shared" si="59"/>
        <v/>
      </c>
      <c r="N68" s="56" t="str">
        <f t="shared" si="2"/>
        <v/>
      </c>
      <c r="O68" s="57" t="str">
        <f t="shared" si="60"/>
        <v/>
      </c>
      <c r="P68" s="58" t="str">
        <f t="shared" si="4"/>
        <v/>
      </c>
      <c r="Q68" s="59" t="str">
        <f t="shared" si="61"/>
        <v/>
      </c>
      <c r="R68" s="60" t="str">
        <f t="shared" si="62"/>
        <v/>
      </c>
      <c r="S68" s="55" t="str">
        <f t="shared" si="63"/>
        <v/>
      </c>
      <c r="T68" s="61" t="str">
        <f t="shared" si="64"/>
        <v/>
      </c>
      <c r="U68" s="62" t="str">
        <f t="shared" si="9"/>
        <v/>
      </c>
      <c r="V68" s="63" t="str">
        <f t="shared" si="65"/>
        <v/>
      </c>
      <c r="W68" s="64" t="str">
        <f t="shared" si="11"/>
        <v/>
      </c>
      <c r="X68" s="63" t="str">
        <f t="shared" si="66"/>
        <v/>
      </c>
      <c r="Y68" s="63" t="str">
        <f t="shared" si="67"/>
        <v/>
      </c>
      <c r="Z68" s="55" t="str">
        <f t="shared" si="68"/>
        <v/>
      </c>
      <c r="AA68" s="65" t="str">
        <f t="shared" si="69"/>
        <v/>
      </c>
      <c r="AB68" s="56" t="str">
        <f t="shared" si="16"/>
        <v/>
      </c>
      <c r="AC68" s="66" t="str">
        <f t="shared" si="70"/>
        <v/>
      </c>
      <c r="AD68" s="58" t="str">
        <f t="shared" si="71"/>
        <v/>
      </c>
      <c r="AE68" s="67" t="str">
        <f t="shared" si="72"/>
        <v/>
      </c>
      <c r="AF68" s="60" t="str">
        <f t="shared" si="73"/>
        <v/>
      </c>
      <c r="AG68" s="60" t="str">
        <f t="shared" si="74"/>
        <v/>
      </c>
      <c r="AH68" s="68" t="str">
        <f t="shared" si="75"/>
        <v/>
      </c>
      <c r="AI68" s="69" t="str">
        <f t="shared" si="23"/>
        <v/>
      </c>
      <c r="AJ68" s="63" t="str">
        <f t="shared" si="76"/>
        <v/>
      </c>
      <c r="AK68" s="63" t="str">
        <f t="shared" si="77"/>
        <v/>
      </c>
      <c r="AL68" s="63" t="str">
        <f t="shared" si="78"/>
        <v/>
      </c>
      <c r="AM68" s="63" t="str">
        <f t="shared" si="79"/>
        <v/>
      </c>
      <c r="AN68" s="63" t="str">
        <f t="shared" si="80"/>
        <v/>
      </c>
    </row>
    <row r="69" spans="3:40" ht="24.5" thickTop="1" thickBot="1" x14ac:dyDescent="0.55000000000000004">
      <c r="C69" s="50"/>
      <c r="D69" s="51"/>
      <c r="E69" s="51"/>
      <c r="F69" s="52"/>
      <c r="G69" s="52"/>
      <c r="H69" s="51"/>
      <c r="I69" s="51"/>
      <c r="J69" s="53"/>
      <c r="K69" s="53"/>
      <c r="L69" s="77" t="str">
        <f t="shared" si="81"/>
        <v/>
      </c>
      <c r="M69" s="55" t="str">
        <f t="shared" si="59"/>
        <v/>
      </c>
      <c r="N69" s="56" t="str">
        <f t="shared" si="2"/>
        <v/>
      </c>
      <c r="O69" s="57" t="str">
        <f t="shared" si="60"/>
        <v/>
      </c>
      <c r="P69" s="58" t="str">
        <f t="shared" si="4"/>
        <v/>
      </c>
      <c r="Q69" s="59" t="str">
        <f t="shared" si="61"/>
        <v/>
      </c>
      <c r="R69" s="60" t="str">
        <f t="shared" si="62"/>
        <v/>
      </c>
      <c r="S69" s="55" t="str">
        <f t="shared" si="63"/>
        <v/>
      </c>
      <c r="T69" s="61" t="str">
        <f t="shared" si="64"/>
        <v/>
      </c>
      <c r="U69" s="62" t="str">
        <f t="shared" si="9"/>
        <v/>
      </c>
      <c r="V69" s="63" t="str">
        <f t="shared" si="65"/>
        <v/>
      </c>
      <c r="W69" s="64" t="str">
        <f t="shared" si="11"/>
        <v/>
      </c>
      <c r="X69" s="63" t="str">
        <f t="shared" si="66"/>
        <v/>
      </c>
      <c r="Y69" s="63" t="str">
        <f t="shared" si="67"/>
        <v/>
      </c>
      <c r="Z69" s="55" t="str">
        <f t="shared" si="68"/>
        <v/>
      </c>
      <c r="AA69" s="65" t="str">
        <f t="shared" si="69"/>
        <v/>
      </c>
      <c r="AB69" s="56" t="str">
        <f t="shared" si="16"/>
        <v/>
      </c>
      <c r="AC69" s="66" t="str">
        <f t="shared" si="70"/>
        <v/>
      </c>
      <c r="AD69" s="58" t="str">
        <f t="shared" si="71"/>
        <v/>
      </c>
      <c r="AE69" s="67" t="str">
        <f t="shared" si="72"/>
        <v/>
      </c>
      <c r="AF69" s="60" t="str">
        <f t="shared" si="73"/>
        <v/>
      </c>
      <c r="AG69" s="60" t="str">
        <f t="shared" si="74"/>
        <v/>
      </c>
      <c r="AH69" s="68" t="str">
        <f t="shared" si="75"/>
        <v/>
      </c>
      <c r="AI69" s="69" t="str">
        <f t="shared" si="23"/>
        <v/>
      </c>
      <c r="AJ69" s="63" t="str">
        <f t="shared" si="76"/>
        <v/>
      </c>
      <c r="AK69" s="63" t="str">
        <f t="shared" si="77"/>
        <v/>
      </c>
      <c r="AL69" s="63" t="str">
        <f t="shared" si="78"/>
        <v/>
      </c>
      <c r="AM69" s="63" t="str">
        <f t="shared" si="79"/>
        <v/>
      </c>
      <c r="AN69" s="63" t="str">
        <f t="shared" si="80"/>
        <v/>
      </c>
    </row>
    <row r="70" spans="3:40" ht="24.5" thickTop="1" thickBot="1" x14ac:dyDescent="0.55000000000000004">
      <c r="C70" s="50"/>
      <c r="D70" s="51"/>
      <c r="E70" s="51"/>
      <c r="F70" s="52"/>
      <c r="G70" s="52"/>
      <c r="H70" s="51"/>
      <c r="I70" s="51"/>
      <c r="J70" s="53"/>
      <c r="K70" s="53"/>
      <c r="L70" s="54" t="str">
        <f t="shared" si="81"/>
        <v/>
      </c>
      <c r="M70" s="55" t="str">
        <f t="shared" si="59"/>
        <v/>
      </c>
      <c r="N70" s="56" t="str">
        <f t="shared" si="2"/>
        <v/>
      </c>
      <c r="O70" s="57" t="str">
        <f t="shared" si="60"/>
        <v/>
      </c>
      <c r="P70" s="58" t="str">
        <f t="shared" si="4"/>
        <v/>
      </c>
      <c r="Q70" s="59" t="str">
        <f t="shared" si="61"/>
        <v/>
      </c>
      <c r="R70" s="60" t="str">
        <f t="shared" si="62"/>
        <v/>
      </c>
      <c r="S70" s="55" t="str">
        <f t="shared" si="63"/>
        <v/>
      </c>
      <c r="T70" s="61" t="str">
        <f t="shared" si="64"/>
        <v/>
      </c>
      <c r="U70" s="62" t="str">
        <f t="shared" si="9"/>
        <v/>
      </c>
      <c r="V70" s="63" t="str">
        <f t="shared" si="65"/>
        <v/>
      </c>
      <c r="W70" s="64" t="str">
        <f t="shared" si="11"/>
        <v/>
      </c>
      <c r="X70" s="63" t="str">
        <f t="shared" si="66"/>
        <v/>
      </c>
      <c r="Y70" s="63" t="str">
        <f t="shared" si="67"/>
        <v/>
      </c>
      <c r="Z70" s="55" t="str">
        <f t="shared" si="68"/>
        <v/>
      </c>
      <c r="AA70" s="65" t="str">
        <f t="shared" si="69"/>
        <v/>
      </c>
      <c r="AB70" s="56" t="str">
        <f t="shared" si="16"/>
        <v/>
      </c>
      <c r="AC70" s="66" t="str">
        <f t="shared" si="70"/>
        <v/>
      </c>
      <c r="AD70" s="58" t="str">
        <f t="shared" si="71"/>
        <v/>
      </c>
      <c r="AE70" s="67" t="str">
        <f t="shared" si="72"/>
        <v/>
      </c>
      <c r="AF70" s="60" t="str">
        <f t="shared" si="73"/>
        <v/>
      </c>
      <c r="AG70" s="60" t="str">
        <f t="shared" si="74"/>
        <v/>
      </c>
      <c r="AH70" s="68" t="str">
        <f t="shared" si="75"/>
        <v/>
      </c>
      <c r="AI70" s="69" t="str">
        <f t="shared" si="23"/>
        <v/>
      </c>
      <c r="AJ70" s="63" t="str">
        <f t="shared" si="76"/>
        <v/>
      </c>
      <c r="AK70" s="63" t="str">
        <f t="shared" si="77"/>
        <v/>
      </c>
      <c r="AL70" s="63" t="str">
        <f t="shared" si="78"/>
        <v/>
      </c>
      <c r="AM70" s="63" t="str">
        <f t="shared" si="79"/>
        <v/>
      </c>
      <c r="AN70" s="63" t="str">
        <f t="shared" si="80"/>
        <v/>
      </c>
    </row>
    <row r="71" spans="3:40" ht="24.5" thickTop="1" thickBot="1" x14ac:dyDescent="0.55000000000000004">
      <c r="C71" s="50"/>
      <c r="D71" s="51"/>
      <c r="E71" s="51"/>
      <c r="F71" s="52"/>
      <c r="G71" s="52"/>
      <c r="H71" s="51"/>
      <c r="I71" s="51"/>
      <c r="J71" s="53"/>
      <c r="K71" s="53"/>
      <c r="L71" s="54" t="str">
        <f t="shared" si="81"/>
        <v/>
      </c>
      <c r="M71" s="55" t="str">
        <f t="shared" si="59"/>
        <v/>
      </c>
      <c r="N71" s="56" t="str">
        <f t="shared" si="2"/>
        <v/>
      </c>
      <c r="O71" s="57" t="str">
        <f t="shared" si="60"/>
        <v/>
      </c>
      <c r="P71" s="58" t="str">
        <f t="shared" si="4"/>
        <v/>
      </c>
      <c r="Q71" s="59" t="str">
        <f t="shared" si="61"/>
        <v/>
      </c>
      <c r="R71" s="60" t="str">
        <f t="shared" si="62"/>
        <v/>
      </c>
      <c r="S71" s="55" t="str">
        <f t="shared" si="63"/>
        <v/>
      </c>
      <c r="T71" s="61" t="str">
        <f t="shared" si="64"/>
        <v/>
      </c>
      <c r="U71" s="62" t="str">
        <f t="shared" si="9"/>
        <v/>
      </c>
      <c r="V71" s="63" t="str">
        <f t="shared" si="65"/>
        <v/>
      </c>
      <c r="W71" s="64" t="str">
        <f t="shared" si="11"/>
        <v/>
      </c>
      <c r="X71" s="63" t="str">
        <f t="shared" si="66"/>
        <v/>
      </c>
      <c r="Y71" s="63" t="str">
        <f t="shared" si="67"/>
        <v/>
      </c>
      <c r="Z71" s="55" t="str">
        <f t="shared" si="68"/>
        <v/>
      </c>
      <c r="AA71" s="65" t="str">
        <f t="shared" si="69"/>
        <v/>
      </c>
      <c r="AB71" s="56" t="str">
        <f t="shared" si="16"/>
        <v/>
      </c>
      <c r="AC71" s="66" t="str">
        <f t="shared" si="70"/>
        <v/>
      </c>
      <c r="AD71" s="58" t="str">
        <f t="shared" si="71"/>
        <v/>
      </c>
      <c r="AE71" s="67" t="str">
        <f t="shared" si="72"/>
        <v/>
      </c>
      <c r="AF71" s="60" t="str">
        <f t="shared" si="73"/>
        <v/>
      </c>
      <c r="AG71" s="60" t="str">
        <f t="shared" si="74"/>
        <v/>
      </c>
      <c r="AH71" s="68" t="str">
        <f t="shared" si="75"/>
        <v/>
      </c>
      <c r="AI71" s="69" t="str">
        <f t="shared" si="23"/>
        <v/>
      </c>
      <c r="AJ71" s="63" t="str">
        <f t="shared" si="76"/>
        <v/>
      </c>
      <c r="AK71" s="63" t="str">
        <f t="shared" si="77"/>
        <v/>
      </c>
      <c r="AL71" s="63" t="str">
        <f t="shared" si="78"/>
        <v/>
      </c>
      <c r="AM71" s="63" t="str">
        <f t="shared" si="79"/>
        <v/>
      </c>
      <c r="AN71" s="63" t="str">
        <f t="shared" si="80"/>
        <v/>
      </c>
    </row>
    <row r="72" spans="3:40" ht="24.5" thickTop="1" thickBot="1" x14ac:dyDescent="0.55000000000000004">
      <c r="C72" s="50"/>
      <c r="D72" s="51"/>
      <c r="E72" s="51"/>
      <c r="F72" s="52"/>
      <c r="G72" s="52"/>
      <c r="H72" s="51"/>
      <c r="I72" s="51"/>
      <c r="J72" s="53"/>
      <c r="K72" s="53"/>
      <c r="L72" s="54" t="str">
        <f t="shared" si="81"/>
        <v/>
      </c>
      <c r="M72" s="55" t="str">
        <f t="shared" si="59"/>
        <v/>
      </c>
      <c r="N72" s="56" t="str">
        <f t="shared" si="2"/>
        <v/>
      </c>
      <c r="O72" s="57" t="str">
        <f t="shared" si="60"/>
        <v/>
      </c>
      <c r="P72" s="58" t="str">
        <f t="shared" si="4"/>
        <v/>
      </c>
      <c r="Q72" s="59" t="str">
        <f t="shared" si="61"/>
        <v/>
      </c>
      <c r="R72" s="60" t="str">
        <f t="shared" si="62"/>
        <v/>
      </c>
      <c r="S72" s="55" t="str">
        <f t="shared" si="63"/>
        <v/>
      </c>
      <c r="T72" s="61" t="str">
        <f t="shared" si="64"/>
        <v/>
      </c>
      <c r="U72" s="62" t="str">
        <f t="shared" si="9"/>
        <v/>
      </c>
      <c r="V72" s="63" t="str">
        <f t="shared" si="65"/>
        <v/>
      </c>
      <c r="W72" s="64" t="str">
        <f t="shared" si="11"/>
        <v/>
      </c>
      <c r="X72" s="63" t="str">
        <f t="shared" si="66"/>
        <v/>
      </c>
      <c r="Y72" s="63" t="str">
        <f t="shared" si="67"/>
        <v/>
      </c>
      <c r="Z72" s="55" t="str">
        <f t="shared" si="68"/>
        <v/>
      </c>
      <c r="AA72" s="65" t="str">
        <f t="shared" si="69"/>
        <v/>
      </c>
      <c r="AB72" s="56" t="str">
        <f t="shared" si="16"/>
        <v/>
      </c>
      <c r="AC72" s="66" t="str">
        <f t="shared" si="70"/>
        <v/>
      </c>
      <c r="AD72" s="58" t="str">
        <f t="shared" si="71"/>
        <v/>
      </c>
      <c r="AE72" s="67" t="str">
        <f t="shared" si="72"/>
        <v/>
      </c>
      <c r="AF72" s="60" t="str">
        <f t="shared" si="73"/>
        <v/>
      </c>
      <c r="AG72" s="60" t="str">
        <f t="shared" si="74"/>
        <v/>
      </c>
      <c r="AH72" s="68" t="str">
        <f t="shared" si="75"/>
        <v/>
      </c>
      <c r="AI72" s="69" t="str">
        <f t="shared" si="23"/>
        <v/>
      </c>
      <c r="AJ72" s="63" t="str">
        <f t="shared" si="76"/>
        <v/>
      </c>
      <c r="AK72" s="63" t="str">
        <f t="shared" si="77"/>
        <v/>
      </c>
      <c r="AL72" s="63" t="str">
        <f t="shared" si="78"/>
        <v/>
      </c>
      <c r="AM72" s="63" t="str">
        <f t="shared" si="79"/>
        <v/>
      </c>
      <c r="AN72" s="63" t="str">
        <f t="shared" si="80"/>
        <v/>
      </c>
    </row>
    <row r="73" spans="3:40" ht="24.5" thickTop="1" thickBot="1" x14ac:dyDescent="0.55000000000000004">
      <c r="C73" s="50"/>
      <c r="D73" s="51"/>
      <c r="E73" s="51"/>
      <c r="F73" s="52"/>
      <c r="G73" s="52"/>
      <c r="H73" s="51"/>
      <c r="I73" s="51"/>
      <c r="J73" s="53"/>
      <c r="K73" s="53"/>
      <c r="L73" s="54" t="str">
        <f t="shared" si="81"/>
        <v/>
      </c>
      <c r="M73" s="55" t="str">
        <f t="shared" si="59"/>
        <v/>
      </c>
      <c r="N73" s="56" t="str">
        <f t="shared" si="2"/>
        <v/>
      </c>
      <c r="O73" s="57" t="str">
        <f t="shared" si="60"/>
        <v/>
      </c>
      <c r="P73" s="58" t="str">
        <f t="shared" si="4"/>
        <v/>
      </c>
      <c r="Q73" s="59" t="str">
        <f t="shared" si="61"/>
        <v/>
      </c>
      <c r="R73" s="60" t="str">
        <f t="shared" si="62"/>
        <v/>
      </c>
      <c r="S73" s="55" t="str">
        <f t="shared" si="63"/>
        <v/>
      </c>
      <c r="T73" s="61" t="str">
        <f t="shared" si="64"/>
        <v/>
      </c>
      <c r="U73" s="62" t="str">
        <f t="shared" si="9"/>
        <v/>
      </c>
      <c r="V73" s="63" t="str">
        <f t="shared" si="65"/>
        <v/>
      </c>
      <c r="W73" s="64" t="str">
        <f t="shared" si="11"/>
        <v/>
      </c>
      <c r="X73" s="63" t="str">
        <f t="shared" si="66"/>
        <v/>
      </c>
      <c r="Y73" s="63" t="str">
        <f t="shared" si="67"/>
        <v/>
      </c>
      <c r="Z73" s="55" t="str">
        <f t="shared" si="68"/>
        <v/>
      </c>
      <c r="AA73" s="65" t="str">
        <f t="shared" si="69"/>
        <v/>
      </c>
      <c r="AB73" s="56" t="str">
        <f t="shared" si="16"/>
        <v/>
      </c>
      <c r="AC73" s="66" t="str">
        <f t="shared" si="70"/>
        <v/>
      </c>
      <c r="AD73" s="58" t="str">
        <f t="shared" si="71"/>
        <v/>
      </c>
      <c r="AE73" s="67" t="str">
        <f t="shared" si="72"/>
        <v/>
      </c>
      <c r="AF73" s="60" t="str">
        <f t="shared" si="73"/>
        <v/>
      </c>
      <c r="AG73" s="60" t="str">
        <f t="shared" si="74"/>
        <v/>
      </c>
      <c r="AH73" s="68" t="str">
        <f t="shared" si="75"/>
        <v/>
      </c>
      <c r="AI73" s="69" t="str">
        <f t="shared" si="23"/>
        <v/>
      </c>
      <c r="AJ73" s="63" t="str">
        <f t="shared" si="76"/>
        <v/>
      </c>
      <c r="AK73" s="63" t="str">
        <f t="shared" si="77"/>
        <v/>
      </c>
      <c r="AL73" s="63" t="str">
        <f t="shared" si="78"/>
        <v/>
      </c>
      <c r="AM73" s="63" t="str">
        <f t="shared" si="79"/>
        <v/>
      </c>
      <c r="AN73" s="63" t="str">
        <f t="shared" si="80"/>
        <v/>
      </c>
    </row>
    <row r="74" spans="3:40" ht="24.5" thickTop="1" thickBot="1" x14ac:dyDescent="0.55000000000000004">
      <c r="C74" s="50"/>
      <c r="D74" s="51"/>
      <c r="E74" s="51"/>
      <c r="F74" s="52"/>
      <c r="G74" s="52"/>
      <c r="H74" s="51"/>
      <c r="I74" s="51"/>
      <c r="J74" s="53"/>
      <c r="K74" s="53"/>
      <c r="L74" s="54" t="str">
        <f t="shared" si="81"/>
        <v/>
      </c>
      <c r="M74" s="55" t="str">
        <f t="shared" si="59"/>
        <v/>
      </c>
      <c r="N74" s="56" t="str">
        <f t="shared" si="2"/>
        <v/>
      </c>
      <c r="O74" s="57" t="str">
        <f t="shared" si="60"/>
        <v/>
      </c>
      <c r="P74" s="58" t="str">
        <f t="shared" si="4"/>
        <v/>
      </c>
      <c r="Q74" s="59" t="str">
        <f t="shared" si="61"/>
        <v/>
      </c>
      <c r="R74" s="60" t="str">
        <f t="shared" si="62"/>
        <v/>
      </c>
      <c r="S74" s="55" t="str">
        <f t="shared" si="63"/>
        <v/>
      </c>
      <c r="T74" s="61" t="str">
        <f t="shared" si="64"/>
        <v/>
      </c>
      <c r="U74" s="62" t="str">
        <f t="shared" si="9"/>
        <v/>
      </c>
      <c r="V74" s="63" t="str">
        <f t="shared" si="65"/>
        <v/>
      </c>
      <c r="W74" s="64" t="str">
        <f t="shared" si="11"/>
        <v/>
      </c>
      <c r="X74" s="63" t="str">
        <f t="shared" si="66"/>
        <v/>
      </c>
      <c r="Y74" s="63" t="str">
        <f t="shared" si="67"/>
        <v/>
      </c>
      <c r="Z74" s="55" t="str">
        <f t="shared" si="68"/>
        <v/>
      </c>
      <c r="AA74" s="65" t="str">
        <f t="shared" si="69"/>
        <v/>
      </c>
      <c r="AB74" s="56" t="str">
        <f t="shared" si="16"/>
        <v/>
      </c>
      <c r="AC74" s="66" t="str">
        <f t="shared" si="70"/>
        <v/>
      </c>
      <c r="AD74" s="58" t="str">
        <f t="shared" si="71"/>
        <v/>
      </c>
      <c r="AE74" s="67" t="str">
        <f t="shared" si="72"/>
        <v/>
      </c>
      <c r="AF74" s="60" t="str">
        <f t="shared" si="73"/>
        <v/>
      </c>
      <c r="AG74" s="60" t="str">
        <f t="shared" si="74"/>
        <v/>
      </c>
      <c r="AH74" s="68" t="str">
        <f t="shared" si="75"/>
        <v/>
      </c>
      <c r="AI74" s="69" t="str">
        <f t="shared" si="23"/>
        <v/>
      </c>
      <c r="AJ74" s="63" t="str">
        <f t="shared" si="76"/>
        <v/>
      </c>
      <c r="AK74" s="63" t="str">
        <f t="shared" si="77"/>
        <v/>
      </c>
      <c r="AL74" s="63" t="str">
        <f t="shared" si="78"/>
        <v/>
      </c>
      <c r="AM74" s="63" t="str">
        <f t="shared" si="79"/>
        <v/>
      </c>
      <c r="AN74" s="63" t="str">
        <f t="shared" si="80"/>
        <v/>
      </c>
    </row>
    <row r="75" spans="3:40" ht="24.5" thickTop="1" thickBot="1" x14ac:dyDescent="0.55000000000000004">
      <c r="C75" s="50"/>
      <c r="D75" s="51"/>
      <c r="E75" s="51"/>
      <c r="F75" s="52"/>
      <c r="G75" s="52"/>
      <c r="H75" s="51"/>
      <c r="I75" s="51"/>
      <c r="J75" s="53"/>
      <c r="K75" s="53"/>
      <c r="L75" s="77" t="str">
        <f t="shared" si="81"/>
        <v/>
      </c>
      <c r="M75" s="55" t="str">
        <f t="shared" si="59"/>
        <v/>
      </c>
      <c r="N75" s="56" t="str">
        <f t="shared" si="2"/>
        <v/>
      </c>
      <c r="O75" s="57" t="str">
        <f t="shared" si="60"/>
        <v/>
      </c>
      <c r="P75" s="58" t="str">
        <f t="shared" si="4"/>
        <v/>
      </c>
      <c r="Q75" s="59" t="str">
        <f t="shared" si="61"/>
        <v/>
      </c>
      <c r="R75" s="60" t="str">
        <f t="shared" si="62"/>
        <v/>
      </c>
      <c r="S75" s="55" t="str">
        <f t="shared" si="63"/>
        <v/>
      </c>
      <c r="T75" s="61" t="str">
        <f t="shared" si="64"/>
        <v/>
      </c>
      <c r="U75" s="62" t="str">
        <f t="shared" si="9"/>
        <v/>
      </c>
      <c r="V75" s="63" t="str">
        <f t="shared" si="65"/>
        <v/>
      </c>
      <c r="W75" s="64" t="str">
        <f t="shared" si="11"/>
        <v/>
      </c>
      <c r="X75" s="63" t="str">
        <f t="shared" si="66"/>
        <v/>
      </c>
      <c r="Y75" s="63" t="str">
        <f t="shared" si="67"/>
        <v/>
      </c>
      <c r="Z75" s="55" t="str">
        <f t="shared" si="68"/>
        <v/>
      </c>
      <c r="AA75" s="65" t="str">
        <f t="shared" si="69"/>
        <v/>
      </c>
      <c r="AB75" s="56" t="str">
        <f t="shared" si="16"/>
        <v/>
      </c>
      <c r="AC75" s="66" t="str">
        <f t="shared" si="70"/>
        <v/>
      </c>
      <c r="AD75" s="58" t="str">
        <f t="shared" si="71"/>
        <v/>
      </c>
      <c r="AE75" s="67" t="str">
        <f t="shared" si="72"/>
        <v/>
      </c>
      <c r="AF75" s="60" t="str">
        <f t="shared" si="73"/>
        <v/>
      </c>
      <c r="AG75" s="60" t="str">
        <f t="shared" si="74"/>
        <v/>
      </c>
      <c r="AH75" s="68" t="str">
        <f t="shared" si="75"/>
        <v/>
      </c>
      <c r="AI75" s="69" t="str">
        <f t="shared" si="23"/>
        <v/>
      </c>
      <c r="AJ75" s="63" t="str">
        <f t="shared" si="76"/>
        <v/>
      </c>
      <c r="AK75" s="63" t="str">
        <f t="shared" si="77"/>
        <v/>
      </c>
      <c r="AL75" s="63" t="str">
        <f t="shared" si="78"/>
        <v/>
      </c>
      <c r="AM75" s="63" t="str">
        <f t="shared" si="79"/>
        <v/>
      </c>
      <c r="AN75" s="63" t="str">
        <f t="shared" si="80"/>
        <v/>
      </c>
    </row>
    <row r="76" spans="3:40" ht="24.5" thickTop="1" thickBot="1" x14ac:dyDescent="0.55000000000000004">
      <c r="C76" s="50"/>
      <c r="D76" s="51"/>
      <c r="E76" s="51"/>
      <c r="F76" s="52"/>
      <c r="G76" s="52"/>
      <c r="H76" s="51"/>
      <c r="I76" s="51"/>
      <c r="J76" s="53"/>
      <c r="K76" s="53"/>
      <c r="L76" s="77" t="str">
        <f t="shared" si="81"/>
        <v/>
      </c>
      <c r="M76" s="55" t="str">
        <f t="shared" si="59"/>
        <v/>
      </c>
      <c r="N76" s="56" t="str">
        <f t="shared" si="2"/>
        <v/>
      </c>
      <c r="O76" s="57" t="str">
        <f t="shared" si="60"/>
        <v/>
      </c>
      <c r="P76" s="58" t="str">
        <f t="shared" si="4"/>
        <v/>
      </c>
      <c r="Q76" s="59" t="str">
        <f t="shared" si="61"/>
        <v/>
      </c>
      <c r="R76" s="60" t="str">
        <f t="shared" si="62"/>
        <v/>
      </c>
      <c r="S76" s="55" t="str">
        <f t="shared" si="63"/>
        <v/>
      </c>
      <c r="T76" s="61" t="str">
        <f t="shared" si="64"/>
        <v/>
      </c>
      <c r="U76" s="62" t="str">
        <f t="shared" si="9"/>
        <v/>
      </c>
      <c r="V76" s="63" t="str">
        <f t="shared" si="65"/>
        <v/>
      </c>
      <c r="W76" s="64" t="str">
        <f t="shared" si="11"/>
        <v/>
      </c>
      <c r="X76" s="63" t="str">
        <f t="shared" si="66"/>
        <v/>
      </c>
      <c r="Y76" s="63" t="str">
        <f t="shared" si="67"/>
        <v/>
      </c>
      <c r="Z76" s="55" t="str">
        <f t="shared" si="68"/>
        <v/>
      </c>
      <c r="AA76" s="65" t="str">
        <f t="shared" si="69"/>
        <v/>
      </c>
      <c r="AB76" s="56" t="str">
        <f t="shared" si="16"/>
        <v/>
      </c>
      <c r="AC76" s="66" t="str">
        <f t="shared" si="70"/>
        <v/>
      </c>
      <c r="AD76" s="58" t="str">
        <f t="shared" si="71"/>
        <v/>
      </c>
      <c r="AE76" s="67" t="str">
        <f t="shared" si="72"/>
        <v/>
      </c>
      <c r="AF76" s="60" t="str">
        <f t="shared" si="73"/>
        <v/>
      </c>
      <c r="AG76" s="60" t="str">
        <f t="shared" si="74"/>
        <v/>
      </c>
      <c r="AH76" s="68" t="str">
        <f t="shared" si="75"/>
        <v/>
      </c>
      <c r="AI76" s="69" t="str">
        <f t="shared" si="23"/>
        <v/>
      </c>
      <c r="AJ76" s="63" t="str">
        <f t="shared" si="76"/>
        <v/>
      </c>
      <c r="AK76" s="63" t="str">
        <f t="shared" si="77"/>
        <v/>
      </c>
      <c r="AL76" s="63" t="str">
        <f t="shared" si="78"/>
        <v/>
      </c>
      <c r="AM76" s="63" t="str">
        <f t="shared" si="79"/>
        <v/>
      </c>
      <c r="AN76" s="63" t="str">
        <f t="shared" si="80"/>
        <v/>
      </c>
    </row>
    <row r="77" spans="3:40" ht="24.5" thickTop="1" thickBot="1" x14ac:dyDescent="0.55000000000000004">
      <c r="C77" s="50"/>
      <c r="D77" s="51"/>
      <c r="E77" s="51"/>
      <c r="F77" s="52"/>
      <c r="G77" s="52"/>
      <c r="H77" s="51"/>
      <c r="I77" s="51"/>
      <c r="J77" s="53"/>
      <c r="K77" s="53"/>
      <c r="L77" s="77" t="str">
        <f t="shared" si="81"/>
        <v/>
      </c>
      <c r="M77" s="55" t="str">
        <f t="shared" si="59"/>
        <v/>
      </c>
      <c r="N77" s="56" t="str">
        <f t="shared" si="2"/>
        <v/>
      </c>
      <c r="O77" s="57" t="str">
        <f t="shared" si="60"/>
        <v/>
      </c>
      <c r="P77" s="58" t="str">
        <f t="shared" si="4"/>
        <v/>
      </c>
      <c r="Q77" s="59" t="str">
        <f t="shared" si="61"/>
        <v/>
      </c>
      <c r="R77" s="60" t="str">
        <f t="shared" si="62"/>
        <v/>
      </c>
      <c r="S77" s="55" t="str">
        <f t="shared" si="63"/>
        <v/>
      </c>
      <c r="T77" s="61" t="str">
        <f t="shared" si="64"/>
        <v/>
      </c>
      <c r="U77" s="62" t="str">
        <f t="shared" si="9"/>
        <v/>
      </c>
      <c r="V77" s="63" t="str">
        <f t="shared" si="65"/>
        <v/>
      </c>
      <c r="W77" s="64" t="str">
        <f t="shared" si="11"/>
        <v/>
      </c>
      <c r="X77" s="63" t="str">
        <f t="shared" si="66"/>
        <v/>
      </c>
      <c r="Y77" s="63" t="str">
        <f t="shared" si="67"/>
        <v/>
      </c>
      <c r="Z77" s="55" t="str">
        <f t="shared" si="68"/>
        <v/>
      </c>
      <c r="AA77" s="65" t="str">
        <f t="shared" si="69"/>
        <v/>
      </c>
      <c r="AB77" s="56" t="str">
        <f t="shared" si="16"/>
        <v/>
      </c>
      <c r="AC77" s="66" t="str">
        <f t="shared" si="70"/>
        <v/>
      </c>
      <c r="AD77" s="58" t="str">
        <f t="shared" si="71"/>
        <v/>
      </c>
      <c r="AE77" s="67" t="str">
        <f t="shared" si="72"/>
        <v/>
      </c>
      <c r="AF77" s="60" t="str">
        <f t="shared" si="73"/>
        <v/>
      </c>
      <c r="AG77" s="60" t="str">
        <f t="shared" si="74"/>
        <v/>
      </c>
      <c r="AH77" s="68" t="str">
        <f t="shared" si="75"/>
        <v/>
      </c>
      <c r="AI77" s="69" t="str">
        <f t="shared" si="23"/>
        <v/>
      </c>
      <c r="AJ77" s="63" t="str">
        <f t="shared" si="76"/>
        <v/>
      </c>
      <c r="AK77" s="63" t="str">
        <f t="shared" si="77"/>
        <v/>
      </c>
      <c r="AL77" s="63" t="str">
        <f t="shared" si="78"/>
        <v/>
      </c>
      <c r="AM77" s="63" t="str">
        <f t="shared" si="79"/>
        <v/>
      </c>
      <c r="AN77" s="63" t="str">
        <f t="shared" si="80"/>
        <v/>
      </c>
    </row>
    <row r="78" spans="3:40" ht="24.5" thickTop="1" thickBot="1" x14ac:dyDescent="0.55000000000000004">
      <c r="C78" s="50"/>
      <c r="D78" s="51"/>
      <c r="E78" s="51"/>
      <c r="F78" s="52"/>
      <c r="G78" s="52"/>
      <c r="H78" s="51"/>
      <c r="I78" s="51"/>
      <c r="J78" s="53"/>
      <c r="K78" s="53"/>
      <c r="L78" s="77" t="str">
        <f t="shared" si="81"/>
        <v/>
      </c>
      <c r="M78" s="55" t="str">
        <f t="shared" si="59"/>
        <v/>
      </c>
      <c r="N78" s="56" t="str">
        <f t="shared" si="2"/>
        <v/>
      </c>
      <c r="O78" s="57" t="str">
        <f t="shared" si="60"/>
        <v/>
      </c>
      <c r="P78" s="58" t="str">
        <f t="shared" si="4"/>
        <v/>
      </c>
      <c r="Q78" s="59" t="str">
        <f t="shared" si="61"/>
        <v/>
      </c>
      <c r="R78" s="60" t="str">
        <f t="shared" si="62"/>
        <v/>
      </c>
      <c r="S78" s="55" t="str">
        <f t="shared" si="63"/>
        <v/>
      </c>
      <c r="T78" s="61" t="str">
        <f t="shared" si="64"/>
        <v/>
      </c>
      <c r="U78" s="62" t="str">
        <f t="shared" si="9"/>
        <v/>
      </c>
      <c r="V78" s="63" t="str">
        <f t="shared" si="65"/>
        <v/>
      </c>
      <c r="W78" s="64" t="str">
        <f t="shared" si="11"/>
        <v/>
      </c>
      <c r="X78" s="63" t="str">
        <f t="shared" si="66"/>
        <v/>
      </c>
      <c r="Y78" s="63" t="str">
        <f t="shared" si="67"/>
        <v/>
      </c>
      <c r="Z78" s="55" t="str">
        <f t="shared" si="68"/>
        <v/>
      </c>
      <c r="AA78" s="65" t="str">
        <f t="shared" si="69"/>
        <v/>
      </c>
      <c r="AB78" s="56" t="str">
        <f t="shared" si="16"/>
        <v/>
      </c>
      <c r="AC78" s="66" t="str">
        <f t="shared" si="70"/>
        <v/>
      </c>
      <c r="AD78" s="58" t="str">
        <f t="shared" si="71"/>
        <v/>
      </c>
      <c r="AE78" s="67" t="str">
        <f t="shared" si="72"/>
        <v/>
      </c>
      <c r="AF78" s="60" t="str">
        <f t="shared" si="73"/>
        <v/>
      </c>
      <c r="AG78" s="60" t="str">
        <f t="shared" si="74"/>
        <v/>
      </c>
      <c r="AH78" s="68" t="str">
        <f t="shared" si="75"/>
        <v/>
      </c>
      <c r="AI78" s="69" t="str">
        <f t="shared" si="23"/>
        <v/>
      </c>
      <c r="AJ78" s="63" t="str">
        <f t="shared" si="76"/>
        <v/>
      </c>
      <c r="AK78" s="63" t="str">
        <f t="shared" si="77"/>
        <v/>
      </c>
      <c r="AL78" s="63" t="str">
        <f t="shared" si="78"/>
        <v/>
      </c>
      <c r="AM78" s="63" t="str">
        <f t="shared" si="79"/>
        <v/>
      </c>
      <c r="AN78" s="63" t="str">
        <f t="shared" si="80"/>
        <v/>
      </c>
    </row>
    <row r="79" spans="3:40" ht="24.5" thickTop="1" thickBot="1" x14ac:dyDescent="0.55000000000000004">
      <c r="C79" s="50"/>
      <c r="D79" s="51"/>
      <c r="E79" s="51"/>
      <c r="F79" s="52"/>
      <c r="G79" s="52"/>
      <c r="H79" s="51"/>
      <c r="I79" s="51"/>
      <c r="J79" s="53"/>
      <c r="K79" s="53"/>
      <c r="L79" s="77" t="str">
        <f t="shared" si="81"/>
        <v/>
      </c>
      <c r="M79" s="55" t="str">
        <f t="shared" si="59"/>
        <v/>
      </c>
      <c r="N79" s="56" t="str">
        <f t="shared" si="2"/>
        <v/>
      </c>
      <c r="O79" s="57" t="str">
        <f t="shared" si="60"/>
        <v/>
      </c>
      <c r="P79" s="58" t="str">
        <f t="shared" si="4"/>
        <v/>
      </c>
      <c r="Q79" s="59" t="str">
        <f t="shared" si="61"/>
        <v/>
      </c>
      <c r="R79" s="60" t="str">
        <f t="shared" si="62"/>
        <v/>
      </c>
      <c r="S79" s="55" t="str">
        <f t="shared" si="63"/>
        <v/>
      </c>
      <c r="T79" s="61" t="str">
        <f t="shared" si="64"/>
        <v/>
      </c>
      <c r="U79" s="62" t="str">
        <f t="shared" si="9"/>
        <v/>
      </c>
      <c r="V79" s="63" t="str">
        <f t="shared" si="65"/>
        <v/>
      </c>
      <c r="W79" s="64" t="str">
        <f t="shared" si="11"/>
        <v/>
      </c>
      <c r="X79" s="63" t="str">
        <f t="shared" si="66"/>
        <v/>
      </c>
      <c r="Y79" s="63" t="str">
        <f t="shared" si="67"/>
        <v/>
      </c>
      <c r="Z79" s="55" t="str">
        <f t="shared" si="68"/>
        <v/>
      </c>
      <c r="AA79" s="65" t="str">
        <f t="shared" si="69"/>
        <v/>
      </c>
      <c r="AB79" s="56" t="str">
        <f t="shared" si="16"/>
        <v/>
      </c>
      <c r="AC79" s="66" t="str">
        <f t="shared" si="70"/>
        <v/>
      </c>
      <c r="AD79" s="58" t="str">
        <f t="shared" si="71"/>
        <v/>
      </c>
      <c r="AE79" s="67" t="str">
        <f t="shared" si="72"/>
        <v/>
      </c>
      <c r="AF79" s="60" t="str">
        <f t="shared" si="73"/>
        <v/>
      </c>
      <c r="AG79" s="60" t="str">
        <f t="shared" si="74"/>
        <v/>
      </c>
      <c r="AH79" s="68" t="str">
        <f t="shared" si="75"/>
        <v/>
      </c>
      <c r="AI79" s="69" t="str">
        <f t="shared" si="23"/>
        <v/>
      </c>
      <c r="AJ79" s="63" t="str">
        <f t="shared" si="76"/>
        <v/>
      </c>
      <c r="AK79" s="63" t="str">
        <f t="shared" si="77"/>
        <v/>
      </c>
      <c r="AL79" s="63" t="str">
        <f t="shared" si="78"/>
        <v/>
      </c>
      <c r="AM79" s="63" t="str">
        <f t="shared" si="79"/>
        <v/>
      </c>
      <c r="AN79" s="63" t="str">
        <f t="shared" si="80"/>
        <v/>
      </c>
    </row>
    <row r="80" spans="3:40" ht="24.5" thickTop="1" thickBot="1" x14ac:dyDescent="0.55000000000000004">
      <c r="C80" s="50"/>
      <c r="D80" s="51"/>
      <c r="E80" s="51"/>
      <c r="F80" s="52"/>
      <c r="G80" s="52"/>
      <c r="H80" s="51"/>
      <c r="I80" s="51"/>
      <c r="J80" s="53"/>
      <c r="K80" s="53"/>
      <c r="L80" s="54" t="str">
        <f>IF(C80="","",_xlfn.CONCAT("            { line: ","""",C80,", ",M80:AN80,""", sC: ","""",B80,"""},"))</f>
        <v/>
      </c>
      <c r="M80" s="55" t="str">
        <f t="shared" si="59"/>
        <v/>
      </c>
      <c r="N80" s="56" t="str">
        <f t="shared" si="2"/>
        <v/>
      </c>
      <c r="O80" s="57" t="str">
        <f t="shared" si="60"/>
        <v/>
      </c>
      <c r="P80" s="58" t="str">
        <f t="shared" si="4"/>
        <v/>
      </c>
      <c r="Q80" s="59" t="str">
        <f t="shared" si="61"/>
        <v/>
      </c>
      <c r="R80" s="60" t="str">
        <f t="shared" si="62"/>
        <v/>
      </c>
      <c r="S80" s="55" t="str">
        <f t="shared" si="63"/>
        <v/>
      </c>
      <c r="T80" s="61" t="str">
        <f t="shared" si="64"/>
        <v/>
      </c>
      <c r="U80" s="62" t="str">
        <f t="shared" si="9"/>
        <v/>
      </c>
      <c r="V80" s="63" t="str">
        <f t="shared" si="65"/>
        <v/>
      </c>
      <c r="W80" s="64" t="str">
        <f t="shared" si="11"/>
        <v/>
      </c>
      <c r="X80" s="63" t="str">
        <f t="shared" si="66"/>
        <v/>
      </c>
      <c r="Y80" s="63" t="str">
        <f t="shared" si="67"/>
        <v/>
      </c>
      <c r="Z80" s="55" t="str">
        <f t="shared" si="68"/>
        <v/>
      </c>
      <c r="AA80" s="65" t="str">
        <f t="shared" si="69"/>
        <v/>
      </c>
      <c r="AB80" s="56" t="str">
        <f t="shared" si="16"/>
        <v/>
      </c>
      <c r="AC80" s="66" t="str">
        <f t="shared" si="70"/>
        <v/>
      </c>
      <c r="AD80" s="58" t="str">
        <f t="shared" si="71"/>
        <v/>
      </c>
      <c r="AE80" s="67" t="str">
        <f t="shared" si="72"/>
        <v/>
      </c>
      <c r="AF80" s="60" t="str">
        <f t="shared" si="73"/>
        <v/>
      </c>
      <c r="AG80" s="60" t="str">
        <f t="shared" si="74"/>
        <v/>
      </c>
      <c r="AH80" s="68" t="str">
        <f t="shared" si="75"/>
        <v/>
      </c>
      <c r="AI80" s="69" t="str">
        <f t="shared" si="23"/>
        <v/>
      </c>
      <c r="AJ80" s="63" t="str">
        <f t="shared" si="76"/>
        <v/>
      </c>
      <c r="AK80" s="63" t="str">
        <f t="shared" si="77"/>
        <v/>
      </c>
      <c r="AL80" s="63" t="str">
        <f t="shared" si="78"/>
        <v/>
      </c>
      <c r="AM80" s="63" t="str">
        <f t="shared" si="79"/>
        <v/>
      </c>
      <c r="AN80" s="63" t="str">
        <f t="shared" si="80"/>
        <v/>
      </c>
    </row>
    <row r="81" spans="2:40" ht="26.5" thickTop="1" thickBot="1" x14ac:dyDescent="0.55000000000000004">
      <c r="C81" s="72"/>
      <c r="D81" s="73"/>
      <c r="E81" s="73"/>
      <c r="F81" s="73"/>
      <c r="G81" s="73"/>
      <c r="H81" s="73"/>
      <c r="I81" s="73"/>
      <c r="J81" s="73"/>
      <c r="K81" s="73"/>
      <c r="L81" s="74" t="s">
        <v>997</v>
      </c>
      <c r="M81" s="55"/>
      <c r="N81" s="56"/>
      <c r="O81" s="57"/>
      <c r="P81" s="58"/>
      <c r="Q81" s="59"/>
      <c r="R81" s="60"/>
      <c r="S81" s="55"/>
      <c r="T81" s="61"/>
      <c r="U81" s="62"/>
      <c r="V81" s="63"/>
      <c r="W81" s="64"/>
      <c r="X81" s="63"/>
      <c r="Y81" s="63"/>
      <c r="Z81" s="55"/>
      <c r="AA81" s="65"/>
      <c r="AB81" s="56"/>
      <c r="AC81" s="66"/>
      <c r="AD81" s="58"/>
      <c r="AE81" s="67"/>
      <c r="AF81" s="60"/>
      <c r="AG81" s="60"/>
      <c r="AH81" s="68"/>
      <c r="AI81" s="69"/>
      <c r="AJ81" s="63"/>
      <c r="AK81" s="63"/>
      <c r="AL81" s="63"/>
      <c r="AM81" s="63"/>
      <c r="AN81" s="63"/>
    </row>
    <row r="82" spans="2:40" ht="24.5" thickTop="1" thickBot="1" x14ac:dyDescent="0.55000000000000004">
      <c r="C82" s="50"/>
      <c r="D82" s="51"/>
      <c r="E82" s="51"/>
      <c r="F82" s="52"/>
      <c r="G82" s="52"/>
      <c r="H82" s="51"/>
      <c r="I82" s="51"/>
      <c r="J82" s="53"/>
      <c r="K82" s="53"/>
      <c r="L82" s="54" t="str">
        <f t="shared" ref="L82:L101" si="82">IF(C82="","",_xlfn.CONCAT("            { line: ","""",C82,", ",M82:AN82,""", sC: ","""",B82,"""},"))</f>
        <v/>
      </c>
      <c r="M82" s="55" t="str">
        <f t="shared" ref="M82:M101" si="83">IF(N82="","","(")</f>
        <v/>
      </c>
      <c r="N82" s="56" t="str">
        <f t="shared" ref="N82:N101" si="84">IF(D82="","",D82)</f>
        <v/>
      </c>
      <c r="O82" s="57" t="str">
        <f t="shared" ref="O82:O101" si="85">IF(N82="","",",")</f>
        <v/>
      </c>
      <c r="P82" s="58" t="str">
        <f t="shared" ref="P82:P101" si="86">IF(E82="","",E82)</f>
        <v/>
      </c>
      <c r="Q82" s="59" t="str">
        <f t="shared" ref="Q82:Q101" si="87">IF(N82="","",",")</f>
        <v/>
      </c>
      <c r="R82" s="60" t="str">
        <f t="shared" ref="R82:R101" si="88">IF(N82="","",15)</f>
        <v/>
      </c>
      <c r="S82" s="55" t="str">
        <f t="shared" ref="S82:S101" si="89">IF(N82="","",")")</f>
        <v/>
      </c>
      <c r="T82" s="61" t="str">
        <f t="shared" ref="T82:T101" si="90">IF(U82="","","(")</f>
        <v/>
      </c>
      <c r="U82" s="62" t="str">
        <f t="shared" ref="U82:U101" si="91">IF(F82="","",F82)</f>
        <v/>
      </c>
      <c r="V82" s="63" t="str">
        <f t="shared" ref="V82:V101" si="92">IF(U82="","",",")</f>
        <v/>
      </c>
      <c r="W82" s="64" t="str">
        <f t="shared" ref="W82:W101" si="93">IF(G82="","",G82)</f>
        <v/>
      </c>
      <c r="X82" s="63" t="str">
        <f t="shared" ref="X82:X101" si="94">IF(U82="","",",")</f>
        <v/>
      </c>
      <c r="Y82" s="63" t="str">
        <f t="shared" ref="Y82:Y101" si="95">IF(U82="","",250)</f>
        <v/>
      </c>
      <c r="Z82" s="55" t="str">
        <f t="shared" ref="Z82:Z101" si="96">IF(U82="","",")")</f>
        <v/>
      </c>
      <c r="AA82" s="65" t="str">
        <f t="shared" ref="AA82:AA101" si="97">IF(AB82="","","(")</f>
        <v/>
      </c>
      <c r="AB82" s="56" t="str">
        <f t="shared" ref="AB82:AB101" si="98">IF(H82="","",H82)</f>
        <v/>
      </c>
      <c r="AC82" s="66" t="str">
        <f t="shared" ref="AC82:AC101" si="99">IF(AB82="","",",")</f>
        <v/>
      </c>
      <c r="AD82" s="58" t="str">
        <f t="shared" si="71"/>
        <v/>
      </c>
      <c r="AE82" s="67" t="str">
        <f t="shared" ref="AE82:AE101" si="100">IF(AB82="","",",")</f>
        <v/>
      </c>
      <c r="AF82" s="60" t="str">
        <f t="shared" ref="AF82:AF101" si="101">IF(AB82="","",350)</f>
        <v/>
      </c>
      <c r="AG82" s="60" t="str">
        <f t="shared" ref="AG82:AG101" si="102">IF(AB82="","",")")</f>
        <v/>
      </c>
      <c r="AH82" s="68" t="str">
        <f t="shared" ref="AH82:AH101" si="103">IF(AI82="","","(")</f>
        <v/>
      </c>
      <c r="AI82" s="69" t="str">
        <f t="shared" ref="AI82:AI101" si="104">IF(J82="","",J82)</f>
        <v/>
      </c>
      <c r="AJ82" s="63" t="str">
        <f t="shared" ref="AJ82:AJ101" si="105">IF(AI82="","",",")</f>
        <v/>
      </c>
      <c r="AK82" s="63" t="str">
        <f t="shared" si="77"/>
        <v/>
      </c>
      <c r="AL82" s="63" t="str">
        <f t="shared" ref="AL82:AL101" si="106">IF(AI82="","",",")</f>
        <v/>
      </c>
      <c r="AM82" s="63" t="str">
        <f t="shared" ref="AM82:AM101" si="107">IF(AI82="","",450)</f>
        <v/>
      </c>
      <c r="AN82" s="63" t="str">
        <f t="shared" ref="AN82:AN101" si="108">IF(AI82="","",")")</f>
        <v/>
      </c>
    </row>
    <row r="83" spans="2:40" ht="26.5" thickTop="1" thickBot="1" x14ac:dyDescent="0.55000000000000004">
      <c r="C83" s="72"/>
      <c r="D83" s="73"/>
      <c r="E83" s="73"/>
      <c r="F83" s="73"/>
      <c r="G83" s="73"/>
      <c r="H83" s="73"/>
      <c r="I83" s="73"/>
      <c r="J83" s="73"/>
      <c r="K83" s="73"/>
      <c r="L83" s="74" t="s">
        <v>997</v>
      </c>
      <c r="M83" s="55"/>
      <c r="N83" s="56"/>
      <c r="O83" s="57"/>
      <c r="P83" s="58"/>
      <c r="Q83" s="59"/>
      <c r="R83" s="60"/>
      <c r="S83" s="55"/>
      <c r="T83" s="61"/>
      <c r="U83" s="62"/>
      <c r="V83" s="63"/>
      <c r="W83" s="64"/>
      <c r="X83" s="63"/>
      <c r="Y83" s="63"/>
      <c r="Z83" s="55"/>
      <c r="AA83" s="65"/>
      <c r="AB83" s="56"/>
      <c r="AC83" s="66"/>
      <c r="AD83" s="58"/>
      <c r="AE83" s="67"/>
      <c r="AF83" s="60"/>
      <c r="AG83" s="60"/>
      <c r="AH83" s="68"/>
      <c r="AI83" s="69"/>
      <c r="AJ83" s="63"/>
      <c r="AK83" s="63"/>
      <c r="AL83" s="63"/>
      <c r="AM83" s="63"/>
      <c r="AN83" s="63"/>
    </row>
    <row r="84" spans="2:40" ht="24.5" thickTop="1" thickBot="1" x14ac:dyDescent="0.55000000000000004">
      <c r="C84" s="78" t="s">
        <v>999</v>
      </c>
      <c r="D84" s="79"/>
      <c r="E84" s="79"/>
      <c r="F84" s="79"/>
      <c r="G84" s="79"/>
      <c r="H84" s="79"/>
      <c r="I84" s="79"/>
      <c r="J84" s="79"/>
      <c r="K84" s="79"/>
      <c r="L84" s="80" t="s">
        <v>1000</v>
      </c>
      <c r="M84" s="55" t="str">
        <f t="shared" ref="M84:M100" si="109">IF(N84="","","(")</f>
        <v/>
      </c>
      <c r="N84" s="56" t="str">
        <f t="shared" ref="N84:N100" si="110">IF(D84="","",D84)</f>
        <v/>
      </c>
      <c r="O84" s="57" t="str">
        <f t="shared" ref="O84:O100" si="111">IF(N84="","",",")</f>
        <v/>
      </c>
      <c r="P84" s="58" t="str">
        <f t="shared" ref="P84:P100" si="112">IF(E84="","",E84)</f>
        <v/>
      </c>
      <c r="Q84" s="59" t="str">
        <f t="shared" ref="Q84:Q100" si="113">IF(N84="","",",")</f>
        <v/>
      </c>
      <c r="R84" s="60" t="str">
        <f t="shared" ref="R84:R100" si="114">IF(N84="","",15)</f>
        <v/>
      </c>
      <c r="S84" s="55" t="str">
        <f t="shared" ref="S84:S100" si="115">IF(N84="","",")")</f>
        <v/>
      </c>
      <c r="T84" s="61" t="str">
        <f t="shared" ref="T84:T100" si="116">IF(U84="","","(")</f>
        <v/>
      </c>
      <c r="U84" s="62" t="str">
        <f t="shared" ref="U84:U100" si="117">IF(F84="","",F84)</f>
        <v/>
      </c>
      <c r="V84" s="63" t="str">
        <f t="shared" ref="V84:V100" si="118">IF(U84="","",",")</f>
        <v/>
      </c>
      <c r="W84" s="64" t="str">
        <f t="shared" ref="W84:W100" si="119">IF(G84="","",G84)</f>
        <v/>
      </c>
      <c r="X84" s="63" t="str">
        <f t="shared" ref="X84:X100" si="120">IF(U84="","",",")</f>
        <v/>
      </c>
      <c r="Y84" s="63" t="str">
        <f t="shared" ref="Y84:Y100" si="121">IF(U84="","",250)</f>
        <v/>
      </c>
      <c r="Z84" s="55" t="str">
        <f t="shared" ref="Z84:Z100" si="122">IF(U84="","",")")</f>
        <v/>
      </c>
      <c r="AA84" s="65" t="str">
        <f t="shared" ref="AA84:AA100" si="123">IF(AB84="","","(")</f>
        <v/>
      </c>
      <c r="AB84" s="56" t="str">
        <f t="shared" ref="AB84:AB100" si="124">IF(H84="","",H84)</f>
        <v/>
      </c>
      <c r="AC84" s="66" t="str">
        <f t="shared" ref="AC84:AC100" si="125">IF(AB84="","",",")</f>
        <v/>
      </c>
      <c r="AD84" s="58" t="str">
        <f t="shared" ref="AD84:AD100" si="126">IF(I84="","",I84)</f>
        <v/>
      </c>
      <c r="AE84" s="67" t="str">
        <f t="shared" ref="AE84:AE100" si="127">IF(AB84="","",",")</f>
        <v/>
      </c>
      <c r="AF84" s="60" t="str">
        <f t="shared" ref="AF84:AF100" si="128">IF(AB84="","",350)</f>
        <v/>
      </c>
      <c r="AG84" s="60" t="str">
        <f t="shared" ref="AG84:AG100" si="129">IF(AB84="","",")")</f>
        <v/>
      </c>
      <c r="AH84" s="68" t="str">
        <f t="shared" ref="AH84:AH100" si="130">IF(AI84="","","(")</f>
        <v/>
      </c>
      <c r="AI84" s="69" t="str">
        <f t="shared" ref="AI84:AI100" si="131">IF(J84="","",J84)</f>
        <v/>
      </c>
      <c r="AJ84" s="63" t="str">
        <f t="shared" ref="AJ84:AJ100" si="132">IF(AI84="","",",")</f>
        <v/>
      </c>
      <c r="AK84" s="63" t="str">
        <f t="shared" ref="AK84:AK100" si="133">IF(K84="","",K84)</f>
        <v/>
      </c>
      <c r="AL84" s="63" t="str">
        <f t="shared" ref="AL84:AL100" si="134">IF(AI84="","",",")</f>
        <v/>
      </c>
      <c r="AM84" s="63" t="str">
        <f t="shared" ref="AM84:AM100" si="135">IF(AI84="","",450)</f>
        <v/>
      </c>
      <c r="AN84" s="63" t="str">
        <f t="shared" ref="AN84:AN100" si="136">IF(AI84="","",")")</f>
        <v/>
      </c>
    </row>
    <row r="85" spans="2:40" ht="24.5" thickTop="1" thickBot="1" x14ac:dyDescent="0.55000000000000004">
      <c r="B85" t="s">
        <v>1001</v>
      </c>
      <c r="C85" s="81" t="s">
        <v>1002</v>
      </c>
      <c r="D85" s="82"/>
      <c r="E85" s="82"/>
      <c r="F85" s="82"/>
      <c r="G85" s="82"/>
      <c r="H85" s="82"/>
      <c r="I85" s="82"/>
      <c r="J85" s="82"/>
      <c r="K85" s="82"/>
      <c r="L85" s="83" t="str">
        <f>IF(C85="","",_xlfn.CONCAT("       triggerLine: ","""",C85,", ",M85:AN85,""", sC: ","""",B85,""", lines: ["))</f>
        <v xml:space="preserve">       triggerLine: "ASAMBLEA UNO, ", sC: "ta as", lines: [</v>
      </c>
      <c r="M85" s="55" t="str">
        <f t="shared" si="109"/>
        <v/>
      </c>
      <c r="N85" s="56" t="str">
        <f t="shared" si="110"/>
        <v/>
      </c>
      <c r="O85" s="57" t="str">
        <f t="shared" si="111"/>
        <v/>
      </c>
      <c r="P85" s="58" t="str">
        <f t="shared" si="112"/>
        <v/>
      </c>
      <c r="Q85" s="59" t="str">
        <f t="shared" si="113"/>
        <v/>
      </c>
      <c r="R85" s="60" t="str">
        <f t="shared" si="114"/>
        <v/>
      </c>
      <c r="S85" s="55" t="str">
        <f t="shared" si="115"/>
        <v/>
      </c>
      <c r="T85" s="61" t="str">
        <f t="shared" si="116"/>
        <v/>
      </c>
      <c r="U85" s="62" t="str">
        <f t="shared" si="117"/>
        <v/>
      </c>
      <c r="V85" s="63" t="str">
        <f t="shared" si="118"/>
        <v/>
      </c>
      <c r="W85" s="64" t="str">
        <f t="shared" si="119"/>
        <v/>
      </c>
      <c r="X85" s="63" t="str">
        <f t="shared" si="120"/>
        <v/>
      </c>
      <c r="Y85" s="63" t="str">
        <f t="shared" si="121"/>
        <v/>
      </c>
      <c r="Z85" s="55" t="str">
        <f t="shared" si="122"/>
        <v/>
      </c>
      <c r="AA85" s="65" t="str">
        <f t="shared" si="123"/>
        <v/>
      </c>
      <c r="AB85" s="56" t="str">
        <f t="shared" si="124"/>
        <v/>
      </c>
      <c r="AC85" s="66" t="str">
        <f t="shared" si="125"/>
        <v/>
      </c>
      <c r="AD85" s="58" t="str">
        <f t="shared" si="126"/>
        <v/>
      </c>
      <c r="AE85" s="67" t="str">
        <f t="shared" si="127"/>
        <v/>
      </c>
      <c r="AF85" s="60" t="str">
        <f t="shared" si="128"/>
        <v/>
      </c>
      <c r="AG85" s="60" t="str">
        <f t="shared" si="129"/>
        <v/>
      </c>
      <c r="AH85" s="68" t="str">
        <f t="shared" si="130"/>
        <v/>
      </c>
      <c r="AI85" s="69" t="str">
        <f t="shared" si="131"/>
        <v/>
      </c>
      <c r="AJ85" s="63" t="str">
        <f t="shared" si="132"/>
        <v/>
      </c>
      <c r="AK85" s="63" t="str">
        <f t="shared" si="133"/>
        <v/>
      </c>
      <c r="AL85" s="63" t="str">
        <f t="shared" si="134"/>
        <v/>
      </c>
      <c r="AM85" s="63" t="str">
        <f t="shared" si="135"/>
        <v/>
      </c>
      <c r="AN85" s="63" t="str">
        <f t="shared" si="136"/>
        <v/>
      </c>
    </row>
    <row r="86" spans="2:40" ht="24.5" thickTop="1" thickBot="1" x14ac:dyDescent="0.55000000000000004">
      <c r="B86" t="s">
        <v>1003</v>
      </c>
      <c r="C86" s="84" t="s">
        <v>1004</v>
      </c>
      <c r="D86" s="85"/>
      <c r="E86" s="85"/>
      <c r="F86" s="85"/>
      <c r="G86" s="85"/>
      <c r="H86" s="86"/>
      <c r="I86" s="86"/>
      <c r="J86" s="86"/>
      <c r="K86" s="86"/>
      <c r="L86" s="87" t="str">
        <f>IF(C86="","",_xlfn.CONCAT("            { line: ","""",C86,", ",M86:AN86,""", sC: ","""",B86,"""},"))</f>
        <v xml:space="preserve">            { line: "ASAMBLEA DOS, ", sC: "as"},</v>
      </c>
      <c r="M86" s="55" t="str">
        <f t="shared" si="109"/>
        <v/>
      </c>
      <c r="N86" s="56" t="str">
        <f t="shared" si="110"/>
        <v/>
      </c>
      <c r="O86" s="57" t="str">
        <f t="shared" si="111"/>
        <v/>
      </c>
      <c r="P86" s="58" t="str">
        <f t="shared" si="112"/>
        <v/>
      </c>
      <c r="Q86" s="59" t="str">
        <f t="shared" si="113"/>
        <v/>
      </c>
      <c r="R86" s="60" t="str">
        <f t="shared" si="114"/>
        <v/>
      </c>
      <c r="S86" s="55" t="str">
        <f t="shared" si="115"/>
        <v/>
      </c>
      <c r="T86" s="61" t="str">
        <f t="shared" si="116"/>
        <v/>
      </c>
      <c r="U86" s="62" t="str">
        <f t="shared" si="117"/>
        <v/>
      </c>
      <c r="V86" s="63" t="str">
        <f t="shared" si="118"/>
        <v/>
      </c>
      <c r="W86" s="64" t="str">
        <f t="shared" si="119"/>
        <v/>
      </c>
      <c r="X86" s="63" t="str">
        <f t="shared" si="120"/>
        <v/>
      </c>
      <c r="Y86" s="63" t="str">
        <f t="shared" si="121"/>
        <v/>
      </c>
      <c r="Z86" s="55" t="str">
        <f t="shared" si="122"/>
        <v/>
      </c>
      <c r="AA86" s="65" t="str">
        <f t="shared" si="123"/>
        <v/>
      </c>
      <c r="AB86" s="56" t="str">
        <f t="shared" si="124"/>
        <v/>
      </c>
      <c r="AC86" s="66" t="str">
        <f t="shared" si="125"/>
        <v/>
      </c>
      <c r="AD86" s="58" t="str">
        <f t="shared" si="126"/>
        <v/>
      </c>
      <c r="AE86" s="67" t="str">
        <f t="shared" si="127"/>
        <v/>
      </c>
      <c r="AF86" s="60" t="str">
        <f t="shared" si="128"/>
        <v/>
      </c>
      <c r="AG86" s="60" t="str">
        <f t="shared" si="129"/>
        <v/>
      </c>
      <c r="AH86" s="68" t="str">
        <f t="shared" si="130"/>
        <v/>
      </c>
      <c r="AI86" s="69" t="str">
        <f t="shared" si="131"/>
        <v/>
      </c>
      <c r="AJ86" s="63" t="str">
        <f t="shared" si="132"/>
        <v/>
      </c>
      <c r="AK86" s="63" t="str">
        <f t="shared" si="133"/>
        <v/>
      </c>
      <c r="AL86" s="63" t="str">
        <f t="shared" si="134"/>
        <v/>
      </c>
      <c r="AM86" s="63" t="str">
        <f t="shared" si="135"/>
        <v/>
      </c>
      <c r="AN86" s="63" t="str">
        <f t="shared" si="136"/>
        <v/>
      </c>
    </row>
    <row r="87" spans="2:40" ht="24.5" thickTop="1" thickBot="1" x14ac:dyDescent="0.55000000000000004">
      <c r="B87" t="s">
        <v>1003</v>
      </c>
      <c r="C87" s="84" t="s">
        <v>1005</v>
      </c>
      <c r="D87" s="88"/>
      <c r="E87" s="88"/>
      <c r="F87" s="88"/>
      <c r="G87" s="88"/>
      <c r="H87" s="89"/>
      <c r="I87" s="89"/>
      <c r="J87" s="89"/>
      <c r="K87" s="89"/>
      <c r="L87" s="87" t="str">
        <f>IF(C87="","",_xlfn.CONCAT("            { line: ","""",C87,", ",M87:AN87,""", sC: ","""",B87,"""},"))</f>
        <v xml:space="preserve">            { line: "ASAMBLEA TRES, ", sC: "as"},</v>
      </c>
      <c r="M87" s="55" t="str">
        <f t="shared" si="109"/>
        <v/>
      </c>
      <c r="N87" s="56" t="str">
        <f t="shared" si="110"/>
        <v/>
      </c>
      <c r="O87" s="57" t="str">
        <f t="shared" si="111"/>
        <v/>
      </c>
      <c r="P87" s="58" t="str">
        <f t="shared" si="112"/>
        <v/>
      </c>
      <c r="Q87" s="59" t="str">
        <f t="shared" si="113"/>
        <v/>
      </c>
      <c r="R87" s="60" t="str">
        <f t="shared" si="114"/>
        <v/>
      </c>
      <c r="S87" s="55" t="str">
        <f t="shared" si="115"/>
        <v/>
      </c>
      <c r="T87" s="61" t="str">
        <f t="shared" si="116"/>
        <v/>
      </c>
      <c r="U87" s="62" t="str">
        <f t="shared" si="117"/>
        <v/>
      </c>
      <c r="V87" s="63" t="str">
        <f t="shared" si="118"/>
        <v/>
      </c>
      <c r="W87" s="64" t="str">
        <f t="shared" si="119"/>
        <v/>
      </c>
      <c r="X87" s="63" t="str">
        <f t="shared" si="120"/>
        <v/>
      </c>
      <c r="Y87" s="63" t="str">
        <f t="shared" si="121"/>
        <v/>
      </c>
      <c r="Z87" s="55" t="str">
        <f t="shared" si="122"/>
        <v/>
      </c>
      <c r="AA87" s="65" t="str">
        <f t="shared" si="123"/>
        <v/>
      </c>
      <c r="AB87" s="56" t="str">
        <f t="shared" si="124"/>
        <v/>
      </c>
      <c r="AC87" s="66" t="str">
        <f t="shared" si="125"/>
        <v/>
      </c>
      <c r="AD87" s="58" t="str">
        <f t="shared" si="126"/>
        <v/>
      </c>
      <c r="AE87" s="67" t="str">
        <f t="shared" si="127"/>
        <v/>
      </c>
      <c r="AF87" s="60" t="str">
        <f t="shared" si="128"/>
        <v/>
      </c>
      <c r="AG87" s="60" t="str">
        <f t="shared" si="129"/>
        <v/>
      </c>
      <c r="AH87" s="68" t="str">
        <f t="shared" si="130"/>
        <v/>
      </c>
      <c r="AI87" s="69" t="str">
        <f t="shared" si="131"/>
        <v/>
      </c>
      <c r="AJ87" s="63" t="str">
        <f t="shared" si="132"/>
        <v/>
      </c>
      <c r="AK87" s="63" t="str">
        <f t="shared" si="133"/>
        <v/>
      </c>
      <c r="AL87" s="63" t="str">
        <f t="shared" si="134"/>
        <v/>
      </c>
      <c r="AM87" s="63" t="str">
        <f t="shared" si="135"/>
        <v/>
      </c>
      <c r="AN87" s="63" t="str">
        <f t="shared" si="136"/>
        <v/>
      </c>
    </row>
    <row r="88" spans="2:40" ht="24.5" thickTop="1" thickBot="1" x14ac:dyDescent="0.55000000000000004">
      <c r="B88" t="s">
        <v>1003</v>
      </c>
      <c r="C88" s="84" t="s">
        <v>1006</v>
      </c>
      <c r="D88" s="85"/>
      <c r="E88" s="85"/>
      <c r="F88" s="85"/>
      <c r="G88" s="85"/>
      <c r="H88" s="86"/>
      <c r="I88" s="86"/>
      <c r="J88" s="86"/>
      <c r="K88" s="86"/>
      <c r="L88" s="87" t="str">
        <f>IF(C88="","",_xlfn.CONCAT("            { line: ","""",C88,", ",M88:AN88,""", sC: ","""",B88,"""},"))</f>
        <v xml:space="preserve">            { line: "ASAMBLEA CUATRO, ", sC: "as"},</v>
      </c>
      <c r="M88" s="55" t="str">
        <f t="shared" si="109"/>
        <v/>
      </c>
      <c r="N88" s="56" t="str">
        <f t="shared" si="110"/>
        <v/>
      </c>
      <c r="O88" s="57" t="str">
        <f t="shared" si="111"/>
        <v/>
      </c>
      <c r="P88" s="58" t="str">
        <f t="shared" si="112"/>
        <v/>
      </c>
      <c r="Q88" s="59" t="str">
        <f t="shared" si="113"/>
        <v/>
      </c>
      <c r="R88" s="60" t="str">
        <f t="shared" si="114"/>
        <v/>
      </c>
      <c r="S88" s="55" t="str">
        <f t="shared" si="115"/>
        <v/>
      </c>
      <c r="T88" s="61" t="str">
        <f t="shared" si="116"/>
        <v/>
      </c>
      <c r="U88" s="62" t="str">
        <f t="shared" si="117"/>
        <v/>
      </c>
      <c r="V88" s="63" t="str">
        <f t="shared" si="118"/>
        <v/>
      </c>
      <c r="W88" s="64" t="str">
        <f t="shared" si="119"/>
        <v/>
      </c>
      <c r="X88" s="63" t="str">
        <f t="shared" si="120"/>
        <v/>
      </c>
      <c r="Y88" s="63" t="str">
        <f t="shared" si="121"/>
        <v/>
      </c>
      <c r="Z88" s="55" t="str">
        <f t="shared" si="122"/>
        <v/>
      </c>
      <c r="AA88" s="65" t="str">
        <f t="shared" si="123"/>
        <v/>
      </c>
      <c r="AB88" s="56" t="str">
        <f t="shared" si="124"/>
        <v/>
      </c>
      <c r="AC88" s="66" t="str">
        <f t="shared" si="125"/>
        <v/>
      </c>
      <c r="AD88" s="58" t="str">
        <f t="shared" si="126"/>
        <v/>
      </c>
      <c r="AE88" s="67" t="str">
        <f t="shared" si="127"/>
        <v/>
      </c>
      <c r="AF88" s="60" t="str">
        <f t="shared" si="128"/>
        <v/>
      </c>
      <c r="AG88" s="60" t="str">
        <f t="shared" si="129"/>
        <v/>
      </c>
      <c r="AH88" s="68" t="str">
        <f t="shared" si="130"/>
        <v/>
      </c>
      <c r="AI88" s="69" t="str">
        <f t="shared" si="131"/>
        <v/>
      </c>
      <c r="AJ88" s="63" t="str">
        <f t="shared" si="132"/>
        <v/>
      </c>
      <c r="AK88" s="63" t="str">
        <f t="shared" si="133"/>
        <v/>
      </c>
      <c r="AL88" s="63" t="str">
        <f t="shared" si="134"/>
        <v/>
      </c>
      <c r="AM88" s="63" t="str">
        <f t="shared" si="135"/>
        <v/>
      </c>
      <c r="AN88" s="63" t="str">
        <f t="shared" si="136"/>
        <v/>
      </c>
    </row>
    <row r="89" spans="2:40" ht="24.5" thickTop="1" thickBot="1" x14ac:dyDescent="0.55000000000000004">
      <c r="B89" t="s">
        <v>1003</v>
      </c>
      <c r="C89" s="84" t="s">
        <v>1007</v>
      </c>
      <c r="D89" s="88"/>
      <c r="E89" s="88"/>
      <c r="F89" s="88"/>
      <c r="G89" s="88"/>
      <c r="H89" s="89"/>
      <c r="I89" s="89"/>
      <c r="J89" s="89"/>
      <c r="K89" s="89"/>
      <c r="L89" s="87" t="str">
        <f>IF(C89="","",_xlfn.CONCAT("            { line: ","""",C89,", ",M89:AN89,""", sC: ","""",B89,"""},"))</f>
        <v xml:space="preserve">            { line: "ASAMBLEA CISCO, ", sC: "as"},</v>
      </c>
      <c r="M89" s="55" t="str">
        <f t="shared" si="109"/>
        <v/>
      </c>
      <c r="N89" s="56" t="str">
        <f t="shared" si="110"/>
        <v/>
      </c>
      <c r="O89" s="57" t="str">
        <f t="shared" si="111"/>
        <v/>
      </c>
      <c r="P89" s="58" t="str">
        <f t="shared" si="112"/>
        <v/>
      </c>
      <c r="Q89" s="59" t="str">
        <f t="shared" si="113"/>
        <v/>
      </c>
      <c r="R89" s="60" t="str">
        <f t="shared" si="114"/>
        <v/>
      </c>
      <c r="S89" s="55" t="str">
        <f t="shared" si="115"/>
        <v/>
      </c>
      <c r="T89" s="61" t="str">
        <f t="shared" si="116"/>
        <v/>
      </c>
      <c r="U89" s="62" t="str">
        <f t="shared" si="117"/>
        <v/>
      </c>
      <c r="V89" s="63" t="str">
        <f t="shared" si="118"/>
        <v/>
      </c>
      <c r="W89" s="64" t="str">
        <f t="shared" si="119"/>
        <v/>
      </c>
      <c r="X89" s="63" t="str">
        <f t="shared" si="120"/>
        <v/>
      </c>
      <c r="Y89" s="63" t="str">
        <f t="shared" si="121"/>
        <v/>
      </c>
      <c r="Z89" s="55" t="str">
        <f t="shared" si="122"/>
        <v/>
      </c>
      <c r="AA89" s="65" t="str">
        <f t="shared" si="123"/>
        <v/>
      </c>
      <c r="AB89" s="56" t="str">
        <f t="shared" si="124"/>
        <v/>
      </c>
      <c r="AC89" s="66" t="str">
        <f t="shared" si="125"/>
        <v/>
      </c>
      <c r="AD89" s="58" t="str">
        <f t="shared" si="126"/>
        <v/>
      </c>
      <c r="AE89" s="67" t="str">
        <f t="shared" si="127"/>
        <v/>
      </c>
      <c r="AF89" s="60" t="str">
        <f t="shared" si="128"/>
        <v/>
      </c>
      <c r="AG89" s="60" t="str">
        <f t="shared" si="129"/>
        <v/>
      </c>
      <c r="AH89" s="68" t="str">
        <f t="shared" si="130"/>
        <v/>
      </c>
      <c r="AI89" s="69" t="str">
        <f t="shared" si="131"/>
        <v/>
      </c>
      <c r="AJ89" s="63" t="str">
        <f t="shared" si="132"/>
        <v/>
      </c>
      <c r="AK89" s="63" t="str">
        <f t="shared" si="133"/>
        <v/>
      </c>
      <c r="AL89" s="63" t="str">
        <f t="shared" si="134"/>
        <v/>
      </c>
      <c r="AM89" s="63" t="str">
        <f t="shared" si="135"/>
        <v/>
      </c>
      <c r="AN89" s="63" t="str">
        <f t="shared" si="136"/>
        <v/>
      </c>
    </row>
    <row r="90" spans="2:40" ht="24.5" thickTop="1" thickBot="1" x14ac:dyDescent="0.55000000000000004">
      <c r="B90" t="s">
        <v>1003</v>
      </c>
      <c r="C90" s="84" t="s">
        <v>1008</v>
      </c>
      <c r="D90" s="90"/>
      <c r="E90" s="90"/>
      <c r="F90" s="90"/>
      <c r="G90" s="90"/>
      <c r="H90" s="91"/>
      <c r="I90" s="91"/>
      <c r="J90" s="91"/>
      <c r="K90" s="91"/>
      <c r="L90" s="87" t="str">
        <f>IF(C90="","",_xlfn.CONCAT("            { line: ","""",C90,", ",M90:AN90,""", sC: ","""",B90,"""},"))</f>
        <v xml:space="preserve">            { line: "ASAMBLEA SEIS, ", sC: "as"},</v>
      </c>
      <c r="M90" s="55" t="str">
        <f t="shared" si="109"/>
        <v/>
      </c>
      <c r="N90" s="56" t="str">
        <f t="shared" si="110"/>
        <v/>
      </c>
      <c r="O90" s="57" t="str">
        <f t="shared" si="111"/>
        <v/>
      </c>
      <c r="P90" s="58" t="str">
        <f t="shared" si="112"/>
        <v/>
      </c>
      <c r="Q90" s="59" t="str">
        <f t="shared" si="113"/>
        <v/>
      </c>
      <c r="R90" s="60" t="str">
        <f t="shared" si="114"/>
        <v/>
      </c>
      <c r="S90" s="55" t="str">
        <f t="shared" si="115"/>
        <v/>
      </c>
      <c r="T90" s="61" t="str">
        <f t="shared" si="116"/>
        <v/>
      </c>
      <c r="U90" s="62" t="str">
        <f t="shared" si="117"/>
        <v/>
      </c>
      <c r="V90" s="63" t="str">
        <f t="shared" si="118"/>
        <v/>
      </c>
      <c r="W90" s="64" t="str">
        <f t="shared" si="119"/>
        <v/>
      </c>
      <c r="X90" s="63" t="str">
        <f t="shared" si="120"/>
        <v/>
      </c>
      <c r="Y90" s="63" t="str">
        <f t="shared" si="121"/>
        <v/>
      </c>
      <c r="Z90" s="55" t="str">
        <f t="shared" si="122"/>
        <v/>
      </c>
      <c r="AA90" s="65" t="str">
        <f t="shared" si="123"/>
        <v/>
      </c>
      <c r="AB90" s="56" t="str">
        <f t="shared" si="124"/>
        <v/>
      </c>
      <c r="AC90" s="66" t="str">
        <f t="shared" si="125"/>
        <v/>
      </c>
      <c r="AD90" s="58" t="str">
        <f t="shared" si="126"/>
        <v/>
      </c>
      <c r="AE90" s="67" t="str">
        <f t="shared" si="127"/>
        <v/>
      </c>
      <c r="AF90" s="60" t="str">
        <f t="shared" si="128"/>
        <v/>
      </c>
      <c r="AG90" s="60" t="str">
        <f t="shared" si="129"/>
        <v/>
      </c>
      <c r="AH90" s="68" t="str">
        <f t="shared" si="130"/>
        <v/>
      </c>
      <c r="AI90" s="69" t="str">
        <f t="shared" si="131"/>
        <v/>
      </c>
      <c r="AJ90" s="63" t="str">
        <f t="shared" si="132"/>
        <v/>
      </c>
      <c r="AK90" s="63" t="str">
        <f t="shared" si="133"/>
        <v/>
      </c>
      <c r="AL90" s="63" t="str">
        <f t="shared" si="134"/>
        <v/>
      </c>
      <c r="AM90" s="63" t="str">
        <f t="shared" si="135"/>
        <v/>
      </c>
      <c r="AN90" s="63" t="str">
        <f t="shared" si="136"/>
        <v/>
      </c>
    </row>
    <row r="91" spans="2:40" ht="24.5" thickTop="1" thickBot="1" x14ac:dyDescent="0.55000000000000004">
      <c r="B91" t="s">
        <v>1003</v>
      </c>
      <c r="C91" s="92" t="s">
        <v>1009</v>
      </c>
      <c r="D91" s="82"/>
      <c r="E91" s="82"/>
      <c r="F91" s="82"/>
      <c r="G91" s="82"/>
      <c r="H91" s="82"/>
      <c r="I91" s="82"/>
      <c r="J91" s="82"/>
      <c r="K91" s="82"/>
      <c r="L91" s="93" t="str">
        <f>IF(C91="","",_xlfn.CONCAT("            { line: ","""",C91,", ",M91:AN91,""", sC: ","""",B91,"""},  ]},"))</f>
        <v xml:space="preserve">            { line: "ASAMBLEA CIERRE, ", sC: "as"},  ]},</v>
      </c>
      <c r="M91" s="55" t="str">
        <f t="shared" si="109"/>
        <v/>
      </c>
      <c r="N91" s="56" t="str">
        <f t="shared" si="110"/>
        <v/>
      </c>
      <c r="O91" s="57" t="str">
        <f t="shared" si="111"/>
        <v/>
      </c>
      <c r="P91" s="58" t="str">
        <f t="shared" si="112"/>
        <v/>
      </c>
      <c r="Q91" s="59" t="str">
        <f t="shared" si="113"/>
        <v/>
      </c>
      <c r="R91" s="60" t="str">
        <f t="shared" si="114"/>
        <v/>
      </c>
      <c r="S91" s="55" t="str">
        <f t="shared" si="115"/>
        <v/>
      </c>
      <c r="T91" s="61" t="str">
        <f t="shared" si="116"/>
        <v/>
      </c>
      <c r="U91" s="62" t="str">
        <f t="shared" si="117"/>
        <v/>
      </c>
      <c r="V91" s="63" t="str">
        <f t="shared" si="118"/>
        <v/>
      </c>
      <c r="W91" s="64" t="str">
        <f t="shared" si="119"/>
        <v/>
      </c>
      <c r="X91" s="63" t="str">
        <f t="shared" si="120"/>
        <v/>
      </c>
      <c r="Y91" s="63" t="str">
        <f t="shared" si="121"/>
        <v/>
      </c>
      <c r="Z91" s="55" t="str">
        <f t="shared" si="122"/>
        <v/>
      </c>
      <c r="AA91" s="65" t="str">
        <f t="shared" si="123"/>
        <v/>
      </c>
      <c r="AB91" s="56" t="str">
        <f t="shared" si="124"/>
        <v/>
      </c>
      <c r="AC91" s="66" t="str">
        <f t="shared" si="125"/>
        <v/>
      </c>
      <c r="AD91" s="58" t="str">
        <f t="shared" si="126"/>
        <v/>
      </c>
      <c r="AE91" s="67" t="str">
        <f t="shared" si="127"/>
        <v/>
      </c>
      <c r="AF91" s="60" t="str">
        <f t="shared" si="128"/>
        <v/>
      </c>
      <c r="AG91" s="60" t="str">
        <f t="shared" si="129"/>
        <v/>
      </c>
      <c r="AH91" s="68" t="str">
        <f t="shared" si="130"/>
        <v/>
      </c>
      <c r="AI91" s="69" t="str">
        <f t="shared" si="131"/>
        <v/>
      </c>
      <c r="AJ91" s="63" t="str">
        <f t="shared" si="132"/>
        <v/>
      </c>
      <c r="AK91" s="63" t="str">
        <f t="shared" si="133"/>
        <v/>
      </c>
      <c r="AL91" s="63" t="str">
        <f t="shared" si="134"/>
        <v/>
      </c>
      <c r="AM91" s="63" t="str">
        <f t="shared" si="135"/>
        <v/>
      </c>
      <c r="AN91" s="63" t="str">
        <f t="shared" si="136"/>
        <v/>
      </c>
    </row>
    <row r="92" spans="2:40" ht="25" customHeight="1" thickTop="1" thickBot="1" x14ac:dyDescent="0.4">
      <c r="B92" s="94"/>
      <c r="C92" s="94"/>
      <c r="D92" s="95"/>
      <c r="E92" s="95"/>
      <c r="F92" s="95"/>
      <c r="G92" s="95"/>
      <c r="H92" s="95"/>
      <c r="I92" s="95"/>
      <c r="J92" s="95"/>
      <c r="K92" s="95"/>
      <c r="L92" s="94" t="s">
        <v>1010</v>
      </c>
      <c r="M92" s="55" t="str">
        <f t="shared" si="109"/>
        <v/>
      </c>
      <c r="N92" s="56" t="str">
        <f t="shared" si="110"/>
        <v/>
      </c>
      <c r="O92" s="57" t="str">
        <f t="shared" si="111"/>
        <v/>
      </c>
      <c r="P92" s="58" t="str">
        <f t="shared" si="112"/>
        <v/>
      </c>
      <c r="Q92" s="59" t="str">
        <f t="shared" si="113"/>
        <v/>
      </c>
      <c r="R92" s="60" t="str">
        <f t="shared" si="114"/>
        <v/>
      </c>
      <c r="S92" s="55" t="str">
        <f t="shared" si="115"/>
        <v/>
      </c>
      <c r="T92" s="61" t="str">
        <f t="shared" si="116"/>
        <v/>
      </c>
      <c r="U92" s="62" t="str">
        <f t="shared" si="117"/>
        <v/>
      </c>
      <c r="V92" s="63" t="str">
        <f t="shared" si="118"/>
        <v/>
      </c>
      <c r="W92" s="64" t="str">
        <f t="shared" si="119"/>
        <v/>
      </c>
      <c r="X92" s="63" t="str">
        <f t="shared" si="120"/>
        <v/>
      </c>
      <c r="Y92" s="63" t="str">
        <f t="shared" si="121"/>
        <v/>
      </c>
      <c r="Z92" s="55" t="str">
        <f t="shared" si="122"/>
        <v/>
      </c>
      <c r="AA92" s="65" t="str">
        <f t="shared" si="123"/>
        <v/>
      </c>
      <c r="AB92" s="56" t="str">
        <f t="shared" si="124"/>
        <v/>
      </c>
      <c r="AC92" s="66" t="str">
        <f t="shared" si="125"/>
        <v/>
      </c>
      <c r="AD92" s="58" t="str">
        <f t="shared" si="126"/>
        <v/>
      </c>
      <c r="AE92" s="67" t="str">
        <f t="shared" si="127"/>
        <v/>
      </c>
      <c r="AF92" s="60" t="str">
        <f t="shared" si="128"/>
        <v/>
      </c>
      <c r="AG92" s="60" t="str">
        <f t="shared" si="129"/>
        <v/>
      </c>
      <c r="AH92" s="68" t="str">
        <f t="shared" si="130"/>
        <v/>
      </c>
      <c r="AI92" s="69" t="str">
        <f t="shared" si="131"/>
        <v/>
      </c>
      <c r="AJ92" s="63" t="str">
        <f t="shared" si="132"/>
        <v/>
      </c>
      <c r="AK92" s="63" t="str">
        <f t="shared" si="133"/>
        <v/>
      </c>
      <c r="AL92" s="63" t="str">
        <f t="shared" si="134"/>
        <v/>
      </c>
      <c r="AM92" s="63" t="str">
        <f t="shared" si="135"/>
        <v/>
      </c>
      <c r="AN92" s="63" t="str">
        <f t="shared" si="136"/>
        <v/>
      </c>
    </row>
    <row r="93" spans="2:40" ht="24.5" thickTop="1" thickBot="1" x14ac:dyDescent="0.55000000000000004">
      <c r="C93" s="78" t="s">
        <v>1011</v>
      </c>
      <c r="D93" s="79"/>
      <c r="E93" s="79"/>
      <c r="F93" s="79"/>
      <c r="G93" s="79"/>
      <c r="H93" s="79"/>
      <c r="I93" s="79"/>
      <c r="J93" s="79"/>
      <c r="K93" s="79"/>
      <c r="L93" s="80" t="s">
        <v>1000</v>
      </c>
      <c r="M93" s="55" t="str">
        <f t="shared" si="109"/>
        <v/>
      </c>
      <c r="N93" s="56" t="str">
        <f t="shared" si="110"/>
        <v/>
      </c>
      <c r="O93" s="57" t="str">
        <f t="shared" si="111"/>
        <v/>
      </c>
      <c r="P93" s="58" t="str">
        <f t="shared" si="112"/>
        <v/>
      </c>
      <c r="Q93" s="59" t="str">
        <f t="shared" si="113"/>
        <v/>
      </c>
      <c r="R93" s="60" t="str">
        <f t="shared" si="114"/>
        <v/>
      </c>
      <c r="S93" s="55" t="str">
        <f t="shared" si="115"/>
        <v/>
      </c>
      <c r="T93" s="61" t="str">
        <f t="shared" si="116"/>
        <v/>
      </c>
      <c r="U93" s="62" t="str">
        <f t="shared" si="117"/>
        <v/>
      </c>
      <c r="V93" s="63" t="str">
        <f t="shared" si="118"/>
        <v/>
      </c>
      <c r="W93" s="64" t="str">
        <f t="shared" si="119"/>
        <v/>
      </c>
      <c r="X93" s="63" t="str">
        <f t="shared" si="120"/>
        <v/>
      </c>
      <c r="Y93" s="63" t="str">
        <f t="shared" si="121"/>
        <v/>
      </c>
      <c r="Z93" s="55" t="str">
        <f t="shared" si="122"/>
        <v/>
      </c>
      <c r="AA93" s="65" t="str">
        <f t="shared" si="123"/>
        <v/>
      </c>
      <c r="AB93" s="56" t="str">
        <f t="shared" si="124"/>
        <v/>
      </c>
      <c r="AC93" s="66" t="str">
        <f t="shared" si="125"/>
        <v/>
      </c>
      <c r="AD93" s="58" t="str">
        <f t="shared" si="126"/>
        <v/>
      </c>
      <c r="AE93" s="67" t="str">
        <f t="shared" si="127"/>
        <v/>
      </c>
      <c r="AF93" s="60" t="str">
        <f t="shared" si="128"/>
        <v/>
      </c>
      <c r="AG93" s="60" t="str">
        <f t="shared" si="129"/>
        <v/>
      </c>
      <c r="AH93" s="68" t="str">
        <f t="shared" si="130"/>
        <v/>
      </c>
      <c r="AI93" s="69" t="str">
        <f t="shared" si="131"/>
        <v/>
      </c>
      <c r="AJ93" s="63" t="str">
        <f t="shared" si="132"/>
        <v/>
      </c>
      <c r="AK93" s="63" t="str">
        <f t="shared" si="133"/>
        <v/>
      </c>
      <c r="AL93" s="63" t="str">
        <f t="shared" si="134"/>
        <v/>
      </c>
      <c r="AM93" s="63" t="str">
        <f t="shared" si="135"/>
        <v/>
      </c>
      <c r="AN93" s="63" t="str">
        <f t="shared" si="136"/>
        <v/>
      </c>
    </row>
    <row r="94" spans="2:40" ht="24.5" thickTop="1" thickBot="1" x14ac:dyDescent="0.55000000000000004">
      <c r="B94" t="s">
        <v>1001</v>
      </c>
      <c r="C94" s="81" t="s">
        <v>1002</v>
      </c>
      <c r="D94" s="96"/>
      <c r="E94" s="96"/>
      <c r="F94" s="96"/>
      <c r="G94" s="96"/>
      <c r="H94" s="82"/>
      <c r="I94" s="82"/>
      <c r="J94" s="82"/>
      <c r="K94" s="82"/>
      <c r="L94" s="83" t="str">
        <f>IF(C94="","",_xlfn.CONCAT("       triggerLine: ","""",C94,", ",M94:AN94,""", sC: ","""",B94,""", lines: ["))</f>
        <v xml:space="preserve">       triggerLine: "ASAMBLEA UNO, ", sC: "ta as", lines: [</v>
      </c>
      <c r="M94" s="55" t="str">
        <f t="shared" si="109"/>
        <v/>
      </c>
      <c r="N94" s="56" t="str">
        <f t="shared" si="110"/>
        <v/>
      </c>
      <c r="O94" s="57" t="str">
        <f t="shared" si="111"/>
        <v/>
      </c>
      <c r="P94" s="58" t="str">
        <f t="shared" si="112"/>
        <v/>
      </c>
      <c r="Q94" s="59" t="str">
        <f t="shared" si="113"/>
        <v/>
      </c>
      <c r="R94" s="60" t="str">
        <f t="shared" si="114"/>
        <v/>
      </c>
      <c r="S94" s="55" t="str">
        <f t="shared" si="115"/>
        <v/>
      </c>
      <c r="T94" s="61" t="str">
        <f t="shared" si="116"/>
        <v/>
      </c>
      <c r="U94" s="62" t="str">
        <f t="shared" si="117"/>
        <v/>
      </c>
      <c r="V94" s="63" t="str">
        <f t="shared" si="118"/>
        <v/>
      </c>
      <c r="W94" s="64" t="str">
        <f t="shared" si="119"/>
        <v/>
      </c>
      <c r="X94" s="63" t="str">
        <f t="shared" si="120"/>
        <v/>
      </c>
      <c r="Y94" s="63" t="str">
        <f t="shared" si="121"/>
        <v/>
      </c>
      <c r="Z94" s="55" t="str">
        <f t="shared" si="122"/>
        <v/>
      </c>
      <c r="AA94" s="65" t="str">
        <f t="shared" si="123"/>
        <v/>
      </c>
      <c r="AB94" s="56" t="str">
        <f t="shared" si="124"/>
        <v/>
      </c>
      <c r="AC94" s="66" t="str">
        <f t="shared" si="125"/>
        <v/>
      </c>
      <c r="AD94" s="58" t="str">
        <f t="shared" si="126"/>
        <v/>
      </c>
      <c r="AE94" s="67" t="str">
        <f t="shared" si="127"/>
        <v/>
      </c>
      <c r="AF94" s="60" t="str">
        <f t="shared" si="128"/>
        <v/>
      </c>
      <c r="AG94" s="60" t="str">
        <f t="shared" si="129"/>
        <v/>
      </c>
      <c r="AH94" s="68" t="str">
        <f t="shared" si="130"/>
        <v/>
      </c>
      <c r="AI94" s="69" t="str">
        <f t="shared" si="131"/>
        <v/>
      </c>
      <c r="AJ94" s="63" t="str">
        <f t="shared" si="132"/>
        <v/>
      </c>
      <c r="AK94" s="63" t="str">
        <f t="shared" si="133"/>
        <v/>
      </c>
      <c r="AL94" s="63" t="str">
        <f t="shared" si="134"/>
        <v/>
      </c>
      <c r="AM94" s="63" t="str">
        <f t="shared" si="135"/>
        <v/>
      </c>
      <c r="AN94" s="63" t="str">
        <f t="shared" si="136"/>
        <v/>
      </c>
    </row>
    <row r="95" spans="2:40" ht="24.5" thickTop="1" thickBot="1" x14ac:dyDescent="0.55000000000000004">
      <c r="B95" t="s">
        <v>1003</v>
      </c>
      <c r="C95" s="84" t="s">
        <v>1004</v>
      </c>
      <c r="D95" s="85"/>
      <c r="E95" s="85"/>
      <c r="F95" s="85"/>
      <c r="G95" s="85"/>
      <c r="H95" s="86"/>
      <c r="I95" s="86"/>
      <c r="J95" s="86"/>
      <c r="K95" s="86"/>
      <c r="L95" s="87" t="str">
        <f>IF(C95="","",_xlfn.CONCAT("            { line: ","""",C95,", ",M95:AN95,""", sC: ","""",B95,"""},"))</f>
        <v xml:space="preserve">            { line: "ASAMBLEA DOS, ", sC: "as"},</v>
      </c>
      <c r="M95" s="55" t="str">
        <f t="shared" si="109"/>
        <v/>
      </c>
      <c r="N95" s="56" t="str">
        <f t="shared" si="110"/>
        <v/>
      </c>
      <c r="O95" s="57" t="str">
        <f t="shared" si="111"/>
        <v/>
      </c>
      <c r="P95" s="58" t="str">
        <f t="shared" si="112"/>
        <v/>
      </c>
      <c r="Q95" s="59" t="str">
        <f t="shared" si="113"/>
        <v/>
      </c>
      <c r="R95" s="60" t="str">
        <f t="shared" si="114"/>
        <v/>
      </c>
      <c r="S95" s="55" t="str">
        <f t="shared" si="115"/>
        <v/>
      </c>
      <c r="T95" s="61" t="str">
        <f t="shared" si="116"/>
        <v/>
      </c>
      <c r="U95" s="62" t="str">
        <f t="shared" si="117"/>
        <v/>
      </c>
      <c r="V95" s="63" t="str">
        <f t="shared" si="118"/>
        <v/>
      </c>
      <c r="W95" s="64" t="str">
        <f t="shared" si="119"/>
        <v/>
      </c>
      <c r="X95" s="63" t="str">
        <f t="shared" si="120"/>
        <v/>
      </c>
      <c r="Y95" s="63" t="str">
        <f t="shared" si="121"/>
        <v/>
      </c>
      <c r="Z95" s="55" t="str">
        <f t="shared" si="122"/>
        <v/>
      </c>
      <c r="AA95" s="65" t="str">
        <f t="shared" si="123"/>
        <v/>
      </c>
      <c r="AB95" s="56" t="str">
        <f t="shared" si="124"/>
        <v/>
      </c>
      <c r="AC95" s="66" t="str">
        <f t="shared" si="125"/>
        <v/>
      </c>
      <c r="AD95" s="58" t="str">
        <f t="shared" si="126"/>
        <v/>
      </c>
      <c r="AE95" s="67" t="str">
        <f t="shared" si="127"/>
        <v/>
      </c>
      <c r="AF95" s="60" t="str">
        <f t="shared" si="128"/>
        <v/>
      </c>
      <c r="AG95" s="60" t="str">
        <f t="shared" si="129"/>
        <v/>
      </c>
      <c r="AH95" s="68" t="str">
        <f t="shared" si="130"/>
        <v/>
      </c>
      <c r="AI95" s="69" t="str">
        <f t="shared" si="131"/>
        <v/>
      </c>
      <c r="AJ95" s="63" t="str">
        <f t="shared" si="132"/>
        <v/>
      </c>
      <c r="AK95" s="63" t="str">
        <f t="shared" si="133"/>
        <v/>
      </c>
      <c r="AL95" s="63" t="str">
        <f t="shared" si="134"/>
        <v/>
      </c>
      <c r="AM95" s="63" t="str">
        <f t="shared" si="135"/>
        <v/>
      </c>
      <c r="AN95" s="63" t="str">
        <f t="shared" si="136"/>
        <v/>
      </c>
    </row>
    <row r="96" spans="2:40" ht="24.5" thickTop="1" thickBot="1" x14ac:dyDescent="0.55000000000000004">
      <c r="B96" t="s">
        <v>1003</v>
      </c>
      <c r="C96" s="84" t="s">
        <v>1005</v>
      </c>
      <c r="D96" s="88"/>
      <c r="E96" s="88"/>
      <c r="F96" s="88"/>
      <c r="G96" s="88"/>
      <c r="H96" s="89"/>
      <c r="I96" s="89"/>
      <c r="J96" s="89"/>
      <c r="K96" s="89"/>
      <c r="L96" s="87" t="str">
        <f>IF(C96="","",_xlfn.CONCAT("            { line: ","""",C96,", ",M96:AN96,""", sC: ","""",B96,"""},"))</f>
        <v xml:space="preserve">            { line: "ASAMBLEA TRES, ", sC: "as"},</v>
      </c>
      <c r="M96" s="55" t="str">
        <f t="shared" si="109"/>
        <v/>
      </c>
      <c r="N96" s="56" t="str">
        <f t="shared" si="110"/>
        <v/>
      </c>
      <c r="O96" s="57" t="str">
        <f t="shared" si="111"/>
        <v/>
      </c>
      <c r="P96" s="58" t="str">
        <f t="shared" si="112"/>
        <v/>
      </c>
      <c r="Q96" s="59" t="str">
        <f t="shared" si="113"/>
        <v/>
      </c>
      <c r="R96" s="60" t="str">
        <f t="shared" si="114"/>
        <v/>
      </c>
      <c r="S96" s="55" t="str">
        <f t="shared" si="115"/>
        <v/>
      </c>
      <c r="T96" s="61" t="str">
        <f t="shared" si="116"/>
        <v/>
      </c>
      <c r="U96" s="62" t="str">
        <f t="shared" si="117"/>
        <v/>
      </c>
      <c r="V96" s="63" t="str">
        <f t="shared" si="118"/>
        <v/>
      </c>
      <c r="W96" s="64" t="str">
        <f t="shared" si="119"/>
        <v/>
      </c>
      <c r="X96" s="63" t="str">
        <f t="shared" si="120"/>
        <v/>
      </c>
      <c r="Y96" s="63" t="str">
        <f t="shared" si="121"/>
        <v/>
      </c>
      <c r="Z96" s="55" t="str">
        <f t="shared" si="122"/>
        <v/>
      </c>
      <c r="AA96" s="65" t="str">
        <f t="shared" si="123"/>
        <v/>
      </c>
      <c r="AB96" s="56" t="str">
        <f t="shared" si="124"/>
        <v/>
      </c>
      <c r="AC96" s="66" t="str">
        <f t="shared" si="125"/>
        <v/>
      </c>
      <c r="AD96" s="58" t="str">
        <f t="shared" si="126"/>
        <v/>
      </c>
      <c r="AE96" s="67" t="str">
        <f t="shared" si="127"/>
        <v/>
      </c>
      <c r="AF96" s="60" t="str">
        <f t="shared" si="128"/>
        <v/>
      </c>
      <c r="AG96" s="60" t="str">
        <f t="shared" si="129"/>
        <v/>
      </c>
      <c r="AH96" s="68" t="str">
        <f t="shared" si="130"/>
        <v/>
      </c>
      <c r="AI96" s="69" t="str">
        <f t="shared" si="131"/>
        <v/>
      </c>
      <c r="AJ96" s="63" t="str">
        <f t="shared" si="132"/>
        <v/>
      </c>
      <c r="AK96" s="63" t="str">
        <f t="shared" si="133"/>
        <v/>
      </c>
      <c r="AL96" s="63" t="str">
        <f t="shared" si="134"/>
        <v/>
      </c>
      <c r="AM96" s="63" t="str">
        <f t="shared" si="135"/>
        <v/>
      </c>
      <c r="AN96" s="63" t="str">
        <f t="shared" si="136"/>
        <v/>
      </c>
    </row>
    <row r="97" spans="2:40" ht="24.5" thickTop="1" thickBot="1" x14ac:dyDescent="0.55000000000000004">
      <c r="B97" t="s">
        <v>1003</v>
      </c>
      <c r="C97" s="84" t="s">
        <v>1006</v>
      </c>
      <c r="D97" s="85"/>
      <c r="E97" s="85"/>
      <c r="F97" s="85"/>
      <c r="G97" s="85"/>
      <c r="H97" s="86"/>
      <c r="I97" s="86"/>
      <c r="J97" s="86"/>
      <c r="K97" s="86"/>
      <c r="L97" s="87" t="str">
        <f>IF(C97="","",_xlfn.CONCAT("            { line: ","""",C97,", ",M97:AN97,""", sC: ","""",B97,"""},"))</f>
        <v xml:space="preserve">            { line: "ASAMBLEA CUATRO, ", sC: "as"},</v>
      </c>
      <c r="M97" s="55" t="str">
        <f t="shared" si="109"/>
        <v/>
      </c>
      <c r="N97" s="56" t="str">
        <f t="shared" si="110"/>
        <v/>
      </c>
      <c r="O97" s="57" t="str">
        <f t="shared" si="111"/>
        <v/>
      </c>
      <c r="P97" s="58" t="str">
        <f t="shared" si="112"/>
        <v/>
      </c>
      <c r="Q97" s="59" t="str">
        <f t="shared" si="113"/>
        <v/>
      </c>
      <c r="R97" s="60" t="str">
        <f t="shared" si="114"/>
        <v/>
      </c>
      <c r="S97" s="55" t="str">
        <f t="shared" si="115"/>
        <v/>
      </c>
      <c r="T97" s="61" t="str">
        <f t="shared" si="116"/>
        <v/>
      </c>
      <c r="U97" s="62" t="str">
        <f t="shared" si="117"/>
        <v/>
      </c>
      <c r="V97" s="63" t="str">
        <f t="shared" si="118"/>
        <v/>
      </c>
      <c r="W97" s="64" t="str">
        <f t="shared" si="119"/>
        <v/>
      </c>
      <c r="X97" s="63" t="str">
        <f t="shared" si="120"/>
        <v/>
      </c>
      <c r="Y97" s="63" t="str">
        <f t="shared" si="121"/>
        <v/>
      </c>
      <c r="Z97" s="55" t="str">
        <f t="shared" si="122"/>
        <v/>
      </c>
      <c r="AA97" s="65" t="str">
        <f t="shared" si="123"/>
        <v/>
      </c>
      <c r="AB97" s="56" t="str">
        <f t="shared" si="124"/>
        <v/>
      </c>
      <c r="AC97" s="66" t="str">
        <f t="shared" si="125"/>
        <v/>
      </c>
      <c r="AD97" s="58" t="str">
        <f t="shared" si="126"/>
        <v/>
      </c>
      <c r="AE97" s="67" t="str">
        <f t="shared" si="127"/>
        <v/>
      </c>
      <c r="AF97" s="60" t="str">
        <f t="shared" si="128"/>
        <v/>
      </c>
      <c r="AG97" s="60" t="str">
        <f t="shared" si="129"/>
        <v/>
      </c>
      <c r="AH97" s="68" t="str">
        <f t="shared" si="130"/>
        <v/>
      </c>
      <c r="AI97" s="69" t="str">
        <f t="shared" si="131"/>
        <v/>
      </c>
      <c r="AJ97" s="63" t="str">
        <f t="shared" si="132"/>
        <v/>
      </c>
      <c r="AK97" s="63" t="str">
        <f t="shared" si="133"/>
        <v/>
      </c>
      <c r="AL97" s="63" t="str">
        <f t="shared" si="134"/>
        <v/>
      </c>
      <c r="AM97" s="63" t="str">
        <f t="shared" si="135"/>
        <v/>
      </c>
      <c r="AN97" s="63" t="str">
        <f t="shared" si="136"/>
        <v/>
      </c>
    </row>
    <row r="98" spans="2:40" ht="24.5" thickTop="1" thickBot="1" x14ac:dyDescent="0.55000000000000004">
      <c r="B98" t="s">
        <v>1003</v>
      </c>
      <c r="C98" s="84" t="s">
        <v>1007</v>
      </c>
      <c r="D98" s="88"/>
      <c r="E98" s="88"/>
      <c r="F98" s="88"/>
      <c r="G98" s="88"/>
      <c r="H98" s="89"/>
      <c r="I98" s="89"/>
      <c r="J98" s="89"/>
      <c r="K98" s="89"/>
      <c r="L98" s="87" t="str">
        <f>IF(C98="","",_xlfn.CONCAT("            { line: ","""",C98,", ",M98:AN98,""", sC: ","""",B98,"""},"))</f>
        <v xml:space="preserve">            { line: "ASAMBLEA CISCO, ", sC: "as"},</v>
      </c>
      <c r="M98" s="55" t="str">
        <f t="shared" si="109"/>
        <v/>
      </c>
      <c r="N98" s="56" t="str">
        <f t="shared" si="110"/>
        <v/>
      </c>
      <c r="O98" s="57" t="str">
        <f t="shared" si="111"/>
        <v/>
      </c>
      <c r="P98" s="58" t="str">
        <f t="shared" si="112"/>
        <v/>
      </c>
      <c r="Q98" s="59" t="str">
        <f t="shared" si="113"/>
        <v/>
      </c>
      <c r="R98" s="60" t="str">
        <f t="shared" si="114"/>
        <v/>
      </c>
      <c r="S98" s="55" t="str">
        <f t="shared" si="115"/>
        <v/>
      </c>
      <c r="T98" s="61" t="str">
        <f t="shared" si="116"/>
        <v/>
      </c>
      <c r="U98" s="62" t="str">
        <f t="shared" si="117"/>
        <v/>
      </c>
      <c r="V98" s="63" t="str">
        <f t="shared" si="118"/>
        <v/>
      </c>
      <c r="W98" s="64" t="str">
        <f t="shared" si="119"/>
        <v/>
      </c>
      <c r="X98" s="63" t="str">
        <f t="shared" si="120"/>
        <v/>
      </c>
      <c r="Y98" s="63" t="str">
        <f t="shared" si="121"/>
        <v/>
      </c>
      <c r="Z98" s="55" t="str">
        <f t="shared" si="122"/>
        <v/>
      </c>
      <c r="AA98" s="65" t="str">
        <f t="shared" si="123"/>
        <v/>
      </c>
      <c r="AB98" s="56" t="str">
        <f t="shared" si="124"/>
        <v/>
      </c>
      <c r="AC98" s="66" t="str">
        <f t="shared" si="125"/>
        <v/>
      </c>
      <c r="AD98" s="58" t="str">
        <f t="shared" si="126"/>
        <v/>
      </c>
      <c r="AE98" s="67" t="str">
        <f t="shared" si="127"/>
        <v/>
      </c>
      <c r="AF98" s="60" t="str">
        <f t="shared" si="128"/>
        <v/>
      </c>
      <c r="AG98" s="60" t="str">
        <f t="shared" si="129"/>
        <v/>
      </c>
      <c r="AH98" s="68" t="str">
        <f t="shared" si="130"/>
        <v/>
      </c>
      <c r="AI98" s="69" t="str">
        <f t="shared" si="131"/>
        <v/>
      </c>
      <c r="AJ98" s="63" t="str">
        <f t="shared" si="132"/>
        <v/>
      </c>
      <c r="AK98" s="63" t="str">
        <f t="shared" si="133"/>
        <v/>
      </c>
      <c r="AL98" s="63" t="str">
        <f t="shared" si="134"/>
        <v/>
      </c>
      <c r="AM98" s="63" t="str">
        <f t="shared" si="135"/>
        <v/>
      </c>
      <c r="AN98" s="63" t="str">
        <f t="shared" si="136"/>
        <v/>
      </c>
    </row>
    <row r="99" spans="2:40" ht="24.5" thickTop="1" thickBot="1" x14ac:dyDescent="0.55000000000000004">
      <c r="B99" t="s">
        <v>1003</v>
      </c>
      <c r="C99" s="84" t="s">
        <v>1008</v>
      </c>
      <c r="D99" s="90"/>
      <c r="E99" s="90"/>
      <c r="F99" s="90"/>
      <c r="G99" s="90"/>
      <c r="H99" s="91"/>
      <c r="I99" s="91"/>
      <c r="J99" s="91"/>
      <c r="K99" s="91"/>
      <c r="L99" s="87" t="str">
        <f>IF(C99="","",_xlfn.CONCAT("            { line: ","""",C99,", ",M99:AN99,""", sC: ","""",B99,"""},"))</f>
        <v xml:space="preserve">            { line: "ASAMBLEA SEIS, ", sC: "as"},</v>
      </c>
      <c r="M99" s="55" t="str">
        <f t="shared" si="109"/>
        <v/>
      </c>
      <c r="N99" s="56" t="str">
        <f t="shared" si="110"/>
        <v/>
      </c>
      <c r="O99" s="57" t="str">
        <f t="shared" si="111"/>
        <v/>
      </c>
      <c r="P99" s="58" t="str">
        <f t="shared" si="112"/>
        <v/>
      </c>
      <c r="Q99" s="59" t="str">
        <f t="shared" si="113"/>
        <v/>
      </c>
      <c r="R99" s="60" t="str">
        <f t="shared" si="114"/>
        <v/>
      </c>
      <c r="S99" s="55" t="str">
        <f t="shared" si="115"/>
        <v/>
      </c>
      <c r="T99" s="61" t="str">
        <f t="shared" si="116"/>
        <v/>
      </c>
      <c r="U99" s="62" t="str">
        <f t="shared" si="117"/>
        <v/>
      </c>
      <c r="V99" s="63" t="str">
        <f t="shared" si="118"/>
        <v/>
      </c>
      <c r="W99" s="64" t="str">
        <f t="shared" si="119"/>
        <v/>
      </c>
      <c r="X99" s="63" t="str">
        <f t="shared" si="120"/>
        <v/>
      </c>
      <c r="Y99" s="63" t="str">
        <f t="shared" si="121"/>
        <v/>
      </c>
      <c r="Z99" s="55" t="str">
        <f t="shared" si="122"/>
        <v/>
      </c>
      <c r="AA99" s="65" t="str">
        <f t="shared" si="123"/>
        <v/>
      </c>
      <c r="AB99" s="56" t="str">
        <f t="shared" si="124"/>
        <v/>
      </c>
      <c r="AC99" s="66" t="str">
        <f t="shared" si="125"/>
        <v/>
      </c>
      <c r="AD99" s="58" t="str">
        <f t="shared" si="126"/>
        <v/>
      </c>
      <c r="AE99" s="67" t="str">
        <f t="shared" si="127"/>
        <v/>
      </c>
      <c r="AF99" s="60" t="str">
        <f t="shared" si="128"/>
        <v/>
      </c>
      <c r="AG99" s="60" t="str">
        <f t="shared" si="129"/>
        <v/>
      </c>
      <c r="AH99" s="68" t="str">
        <f t="shared" si="130"/>
        <v/>
      </c>
      <c r="AI99" s="69" t="str">
        <f t="shared" si="131"/>
        <v/>
      </c>
      <c r="AJ99" s="63" t="str">
        <f t="shared" si="132"/>
        <v/>
      </c>
      <c r="AK99" s="63" t="str">
        <f t="shared" si="133"/>
        <v/>
      </c>
      <c r="AL99" s="63" t="str">
        <f t="shared" si="134"/>
        <v/>
      </c>
      <c r="AM99" s="63" t="str">
        <f t="shared" si="135"/>
        <v/>
      </c>
      <c r="AN99" s="63" t="str">
        <f t="shared" si="136"/>
        <v/>
      </c>
    </row>
    <row r="100" spans="2:40" ht="24.5" thickTop="1" thickBot="1" x14ac:dyDescent="0.55000000000000004">
      <c r="B100" t="s">
        <v>1003</v>
      </c>
      <c r="C100" s="97" t="s">
        <v>1009</v>
      </c>
      <c r="D100" s="96"/>
      <c r="E100" s="96"/>
      <c r="F100" s="96"/>
      <c r="G100" s="96"/>
      <c r="H100" s="82"/>
      <c r="I100" s="82"/>
      <c r="J100" s="82"/>
      <c r="K100" s="82"/>
      <c r="L100" s="83" t="str">
        <f>IF(C100="","",_xlfn.CONCAT("            { line: ","""",C100,", ",M100:AN100,""", sC: ","""",B100,"""},  ]},"))</f>
        <v xml:space="preserve">            { line: "ASAMBLEA CIERRE, ", sC: "as"},  ]},</v>
      </c>
      <c r="M100" s="55" t="str">
        <f t="shared" si="109"/>
        <v/>
      </c>
      <c r="N100" s="56" t="str">
        <f t="shared" si="110"/>
        <v/>
      </c>
      <c r="O100" s="57" t="str">
        <f t="shared" si="111"/>
        <v/>
      </c>
      <c r="P100" s="58" t="str">
        <f t="shared" si="112"/>
        <v/>
      </c>
      <c r="Q100" s="59" t="str">
        <f t="shared" si="113"/>
        <v/>
      </c>
      <c r="R100" s="60" t="str">
        <f t="shared" si="114"/>
        <v/>
      </c>
      <c r="S100" s="55" t="str">
        <f t="shared" si="115"/>
        <v/>
      </c>
      <c r="T100" s="61" t="str">
        <f t="shared" si="116"/>
        <v/>
      </c>
      <c r="U100" s="62" t="str">
        <f t="shared" si="117"/>
        <v/>
      </c>
      <c r="V100" s="63" t="str">
        <f t="shared" si="118"/>
        <v/>
      </c>
      <c r="W100" s="64" t="str">
        <f t="shared" si="119"/>
        <v/>
      </c>
      <c r="X100" s="63" t="str">
        <f t="shared" si="120"/>
        <v/>
      </c>
      <c r="Y100" s="63" t="str">
        <f t="shared" si="121"/>
        <v/>
      </c>
      <c r="Z100" s="55" t="str">
        <f t="shared" si="122"/>
        <v/>
      </c>
      <c r="AA100" s="65" t="str">
        <f t="shared" si="123"/>
        <v/>
      </c>
      <c r="AB100" s="56" t="str">
        <f t="shared" si="124"/>
        <v/>
      </c>
      <c r="AC100" s="66" t="str">
        <f t="shared" si="125"/>
        <v/>
      </c>
      <c r="AD100" s="58" t="str">
        <f t="shared" si="126"/>
        <v/>
      </c>
      <c r="AE100" s="67" t="str">
        <f t="shared" si="127"/>
        <v/>
      </c>
      <c r="AF100" s="60" t="str">
        <f t="shared" si="128"/>
        <v/>
      </c>
      <c r="AG100" s="60" t="str">
        <f t="shared" si="129"/>
        <v/>
      </c>
      <c r="AH100" s="68" t="str">
        <f t="shared" si="130"/>
        <v/>
      </c>
      <c r="AI100" s="69" t="str">
        <f t="shared" si="131"/>
        <v/>
      </c>
      <c r="AJ100" s="63" t="str">
        <f t="shared" si="132"/>
        <v/>
      </c>
      <c r="AK100" s="63" t="str">
        <f t="shared" si="133"/>
        <v/>
      </c>
      <c r="AL100" s="63" t="str">
        <f t="shared" si="134"/>
        <v/>
      </c>
      <c r="AM100" s="63" t="str">
        <f t="shared" si="135"/>
        <v/>
      </c>
      <c r="AN100" s="63" t="str">
        <f t="shared" si="136"/>
        <v/>
      </c>
    </row>
    <row r="101" spans="2:40" ht="24.5" thickTop="1" thickBot="1" x14ac:dyDescent="0.55000000000000004">
      <c r="C101" s="50"/>
      <c r="D101" s="51"/>
      <c r="E101" s="51"/>
      <c r="F101" s="52"/>
      <c r="G101" s="52"/>
      <c r="H101" s="51"/>
      <c r="I101" s="51"/>
      <c r="J101" s="53"/>
      <c r="K101" s="53"/>
      <c r="L101" s="54" t="str">
        <f t="shared" si="82"/>
        <v/>
      </c>
      <c r="M101" s="55" t="str">
        <f t="shared" si="83"/>
        <v/>
      </c>
      <c r="N101" s="56" t="str">
        <f t="shared" si="84"/>
        <v/>
      </c>
      <c r="O101" s="57" t="str">
        <f t="shared" si="85"/>
        <v/>
      </c>
      <c r="P101" s="58" t="str">
        <f t="shared" si="86"/>
        <v/>
      </c>
      <c r="Q101" s="59" t="str">
        <f t="shared" si="87"/>
        <v/>
      </c>
      <c r="R101" s="60" t="str">
        <f t="shared" si="88"/>
        <v/>
      </c>
      <c r="S101" s="55" t="str">
        <f t="shared" si="89"/>
        <v/>
      </c>
      <c r="T101" s="61" t="str">
        <f t="shared" si="90"/>
        <v/>
      </c>
      <c r="U101" s="62" t="str">
        <f t="shared" si="91"/>
        <v/>
      </c>
      <c r="V101" s="63" t="str">
        <f t="shared" si="92"/>
        <v/>
      </c>
      <c r="W101" s="64" t="str">
        <f t="shared" si="93"/>
        <v/>
      </c>
      <c r="X101" s="63" t="str">
        <f t="shared" si="94"/>
        <v/>
      </c>
      <c r="Y101" s="63" t="str">
        <f t="shared" si="95"/>
        <v/>
      </c>
      <c r="Z101" s="55" t="str">
        <f t="shared" si="96"/>
        <v/>
      </c>
      <c r="AA101" s="65" t="str">
        <f t="shared" si="97"/>
        <v/>
      </c>
      <c r="AB101" s="56" t="str">
        <f t="shared" si="98"/>
        <v/>
      </c>
      <c r="AC101" s="66" t="str">
        <f t="shared" si="99"/>
        <v/>
      </c>
      <c r="AD101" s="58" t="str">
        <f t="shared" si="71"/>
        <v/>
      </c>
      <c r="AE101" s="67" t="str">
        <f t="shared" si="100"/>
        <v/>
      </c>
      <c r="AF101" s="60" t="str">
        <f t="shared" si="101"/>
        <v/>
      </c>
      <c r="AG101" s="60" t="str">
        <f t="shared" si="102"/>
        <v/>
      </c>
      <c r="AH101" s="68" t="str">
        <f t="shared" si="103"/>
        <v/>
      </c>
      <c r="AI101" s="69" t="str">
        <f t="shared" si="104"/>
        <v/>
      </c>
      <c r="AJ101" s="63" t="str">
        <f t="shared" si="105"/>
        <v/>
      </c>
      <c r="AK101" s="63" t="str">
        <f t="shared" si="77"/>
        <v/>
      </c>
      <c r="AL101" s="63" t="str">
        <f t="shared" si="106"/>
        <v/>
      </c>
      <c r="AM101" s="63" t="str">
        <f t="shared" si="107"/>
        <v/>
      </c>
      <c r="AN101" s="63" t="str">
        <f t="shared" si="108"/>
        <v/>
      </c>
    </row>
    <row r="102" spans="2:40" ht="24" customHeight="1" thickTop="1" x14ac:dyDescent="0.6">
      <c r="B102" s="94"/>
      <c r="C102" s="94"/>
      <c r="D102" s="94"/>
      <c r="E102" s="94"/>
      <c r="F102" s="94"/>
      <c r="G102" s="94"/>
      <c r="H102" s="94"/>
      <c r="I102" s="94"/>
      <c r="J102" s="94"/>
      <c r="K102" s="94"/>
      <c r="L102" s="98" t="str">
        <f>_xlfn.CONCAT("]}, // ULTIMA LINEA DEL CANTO: ",L1)</f>
        <v>]}, // ULTIMA LINEA DEL CANTO: ACLAMACIONES A LA ORACIÓN DE LOS FIELES</v>
      </c>
      <c r="M102" s="94"/>
    </row>
    <row r="103" spans="2:40" ht="20.5" x14ac:dyDescent="0.35">
      <c r="L103" s="99" t="s">
        <v>1012</v>
      </c>
      <c r="M103" s="100"/>
    </row>
    <row r="104" spans="2:40" x14ac:dyDescent="0.35">
      <c r="M104"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1]!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D15E59-4C33-4A71-888C-BE8A77B3AC9A}">
  <sheetPr codeName="Sheet77">
    <tabColor rgb="FF00B0F0"/>
  </sheetPr>
  <dimension ref="A1:AN43"/>
  <sheetViews>
    <sheetView zoomScale="85" zoomScaleNormal="85" workbookViewId="0">
      <pane xSplit="2" ySplit="1" topLeftCell="C26" activePane="bottomRight" state="frozen"/>
      <selection pane="topRight" activeCell="C1" sqref="C1"/>
      <selection pane="bottomLeft" activeCell="A2" sqref="A2"/>
      <selection pane="bottomRight" activeCell="C45" sqref="C45"/>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180</v>
      </c>
      <c r="E1" s="39"/>
      <c r="F1" s="39"/>
      <c r="G1" s="39"/>
      <c r="H1" s="39"/>
      <c r="I1" s="39"/>
      <c r="J1" s="39"/>
      <c r="K1" s="39"/>
      <c r="L1" s="40" t="str">
        <f ca="1">UPPER(VLOOKUP(C1,Table223[],3,FALSE))</f>
        <v>ALELUYA INTERLECCIONAL</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ALELUYA INTERLECCIONAL               ║</v>
      </c>
    </row>
    <row r="5" spans="2:32" ht="23" x14ac:dyDescent="0.35">
      <c r="L5" s="45" t="s">
        <v>986</v>
      </c>
    </row>
    <row r="6" spans="2:32" ht="23" x14ac:dyDescent="0.35">
      <c r="L6" s="46"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aleluyainterleccional</v>
      </c>
      <c r="L7" s="47" t="str">
        <f ca="1">_xlfn.CONCAT("        id: ","""",C7,"""",",")</f>
        <v xml:space="preserve">        id: "aleluyainterleccional",</v>
      </c>
    </row>
    <row r="8" spans="2:32" ht="23" x14ac:dyDescent="0.35">
      <c r="C8" t="str">
        <f ca="1">PROPER(L1)</f>
        <v>Aleluya Interleccional</v>
      </c>
      <c r="L8" s="47" t="str">
        <f ca="1">_xlfn.CONCAT("        tt: ","""",C8,"""",",")</f>
        <v xml:space="preserve">        tt: "Aleluya Interleccional",</v>
      </c>
    </row>
    <row r="9" spans="2:32" ht="23" x14ac:dyDescent="0.35">
      <c r="C9" t="str">
        <f ca="1">PROPER(L1)</f>
        <v>Aleluya Interleccional</v>
      </c>
      <c r="L9" s="47" t="str">
        <f ca="1">_xlfn.CONCAT("        title: ","""",C9,"""",",")</f>
        <v xml:space="preserve">        title: "Aleluya Interleccional",</v>
      </c>
    </row>
    <row r="10" spans="2:32" ht="23" x14ac:dyDescent="0.35">
      <c r="C10" t="str">
        <f ca="1">VLOOKUP(C1,Table223[],4,FALSE)</f>
        <v>Modelo I, II, III</v>
      </c>
      <c r="L10" s="47" t="str">
        <f ca="1">_xlfn.CONCAT("        ","subtitle: ","""",C10,"""",",")</f>
        <v xml:space="preserve">        subtitle: "Modelo I, II, III",</v>
      </c>
    </row>
    <row r="11" spans="2:32" ht="23" x14ac:dyDescent="0.35">
      <c r="C11" t="str">
        <f ca="1">_xlfn.CONCAT("category: [",VLOOKUP(C1,Table223[],16,FALSE),"],")</f>
        <v>category: ["Liturgia"],</v>
      </c>
      <c r="L11" s="47" t="str">
        <f ca="1">_xlfn.CONCAT("        ",C11)</f>
        <v xml:space="preserve">        category: ["Liturgia"],</v>
      </c>
    </row>
    <row r="12" spans="2:32" ht="23" x14ac:dyDescent="0.35">
      <c r="C12" t="str">
        <f ca="1">VLOOKUP(C1,Table223[],5,FALSE)</f>
        <v>Liturgia</v>
      </c>
      <c r="L12" s="47" t="str">
        <f ca="1">_xlfn.CONCAT("        catCanto: ","""",C12,"""",",   // Precatecumenado | Catecumenado | Liturgia | Eleccion")</f>
        <v xml:space="preserve">        catCanto: "Liturgia",   // Precatecumenado | Catecumenado | Liturgia | Eleccion</v>
      </c>
    </row>
    <row r="13" spans="2:32" ht="23" x14ac:dyDescent="0.35">
      <c r="L13" s="47" t="str">
        <f>_xlfn.CONCAT("        cejilla: ","""",C13,"""",",")</f>
        <v xml:space="preserve">        cejilla: "",</v>
      </c>
    </row>
    <row r="14" spans="2:32" ht="23" x14ac:dyDescent="0.35">
      <c r="L14" s="47" t="str">
        <f>_xlfn.CONCAT("        nCan: ","""",C14,"""",",")</f>
        <v xml:space="preserve">        nCan: "",</v>
      </c>
    </row>
    <row r="15" spans="2:32" ht="23" x14ac:dyDescent="0.35">
      <c r="L15" s="47" t="str">
        <f>_xlfn.CONCAT("        nCanURL: ","""",C15,"""",",")</f>
        <v xml:space="preserve">        nCanURL: "",</v>
      </c>
    </row>
    <row r="16" spans="2:32" ht="23" x14ac:dyDescent="0.35">
      <c r="C16">
        <f ca="1">VLOOKUP(C1,Table223[],1,FALSE)</f>
        <v>180</v>
      </c>
      <c r="L16" s="47" t="str">
        <f ca="1">_xlfn.CONCAT("        dbno: ","""",C16,"""",",")</f>
        <v xml:space="preserve">        dbno: "180",</v>
      </c>
    </row>
    <row r="17" spans="2:40" ht="23" x14ac:dyDescent="0.35">
      <c r="L17" s="47" t="str">
        <f>_xlfn.CONCAT("        notes: ","""",C17,"""",",")</f>
        <v xml:space="preserve">        notes: "",</v>
      </c>
    </row>
    <row r="18" spans="2:40" ht="23" x14ac:dyDescent="0.35">
      <c r="C18" t="s">
        <v>988</v>
      </c>
      <c r="L18" s="47" t="str">
        <f>_xlfn.CONCAT("        mant: ","""",C18,"""",",")</f>
        <v xml:space="preserve">        mant: "Si",</v>
      </c>
    </row>
    <row r="19" spans="2:40" ht="23" x14ac:dyDescent="0.35">
      <c r="C19" t="str">
        <f ca="1">C7</f>
        <v>aleluyainterleccional</v>
      </c>
      <c r="L19" s="47" t="str">
        <f ca="1">_xlfn.CONCAT("        audioSrc: ","""/audio/",C19,".mp3""",",")</f>
        <v xml:space="preserve">        audioSrc: "/audio/aleluyainterleccional.mp3",</v>
      </c>
    </row>
    <row r="20" spans="2:40" ht="23" x14ac:dyDescent="0.35">
      <c r="L20" s="45" t="s">
        <v>989</v>
      </c>
    </row>
    <row r="21" spans="2:40" ht="23" x14ac:dyDescent="0.35">
      <c r="L21" s="47" t="s">
        <v>990</v>
      </c>
    </row>
    <row r="22" spans="2:40" ht="23" x14ac:dyDescent="0.35">
      <c r="L22" s="47" t="s">
        <v>991</v>
      </c>
    </row>
    <row r="23" spans="2:40" ht="23" x14ac:dyDescent="0.35">
      <c r="L23" s="47" t="s">
        <v>992</v>
      </c>
    </row>
    <row r="24" spans="2:40" ht="23" x14ac:dyDescent="0.35">
      <c r="C24" t="s">
        <v>1014</v>
      </c>
      <c r="L24" s="47" t="s">
        <v>993</v>
      </c>
    </row>
    <row r="25" spans="2:40" ht="23" x14ac:dyDescent="0.35">
      <c r="L25" s="47" t="s">
        <v>994</v>
      </c>
    </row>
    <row r="26" spans="2:40" ht="23" x14ac:dyDescent="0.35">
      <c r="B26">
        <f ca="1">+C1-1</f>
        <v>179</v>
      </c>
      <c r="C26" t="str">
        <f ca="1">VLOOKUP(B26,Table4[],13,FALSE)</f>
        <v>"/src/index.html?canto=aclamacionesalaoraciondelosfieles"</v>
      </c>
      <c r="L26" s="47" t="str">
        <f ca="1">_xlfn.CONCAT("        ant: ",C26,",")</f>
        <v xml:space="preserve">        ant: "/src/index.html?canto=aclamacionesalaoraciondelosfieles",</v>
      </c>
    </row>
    <row r="27" spans="2:40" ht="23" x14ac:dyDescent="0.35">
      <c r="B27">
        <f ca="1">+C1+1</f>
        <v>181</v>
      </c>
      <c r="C27" t="str">
        <f ca="1">VLOOKUP(B27,Table4[],13,FALSE)</f>
        <v>"/src/index.html?canto=aleluyapascual"</v>
      </c>
      <c r="L27" s="47" t="str">
        <f ca="1">_xlfn.CONCAT("        sig: ",C27,",")</f>
        <v xml:space="preserve">        sig: "/src/index.html?canto=aleluyapascual",</v>
      </c>
    </row>
    <row r="28" spans="2:40" ht="23" x14ac:dyDescent="0.35">
      <c r="L28" s="45" t="s">
        <v>995</v>
      </c>
    </row>
    <row r="29" spans="2:40" ht="36" thickBot="1" x14ac:dyDescent="0.4">
      <c r="C29" s="48"/>
      <c r="D29" s="48"/>
      <c r="E29" s="48"/>
      <c r="F29" s="48"/>
      <c r="G29" s="48"/>
      <c r="H29" s="48"/>
      <c r="I29" s="48"/>
      <c r="J29" s="48"/>
      <c r="K29" s="48"/>
      <c r="L29" s="49" t="s">
        <v>996</v>
      </c>
    </row>
    <row r="30" spans="2:40" ht="24.5" thickTop="1" thickBot="1" x14ac:dyDescent="0.55000000000000004">
      <c r="B30" t="s">
        <v>1018</v>
      </c>
      <c r="C30" s="50" t="s">
        <v>1155</v>
      </c>
      <c r="D30" s="51" t="s">
        <v>1015</v>
      </c>
      <c r="E30" s="51" t="s">
        <v>1016</v>
      </c>
      <c r="F30" s="52" t="s">
        <v>1110</v>
      </c>
      <c r="G30" s="52"/>
      <c r="H30" s="51" t="s">
        <v>1015</v>
      </c>
      <c r="I30" s="51" t="s">
        <v>1016</v>
      </c>
      <c r="J30" s="53"/>
      <c r="K30" s="53"/>
      <c r="L30" s="54" t="str">
        <f t="shared" ref="L30:L31" si="0">IF(C30="","",_xlfn.CONCAT("            { line: ","""",C30,", ",M30:AN30,""", sC: ","""",B30,"""},"))</f>
        <v xml:space="preserve">            { line: "Aleluya, aleluya, aleluya., (Mi,m,15)(Re,,250)(Mi,m,350)", sC: "tc"},</v>
      </c>
      <c r="M30" s="55" t="str">
        <f t="shared" ref="M30:M35" si="1">IF(N30="","","(")</f>
        <v>(</v>
      </c>
      <c r="N30" s="56" t="str">
        <f t="shared" ref="N30:N40" si="2">IF(D30="","",D30)</f>
        <v>Mi</v>
      </c>
      <c r="O30" s="57" t="str">
        <f t="shared" ref="O30:O35" si="3">IF(N30="","",",")</f>
        <v>,</v>
      </c>
      <c r="P30" s="58" t="str">
        <f t="shared" ref="P30:P40" si="4">IF(E30="","",E30)</f>
        <v>m</v>
      </c>
      <c r="Q30" s="59" t="str">
        <f t="shared" ref="Q30:Q35" si="5">IF(N30="","",",")</f>
        <v>,</v>
      </c>
      <c r="R30" s="60">
        <f t="shared" ref="R30:R35" si="6">IF(N30="","",15)</f>
        <v>15</v>
      </c>
      <c r="S30" s="55" t="str">
        <f t="shared" ref="S30:S35" si="7">IF(N30="","",")")</f>
        <v>)</v>
      </c>
      <c r="T30" s="61" t="str">
        <f t="shared" ref="T30:T35" si="8">IF(U30="","","(")</f>
        <v>(</v>
      </c>
      <c r="U30" s="62" t="str">
        <f t="shared" ref="U30:U40" si="9">IF(F30="","",F30)</f>
        <v>Re</v>
      </c>
      <c r="V30" s="63" t="str">
        <f t="shared" ref="V30:V35" si="10">IF(U30="","",",")</f>
        <v>,</v>
      </c>
      <c r="W30" s="64" t="str">
        <f t="shared" ref="W30:W40" si="11">IF(G30="","",G30)</f>
        <v/>
      </c>
      <c r="X30" s="63" t="str">
        <f t="shared" ref="X30:X35" si="12">IF(U30="","",",")</f>
        <v>,</v>
      </c>
      <c r="Y30" s="63">
        <f t="shared" ref="Y30:Y35" si="13">IF(U30="","",250)</f>
        <v>250</v>
      </c>
      <c r="Z30" s="55" t="str">
        <f t="shared" ref="Z30:Z35" si="14">IF(U30="","",")")</f>
        <v>)</v>
      </c>
      <c r="AA30" s="65" t="str">
        <f t="shared" ref="AA30:AA35" si="15">IF(AB30="","","(")</f>
        <v>(</v>
      </c>
      <c r="AB30" s="56" t="str">
        <f t="shared" ref="AB30:AB40" si="16">IF(H30="","",H30)</f>
        <v>Mi</v>
      </c>
      <c r="AC30" s="66" t="str">
        <f t="shared" ref="AC30:AC35" si="17">IF(AB30="","",",")</f>
        <v>,</v>
      </c>
      <c r="AD30" s="58" t="str">
        <f t="shared" ref="AD30:AD35" si="18">IF(I30="","",I30)</f>
        <v>m</v>
      </c>
      <c r="AE30" s="67" t="str">
        <f t="shared" ref="AE30:AE35" si="19">IF(AB30="","",",")</f>
        <v>,</v>
      </c>
      <c r="AF30" s="60">
        <f t="shared" ref="AF30:AF35" si="20">IF(AB30="","",350)</f>
        <v>350</v>
      </c>
      <c r="AG30" s="60" t="str">
        <f t="shared" ref="AG30:AG35" si="21">IF(AB30="","",")")</f>
        <v>)</v>
      </c>
      <c r="AH30" s="68" t="str">
        <f t="shared" ref="AH30:AH35" si="22">IF(AI30="","","(")</f>
        <v/>
      </c>
      <c r="AI30" s="69" t="str">
        <f t="shared" ref="AI30:AI40"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2:40" ht="24.5" thickTop="1" thickBot="1" x14ac:dyDescent="0.55000000000000004">
      <c r="B31" t="s">
        <v>1001</v>
      </c>
      <c r="C31" s="50" t="s">
        <v>1156</v>
      </c>
      <c r="D31" s="51" t="s">
        <v>1110</v>
      </c>
      <c r="E31" s="51"/>
      <c r="F31" s="52" t="s">
        <v>1015</v>
      </c>
      <c r="G31" s="52" t="s">
        <v>1016</v>
      </c>
      <c r="H31" s="51"/>
      <c r="I31" s="51"/>
      <c r="J31" s="53"/>
      <c r="K31" s="53"/>
      <c r="L31" s="54" t="str">
        <f t="shared" si="0"/>
        <v xml:space="preserve">            { line: "ALELUYA, ALELUYA, ALELUYA., (Re,,15)(Mi,m,250)", sC: "ta as"},</v>
      </c>
      <c r="M31" s="55" t="str">
        <f t="shared" si="1"/>
        <v>(</v>
      </c>
      <c r="N31" s="56" t="str">
        <f t="shared" si="2"/>
        <v>Re</v>
      </c>
      <c r="O31" s="57" t="str">
        <f t="shared" si="3"/>
        <v>,</v>
      </c>
      <c r="P31" s="58" t="str">
        <f t="shared" si="4"/>
        <v/>
      </c>
      <c r="Q31" s="59" t="str">
        <f t="shared" si="5"/>
        <v>,</v>
      </c>
      <c r="R31" s="60">
        <f t="shared" si="6"/>
        <v>15</v>
      </c>
      <c r="S31" s="55" t="str">
        <f t="shared" si="7"/>
        <v>)</v>
      </c>
      <c r="T31" s="61" t="str">
        <f t="shared" si="8"/>
        <v>(</v>
      </c>
      <c r="U31" s="62" t="str">
        <f t="shared" si="9"/>
        <v>Mi</v>
      </c>
      <c r="V31" s="63" t="str">
        <f t="shared" si="10"/>
        <v>,</v>
      </c>
      <c r="W31" s="64" t="str">
        <f t="shared" si="11"/>
        <v>m</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6.5" thickTop="1" thickBot="1" x14ac:dyDescent="0.55000000000000004">
      <c r="C32" s="72"/>
      <c r="D32" s="73"/>
      <c r="E32" s="73"/>
      <c r="F32" s="73"/>
      <c r="G32" s="73"/>
      <c r="H32" s="73"/>
      <c r="I32" s="73"/>
      <c r="J32" s="73"/>
      <c r="K32" s="73"/>
      <c r="L32" s="74" t="s">
        <v>997</v>
      </c>
      <c r="M32" s="55"/>
      <c r="N32" s="56"/>
      <c r="O32" s="57"/>
      <c r="P32" s="58"/>
      <c r="Q32" s="59"/>
      <c r="R32" s="60"/>
      <c r="S32" s="55"/>
      <c r="T32" s="61"/>
      <c r="U32" s="62"/>
      <c r="V32" s="63"/>
      <c r="W32" s="64"/>
      <c r="X32" s="63"/>
      <c r="Y32" s="63"/>
      <c r="Z32" s="55"/>
      <c r="AA32" s="65"/>
      <c r="AB32" s="56"/>
      <c r="AC32" s="66"/>
      <c r="AD32" s="58"/>
      <c r="AE32" s="67"/>
      <c r="AF32" s="60"/>
      <c r="AG32" s="60"/>
      <c r="AH32" s="68"/>
      <c r="AI32" s="69"/>
      <c r="AJ32" s="63"/>
      <c r="AK32" s="63"/>
      <c r="AL32" s="63"/>
      <c r="AM32" s="63"/>
      <c r="AN32" s="63"/>
    </row>
    <row r="33" spans="1:40" ht="24.5" thickTop="1" thickBot="1" x14ac:dyDescent="0.55000000000000004">
      <c r="B33" t="s">
        <v>1018</v>
      </c>
      <c r="C33" s="50" t="s">
        <v>1157</v>
      </c>
      <c r="D33" s="51" t="s">
        <v>1015</v>
      </c>
      <c r="E33" s="51" t="s">
        <v>1016</v>
      </c>
      <c r="F33" s="52" t="s">
        <v>1017</v>
      </c>
      <c r="G33" s="52" t="s">
        <v>1016</v>
      </c>
      <c r="H33" s="51" t="s">
        <v>1015</v>
      </c>
      <c r="I33" s="51" t="s">
        <v>1016</v>
      </c>
      <c r="J33" s="53"/>
      <c r="K33" s="53"/>
      <c r="L33" s="54" t="str">
        <f>IF(C33="","",_xlfn.CONCAT("            { line: ","""",C33,", ",M33:AN33,""", sC: ","""",B33,"""},"))</f>
        <v xml:space="preserve">            { line: "Tomad sobre vosotros mi yugo y aprended de mí,, (Mi,m,15)(La,m,250)(Mi,m,350)", sC: "tc"},</v>
      </c>
      <c r="M33" s="55" t="str">
        <f t="shared" si="1"/>
        <v>(</v>
      </c>
      <c r="N33" s="56" t="str">
        <f t="shared" si="2"/>
        <v>Mi</v>
      </c>
      <c r="O33" s="57" t="str">
        <f t="shared" si="3"/>
        <v>,</v>
      </c>
      <c r="P33" s="58" t="str">
        <f t="shared" si="4"/>
        <v>m</v>
      </c>
      <c r="Q33" s="59" t="str">
        <f t="shared" si="5"/>
        <v>,</v>
      </c>
      <c r="R33" s="60">
        <f t="shared" si="6"/>
        <v>15</v>
      </c>
      <c r="S33" s="55" t="str">
        <f t="shared" si="7"/>
        <v>)</v>
      </c>
      <c r="T33" s="61" t="str">
        <f t="shared" si="8"/>
        <v>(</v>
      </c>
      <c r="U33" s="62" t="str">
        <f t="shared" si="9"/>
        <v>La</v>
      </c>
      <c r="V33" s="63" t="str">
        <f t="shared" si="10"/>
        <v>,</v>
      </c>
      <c r="W33" s="64" t="str">
        <f t="shared" si="11"/>
        <v>m</v>
      </c>
      <c r="X33" s="63" t="str">
        <f t="shared" si="12"/>
        <v>,</v>
      </c>
      <c r="Y33" s="63">
        <f t="shared" si="13"/>
        <v>250</v>
      </c>
      <c r="Z33" s="55" t="str">
        <f t="shared" si="14"/>
        <v>)</v>
      </c>
      <c r="AA33" s="65" t="str">
        <f t="shared" si="15"/>
        <v>(</v>
      </c>
      <c r="AB33" s="56" t="str">
        <f t="shared" si="16"/>
        <v>Mi</v>
      </c>
      <c r="AC33" s="66" t="str">
        <f t="shared" si="17"/>
        <v>,</v>
      </c>
      <c r="AD33" s="58" t="str">
        <f t="shared" si="18"/>
        <v>m</v>
      </c>
      <c r="AE33" s="67" t="str">
        <f t="shared" si="19"/>
        <v>,</v>
      </c>
      <c r="AF33" s="60">
        <f t="shared" si="20"/>
        <v>350</v>
      </c>
      <c r="AG33" s="60" t="str">
        <f t="shared" si="21"/>
        <v>)</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4.5" thickTop="1" thickBot="1" x14ac:dyDescent="0.55000000000000004">
      <c r="C34" s="50" t="s">
        <v>1158</v>
      </c>
      <c r="D34" s="51" t="s">
        <v>1017</v>
      </c>
      <c r="E34" s="51" t="s">
        <v>1016</v>
      </c>
      <c r="F34" s="52"/>
      <c r="G34" s="52"/>
      <c r="H34" s="51"/>
      <c r="I34" s="51"/>
      <c r="J34" s="53"/>
      <c r="K34" s="53"/>
      <c r="L34" s="54" t="str">
        <f>IF(C34="","",_xlfn.CONCAT("            { line: ","""",C34,", ",M34:AN34,""", sC: ","""",B34,"""},"))</f>
        <v xml:space="preserve">            { line: "que soy manso y humilde de corazón,, (La,m,15)", sC: ""},</v>
      </c>
      <c r="M34" s="55" t="str">
        <f t="shared" si="1"/>
        <v>(</v>
      </c>
      <c r="N34" s="56" t="str">
        <f t="shared" si="2"/>
        <v>La</v>
      </c>
      <c r="O34" s="57" t="str">
        <f t="shared" si="3"/>
        <v>,</v>
      </c>
      <c r="P34" s="58" t="str">
        <f t="shared" si="4"/>
        <v>m</v>
      </c>
      <c r="Q34" s="59" t="str">
        <f t="shared" si="5"/>
        <v>,</v>
      </c>
      <c r="R34" s="60">
        <f t="shared" si="6"/>
        <v>15</v>
      </c>
      <c r="S34" s="55" t="str">
        <f t="shared" si="7"/>
        <v>)</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4.5" thickTop="1" thickBot="1" x14ac:dyDescent="0.55000000000000004">
      <c r="C35" s="50" t="s">
        <v>1159</v>
      </c>
      <c r="D35" s="51" t="s">
        <v>1015</v>
      </c>
      <c r="E35" s="51" t="s">
        <v>1016</v>
      </c>
      <c r="F35" s="52"/>
      <c r="G35" s="52"/>
      <c r="H35" s="51"/>
      <c r="I35" s="51"/>
      <c r="J35" s="53"/>
      <c r="K35" s="53"/>
      <c r="L35" s="54" t="str">
        <f t="shared" ref="L35" si="29">IF(C35="","",_xlfn.CONCAT("            { line: ","""",C35,", ",M35:AN35,""", sC: ","""",B35,"""},"))</f>
        <v xml:space="preserve">            { line: "y hallaréis descanso para vosotros,, (Mi,m,15)", sC: ""},</v>
      </c>
      <c r="M35" s="55" t="str">
        <f t="shared" si="1"/>
        <v>(</v>
      </c>
      <c r="N35" s="56" t="str">
        <f t="shared" si="2"/>
        <v>Mi</v>
      </c>
      <c r="O35" s="57" t="str">
        <f t="shared" si="3"/>
        <v>,</v>
      </c>
      <c r="P35" s="58" t="str">
        <f t="shared" si="4"/>
        <v>m</v>
      </c>
      <c r="Q35" s="59" t="str">
        <f t="shared" si="5"/>
        <v>,</v>
      </c>
      <c r="R35" s="60">
        <f t="shared" si="6"/>
        <v>15</v>
      </c>
      <c r="S35" s="55" t="str">
        <f t="shared" si="7"/>
        <v>)</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6.5" thickTop="1" thickBot="1" x14ac:dyDescent="0.55000000000000004">
      <c r="C36" s="72"/>
      <c r="D36" s="73"/>
      <c r="E36" s="73"/>
      <c r="F36" s="73"/>
      <c r="G36" s="73"/>
      <c r="H36" s="73"/>
      <c r="I36" s="73"/>
      <c r="J36" s="73"/>
      <c r="K36" s="73"/>
      <c r="L36" s="74" t="s">
        <v>997</v>
      </c>
      <c r="M36" s="55"/>
      <c r="N36" s="56"/>
      <c r="O36" s="57"/>
      <c r="P36" s="58"/>
      <c r="Q36" s="59"/>
      <c r="R36" s="60"/>
      <c r="S36" s="55"/>
      <c r="T36" s="61"/>
      <c r="U36" s="62"/>
      <c r="V36" s="63"/>
      <c r="W36" s="64"/>
      <c r="X36" s="63"/>
      <c r="Y36" s="63"/>
      <c r="Z36" s="55"/>
      <c r="AA36" s="65"/>
      <c r="AB36" s="56"/>
      <c r="AC36" s="66"/>
      <c r="AD36" s="58"/>
      <c r="AE36" s="67"/>
      <c r="AF36" s="60"/>
      <c r="AG36" s="60"/>
      <c r="AH36" s="68"/>
      <c r="AI36" s="69"/>
      <c r="AJ36" s="63"/>
      <c r="AK36" s="63"/>
      <c r="AL36" s="63"/>
      <c r="AM36" s="63"/>
      <c r="AN36" s="63"/>
    </row>
    <row r="37" spans="1:40" ht="24.5" thickTop="1" thickBot="1" x14ac:dyDescent="0.55000000000000004">
      <c r="C37" s="78" t="s">
        <v>999</v>
      </c>
      <c r="D37" s="79"/>
      <c r="E37" s="79"/>
      <c r="F37" s="79"/>
      <c r="G37" s="79"/>
      <c r="H37" s="79"/>
      <c r="I37" s="79"/>
      <c r="J37" s="79"/>
      <c r="K37" s="79"/>
      <c r="L37" s="80" t="s">
        <v>1000</v>
      </c>
      <c r="M37" s="55" t="str">
        <f t="shared" ref="M37:M39" si="30">IF(N37="","","(")</f>
        <v/>
      </c>
      <c r="N37" s="56" t="str">
        <f t="shared" ref="N37:N39" si="31">IF(D37="","",D37)</f>
        <v/>
      </c>
      <c r="O37" s="57" t="str">
        <f t="shared" ref="O37:O39" si="32">IF(N37="","",",")</f>
        <v/>
      </c>
      <c r="P37" s="58" t="str">
        <f t="shared" ref="P37:P39" si="33">IF(E37="","",E37)</f>
        <v/>
      </c>
      <c r="Q37" s="59" t="str">
        <f t="shared" ref="Q37:Q39" si="34">IF(N37="","",",")</f>
        <v/>
      </c>
      <c r="R37" s="60" t="str">
        <f t="shared" ref="R37:R39" si="35">IF(N37="","",15)</f>
        <v/>
      </c>
      <c r="S37" s="55" t="str">
        <f t="shared" ref="S37:S39" si="36">IF(N37="","",")")</f>
        <v/>
      </c>
      <c r="T37" s="61" t="str">
        <f t="shared" ref="T37:T39" si="37">IF(U37="","","(")</f>
        <v/>
      </c>
      <c r="U37" s="62" t="str">
        <f t="shared" ref="U37:U39" si="38">IF(F37="","",F37)</f>
        <v/>
      </c>
      <c r="V37" s="63" t="str">
        <f t="shared" ref="V37:V39" si="39">IF(U37="","",",")</f>
        <v/>
      </c>
      <c r="W37" s="64" t="str">
        <f t="shared" ref="W37:W39" si="40">IF(G37="","",G37)</f>
        <v/>
      </c>
      <c r="X37" s="63" t="str">
        <f t="shared" ref="X37:X39" si="41">IF(U37="","",",")</f>
        <v/>
      </c>
      <c r="Y37" s="63" t="str">
        <f t="shared" ref="Y37:Y39" si="42">IF(U37="","",250)</f>
        <v/>
      </c>
      <c r="Z37" s="55" t="str">
        <f t="shared" ref="Z37:Z39" si="43">IF(U37="","",")")</f>
        <v/>
      </c>
      <c r="AA37" s="65" t="str">
        <f t="shared" ref="AA37:AA39" si="44">IF(AB37="","","(")</f>
        <v/>
      </c>
      <c r="AB37" s="56" t="str">
        <f t="shared" ref="AB37:AB39" si="45">IF(H37="","",H37)</f>
        <v/>
      </c>
      <c r="AC37" s="66" t="str">
        <f t="shared" ref="AC37:AC39" si="46">IF(AB37="","",",")</f>
        <v/>
      </c>
      <c r="AD37" s="58" t="str">
        <f t="shared" ref="AD37:AD39" si="47">IF(I37="","",I37)</f>
        <v/>
      </c>
      <c r="AE37" s="67" t="str">
        <f t="shared" ref="AE37:AE39" si="48">IF(AB37="","",",")</f>
        <v/>
      </c>
      <c r="AF37" s="60" t="str">
        <f t="shared" ref="AF37:AF39" si="49">IF(AB37="","",350)</f>
        <v/>
      </c>
      <c r="AG37" s="60" t="str">
        <f t="shared" ref="AG37:AG39" si="50">IF(AB37="","",")")</f>
        <v/>
      </c>
      <c r="AH37" s="68" t="str">
        <f t="shared" ref="AH37:AH39" si="51">IF(AI37="","","(")</f>
        <v/>
      </c>
      <c r="AI37" s="69" t="str">
        <f t="shared" ref="AI37:AI39" si="52">IF(J37="","",J37)</f>
        <v/>
      </c>
      <c r="AJ37" s="63" t="str">
        <f t="shared" ref="AJ37:AJ39" si="53">IF(AI37="","",",")</f>
        <v/>
      </c>
      <c r="AK37" s="63" t="str">
        <f t="shared" ref="AK37:AK39" si="54">IF(K37="","",K37)</f>
        <v/>
      </c>
      <c r="AL37" s="63" t="str">
        <f t="shared" ref="AL37:AL39" si="55">IF(AI37="","",",")</f>
        <v/>
      </c>
      <c r="AM37" s="63" t="str">
        <f t="shared" ref="AM37:AM39" si="56">IF(AI37="","",450)</f>
        <v/>
      </c>
      <c r="AN37" s="63" t="str">
        <f t="shared" ref="AN37:AN39" si="57">IF(AI37="","",")")</f>
        <v/>
      </c>
    </row>
    <row r="38" spans="1:40" ht="24.5" thickTop="1" thickBot="1" x14ac:dyDescent="0.55000000000000004">
      <c r="B38" t="s">
        <v>1001</v>
      </c>
      <c r="C38" s="81" t="s">
        <v>1156</v>
      </c>
      <c r="D38" s="82" t="s">
        <v>1015</v>
      </c>
      <c r="E38" s="82" t="s">
        <v>1016</v>
      </c>
      <c r="F38" s="82" t="s">
        <v>1110</v>
      </c>
      <c r="G38" s="82"/>
      <c r="H38" s="82" t="s">
        <v>1015</v>
      </c>
      <c r="I38" s="82" t="s">
        <v>1016</v>
      </c>
      <c r="J38" s="82"/>
      <c r="K38" s="82"/>
      <c r="L38" s="83" t="str">
        <f>IF(C38="","",_xlfn.CONCAT("       triggerLine: ","""",C38,", ",M38:AN38,""", sC: ","""",B38,""", lines: ["))</f>
        <v xml:space="preserve">       triggerLine: "ALELUYA, ALELUYA, ALELUYA., (Mi,m,15)(Re,,250)(Mi,m,350)", sC: "ta as", lines: [</v>
      </c>
      <c r="M38" s="55" t="str">
        <f t="shared" si="30"/>
        <v>(</v>
      </c>
      <c r="N38" s="56" t="str">
        <f t="shared" si="31"/>
        <v>Mi</v>
      </c>
      <c r="O38" s="57" t="str">
        <f t="shared" si="32"/>
        <v>,</v>
      </c>
      <c r="P38" s="58" t="str">
        <f t="shared" si="33"/>
        <v>m</v>
      </c>
      <c r="Q38" s="59" t="str">
        <f t="shared" si="34"/>
        <v>,</v>
      </c>
      <c r="R38" s="60">
        <f t="shared" si="35"/>
        <v>15</v>
      </c>
      <c r="S38" s="55" t="str">
        <f t="shared" si="36"/>
        <v>)</v>
      </c>
      <c r="T38" s="61" t="str">
        <f t="shared" si="37"/>
        <v>(</v>
      </c>
      <c r="U38" s="62" t="str">
        <f t="shared" si="38"/>
        <v>Re</v>
      </c>
      <c r="V38" s="63" t="str">
        <f t="shared" si="39"/>
        <v>,</v>
      </c>
      <c r="W38" s="64" t="str">
        <f t="shared" si="40"/>
        <v/>
      </c>
      <c r="X38" s="63" t="str">
        <f t="shared" si="41"/>
        <v>,</v>
      </c>
      <c r="Y38" s="63">
        <f t="shared" si="42"/>
        <v>250</v>
      </c>
      <c r="Z38" s="55" t="str">
        <f t="shared" si="43"/>
        <v>)</v>
      </c>
      <c r="AA38" s="65" t="str">
        <f t="shared" si="44"/>
        <v>(</v>
      </c>
      <c r="AB38" s="56" t="str">
        <f t="shared" si="45"/>
        <v>Mi</v>
      </c>
      <c r="AC38" s="66" t="str">
        <f t="shared" si="46"/>
        <v>,</v>
      </c>
      <c r="AD38" s="58" t="str">
        <f t="shared" si="47"/>
        <v>m</v>
      </c>
      <c r="AE38" s="67" t="str">
        <f t="shared" si="48"/>
        <v>,</v>
      </c>
      <c r="AF38" s="60">
        <f t="shared" si="49"/>
        <v>350</v>
      </c>
      <c r="AG38" s="60" t="str">
        <f t="shared" si="50"/>
        <v>)</v>
      </c>
      <c r="AH38" s="68" t="str">
        <f t="shared" si="51"/>
        <v/>
      </c>
      <c r="AI38" s="69" t="str">
        <f t="shared" si="52"/>
        <v/>
      </c>
      <c r="AJ38" s="63" t="str">
        <f t="shared" si="53"/>
        <v/>
      </c>
      <c r="AK38" s="63" t="str">
        <f t="shared" si="54"/>
        <v/>
      </c>
      <c r="AL38" s="63" t="str">
        <f t="shared" si="55"/>
        <v/>
      </c>
      <c r="AM38" s="63" t="str">
        <f t="shared" si="56"/>
        <v/>
      </c>
      <c r="AN38" s="63" t="str">
        <f t="shared" si="57"/>
        <v/>
      </c>
    </row>
    <row r="39" spans="1:40" ht="24.5" thickTop="1" thickBot="1" x14ac:dyDescent="0.55000000000000004">
      <c r="B39" t="s">
        <v>1003</v>
      </c>
      <c r="C39" s="92" t="s">
        <v>1156</v>
      </c>
      <c r="D39" s="82" t="s">
        <v>1110</v>
      </c>
      <c r="E39" s="82"/>
      <c r="F39" s="82" t="s">
        <v>1015</v>
      </c>
      <c r="G39" s="82" t="s">
        <v>1016</v>
      </c>
      <c r="H39" s="82"/>
      <c r="I39" s="82"/>
      <c r="J39" s="82"/>
      <c r="K39" s="82"/>
      <c r="L39" s="93" t="str">
        <f>IF(C39="","",_xlfn.CONCAT("            { line: ","""",C39,", ",M39:AN39,""", sC: ","""",B39,"""},  ]},"))</f>
        <v xml:space="preserve">            { line: "ALELUYA, ALELUYA, ALELUYA., (Re,,15)(Mi,m,250)", sC: "as"},  ]},</v>
      </c>
      <c r="M39" s="55" t="str">
        <f t="shared" si="30"/>
        <v>(</v>
      </c>
      <c r="N39" s="56" t="str">
        <f t="shared" si="31"/>
        <v>Re</v>
      </c>
      <c r="O39" s="57" t="str">
        <f t="shared" si="32"/>
        <v>,</v>
      </c>
      <c r="P39" s="58" t="str">
        <f t="shared" si="33"/>
        <v/>
      </c>
      <c r="Q39" s="59" t="str">
        <f t="shared" si="34"/>
        <v>,</v>
      </c>
      <c r="R39" s="60">
        <f t="shared" si="35"/>
        <v>15</v>
      </c>
      <c r="S39" s="55" t="str">
        <f t="shared" si="36"/>
        <v>)</v>
      </c>
      <c r="T39" s="61" t="str">
        <f t="shared" si="37"/>
        <v>(</v>
      </c>
      <c r="U39" s="62" t="str">
        <f t="shared" si="38"/>
        <v>Mi</v>
      </c>
      <c r="V39" s="63" t="str">
        <f t="shared" si="39"/>
        <v>,</v>
      </c>
      <c r="W39" s="64" t="str">
        <f t="shared" si="40"/>
        <v>m</v>
      </c>
      <c r="X39" s="63" t="str">
        <f t="shared" si="41"/>
        <v>,</v>
      </c>
      <c r="Y39" s="63">
        <f t="shared" si="42"/>
        <v>250</v>
      </c>
      <c r="Z39" s="55" t="str">
        <f t="shared" si="43"/>
        <v>)</v>
      </c>
      <c r="AA39" s="65" t="str">
        <f t="shared" si="44"/>
        <v/>
      </c>
      <c r="AB39" s="56" t="str">
        <f t="shared" si="45"/>
        <v/>
      </c>
      <c r="AC39" s="66" t="str">
        <f t="shared" si="46"/>
        <v/>
      </c>
      <c r="AD39" s="58" t="str">
        <f t="shared" si="47"/>
        <v/>
      </c>
      <c r="AE39" s="67" t="str">
        <f t="shared" si="48"/>
        <v/>
      </c>
      <c r="AF39" s="60" t="str">
        <f t="shared" si="49"/>
        <v/>
      </c>
      <c r="AG39" s="60" t="str">
        <f t="shared" si="50"/>
        <v/>
      </c>
      <c r="AH39" s="68" t="str">
        <f t="shared" si="51"/>
        <v/>
      </c>
      <c r="AI39" s="69" t="str">
        <f t="shared" si="52"/>
        <v/>
      </c>
      <c r="AJ39" s="63" t="str">
        <f t="shared" si="53"/>
        <v/>
      </c>
      <c r="AK39" s="63" t="str">
        <f t="shared" si="54"/>
        <v/>
      </c>
      <c r="AL39" s="63" t="str">
        <f t="shared" si="55"/>
        <v/>
      </c>
      <c r="AM39" s="63" t="str">
        <f t="shared" si="56"/>
        <v/>
      </c>
      <c r="AN39" s="63" t="str">
        <f t="shared" si="57"/>
        <v/>
      </c>
    </row>
    <row r="40" spans="1:40" ht="36.5" thickTop="1" thickBot="1" x14ac:dyDescent="0.55000000000000004">
      <c r="A40" s="75"/>
      <c r="B40" s="75"/>
      <c r="C40" s="75"/>
      <c r="D40" s="76"/>
      <c r="E40" s="76"/>
      <c r="F40" s="76"/>
      <c r="G40" s="76"/>
      <c r="H40" s="76"/>
      <c r="I40" s="76"/>
      <c r="J40" s="76"/>
      <c r="K40" s="76"/>
      <c r="L40" s="49" t="s">
        <v>998</v>
      </c>
      <c r="M40" s="55" t="str">
        <f t="shared" ref="M40" si="58">IF(N40="","","(")</f>
        <v/>
      </c>
      <c r="N40" s="56" t="str">
        <f t="shared" si="2"/>
        <v/>
      </c>
      <c r="O40" s="57" t="str">
        <f t="shared" ref="O40" si="59">IF(N40="","",",")</f>
        <v/>
      </c>
      <c r="P40" s="58" t="str">
        <f t="shared" si="4"/>
        <v/>
      </c>
      <c r="Q40" s="59" t="str">
        <f t="shared" ref="Q40" si="60">IF(N40="","",",")</f>
        <v/>
      </c>
      <c r="R40" s="60" t="str">
        <f t="shared" ref="R40" si="61">IF(N40="","",15)</f>
        <v/>
      </c>
      <c r="S40" s="55" t="str">
        <f t="shared" ref="S40" si="62">IF(N40="","",")")</f>
        <v/>
      </c>
      <c r="T40" s="61" t="str">
        <f t="shared" ref="T40" si="63">IF(U40="","","(")</f>
        <v/>
      </c>
      <c r="U40" s="62" t="str">
        <f t="shared" si="9"/>
        <v/>
      </c>
      <c r="V40" s="63" t="str">
        <f t="shared" ref="V40" si="64">IF(U40="","",",")</f>
        <v/>
      </c>
      <c r="W40" s="64" t="str">
        <f t="shared" si="11"/>
        <v/>
      </c>
      <c r="X40" s="63" t="str">
        <f t="shared" ref="X40" si="65">IF(U40="","",",")</f>
        <v/>
      </c>
      <c r="Y40" s="63" t="str">
        <f t="shared" ref="Y40" si="66">IF(U40="","",250)</f>
        <v/>
      </c>
      <c r="Z40" s="55" t="str">
        <f t="shared" ref="Z40" si="67">IF(U40="","",")")</f>
        <v/>
      </c>
      <c r="AA40" s="65" t="str">
        <f t="shared" ref="AA40" si="68">IF(AB40="","","(")</f>
        <v/>
      </c>
      <c r="AB40" s="56" t="str">
        <f t="shared" si="16"/>
        <v/>
      </c>
      <c r="AC40" s="66" t="str">
        <f t="shared" ref="AC40" si="69">IF(AB40="","",",")</f>
        <v/>
      </c>
      <c r="AD40" s="58" t="str">
        <f t="shared" ref="AD40" si="70">IF(I40="","",I40)</f>
        <v/>
      </c>
      <c r="AE40" s="67" t="str">
        <f t="shared" ref="AE40" si="71">IF(AB40="","",",")</f>
        <v/>
      </c>
      <c r="AF40" s="60" t="str">
        <f t="shared" ref="AF40" si="72">IF(AB40="","",350)</f>
        <v/>
      </c>
      <c r="AG40" s="60" t="str">
        <f t="shared" ref="AG40" si="73">IF(AB40="","",")")</f>
        <v/>
      </c>
      <c r="AH40" s="68" t="str">
        <f t="shared" ref="AH40" si="74">IF(AI40="","","(")</f>
        <v/>
      </c>
      <c r="AI40" s="69" t="str">
        <f t="shared" si="23"/>
        <v/>
      </c>
      <c r="AJ40" s="63" t="str">
        <f t="shared" ref="AJ40" si="75">IF(AI40="","",",")</f>
        <v/>
      </c>
      <c r="AK40" s="63" t="str">
        <f t="shared" ref="AK40" si="76">IF(K40="","",K40)</f>
        <v/>
      </c>
      <c r="AL40" s="63" t="str">
        <f t="shared" ref="AL40" si="77">IF(AI40="","",",")</f>
        <v/>
      </c>
      <c r="AM40" s="63" t="str">
        <f t="shared" ref="AM40" si="78">IF(AI40="","",450)</f>
        <v/>
      </c>
      <c r="AN40" s="63" t="str">
        <f t="shared" ref="AN40" si="79">IF(AI40="","",")")</f>
        <v/>
      </c>
    </row>
    <row r="41" spans="1:40" ht="24" customHeight="1" thickTop="1" x14ac:dyDescent="0.6">
      <c r="B41" s="94"/>
      <c r="C41" s="94"/>
      <c r="D41" s="94"/>
      <c r="E41" s="94"/>
      <c r="F41" s="94"/>
      <c r="G41" s="94"/>
      <c r="H41" s="94"/>
      <c r="I41" s="94"/>
      <c r="J41" s="94"/>
      <c r="K41" s="94"/>
      <c r="L41" s="98" t="str">
        <f ca="1">_xlfn.CONCAT("]}, // ULTIMA LINEA DEL CANTO: ",L1)</f>
        <v>]}, // ULTIMA LINEA DEL CANTO: ALELUYA INTERLECCIONAL</v>
      </c>
      <c r="M41" s="94"/>
    </row>
    <row r="42" spans="1:40" ht="20.5" x14ac:dyDescent="0.35">
      <c r="L42" s="99" t="s">
        <v>1012</v>
      </c>
      <c r="M42" s="100"/>
    </row>
    <row r="43" spans="1:40" x14ac:dyDescent="0.35">
      <c r="M43"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JS_Click">
                <anchor moveWithCells="1" sizeWithCells="1">
                  <from>
                    <xdr:col>3</xdr:col>
                    <xdr:colOff>298450</xdr:colOff>
                    <xdr:row>0</xdr:row>
                    <xdr:rowOff>88900</xdr:rowOff>
                  </from>
                  <to>
                    <xdr:col>8</xdr:col>
                    <xdr:colOff>381000</xdr:colOff>
                    <xdr:row>0</xdr:row>
                    <xdr:rowOff>800100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AE9DFE-7084-4517-BCB7-DBB970D9F709}">
  <sheetPr codeName="Sheet72">
    <tabColor rgb="FF00B0F0"/>
  </sheetPr>
  <dimension ref="A1:AN63"/>
  <sheetViews>
    <sheetView zoomScale="115" zoomScaleNormal="115" workbookViewId="0">
      <pane xSplit="2" ySplit="1" topLeftCell="C3" activePane="bottomRight" state="frozen"/>
      <selection pane="topRight" activeCell="C1" sqref="C1"/>
      <selection pane="bottomLeft" activeCell="A2" sqref="A2"/>
      <selection pane="bottomRight" activeCell="C1" sqref="C1"/>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181</v>
      </c>
      <c r="E1" s="39"/>
      <c r="F1" s="39"/>
      <c r="G1" s="39"/>
      <c r="H1" s="39"/>
      <c r="I1" s="39"/>
      <c r="J1" s="39"/>
      <c r="K1" s="39"/>
      <c r="L1" s="40" t="str">
        <f ca="1">UPPER(VLOOKUP(C1,Table223[],3,FALSE))</f>
        <v>ALELUYA PASCUAL</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ALELUYA PASCUAL               ║</v>
      </c>
    </row>
    <row r="5" spans="2:32" ht="23" x14ac:dyDescent="0.35">
      <c r="L5" s="45" t="s">
        <v>986</v>
      </c>
    </row>
    <row r="6" spans="2:32" ht="23" x14ac:dyDescent="0.35">
      <c r="L6" s="46"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aleluyapascual</v>
      </c>
      <c r="L7" s="47" t="str">
        <f ca="1">_xlfn.CONCAT("        id: ","""",C7,"""",",")</f>
        <v xml:space="preserve">        id: "aleluyapascual",</v>
      </c>
    </row>
    <row r="8" spans="2:32" ht="23" x14ac:dyDescent="0.35">
      <c r="C8" t="str">
        <f ca="1">PROPER(L1)</f>
        <v>Aleluya Pascual</v>
      </c>
      <c r="L8" s="47" t="str">
        <f ca="1">_xlfn.CONCAT("        tt: ","""",C8,"""",",")</f>
        <v xml:space="preserve">        tt: "Aleluya Pascual",</v>
      </c>
    </row>
    <row r="9" spans="2:32" ht="23" x14ac:dyDescent="0.35">
      <c r="C9" t="str">
        <f ca="1">PROPER(L1)</f>
        <v>Aleluya Pascual</v>
      </c>
      <c r="L9" s="47" t="str">
        <f ca="1">_xlfn.CONCAT("        title: ","""",C9,"""",",")</f>
        <v xml:space="preserve">        title: "Aleluya Pascual",</v>
      </c>
    </row>
    <row r="10" spans="2:32" ht="23" x14ac:dyDescent="0.35">
      <c r="C10" t="str">
        <f ca="1">VLOOKUP(C1,Table223[],4,FALSE)</f>
        <v>Apropiado para el tiempo Pascual</v>
      </c>
      <c r="L10" s="47" t="str">
        <f ca="1">_xlfn.CONCAT("        ","subtitle: ","""",C10,"""",",")</f>
        <v xml:space="preserve">        subtitle: "Apropiado para el tiempo Pascual",</v>
      </c>
    </row>
    <row r="11" spans="2:32" ht="23" x14ac:dyDescent="0.35">
      <c r="C11" t="str">
        <f ca="1">_xlfn.CONCAT("category: [",VLOOKUP(C1,Table223[],16,FALSE),"],")</f>
        <v>category: ["Liturgia","Pascua"],</v>
      </c>
      <c r="L11" s="47" t="str">
        <f ca="1">_xlfn.CONCAT("        ",C11)</f>
        <v xml:space="preserve">        category: ["Liturgia","Pascua"],</v>
      </c>
    </row>
    <row r="12" spans="2:32" ht="23" x14ac:dyDescent="0.35">
      <c r="C12" t="str">
        <f ca="1">VLOOKUP(C1,Table223[],5,FALSE)</f>
        <v>Liturgia</v>
      </c>
      <c r="L12" s="47" t="str">
        <f ca="1">_xlfn.CONCAT("        catCanto: ","""",C12,"""",",   // Precatecumenado | Catecumenado | Liturgia | Eleccion")</f>
        <v xml:space="preserve">        catCanto: "Liturgia",   // Precatecumenado | Catecumenado | Liturgia | Eleccion</v>
      </c>
    </row>
    <row r="13" spans="2:32" ht="23" x14ac:dyDescent="0.35">
      <c r="L13" s="47" t="str">
        <f>_xlfn.CONCAT("        cejilla: ","""",C13,"""",",")</f>
        <v xml:space="preserve">        cejilla: "",</v>
      </c>
    </row>
    <row r="14" spans="2:32" ht="23" x14ac:dyDescent="0.35">
      <c r="L14" s="47" t="str">
        <f>_xlfn.CONCAT("        nCan: ","""",C14,"""",",")</f>
        <v xml:space="preserve">        nCan: "",</v>
      </c>
    </row>
    <row r="15" spans="2:32" ht="23" x14ac:dyDescent="0.35">
      <c r="L15" s="47" t="str">
        <f>_xlfn.CONCAT("        nCanURL: ","""",C15,"""",",")</f>
        <v xml:space="preserve">        nCanURL: "",</v>
      </c>
    </row>
    <row r="16" spans="2:32" ht="23" x14ac:dyDescent="0.35">
      <c r="C16">
        <f ca="1">VLOOKUP(C1,Table223[],1,FALSE)</f>
        <v>181</v>
      </c>
      <c r="L16" s="47" t="str">
        <f ca="1">_xlfn.CONCAT("        dbno: ","""",C16,"""",",")</f>
        <v xml:space="preserve">        dbno: "181",</v>
      </c>
    </row>
    <row r="17" spans="2:40" ht="23" x14ac:dyDescent="0.35">
      <c r="L17" s="47" t="str">
        <f>_xlfn.CONCAT("        notes: ","""",C17,"""",",")</f>
        <v xml:space="preserve">        notes: "",</v>
      </c>
    </row>
    <row r="18" spans="2:40" ht="23" x14ac:dyDescent="0.35">
      <c r="C18" t="s">
        <v>988</v>
      </c>
      <c r="L18" s="47" t="str">
        <f>_xlfn.CONCAT("        mant: ","""",C18,"""",",")</f>
        <v xml:space="preserve">        mant: "Si",</v>
      </c>
    </row>
    <row r="19" spans="2:40" ht="23" x14ac:dyDescent="0.35">
      <c r="C19" t="str">
        <f ca="1">C7</f>
        <v>aleluyapascual</v>
      </c>
      <c r="L19" s="47" t="str">
        <f ca="1">_xlfn.CONCAT("        audioSrc: ","""/audio/",C19,".mp3""",",")</f>
        <v xml:space="preserve">        audioSrc: "/audio/aleluyapascual.mp3",</v>
      </c>
    </row>
    <row r="20" spans="2:40" ht="23" x14ac:dyDescent="0.35">
      <c r="L20" s="45" t="s">
        <v>989</v>
      </c>
    </row>
    <row r="21" spans="2:40" ht="23" x14ac:dyDescent="0.35">
      <c r="L21" s="47" t="s">
        <v>990</v>
      </c>
    </row>
    <row r="22" spans="2:40" ht="23" x14ac:dyDescent="0.35">
      <c r="L22" s="47" t="s">
        <v>991</v>
      </c>
    </row>
    <row r="23" spans="2:40" ht="23" x14ac:dyDescent="0.35">
      <c r="L23" s="47" t="s">
        <v>992</v>
      </c>
    </row>
    <row r="24" spans="2:40" ht="23" x14ac:dyDescent="0.35">
      <c r="C24" t="s">
        <v>1014</v>
      </c>
      <c r="L24" s="47" t="s">
        <v>993</v>
      </c>
    </row>
    <row r="25" spans="2:40" ht="23" x14ac:dyDescent="0.35">
      <c r="L25" s="47" t="s">
        <v>994</v>
      </c>
    </row>
    <row r="26" spans="2:40" ht="23" x14ac:dyDescent="0.35">
      <c r="B26">
        <f ca="1">+C1-1-1</f>
        <v>179</v>
      </c>
      <c r="C26" t="str">
        <f ca="1">VLOOKUP(B26,Table4[],13,FALSE)</f>
        <v>"/src/index.html?canto=aclamacionesalaoraciondelosfieles"</v>
      </c>
      <c r="L26" s="47" t="str">
        <f ca="1">_xlfn.CONCAT("        ant: ",C26,",")</f>
        <v xml:space="preserve">        ant: "/src/index.html?canto=aclamacionesalaoraciondelosfieles",</v>
      </c>
    </row>
    <row r="27" spans="2:40" ht="23" x14ac:dyDescent="0.35">
      <c r="B27">
        <f ca="1">+C1+1</f>
        <v>182</v>
      </c>
      <c r="C27" t="str">
        <f ca="1">VLOOKUP(B27,Table4[],13,FALSE)</f>
        <v>"/src/index.html?canto=antifonaparaelevangelio"</v>
      </c>
      <c r="L27" s="47" t="str">
        <f ca="1">_xlfn.CONCAT("        sig: ",C27,",")</f>
        <v xml:space="preserve">        sig: "/src/index.html?canto=antifonaparaelevangelio",</v>
      </c>
    </row>
    <row r="28" spans="2:40" ht="23" x14ac:dyDescent="0.35">
      <c r="L28" s="45" t="s">
        <v>995</v>
      </c>
    </row>
    <row r="29" spans="2:40" ht="36" thickBot="1" x14ac:dyDescent="0.4">
      <c r="C29" s="48"/>
      <c r="D29" s="48"/>
      <c r="E29" s="48"/>
      <c r="F29" s="48"/>
      <c r="G29" s="48"/>
      <c r="H29" s="48"/>
      <c r="I29" s="48"/>
      <c r="J29" s="48"/>
      <c r="K29" s="48"/>
      <c r="L29" s="49" t="s">
        <v>996</v>
      </c>
    </row>
    <row r="30" spans="2:40" ht="24.5" thickTop="1" thickBot="1" x14ac:dyDescent="0.55000000000000004">
      <c r="B30" t="s">
        <v>1001</v>
      </c>
      <c r="C30" s="50" t="s">
        <v>1092</v>
      </c>
      <c r="D30" s="51" t="s">
        <v>1015</v>
      </c>
      <c r="E30" s="51"/>
      <c r="F30" s="52" t="s">
        <v>988</v>
      </c>
      <c r="G30" s="52">
        <v>7</v>
      </c>
      <c r="H30" s="51"/>
      <c r="I30" s="51"/>
      <c r="J30" s="53"/>
      <c r="K30" s="53"/>
      <c r="L30" s="54" t="str">
        <f t="shared" ref="L30:L31" si="0">IF(C30="","",_xlfn.CONCAT("            { line: ","""",C30,", ",M30:AN30,""", sC: ","""",B30,"""},"))</f>
        <v xml:space="preserve">            { line: "SANTO, SANTO, SANTO,, (Mi,,15)(Si,7,250)", sC: "ta as"},</v>
      </c>
      <c r="M30" s="55" t="str">
        <f t="shared" ref="M30:M35" si="1">IF(N30="","","(")</f>
        <v>(</v>
      </c>
      <c r="N30" s="56" t="str">
        <f t="shared" ref="N30:N54" si="2">IF(D30="","",D30)</f>
        <v>Mi</v>
      </c>
      <c r="O30" s="57" t="str">
        <f t="shared" ref="O30:O35" si="3">IF(N30="","",",")</f>
        <v>,</v>
      </c>
      <c r="P30" s="58" t="str">
        <f t="shared" ref="P30:P54" si="4">IF(E30="","",E30)</f>
        <v/>
      </c>
      <c r="Q30" s="59" t="str">
        <f t="shared" ref="Q30:Q35" si="5">IF(N30="","",",")</f>
        <v>,</v>
      </c>
      <c r="R30" s="60">
        <f t="shared" ref="R30:R35" si="6">IF(N30="","",15)</f>
        <v>15</v>
      </c>
      <c r="S30" s="55" t="str">
        <f t="shared" ref="S30:S35" si="7">IF(N30="","",")")</f>
        <v>)</v>
      </c>
      <c r="T30" s="61" t="str">
        <f t="shared" ref="T30:T35" si="8">IF(U30="","","(")</f>
        <v>(</v>
      </c>
      <c r="U30" s="62" t="str">
        <f t="shared" ref="U30:U54" si="9">IF(F30="","",F30)</f>
        <v>Si</v>
      </c>
      <c r="V30" s="63" t="str">
        <f t="shared" ref="V30:V35" si="10">IF(U30="","",",")</f>
        <v>,</v>
      </c>
      <c r="W30" s="64">
        <f t="shared" ref="W30:W54" si="11">IF(G30="","",G30)</f>
        <v>7</v>
      </c>
      <c r="X30" s="63" t="str">
        <f t="shared" ref="X30:X35" si="12">IF(U30="","",",")</f>
        <v>,</v>
      </c>
      <c r="Y30" s="63">
        <f t="shared" ref="Y30:Y35" si="13">IF(U30="","",250)</f>
        <v>250</v>
      </c>
      <c r="Z30" s="55" t="str">
        <f t="shared" ref="Z30:Z35" si="14">IF(U30="","",")")</f>
        <v>)</v>
      </c>
      <c r="AA30" s="65" t="str">
        <f t="shared" ref="AA30:AA35" si="15">IF(AB30="","","(")</f>
        <v/>
      </c>
      <c r="AB30" s="56" t="str">
        <f t="shared" ref="AB30:AB54" si="16">IF(H30="","",H30)</f>
        <v/>
      </c>
      <c r="AC30" s="66" t="str">
        <f t="shared" ref="AC30:AC35" si="17">IF(AB30="","",",")</f>
        <v/>
      </c>
      <c r="AD30" s="58" t="str">
        <f t="shared" ref="AD30:AD35" si="18">IF(I30="","",I30)</f>
        <v/>
      </c>
      <c r="AE30" s="67" t="str">
        <f t="shared" ref="AE30:AE35" si="19">IF(AB30="","",",")</f>
        <v/>
      </c>
      <c r="AF30" s="60" t="str">
        <f t="shared" ref="AF30:AF35" si="20">IF(AB30="","",350)</f>
        <v/>
      </c>
      <c r="AG30" s="60" t="str">
        <f t="shared" ref="AG30:AG35" si="21">IF(AB30="","",")")</f>
        <v/>
      </c>
      <c r="AH30" s="68" t="str">
        <f t="shared" ref="AH30:AH35" si="22">IF(AI30="","","(")</f>
        <v/>
      </c>
      <c r="AI30" s="69" t="str">
        <f t="shared" ref="AI30:AI54"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2:40" ht="24.5" thickTop="1" thickBot="1" x14ac:dyDescent="0.55000000000000004">
      <c r="B31" t="s">
        <v>1003</v>
      </c>
      <c r="C31" s="50" t="s">
        <v>1093</v>
      </c>
      <c r="D31" s="51" t="s">
        <v>1015</v>
      </c>
      <c r="E31" s="51"/>
      <c r="F31" s="52"/>
      <c r="G31" s="52"/>
      <c r="H31" s="51"/>
      <c r="I31" s="51"/>
      <c r="J31" s="53"/>
      <c r="K31" s="53"/>
      <c r="L31" s="54" t="str">
        <f t="shared" si="0"/>
        <v xml:space="preserve">            { line: "SANTO ES EL SEÑOR,, (Mi,,15)", sC: "as"},</v>
      </c>
      <c r="M31" s="55" t="str">
        <f t="shared" si="1"/>
        <v>(</v>
      </c>
      <c r="N31" s="56" t="str">
        <f t="shared" si="2"/>
        <v>Mi</v>
      </c>
      <c r="O31" s="57" t="str">
        <f t="shared" si="3"/>
        <v>,</v>
      </c>
      <c r="P31" s="58" t="str">
        <f t="shared" si="4"/>
        <v/>
      </c>
      <c r="Q31" s="59" t="str">
        <f t="shared" si="5"/>
        <v>,</v>
      </c>
      <c r="R31" s="60">
        <f t="shared" si="6"/>
        <v>15</v>
      </c>
      <c r="S31" s="55" t="str">
        <f t="shared" si="7"/>
        <v>)</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4.5" thickTop="1" thickBot="1" x14ac:dyDescent="0.55000000000000004">
      <c r="B32" t="s">
        <v>1003</v>
      </c>
      <c r="C32" s="50" t="s">
        <v>1094</v>
      </c>
      <c r="D32" s="51" t="s">
        <v>988</v>
      </c>
      <c r="E32" s="51">
        <v>7</v>
      </c>
      <c r="F32" s="52"/>
      <c r="G32" s="52"/>
      <c r="H32" s="51"/>
      <c r="I32" s="51"/>
      <c r="J32" s="53"/>
      <c r="K32" s="53"/>
      <c r="L32" s="54" t="str">
        <f>IF(C32="","",_xlfn.CONCAT("            { line: ","""",C32,", ",M32:AN32,""", sC: ","""",B32,"""},"))</f>
        <v xml:space="preserve">            { line: "DIOS DEL UNIVERSO,, (Si,7,15)", sC: "as"},</v>
      </c>
      <c r="M32" s="55" t="str">
        <f t="shared" si="1"/>
        <v>(</v>
      </c>
      <c r="N32" s="56" t="str">
        <f t="shared" si="2"/>
        <v>Si</v>
      </c>
      <c r="O32" s="57" t="str">
        <f t="shared" si="3"/>
        <v>,</v>
      </c>
      <c r="P32" s="58">
        <f t="shared" si="4"/>
        <v>7</v>
      </c>
      <c r="Q32" s="59" t="str">
        <f t="shared" si="5"/>
        <v>,</v>
      </c>
      <c r="R32" s="60">
        <f t="shared" si="6"/>
        <v>15</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4.5" thickTop="1" thickBot="1" x14ac:dyDescent="0.55000000000000004">
      <c r="B33" t="s">
        <v>1003</v>
      </c>
      <c r="C33" s="50" t="s">
        <v>1095</v>
      </c>
      <c r="D33" s="51" t="s">
        <v>1015</v>
      </c>
      <c r="E33" s="51"/>
      <c r="F33" s="52"/>
      <c r="G33" s="52"/>
      <c r="H33" s="51"/>
      <c r="I33" s="51"/>
      <c r="J33" s="53"/>
      <c r="K33" s="53"/>
      <c r="L33" s="54" t="str">
        <f>IF(C33="","",_xlfn.CONCAT("            { line: ","""",C33,", ",M33:AN33,""", sC: ","""",B33,"""},"))</f>
        <v xml:space="preserve">            { line: "SANTO ES EL SEÑOR., (Mi,,15)", sC: "as"},</v>
      </c>
      <c r="M33" s="55" t="str">
        <f t="shared" si="1"/>
        <v>(</v>
      </c>
      <c r="N33" s="56" t="str">
        <f t="shared" si="2"/>
        <v>Mi</v>
      </c>
      <c r="O33" s="57" t="str">
        <f t="shared" si="3"/>
        <v>,</v>
      </c>
      <c r="P33" s="58" t="str">
        <f t="shared" si="4"/>
        <v/>
      </c>
      <c r="Q33" s="59" t="str">
        <f t="shared" si="5"/>
        <v>,</v>
      </c>
      <c r="R33" s="60">
        <f t="shared" si="6"/>
        <v>15</v>
      </c>
      <c r="S33" s="55" t="str">
        <f t="shared" si="7"/>
        <v>)</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6.5" thickTop="1" thickBot="1" x14ac:dyDescent="0.55000000000000004">
      <c r="C34" s="72"/>
      <c r="D34" s="73"/>
      <c r="E34" s="73"/>
      <c r="F34" s="73"/>
      <c r="G34" s="73"/>
      <c r="H34" s="73"/>
      <c r="I34" s="73"/>
      <c r="J34" s="73"/>
      <c r="K34" s="73"/>
      <c r="L34" s="74" t="s">
        <v>997</v>
      </c>
      <c r="M34" s="55"/>
      <c r="N34" s="56"/>
      <c r="O34" s="57"/>
      <c r="P34" s="58"/>
      <c r="Q34" s="59"/>
      <c r="R34" s="60"/>
      <c r="S34" s="55"/>
      <c r="T34" s="61"/>
      <c r="U34" s="62"/>
      <c r="V34" s="63"/>
      <c r="W34" s="64"/>
      <c r="X34" s="63"/>
      <c r="Y34" s="63"/>
      <c r="Z34" s="55"/>
      <c r="AA34" s="65"/>
      <c r="AB34" s="56"/>
      <c r="AC34" s="66"/>
      <c r="AD34" s="58"/>
      <c r="AE34" s="67"/>
      <c r="AF34" s="60"/>
      <c r="AG34" s="60"/>
      <c r="AH34" s="68"/>
      <c r="AI34" s="69"/>
      <c r="AJ34" s="63"/>
      <c r="AK34" s="63"/>
      <c r="AL34" s="63"/>
      <c r="AM34" s="63"/>
      <c r="AN34" s="63"/>
    </row>
    <row r="35" spans="1:40" ht="24.5" thickTop="1" thickBot="1" x14ac:dyDescent="0.55000000000000004">
      <c r="B35" t="s">
        <v>1018</v>
      </c>
      <c r="C35" s="50" t="s">
        <v>1096</v>
      </c>
      <c r="D35" s="51" t="s">
        <v>1106</v>
      </c>
      <c r="E35" s="51"/>
      <c r="F35" s="52"/>
      <c r="G35" s="52"/>
      <c r="H35" s="51"/>
      <c r="I35" s="51"/>
      <c r="J35" s="53"/>
      <c r="K35" s="53"/>
      <c r="L35" s="54" t="str">
        <f t="shared" ref="L35:L38" si="29">IF(C35="","",_xlfn.CONCAT("            { line: ","""",C35,", ",M35:AN35,""", sC: ","""",B35,"""},"))</f>
        <v xml:space="preserve">            { line: "Llenos están los cielos, (Do,,15)", sC: "tc"},</v>
      </c>
      <c r="M35" s="55" t="str">
        <f t="shared" si="1"/>
        <v>(</v>
      </c>
      <c r="N35" s="56" t="str">
        <f t="shared" si="2"/>
        <v>Do</v>
      </c>
      <c r="O35" s="57" t="str">
        <f t="shared" si="3"/>
        <v>,</v>
      </c>
      <c r="P35" s="58" t="str">
        <f t="shared" si="4"/>
        <v/>
      </c>
      <c r="Q35" s="59" t="str">
        <f t="shared" si="5"/>
        <v>,</v>
      </c>
      <c r="R35" s="60">
        <f t="shared" si="6"/>
        <v>15</v>
      </c>
      <c r="S35" s="55" t="str">
        <f t="shared" si="7"/>
        <v>)</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4.5" thickTop="1" thickBot="1" x14ac:dyDescent="0.55000000000000004">
      <c r="C36" s="50" t="s">
        <v>1097</v>
      </c>
      <c r="D36" s="51" t="s">
        <v>988</v>
      </c>
      <c r="E36" s="51">
        <v>7</v>
      </c>
      <c r="F36" s="52"/>
      <c r="G36" s="52"/>
      <c r="H36" s="51"/>
      <c r="I36" s="51"/>
      <c r="J36" s="53"/>
      <c r="K36" s="53"/>
      <c r="L36" s="54" t="str">
        <f t="shared" si="29"/>
        <v xml:space="preserve">            { line: "y la tierra de tu gloria., (Si,7,15)", sC: ""},</v>
      </c>
      <c r="M36" s="55" t="str">
        <f>IF(N36="","","(")</f>
        <v>(</v>
      </c>
      <c r="N36" s="56" t="str">
        <f>IF(D36="","",D36)</f>
        <v>Si</v>
      </c>
      <c r="O36" s="57" t="str">
        <f>IF(N36="","",",")</f>
        <v>,</v>
      </c>
      <c r="P36" s="58">
        <f>IF(E36="","",E36)</f>
        <v>7</v>
      </c>
      <c r="Q36" s="59" t="str">
        <f>IF(N36="","",",")</f>
        <v>,</v>
      </c>
      <c r="R36" s="60">
        <f>IF(N36="","",15)</f>
        <v>15</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4.5" thickTop="1" thickBot="1" x14ac:dyDescent="0.55000000000000004">
      <c r="C37" s="50" t="s">
        <v>1098</v>
      </c>
      <c r="D37" s="51" t="s">
        <v>1106</v>
      </c>
      <c r="E37" s="51"/>
      <c r="F37" s="52"/>
      <c r="G37" s="52"/>
      <c r="H37" s="51"/>
      <c r="I37" s="51"/>
      <c r="J37" s="53"/>
      <c r="K37" s="53"/>
      <c r="L37" s="54" t="str">
        <f t="shared" si="29"/>
        <v xml:space="preserve">            { line: "Hosanna, hosanna, hosanna,, (Do,,15)", sC: ""},</v>
      </c>
      <c r="M37" s="55" t="str">
        <f>IF(N37="","","(")</f>
        <v>(</v>
      </c>
      <c r="N37" s="56" t="str">
        <f>IF(D37="","",D37)</f>
        <v>Do</v>
      </c>
      <c r="O37" s="57" t="str">
        <f>IF(N37="","",",")</f>
        <v>,</v>
      </c>
      <c r="P37" s="58" t="str">
        <f>IF(E37="","",E37)</f>
        <v/>
      </c>
      <c r="Q37" s="59" t="str">
        <f>IF(N37="","",",")</f>
        <v>,</v>
      </c>
      <c r="R37" s="60">
        <f>IF(N37="","",15)</f>
        <v>15</v>
      </c>
      <c r="S37" s="55" t="str">
        <f>IF(N37="","",")")</f>
        <v>)</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4.5" thickTop="1" thickBot="1" x14ac:dyDescent="0.55000000000000004">
      <c r="C38" s="50" t="s">
        <v>1099</v>
      </c>
      <c r="D38" s="51" t="s">
        <v>1107</v>
      </c>
      <c r="E38" s="51"/>
      <c r="F38" s="52"/>
      <c r="G38" s="52"/>
      <c r="H38" s="51"/>
      <c r="I38" s="51"/>
      <c r="J38" s="53"/>
      <c r="K38" s="53"/>
      <c r="L38" s="54" t="str">
        <f t="shared" si="29"/>
        <v xml:space="preserve">            { line: "hosanna en las alturas., (Si7,,15)", sC: ""},</v>
      </c>
      <c r="M38" s="55" t="str">
        <f>IF(N38="","","(")</f>
        <v>(</v>
      </c>
      <c r="N38" s="56" t="str">
        <f>IF(D38="","",D38)</f>
        <v>Si7</v>
      </c>
      <c r="O38" s="57" t="str">
        <f>IF(N38="","",",")</f>
        <v>,</v>
      </c>
      <c r="P38" s="58" t="str">
        <f>IF(E38="","",E38)</f>
        <v/>
      </c>
      <c r="Q38" s="59" t="str">
        <f>IF(N38="","",",")</f>
        <v>,</v>
      </c>
      <c r="R38" s="60">
        <f>IF(N38="","",15)</f>
        <v>15</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6.5" thickTop="1" thickBot="1" x14ac:dyDescent="0.55000000000000004">
      <c r="C39" s="72"/>
      <c r="D39" s="73"/>
      <c r="E39" s="73"/>
      <c r="F39" s="73"/>
      <c r="G39" s="73"/>
      <c r="H39" s="73"/>
      <c r="I39" s="73"/>
      <c r="J39" s="73"/>
      <c r="K39" s="73"/>
      <c r="L39" s="74" t="s">
        <v>997</v>
      </c>
      <c r="M39" s="55"/>
      <c r="N39" s="56"/>
      <c r="O39" s="57"/>
      <c r="P39" s="58"/>
      <c r="Q39" s="59"/>
      <c r="R39" s="60"/>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4.5" thickTop="1" thickBot="1" x14ac:dyDescent="0.55000000000000004">
      <c r="C40" s="78" t="s">
        <v>999</v>
      </c>
      <c r="D40" s="79"/>
      <c r="E40" s="79"/>
      <c r="F40" s="79"/>
      <c r="G40" s="79"/>
      <c r="H40" s="79"/>
      <c r="I40" s="79"/>
      <c r="J40" s="79"/>
      <c r="K40" s="79"/>
      <c r="L40" s="80" t="s">
        <v>1000</v>
      </c>
      <c r="M40" s="55" t="str">
        <f t="shared" ref="M40:M44" si="30">IF(N40="","","(")</f>
        <v/>
      </c>
      <c r="N40" s="56" t="str">
        <f t="shared" ref="N40:N44" si="31">IF(D40="","",D40)</f>
        <v/>
      </c>
      <c r="O40" s="57" t="str">
        <f t="shared" ref="O40:O44" si="32">IF(N40="","",",")</f>
        <v/>
      </c>
      <c r="P40" s="58" t="str">
        <f t="shared" ref="P40:P44" si="33">IF(E40="","",E40)</f>
        <v/>
      </c>
      <c r="Q40" s="59" t="str">
        <f t="shared" ref="Q40:Q44" si="34">IF(N40="","",",")</f>
        <v/>
      </c>
      <c r="R40" s="60" t="str">
        <f t="shared" ref="R40:R44" si="35">IF(N40="","",15)</f>
        <v/>
      </c>
      <c r="S40" s="55" t="str">
        <f t="shared" ref="S40:S44" si="36">IF(N40="","",")")</f>
        <v/>
      </c>
      <c r="T40" s="61" t="str">
        <f t="shared" ref="T40:T44" si="37">IF(U40="","","(")</f>
        <v/>
      </c>
      <c r="U40" s="62" t="str">
        <f t="shared" ref="U40:U44" si="38">IF(F40="","",F40)</f>
        <v/>
      </c>
      <c r="V40" s="63" t="str">
        <f t="shared" ref="V40:V44" si="39">IF(U40="","",",")</f>
        <v/>
      </c>
      <c r="W40" s="64" t="str">
        <f t="shared" ref="W40:W44" si="40">IF(G40="","",G40)</f>
        <v/>
      </c>
      <c r="X40" s="63" t="str">
        <f t="shared" ref="X40:X44" si="41">IF(U40="","",",")</f>
        <v/>
      </c>
      <c r="Y40" s="63" t="str">
        <f t="shared" ref="Y40:Y44" si="42">IF(U40="","",250)</f>
        <v/>
      </c>
      <c r="Z40" s="55" t="str">
        <f t="shared" ref="Z40:Z44" si="43">IF(U40="","",")")</f>
        <v/>
      </c>
      <c r="AA40" s="65" t="str">
        <f t="shared" ref="AA40:AA44" si="44">IF(AB40="","","(")</f>
        <v/>
      </c>
      <c r="AB40" s="56" t="str">
        <f t="shared" ref="AB40:AB44" si="45">IF(H40="","",H40)</f>
        <v/>
      </c>
      <c r="AC40" s="66" t="str">
        <f t="shared" ref="AC40:AC44" si="46">IF(AB40="","",",")</f>
        <v/>
      </c>
      <c r="AD40" s="58" t="str">
        <f t="shared" ref="AD40:AD44" si="47">IF(I40="","",I40)</f>
        <v/>
      </c>
      <c r="AE40" s="67" t="str">
        <f t="shared" ref="AE40:AE44" si="48">IF(AB40="","",",")</f>
        <v/>
      </c>
      <c r="AF40" s="60" t="str">
        <f t="shared" ref="AF40:AF44" si="49">IF(AB40="","",350)</f>
        <v/>
      </c>
      <c r="AG40" s="60" t="str">
        <f t="shared" ref="AG40:AG44" si="50">IF(AB40="","",")")</f>
        <v/>
      </c>
      <c r="AH40" s="68" t="str">
        <f t="shared" ref="AH40:AH44" si="51">IF(AI40="","","(")</f>
        <v/>
      </c>
      <c r="AI40" s="69" t="str">
        <f t="shared" ref="AI40:AI44" si="52">IF(J40="","",J40)</f>
        <v/>
      </c>
      <c r="AJ40" s="63" t="str">
        <f t="shared" ref="AJ40:AJ44" si="53">IF(AI40="","",",")</f>
        <v/>
      </c>
      <c r="AK40" s="63" t="str">
        <f t="shared" ref="AK40:AK44" si="54">IF(K40="","",K40)</f>
        <v/>
      </c>
      <c r="AL40" s="63" t="str">
        <f t="shared" ref="AL40:AL44" si="55">IF(AI40="","",",")</f>
        <v/>
      </c>
      <c r="AM40" s="63" t="str">
        <f t="shared" ref="AM40:AM44" si="56">IF(AI40="","",450)</f>
        <v/>
      </c>
      <c r="AN40" s="63" t="str">
        <f t="shared" ref="AN40:AN44" si="57">IF(AI40="","",")")</f>
        <v/>
      </c>
    </row>
    <row r="41" spans="1:40" ht="24.5" thickTop="1" thickBot="1" x14ac:dyDescent="0.55000000000000004">
      <c r="B41" t="s">
        <v>1001</v>
      </c>
      <c r="C41" s="81" t="s">
        <v>1092</v>
      </c>
      <c r="D41" s="82" t="s">
        <v>1015</v>
      </c>
      <c r="E41" s="82"/>
      <c r="F41" s="82" t="s">
        <v>988</v>
      </c>
      <c r="G41" s="82">
        <v>7</v>
      </c>
      <c r="H41" s="82"/>
      <c r="I41" s="82"/>
      <c r="J41" s="82"/>
      <c r="K41" s="82"/>
      <c r="L41" s="83" t="str">
        <f>IF(C41="","",_xlfn.CONCAT("       triggerLine: ","""",C41,", ",M41:AN41,""", sC: ","""",B41,""", lines: ["))</f>
        <v xml:space="preserve">       triggerLine: "SANTO, SANTO, SANTO,, (Mi,,15)(Si,7,250)", sC: "ta as", lines: [</v>
      </c>
      <c r="M41" s="55" t="str">
        <f t="shared" si="30"/>
        <v>(</v>
      </c>
      <c r="N41" s="56" t="str">
        <f t="shared" si="31"/>
        <v>Mi</v>
      </c>
      <c r="O41" s="57" t="str">
        <f t="shared" si="32"/>
        <v>,</v>
      </c>
      <c r="P41" s="58" t="str">
        <f t="shared" si="33"/>
        <v/>
      </c>
      <c r="Q41" s="59" t="str">
        <f t="shared" si="34"/>
        <v>,</v>
      </c>
      <c r="R41" s="60">
        <f t="shared" si="35"/>
        <v>15</v>
      </c>
      <c r="S41" s="55" t="str">
        <f t="shared" si="36"/>
        <v>)</v>
      </c>
      <c r="T41" s="61" t="str">
        <f t="shared" si="37"/>
        <v>(</v>
      </c>
      <c r="U41" s="62" t="str">
        <f t="shared" si="38"/>
        <v>Si</v>
      </c>
      <c r="V41" s="63" t="str">
        <f t="shared" si="39"/>
        <v>,</v>
      </c>
      <c r="W41" s="64">
        <f t="shared" si="40"/>
        <v>7</v>
      </c>
      <c r="X41" s="63" t="str">
        <f t="shared" si="41"/>
        <v>,</v>
      </c>
      <c r="Y41" s="63">
        <f t="shared" si="42"/>
        <v>250</v>
      </c>
      <c r="Z41" s="55" t="str">
        <f t="shared" si="43"/>
        <v>)</v>
      </c>
      <c r="AA41" s="65" t="str">
        <f t="shared" si="44"/>
        <v/>
      </c>
      <c r="AB41" s="56" t="str">
        <f t="shared" si="45"/>
        <v/>
      </c>
      <c r="AC41" s="66" t="str">
        <f t="shared" si="46"/>
        <v/>
      </c>
      <c r="AD41" s="58" t="str">
        <f t="shared" si="47"/>
        <v/>
      </c>
      <c r="AE41" s="67" t="str">
        <f t="shared" si="48"/>
        <v/>
      </c>
      <c r="AF41" s="60" t="str">
        <f t="shared" si="49"/>
        <v/>
      </c>
      <c r="AG41" s="60" t="str">
        <f t="shared" si="50"/>
        <v/>
      </c>
      <c r="AH41" s="68" t="str">
        <f t="shared" si="51"/>
        <v/>
      </c>
      <c r="AI41" s="69" t="str">
        <f t="shared" si="52"/>
        <v/>
      </c>
      <c r="AJ41" s="63" t="str">
        <f t="shared" si="53"/>
        <v/>
      </c>
      <c r="AK41" s="63" t="str">
        <f t="shared" si="54"/>
        <v/>
      </c>
      <c r="AL41" s="63" t="str">
        <f t="shared" si="55"/>
        <v/>
      </c>
      <c r="AM41" s="63" t="str">
        <f t="shared" si="56"/>
        <v/>
      </c>
      <c r="AN41" s="63" t="str">
        <f t="shared" si="57"/>
        <v/>
      </c>
    </row>
    <row r="42" spans="1:40" ht="24.5" thickTop="1" thickBot="1" x14ac:dyDescent="0.55000000000000004">
      <c r="B42" t="s">
        <v>1003</v>
      </c>
      <c r="C42" s="84" t="s">
        <v>1093</v>
      </c>
      <c r="D42" s="85" t="s">
        <v>1015</v>
      </c>
      <c r="E42" s="85"/>
      <c r="F42" s="85"/>
      <c r="G42" s="85"/>
      <c r="H42" s="86"/>
      <c r="I42" s="86"/>
      <c r="J42" s="86"/>
      <c r="K42" s="86"/>
      <c r="L42" s="87" t="str">
        <f>IF(C42="","",_xlfn.CONCAT("            { line: ","""",C42,", ",M42:AN42,""", sC: ","""",B42,"""},"))</f>
        <v xml:space="preserve">            { line: "SANTO ES EL SEÑOR,, (Mi,,15)", sC: "as"},</v>
      </c>
      <c r="M42" s="55" t="str">
        <f t="shared" si="30"/>
        <v>(</v>
      </c>
      <c r="N42" s="56" t="str">
        <f t="shared" si="31"/>
        <v>Mi</v>
      </c>
      <c r="O42" s="57" t="str">
        <f t="shared" si="32"/>
        <v>,</v>
      </c>
      <c r="P42" s="58" t="str">
        <f t="shared" si="33"/>
        <v/>
      </c>
      <c r="Q42" s="59" t="str">
        <f t="shared" si="34"/>
        <v>,</v>
      </c>
      <c r="R42" s="60">
        <f t="shared" si="35"/>
        <v>15</v>
      </c>
      <c r="S42" s="55" t="str">
        <f t="shared" si="36"/>
        <v>)</v>
      </c>
      <c r="T42" s="61" t="str">
        <f t="shared" si="37"/>
        <v/>
      </c>
      <c r="U42" s="62" t="str">
        <f t="shared" si="38"/>
        <v/>
      </c>
      <c r="V42" s="63" t="str">
        <f t="shared" si="39"/>
        <v/>
      </c>
      <c r="W42" s="64" t="str">
        <f t="shared" si="40"/>
        <v/>
      </c>
      <c r="X42" s="63" t="str">
        <f t="shared" si="41"/>
        <v/>
      </c>
      <c r="Y42" s="63" t="str">
        <f t="shared" si="42"/>
        <v/>
      </c>
      <c r="Z42" s="55" t="str">
        <f t="shared" si="43"/>
        <v/>
      </c>
      <c r="AA42" s="65" t="str">
        <f t="shared" si="44"/>
        <v/>
      </c>
      <c r="AB42" s="56" t="str">
        <f t="shared" si="45"/>
        <v/>
      </c>
      <c r="AC42" s="66" t="str">
        <f t="shared" si="46"/>
        <v/>
      </c>
      <c r="AD42" s="58" t="str">
        <f t="shared" si="47"/>
        <v/>
      </c>
      <c r="AE42" s="67" t="str">
        <f t="shared" si="48"/>
        <v/>
      </c>
      <c r="AF42" s="60" t="str">
        <f t="shared" si="49"/>
        <v/>
      </c>
      <c r="AG42" s="60" t="str">
        <f t="shared" si="50"/>
        <v/>
      </c>
      <c r="AH42" s="68" t="str">
        <f t="shared" si="51"/>
        <v/>
      </c>
      <c r="AI42" s="69" t="str">
        <f t="shared" si="52"/>
        <v/>
      </c>
      <c r="AJ42" s="63" t="str">
        <f t="shared" si="53"/>
        <v/>
      </c>
      <c r="AK42" s="63" t="str">
        <f t="shared" si="54"/>
        <v/>
      </c>
      <c r="AL42" s="63" t="str">
        <f t="shared" si="55"/>
        <v/>
      </c>
      <c r="AM42" s="63" t="str">
        <f t="shared" si="56"/>
        <v/>
      </c>
      <c r="AN42" s="63" t="str">
        <f t="shared" si="57"/>
        <v/>
      </c>
    </row>
    <row r="43" spans="1:40" ht="24.5" thickTop="1" thickBot="1" x14ac:dyDescent="0.55000000000000004">
      <c r="B43" t="s">
        <v>1003</v>
      </c>
      <c r="C43" s="84" t="s">
        <v>1094</v>
      </c>
      <c r="D43" s="88" t="s">
        <v>988</v>
      </c>
      <c r="E43" s="88">
        <v>7</v>
      </c>
      <c r="F43" s="88"/>
      <c r="G43" s="88"/>
      <c r="H43" s="89"/>
      <c r="I43" s="89"/>
      <c r="J43" s="89"/>
      <c r="K43" s="89"/>
      <c r="L43" s="87" t="str">
        <f>IF(C43="","",_xlfn.CONCAT("            { line: ","""",C43,", ",M43:AN43,""", sC: ","""",B43,"""},"))</f>
        <v xml:space="preserve">            { line: "DIOS DEL UNIVERSO,, (Si,7,15)", sC: "as"},</v>
      </c>
      <c r="M43" s="55" t="str">
        <f t="shared" si="30"/>
        <v>(</v>
      </c>
      <c r="N43" s="56" t="str">
        <f t="shared" si="31"/>
        <v>Si</v>
      </c>
      <c r="O43" s="57" t="str">
        <f t="shared" si="32"/>
        <v>,</v>
      </c>
      <c r="P43" s="58">
        <f t="shared" si="33"/>
        <v>7</v>
      </c>
      <c r="Q43" s="59" t="str">
        <f t="shared" si="34"/>
        <v>,</v>
      </c>
      <c r="R43" s="60">
        <f t="shared" si="35"/>
        <v>15</v>
      </c>
      <c r="S43" s="55" t="str">
        <f t="shared" si="36"/>
        <v>)</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1:40" ht="24.5" thickTop="1" thickBot="1" x14ac:dyDescent="0.55000000000000004">
      <c r="B44" t="s">
        <v>1003</v>
      </c>
      <c r="C44" s="92" t="s">
        <v>1095</v>
      </c>
      <c r="D44" s="82" t="s">
        <v>1015</v>
      </c>
      <c r="E44" s="82"/>
      <c r="F44" s="82"/>
      <c r="G44" s="82"/>
      <c r="H44" s="82"/>
      <c r="I44" s="82"/>
      <c r="J44" s="82"/>
      <c r="K44" s="82"/>
      <c r="L44" s="93" t="str">
        <f>IF(C44="","",_xlfn.CONCAT("            { line: ","""",C44,", ",M44:AN44,""", sC: ","""",B44,"""},  ]},"))</f>
        <v xml:space="preserve">            { line: "SANTO ES EL SEÑOR., (Mi,,15)", sC: "as"},  ]},</v>
      </c>
      <c r="M44" s="55" t="str">
        <f t="shared" si="30"/>
        <v>(</v>
      </c>
      <c r="N44" s="56" t="str">
        <f t="shared" si="31"/>
        <v>Mi</v>
      </c>
      <c r="O44" s="57" t="str">
        <f t="shared" si="32"/>
        <v>,</v>
      </c>
      <c r="P44" s="58" t="str">
        <f t="shared" si="33"/>
        <v/>
      </c>
      <c r="Q44" s="59" t="str">
        <f t="shared" si="34"/>
        <v>,</v>
      </c>
      <c r="R44" s="60">
        <f t="shared" si="35"/>
        <v>15</v>
      </c>
      <c r="S44" s="55" t="str">
        <f t="shared" si="36"/>
        <v>)</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1:40" ht="36.5" thickTop="1" thickBot="1" x14ac:dyDescent="0.55000000000000004">
      <c r="A45" s="75"/>
      <c r="B45" s="75"/>
      <c r="C45" s="75"/>
      <c r="D45" s="76"/>
      <c r="E45" s="76"/>
      <c r="F45" s="76"/>
      <c r="G45" s="76"/>
      <c r="H45" s="76"/>
      <c r="I45" s="76"/>
      <c r="J45" s="76"/>
      <c r="K45" s="76"/>
      <c r="L45" s="49" t="s">
        <v>998</v>
      </c>
      <c r="M45" s="55" t="str">
        <f t="shared" ref="M45:M54" si="58">IF(N45="","","(")</f>
        <v/>
      </c>
      <c r="N45" s="56" t="str">
        <f t="shared" si="2"/>
        <v/>
      </c>
      <c r="O45" s="57" t="str">
        <f t="shared" ref="O45:O54" si="59">IF(N45="","",",")</f>
        <v/>
      </c>
      <c r="P45" s="58" t="str">
        <f t="shared" si="4"/>
        <v/>
      </c>
      <c r="Q45" s="59" t="str">
        <f t="shared" ref="Q45:Q54" si="60">IF(N45="","",",")</f>
        <v/>
      </c>
      <c r="R45" s="60" t="str">
        <f t="shared" ref="R45:R54" si="61">IF(N45="","",15)</f>
        <v/>
      </c>
      <c r="S45" s="55" t="str">
        <f t="shared" ref="S45:S54" si="62">IF(N45="","",")")</f>
        <v/>
      </c>
      <c r="T45" s="61" t="str">
        <f t="shared" ref="T45:T54" si="63">IF(U45="","","(")</f>
        <v/>
      </c>
      <c r="U45" s="62" t="str">
        <f t="shared" si="9"/>
        <v/>
      </c>
      <c r="V45" s="63" t="str">
        <f t="shared" ref="V45:V54" si="64">IF(U45="","",",")</f>
        <v/>
      </c>
      <c r="W45" s="64" t="str">
        <f t="shared" si="11"/>
        <v/>
      </c>
      <c r="X45" s="63" t="str">
        <f t="shared" ref="X45:X54" si="65">IF(U45="","",",")</f>
        <v/>
      </c>
      <c r="Y45" s="63" t="str">
        <f t="shared" ref="Y45:Y54" si="66">IF(U45="","",250)</f>
        <v/>
      </c>
      <c r="Z45" s="55" t="str">
        <f t="shared" ref="Z45:Z54" si="67">IF(U45="","",")")</f>
        <v/>
      </c>
      <c r="AA45" s="65" t="str">
        <f t="shared" ref="AA45:AA54" si="68">IF(AB45="","","(")</f>
        <v/>
      </c>
      <c r="AB45" s="56" t="str">
        <f t="shared" si="16"/>
        <v/>
      </c>
      <c r="AC45" s="66" t="str">
        <f t="shared" ref="AC45:AC54" si="69">IF(AB45="","",",")</f>
        <v/>
      </c>
      <c r="AD45" s="58" t="str">
        <f t="shared" ref="AD45:AD54" si="70">IF(I45="","",I45)</f>
        <v/>
      </c>
      <c r="AE45" s="67" t="str">
        <f t="shared" ref="AE45:AE54" si="71">IF(AB45="","",",")</f>
        <v/>
      </c>
      <c r="AF45" s="60" t="str">
        <f t="shared" ref="AF45:AF54" si="72">IF(AB45="","",350)</f>
        <v/>
      </c>
      <c r="AG45" s="60" t="str">
        <f t="shared" ref="AG45:AG54" si="73">IF(AB45="","",")")</f>
        <v/>
      </c>
      <c r="AH45" s="68" t="str">
        <f t="shared" ref="AH45:AH54" si="74">IF(AI45="","","(")</f>
        <v/>
      </c>
      <c r="AI45" s="69" t="str">
        <f t="shared" si="23"/>
        <v/>
      </c>
      <c r="AJ45" s="63" t="str">
        <f t="shared" ref="AJ45:AJ54" si="75">IF(AI45="","",",")</f>
        <v/>
      </c>
      <c r="AK45" s="63" t="str">
        <f t="shared" ref="AK45:AK54" si="76">IF(K45="","",K45)</f>
        <v/>
      </c>
      <c r="AL45" s="63" t="str">
        <f t="shared" ref="AL45:AL54" si="77">IF(AI45="","",",")</f>
        <v/>
      </c>
      <c r="AM45" s="63" t="str">
        <f t="shared" ref="AM45:AM54" si="78">IF(AI45="","",450)</f>
        <v/>
      </c>
      <c r="AN45" s="63" t="str">
        <f t="shared" ref="AN45:AN54" si="79">IF(AI45="","",")")</f>
        <v/>
      </c>
    </row>
    <row r="46" spans="1:40" ht="24.5" thickTop="1" thickBot="1" x14ac:dyDescent="0.55000000000000004">
      <c r="B46" t="s">
        <v>1018</v>
      </c>
      <c r="C46" s="50" t="s">
        <v>1088</v>
      </c>
      <c r="D46" s="51" t="s">
        <v>1015</v>
      </c>
      <c r="E46" s="51" t="s">
        <v>1016</v>
      </c>
      <c r="F46" s="52"/>
      <c r="G46" s="52"/>
      <c r="H46" s="51"/>
      <c r="I46" s="51"/>
      <c r="J46" s="53"/>
      <c r="K46" s="53"/>
      <c r="L46" s="54" t="str">
        <f t="shared" ref="L46:L54" si="80">IF(C46="","",_xlfn.CONCAT("            { line: ","""",C46,", ",M46:AN46,""", sC: ","""",B46,"""},"))</f>
        <v xml:space="preserve">            { line: "Bendito es el que viene, (Mi,m,15)", sC: "tc"},</v>
      </c>
      <c r="M46" s="55" t="str">
        <f t="shared" si="58"/>
        <v>(</v>
      </c>
      <c r="N46" s="56" t="str">
        <f t="shared" si="2"/>
        <v>Mi</v>
      </c>
      <c r="O46" s="57" t="str">
        <f t="shared" si="59"/>
        <v>,</v>
      </c>
      <c r="P46" s="58" t="str">
        <f t="shared" si="4"/>
        <v>m</v>
      </c>
      <c r="Q46" s="59" t="str">
        <f t="shared" si="60"/>
        <v>,</v>
      </c>
      <c r="R46" s="60">
        <f t="shared" si="61"/>
        <v>15</v>
      </c>
      <c r="S46" s="55" t="str">
        <f t="shared" si="62"/>
        <v>)</v>
      </c>
      <c r="T46" s="61" t="str">
        <f t="shared" si="63"/>
        <v/>
      </c>
      <c r="U46" s="62" t="str">
        <f t="shared" si="9"/>
        <v/>
      </c>
      <c r="V46" s="63" t="str">
        <f t="shared" si="64"/>
        <v/>
      </c>
      <c r="W46" s="64" t="str">
        <f t="shared" si="11"/>
        <v/>
      </c>
      <c r="X46" s="63" t="str">
        <f t="shared" si="65"/>
        <v/>
      </c>
      <c r="Y46" s="63" t="str">
        <f t="shared" si="66"/>
        <v/>
      </c>
      <c r="Z46" s="55" t="str">
        <f t="shared" si="67"/>
        <v/>
      </c>
      <c r="AA46" s="65" t="str">
        <f t="shared" si="68"/>
        <v/>
      </c>
      <c r="AB46" s="56" t="str">
        <f t="shared" si="16"/>
        <v/>
      </c>
      <c r="AC46" s="66" t="str">
        <f t="shared" si="69"/>
        <v/>
      </c>
      <c r="AD46" s="58" t="str">
        <f t="shared" si="70"/>
        <v/>
      </c>
      <c r="AE46" s="67" t="str">
        <f t="shared" si="71"/>
        <v/>
      </c>
      <c r="AF46" s="60" t="str">
        <f t="shared" si="72"/>
        <v/>
      </c>
      <c r="AG46" s="60" t="str">
        <f t="shared" si="73"/>
        <v/>
      </c>
      <c r="AH46" s="68" t="str">
        <f t="shared" si="74"/>
        <v/>
      </c>
      <c r="AI46" s="69" t="str">
        <f t="shared" si="23"/>
        <v/>
      </c>
      <c r="AJ46" s="63" t="str">
        <f t="shared" si="75"/>
        <v/>
      </c>
      <c r="AK46" s="63" t="str">
        <f t="shared" si="76"/>
        <v/>
      </c>
      <c r="AL46" s="63" t="str">
        <f t="shared" si="77"/>
        <v/>
      </c>
      <c r="AM46" s="63" t="str">
        <f t="shared" si="78"/>
        <v/>
      </c>
      <c r="AN46" s="63" t="str">
        <f t="shared" si="79"/>
        <v/>
      </c>
    </row>
    <row r="47" spans="1:40" ht="24.5" thickTop="1" thickBot="1" x14ac:dyDescent="0.55000000000000004">
      <c r="C47" s="50" t="s">
        <v>1100</v>
      </c>
      <c r="D47" s="51" t="s">
        <v>988</v>
      </c>
      <c r="E47" s="51">
        <v>7</v>
      </c>
      <c r="F47" s="52"/>
      <c r="G47" s="52"/>
      <c r="H47" s="51"/>
      <c r="I47" s="51"/>
      <c r="J47" s="53"/>
      <c r="K47" s="53"/>
      <c r="L47" s="54" t="str">
        <f t="shared" si="80"/>
        <v xml:space="preserve">            { line: "en nombre del Señor,, (Si,7,15)", sC: ""},</v>
      </c>
      <c r="M47" s="55" t="str">
        <f t="shared" si="58"/>
        <v>(</v>
      </c>
      <c r="N47" s="56" t="str">
        <f t="shared" si="2"/>
        <v>Si</v>
      </c>
      <c r="O47" s="57" t="str">
        <f t="shared" si="59"/>
        <v>,</v>
      </c>
      <c r="P47" s="58">
        <f t="shared" si="4"/>
        <v>7</v>
      </c>
      <c r="Q47" s="59" t="str">
        <f t="shared" si="60"/>
        <v>,</v>
      </c>
      <c r="R47" s="60">
        <f t="shared" si="61"/>
        <v>15</v>
      </c>
      <c r="S47" s="55" t="str">
        <f t="shared" si="62"/>
        <v>)</v>
      </c>
      <c r="T47" s="61" t="str">
        <f t="shared" si="63"/>
        <v/>
      </c>
      <c r="U47" s="62" t="str">
        <f t="shared" si="9"/>
        <v/>
      </c>
      <c r="V47" s="63" t="str">
        <f t="shared" si="64"/>
        <v/>
      </c>
      <c r="W47" s="64" t="str">
        <f t="shared" si="11"/>
        <v/>
      </c>
      <c r="X47" s="63" t="str">
        <f t="shared" si="65"/>
        <v/>
      </c>
      <c r="Y47" s="63" t="str">
        <f t="shared" si="66"/>
        <v/>
      </c>
      <c r="Z47" s="55" t="str">
        <f t="shared" si="67"/>
        <v/>
      </c>
      <c r="AA47" s="65" t="str">
        <f t="shared" si="68"/>
        <v/>
      </c>
      <c r="AB47" s="56" t="str">
        <f t="shared" si="16"/>
        <v/>
      </c>
      <c r="AC47" s="66" t="str">
        <f t="shared" si="69"/>
        <v/>
      </c>
      <c r="AD47" s="58" t="str">
        <f t="shared" si="70"/>
        <v/>
      </c>
      <c r="AE47" s="67" t="str">
        <f t="shared" si="71"/>
        <v/>
      </c>
      <c r="AF47" s="60" t="str">
        <f t="shared" si="72"/>
        <v/>
      </c>
      <c r="AG47" s="60" t="str">
        <f t="shared" si="73"/>
        <v/>
      </c>
      <c r="AH47" s="68" t="str">
        <f t="shared" si="74"/>
        <v/>
      </c>
      <c r="AI47" s="69" t="str">
        <f t="shared" si="23"/>
        <v/>
      </c>
      <c r="AJ47" s="63" t="str">
        <f t="shared" si="75"/>
        <v/>
      </c>
      <c r="AK47" s="63" t="str">
        <f t="shared" si="76"/>
        <v/>
      </c>
      <c r="AL47" s="63" t="str">
        <f t="shared" si="77"/>
        <v/>
      </c>
      <c r="AM47" s="63" t="str">
        <f t="shared" si="78"/>
        <v/>
      </c>
      <c r="AN47" s="63" t="str">
        <f t="shared" si="79"/>
        <v/>
      </c>
    </row>
    <row r="48" spans="1:40" ht="24.5" thickTop="1" thickBot="1" x14ac:dyDescent="0.55000000000000004">
      <c r="C48" s="50" t="s">
        <v>1101</v>
      </c>
      <c r="D48" s="51"/>
      <c r="E48" s="51"/>
      <c r="F48" s="52"/>
      <c r="G48" s="52"/>
      <c r="H48" s="51"/>
      <c r="I48" s="51"/>
      <c r="J48" s="53"/>
      <c r="K48" s="53"/>
      <c r="L48" s="54" t="str">
        <f t="shared" si="80"/>
        <v xml:space="preserve">            { line: "bendito es el que viene, ", sC: ""},</v>
      </c>
      <c r="M48" s="55" t="str">
        <f t="shared" si="58"/>
        <v/>
      </c>
      <c r="N48" s="56" t="str">
        <f t="shared" si="2"/>
        <v/>
      </c>
      <c r="O48" s="57" t="str">
        <f t="shared" si="59"/>
        <v/>
      </c>
      <c r="P48" s="58" t="str">
        <f t="shared" si="4"/>
        <v/>
      </c>
      <c r="Q48" s="59" t="str">
        <f t="shared" si="60"/>
        <v/>
      </c>
      <c r="R48" s="60" t="str">
        <f t="shared" si="61"/>
        <v/>
      </c>
      <c r="S48" s="55" t="str">
        <f t="shared" si="62"/>
        <v/>
      </c>
      <c r="T48" s="61" t="str">
        <f t="shared" si="63"/>
        <v/>
      </c>
      <c r="U48" s="62" t="str">
        <f t="shared" si="9"/>
        <v/>
      </c>
      <c r="V48" s="63" t="str">
        <f t="shared" si="64"/>
        <v/>
      </c>
      <c r="W48" s="64" t="str">
        <f t="shared" si="11"/>
        <v/>
      </c>
      <c r="X48" s="63" t="str">
        <f t="shared" si="65"/>
        <v/>
      </c>
      <c r="Y48" s="63" t="str">
        <f t="shared" si="66"/>
        <v/>
      </c>
      <c r="Z48" s="55" t="str">
        <f t="shared" si="67"/>
        <v/>
      </c>
      <c r="AA48" s="65" t="str">
        <f t="shared" si="68"/>
        <v/>
      </c>
      <c r="AB48" s="56" t="str">
        <f t="shared" si="16"/>
        <v/>
      </c>
      <c r="AC48" s="66" t="str">
        <f t="shared" si="69"/>
        <v/>
      </c>
      <c r="AD48" s="58" t="str">
        <f t="shared" si="70"/>
        <v/>
      </c>
      <c r="AE48" s="67" t="str">
        <f t="shared" si="71"/>
        <v/>
      </c>
      <c r="AF48" s="60" t="str">
        <f t="shared" si="72"/>
        <v/>
      </c>
      <c r="AG48" s="60" t="str">
        <f t="shared" si="73"/>
        <v/>
      </c>
      <c r="AH48" s="68" t="str">
        <f t="shared" si="74"/>
        <v/>
      </c>
      <c r="AI48" s="69" t="str">
        <f t="shared" si="23"/>
        <v/>
      </c>
      <c r="AJ48" s="63" t="str">
        <f t="shared" si="75"/>
        <v/>
      </c>
      <c r="AK48" s="63" t="str">
        <f t="shared" si="76"/>
        <v/>
      </c>
      <c r="AL48" s="63" t="str">
        <f t="shared" si="77"/>
        <v/>
      </c>
      <c r="AM48" s="63" t="str">
        <f t="shared" si="78"/>
        <v/>
      </c>
      <c r="AN48" s="63" t="str">
        <f t="shared" si="79"/>
        <v/>
      </c>
    </row>
    <row r="49" spans="2:40" ht="24.5" thickTop="1" thickBot="1" x14ac:dyDescent="0.55000000000000004">
      <c r="C49" s="50" t="s">
        <v>1102</v>
      </c>
      <c r="D49" s="51" t="s">
        <v>1015</v>
      </c>
      <c r="E49" s="51" t="s">
        <v>1016</v>
      </c>
      <c r="F49" s="52"/>
      <c r="G49" s="52"/>
      <c r="H49" s="51"/>
      <c r="I49" s="51"/>
      <c r="J49" s="53"/>
      <c r="K49" s="53"/>
      <c r="L49" s="54" t="str">
        <f t="shared" si="80"/>
        <v xml:space="preserve">            { line: "en nombre del Señor., (Mi,m,15)", sC: ""},</v>
      </c>
      <c r="M49" s="55" t="str">
        <f t="shared" si="58"/>
        <v>(</v>
      </c>
      <c r="N49" s="56" t="str">
        <f t="shared" si="2"/>
        <v>Mi</v>
      </c>
      <c r="O49" s="57" t="str">
        <f t="shared" si="59"/>
        <v>,</v>
      </c>
      <c r="P49" s="58" t="str">
        <f t="shared" si="4"/>
        <v>m</v>
      </c>
      <c r="Q49" s="59" t="str">
        <f t="shared" si="60"/>
        <v>,</v>
      </c>
      <c r="R49" s="60">
        <f t="shared" si="61"/>
        <v>15</v>
      </c>
      <c r="S49" s="55" t="str">
        <f t="shared" si="62"/>
        <v>)</v>
      </c>
      <c r="T49" s="61" t="str">
        <f t="shared" si="63"/>
        <v/>
      </c>
      <c r="U49" s="62" t="str">
        <f t="shared" si="9"/>
        <v/>
      </c>
      <c r="V49" s="63" t="str">
        <f t="shared" si="64"/>
        <v/>
      </c>
      <c r="W49" s="64" t="str">
        <f t="shared" si="11"/>
        <v/>
      </c>
      <c r="X49" s="63" t="str">
        <f t="shared" si="65"/>
        <v/>
      </c>
      <c r="Y49" s="63" t="str">
        <f t="shared" si="66"/>
        <v/>
      </c>
      <c r="Z49" s="55" t="str">
        <f t="shared" si="67"/>
        <v/>
      </c>
      <c r="AA49" s="65" t="str">
        <f t="shared" si="68"/>
        <v/>
      </c>
      <c r="AB49" s="56" t="str">
        <f t="shared" si="16"/>
        <v/>
      </c>
      <c r="AC49" s="66" t="str">
        <f t="shared" si="69"/>
        <v/>
      </c>
      <c r="AD49" s="58" t="str">
        <f t="shared" si="70"/>
        <v/>
      </c>
      <c r="AE49" s="67" t="str">
        <f t="shared" si="71"/>
        <v/>
      </c>
      <c r="AF49" s="60" t="str">
        <f t="shared" si="72"/>
        <v/>
      </c>
      <c r="AG49" s="60" t="str">
        <f t="shared" si="73"/>
        <v/>
      </c>
      <c r="AH49" s="68" t="str">
        <f t="shared" si="74"/>
        <v/>
      </c>
      <c r="AI49" s="69" t="str">
        <f t="shared" si="23"/>
        <v/>
      </c>
      <c r="AJ49" s="63" t="str">
        <f t="shared" si="75"/>
        <v/>
      </c>
      <c r="AK49" s="63" t="str">
        <f t="shared" si="76"/>
        <v/>
      </c>
      <c r="AL49" s="63" t="str">
        <f t="shared" si="77"/>
        <v/>
      </c>
      <c r="AM49" s="63" t="str">
        <f t="shared" si="78"/>
        <v/>
      </c>
      <c r="AN49" s="63" t="str">
        <f t="shared" si="79"/>
        <v/>
      </c>
    </row>
    <row r="50" spans="2:40" ht="26.5" thickTop="1" thickBot="1" x14ac:dyDescent="0.55000000000000004">
      <c r="C50" s="72"/>
      <c r="D50" s="73"/>
      <c r="E50" s="73"/>
      <c r="F50" s="73"/>
      <c r="G50" s="73"/>
      <c r="H50" s="73"/>
      <c r="I50" s="73"/>
      <c r="J50" s="73"/>
      <c r="K50" s="73"/>
      <c r="L50" s="74" t="s">
        <v>997</v>
      </c>
      <c r="M50" s="55"/>
      <c r="N50" s="56"/>
      <c r="O50" s="57"/>
      <c r="P50" s="58"/>
      <c r="Q50" s="59"/>
      <c r="R50" s="60"/>
      <c r="S50" s="55"/>
      <c r="T50" s="61"/>
      <c r="U50" s="62"/>
      <c r="V50" s="63"/>
      <c r="W50" s="64"/>
      <c r="X50" s="63"/>
      <c r="Y50" s="63"/>
      <c r="Z50" s="55"/>
      <c r="AA50" s="65"/>
      <c r="AB50" s="56"/>
      <c r="AC50" s="66"/>
      <c r="AD50" s="58"/>
      <c r="AE50" s="67"/>
      <c r="AF50" s="60"/>
      <c r="AG50" s="60"/>
      <c r="AH50" s="68"/>
      <c r="AI50" s="69"/>
      <c r="AJ50" s="63"/>
      <c r="AK50" s="63"/>
      <c r="AL50" s="63"/>
      <c r="AM50" s="63"/>
      <c r="AN50" s="63"/>
    </row>
    <row r="51" spans="2:40" ht="24.5" thickTop="1" thickBot="1" x14ac:dyDescent="0.55000000000000004">
      <c r="B51" t="s">
        <v>1001</v>
      </c>
      <c r="C51" s="50" t="s">
        <v>1103</v>
      </c>
      <c r="D51" s="51" t="s">
        <v>1015</v>
      </c>
      <c r="E51" s="51" t="s">
        <v>1016</v>
      </c>
      <c r="F51" s="52"/>
      <c r="G51" s="52"/>
      <c r="H51" s="51"/>
      <c r="I51" s="51"/>
      <c r="J51" s="53"/>
      <c r="K51" s="53"/>
      <c r="L51" s="54" t="str">
        <f t="shared" si="80"/>
        <v xml:space="preserve">            { line: "HOSANNA EN LAS ALTURAS,, (Mi,m,15)", sC: "ta as"},</v>
      </c>
      <c r="M51" s="55" t="str">
        <f t="shared" si="58"/>
        <v>(</v>
      </c>
      <c r="N51" s="56" t="str">
        <f t="shared" si="2"/>
        <v>Mi</v>
      </c>
      <c r="O51" s="57" t="str">
        <f t="shared" si="59"/>
        <v>,</v>
      </c>
      <c r="P51" s="58" t="str">
        <f t="shared" si="4"/>
        <v>m</v>
      </c>
      <c r="Q51" s="59" t="str">
        <f t="shared" si="60"/>
        <v>,</v>
      </c>
      <c r="R51" s="60">
        <f t="shared" si="61"/>
        <v>15</v>
      </c>
      <c r="S51" s="55" t="str">
        <f t="shared" si="62"/>
        <v>)</v>
      </c>
      <c r="T51" s="61" t="str">
        <f t="shared" si="63"/>
        <v/>
      </c>
      <c r="U51" s="62" t="str">
        <f t="shared" si="9"/>
        <v/>
      </c>
      <c r="V51" s="63" t="str">
        <f t="shared" si="64"/>
        <v/>
      </c>
      <c r="W51" s="64" t="str">
        <f t="shared" si="11"/>
        <v/>
      </c>
      <c r="X51" s="63" t="str">
        <f t="shared" si="65"/>
        <v/>
      </c>
      <c r="Y51" s="63" t="str">
        <f t="shared" si="66"/>
        <v/>
      </c>
      <c r="Z51" s="55" t="str">
        <f t="shared" si="67"/>
        <v/>
      </c>
      <c r="AA51" s="65" t="str">
        <f t="shared" si="68"/>
        <v/>
      </c>
      <c r="AB51" s="56" t="str">
        <f t="shared" si="16"/>
        <v/>
      </c>
      <c r="AC51" s="66" t="str">
        <f t="shared" si="69"/>
        <v/>
      </c>
      <c r="AD51" s="58" t="str">
        <f t="shared" si="70"/>
        <v/>
      </c>
      <c r="AE51" s="67" t="str">
        <f t="shared" si="71"/>
        <v/>
      </c>
      <c r="AF51" s="60" t="str">
        <f t="shared" si="72"/>
        <v/>
      </c>
      <c r="AG51" s="60" t="str">
        <f t="shared" si="73"/>
        <v/>
      </c>
      <c r="AH51" s="68" t="str">
        <f t="shared" si="74"/>
        <v/>
      </c>
      <c r="AI51" s="69" t="str">
        <f t="shared" si="23"/>
        <v/>
      </c>
      <c r="AJ51" s="63" t="str">
        <f t="shared" si="75"/>
        <v/>
      </c>
      <c r="AK51" s="63" t="str">
        <f t="shared" si="76"/>
        <v/>
      </c>
      <c r="AL51" s="63" t="str">
        <f t="shared" si="77"/>
        <v/>
      </c>
      <c r="AM51" s="63" t="str">
        <f t="shared" si="78"/>
        <v/>
      </c>
      <c r="AN51" s="63" t="str">
        <f t="shared" si="79"/>
        <v/>
      </c>
    </row>
    <row r="52" spans="2:40" ht="24.5" thickTop="1" thickBot="1" x14ac:dyDescent="0.55000000000000004">
      <c r="B52" t="s">
        <v>1003</v>
      </c>
      <c r="C52" s="50" t="s">
        <v>1104</v>
      </c>
      <c r="D52" s="51" t="s">
        <v>988</v>
      </c>
      <c r="E52" s="51">
        <v>7</v>
      </c>
      <c r="F52" s="52"/>
      <c r="G52" s="52"/>
      <c r="H52" s="51"/>
      <c r="I52" s="51"/>
      <c r="J52" s="53"/>
      <c r="K52" s="53"/>
      <c r="L52" s="77" t="str">
        <f t="shared" si="80"/>
        <v xml:space="preserve">            { line: "BENDITO ES EL QUE VIENE,, (Si,7,15)", sC: "as"},</v>
      </c>
      <c r="M52" s="55" t="str">
        <f t="shared" si="58"/>
        <v>(</v>
      </c>
      <c r="N52" s="56" t="str">
        <f t="shared" si="2"/>
        <v>Si</v>
      </c>
      <c r="O52" s="57" t="str">
        <f t="shared" si="59"/>
        <v>,</v>
      </c>
      <c r="P52" s="58">
        <f t="shared" si="4"/>
        <v>7</v>
      </c>
      <c r="Q52" s="59" t="str">
        <f t="shared" si="60"/>
        <v>,</v>
      </c>
      <c r="R52" s="60">
        <f t="shared" si="61"/>
        <v>15</v>
      </c>
      <c r="S52" s="55" t="str">
        <f t="shared" si="62"/>
        <v>)</v>
      </c>
      <c r="T52" s="61" t="str">
        <f t="shared" si="63"/>
        <v/>
      </c>
      <c r="U52" s="62" t="str">
        <f t="shared" si="9"/>
        <v/>
      </c>
      <c r="V52" s="63" t="str">
        <f t="shared" si="64"/>
        <v/>
      </c>
      <c r="W52" s="64" t="str">
        <f t="shared" si="11"/>
        <v/>
      </c>
      <c r="X52" s="63" t="str">
        <f t="shared" si="65"/>
        <v/>
      </c>
      <c r="Y52" s="63" t="str">
        <f t="shared" si="66"/>
        <v/>
      </c>
      <c r="Z52" s="55" t="str">
        <f t="shared" si="67"/>
        <v/>
      </c>
      <c r="AA52" s="65" t="str">
        <f t="shared" si="68"/>
        <v/>
      </c>
      <c r="AB52" s="56" t="str">
        <f t="shared" si="16"/>
        <v/>
      </c>
      <c r="AC52" s="66" t="str">
        <f t="shared" si="69"/>
        <v/>
      </c>
      <c r="AD52" s="58" t="str">
        <f t="shared" si="70"/>
        <v/>
      </c>
      <c r="AE52" s="67" t="str">
        <f t="shared" si="71"/>
        <v/>
      </c>
      <c r="AF52" s="60" t="str">
        <f t="shared" si="72"/>
        <v/>
      </c>
      <c r="AG52" s="60" t="str">
        <f t="shared" si="73"/>
        <v/>
      </c>
      <c r="AH52" s="68" t="str">
        <f t="shared" si="74"/>
        <v/>
      </c>
      <c r="AI52" s="69" t="str">
        <f t="shared" si="23"/>
        <v/>
      </c>
      <c r="AJ52" s="63" t="str">
        <f t="shared" si="75"/>
        <v/>
      </c>
      <c r="AK52" s="63" t="str">
        <f t="shared" si="76"/>
        <v/>
      </c>
      <c r="AL52" s="63" t="str">
        <f t="shared" si="77"/>
        <v/>
      </c>
      <c r="AM52" s="63" t="str">
        <f t="shared" si="78"/>
        <v/>
      </c>
      <c r="AN52" s="63" t="str">
        <f t="shared" si="79"/>
        <v/>
      </c>
    </row>
    <row r="53" spans="2:40" ht="24.5" thickTop="1" thickBot="1" x14ac:dyDescent="0.55000000000000004">
      <c r="B53" t="s">
        <v>1003</v>
      </c>
      <c r="C53" s="50" t="s">
        <v>1090</v>
      </c>
      <c r="D53" s="51"/>
      <c r="E53" s="51"/>
      <c r="F53" s="52"/>
      <c r="G53" s="52"/>
      <c r="H53" s="51"/>
      <c r="I53" s="51"/>
      <c r="J53" s="53"/>
      <c r="K53" s="53"/>
      <c r="L53" s="77" t="str">
        <f t="shared" si="80"/>
        <v xml:space="preserve">            { line: "BENDITO ES EL QUE VIENE, ", sC: "as"},</v>
      </c>
      <c r="M53" s="55" t="str">
        <f t="shared" si="58"/>
        <v/>
      </c>
      <c r="N53" s="56" t="str">
        <f t="shared" si="2"/>
        <v/>
      </c>
      <c r="O53" s="57" t="str">
        <f t="shared" si="59"/>
        <v/>
      </c>
      <c r="P53" s="58" t="str">
        <f t="shared" si="4"/>
        <v/>
      </c>
      <c r="Q53" s="59" t="str">
        <f t="shared" si="60"/>
        <v/>
      </c>
      <c r="R53" s="60" t="str">
        <f t="shared" si="61"/>
        <v/>
      </c>
      <c r="S53" s="55" t="str">
        <f t="shared" si="62"/>
        <v/>
      </c>
      <c r="T53" s="61" t="str">
        <f t="shared" si="63"/>
        <v/>
      </c>
      <c r="U53" s="62" t="str">
        <f t="shared" si="9"/>
        <v/>
      </c>
      <c r="V53" s="63" t="str">
        <f t="shared" si="64"/>
        <v/>
      </c>
      <c r="W53" s="64" t="str">
        <f t="shared" si="11"/>
        <v/>
      </c>
      <c r="X53" s="63" t="str">
        <f t="shared" si="65"/>
        <v/>
      </c>
      <c r="Y53" s="63" t="str">
        <f t="shared" si="66"/>
        <v/>
      </c>
      <c r="Z53" s="55" t="str">
        <f t="shared" si="67"/>
        <v/>
      </c>
      <c r="AA53" s="65" t="str">
        <f t="shared" si="68"/>
        <v/>
      </c>
      <c r="AB53" s="56" t="str">
        <f t="shared" si="16"/>
        <v/>
      </c>
      <c r="AC53" s="66" t="str">
        <f t="shared" si="69"/>
        <v/>
      </c>
      <c r="AD53" s="58" t="str">
        <f t="shared" si="70"/>
        <v/>
      </c>
      <c r="AE53" s="67" t="str">
        <f t="shared" si="71"/>
        <v/>
      </c>
      <c r="AF53" s="60" t="str">
        <f t="shared" si="72"/>
        <v/>
      </c>
      <c r="AG53" s="60" t="str">
        <f t="shared" si="73"/>
        <v/>
      </c>
      <c r="AH53" s="68" t="str">
        <f t="shared" si="74"/>
        <v/>
      </c>
      <c r="AI53" s="69" t="str">
        <f t="shared" si="23"/>
        <v/>
      </c>
      <c r="AJ53" s="63" t="str">
        <f t="shared" si="75"/>
        <v/>
      </c>
      <c r="AK53" s="63" t="str">
        <f t="shared" si="76"/>
        <v/>
      </c>
      <c r="AL53" s="63" t="str">
        <f t="shared" si="77"/>
        <v/>
      </c>
      <c r="AM53" s="63" t="str">
        <f t="shared" si="78"/>
        <v/>
      </c>
      <c r="AN53" s="63" t="str">
        <f t="shared" si="79"/>
        <v/>
      </c>
    </row>
    <row r="54" spans="2:40" ht="24.5" thickTop="1" thickBot="1" x14ac:dyDescent="0.55000000000000004">
      <c r="B54" t="s">
        <v>1003</v>
      </c>
      <c r="C54" s="50" t="s">
        <v>1105</v>
      </c>
      <c r="D54" s="51" t="s">
        <v>1015</v>
      </c>
      <c r="E54" s="51"/>
      <c r="F54" s="52"/>
      <c r="G54" s="52"/>
      <c r="H54" s="51"/>
      <c r="I54" s="51"/>
      <c r="J54" s="53"/>
      <c r="K54" s="53"/>
      <c r="L54" s="77" t="str">
        <f t="shared" si="80"/>
        <v xml:space="preserve">            { line: "EN NOMBRE DEL SEÑOR., (Mi,,15)", sC: "as"},</v>
      </c>
      <c r="M54" s="55" t="str">
        <f t="shared" si="58"/>
        <v>(</v>
      </c>
      <c r="N54" s="56" t="str">
        <f t="shared" si="2"/>
        <v>Mi</v>
      </c>
      <c r="O54" s="57" t="str">
        <f t="shared" si="59"/>
        <v>,</v>
      </c>
      <c r="P54" s="58" t="str">
        <f t="shared" si="4"/>
        <v/>
      </c>
      <c r="Q54" s="59" t="str">
        <f t="shared" si="60"/>
        <v>,</v>
      </c>
      <c r="R54" s="60">
        <f t="shared" si="61"/>
        <v>15</v>
      </c>
      <c r="S54" s="55" t="str">
        <f t="shared" si="62"/>
        <v>)</v>
      </c>
      <c r="T54" s="61" t="str">
        <f t="shared" si="63"/>
        <v/>
      </c>
      <c r="U54" s="62" t="str">
        <f t="shared" si="9"/>
        <v/>
      </c>
      <c r="V54" s="63" t="str">
        <f t="shared" si="64"/>
        <v/>
      </c>
      <c r="W54" s="64" t="str">
        <f t="shared" si="11"/>
        <v/>
      </c>
      <c r="X54" s="63" t="str">
        <f t="shared" si="65"/>
        <v/>
      </c>
      <c r="Y54" s="63" t="str">
        <f t="shared" si="66"/>
        <v/>
      </c>
      <c r="Z54" s="55" t="str">
        <f t="shared" si="67"/>
        <v/>
      </c>
      <c r="AA54" s="65" t="str">
        <f t="shared" si="68"/>
        <v/>
      </c>
      <c r="AB54" s="56" t="str">
        <f t="shared" si="16"/>
        <v/>
      </c>
      <c r="AC54" s="66" t="str">
        <f t="shared" si="69"/>
        <v/>
      </c>
      <c r="AD54" s="58" t="str">
        <f t="shared" si="70"/>
        <v/>
      </c>
      <c r="AE54" s="67" t="str">
        <f t="shared" si="71"/>
        <v/>
      </c>
      <c r="AF54" s="60" t="str">
        <f t="shared" si="72"/>
        <v/>
      </c>
      <c r="AG54" s="60" t="str">
        <f t="shared" si="73"/>
        <v/>
      </c>
      <c r="AH54" s="68" t="str">
        <f t="shared" si="74"/>
        <v/>
      </c>
      <c r="AI54" s="69" t="str">
        <f t="shared" si="23"/>
        <v/>
      </c>
      <c r="AJ54" s="63" t="str">
        <f t="shared" si="75"/>
        <v/>
      </c>
      <c r="AK54" s="63" t="str">
        <f t="shared" si="76"/>
        <v/>
      </c>
      <c r="AL54" s="63" t="str">
        <f t="shared" si="77"/>
        <v/>
      </c>
      <c r="AM54" s="63" t="str">
        <f t="shared" si="78"/>
        <v/>
      </c>
      <c r="AN54" s="63" t="str">
        <f t="shared" si="79"/>
        <v/>
      </c>
    </row>
    <row r="55" spans="2:40" ht="26.5" thickTop="1" thickBot="1" x14ac:dyDescent="0.55000000000000004">
      <c r="C55" s="72"/>
      <c r="D55" s="73"/>
      <c r="E55" s="73"/>
      <c r="F55" s="73"/>
      <c r="G55" s="73"/>
      <c r="H55" s="73"/>
      <c r="I55" s="73"/>
      <c r="J55" s="73"/>
      <c r="K55" s="73"/>
      <c r="L55" s="74" t="s">
        <v>997</v>
      </c>
      <c r="M55" s="55"/>
      <c r="N55" s="56"/>
      <c r="O55" s="57"/>
      <c r="P55" s="58"/>
      <c r="Q55" s="59"/>
      <c r="R55" s="60"/>
      <c r="S55" s="55"/>
      <c r="T55" s="61"/>
      <c r="U55" s="62"/>
      <c r="V55" s="63"/>
      <c r="W55" s="64"/>
      <c r="X55" s="63"/>
      <c r="Y55" s="63"/>
      <c r="Z55" s="55"/>
      <c r="AA55" s="65"/>
      <c r="AB55" s="56"/>
      <c r="AC55" s="66"/>
      <c r="AD55" s="58"/>
      <c r="AE55" s="67"/>
      <c r="AF55" s="60"/>
      <c r="AG55" s="60"/>
      <c r="AH55" s="68"/>
      <c r="AI55" s="69"/>
      <c r="AJ55" s="63"/>
      <c r="AK55" s="63"/>
      <c r="AL55" s="63"/>
      <c r="AM55" s="63"/>
      <c r="AN55" s="63"/>
    </row>
    <row r="56" spans="2:40" ht="24.5" thickTop="1" thickBot="1" x14ac:dyDescent="0.55000000000000004">
      <c r="C56" s="78" t="s">
        <v>999</v>
      </c>
      <c r="D56" s="79"/>
      <c r="E56" s="79"/>
      <c r="F56" s="79"/>
      <c r="G56" s="79"/>
      <c r="H56" s="79"/>
      <c r="I56" s="79"/>
      <c r="J56" s="79"/>
      <c r="K56" s="79"/>
      <c r="L56" s="80" t="s">
        <v>1000</v>
      </c>
      <c r="M56" s="55" t="str">
        <f t="shared" ref="M56:M60" si="81">IF(N56="","","(")</f>
        <v/>
      </c>
      <c r="N56" s="56" t="str">
        <f t="shared" ref="N56:N60" si="82">IF(D56="","",D56)</f>
        <v/>
      </c>
      <c r="O56" s="57" t="str">
        <f t="shared" ref="O56:O60" si="83">IF(N56="","",",")</f>
        <v/>
      </c>
      <c r="P56" s="58" t="str">
        <f t="shared" ref="P56:P60" si="84">IF(E56="","",E56)</f>
        <v/>
      </c>
      <c r="Q56" s="59" t="str">
        <f t="shared" ref="Q56:Q60" si="85">IF(N56="","",",")</f>
        <v/>
      </c>
      <c r="R56" s="60" t="str">
        <f t="shared" ref="R56:R60" si="86">IF(N56="","",15)</f>
        <v/>
      </c>
      <c r="S56" s="55" t="str">
        <f t="shared" ref="S56:S60" si="87">IF(N56="","",")")</f>
        <v/>
      </c>
      <c r="T56" s="61" t="str">
        <f t="shared" ref="T56:T60" si="88">IF(U56="","","(")</f>
        <v/>
      </c>
      <c r="U56" s="62" t="str">
        <f t="shared" ref="U56:U60" si="89">IF(F56="","",F56)</f>
        <v/>
      </c>
      <c r="V56" s="63" t="str">
        <f t="shared" ref="V56:V60" si="90">IF(U56="","",",")</f>
        <v/>
      </c>
      <c r="W56" s="64" t="str">
        <f t="shared" ref="W56:W60" si="91">IF(G56="","",G56)</f>
        <v/>
      </c>
      <c r="X56" s="63" t="str">
        <f t="shared" ref="X56:X60" si="92">IF(U56="","",",")</f>
        <v/>
      </c>
      <c r="Y56" s="63" t="str">
        <f t="shared" ref="Y56:Y60" si="93">IF(U56="","",250)</f>
        <v/>
      </c>
      <c r="Z56" s="55" t="str">
        <f t="shared" ref="Z56:Z60" si="94">IF(U56="","",")")</f>
        <v/>
      </c>
      <c r="AA56" s="65" t="str">
        <f t="shared" ref="AA56:AA60" si="95">IF(AB56="","","(")</f>
        <v/>
      </c>
      <c r="AB56" s="56" t="str">
        <f t="shared" ref="AB56:AB60" si="96">IF(H56="","",H56)</f>
        <v/>
      </c>
      <c r="AC56" s="66" t="str">
        <f t="shared" ref="AC56:AC60" si="97">IF(AB56="","",",")</f>
        <v/>
      </c>
      <c r="AD56" s="58" t="str">
        <f t="shared" ref="AD56:AD60" si="98">IF(I56="","",I56)</f>
        <v/>
      </c>
      <c r="AE56" s="67" t="str">
        <f t="shared" ref="AE56:AE60" si="99">IF(AB56="","",",")</f>
        <v/>
      </c>
      <c r="AF56" s="60" t="str">
        <f t="shared" ref="AF56:AF60" si="100">IF(AB56="","",350)</f>
        <v/>
      </c>
      <c r="AG56" s="60" t="str">
        <f t="shared" ref="AG56:AG60" si="101">IF(AB56="","",")")</f>
        <v/>
      </c>
      <c r="AH56" s="68" t="str">
        <f t="shared" ref="AH56:AH60" si="102">IF(AI56="","","(")</f>
        <v/>
      </c>
      <c r="AI56" s="69" t="str">
        <f t="shared" ref="AI56:AI60" si="103">IF(J56="","",J56)</f>
        <v/>
      </c>
      <c r="AJ56" s="63" t="str">
        <f t="shared" ref="AJ56:AJ60" si="104">IF(AI56="","",",")</f>
        <v/>
      </c>
      <c r="AK56" s="63" t="str">
        <f t="shared" ref="AK56:AK60" si="105">IF(K56="","",K56)</f>
        <v/>
      </c>
      <c r="AL56" s="63" t="str">
        <f t="shared" ref="AL56:AL60" si="106">IF(AI56="","",",")</f>
        <v/>
      </c>
      <c r="AM56" s="63" t="str">
        <f t="shared" ref="AM56:AM60" si="107">IF(AI56="","",450)</f>
        <v/>
      </c>
      <c r="AN56" s="63" t="str">
        <f t="shared" ref="AN56:AN60" si="108">IF(AI56="","",")")</f>
        <v/>
      </c>
    </row>
    <row r="57" spans="2:40" ht="24.5" thickTop="1" thickBot="1" x14ac:dyDescent="0.55000000000000004">
      <c r="B57" t="s">
        <v>1001</v>
      </c>
      <c r="C57" s="81" t="s">
        <v>1092</v>
      </c>
      <c r="D57" s="82" t="s">
        <v>1015</v>
      </c>
      <c r="E57" s="82"/>
      <c r="F57" s="82" t="s">
        <v>988</v>
      </c>
      <c r="G57" s="82">
        <v>7</v>
      </c>
      <c r="H57" s="82"/>
      <c r="I57" s="82"/>
      <c r="J57" s="82"/>
      <c r="K57" s="82"/>
      <c r="L57" s="83" t="str">
        <f>IF(C57="","",_xlfn.CONCAT("       triggerLine: ","""",C57,", ",M57:AN57,""", sC: ","""",B57,""", lines: ["))</f>
        <v xml:space="preserve">       triggerLine: "SANTO, SANTO, SANTO,, (Mi,,15)(Si,7,250)", sC: "ta as", lines: [</v>
      </c>
      <c r="M57" s="55" t="str">
        <f t="shared" si="81"/>
        <v>(</v>
      </c>
      <c r="N57" s="56" t="str">
        <f t="shared" si="82"/>
        <v>Mi</v>
      </c>
      <c r="O57" s="57" t="str">
        <f t="shared" si="83"/>
        <v>,</v>
      </c>
      <c r="P57" s="58" t="str">
        <f t="shared" si="84"/>
        <v/>
      </c>
      <c r="Q57" s="59" t="str">
        <f t="shared" si="85"/>
        <v>,</v>
      </c>
      <c r="R57" s="60">
        <f t="shared" si="86"/>
        <v>15</v>
      </c>
      <c r="S57" s="55" t="str">
        <f t="shared" si="87"/>
        <v>)</v>
      </c>
      <c r="T57" s="61" t="str">
        <f t="shared" si="88"/>
        <v>(</v>
      </c>
      <c r="U57" s="62" t="str">
        <f t="shared" si="89"/>
        <v>Si</v>
      </c>
      <c r="V57" s="63" t="str">
        <f t="shared" si="90"/>
        <v>,</v>
      </c>
      <c r="W57" s="64">
        <f t="shared" si="91"/>
        <v>7</v>
      </c>
      <c r="X57" s="63" t="str">
        <f t="shared" si="92"/>
        <v>,</v>
      </c>
      <c r="Y57" s="63">
        <f t="shared" si="93"/>
        <v>250</v>
      </c>
      <c r="Z57" s="55" t="str">
        <f t="shared" si="94"/>
        <v>)</v>
      </c>
      <c r="AA57" s="65" t="str">
        <f t="shared" si="95"/>
        <v/>
      </c>
      <c r="AB57" s="56" t="str">
        <f t="shared" si="96"/>
        <v/>
      </c>
      <c r="AC57" s="66" t="str">
        <f t="shared" si="97"/>
        <v/>
      </c>
      <c r="AD57" s="58" t="str">
        <f t="shared" si="98"/>
        <v/>
      </c>
      <c r="AE57" s="67" t="str">
        <f t="shared" si="99"/>
        <v/>
      </c>
      <c r="AF57" s="60" t="str">
        <f t="shared" si="100"/>
        <v/>
      </c>
      <c r="AG57" s="60" t="str">
        <f t="shared" si="101"/>
        <v/>
      </c>
      <c r="AH57" s="68" t="str">
        <f t="shared" si="102"/>
        <v/>
      </c>
      <c r="AI57" s="69" t="str">
        <f t="shared" si="103"/>
        <v/>
      </c>
      <c r="AJ57" s="63" t="str">
        <f t="shared" si="104"/>
        <v/>
      </c>
      <c r="AK57" s="63" t="str">
        <f t="shared" si="105"/>
        <v/>
      </c>
      <c r="AL57" s="63" t="str">
        <f t="shared" si="106"/>
        <v/>
      </c>
      <c r="AM57" s="63" t="str">
        <f t="shared" si="107"/>
        <v/>
      </c>
      <c r="AN57" s="63" t="str">
        <f t="shared" si="108"/>
        <v/>
      </c>
    </row>
    <row r="58" spans="2:40" ht="24.5" thickTop="1" thickBot="1" x14ac:dyDescent="0.55000000000000004">
      <c r="B58" t="s">
        <v>1003</v>
      </c>
      <c r="C58" s="84" t="s">
        <v>1093</v>
      </c>
      <c r="D58" s="85" t="s">
        <v>1015</v>
      </c>
      <c r="E58" s="85"/>
      <c r="F58" s="85"/>
      <c r="G58" s="85"/>
      <c r="H58" s="86"/>
      <c r="I58" s="86"/>
      <c r="J58" s="86"/>
      <c r="K58" s="86"/>
      <c r="L58" s="87" t="str">
        <f>IF(C58="","",_xlfn.CONCAT("            { line: ","""",C58,", ",M58:AN58,""", sC: ","""",B58,"""},"))</f>
        <v xml:space="preserve">            { line: "SANTO ES EL SEÑOR,, (Mi,,15)", sC: "as"},</v>
      </c>
      <c r="M58" s="55" t="str">
        <f t="shared" si="81"/>
        <v>(</v>
      </c>
      <c r="N58" s="56" t="str">
        <f t="shared" si="82"/>
        <v>Mi</v>
      </c>
      <c r="O58" s="57" t="str">
        <f t="shared" si="83"/>
        <v>,</v>
      </c>
      <c r="P58" s="58" t="str">
        <f t="shared" si="84"/>
        <v/>
      </c>
      <c r="Q58" s="59" t="str">
        <f t="shared" si="85"/>
        <v>,</v>
      </c>
      <c r="R58" s="60">
        <f t="shared" si="86"/>
        <v>15</v>
      </c>
      <c r="S58" s="55" t="str">
        <f t="shared" si="87"/>
        <v>)</v>
      </c>
      <c r="T58" s="61" t="str">
        <f t="shared" si="88"/>
        <v/>
      </c>
      <c r="U58" s="62" t="str">
        <f t="shared" si="89"/>
        <v/>
      </c>
      <c r="V58" s="63" t="str">
        <f t="shared" si="90"/>
        <v/>
      </c>
      <c r="W58" s="64" t="str">
        <f t="shared" si="91"/>
        <v/>
      </c>
      <c r="X58" s="63" t="str">
        <f t="shared" si="92"/>
        <v/>
      </c>
      <c r="Y58" s="63" t="str">
        <f t="shared" si="93"/>
        <v/>
      </c>
      <c r="Z58" s="55" t="str">
        <f t="shared" si="94"/>
        <v/>
      </c>
      <c r="AA58" s="65" t="str">
        <f t="shared" si="95"/>
        <v/>
      </c>
      <c r="AB58" s="56" t="str">
        <f t="shared" si="96"/>
        <v/>
      </c>
      <c r="AC58" s="66" t="str">
        <f t="shared" si="97"/>
        <v/>
      </c>
      <c r="AD58" s="58" t="str">
        <f t="shared" si="98"/>
        <v/>
      </c>
      <c r="AE58" s="67" t="str">
        <f t="shared" si="99"/>
        <v/>
      </c>
      <c r="AF58" s="60" t="str">
        <f t="shared" si="100"/>
        <v/>
      </c>
      <c r="AG58" s="60" t="str">
        <f t="shared" si="101"/>
        <v/>
      </c>
      <c r="AH58" s="68" t="str">
        <f t="shared" si="102"/>
        <v/>
      </c>
      <c r="AI58" s="69" t="str">
        <f t="shared" si="103"/>
        <v/>
      </c>
      <c r="AJ58" s="63" t="str">
        <f t="shared" si="104"/>
        <v/>
      </c>
      <c r="AK58" s="63" t="str">
        <f t="shared" si="105"/>
        <v/>
      </c>
      <c r="AL58" s="63" t="str">
        <f t="shared" si="106"/>
        <v/>
      </c>
      <c r="AM58" s="63" t="str">
        <f t="shared" si="107"/>
        <v/>
      </c>
      <c r="AN58" s="63" t="str">
        <f t="shared" si="108"/>
        <v/>
      </c>
    </row>
    <row r="59" spans="2:40" ht="24.5" thickTop="1" thickBot="1" x14ac:dyDescent="0.55000000000000004">
      <c r="B59" t="s">
        <v>1003</v>
      </c>
      <c r="C59" s="84" t="s">
        <v>1094</v>
      </c>
      <c r="D59" s="88" t="s">
        <v>988</v>
      </c>
      <c r="E59" s="88">
        <v>7</v>
      </c>
      <c r="F59" s="88"/>
      <c r="G59" s="88"/>
      <c r="H59" s="89"/>
      <c r="I59" s="89"/>
      <c r="J59" s="89"/>
      <c r="K59" s="89"/>
      <c r="L59" s="87" t="str">
        <f>IF(C59="","",_xlfn.CONCAT("            { line: ","""",C59,", ",M59:AN59,""", sC: ","""",B59,"""},"))</f>
        <v xml:space="preserve">            { line: "DIOS DEL UNIVERSO,, (Si,7,15)", sC: "as"},</v>
      </c>
      <c r="M59" s="55" t="str">
        <f t="shared" si="81"/>
        <v>(</v>
      </c>
      <c r="N59" s="56" t="str">
        <f t="shared" si="82"/>
        <v>Si</v>
      </c>
      <c r="O59" s="57" t="str">
        <f t="shared" si="83"/>
        <v>,</v>
      </c>
      <c r="P59" s="58">
        <f t="shared" si="84"/>
        <v>7</v>
      </c>
      <c r="Q59" s="59" t="str">
        <f t="shared" si="85"/>
        <v>,</v>
      </c>
      <c r="R59" s="60">
        <f t="shared" si="86"/>
        <v>15</v>
      </c>
      <c r="S59" s="55" t="str">
        <f t="shared" si="87"/>
        <v>)</v>
      </c>
      <c r="T59" s="61" t="str">
        <f t="shared" si="88"/>
        <v/>
      </c>
      <c r="U59" s="62" t="str">
        <f t="shared" si="89"/>
        <v/>
      </c>
      <c r="V59" s="63" t="str">
        <f t="shared" si="90"/>
        <v/>
      </c>
      <c r="W59" s="64" t="str">
        <f t="shared" si="91"/>
        <v/>
      </c>
      <c r="X59" s="63" t="str">
        <f t="shared" si="92"/>
        <v/>
      </c>
      <c r="Y59" s="63" t="str">
        <f t="shared" si="93"/>
        <v/>
      </c>
      <c r="Z59" s="55" t="str">
        <f t="shared" si="94"/>
        <v/>
      </c>
      <c r="AA59" s="65" t="str">
        <f t="shared" si="95"/>
        <v/>
      </c>
      <c r="AB59" s="56" t="str">
        <f t="shared" si="96"/>
        <v/>
      </c>
      <c r="AC59" s="66" t="str">
        <f t="shared" si="97"/>
        <v/>
      </c>
      <c r="AD59" s="58" t="str">
        <f t="shared" si="98"/>
        <v/>
      </c>
      <c r="AE59" s="67" t="str">
        <f t="shared" si="99"/>
        <v/>
      </c>
      <c r="AF59" s="60" t="str">
        <f t="shared" si="100"/>
        <v/>
      </c>
      <c r="AG59" s="60" t="str">
        <f t="shared" si="101"/>
        <v/>
      </c>
      <c r="AH59" s="68" t="str">
        <f t="shared" si="102"/>
        <v/>
      </c>
      <c r="AI59" s="69" t="str">
        <f t="shared" si="103"/>
        <v/>
      </c>
      <c r="AJ59" s="63" t="str">
        <f t="shared" si="104"/>
        <v/>
      </c>
      <c r="AK59" s="63" t="str">
        <f t="shared" si="105"/>
        <v/>
      </c>
      <c r="AL59" s="63" t="str">
        <f t="shared" si="106"/>
        <v/>
      </c>
      <c r="AM59" s="63" t="str">
        <f t="shared" si="107"/>
        <v/>
      </c>
      <c r="AN59" s="63" t="str">
        <f t="shared" si="108"/>
        <v/>
      </c>
    </row>
    <row r="60" spans="2:40" ht="24.5" thickTop="1" thickBot="1" x14ac:dyDescent="0.55000000000000004">
      <c r="B60" t="s">
        <v>1003</v>
      </c>
      <c r="C60" s="92" t="s">
        <v>1095</v>
      </c>
      <c r="D60" s="82" t="s">
        <v>1015</v>
      </c>
      <c r="E60" s="82"/>
      <c r="F60" s="82"/>
      <c r="G60" s="82"/>
      <c r="H60" s="82"/>
      <c r="I60" s="82"/>
      <c r="J60" s="82"/>
      <c r="K60" s="82"/>
      <c r="L60" s="93" t="str">
        <f>IF(C60="","",_xlfn.CONCAT("            { line: ","""",C60,", ",M60:AN60,""", sC: ","""",B60,"""},  ]},"))</f>
        <v xml:space="preserve">            { line: "SANTO ES EL SEÑOR., (Mi,,15)", sC: "as"},  ]},</v>
      </c>
      <c r="M60" s="55" t="str">
        <f t="shared" si="81"/>
        <v>(</v>
      </c>
      <c r="N60" s="56" t="str">
        <f t="shared" si="82"/>
        <v>Mi</v>
      </c>
      <c r="O60" s="57" t="str">
        <f t="shared" si="83"/>
        <v>,</v>
      </c>
      <c r="P60" s="58" t="str">
        <f t="shared" si="84"/>
        <v/>
      </c>
      <c r="Q60" s="59" t="str">
        <f t="shared" si="85"/>
        <v>,</v>
      </c>
      <c r="R60" s="60">
        <f t="shared" si="86"/>
        <v>15</v>
      </c>
      <c r="S60" s="55" t="str">
        <f t="shared" si="87"/>
        <v>)</v>
      </c>
      <c r="T60" s="61" t="str">
        <f t="shared" si="88"/>
        <v/>
      </c>
      <c r="U60" s="62" t="str">
        <f t="shared" si="89"/>
        <v/>
      </c>
      <c r="V60" s="63" t="str">
        <f t="shared" si="90"/>
        <v/>
      </c>
      <c r="W60" s="64" t="str">
        <f t="shared" si="91"/>
        <v/>
      </c>
      <c r="X60" s="63" t="str">
        <f t="shared" si="92"/>
        <v/>
      </c>
      <c r="Y60" s="63" t="str">
        <f t="shared" si="93"/>
        <v/>
      </c>
      <c r="Z60" s="55" t="str">
        <f t="shared" si="94"/>
        <v/>
      </c>
      <c r="AA60" s="65" t="str">
        <f t="shared" si="95"/>
        <v/>
      </c>
      <c r="AB60" s="56" t="str">
        <f t="shared" si="96"/>
        <v/>
      </c>
      <c r="AC60" s="66" t="str">
        <f t="shared" si="97"/>
        <v/>
      </c>
      <c r="AD60" s="58" t="str">
        <f t="shared" si="98"/>
        <v/>
      </c>
      <c r="AE60" s="67" t="str">
        <f t="shared" si="99"/>
        <v/>
      </c>
      <c r="AF60" s="60" t="str">
        <f t="shared" si="100"/>
        <v/>
      </c>
      <c r="AG60" s="60" t="str">
        <f t="shared" si="101"/>
        <v/>
      </c>
      <c r="AH60" s="68" t="str">
        <f t="shared" si="102"/>
        <v/>
      </c>
      <c r="AI60" s="69" t="str">
        <f t="shared" si="103"/>
        <v/>
      </c>
      <c r="AJ60" s="63" t="str">
        <f t="shared" si="104"/>
        <v/>
      </c>
      <c r="AK60" s="63" t="str">
        <f t="shared" si="105"/>
        <v/>
      </c>
      <c r="AL60" s="63" t="str">
        <f t="shared" si="106"/>
        <v/>
      </c>
      <c r="AM60" s="63" t="str">
        <f t="shared" si="107"/>
        <v/>
      </c>
      <c r="AN60" s="63" t="str">
        <f t="shared" si="108"/>
        <v/>
      </c>
    </row>
    <row r="61" spans="2:40" ht="24" customHeight="1" x14ac:dyDescent="0.6">
      <c r="B61" s="94"/>
      <c r="C61" s="94"/>
      <c r="D61" s="94"/>
      <c r="E61" s="94"/>
      <c r="F61" s="94"/>
      <c r="G61" s="94"/>
      <c r="H61" s="94"/>
      <c r="I61" s="94"/>
      <c r="J61" s="94"/>
      <c r="K61" s="94"/>
      <c r="L61" s="98" t="str">
        <f ca="1">_xlfn.CONCAT("]}, // ULTIMA LINEA DEL CANTO: ",L1)</f>
        <v>]}, // ULTIMA LINEA DEL CANTO: ALELUYA PASCUAL</v>
      </c>
      <c r="M61" s="94"/>
    </row>
    <row r="62" spans="2:40" ht="20.5" x14ac:dyDescent="0.35">
      <c r="L62" s="99" t="s">
        <v>1012</v>
      </c>
      <c r="M62" s="100"/>
    </row>
    <row r="63" spans="2:40" x14ac:dyDescent="0.35">
      <c r="M63"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JS_Click">
                <anchor moveWithCells="1" sizeWithCells="1">
                  <from>
                    <xdr:col>3</xdr:col>
                    <xdr:colOff>298450</xdr:colOff>
                    <xdr:row>0</xdr:row>
                    <xdr:rowOff>88900</xdr:rowOff>
                  </from>
                  <to>
                    <xdr:col>8</xdr:col>
                    <xdr:colOff>381000</xdr:colOff>
                    <xdr:row>0</xdr:row>
                    <xdr:rowOff>800100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0BC39E-A654-4176-9018-7B902A82F63F}">
  <sheetPr codeName="Sheet73">
    <tabColor rgb="FF00B0F0"/>
  </sheetPr>
  <dimension ref="A1:AN67"/>
  <sheetViews>
    <sheetView zoomScale="115" zoomScaleNormal="115" workbookViewId="0">
      <pane xSplit="2" ySplit="1" topLeftCell="C2" activePane="bottomRight" state="frozen"/>
      <selection pane="topRight" activeCell="C1" sqref="C1"/>
      <selection pane="bottomLeft" activeCell="A2" sqref="A2"/>
      <selection pane="bottomRight" activeCell="F2" sqref="F2"/>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182</v>
      </c>
      <c r="E1" s="39"/>
      <c r="F1" s="39"/>
      <c r="G1" s="39"/>
      <c r="H1" s="39"/>
      <c r="I1" s="39"/>
      <c r="J1" s="39"/>
      <c r="K1" s="39"/>
      <c r="L1" s="40" t="str">
        <f ca="1">UPPER(VLOOKUP(C1,Table223[],3,FALSE))</f>
        <v>ANTÍFONA PARA EL EVANGELIO</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ANTÍFONA PARA EL EVANGELIO               ║</v>
      </c>
    </row>
    <row r="5" spans="2:32" ht="23" x14ac:dyDescent="0.35">
      <c r="L5" s="45" t="s">
        <v>986</v>
      </c>
    </row>
    <row r="6" spans="2:32" ht="23" x14ac:dyDescent="0.35">
      <c r="L6" s="46"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antifonaparaelevangelio</v>
      </c>
      <c r="L7" s="47" t="str">
        <f ca="1">_xlfn.CONCAT("        id: ","""",C7,"""",",")</f>
        <v xml:space="preserve">        id: "antifonaparaelevangelio",</v>
      </c>
    </row>
    <row r="8" spans="2:32" ht="23" x14ac:dyDescent="0.35">
      <c r="C8" t="str">
        <f ca="1">PROPER(L1)</f>
        <v>Antífona Para El Evangelio</v>
      </c>
      <c r="L8" s="47" t="str">
        <f ca="1">_xlfn.CONCAT("        tt: ","""",C8,"""",",")</f>
        <v xml:space="preserve">        tt: "Antífona Para El Evangelio",</v>
      </c>
    </row>
    <row r="9" spans="2:32" ht="23" x14ac:dyDescent="0.35">
      <c r="C9" t="str">
        <f ca="1">PROPER(L1)</f>
        <v>Antífona Para El Evangelio</v>
      </c>
      <c r="L9" s="47" t="str">
        <f ca="1">_xlfn.CONCAT("        title: ","""",C9,"""",",")</f>
        <v xml:space="preserve">        title: "Antífona Para El Evangelio",</v>
      </c>
    </row>
    <row r="10" spans="2:32" ht="23" x14ac:dyDescent="0.35">
      <c r="C10" t="str">
        <f ca="1">VLOOKUP(C1,Table223[],4,FALSE)</f>
        <v>Tiempo de Cuaresma</v>
      </c>
      <c r="L10" s="47" t="str">
        <f ca="1">_xlfn.CONCAT("        ","subtitle: ","""",C10,"""",",")</f>
        <v xml:space="preserve">        subtitle: "Tiempo de Cuaresma",</v>
      </c>
    </row>
    <row r="11" spans="2:32" ht="23" x14ac:dyDescent="0.35">
      <c r="C11" t="str">
        <f ca="1">_xlfn.CONCAT("category: [",VLOOKUP(C1,Table223[],16,FALSE),"],")</f>
        <v>category: ["Liturgia"],</v>
      </c>
      <c r="L11" s="47" t="str">
        <f ca="1">_xlfn.CONCAT("        ",C11)</f>
        <v xml:space="preserve">        category: ["Liturgia"],</v>
      </c>
    </row>
    <row r="12" spans="2:32" ht="23" x14ac:dyDescent="0.35">
      <c r="C12" t="str">
        <f ca="1">VLOOKUP(C1,Table223[],5,FALSE)</f>
        <v>Liturgia</v>
      </c>
      <c r="L12" s="47" t="str">
        <f ca="1">_xlfn.CONCAT("        catCanto: ","""",C12,"""",",   // Precatecumenado | Catecumenado | Liturgia | Eleccion")</f>
        <v xml:space="preserve">        catCanto: "Liturgia",   // Precatecumenado | Catecumenado | Liturgia | Eleccion</v>
      </c>
    </row>
    <row r="13" spans="2:32" ht="23" x14ac:dyDescent="0.35">
      <c r="L13" s="47" t="str">
        <f>_xlfn.CONCAT("        cejilla: ","""",C13,"""",",")</f>
        <v xml:space="preserve">        cejilla: "",</v>
      </c>
    </row>
    <row r="14" spans="2:32" ht="23" x14ac:dyDescent="0.35">
      <c r="L14" s="47" t="str">
        <f>_xlfn.CONCAT("        nCan: ","""",C14,"""",",")</f>
        <v xml:space="preserve">        nCan: "",</v>
      </c>
    </row>
    <row r="15" spans="2:32" ht="23" x14ac:dyDescent="0.35">
      <c r="L15" s="47" t="str">
        <f>_xlfn.CONCAT("        nCanURL: ","""",C15,"""",",")</f>
        <v xml:space="preserve">        nCanURL: "",</v>
      </c>
    </row>
    <row r="16" spans="2:32" ht="23" x14ac:dyDescent="0.35">
      <c r="C16">
        <f ca="1">VLOOKUP(C1,Table223[],1,FALSE)</f>
        <v>182</v>
      </c>
      <c r="L16" s="47" t="str">
        <f ca="1">_xlfn.CONCAT("        dbno: ","""",C16,"""",",")</f>
        <v xml:space="preserve">        dbno: "182",</v>
      </c>
    </row>
    <row r="17" spans="2:40" ht="23" x14ac:dyDescent="0.35">
      <c r="L17" s="47" t="str">
        <f>_xlfn.CONCAT("        notes: ","""",C17,"""",",")</f>
        <v xml:space="preserve">        notes: "",</v>
      </c>
    </row>
    <row r="18" spans="2:40" ht="23" x14ac:dyDescent="0.35">
      <c r="C18" t="s">
        <v>988</v>
      </c>
      <c r="L18" s="47" t="str">
        <f>_xlfn.CONCAT("        mant: ","""",C18,"""",",")</f>
        <v xml:space="preserve">        mant: "Si",</v>
      </c>
    </row>
    <row r="19" spans="2:40" ht="23" x14ac:dyDescent="0.35">
      <c r="C19" t="str">
        <f ca="1">C7</f>
        <v>antifonaparaelevangelio</v>
      </c>
      <c r="L19" s="47" t="str">
        <f ca="1">_xlfn.CONCAT("        audioSrc: ","""/audio/",C19,".mp3""",",")</f>
        <v xml:space="preserve">        audioSrc: "/audio/antifonaparaelevangelio.mp3",</v>
      </c>
    </row>
    <row r="20" spans="2:40" ht="23" x14ac:dyDescent="0.35">
      <c r="L20" s="45" t="s">
        <v>989</v>
      </c>
    </row>
    <row r="21" spans="2:40" ht="23" x14ac:dyDescent="0.35">
      <c r="L21" s="47" t="s">
        <v>990</v>
      </c>
    </row>
    <row r="22" spans="2:40" ht="23" x14ac:dyDescent="0.35">
      <c r="L22" s="47" t="s">
        <v>991</v>
      </c>
    </row>
    <row r="23" spans="2:40" ht="23" x14ac:dyDescent="0.35">
      <c r="L23" s="47" t="s">
        <v>992</v>
      </c>
    </row>
    <row r="24" spans="2:40" ht="23" x14ac:dyDescent="0.35">
      <c r="C24" t="s">
        <v>1014</v>
      </c>
      <c r="L24" s="47" t="s">
        <v>993</v>
      </c>
    </row>
    <row r="25" spans="2:40" ht="23" x14ac:dyDescent="0.35">
      <c r="L25" s="47" t="s">
        <v>994</v>
      </c>
    </row>
    <row r="26" spans="2:40" ht="23" x14ac:dyDescent="0.35">
      <c r="B26">
        <f ca="1">+C1-1</f>
        <v>181</v>
      </c>
      <c r="C26" t="str">
        <f ca="1">VLOOKUP(B26,Table4[],13,FALSE)</f>
        <v>"/src/index.html?canto=aleluyapascual"</v>
      </c>
      <c r="L26" s="47" t="str">
        <f ca="1">_xlfn.CONCAT("        ant: ",C26,",")</f>
        <v xml:space="preserve">        ant: "/src/index.html?canto=aleluyapascual",</v>
      </c>
    </row>
    <row r="27" spans="2:40" ht="23" x14ac:dyDescent="0.35">
      <c r="B27">
        <f ca="1">+C1+1</f>
        <v>183</v>
      </c>
      <c r="C27" t="str">
        <f ca="1">VLOOKUP(B27,Table4[],13,FALSE)</f>
        <v>"/src/index.html?canto=bendiciondelagua"</v>
      </c>
      <c r="L27" s="47" t="str">
        <f ca="1">_xlfn.CONCAT("        sig: ",C27,",")</f>
        <v xml:space="preserve">        sig: "/src/index.html?canto=bendiciondelagua",</v>
      </c>
    </row>
    <row r="28" spans="2:40" ht="23" x14ac:dyDescent="0.35">
      <c r="L28" s="45" t="s">
        <v>995</v>
      </c>
    </row>
    <row r="29" spans="2:40" ht="36" thickBot="1" x14ac:dyDescent="0.4">
      <c r="C29" s="48"/>
      <c r="D29" s="48"/>
      <c r="E29" s="48"/>
      <c r="F29" s="48"/>
      <c r="G29" s="48"/>
      <c r="H29" s="48"/>
      <c r="I29" s="48"/>
      <c r="J29" s="48"/>
      <c r="K29" s="48"/>
      <c r="L29" s="49" t="s">
        <v>996</v>
      </c>
    </row>
    <row r="30" spans="2:40" ht="24.5" thickTop="1" thickBot="1" x14ac:dyDescent="0.55000000000000004">
      <c r="B30" t="s">
        <v>1001</v>
      </c>
      <c r="C30" s="50" t="s">
        <v>1108</v>
      </c>
      <c r="D30" s="51"/>
      <c r="E30" s="51"/>
      <c r="F30" s="52"/>
      <c r="G30" s="52"/>
      <c r="H30" s="51"/>
      <c r="I30" s="51"/>
      <c r="J30" s="53"/>
      <c r="K30" s="53"/>
      <c r="L30" s="54" t="str">
        <f t="shared" ref="L30:L31" si="0">IF(C30="","",_xlfn.CONCAT("            { line: ","""",C30,", ",M30:AN30,""", sC: ","""",B30,"""},"))</f>
        <v xml:space="preserve">            { line: "SANTO HEBRAICA, ", sC: "ta as"},</v>
      </c>
      <c r="M30" s="55" t="str">
        <f t="shared" ref="M30:M35" si="1">IF(N30="","","(")</f>
        <v/>
      </c>
      <c r="N30" s="56" t="str">
        <f t="shared" ref="N30:N59" si="2">IF(D30="","",D30)</f>
        <v/>
      </c>
      <c r="O30" s="57" t="str">
        <f t="shared" ref="O30:O35" si="3">IF(N30="","",",")</f>
        <v/>
      </c>
      <c r="P30" s="58" t="str">
        <f t="shared" ref="P30:P59" si="4">IF(E30="","",E30)</f>
        <v/>
      </c>
      <c r="Q30" s="59" t="str">
        <f t="shared" ref="Q30:Q35" si="5">IF(N30="","",",")</f>
        <v/>
      </c>
      <c r="R30" s="60" t="str">
        <f t="shared" ref="R30:R35" si="6">IF(N30="","",15)</f>
        <v/>
      </c>
      <c r="S30" s="55" t="str">
        <f t="shared" ref="S30:S35" si="7">IF(N30="","",")")</f>
        <v/>
      </c>
      <c r="T30" s="61" t="str">
        <f t="shared" ref="T30:T35" si="8">IF(U30="","","(")</f>
        <v/>
      </c>
      <c r="U30" s="62" t="str">
        <f t="shared" ref="U30:U59" si="9">IF(F30="","",F30)</f>
        <v/>
      </c>
      <c r="V30" s="63" t="str">
        <f t="shared" ref="V30:V35" si="10">IF(U30="","",",")</f>
        <v/>
      </c>
      <c r="W30" s="64" t="str">
        <f t="shared" ref="W30:W59" si="11">IF(G30="","",G30)</f>
        <v/>
      </c>
      <c r="X30" s="63" t="str">
        <f t="shared" ref="X30:X35" si="12">IF(U30="","",",")</f>
        <v/>
      </c>
      <c r="Y30" s="63" t="str">
        <f t="shared" ref="Y30:Y35" si="13">IF(U30="","",250)</f>
        <v/>
      </c>
      <c r="Z30" s="55" t="str">
        <f t="shared" ref="Z30:Z35" si="14">IF(U30="","",")")</f>
        <v/>
      </c>
      <c r="AA30" s="65" t="str">
        <f t="shared" ref="AA30:AA35" si="15">IF(AB30="","","(")</f>
        <v/>
      </c>
      <c r="AB30" s="56" t="str">
        <f t="shared" ref="AB30:AB59" si="16">IF(H30="","",H30)</f>
        <v/>
      </c>
      <c r="AC30" s="66" t="str">
        <f t="shared" ref="AC30:AC35" si="17">IF(AB30="","",",")</f>
        <v/>
      </c>
      <c r="AD30" s="58" t="str">
        <f t="shared" ref="AD30:AD35" si="18">IF(I30="","",I30)</f>
        <v/>
      </c>
      <c r="AE30" s="67" t="str">
        <f t="shared" ref="AE30:AE35" si="19">IF(AB30="","",",")</f>
        <v/>
      </c>
      <c r="AF30" s="60" t="str">
        <f t="shared" ref="AF30:AF35" si="20">IF(AB30="","",350)</f>
        <v/>
      </c>
      <c r="AG30" s="60" t="str">
        <f t="shared" ref="AG30:AG35" si="21">IF(AB30="","",")")</f>
        <v/>
      </c>
      <c r="AH30" s="68" t="str">
        <f t="shared" ref="AH30:AH35" si="22">IF(AI30="","","(")</f>
        <v/>
      </c>
      <c r="AI30" s="69" t="str">
        <f t="shared" ref="AI30:AI59"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2:40" ht="24.5" thickTop="1" thickBot="1" x14ac:dyDescent="0.55000000000000004">
      <c r="B31" t="s">
        <v>1003</v>
      </c>
      <c r="C31" s="50" t="s">
        <v>1109</v>
      </c>
      <c r="D31" s="51" t="s">
        <v>1110</v>
      </c>
      <c r="E31" s="51" t="s">
        <v>1016</v>
      </c>
      <c r="F31" s="52"/>
      <c r="G31" s="52"/>
      <c r="H31" s="51"/>
      <c r="I31" s="51"/>
      <c r="J31" s="53"/>
      <c r="K31" s="53"/>
      <c r="L31" s="54" t="str">
        <f t="shared" si="0"/>
        <v xml:space="preserve">            { line: "SANTO, ES SANTO, SANTO, ES SANTO;, (Re,m,15)", sC: "as"},</v>
      </c>
      <c r="M31" s="55" t="str">
        <f t="shared" si="1"/>
        <v>(</v>
      </c>
      <c r="N31" s="56" t="str">
        <f t="shared" si="2"/>
        <v>Re</v>
      </c>
      <c r="O31" s="57" t="str">
        <f t="shared" si="3"/>
        <v>,</v>
      </c>
      <c r="P31" s="58" t="str">
        <f t="shared" si="4"/>
        <v>m</v>
      </c>
      <c r="Q31" s="59" t="str">
        <f t="shared" si="5"/>
        <v>,</v>
      </c>
      <c r="R31" s="60">
        <f t="shared" si="6"/>
        <v>15</v>
      </c>
      <c r="S31" s="55" t="str">
        <f t="shared" si="7"/>
        <v>)</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4.5" thickTop="1" thickBot="1" x14ac:dyDescent="0.55000000000000004">
      <c r="B32" t="s">
        <v>1003</v>
      </c>
      <c r="C32" s="50" t="s">
        <v>1109</v>
      </c>
      <c r="D32" s="51" t="s">
        <v>1048</v>
      </c>
      <c r="E32" s="51"/>
      <c r="F32" s="52"/>
      <c r="G32" s="52"/>
      <c r="H32" s="51"/>
      <c r="I32" s="51"/>
      <c r="J32" s="53"/>
      <c r="K32" s="53"/>
      <c r="L32" s="54" t="str">
        <f>IF(C32="","",_xlfn.CONCAT("            { line: ","""",C32,", ",M32:AN32,""", sC: ","""",B32,"""},"))</f>
        <v xml:space="preserve">            { line: "SANTO, ES SANTO, SANTO, ES SANTO;, (Fa,,15)", sC: "as"},</v>
      </c>
      <c r="M32" s="55" t="str">
        <f t="shared" si="1"/>
        <v>(</v>
      </c>
      <c r="N32" s="56" t="str">
        <f t="shared" si="2"/>
        <v>Fa</v>
      </c>
      <c r="O32" s="57" t="str">
        <f t="shared" si="3"/>
        <v>,</v>
      </c>
      <c r="P32" s="58" t="str">
        <f t="shared" si="4"/>
        <v/>
      </c>
      <c r="Q32" s="59" t="str">
        <f t="shared" si="5"/>
        <v>,</v>
      </c>
      <c r="R32" s="60">
        <f t="shared" si="6"/>
        <v>15</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4.5" thickTop="1" thickBot="1" x14ac:dyDescent="0.55000000000000004">
      <c r="B33" t="s">
        <v>1003</v>
      </c>
      <c r="C33" s="50" t="s">
        <v>1111</v>
      </c>
      <c r="D33" s="51" t="s">
        <v>1053</v>
      </c>
      <c r="E33" s="51" t="s">
        <v>1016</v>
      </c>
      <c r="F33" s="52" t="s">
        <v>1110</v>
      </c>
      <c r="G33" s="52" t="s">
        <v>1016</v>
      </c>
      <c r="H33" s="51"/>
      <c r="I33" s="51"/>
      <c r="J33" s="53"/>
      <c r="K33" s="53"/>
      <c r="L33" s="54" t="str">
        <f>IF(C33="","",_xlfn.CONCAT("            { line: ","""",C33,", ",M33:AN33,""", sC: ","""",B33,"""},"))</f>
        <v xml:space="preserve">            { line: "SANTO, ES SANTO; YAHVEH SEBAOTH., (Sol,m,15)(Re,m,250)", sC: "as"},</v>
      </c>
      <c r="M33" s="55" t="str">
        <f t="shared" si="1"/>
        <v>(</v>
      </c>
      <c r="N33" s="56" t="str">
        <f t="shared" si="2"/>
        <v>Sol</v>
      </c>
      <c r="O33" s="57" t="str">
        <f t="shared" si="3"/>
        <v>,</v>
      </c>
      <c r="P33" s="58" t="str">
        <f t="shared" si="4"/>
        <v>m</v>
      </c>
      <c r="Q33" s="59" t="str">
        <f t="shared" si="5"/>
        <v>,</v>
      </c>
      <c r="R33" s="60">
        <f t="shared" si="6"/>
        <v>15</v>
      </c>
      <c r="S33" s="55" t="str">
        <f t="shared" si="7"/>
        <v>)</v>
      </c>
      <c r="T33" s="61" t="str">
        <f t="shared" si="8"/>
        <v>(</v>
      </c>
      <c r="U33" s="62" t="str">
        <f t="shared" si="9"/>
        <v>Re</v>
      </c>
      <c r="V33" s="63" t="str">
        <f t="shared" si="10"/>
        <v>,</v>
      </c>
      <c r="W33" s="64" t="str">
        <f t="shared" si="11"/>
        <v>m</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6.5" thickTop="1" thickBot="1" x14ac:dyDescent="0.55000000000000004">
      <c r="C34" s="72"/>
      <c r="D34" s="73"/>
      <c r="E34" s="73"/>
      <c r="F34" s="73"/>
      <c r="G34" s="73"/>
      <c r="H34" s="73"/>
      <c r="I34" s="73"/>
      <c r="J34" s="73"/>
      <c r="K34" s="73"/>
      <c r="L34" s="74" t="s">
        <v>997</v>
      </c>
      <c r="M34" s="55"/>
      <c r="N34" s="56"/>
      <c r="O34" s="57"/>
      <c r="P34" s="58"/>
      <c r="Q34" s="59"/>
      <c r="R34" s="60"/>
      <c r="S34" s="55"/>
      <c r="T34" s="61"/>
      <c r="U34" s="62"/>
      <c r="V34" s="63"/>
      <c r="W34" s="64"/>
      <c r="X34" s="63"/>
      <c r="Y34" s="63"/>
      <c r="Z34" s="55"/>
      <c r="AA34" s="65"/>
      <c r="AB34" s="56"/>
      <c r="AC34" s="66"/>
      <c r="AD34" s="58"/>
      <c r="AE34" s="67"/>
      <c r="AF34" s="60"/>
      <c r="AG34" s="60"/>
      <c r="AH34" s="68"/>
      <c r="AI34" s="69"/>
      <c r="AJ34" s="63"/>
      <c r="AK34" s="63"/>
      <c r="AL34" s="63"/>
      <c r="AM34" s="63"/>
      <c r="AN34" s="63"/>
    </row>
    <row r="35" spans="1:40" ht="24.5" thickTop="1" thickBot="1" x14ac:dyDescent="0.55000000000000004">
      <c r="B35" t="s">
        <v>1018</v>
      </c>
      <c r="C35" s="50" t="s">
        <v>1081</v>
      </c>
      <c r="D35" s="51" t="s">
        <v>1110</v>
      </c>
      <c r="E35" s="51" t="s">
        <v>1016</v>
      </c>
      <c r="F35" s="52" t="s">
        <v>1053</v>
      </c>
      <c r="G35" s="52" t="s">
        <v>1016</v>
      </c>
      <c r="H35" s="51" t="s">
        <v>1110</v>
      </c>
      <c r="I35" s="51" t="s">
        <v>1016</v>
      </c>
      <c r="J35" s="53"/>
      <c r="K35" s="53"/>
      <c r="L35" s="54" t="str">
        <f t="shared" ref="L35:L44" si="29">IF(C35="","",_xlfn.CONCAT("            { line: ","""",C35,", ",M35:AN35,""", sC: ","""",B35,"""},"))</f>
        <v xml:space="preserve">            { line: "Los cielos y la tierra, (Re,m,15)(Sol,m,250)(Re,m,350)", sC: "tc"},</v>
      </c>
      <c r="M35" s="55" t="str">
        <f t="shared" si="1"/>
        <v>(</v>
      </c>
      <c r="N35" s="56" t="str">
        <f t="shared" si="2"/>
        <v>Re</v>
      </c>
      <c r="O35" s="57" t="str">
        <f t="shared" si="3"/>
        <v>,</v>
      </c>
      <c r="P35" s="58" t="str">
        <f t="shared" si="4"/>
        <v>m</v>
      </c>
      <c r="Q35" s="59" t="str">
        <f t="shared" si="5"/>
        <v>,</v>
      </c>
      <c r="R35" s="60">
        <f t="shared" si="6"/>
        <v>15</v>
      </c>
      <c r="S35" s="55" t="str">
        <f t="shared" si="7"/>
        <v>)</v>
      </c>
      <c r="T35" s="61" t="str">
        <f t="shared" si="8"/>
        <v>(</v>
      </c>
      <c r="U35" s="62" t="str">
        <f t="shared" si="9"/>
        <v>Sol</v>
      </c>
      <c r="V35" s="63" t="str">
        <f t="shared" si="10"/>
        <v>,</v>
      </c>
      <c r="W35" s="64" t="str">
        <f t="shared" si="11"/>
        <v>m</v>
      </c>
      <c r="X35" s="63" t="str">
        <f t="shared" si="12"/>
        <v>,</v>
      </c>
      <c r="Y35" s="63">
        <f t="shared" si="13"/>
        <v>250</v>
      </c>
      <c r="Z35" s="55" t="str">
        <f t="shared" si="14"/>
        <v>)</v>
      </c>
      <c r="AA35" s="65" t="str">
        <f t="shared" si="15"/>
        <v>(</v>
      </c>
      <c r="AB35" s="56" t="str">
        <f t="shared" si="16"/>
        <v>Re</v>
      </c>
      <c r="AC35" s="66" t="str">
        <f t="shared" si="17"/>
        <v>,</v>
      </c>
      <c r="AD35" s="58" t="str">
        <f t="shared" si="18"/>
        <v>m</v>
      </c>
      <c r="AE35" s="67" t="str">
        <f t="shared" si="19"/>
        <v>,</v>
      </c>
      <c r="AF35" s="60">
        <f t="shared" si="20"/>
        <v>350</v>
      </c>
      <c r="AG35" s="60" t="str">
        <f t="shared" si="21"/>
        <v>)</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4.5" thickTop="1" thickBot="1" x14ac:dyDescent="0.55000000000000004">
      <c r="C36" s="50" t="s">
        <v>1112</v>
      </c>
      <c r="D36" s="51" t="s">
        <v>1053</v>
      </c>
      <c r="E36" s="51" t="s">
        <v>1016</v>
      </c>
      <c r="F36" s="52" t="s">
        <v>1110</v>
      </c>
      <c r="G36" s="52" t="s">
        <v>1016</v>
      </c>
      <c r="H36" s="51"/>
      <c r="I36" s="51"/>
      <c r="J36" s="53"/>
      <c r="K36" s="53"/>
      <c r="L36" s="54" t="str">
        <f t="shared" si="29"/>
        <v xml:space="preserve">            { line: "están llenos de Ti., (Sol,m,15)(Re,m,250)", sC: ""},</v>
      </c>
      <c r="M36" s="55" t="str">
        <f>IF(N36="","","(")</f>
        <v>(</v>
      </c>
      <c r="N36" s="56" t="str">
        <f>IF(D36="","",D36)</f>
        <v>Sol</v>
      </c>
      <c r="O36" s="57" t="str">
        <f>IF(N36="","",",")</f>
        <v>,</v>
      </c>
      <c r="P36" s="58" t="str">
        <f>IF(E36="","",E36)</f>
        <v>m</v>
      </c>
      <c r="Q36" s="59" t="str">
        <f>IF(N36="","",",")</f>
        <v>,</v>
      </c>
      <c r="R36" s="60">
        <f>IF(N36="","",15)</f>
        <v>15</v>
      </c>
      <c r="S36" s="55" t="str">
        <f>IF(N36="","",")")</f>
        <v>)</v>
      </c>
      <c r="T36" s="61" t="str">
        <f>IF(U36="","","(")</f>
        <v>(</v>
      </c>
      <c r="U36" s="62" t="str">
        <f>IF(F36="","",F36)</f>
        <v>Re</v>
      </c>
      <c r="V36" s="63" t="str">
        <f>IF(U36="","",",")</f>
        <v>,</v>
      </c>
      <c r="W36" s="64" t="str">
        <f>IF(G36="","",G36)</f>
        <v>m</v>
      </c>
      <c r="X36" s="63" t="str">
        <f>IF(U36="","",",")</f>
        <v>,</v>
      </c>
      <c r="Y36" s="63">
        <f>IF(U36="","",250)</f>
        <v>250</v>
      </c>
      <c r="Z36" s="55" t="str">
        <f>IF(U36="","",")")</f>
        <v>)</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4.5" thickTop="1" thickBot="1" x14ac:dyDescent="0.55000000000000004">
      <c r="B37" t="s">
        <v>1001</v>
      </c>
      <c r="C37" s="50" t="s">
        <v>1083</v>
      </c>
      <c r="D37" s="51" t="s">
        <v>1053</v>
      </c>
      <c r="E37" s="51" t="s">
        <v>1016</v>
      </c>
      <c r="F37" s="52" t="s">
        <v>1110</v>
      </c>
      <c r="G37" s="52" t="s">
        <v>1016</v>
      </c>
      <c r="H37" s="51"/>
      <c r="I37" s="51"/>
      <c r="J37" s="53"/>
      <c r="K37" s="53"/>
      <c r="L37" s="54" t="str">
        <f t="shared" si="29"/>
        <v xml:space="preserve">            { line: "LOS CIELOS Y LA TIERRA, (Sol,m,15)(Re,m,250)", sC: "ta as"},</v>
      </c>
      <c r="M37" s="55" t="str">
        <f>IF(N37="","","(")</f>
        <v>(</v>
      </c>
      <c r="N37" s="56" t="str">
        <f>IF(D37="","",D37)</f>
        <v>Sol</v>
      </c>
      <c r="O37" s="57" t="str">
        <f>IF(N37="","",",")</f>
        <v>,</v>
      </c>
      <c r="P37" s="58" t="str">
        <f>IF(E37="","",E37)</f>
        <v>m</v>
      </c>
      <c r="Q37" s="59" t="str">
        <f>IF(N37="","",",")</f>
        <v>,</v>
      </c>
      <c r="R37" s="60">
        <f>IF(N37="","",15)</f>
        <v>15</v>
      </c>
      <c r="S37" s="55" t="str">
        <f>IF(N37="","",")")</f>
        <v>)</v>
      </c>
      <c r="T37" s="61" t="str">
        <f>IF(U37="","","(")</f>
        <v>(</v>
      </c>
      <c r="U37" s="62" t="str">
        <f>IF(F37="","",F37)</f>
        <v>Re</v>
      </c>
      <c r="V37" s="63" t="str">
        <f>IF(U37="","",",")</f>
        <v>,</v>
      </c>
      <c r="W37" s="64" t="str">
        <f>IF(G37="","",G37)</f>
        <v>m</v>
      </c>
      <c r="X37" s="63" t="str">
        <f>IF(U37="","",",")</f>
        <v>,</v>
      </c>
      <c r="Y37" s="63">
        <f>IF(U37="","",250)</f>
        <v>250</v>
      </c>
      <c r="Z37" s="55" t="str">
        <f>IF(U37="","",")")</f>
        <v>)</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4.5" thickTop="1" thickBot="1" x14ac:dyDescent="0.55000000000000004">
      <c r="B38" t="s">
        <v>1003</v>
      </c>
      <c r="C38" s="50" t="s">
        <v>1113</v>
      </c>
      <c r="D38" s="51" t="s">
        <v>1053</v>
      </c>
      <c r="E38" s="51" t="s">
        <v>1016</v>
      </c>
      <c r="F38" s="52" t="s">
        <v>1110</v>
      </c>
      <c r="G38" s="52" t="s">
        <v>1016</v>
      </c>
      <c r="H38" s="51"/>
      <c r="I38" s="51"/>
      <c r="J38" s="53"/>
      <c r="K38" s="53"/>
      <c r="L38" s="54" t="str">
        <f t="shared" si="29"/>
        <v xml:space="preserve">            { line: "ESTÁN LLENOS DE TI., (Sol,m,15)(Re,m,250)", sC: "as"},</v>
      </c>
      <c r="M38" s="55" t="str">
        <f>IF(N38="","","(")</f>
        <v>(</v>
      </c>
      <c r="N38" s="56" t="str">
        <f>IF(D38="","",D38)</f>
        <v>Sol</v>
      </c>
      <c r="O38" s="57" t="str">
        <f>IF(N38="","",",")</f>
        <v>,</v>
      </c>
      <c r="P38" s="58" t="str">
        <f>IF(E38="","",E38)</f>
        <v>m</v>
      </c>
      <c r="Q38" s="59" t="str">
        <f>IF(N38="","",",")</f>
        <v>,</v>
      </c>
      <c r="R38" s="60">
        <f>IF(N38="","",15)</f>
        <v>15</v>
      </c>
      <c r="S38" s="55" t="str">
        <f>IF(N38="","",")")</f>
        <v>)</v>
      </c>
      <c r="T38" s="61" t="str">
        <f>IF(U38="","","(")</f>
        <v>(</v>
      </c>
      <c r="U38" s="62" t="str">
        <f>IF(F38="","",F38)</f>
        <v>Re</v>
      </c>
      <c r="V38" s="63" t="str">
        <f>IF(U38="","",",")</f>
        <v>,</v>
      </c>
      <c r="W38" s="64" t="str">
        <f>IF(G38="","",G38)</f>
        <v>m</v>
      </c>
      <c r="X38" s="63" t="str">
        <f>IF(U38="","",",")</f>
        <v>,</v>
      </c>
      <c r="Y38" s="63">
        <f>IF(U38="","",250)</f>
        <v>250</v>
      </c>
      <c r="Z38" s="55" t="str">
        <f>IF(U38="","",")")</f>
        <v>)</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6.5" thickTop="1" thickBot="1" x14ac:dyDescent="0.55000000000000004">
      <c r="C39" s="72"/>
      <c r="D39" s="73"/>
      <c r="E39" s="73"/>
      <c r="F39" s="73"/>
      <c r="G39" s="73"/>
      <c r="H39" s="73"/>
      <c r="I39" s="73"/>
      <c r="J39" s="73"/>
      <c r="K39" s="73"/>
      <c r="L39" s="74" t="s">
        <v>997</v>
      </c>
      <c r="M39" s="55"/>
      <c r="N39" s="56"/>
      <c r="O39" s="57"/>
      <c r="P39" s="58"/>
      <c r="Q39" s="59"/>
      <c r="R39" s="60"/>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4.5" thickTop="1" thickBot="1" x14ac:dyDescent="0.55000000000000004">
      <c r="B40" t="s">
        <v>1018</v>
      </c>
      <c r="C40" s="50" t="s">
        <v>1114</v>
      </c>
      <c r="D40" s="51" t="s">
        <v>1053</v>
      </c>
      <c r="E40" s="51" t="s">
        <v>1016</v>
      </c>
      <c r="F40" s="52" t="s">
        <v>1110</v>
      </c>
      <c r="G40" s="52" t="s">
        <v>1016</v>
      </c>
      <c r="H40" s="51"/>
      <c r="I40" s="51"/>
      <c r="J40" s="53"/>
      <c r="K40" s="53"/>
      <c r="L40" s="54" t="str">
        <f t="shared" si="29"/>
        <v xml:space="preserve">            { line: "Hosanna en el cielo,, (Sol,m,15)(Re,m,250)", sC: "tc"},</v>
      </c>
      <c r="M40" s="55" t="str">
        <f>IF(N40="","","(")</f>
        <v>(</v>
      </c>
      <c r="N40" s="56" t="str">
        <f>IF(D40="","",D40)</f>
        <v>Sol</v>
      </c>
      <c r="O40" s="57" t="str">
        <f>IF(N40="","",",")</f>
        <v>,</v>
      </c>
      <c r="P40" s="58" t="str">
        <f>IF(E40="","",E40)</f>
        <v>m</v>
      </c>
      <c r="Q40" s="59" t="str">
        <f>IF(N40="","",",")</f>
        <v>,</v>
      </c>
      <c r="R40" s="60">
        <f>IF(N40="","",15)</f>
        <v>15</v>
      </c>
      <c r="S40" s="55" t="str">
        <f>IF(N40="","",")")</f>
        <v>)</v>
      </c>
      <c r="T40" s="61" t="str">
        <f>IF(U40="","","(")</f>
        <v>(</v>
      </c>
      <c r="U40" s="62" t="str">
        <f>IF(F40="","",F40)</f>
        <v>Re</v>
      </c>
      <c r="V40" s="63" t="str">
        <f>IF(U40="","",",")</f>
        <v>,</v>
      </c>
      <c r="W40" s="64" t="str">
        <f>IF(G40="","",G40)</f>
        <v>m</v>
      </c>
      <c r="X40" s="63" t="str">
        <f>IF(U40="","",",")</f>
        <v>,</v>
      </c>
      <c r="Y40" s="63">
        <f>IF(U40="","",250)</f>
        <v>250</v>
      </c>
      <c r="Z40" s="55" t="str">
        <f>IF(U40="","",")")</f>
        <v>)</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1:40" ht="24.5" thickTop="1" thickBot="1" x14ac:dyDescent="0.55000000000000004">
      <c r="C41" s="50" t="s">
        <v>1115</v>
      </c>
      <c r="D41" s="51" t="s">
        <v>1053</v>
      </c>
      <c r="E41" s="51" t="s">
        <v>1016</v>
      </c>
      <c r="F41" s="52" t="s">
        <v>1110</v>
      </c>
      <c r="G41" s="52" t="s">
        <v>1016</v>
      </c>
      <c r="H41" s="51"/>
      <c r="I41" s="51"/>
      <c r="J41" s="53"/>
      <c r="K41" s="53"/>
      <c r="L41" s="54" t="str">
        <f t="shared" si="29"/>
        <v xml:space="preserve">            { line: "hosanna., (Sol,m,15)(Re,m,250)", sC: ""},</v>
      </c>
      <c r="M41" s="55" t="str">
        <f>IF(N41="","","(")</f>
        <v>(</v>
      </c>
      <c r="N41" s="56" t="str">
        <f>IF(D41="","",D41)</f>
        <v>Sol</v>
      </c>
      <c r="O41" s="57" t="str">
        <f>IF(N41="","",",")</f>
        <v>,</v>
      </c>
      <c r="P41" s="58" t="str">
        <f>IF(E41="","",E41)</f>
        <v>m</v>
      </c>
      <c r="Q41" s="59" t="str">
        <f>IF(N41="","",",")</f>
        <v>,</v>
      </c>
      <c r="R41" s="60">
        <f>IF(N41="","",15)</f>
        <v>15</v>
      </c>
      <c r="S41" s="55" t="str">
        <f>IF(N41="","",")")</f>
        <v>)</v>
      </c>
      <c r="T41" s="61" t="str">
        <f>IF(U41="","","(")</f>
        <v>(</v>
      </c>
      <c r="U41" s="62" t="str">
        <f>IF(F41="","",F41)</f>
        <v>Re</v>
      </c>
      <c r="V41" s="63" t="str">
        <f>IF(U41="","",",")</f>
        <v>,</v>
      </c>
      <c r="W41" s="64" t="str">
        <f>IF(G41="","",G41)</f>
        <v>m</v>
      </c>
      <c r="X41" s="63" t="str">
        <f>IF(U41="","",",")</f>
        <v>,</v>
      </c>
      <c r="Y41" s="63">
        <f>IF(U41="","",250)</f>
        <v>250</v>
      </c>
      <c r="Z41" s="55" t="str">
        <f>IF(U41="","",")")</f>
        <v>)</v>
      </c>
      <c r="AA41" s="65" t="str">
        <f>IF(AB41="","","(")</f>
        <v/>
      </c>
      <c r="AB41" s="56" t="str">
        <f>IF(H41="","",H41)</f>
        <v/>
      </c>
      <c r="AC41" s="66" t="str">
        <f>IF(AB41="","",",")</f>
        <v/>
      </c>
      <c r="AD41" s="58" t="str">
        <f>IF(I41="","",I41)</f>
        <v/>
      </c>
      <c r="AE41" s="67" t="str">
        <f>IF(AB41="","",",")</f>
        <v/>
      </c>
      <c r="AF41" s="60" t="str">
        <f>IF(AB41="","",350)</f>
        <v/>
      </c>
      <c r="AG41" s="60" t="str">
        <f>IF(AB41="","",")")</f>
        <v/>
      </c>
      <c r="AH41" s="68" t="str">
        <f>IF(AI41="","","(")</f>
        <v/>
      </c>
      <c r="AI41" s="69" t="str">
        <f>IF(J41="","",J41)</f>
        <v/>
      </c>
      <c r="AJ41" s="63" t="str">
        <f>IF(AI41="","",",")</f>
        <v/>
      </c>
      <c r="AK41" s="63" t="str">
        <f>IF(K41="","",K41)</f>
        <v/>
      </c>
      <c r="AL41" s="63" t="str">
        <f>IF(AI41="","",",")</f>
        <v/>
      </c>
      <c r="AM41" s="63" t="str">
        <f>IF(AI41="","",450)</f>
        <v/>
      </c>
      <c r="AN41" s="63" t="str">
        <f>IF(AI41="","",")")</f>
        <v/>
      </c>
    </row>
    <row r="42" spans="1:40" ht="26.5" thickTop="1" thickBot="1" x14ac:dyDescent="0.55000000000000004">
      <c r="C42" s="72"/>
      <c r="D42" s="73"/>
      <c r="E42" s="73"/>
      <c r="F42" s="73"/>
      <c r="G42" s="73"/>
      <c r="H42" s="73"/>
      <c r="I42" s="73"/>
      <c r="J42" s="73"/>
      <c r="K42" s="73"/>
      <c r="L42" s="74" t="s">
        <v>997</v>
      </c>
      <c r="M42" s="55"/>
      <c r="N42" s="56"/>
      <c r="O42" s="57"/>
      <c r="P42" s="58"/>
      <c r="Q42" s="59"/>
      <c r="R42" s="60"/>
      <c r="S42" s="55"/>
      <c r="T42" s="61"/>
      <c r="U42" s="62"/>
      <c r="V42" s="63"/>
      <c r="W42" s="64"/>
      <c r="X42" s="63"/>
      <c r="Y42" s="63"/>
      <c r="Z42" s="55"/>
      <c r="AA42" s="65"/>
      <c r="AB42" s="56"/>
      <c r="AC42" s="66"/>
      <c r="AD42" s="58"/>
      <c r="AE42" s="67"/>
      <c r="AF42" s="60"/>
      <c r="AG42" s="60"/>
      <c r="AH42" s="68"/>
      <c r="AI42" s="69"/>
      <c r="AJ42" s="63"/>
      <c r="AK42" s="63"/>
      <c r="AL42" s="63"/>
      <c r="AM42" s="63"/>
      <c r="AN42" s="63"/>
    </row>
    <row r="43" spans="1:40" ht="24.5" thickTop="1" thickBot="1" x14ac:dyDescent="0.55000000000000004">
      <c r="B43" t="s">
        <v>1001</v>
      </c>
      <c r="C43" s="50" t="s">
        <v>1116</v>
      </c>
      <c r="D43" s="51" t="s">
        <v>1053</v>
      </c>
      <c r="E43" s="51" t="s">
        <v>1016</v>
      </c>
      <c r="F43" s="52" t="s">
        <v>1110</v>
      </c>
      <c r="G43" s="52" t="s">
        <v>1016</v>
      </c>
      <c r="H43" s="51"/>
      <c r="I43" s="51"/>
      <c r="J43" s="53"/>
      <c r="K43" s="53"/>
      <c r="L43" s="54" t="str">
        <f t="shared" si="29"/>
        <v xml:space="preserve">            { line: "HOSANNA EN EL CIELO,, (Sol,m,15)(Re,m,250)", sC: "ta as"},</v>
      </c>
      <c r="M43" s="55" t="str">
        <f t="shared" ref="M43:M44" si="30">IF(N43="","","(")</f>
        <v>(</v>
      </c>
      <c r="N43" s="56" t="str">
        <f t="shared" ref="N43:N44" si="31">IF(D43="","",D43)</f>
        <v>Sol</v>
      </c>
      <c r="O43" s="57" t="str">
        <f t="shared" ref="O43:O44" si="32">IF(N43="","",",")</f>
        <v>,</v>
      </c>
      <c r="P43" s="58" t="str">
        <f t="shared" ref="P43:P44" si="33">IF(E43="","",E43)</f>
        <v>m</v>
      </c>
      <c r="Q43" s="59" t="str">
        <f t="shared" ref="Q43:Q44" si="34">IF(N43="","",",")</f>
        <v>,</v>
      </c>
      <c r="R43" s="60">
        <f t="shared" ref="R43:R44" si="35">IF(N43="","",15)</f>
        <v>15</v>
      </c>
      <c r="S43" s="55" t="str">
        <f t="shared" ref="S43:S44" si="36">IF(N43="","",")")</f>
        <v>)</v>
      </c>
      <c r="T43" s="61" t="str">
        <f t="shared" ref="T43:T44" si="37">IF(U43="","","(")</f>
        <v>(</v>
      </c>
      <c r="U43" s="62" t="str">
        <f t="shared" ref="U43:U44" si="38">IF(F43="","",F43)</f>
        <v>Re</v>
      </c>
      <c r="V43" s="63" t="str">
        <f t="shared" ref="V43:V44" si="39">IF(U43="","",",")</f>
        <v>,</v>
      </c>
      <c r="W43" s="64" t="str">
        <f t="shared" ref="W43:W44" si="40">IF(G43="","",G43)</f>
        <v>m</v>
      </c>
      <c r="X43" s="63" t="str">
        <f t="shared" ref="X43:X44" si="41">IF(U43="","",",")</f>
        <v>,</v>
      </c>
      <c r="Y43" s="63">
        <f t="shared" ref="Y43:Y44" si="42">IF(U43="","",250)</f>
        <v>250</v>
      </c>
      <c r="Z43" s="55" t="str">
        <f t="shared" ref="Z43:Z44" si="43">IF(U43="","",")")</f>
        <v>)</v>
      </c>
      <c r="AA43" s="65" t="str">
        <f t="shared" ref="AA43:AA44" si="44">IF(AB43="","","(")</f>
        <v/>
      </c>
      <c r="AB43" s="56" t="str">
        <f t="shared" ref="AB43:AB44" si="45">IF(H43="","",H43)</f>
        <v/>
      </c>
      <c r="AC43" s="66" t="str">
        <f t="shared" ref="AC43:AC44" si="46">IF(AB43="","",",")</f>
        <v/>
      </c>
      <c r="AD43" s="58" t="str">
        <f t="shared" ref="AD43:AD44" si="47">IF(I43="","",I43)</f>
        <v/>
      </c>
      <c r="AE43" s="67" t="str">
        <f t="shared" ref="AE43:AE44" si="48">IF(AB43="","",",")</f>
        <v/>
      </c>
      <c r="AF43" s="60" t="str">
        <f t="shared" ref="AF43:AF44" si="49">IF(AB43="","",350)</f>
        <v/>
      </c>
      <c r="AG43" s="60" t="str">
        <f t="shared" ref="AG43:AG44" si="50">IF(AB43="","",")")</f>
        <v/>
      </c>
      <c r="AH43" s="68" t="str">
        <f t="shared" ref="AH43:AH44" si="51">IF(AI43="","","(")</f>
        <v/>
      </c>
      <c r="AI43" s="69" t="str">
        <f t="shared" ref="AI43:AI44" si="52">IF(J43="","",J43)</f>
        <v/>
      </c>
      <c r="AJ43" s="63" t="str">
        <f t="shared" ref="AJ43:AJ44" si="53">IF(AI43="","",",")</f>
        <v/>
      </c>
      <c r="AK43" s="63" t="str">
        <f t="shared" ref="AK43:AK44" si="54">IF(K43="","",K43)</f>
        <v/>
      </c>
      <c r="AL43" s="63" t="str">
        <f t="shared" ref="AL43:AL44" si="55">IF(AI43="","",",")</f>
        <v/>
      </c>
      <c r="AM43" s="63" t="str">
        <f t="shared" ref="AM43:AM44" si="56">IF(AI43="","",450)</f>
        <v/>
      </c>
      <c r="AN43" s="63" t="str">
        <f t="shared" ref="AN43:AN44" si="57">IF(AI43="","",")")</f>
        <v/>
      </c>
    </row>
    <row r="44" spans="1:40" ht="24.5" thickTop="1" thickBot="1" x14ac:dyDescent="0.55000000000000004">
      <c r="B44" t="s">
        <v>1003</v>
      </c>
      <c r="C44" s="50" t="s">
        <v>1117</v>
      </c>
      <c r="D44" s="51" t="s">
        <v>1053</v>
      </c>
      <c r="E44" s="51" t="s">
        <v>1016</v>
      </c>
      <c r="F44" s="52" t="s">
        <v>1110</v>
      </c>
      <c r="G44" s="52" t="s">
        <v>1016</v>
      </c>
      <c r="H44" s="51"/>
      <c r="I44" s="51"/>
      <c r="J44" s="53"/>
      <c r="K44" s="53"/>
      <c r="L44" s="54" t="str">
        <f t="shared" si="29"/>
        <v xml:space="preserve">            { line: "HOSANNA., (Sol,m,15)(Re,m,250)", sC: "as"},</v>
      </c>
      <c r="M44" s="55" t="str">
        <f t="shared" si="30"/>
        <v>(</v>
      </c>
      <c r="N44" s="56" t="str">
        <f t="shared" si="31"/>
        <v>Sol</v>
      </c>
      <c r="O44" s="57" t="str">
        <f t="shared" si="32"/>
        <v>,</v>
      </c>
      <c r="P44" s="58" t="str">
        <f t="shared" si="33"/>
        <v>m</v>
      </c>
      <c r="Q44" s="59" t="str">
        <f t="shared" si="34"/>
        <v>,</v>
      </c>
      <c r="R44" s="60">
        <f t="shared" si="35"/>
        <v>15</v>
      </c>
      <c r="S44" s="55" t="str">
        <f t="shared" si="36"/>
        <v>)</v>
      </c>
      <c r="T44" s="61" t="str">
        <f t="shared" si="37"/>
        <v>(</v>
      </c>
      <c r="U44" s="62" t="str">
        <f t="shared" si="38"/>
        <v>Re</v>
      </c>
      <c r="V44" s="63" t="str">
        <f t="shared" si="39"/>
        <v>,</v>
      </c>
      <c r="W44" s="64" t="str">
        <f t="shared" si="40"/>
        <v>m</v>
      </c>
      <c r="X44" s="63" t="str">
        <f t="shared" si="41"/>
        <v>,</v>
      </c>
      <c r="Y44" s="63">
        <f t="shared" si="42"/>
        <v>250</v>
      </c>
      <c r="Z44" s="55" t="str">
        <f t="shared" si="43"/>
        <v>)</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1:40" ht="36.5" thickTop="1" thickBot="1" x14ac:dyDescent="0.55000000000000004">
      <c r="A45" s="75"/>
      <c r="B45" s="75"/>
      <c r="C45" s="75"/>
      <c r="D45" s="76"/>
      <c r="E45" s="76"/>
      <c r="F45" s="76"/>
      <c r="G45" s="76"/>
      <c r="H45" s="76"/>
      <c r="I45" s="76"/>
      <c r="J45" s="76"/>
      <c r="K45" s="76"/>
      <c r="L45" s="49" t="s">
        <v>998</v>
      </c>
      <c r="M45" s="55" t="str">
        <f t="shared" ref="M45:M59" si="58">IF(N45="","","(")</f>
        <v/>
      </c>
      <c r="N45" s="56" t="str">
        <f t="shared" si="2"/>
        <v/>
      </c>
      <c r="O45" s="57" t="str">
        <f t="shared" ref="O45:O59" si="59">IF(N45="","",",")</f>
        <v/>
      </c>
      <c r="P45" s="58" t="str">
        <f t="shared" si="4"/>
        <v/>
      </c>
      <c r="Q45" s="59" t="str">
        <f t="shared" ref="Q45:Q59" si="60">IF(N45="","",",")</f>
        <v/>
      </c>
      <c r="R45" s="60" t="str">
        <f t="shared" ref="R45:R59" si="61">IF(N45="","",15)</f>
        <v/>
      </c>
      <c r="S45" s="55" t="str">
        <f t="shared" ref="S45:S59" si="62">IF(N45="","",")")</f>
        <v/>
      </c>
      <c r="T45" s="61" t="str">
        <f t="shared" ref="T45:T59" si="63">IF(U45="","","(")</f>
        <v/>
      </c>
      <c r="U45" s="62" t="str">
        <f t="shared" si="9"/>
        <v/>
      </c>
      <c r="V45" s="63" t="str">
        <f t="shared" ref="V45:V59" si="64">IF(U45="","",",")</f>
        <v/>
      </c>
      <c r="W45" s="64" t="str">
        <f t="shared" si="11"/>
        <v/>
      </c>
      <c r="X45" s="63" t="str">
        <f t="shared" ref="X45:X59" si="65">IF(U45="","",",")</f>
        <v/>
      </c>
      <c r="Y45" s="63" t="str">
        <f t="shared" ref="Y45:Y59" si="66">IF(U45="","",250)</f>
        <v/>
      </c>
      <c r="Z45" s="55" t="str">
        <f t="shared" ref="Z45:Z59" si="67">IF(U45="","",")")</f>
        <v/>
      </c>
      <c r="AA45" s="65" t="str">
        <f t="shared" ref="AA45:AA59" si="68">IF(AB45="","","(")</f>
        <v/>
      </c>
      <c r="AB45" s="56" t="str">
        <f t="shared" si="16"/>
        <v/>
      </c>
      <c r="AC45" s="66" t="str">
        <f t="shared" ref="AC45:AC59" si="69">IF(AB45="","",",")</f>
        <v/>
      </c>
      <c r="AD45" s="58" t="str">
        <f t="shared" ref="AD45:AD59" si="70">IF(I45="","",I45)</f>
        <v/>
      </c>
      <c r="AE45" s="67" t="str">
        <f t="shared" ref="AE45:AE59" si="71">IF(AB45="","",",")</f>
        <v/>
      </c>
      <c r="AF45" s="60" t="str">
        <f t="shared" ref="AF45:AF59" si="72">IF(AB45="","",350)</f>
        <v/>
      </c>
      <c r="AG45" s="60" t="str">
        <f t="shared" ref="AG45:AG59" si="73">IF(AB45="","",")")</f>
        <v/>
      </c>
      <c r="AH45" s="68" t="str">
        <f t="shared" ref="AH45:AH59" si="74">IF(AI45="","","(")</f>
        <v/>
      </c>
      <c r="AI45" s="69" t="str">
        <f t="shared" si="23"/>
        <v/>
      </c>
      <c r="AJ45" s="63" t="str">
        <f t="shared" ref="AJ45:AJ59" si="75">IF(AI45="","",",")</f>
        <v/>
      </c>
      <c r="AK45" s="63" t="str">
        <f t="shared" ref="AK45:AK59" si="76">IF(K45="","",K45)</f>
        <v/>
      </c>
      <c r="AL45" s="63" t="str">
        <f t="shared" ref="AL45:AL59" si="77">IF(AI45="","",",")</f>
        <v/>
      </c>
      <c r="AM45" s="63" t="str">
        <f t="shared" ref="AM45:AM59" si="78">IF(AI45="","",450)</f>
        <v/>
      </c>
      <c r="AN45" s="63" t="str">
        <f t="shared" ref="AN45:AN59" si="79">IF(AI45="","",")")</f>
        <v/>
      </c>
    </row>
    <row r="46" spans="1:40" ht="24.5" thickTop="1" thickBot="1" x14ac:dyDescent="0.55000000000000004">
      <c r="C46" s="78" t="s">
        <v>999</v>
      </c>
      <c r="D46" s="79"/>
      <c r="E46" s="79"/>
      <c r="F46" s="79"/>
      <c r="G46" s="79"/>
      <c r="H46" s="79"/>
      <c r="I46" s="79"/>
      <c r="J46" s="79"/>
      <c r="K46" s="79"/>
      <c r="L46" s="80" t="s">
        <v>1000</v>
      </c>
      <c r="M46" s="55" t="str">
        <f t="shared" si="58"/>
        <v/>
      </c>
      <c r="N46" s="56" t="str">
        <f t="shared" si="2"/>
        <v/>
      </c>
      <c r="O46" s="57" t="str">
        <f t="shared" si="59"/>
        <v/>
      </c>
      <c r="P46" s="58" t="str">
        <f t="shared" si="4"/>
        <v/>
      </c>
      <c r="Q46" s="59" t="str">
        <f t="shared" si="60"/>
        <v/>
      </c>
      <c r="R46" s="60" t="str">
        <f t="shared" si="61"/>
        <v/>
      </c>
      <c r="S46" s="55" t="str">
        <f t="shared" si="62"/>
        <v/>
      </c>
      <c r="T46" s="61" t="str">
        <f t="shared" si="63"/>
        <v/>
      </c>
      <c r="U46" s="62" t="str">
        <f t="shared" si="9"/>
        <v/>
      </c>
      <c r="V46" s="63" t="str">
        <f t="shared" si="64"/>
        <v/>
      </c>
      <c r="W46" s="64" t="str">
        <f t="shared" si="11"/>
        <v/>
      </c>
      <c r="X46" s="63" t="str">
        <f t="shared" si="65"/>
        <v/>
      </c>
      <c r="Y46" s="63" t="str">
        <f t="shared" si="66"/>
        <v/>
      </c>
      <c r="Z46" s="55" t="str">
        <f t="shared" si="67"/>
        <v/>
      </c>
      <c r="AA46" s="65" t="str">
        <f t="shared" si="68"/>
        <v/>
      </c>
      <c r="AB46" s="56" t="str">
        <f t="shared" si="16"/>
        <v/>
      </c>
      <c r="AC46" s="66" t="str">
        <f t="shared" si="69"/>
        <v/>
      </c>
      <c r="AD46" s="58" t="str">
        <f t="shared" si="70"/>
        <v/>
      </c>
      <c r="AE46" s="67" t="str">
        <f t="shared" si="71"/>
        <v/>
      </c>
      <c r="AF46" s="60" t="str">
        <f t="shared" si="72"/>
        <v/>
      </c>
      <c r="AG46" s="60" t="str">
        <f t="shared" si="73"/>
        <v/>
      </c>
      <c r="AH46" s="68" t="str">
        <f t="shared" si="74"/>
        <v/>
      </c>
      <c r="AI46" s="69" t="str">
        <f t="shared" si="23"/>
        <v/>
      </c>
      <c r="AJ46" s="63" t="str">
        <f t="shared" si="75"/>
        <v/>
      </c>
      <c r="AK46" s="63" t="str">
        <f t="shared" si="76"/>
        <v/>
      </c>
      <c r="AL46" s="63" t="str">
        <f t="shared" si="77"/>
        <v/>
      </c>
      <c r="AM46" s="63" t="str">
        <f t="shared" si="78"/>
        <v/>
      </c>
      <c r="AN46" s="63" t="str">
        <f t="shared" si="79"/>
        <v/>
      </c>
    </row>
    <row r="47" spans="1:40" ht="24.5" thickTop="1" thickBot="1" x14ac:dyDescent="0.55000000000000004">
      <c r="B47" t="s">
        <v>1001</v>
      </c>
      <c r="C47" s="81" t="s">
        <v>1118</v>
      </c>
      <c r="D47" s="82" t="s">
        <v>1110</v>
      </c>
      <c r="E47" s="82" t="s">
        <v>1016</v>
      </c>
      <c r="F47" s="82"/>
      <c r="G47" s="82"/>
      <c r="H47" s="82"/>
      <c r="I47" s="82"/>
      <c r="J47" s="82"/>
      <c r="K47" s="82"/>
      <c r="L47" s="83" t="str">
        <f>IF(C47="","",_xlfn.CONCAT("       triggerLine: ","""",C47,", ",M47:AN47,""", sC: ","""",B47,""", lines: ["))</f>
        <v xml:space="preserve">       triggerLine: "SANTO, ES SANTO, SANTO, ES SANTO..., (Re,m,15)", sC: "ta as", lines: [</v>
      </c>
      <c r="M47" s="55" t="str">
        <f t="shared" si="58"/>
        <v>(</v>
      </c>
      <c r="N47" s="56" t="str">
        <f t="shared" si="2"/>
        <v>Re</v>
      </c>
      <c r="O47" s="57" t="str">
        <f t="shared" si="59"/>
        <v>,</v>
      </c>
      <c r="P47" s="58" t="str">
        <f t="shared" si="4"/>
        <v>m</v>
      </c>
      <c r="Q47" s="59" t="str">
        <f t="shared" si="60"/>
        <v>,</v>
      </c>
      <c r="R47" s="60">
        <f t="shared" si="61"/>
        <v>15</v>
      </c>
      <c r="S47" s="55" t="str">
        <f t="shared" si="62"/>
        <v>)</v>
      </c>
      <c r="T47" s="61" t="str">
        <f t="shared" si="63"/>
        <v/>
      </c>
      <c r="U47" s="62" t="str">
        <f t="shared" si="9"/>
        <v/>
      </c>
      <c r="V47" s="63" t="str">
        <f t="shared" si="64"/>
        <v/>
      </c>
      <c r="W47" s="64" t="str">
        <f t="shared" si="11"/>
        <v/>
      </c>
      <c r="X47" s="63" t="str">
        <f t="shared" si="65"/>
        <v/>
      </c>
      <c r="Y47" s="63" t="str">
        <f t="shared" si="66"/>
        <v/>
      </c>
      <c r="Z47" s="55" t="str">
        <f t="shared" si="67"/>
        <v/>
      </c>
      <c r="AA47" s="65" t="str">
        <f t="shared" si="68"/>
        <v/>
      </c>
      <c r="AB47" s="56" t="str">
        <f t="shared" si="16"/>
        <v/>
      </c>
      <c r="AC47" s="66" t="str">
        <f t="shared" si="69"/>
        <v/>
      </c>
      <c r="AD47" s="58" t="str">
        <f t="shared" si="70"/>
        <v/>
      </c>
      <c r="AE47" s="67" t="str">
        <f t="shared" si="71"/>
        <v/>
      </c>
      <c r="AF47" s="60" t="str">
        <f t="shared" si="72"/>
        <v/>
      </c>
      <c r="AG47" s="60" t="str">
        <f t="shared" si="73"/>
        <v/>
      </c>
      <c r="AH47" s="68" t="str">
        <f t="shared" si="74"/>
        <v/>
      </c>
      <c r="AI47" s="69" t="str">
        <f t="shared" si="23"/>
        <v/>
      </c>
      <c r="AJ47" s="63" t="str">
        <f t="shared" si="75"/>
        <v/>
      </c>
      <c r="AK47" s="63" t="str">
        <f t="shared" si="76"/>
        <v/>
      </c>
      <c r="AL47" s="63" t="str">
        <f t="shared" si="77"/>
        <v/>
      </c>
      <c r="AM47" s="63" t="str">
        <f t="shared" si="78"/>
        <v/>
      </c>
      <c r="AN47" s="63" t="str">
        <f t="shared" si="79"/>
        <v/>
      </c>
    </row>
    <row r="48" spans="1:40" ht="24.5" thickTop="1" thickBot="1" x14ac:dyDescent="0.55000000000000004">
      <c r="B48" t="s">
        <v>1003</v>
      </c>
      <c r="C48" s="84" t="s">
        <v>1109</v>
      </c>
      <c r="D48" s="85" t="s">
        <v>1048</v>
      </c>
      <c r="E48" s="85"/>
      <c r="F48" s="85"/>
      <c r="G48" s="85"/>
      <c r="H48" s="86"/>
      <c r="I48" s="86"/>
      <c r="J48" s="86"/>
      <c r="K48" s="86"/>
      <c r="L48" s="87" t="str">
        <f>IF(C48="","",_xlfn.CONCAT("            { line: ","""",C48,", ",M48:AN48,""", sC: ","""",B48,"""},"))</f>
        <v xml:space="preserve">            { line: "SANTO, ES SANTO, SANTO, ES SANTO;, (Fa,,15)", sC: "as"},</v>
      </c>
      <c r="M48" s="55" t="str">
        <f t="shared" si="58"/>
        <v>(</v>
      </c>
      <c r="N48" s="56" t="str">
        <f t="shared" si="2"/>
        <v>Fa</v>
      </c>
      <c r="O48" s="57" t="str">
        <f t="shared" si="59"/>
        <v>,</v>
      </c>
      <c r="P48" s="58" t="str">
        <f t="shared" si="4"/>
        <v/>
      </c>
      <c r="Q48" s="59" t="str">
        <f t="shared" si="60"/>
        <v>,</v>
      </c>
      <c r="R48" s="60">
        <f t="shared" si="61"/>
        <v>15</v>
      </c>
      <c r="S48" s="55" t="str">
        <f t="shared" si="62"/>
        <v>)</v>
      </c>
      <c r="T48" s="61" t="str">
        <f t="shared" si="63"/>
        <v/>
      </c>
      <c r="U48" s="62" t="str">
        <f t="shared" si="9"/>
        <v/>
      </c>
      <c r="V48" s="63" t="str">
        <f t="shared" si="64"/>
        <v/>
      </c>
      <c r="W48" s="64" t="str">
        <f t="shared" si="11"/>
        <v/>
      </c>
      <c r="X48" s="63" t="str">
        <f t="shared" si="65"/>
        <v/>
      </c>
      <c r="Y48" s="63" t="str">
        <f t="shared" si="66"/>
        <v/>
      </c>
      <c r="Z48" s="55" t="str">
        <f t="shared" si="67"/>
        <v/>
      </c>
      <c r="AA48" s="65" t="str">
        <f t="shared" si="68"/>
        <v/>
      </c>
      <c r="AB48" s="56" t="str">
        <f t="shared" si="16"/>
        <v/>
      </c>
      <c r="AC48" s="66" t="str">
        <f t="shared" si="69"/>
        <v/>
      </c>
      <c r="AD48" s="58" t="str">
        <f t="shared" si="70"/>
        <v/>
      </c>
      <c r="AE48" s="67" t="str">
        <f t="shared" si="71"/>
        <v/>
      </c>
      <c r="AF48" s="60" t="str">
        <f t="shared" si="72"/>
        <v/>
      </c>
      <c r="AG48" s="60" t="str">
        <f t="shared" si="73"/>
        <v/>
      </c>
      <c r="AH48" s="68" t="str">
        <f t="shared" si="74"/>
        <v/>
      </c>
      <c r="AI48" s="69" t="str">
        <f t="shared" si="23"/>
        <v/>
      </c>
      <c r="AJ48" s="63" t="str">
        <f t="shared" si="75"/>
        <v/>
      </c>
      <c r="AK48" s="63" t="str">
        <f t="shared" si="76"/>
        <v/>
      </c>
      <c r="AL48" s="63" t="str">
        <f t="shared" si="77"/>
        <v/>
      </c>
      <c r="AM48" s="63" t="str">
        <f t="shared" si="78"/>
        <v/>
      </c>
      <c r="AN48" s="63" t="str">
        <f t="shared" si="79"/>
        <v/>
      </c>
    </row>
    <row r="49" spans="2:40" ht="24.5" thickTop="1" thickBot="1" x14ac:dyDescent="0.55000000000000004">
      <c r="B49" t="s">
        <v>1003</v>
      </c>
      <c r="C49" s="92" t="s">
        <v>1111</v>
      </c>
      <c r="D49" s="82" t="s">
        <v>1053</v>
      </c>
      <c r="E49" s="82" t="s">
        <v>1016</v>
      </c>
      <c r="F49" s="82" t="s">
        <v>1110</v>
      </c>
      <c r="G49" s="82" t="s">
        <v>1016</v>
      </c>
      <c r="H49" s="82"/>
      <c r="I49" s="82"/>
      <c r="J49" s="82"/>
      <c r="K49" s="82"/>
      <c r="L49" s="93" t="str">
        <f>IF(C49="","",_xlfn.CONCAT("            { line: ","""",C49,", ",M49:AN49,""", sC: ","""",B49,"""},  ]},"))</f>
        <v xml:space="preserve">            { line: "SANTO, ES SANTO; YAHVEH SEBAOTH., (Sol,m,15)(Re,m,250)", sC: "as"},  ]},</v>
      </c>
      <c r="M49" s="55" t="str">
        <f t="shared" si="58"/>
        <v>(</v>
      </c>
      <c r="N49" s="56" t="str">
        <f t="shared" si="2"/>
        <v>Sol</v>
      </c>
      <c r="O49" s="57" t="str">
        <f t="shared" si="59"/>
        <v>,</v>
      </c>
      <c r="P49" s="58" t="str">
        <f t="shared" si="4"/>
        <v>m</v>
      </c>
      <c r="Q49" s="59" t="str">
        <f t="shared" si="60"/>
        <v>,</v>
      </c>
      <c r="R49" s="60">
        <f t="shared" si="61"/>
        <v>15</v>
      </c>
      <c r="S49" s="55" t="str">
        <f t="shared" si="62"/>
        <v>)</v>
      </c>
      <c r="T49" s="61" t="str">
        <f t="shared" si="63"/>
        <v>(</v>
      </c>
      <c r="U49" s="62" t="str">
        <f t="shared" si="9"/>
        <v>Re</v>
      </c>
      <c r="V49" s="63" t="str">
        <f t="shared" si="64"/>
        <v>,</v>
      </c>
      <c r="W49" s="64" t="str">
        <f t="shared" si="11"/>
        <v>m</v>
      </c>
      <c r="X49" s="63" t="str">
        <f t="shared" si="65"/>
        <v>,</v>
      </c>
      <c r="Y49" s="63">
        <f t="shared" si="66"/>
        <v>250</v>
      </c>
      <c r="Z49" s="55" t="str">
        <f t="shared" si="67"/>
        <v>)</v>
      </c>
      <c r="AA49" s="65" t="str">
        <f t="shared" si="68"/>
        <v/>
      </c>
      <c r="AB49" s="56" t="str">
        <f t="shared" si="16"/>
        <v/>
      </c>
      <c r="AC49" s="66" t="str">
        <f t="shared" si="69"/>
        <v/>
      </c>
      <c r="AD49" s="58" t="str">
        <f t="shared" si="70"/>
        <v/>
      </c>
      <c r="AE49" s="67" t="str">
        <f t="shared" si="71"/>
        <v/>
      </c>
      <c r="AF49" s="60" t="str">
        <f t="shared" si="72"/>
        <v/>
      </c>
      <c r="AG49" s="60" t="str">
        <f t="shared" si="73"/>
        <v/>
      </c>
      <c r="AH49" s="68" t="str">
        <f t="shared" si="74"/>
        <v/>
      </c>
      <c r="AI49" s="69" t="str">
        <f t="shared" si="23"/>
        <v/>
      </c>
      <c r="AJ49" s="63" t="str">
        <f t="shared" si="75"/>
        <v/>
      </c>
      <c r="AK49" s="63" t="str">
        <f t="shared" si="76"/>
        <v/>
      </c>
      <c r="AL49" s="63" t="str">
        <f t="shared" si="77"/>
        <v/>
      </c>
      <c r="AM49" s="63" t="str">
        <f t="shared" si="78"/>
        <v/>
      </c>
      <c r="AN49" s="63" t="str">
        <f t="shared" si="79"/>
        <v/>
      </c>
    </row>
    <row r="50" spans="2:40" ht="26.5" thickTop="1" thickBot="1" x14ac:dyDescent="0.55000000000000004">
      <c r="C50" s="72"/>
      <c r="D50" s="73"/>
      <c r="E50" s="73"/>
      <c r="F50" s="73"/>
      <c r="G50" s="73"/>
      <c r="H50" s="73"/>
      <c r="I50" s="73"/>
      <c r="J50" s="73"/>
      <c r="K50" s="73"/>
      <c r="L50" s="74" t="s">
        <v>997</v>
      </c>
      <c r="M50" s="55"/>
      <c r="N50" s="56"/>
      <c r="O50" s="57"/>
      <c r="P50" s="58"/>
      <c r="Q50" s="59"/>
      <c r="R50" s="60"/>
      <c r="S50" s="55"/>
      <c r="T50" s="61"/>
      <c r="U50" s="62"/>
      <c r="V50" s="63"/>
      <c r="W50" s="64"/>
      <c r="X50" s="63"/>
      <c r="Y50" s="63"/>
      <c r="Z50" s="55"/>
      <c r="AA50" s="65"/>
      <c r="AB50" s="56"/>
      <c r="AC50" s="66"/>
      <c r="AD50" s="58"/>
      <c r="AE50" s="67"/>
      <c r="AF50" s="60"/>
      <c r="AG50" s="60"/>
      <c r="AH50" s="68"/>
      <c r="AI50" s="69"/>
      <c r="AJ50" s="63"/>
      <c r="AK50" s="63"/>
      <c r="AL50" s="63"/>
      <c r="AM50" s="63"/>
      <c r="AN50" s="63"/>
    </row>
    <row r="51" spans="2:40" ht="24.5" thickTop="1" thickBot="1" x14ac:dyDescent="0.55000000000000004">
      <c r="B51" t="s">
        <v>1018</v>
      </c>
      <c r="C51" s="50" t="s">
        <v>1119</v>
      </c>
      <c r="D51" s="51" t="s">
        <v>1110</v>
      </c>
      <c r="E51" s="51" t="s">
        <v>1016</v>
      </c>
      <c r="F51" s="52" t="s">
        <v>1053</v>
      </c>
      <c r="G51" s="52" t="s">
        <v>1016</v>
      </c>
      <c r="H51" s="51" t="s">
        <v>1110</v>
      </c>
      <c r="I51" s="51" t="s">
        <v>1016</v>
      </c>
      <c r="J51" s="53"/>
      <c r="K51" s="53"/>
      <c r="L51" s="54" t="str">
        <f t="shared" ref="L51:L59" si="80">IF(C51="","",_xlfn.CONCAT("            { line: ","""",C51,", ",M51:AN51,""", sC: ","""",B51,"""},"))</f>
        <v xml:space="preserve">            { line: "Bendito el que viene,, (Re,m,15)(Sol,m,250)(Re,m,350)", sC: "tc"},</v>
      </c>
      <c r="M51" s="55" t="str">
        <f t="shared" si="58"/>
        <v>(</v>
      </c>
      <c r="N51" s="56" t="str">
        <f t="shared" si="2"/>
        <v>Re</v>
      </c>
      <c r="O51" s="57" t="str">
        <f t="shared" si="59"/>
        <v>,</v>
      </c>
      <c r="P51" s="58" t="str">
        <f t="shared" si="4"/>
        <v>m</v>
      </c>
      <c r="Q51" s="59" t="str">
        <f t="shared" si="60"/>
        <v>,</v>
      </c>
      <c r="R51" s="60">
        <f t="shared" si="61"/>
        <v>15</v>
      </c>
      <c r="S51" s="55" t="str">
        <f t="shared" si="62"/>
        <v>)</v>
      </c>
      <c r="T51" s="61" t="str">
        <f t="shared" si="63"/>
        <v>(</v>
      </c>
      <c r="U51" s="62" t="str">
        <f t="shared" si="9"/>
        <v>Sol</v>
      </c>
      <c r="V51" s="63" t="str">
        <f t="shared" si="64"/>
        <v>,</v>
      </c>
      <c r="W51" s="64" t="str">
        <f t="shared" si="11"/>
        <v>m</v>
      </c>
      <c r="X51" s="63" t="str">
        <f t="shared" si="65"/>
        <v>,</v>
      </c>
      <c r="Y51" s="63">
        <f t="shared" si="66"/>
        <v>250</v>
      </c>
      <c r="Z51" s="55" t="str">
        <f t="shared" si="67"/>
        <v>)</v>
      </c>
      <c r="AA51" s="65" t="str">
        <f t="shared" si="68"/>
        <v>(</v>
      </c>
      <c r="AB51" s="56" t="str">
        <f t="shared" si="16"/>
        <v>Re</v>
      </c>
      <c r="AC51" s="66" t="str">
        <f t="shared" si="69"/>
        <v>,</v>
      </c>
      <c r="AD51" s="58" t="str">
        <f t="shared" si="70"/>
        <v>m</v>
      </c>
      <c r="AE51" s="67" t="str">
        <f t="shared" si="71"/>
        <v>,</v>
      </c>
      <c r="AF51" s="60">
        <f t="shared" si="72"/>
        <v>350</v>
      </c>
      <c r="AG51" s="60" t="str">
        <f t="shared" si="73"/>
        <v>)</v>
      </c>
      <c r="AH51" s="68" t="str">
        <f t="shared" si="74"/>
        <v/>
      </c>
      <c r="AI51" s="69" t="str">
        <f t="shared" si="23"/>
        <v/>
      </c>
      <c r="AJ51" s="63" t="str">
        <f t="shared" si="75"/>
        <v/>
      </c>
      <c r="AK51" s="63" t="str">
        <f t="shared" si="76"/>
        <v/>
      </c>
      <c r="AL51" s="63" t="str">
        <f t="shared" si="77"/>
        <v/>
      </c>
      <c r="AM51" s="63" t="str">
        <f t="shared" si="78"/>
        <v/>
      </c>
      <c r="AN51" s="63" t="str">
        <f t="shared" si="79"/>
        <v/>
      </c>
    </row>
    <row r="52" spans="2:40" ht="24.5" thickTop="1" thickBot="1" x14ac:dyDescent="0.55000000000000004">
      <c r="C52" s="50" t="s">
        <v>1089</v>
      </c>
      <c r="D52" s="51" t="s">
        <v>1053</v>
      </c>
      <c r="E52" s="51" t="s">
        <v>1016</v>
      </c>
      <c r="F52" s="52" t="s">
        <v>1110</v>
      </c>
      <c r="G52" s="52" t="s">
        <v>1016</v>
      </c>
      <c r="H52" s="51"/>
      <c r="I52" s="51"/>
      <c r="J52" s="53"/>
      <c r="K52" s="53"/>
      <c r="L52" s="54" t="str">
        <f t="shared" si="80"/>
        <v xml:space="preserve">            { line: "en el nombre del Señor., (Sol,m,15)(Re,m,250)", sC: ""},</v>
      </c>
      <c r="M52" s="55" t="str">
        <f t="shared" si="58"/>
        <v>(</v>
      </c>
      <c r="N52" s="56" t="str">
        <f t="shared" si="2"/>
        <v>Sol</v>
      </c>
      <c r="O52" s="57" t="str">
        <f t="shared" si="59"/>
        <v>,</v>
      </c>
      <c r="P52" s="58" t="str">
        <f t="shared" si="4"/>
        <v>m</v>
      </c>
      <c r="Q52" s="59" t="str">
        <f t="shared" si="60"/>
        <v>,</v>
      </c>
      <c r="R52" s="60">
        <f t="shared" si="61"/>
        <v>15</v>
      </c>
      <c r="S52" s="55" t="str">
        <f t="shared" si="62"/>
        <v>)</v>
      </c>
      <c r="T52" s="61" t="str">
        <f t="shared" si="63"/>
        <v>(</v>
      </c>
      <c r="U52" s="62" t="str">
        <f t="shared" si="9"/>
        <v>Re</v>
      </c>
      <c r="V52" s="63" t="str">
        <f t="shared" si="64"/>
        <v>,</v>
      </c>
      <c r="W52" s="64" t="str">
        <f t="shared" si="11"/>
        <v>m</v>
      </c>
      <c r="X52" s="63" t="str">
        <f t="shared" si="65"/>
        <v>,</v>
      </c>
      <c r="Y52" s="63">
        <f t="shared" si="66"/>
        <v>250</v>
      </c>
      <c r="Z52" s="55" t="str">
        <f t="shared" si="67"/>
        <v>)</v>
      </c>
      <c r="AA52" s="65" t="str">
        <f t="shared" si="68"/>
        <v/>
      </c>
      <c r="AB52" s="56" t="str">
        <f t="shared" si="16"/>
        <v/>
      </c>
      <c r="AC52" s="66" t="str">
        <f t="shared" si="69"/>
        <v/>
      </c>
      <c r="AD52" s="58" t="str">
        <f t="shared" si="70"/>
        <v/>
      </c>
      <c r="AE52" s="67" t="str">
        <f t="shared" si="71"/>
        <v/>
      </c>
      <c r="AF52" s="60" t="str">
        <f t="shared" si="72"/>
        <v/>
      </c>
      <c r="AG52" s="60" t="str">
        <f t="shared" si="73"/>
        <v/>
      </c>
      <c r="AH52" s="68" t="str">
        <f t="shared" si="74"/>
        <v/>
      </c>
      <c r="AI52" s="69" t="str">
        <f t="shared" si="23"/>
        <v/>
      </c>
      <c r="AJ52" s="63" t="str">
        <f t="shared" si="75"/>
        <v/>
      </c>
      <c r="AK52" s="63" t="str">
        <f t="shared" si="76"/>
        <v/>
      </c>
      <c r="AL52" s="63" t="str">
        <f t="shared" si="77"/>
        <v/>
      </c>
      <c r="AM52" s="63" t="str">
        <f t="shared" si="78"/>
        <v/>
      </c>
      <c r="AN52" s="63" t="str">
        <f t="shared" si="79"/>
        <v/>
      </c>
    </row>
    <row r="53" spans="2:40" ht="24.5" thickTop="1" thickBot="1" x14ac:dyDescent="0.55000000000000004">
      <c r="B53" t="s">
        <v>1001</v>
      </c>
      <c r="C53" s="50" t="s">
        <v>1120</v>
      </c>
      <c r="D53" s="51" t="s">
        <v>1110</v>
      </c>
      <c r="E53" s="51" t="s">
        <v>1016</v>
      </c>
      <c r="F53" s="52" t="s">
        <v>1053</v>
      </c>
      <c r="G53" s="52" t="s">
        <v>1016</v>
      </c>
      <c r="H53" s="51" t="s">
        <v>1110</v>
      </c>
      <c r="I53" s="51" t="s">
        <v>1016</v>
      </c>
      <c r="J53" s="53"/>
      <c r="K53" s="53"/>
      <c r="L53" s="77" t="str">
        <f t="shared" si="80"/>
        <v xml:space="preserve">            { line: "A BENDITO EL QUE VIENE,, (Re,m,15)(Sol,m,250)(Re,m,350)", sC: "ta as"},</v>
      </c>
      <c r="M53" s="55" t="str">
        <f t="shared" si="58"/>
        <v>(</v>
      </c>
      <c r="N53" s="56" t="str">
        <f t="shared" si="2"/>
        <v>Re</v>
      </c>
      <c r="O53" s="57" t="str">
        <f t="shared" si="59"/>
        <v>,</v>
      </c>
      <c r="P53" s="58" t="str">
        <f t="shared" si="4"/>
        <v>m</v>
      </c>
      <c r="Q53" s="59" t="str">
        <f t="shared" si="60"/>
        <v>,</v>
      </c>
      <c r="R53" s="60">
        <f t="shared" si="61"/>
        <v>15</v>
      </c>
      <c r="S53" s="55" t="str">
        <f t="shared" si="62"/>
        <v>)</v>
      </c>
      <c r="T53" s="61" t="str">
        <f t="shared" si="63"/>
        <v>(</v>
      </c>
      <c r="U53" s="62" t="str">
        <f t="shared" si="9"/>
        <v>Sol</v>
      </c>
      <c r="V53" s="63" t="str">
        <f t="shared" si="64"/>
        <v>,</v>
      </c>
      <c r="W53" s="64" t="str">
        <f t="shared" si="11"/>
        <v>m</v>
      </c>
      <c r="X53" s="63" t="str">
        <f t="shared" si="65"/>
        <v>,</v>
      </c>
      <c r="Y53" s="63">
        <f t="shared" si="66"/>
        <v>250</v>
      </c>
      <c r="Z53" s="55" t="str">
        <f t="shared" si="67"/>
        <v>)</v>
      </c>
      <c r="AA53" s="65" t="str">
        <f t="shared" si="68"/>
        <v>(</v>
      </c>
      <c r="AB53" s="56" t="str">
        <f t="shared" si="16"/>
        <v>Re</v>
      </c>
      <c r="AC53" s="66" t="str">
        <f t="shared" si="69"/>
        <v>,</v>
      </c>
      <c r="AD53" s="58" t="str">
        <f t="shared" si="70"/>
        <v>m</v>
      </c>
      <c r="AE53" s="67" t="str">
        <f t="shared" si="71"/>
        <v>,</v>
      </c>
      <c r="AF53" s="60">
        <f t="shared" si="72"/>
        <v>350</v>
      </c>
      <c r="AG53" s="60" t="str">
        <f t="shared" si="73"/>
        <v>)</v>
      </c>
      <c r="AH53" s="68" t="str">
        <f t="shared" si="74"/>
        <v/>
      </c>
      <c r="AI53" s="69" t="str">
        <f t="shared" si="23"/>
        <v/>
      </c>
      <c r="AJ53" s="63" t="str">
        <f t="shared" si="75"/>
        <v/>
      </c>
      <c r="AK53" s="63" t="str">
        <f t="shared" si="76"/>
        <v/>
      </c>
      <c r="AL53" s="63" t="str">
        <f t="shared" si="77"/>
        <v/>
      </c>
      <c r="AM53" s="63" t="str">
        <f t="shared" si="78"/>
        <v/>
      </c>
      <c r="AN53" s="63" t="str">
        <f t="shared" si="79"/>
        <v/>
      </c>
    </row>
    <row r="54" spans="2:40" ht="24.5" thickTop="1" thickBot="1" x14ac:dyDescent="0.55000000000000004">
      <c r="B54" t="s">
        <v>1003</v>
      </c>
      <c r="C54" s="50" t="s">
        <v>1091</v>
      </c>
      <c r="D54" s="51" t="s">
        <v>1053</v>
      </c>
      <c r="E54" s="51" t="s">
        <v>1016</v>
      </c>
      <c r="F54" s="52" t="s">
        <v>1110</v>
      </c>
      <c r="G54" s="52" t="s">
        <v>1016</v>
      </c>
      <c r="H54" s="51"/>
      <c r="I54" s="51"/>
      <c r="J54" s="53"/>
      <c r="K54" s="53"/>
      <c r="L54" s="77" t="str">
        <f t="shared" si="80"/>
        <v xml:space="preserve">            { line: "EN EL NOMBRE DEL SEÑOR., (Sol,m,15)(Re,m,250)", sC: "as"},</v>
      </c>
      <c r="M54" s="55" t="str">
        <f t="shared" si="58"/>
        <v>(</v>
      </c>
      <c r="N54" s="56" t="str">
        <f t="shared" si="2"/>
        <v>Sol</v>
      </c>
      <c r="O54" s="57" t="str">
        <f t="shared" si="59"/>
        <v>,</v>
      </c>
      <c r="P54" s="58" t="str">
        <f t="shared" si="4"/>
        <v>m</v>
      </c>
      <c r="Q54" s="59" t="str">
        <f t="shared" si="60"/>
        <v>,</v>
      </c>
      <c r="R54" s="60">
        <f t="shared" si="61"/>
        <v>15</v>
      </c>
      <c r="S54" s="55" t="str">
        <f t="shared" si="62"/>
        <v>)</v>
      </c>
      <c r="T54" s="61" t="str">
        <f t="shared" si="63"/>
        <v>(</v>
      </c>
      <c r="U54" s="62" t="str">
        <f t="shared" si="9"/>
        <v>Re</v>
      </c>
      <c r="V54" s="63" t="str">
        <f t="shared" si="64"/>
        <v>,</v>
      </c>
      <c r="W54" s="64" t="str">
        <f t="shared" si="11"/>
        <v>m</v>
      </c>
      <c r="X54" s="63" t="str">
        <f t="shared" si="65"/>
        <v>,</v>
      </c>
      <c r="Y54" s="63">
        <f t="shared" si="66"/>
        <v>250</v>
      </c>
      <c r="Z54" s="55" t="str">
        <f t="shared" si="67"/>
        <v>)</v>
      </c>
      <c r="AA54" s="65" t="str">
        <f t="shared" si="68"/>
        <v/>
      </c>
      <c r="AB54" s="56" t="str">
        <f t="shared" si="16"/>
        <v/>
      </c>
      <c r="AC54" s="66" t="str">
        <f t="shared" si="69"/>
        <v/>
      </c>
      <c r="AD54" s="58" t="str">
        <f t="shared" si="70"/>
        <v/>
      </c>
      <c r="AE54" s="67" t="str">
        <f t="shared" si="71"/>
        <v/>
      </c>
      <c r="AF54" s="60" t="str">
        <f t="shared" si="72"/>
        <v/>
      </c>
      <c r="AG54" s="60" t="str">
        <f t="shared" si="73"/>
        <v/>
      </c>
      <c r="AH54" s="68" t="str">
        <f t="shared" si="74"/>
        <v/>
      </c>
      <c r="AI54" s="69" t="str">
        <f t="shared" si="23"/>
        <v/>
      </c>
      <c r="AJ54" s="63" t="str">
        <f t="shared" si="75"/>
        <v/>
      </c>
      <c r="AK54" s="63" t="str">
        <f t="shared" si="76"/>
        <v/>
      </c>
      <c r="AL54" s="63" t="str">
        <f t="shared" si="77"/>
        <v/>
      </c>
      <c r="AM54" s="63" t="str">
        <f t="shared" si="78"/>
        <v/>
      </c>
      <c r="AN54" s="63" t="str">
        <f t="shared" si="79"/>
        <v/>
      </c>
    </row>
    <row r="55" spans="2:40" ht="26.5" thickTop="1" thickBot="1" x14ac:dyDescent="0.55000000000000004">
      <c r="C55" s="72"/>
      <c r="D55" s="73"/>
      <c r="E55" s="73"/>
      <c r="F55" s="73"/>
      <c r="G55" s="73"/>
      <c r="H55" s="73"/>
      <c r="I55" s="73"/>
      <c r="J55" s="73"/>
      <c r="K55" s="73"/>
      <c r="L55" s="74" t="s">
        <v>997</v>
      </c>
      <c r="M55" s="55"/>
      <c r="N55" s="56"/>
      <c r="O55" s="57"/>
      <c r="P55" s="58"/>
      <c r="Q55" s="59"/>
      <c r="R55" s="60"/>
      <c r="S55" s="55"/>
      <c r="T55" s="61"/>
      <c r="U55" s="62"/>
      <c r="V55" s="63"/>
      <c r="W55" s="64"/>
      <c r="X55" s="63"/>
      <c r="Y55" s="63"/>
      <c r="Z55" s="55"/>
      <c r="AA55" s="65"/>
      <c r="AB55" s="56"/>
      <c r="AC55" s="66"/>
      <c r="AD55" s="58"/>
      <c r="AE55" s="67"/>
      <c r="AF55" s="60"/>
      <c r="AG55" s="60"/>
      <c r="AH55" s="68"/>
      <c r="AI55" s="69"/>
      <c r="AJ55" s="63"/>
      <c r="AK55" s="63"/>
      <c r="AL55" s="63"/>
      <c r="AM55" s="63"/>
      <c r="AN55" s="63"/>
    </row>
    <row r="56" spans="2:40" ht="24.5" thickTop="1" thickBot="1" x14ac:dyDescent="0.55000000000000004">
      <c r="B56" t="s">
        <v>1018</v>
      </c>
      <c r="C56" s="50" t="s">
        <v>1114</v>
      </c>
      <c r="D56" s="51" t="s">
        <v>1053</v>
      </c>
      <c r="E56" s="51" t="s">
        <v>1016</v>
      </c>
      <c r="F56" s="52" t="s">
        <v>1110</v>
      </c>
      <c r="G56" s="52" t="s">
        <v>1016</v>
      </c>
      <c r="H56" s="51"/>
      <c r="I56" s="51"/>
      <c r="J56" s="53"/>
      <c r="K56" s="53"/>
      <c r="L56" s="77" t="str">
        <f t="shared" si="80"/>
        <v xml:space="preserve">            { line: "Hosanna en el cielo,, (Sol,m,15)(Re,m,250)", sC: "tc"},</v>
      </c>
      <c r="M56" s="55" t="str">
        <f t="shared" si="58"/>
        <v>(</v>
      </c>
      <c r="N56" s="56" t="str">
        <f t="shared" si="2"/>
        <v>Sol</v>
      </c>
      <c r="O56" s="57" t="str">
        <f t="shared" si="59"/>
        <v>,</v>
      </c>
      <c r="P56" s="58" t="str">
        <f t="shared" si="4"/>
        <v>m</v>
      </c>
      <c r="Q56" s="59" t="str">
        <f t="shared" si="60"/>
        <v>,</v>
      </c>
      <c r="R56" s="60">
        <f t="shared" si="61"/>
        <v>15</v>
      </c>
      <c r="S56" s="55" t="str">
        <f t="shared" si="62"/>
        <v>)</v>
      </c>
      <c r="T56" s="61" t="str">
        <f t="shared" si="63"/>
        <v>(</v>
      </c>
      <c r="U56" s="62" t="str">
        <f t="shared" si="9"/>
        <v>Re</v>
      </c>
      <c r="V56" s="63" t="str">
        <f t="shared" si="64"/>
        <v>,</v>
      </c>
      <c r="W56" s="64" t="str">
        <f t="shared" si="11"/>
        <v>m</v>
      </c>
      <c r="X56" s="63" t="str">
        <f t="shared" si="65"/>
        <v>,</v>
      </c>
      <c r="Y56" s="63">
        <f t="shared" si="66"/>
        <v>250</v>
      </c>
      <c r="Z56" s="55" t="str">
        <f t="shared" si="67"/>
        <v>)</v>
      </c>
      <c r="AA56" s="65" t="str">
        <f t="shared" si="68"/>
        <v/>
      </c>
      <c r="AB56" s="56" t="str">
        <f t="shared" si="16"/>
        <v/>
      </c>
      <c r="AC56" s="66" t="str">
        <f t="shared" si="69"/>
        <v/>
      </c>
      <c r="AD56" s="58" t="str">
        <f t="shared" si="70"/>
        <v/>
      </c>
      <c r="AE56" s="67" t="str">
        <f t="shared" si="71"/>
        <v/>
      </c>
      <c r="AF56" s="60" t="str">
        <f t="shared" si="72"/>
        <v/>
      </c>
      <c r="AG56" s="60" t="str">
        <f t="shared" si="73"/>
        <v/>
      </c>
      <c r="AH56" s="68" t="str">
        <f t="shared" si="74"/>
        <v/>
      </c>
      <c r="AI56" s="69" t="str">
        <f t="shared" si="23"/>
        <v/>
      </c>
      <c r="AJ56" s="63" t="str">
        <f t="shared" si="75"/>
        <v/>
      </c>
      <c r="AK56" s="63" t="str">
        <f t="shared" si="76"/>
        <v/>
      </c>
      <c r="AL56" s="63" t="str">
        <f t="shared" si="77"/>
        <v/>
      </c>
      <c r="AM56" s="63" t="str">
        <f t="shared" si="78"/>
        <v/>
      </c>
      <c r="AN56" s="63" t="str">
        <f t="shared" si="79"/>
        <v/>
      </c>
    </row>
    <row r="57" spans="2:40" ht="24.5" thickTop="1" thickBot="1" x14ac:dyDescent="0.55000000000000004">
      <c r="C57" s="50" t="s">
        <v>1115</v>
      </c>
      <c r="D57" s="51" t="s">
        <v>1053</v>
      </c>
      <c r="E57" s="51" t="s">
        <v>1016</v>
      </c>
      <c r="F57" s="52" t="s">
        <v>1110</v>
      </c>
      <c r="G57" s="52" t="s">
        <v>1016</v>
      </c>
      <c r="H57" s="51"/>
      <c r="I57" s="51"/>
      <c r="J57" s="53"/>
      <c r="K57" s="53"/>
      <c r="L57" s="54" t="str">
        <f t="shared" si="80"/>
        <v xml:space="preserve">            { line: "hosanna., (Sol,m,15)(Re,m,250)", sC: ""},</v>
      </c>
      <c r="M57" s="55" t="str">
        <f t="shared" si="58"/>
        <v>(</v>
      </c>
      <c r="N57" s="56" t="str">
        <f t="shared" si="2"/>
        <v>Sol</v>
      </c>
      <c r="O57" s="57" t="str">
        <f t="shared" si="59"/>
        <v>,</v>
      </c>
      <c r="P57" s="58" t="str">
        <f t="shared" si="4"/>
        <v>m</v>
      </c>
      <c r="Q57" s="59" t="str">
        <f t="shared" si="60"/>
        <v>,</v>
      </c>
      <c r="R57" s="60">
        <f t="shared" si="61"/>
        <v>15</v>
      </c>
      <c r="S57" s="55" t="str">
        <f t="shared" si="62"/>
        <v>)</v>
      </c>
      <c r="T57" s="61" t="str">
        <f t="shared" si="63"/>
        <v>(</v>
      </c>
      <c r="U57" s="62" t="str">
        <f t="shared" si="9"/>
        <v>Re</v>
      </c>
      <c r="V57" s="63" t="str">
        <f t="shared" si="64"/>
        <v>,</v>
      </c>
      <c r="W57" s="64" t="str">
        <f t="shared" si="11"/>
        <v>m</v>
      </c>
      <c r="X57" s="63" t="str">
        <f t="shared" si="65"/>
        <v>,</v>
      </c>
      <c r="Y57" s="63">
        <f t="shared" si="66"/>
        <v>250</v>
      </c>
      <c r="Z57" s="55" t="str">
        <f t="shared" si="67"/>
        <v>)</v>
      </c>
      <c r="AA57" s="65" t="str">
        <f t="shared" si="68"/>
        <v/>
      </c>
      <c r="AB57" s="56" t="str">
        <f t="shared" si="16"/>
        <v/>
      </c>
      <c r="AC57" s="66" t="str">
        <f t="shared" si="69"/>
        <v/>
      </c>
      <c r="AD57" s="58" t="str">
        <f t="shared" si="70"/>
        <v/>
      </c>
      <c r="AE57" s="67" t="str">
        <f t="shared" si="71"/>
        <v/>
      </c>
      <c r="AF57" s="60" t="str">
        <f t="shared" si="72"/>
        <v/>
      </c>
      <c r="AG57" s="60" t="str">
        <f t="shared" si="73"/>
        <v/>
      </c>
      <c r="AH57" s="68" t="str">
        <f t="shared" si="74"/>
        <v/>
      </c>
      <c r="AI57" s="69" t="str">
        <f t="shared" si="23"/>
        <v/>
      </c>
      <c r="AJ57" s="63" t="str">
        <f t="shared" si="75"/>
        <v/>
      </c>
      <c r="AK57" s="63" t="str">
        <f t="shared" si="76"/>
        <v/>
      </c>
      <c r="AL57" s="63" t="str">
        <f t="shared" si="77"/>
        <v/>
      </c>
      <c r="AM57" s="63" t="str">
        <f t="shared" si="78"/>
        <v/>
      </c>
      <c r="AN57" s="63" t="str">
        <f t="shared" si="79"/>
        <v/>
      </c>
    </row>
    <row r="58" spans="2:40" ht="24.5" thickTop="1" thickBot="1" x14ac:dyDescent="0.55000000000000004">
      <c r="B58" t="s">
        <v>1001</v>
      </c>
      <c r="C58" s="50" t="s">
        <v>1116</v>
      </c>
      <c r="D58" s="51" t="s">
        <v>1053</v>
      </c>
      <c r="E58" s="51" t="s">
        <v>1016</v>
      </c>
      <c r="F58" s="52" t="s">
        <v>1110</v>
      </c>
      <c r="G58" s="52" t="s">
        <v>1016</v>
      </c>
      <c r="H58" s="51"/>
      <c r="I58" s="51"/>
      <c r="J58" s="53"/>
      <c r="K58" s="53"/>
      <c r="L58" s="54" t="str">
        <f t="shared" si="80"/>
        <v xml:space="preserve">            { line: "HOSANNA EN EL CIELO,, (Sol,m,15)(Re,m,250)", sC: "ta as"},</v>
      </c>
      <c r="M58" s="55" t="str">
        <f t="shared" si="58"/>
        <v>(</v>
      </c>
      <c r="N58" s="56" t="str">
        <f t="shared" si="2"/>
        <v>Sol</v>
      </c>
      <c r="O58" s="57" t="str">
        <f t="shared" si="59"/>
        <v>,</v>
      </c>
      <c r="P58" s="58" t="str">
        <f t="shared" si="4"/>
        <v>m</v>
      </c>
      <c r="Q58" s="59" t="str">
        <f t="shared" si="60"/>
        <v>,</v>
      </c>
      <c r="R58" s="60">
        <f t="shared" si="61"/>
        <v>15</v>
      </c>
      <c r="S58" s="55" t="str">
        <f t="shared" si="62"/>
        <v>)</v>
      </c>
      <c r="T58" s="61" t="str">
        <f t="shared" si="63"/>
        <v>(</v>
      </c>
      <c r="U58" s="62" t="str">
        <f t="shared" si="9"/>
        <v>Re</v>
      </c>
      <c r="V58" s="63" t="str">
        <f t="shared" si="64"/>
        <v>,</v>
      </c>
      <c r="W58" s="64" t="str">
        <f t="shared" si="11"/>
        <v>m</v>
      </c>
      <c r="X58" s="63" t="str">
        <f t="shared" si="65"/>
        <v>,</v>
      </c>
      <c r="Y58" s="63">
        <f t="shared" si="66"/>
        <v>250</v>
      </c>
      <c r="Z58" s="55" t="str">
        <f t="shared" si="67"/>
        <v>)</v>
      </c>
      <c r="AA58" s="65" t="str">
        <f t="shared" si="68"/>
        <v/>
      </c>
      <c r="AB58" s="56" t="str">
        <f t="shared" si="16"/>
        <v/>
      </c>
      <c r="AC58" s="66" t="str">
        <f t="shared" si="69"/>
        <v/>
      </c>
      <c r="AD58" s="58" t="str">
        <f t="shared" si="70"/>
        <v/>
      </c>
      <c r="AE58" s="67" t="str">
        <f t="shared" si="71"/>
        <v/>
      </c>
      <c r="AF58" s="60" t="str">
        <f t="shared" si="72"/>
        <v/>
      </c>
      <c r="AG58" s="60" t="str">
        <f t="shared" si="73"/>
        <v/>
      </c>
      <c r="AH58" s="68" t="str">
        <f t="shared" si="74"/>
        <v/>
      </c>
      <c r="AI58" s="69" t="str">
        <f t="shared" si="23"/>
        <v/>
      </c>
      <c r="AJ58" s="63" t="str">
        <f t="shared" si="75"/>
        <v/>
      </c>
      <c r="AK58" s="63" t="str">
        <f t="shared" si="76"/>
        <v/>
      </c>
      <c r="AL58" s="63" t="str">
        <f t="shared" si="77"/>
        <v/>
      </c>
      <c r="AM58" s="63" t="str">
        <f t="shared" si="78"/>
        <v/>
      </c>
      <c r="AN58" s="63" t="str">
        <f t="shared" si="79"/>
        <v/>
      </c>
    </row>
    <row r="59" spans="2:40" ht="24.5" thickTop="1" thickBot="1" x14ac:dyDescent="0.55000000000000004">
      <c r="B59" t="s">
        <v>1003</v>
      </c>
      <c r="C59" s="50" t="s">
        <v>1117</v>
      </c>
      <c r="D59" s="51" t="s">
        <v>1053</v>
      </c>
      <c r="E59" s="51" t="s">
        <v>1016</v>
      </c>
      <c r="F59" s="52" t="s">
        <v>1110</v>
      </c>
      <c r="G59" s="52" t="s">
        <v>1016</v>
      </c>
      <c r="H59" s="51"/>
      <c r="I59" s="51"/>
      <c r="J59" s="53"/>
      <c r="K59" s="53"/>
      <c r="L59" s="54" t="str">
        <f t="shared" si="80"/>
        <v xml:space="preserve">            { line: "HOSANNA., (Sol,m,15)(Re,m,250)", sC: "as"},</v>
      </c>
      <c r="M59" s="55" t="str">
        <f t="shared" si="58"/>
        <v>(</v>
      </c>
      <c r="N59" s="56" t="str">
        <f t="shared" si="2"/>
        <v>Sol</v>
      </c>
      <c r="O59" s="57" t="str">
        <f t="shared" si="59"/>
        <v>,</v>
      </c>
      <c r="P59" s="58" t="str">
        <f t="shared" si="4"/>
        <v>m</v>
      </c>
      <c r="Q59" s="59" t="str">
        <f t="shared" si="60"/>
        <v>,</v>
      </c>
      <c r="R59" s="60">
        <f t="shared" si="61"/>
        <v>15</v>
      </c>
      <c r="S59" s="55" t="str">
        <f t="shared" si="62"/>
        <v>)</v>
      </c>
      <c r="T59" s="61" t="str">
        <f t="shared" si="63"/>
        <v>(</v>
      </c>
      <c r="U59" s="62" t="str">
        <f t="shared" si="9"/>
        <v>Re</v>
      </c>
      <c r="V59" s="63" t="str">
        <f t="shared" si="64"/>
        <v>,</v>
      </c>
      <c r="W59" s="64" t="str">
        <f t="shared" si="11"/>
        <v>m</v>
      </c>
      <c r="X59" s="63" t="str">
        <f t="shared" si="65"/>
        <v>,</v>
      </c>
      <c r="Y59" s="63">
        <f t="shared" si="66"/>
        <v>250</v>
      </c>
      <c r="Z59" s="55" t="str">
        <f t="shared" si="67"/>
        <v>)</v>
      </c>
      <c r="AA59" s="65" t="str">
        <f t="shared" si="68"/>
        <v/>
      </c>
      <c r="AB59" s="56" t="str">
        <f t="shared" si="16"/>
        <v/>
      </c>
      <c r="AC59" s="66" t="str">
        <f t="shared" si="69"/>
        <v/>
      </c>
      <c r="AD59" s="58" t="str">
        <f t="shared" si="70"/>
        <v/>
      </c>
      <c r="AE59" s="67" t="str">
        <f t="shared" si="71"/>
        <v/>
      </c>
      <c r="AF59" s="60" t="str">
        <f t="shared" si="72"/>
        <v/>
      </c>
      <c r="AG59" s="60" t="str">
        <f t="shared" si="73"/>
        <v/>
      </c>
      <c r="AH59" s="68" t="str">
        <f t="shared" si="74"/>
        <v/>
      </c>
      <c r="AI59" s="69" t="str">
        <f t="shared" si="23"/>
        <v/>
      </c>
      <c r="AJ59" s="63" t="str">
        <f t="shared" si="75"/>
        <v/>
      </c>
      <c r="AK59" s="63" t="str">
        <f t="shared" si="76"/>
        <v/>
      </c>
      <c r="AL59" s="63" t="str">
        <f t="shared" si="77"/>
        <v/>
      </c>
      <c r="AM59" s="63" t="str">
        <f t="shared" si="78"/>
        <v/>
      </c>
      <c r="AN59" s="63" t="str">
        <f t="shared" si="79"/>
        <v/>
      </c>
    </row>
    <row r="60" spans="2:40" ht="26.5" thickTop="1" thickBot="1" x14ac:dyDescent="0.55000000000000004">
      <c r="C60" s="72"/>
      <c r="D60" s="73"/>
      <c r="E60" s="73"/>
      <c r="F60" s="73"/>
      <c r="G60" s="73"/>
      <c r="H60" s="73"/>
      <c r="I60" s="73"/>
      <c r="J60" s="73"/>
      <c r="K60" s="73"/>
      <c r="L60" s="74" t="s">
        <v>997</v>
      </c>
      <c r="M60" s="55"/>
      <c r="N60" s="56"/>
      <c r="O60" s="57"/>
      <c r="P60" s="58"/>
      <c r="Q60" s="59"/>
      <c r="R60" s="60"/>
      <c r="S60" s="55"/>
      <c r="T60" s="61"/>
      <c r="U60" s="62"/>
      <c r="V60" s="63"/>
      <c r="W60" s="64"/>
      <c r="X60" s="63"/>
      <c r="Y60" s="63"/>
      <c r="Z60" s="55"/>
      <c r="AA60" s="65"/>
      <c r="AB60" s="56"/>
      <c r="AC60" s="66"/>
      <c r="AD60" s="58"/>
      <c r="AE60" s="67"/>
      <c r="AF60" s="60"/>
      <c r="AG60" s="60"/>
      <c r="AH60" s="68"/>
      <c r="AI60" s="69"/>
      <c r="AJ60" s="63"/>
      <c r="AK60" s="63"/>
      <c r="AL60" s="63"/>
      <c r="AM60" s="63"/>
      <c r="AN60" s="63"/>
    </row>
    <row r="61" spans="2:40" ht="24.5" thickTop="1" thickBot="1" x14ac:dyDescent="0.55000000000000004">
      <c r="C61" s="78" t="s">
        <v>999</v>
      </c>
      <c r="D61" s="79"/>
      <c r="E61" s="79"/>
      <c r="F61" s="79"/>
      <c r="G61" s="79"/>
      <c r="H61" s="79"/>
      <c r="I61" s="79"/>
      <c r="J61" s="79"/>
      <c r="K61" s="79"/>
      <c r="L61" s="80" t="s">
        <v>1000</v>
      </c>
      <c r="M61" s="55" t="str">
        <f t="shared" ref="M61:M64" si="81">IF(N61="","","(")</f>
        <v/>
      </c>
      <c r="N61" s="56" t="str">
        <f t="shared" ref="N61:N64" si="82">IF(D61="","",D61)</f>
        <v/>
      </c>
      <c r="O61" s="57" t="str">
        <f t="shared" ref="O61:O64" si="83">IF(N61="","",",")</f>
        <v/>
      </c>
      <c r="P61" s="58" t="str">
        <f t="shared" ref="P61:P64" si="84">IF(E61="","",E61)</f>
        <v/>
      </c>
      <c r="Q61" s="59" t="str">
        <f t="shared" ref="Q61:Q64" si="85">IF(N61="","",",")</f>
        <v/>
      </c>
      <c r="R61" s="60" t="str">
        <f t="shared" ref="R61:R64" si="86">IF(N61="","",15)</f>
        <v/>
      </c>
      <c r="S61" s="55" t="str">
        <f t="shared" ref="S61:S64" si="87">IF(N61="","",")")</f>
        <v/>
      </c>
      <c r="T61" s="61" t="str">
        <f t="shared" ref="T61:T64" si="88">IF(U61="","","(")</f>
        <v/>
      </c>
      <c r="U61" s="62" t="str">
        <f t="shared" ref="U61:U64" si="89">IF(F61="","",F61)</f>
        <v/>
      </c>
      <c r="V61" s="63" t="str">
        <f t="shared" ref="V61:V64" si="90">IF(U61="","",",")</f>
        <v/>
      </c>
      <c r="W61" s="64" t="str">
        <f t="shared" ref="W61:W64" si="91">IF(G61="","",G61)</f>
        <v/>
      </c>
      <c r="X61" s="63" t="str">
        <f t="shared" ref="X61:X64" si="92">IF(U61="","",",")</f>
        <v/>
      </c>
      <c r="Y61" s="63" t="str">
        <f t="shared" ref="Y61:Y64" si="93">IF(U61="","",250)</f>
        <v/>
      </c>
      <c r="Z61" s="55" t="str">
        <f t="shared" ref="Z61:Z64" si="94">IF(U61="","",")")</f>
        <v/>
      </c>
      <c r="AA61" s="65" t="str">
        <f t="shared" ref="AA61:AA64" si="95">IF(AB61="","","(")</f>
        <v/>
      </c>
      <c r="AB61" s="56" t="str">
        <f t="shared" ref="AB61:AB64" si="96">IF(H61="","",H61)</f>
        <v/>
      </c>
      <c r="AC61" s="66" t="str">
        <f t="shared" ref="AC61:AC64" si="97">IF(AB61="","",",")</f>
        <v/>
      </c>
      <c r="AD61" s="58" t="str">
        <f t="shared" ref="AD61:AD64" si="98">IF(I61="","",I61)</f>
        <v/>
      </c>
      <c r="AE61" s="67" t="str">
        <f t="shared" ref="AE61:AE64" si="99">IF(AB61="","",",")</f>
        <v/>
      </c>
      <c r="AF61" s="60" t="str">
        <f t="shared" ref="AF61:AF64" si="100">IF(AB61="","",350)</f>
        <v/>
      </c>
      <c r="AG61" s="60" t="str">
        <f t="shared" ref="AG61:AG64" si="101">IF(AB61="","",")")</f>
        <v/>
      </c>
      <c r="AH61" s="68" t="str">
        <f t="shared" ref="AH61:AH64" si="102">IF(AI61="","","(")</f>
        <v/>
      </c>
      <c r="AI61" s="69" t="str">
        <f t="shared" ref="AI61:AI64" si="103">IF(J61="","",J61)</f>
        <v/>
      </c>
      <c r="AJ61" s="63" t="str">
        <f t="shared" ref="AJ61:AJ64" si="104">IF(AI61="","",",")</f>
        <v/>
      </c>
      <c r="AK61" s="63" t="str">
        <f t="shared" ref="AK61:AK64" si="105">IF(K61="","",K61)</f>
        <v/>
      </c>
      <c r="AL61" s="63" t="str">
        <f t="shared" ref="AL61:AL64" si="106">IF(AI61="","",",")</f>
        <v/>
      </c>
      <c r="AM61" s="63" t="str">
        <f t="shared" ref="AM61:AM64" si="107">IF(AI61="","",450)</f>
        <v/>
      </c>
      <c r="AN61" s="63" t="str">
        <f t="shared" ref="AN61:AN64" si="108">IF(AI61="","",")")</f>
        <v/>
      </c>
    </row>
    <row r="62" spans="2:40" ht="24.5" thickTop="1" thickBot="1" x14ac:dyDescent="0.55000000000000004">
      <c r="B62" t="s">
        <v>1001</v>
      </c>
      <c r="C62" s="81" t="s">
        <v>1118</v>
      </c>
      <c r="D62" s="82" t="s">
        <v>1110</v>
      </c>
      <c r="E62" s="82" t="s">
        <v>1016</v>
      </c>
      <c r="F62" s="82"/>
      <c r="G62" s="82"/>
      <c r="H62" s="82"/>
      <c r="I62" s="82"/>
      <c r="J62" s="82"/>
      <c r="K62" s="82"/>
      <c r="L62" s="83" t="str">
        <f>IF(C62="","",_xlfn.CONCAT("       triggerLine: ","""",C62,", ",M62:AN62,""", sC: ","""",B62,""", lines: ["))</f>
        <v xml:space="preserve">       triggerLine: "SANTO, ES SANTO, SANTO, ES SANTO..., (Re,m,15)", sC: "ta as", lines: [</v>
      </c>
      <c r="M62" s="55" t="str">
        <f t="shared" si="81"/>
        <v>(</v>
      </c>
      <c r="N62" s="56" t="str">
        <f t="shared" si="82"/>
        <v>Re</v>
      </c>
      <c r="O62" s="57" t="str">
        <f t="shared" si="83"/>
        <v>,</v>
      </c>
      <c r="P62" s="58" t="str">
        <f t="shared" si="84"/>
        <v>m</v>
      </c>
      <c r="Q62" s="59" t="str">
        <f t="shared" si="85"/>
        <v>,</v>
      </c>
      <c r="R62" s="60">
        <f t="shared" si="86"/>
        <v>15</v>
      </c>
      <c r="S62" s="55" t="str">
        <f t="shared" si="87"/>
        <v>)</v>
      </c>
      <c r="T62" s="61" t="str">
        <f t="shared" si="88"/>
        <v/>
      </c>
      <c r="U62" s="62" t="str">
        <f t="shared" si="89"/>
        <v/>
      </c>
      <c r="V62" s="63" t="str">
        <f t="shared" si="90"/>
        <v/>
      </c>
      <c r="W62" s="64" t="str">
        <f t="shared" si="91"/>
        <v/>
      </c>
      <c r="X62" s="63" t="str">
        <f t="shared" si="92"/>
        <v/>
      </c>
      <c r="Y62" s="63" t="str">
        <f t="shared" si="93"/>
        <v/>
      </c>
      <c r="Z62" s="55" t="str">
        <f t="shared" si="94"/>
        <v/>
      </c>
      <c r="AA62" s="65" t="str">
        <f t="shared" si="95"/>
        <v/>
      </c>
      <c r="AB62" s="56" t="str">
        <f t="shared" si="96"/>
        <v/>
      </c>
      <c r="AC62" s="66" t="str">
        <f t="shared" si="97"/>
        <v/>
      </c>
      <c r="AD62" s="58" t="str">
        <f t="shared" si="98"/>
        <v/>
      </c>
      <c r="AE62" s="67" t="str">
        <f t="shared" si="99"/>
        <v/>
      </c>
      <c r="AF62" s="60" t="str">
        <f t="shared" si="100"/>
        <v/>
      </c>
      <c r="AG62" s="60" t="str">
        <f t="shared" si="101"/>
        <v/>
      </c>
      <c r="AH62" s="68" t="str">
        <f t="shared" si="102"/>
        <v/>
      </c>
      <c r="AI62" s="69" t="str">
        <f t="shared" si="103"/>
        <v/>
      </c>
      <c r="AJ62" s="63" t="str">
        <f t="shared" si="104"/>
        <v/>
      </c>
      <c r="AK62" s="63" t="str">
        <f t="shared" si="105"/>
        <v/>
      </c>
      <c r="AL62" s="63" t="str">
        <f t="shared" si="106"/>
        <v/>
      </c>
      <c r="AM62" s="63" t="str">
        <f t="shared" si="107"/>
        <v/>
      </c>
      <c r="AN62" s="63" t="str">
        <f t="shared" si="108"/>
        <v/>
      </c>
    </row>
    <row r="63" spans="2:40" ht="24.5" thickTop="1" thickBot="1" x14ac:dyDescent="0.55000000000000004">
      <c r="B63" t="s">
        <v>1003</v>
      </c>
      <c r="C63" s="84" t="s">
        <v>1109</v>
      </c>
      <c r="D63" s="85" t="s">
        <v>1048</v>
      </c>
      <c r="E63" s="85"/>
      <c r="F63" s="85"/>
      <c r="G63" s="85"/>
      <c r="H63" s="86"/>
      <c r="I63" s="86"/>
      <c r="J63" s="86"/>
      <c r="K63" s="86"/>
      <c r="L63" s="87" t="str">
        <f>IF(C63="","",_xlfn.CONCAT("            { line: ","""",C63,", ",M63:AN63,""", sC: ","""",B63,"""},"))</f>
        <v xml:space="preserve">            { line: "SANTO, ES SANTO, SANTO, ES SANTO;, (Fa,,15)", sC: "as"},</v>
      </c>
      <c r="M63" s="55" t="str">
        <f t="shared" si="81"/>
        <v>(</v>
      </c>
      <c r="N63" s="56" t="str">
        <f t="shared" si="82"/>
        <v>Fa</v>
      </c>
      <c r="O63" s="57" t="str">
        <f t="shared" si="83"/>
        <v>,</v>
      </c>
      <c r="P63" s="58" t="str">
        <f t="shared" si="84"/>
        <v/>
      </c>
      <c r="Q63" s="59" t="str">
        <f t="shared" si="85"/>
        <v>,</v>
      </c>
      <c r="R63" s="60">
        <f t="shared" si="86"/>
        <v>15</v>
      </c>
      <c r="S63" s="55" t="str">
        <f t="shared" si="87"/>
        <v>)</v>
      </c>
      <c r="T63" s="61" t="str">
        <f t="shared" si="88"/>
        <v/>
      </c>
      <c r="U63" s="62" t="str">
        <f t="shared" si="89"/>
        <v/>
      </c>
      <c r="V63" s="63" t="str">
        <f t="shared" si="90"/>
        <v/>
      </c>
      <c r="W63" s="64" t="str">
        <f t="shared" si="91"/>
        <v/>
      </c>
      <c r="X63" s="63" t="str">
        <f t="shared" si="92"/>
        <v/>
      </c>
      <c r="Y63" s="63" t="str">
        <f t="shared" si="93"/>
        <v/>
      </c>
      <c r="Z63" s="55" t="str">
        <f t="shared" si="94"/>
        <v/>
      </c>
      <c r="AA63" s="65" t="str">
        <f t="shared" si="95"/>
        <v/>
      </c>
      <c r="AB63" s="56" t="str">
        <f t="shared" si="96"/>
        <v/>
      </c>
      <c r="AC63" s="66" t="str">
        <f t="shared" si="97"/>
        <v/>
      </c>
      <c r="AD63" s="58" t="str">
        <f t="shared" si="98"/>
        <v/>
      </c>
      <c r="AE63" s="67" t="str">
        <f t="shared" si="99"/>
        <v/>
      </c>
      <c r="AF63" s="60" t="str">
        <f t="shared" si="100"/>
        <v/>
      </c>
      <c r="AG63" s="60" t="str">
        <f t="shared" si="101"/>
        <v/>
      </c>
      <c r="AH63" s="68" t="str">
        <f t="shared" si="102"/>
        <v/>
      </c>
      <c r="AI63" s="69" t="str">
        <f t="shared" si="103"/>
        <v/>
      </c>
      <c r="AJ63" s="63" t="str">
        <f t="shared" si="104"/>
        <v/>
      </c>
      <c r="AK63" s="63" t="str">
        <f t="shared" si="105"/>
        <v/>
      </c>
      <c r="AL63" s="63" t="str">
        <f t="shared" si="106"/>
        <v/>
      </c>
      <c r="AM63" s="63" t="str">
        <f t="shared" si="107"/>
        <v/>
      </c>
      <c r="AN63" s="63" t="str">
        <f t="shared" si="108"/>
        <v/>
      </c>
    </row>
    <row r="64" spans="2:40" ht="24.5" thickTop="1" thickBot="1" x14ac:dyDescent="0.55000000000000004">
      <c r="B64" t="s">
        <v>1003</v>
      </c>
      <c r="C64" s="92" t="s">
        <v>1111</v>
      </c>
      <c r="D64" s="82" t="s">
        <v>1053</v>
      </c>
      <c r="E64" s="82" t="s">
        <v>1016</v>
      </c>
      <c r="F64" s="82" t="s">
        <v>1110</v>
      </c>
      <c r="G64" s="82" t="s">
        <v>1016</v>
      </c>
      <c r="H64" s="82"/>
      <c r="I64" s="82"/>
      <c r="J64" s="82"/>
      <c r="K64" s="82"/>
      <c r="L64" s="93" t="str">
        <f>IF(C64="","",_xlfn.CONCAT("            { line: ","""",C64,", ",M64:AN64,""", sC: ","""",B64,"""},  ]},"))</f>
        <v xml:space="preserve">            { line: "SANTO, ES SANTO; YAHVEH SEBAOTH., (Sol,m,15)(Re,m,250)", sC: "as"},  ]},</v>
      </c>
      <c r="M64" s="55" t="str">
        <f t="shared" si="81"/>
        <v>(</v>
      </c>
      <c r="N64" s="56" t="str">
        <f t="shared" si="82"/>
        <v>Sol</v>
      </c>
      <c r="O64" s="57" t="str">
        <f t="shared" si="83"/>
        <v>,</v>
      </c>
      <c r="P64" s="58" t="str">
        <f t="shared" si="84"/>
        <v>m</v>
      </c>
      <c r="Q64" s="59" t="str">
        <f t="shared" si="85"/>
        <v>,</v>
      </c>
      <c r="R64" s="60">
        <f t="shared" si="86"/>
        <v>15</v>
      </c>
      <c r="S64" s="55" t="str">
        <f t="shared" si="87"/>
        <v>)</v>
      </c>
      <c r="T64" s="61" t="str">
        <f t="shared" si="88"/>
        <v>(</v>
      </c>
      <c r="U64" s="62" t="str">
        <f t="shared" si="89"/>
        <v>Re</v>
      </c>
      <c r="V64" s="63" t="str">
        <f t="shared" si="90"/>
        <v>,</v>
      </c>
      <c r="W64" s="64" t="str">
        <f t="shared" si="91"/>
        <v>m</v>
      </c>
      <c r="X64" s="63" t="str">
        <f t="shared" si="92"/>
        <v>,</v>
      </c>
      <c r="Y64" s="63">
        <f t="shared" si="93"/>
        <v>250</v>
      </c>
      <c r="Z64" s="55" t="str">
        <f t="shared" si="94"/>
        <v>)</v>
      </c>
      <c r="AA64" s="65" t="str">
        <f t="shared" si="95"/>
        <v/>
      </c>
      <c r="AB64" s="56" t="str">
        <f t="shared" si="96"/>
        <v/>
      </c>
      <c r="AC64" s="66" t="str">
        <f t="shared" si="97"/>
        <v/>
      </c>
      <c r="AD64" s="58" t="str">
        <f t="shared" si="98"/>
        <v/>
      </c>
      <c r="AE64" s="67" t="str">
        <f t="shared" si="99"/>
        <v/>
      </c>
      <c r="AF64" s="60" t="str">
        <f t="shared" si="100"/>
        <v/>
      </c>
      <c r="AG64" s="60" t="str">
        <f t="shared" si="101"/>
        <v/>
      </c>
      <c r="AH64" s="68" t="str">
        <f t="shared" si="102"/>
        <v/>
      </c>
      <c r="AI64" s="69" t="str">
        <f t="shared" si="103"/>
        <v/>
      </c>
      <c r="AJ64" s="63" t="str">
        <f t="shared" si="104"/>
        <v/>
      </c>
      <c r="AK64" s="63" t="str">
        <f t="shared" si="105"/>
        <v/>
      </c>
      <c r="AL64" s="63" t="str">
        <f t="shared" si="106"/>
        <v/>
      </c>
      <c r="AM64" s="63" t="str">
        <f t="shared" si="107"/>
        <v/>
      </c>
      <c r="AN64" s="63" t="str">
        <f t="shared" si="108"/>
        <v/>
      </c>
    </row>
    <row r="65" spans="2:13" ht="24" customHeight="1" x14ac:dyDescent="0.6">
      <c r="B65" s="94"/>
      <c r="C65" s="94"/>
      <c r="D65" s="94"/>
      <c r="E65" s="94"/>
      <c r="F65" s="94"/>
      <c r="G65" s="94"/>
      <c r="H65" s="94"/>
      <c r="I65" s="94"/>
      <c r="J65" s="94"/>
      <c r="K65" s="94"/>
      <c r="L65" s="98" t="str">
        <f ca="1">_xlfn.CONCAT("]}, // ULTIMA LINEA DEL CANTO: ",L1)</f>
        <v>]}, // ULTIMA LINEA DEL CANTO: ANTÍFONA PARA EL EVANGELIO</v>
      </c>
      <c r="M65" s="94"/>
    </row>
    <row r="66" spans="2:13" ht="20.5" x14ac:dyDescent="0.35">
      <c r="L66" s="99" t="s">
        <v>1012</v>
      </c>
      <c r="M66" s="100"/>
    </row>
    <row r="67" spans="2:13" x14ac:dyDescent="0.35">
      <c r="M67"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utton 1">
              <controlPr defaultSize="0" print="0" autoFill="0" autoPict="0" macro="[0]!JS_Click">
                <anchor moveWithCells="1" sizeWithCells="1">
                  <from>
                    <xdr:col>3</xdr:col>
                    <xdr:colOff>298450</xdr:colOff>
                    <xdr:row>0</xdr:row>
                    <xdr:rowOff>88900</xdr:rowOff>
                  </from>
                  <to>
                    <xdr:col>8</xdr:col>
                    <xdr:colOff>381000</xdr:colOff>
                    <xdr:row>0</xdr:row>
                    <xdr:rowOff>800100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BC2DA6-5CCD-4E1F-B6ED-C861326E7764}">
  <sheetPr codeName="Sheet74">
    <tabColor rgb="FF00B0F0"/>
  </sheetPr>
  <dimension ref="A1:AN63"/>
  <sheetViews>
    <sheetView zoomScaleNormal="100" workbookViewId="0">
      <pane xSplit="2" ySplit="1" topLeftCell="C13" activePane="bottomRight" state="frozen"/>
      <selection pane="topRight" activeCell="C1" sqref="C1"/>
      <selection pane="bottomLeft" activeCell="A2" sqref="A2"/>
      <selection pane="bottomRight" activeCell="B55" sqref="B55"/>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183</v>
      </c>
      <c r="E1" s="39"/>
      <c r="F1" s="39"/>
      <c r="G1" s="39"/>
      <c r="H1" s="39"/>
      <c r="I1" s="39"/>
      <c r="J1" s="39"/>
      <c r="K1" s="39"/>
      <c r="L1" s="40" t="str">
        <f ca="1">UPPER(VLOOKUP(C1,Table223[],3,FALSE))</f>
        <v>BENDICIÓN DEL AGUA</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BENDICIÓN DEL AGUA               ║</v>
      </c>
    </row>
    <row r="5" spans="2:32" ht="23" x14ac:dyDescent="0.35">
      <c r="L5" s="45" t="s">
        <v>986</v>
      </c>
    </row>
    <row r="6" spans="2:32" ht="23" x14ac:dyDescent="0.35">
      <c r="L6" s="46"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bendiciondelagua</v>
      </c>
      <c r="L7" s="47" t="str">
        <f ca="1">_xlfn.CONCAT("        id: ","""",C7,"""",",")</f>
        <v xml:space="preserve">        id: "bendiciondelagua",</v>
      </c>
    </row>
    <row r="8" spans="2:32" ht="23" x14ac:dyDescent="0.35">
      <c r="C8" t="str">
        <f ca="1">PROPER(L1)</f>
        <v>Bendición Del Agua</v>
      </c>
      <c r="L8" s="47" t="str">
        <f ca="1">_xlfn.CONCAT("        tt: ","""",C8,"""",",")</f>
        <v xml:space="preserve">        tt: "Bendición Del Agua",</v>
      </c>
    </row>
    <row r="9" spans="2:32" ht="23" x14ac:dyDescent="0.35">
      <c r="C9" t="str">
        <f ca="1">PROPER(L1)</f>
        <v>Bendición Del Agua</v>
      </c>
      <c r="L9" s="47" t="str">
        <f ca="1">_xlfn.CONCAT("        title: ","""",C9,"""",",")</f>
        <v xml:space="preserve">        title: "Bendición Del Agua",</v>
      </c>
    </row>
    <row r="10" spans="2:32" ht="23" x14ac:dyDescent="0.35">
      <c r="C10" t="str">
        <f ca="1">VLOOKUP(C1,Table223[],4,FALSE)</f>
        <v>De la liturgia bautismal de la Vigilia Pascual</v>
      </c>
      <c r="L10" s="47" t="str">
        <f ca="1">_xlfn.CONCAT("        ","subtitle: ","""",C10,"""",",")</f>
        <v xml:space="preserve">        subtitle: "De la liturgia bautismal de la Vigilia Pascual",</v>
      </c>
    </row>
    <row r="11" spans="2:32" ht="23" x14ac:dyDescent="0.35">
      <c r="C11" t="str">
        <f ca="1">_xlfn.CONCAT("category: [",VLOOKUP(C1,Table223[],16,FALSE),"],")</f>
        <v>category: ["Liturgia"],</v>
      </c>
      <c r="L11" s="47" t="str">
        <f ca="1">_xlfn.CONCAT("        ",C11)</f>
        <v xml:space="preserve">        category: ["Liturgia"],</v>
      </c>
    </row>
    <row r="12" spans="2:32" ht="23" x14ac:dyDescent="0.35">
      <c r="C12" t="str">
        <f ca="1">VLOOKUP(C1,Table223[],5,FALSE)</f>
        <v>Liturgia</v>
      </c>
      <c r="L12" s="47" t="str">
        <f ca="1">_xlfn.CONCAT("        catCanto: ","""",C12,"""",",   // Precatecumenado | Catecumenado | Liturgia | Eleccion")</f>
        <v xml:space="preserve">        catCanto: "Liturgia",   // Precatecumenado | Catecumenado | Liturgia | Eleccion</v>
      </c>
    </row>
    <row r="13" spans="2:32" ht="23" x14ac:dyDescent="0.35">
      <c r="L13" s="47" t="str">
        <f>_xlfn.CONCAT("        cejilla: ","""",C13,"""",",")</f>
        <v xml:space="preserve">        cejilla: "",</v>
      </c>
    </row>
    <row r="14" spans="2:32" ht="23" x14ac:dyDescent="0.35">
      <c r="L14" s="47" t="str">
        <f>_xlfn.CONCAT("        nCan: ","""",C14,"""",",")</f>
        <v xml:space="preserve">        nCan: "",</v>
      </c>
    </row>
    <row r="15" spans="2:32" ht="23" x14ac:dyDescent="0.35">
      <c r="L15" s="47" t="str">
        <f>_xlfn.CONCAT("        nCanURL: ","""",C15,"""",",")</f>
        <v xml:space="preserve">        nCanURL: "",</v>
      </c>
    </row>
    <row r="16" spans="2:32" ht="23" x14ac:dyDescent="0.35">
      <c r="C16">
        <f ca="1">VLOOKUP(C1,Table223[],1,FALSE)</f>
        <v>183</v>
      </c>
      <c r="L16" s="47" t="str">
        <f ca="1">_xlfn.CONCAT("        dbno: ","""",C16,"""",",")</f>
        <v xml:space="preserve">        dbno: "183",</v>
      </c>
    </row>
    <row r="17" spans="2:40" ht="23" x14ac:dyDescent="0.35">
      <c r="L17" s="47" t="str">
        <f>_xlfn.CONCAT("        notes: ","""",C17,"""",",")</f>
        <v xml:space="preserve">        notes: "",</v>
      </c>
    </row>
    <row r="18" spans="2:40" ht="23" x14ac:dyDescent="0.35">
      <c r="C18" t="s">
        <v>988</v>
      </c>
      <c r="L18" s="47" t="str">
        <f>_xlfn.CONCAT("        mant: ","""",C18,"""",",")</f>
        <v xml:space="preserve">        mant: "Si",</v>
      </c>
    </row>
    <row r="19" spans="2:40" ht="23" x14ac:dyDescent="0.35">
      <c r="C19" t="str">
        <f ca="1">C7</f>
        <v>bendiciondelagua</v>
      </c>
      <c r="L19" s="47" t="str">
        <f ca="1">_xlfn.CONCAT("        audioSrc: ","""/audio/",C19,".mp3""",",")</f>
        <v xml:space="preserve">        audioSrc: "/audio/bendiciondelagua.mp3",</v>
      </c>
    </row>
    <row r="20" spans="2:40" ht="23" x14ac:dyDescent="0.35">
      <c r="L20" s="45" t="s">
        <v>989</v>
      </c>
    </row>
    <row r="21" spans="2:40" ht="23" x14ac:dyDescent="0.35">
      <c r="L21" s="47" t="s">
        <v>990</v>
      </c>
    </row>
    <row r="22" spans="2:40" ht="23" x14ac:dyDescent="0.35">
      <c r="L22" s="47" t="s">
        <v>991</v>
      </c>
    </row>
    <row r="23" spans="2:40" ht="23" x14ac:dyDescent="0.35">
      <c r="L23" s="47" t="s">
        <v>992</v>
      </c>
    </row>
    <row r="24" spans="2:40" ht="23" x14ac:dyDescent="0.35">
      <c r="C24" t="s">
        <v>1014</v>
      </c>
      <c r="L24" s="47" t="s">
        <v>993</v>
      </c>
    </row>
    <row r="25" spans="2:40" ht="23" x14ac:dyDescent="0.35">
      <c r="L25" s="47" t="s">
        <v>994</v>
      </c>
    </row>
    <row r="26" spans="2:40" ht="23" x14ac:dyDescent="0.35">
      <c r="B26">
        <f ca="1">+C1-1</f>
        <v>182</v>
      </c>
      <c r="C26" t="str">
        <f ca="1">VLOOKUP(B26,Table4[],13,FALSE)</f>
        <v>"/src/index.html?canto=antifonaparaelevangelio"</v>
      </c>
      <c r="L26" s="47" t="str">
        <f ca="1">_xlfn.CONCAT("        ant: ",C26,",")</f>
        <v xml:space="preserve">        ant: "/src/index.html?canto=antifonaparaelevangelio",</v>
      </c>
    </row>
    <row r="27" spans="2:40" ht="23" x14ac:dyDescent="0.35">
      <c r="B27">
        <f ca="1">+C1+1</f>
        <v>184</v>
      </c>
      <c r="C27" t="e">
        <f ca="1">VLOOKUP(B27,Table4[],13,FALSE)</f>
        <v>#N/A</v>
      </c>
      <c r="L27" s="47" t="e">
        <f ca="1">_xlfn.CONCAT("        sig: ",C27,",")</f>
        <v>#N/A</v>
      </c>
    </row>
    <row r="28" spans="2:40" ht="23" x14ac:dyDescent="0.35">
      <c r="L28" s="45" t="s">
        <v>995</v>
      </c>
    </row>
    <row r="29" spans="2:40" ht="36" thickBot="1" x14ac:dyDescent="0.4">
      <c r="C29" s="48"/>
      <c r="D29" s="48"/>
      <c r="E29" s="48"/>
      <c r="F29" s="48"/>
      <c r="G29" s="48"/>
      <c r="H29" s="48"/>
      <c r="I29" s="48"/>
      <c r="J29" s="48"/>
      <c r="K29" s="48"/>
      <c r="L29" s="49" t="s">
        <v>996</v>
      </c>
    </row>
    <row r="30" spans="2:40" ht="24.5" thickTop="1" thickBot="1" x14ac:dyDescent="0.55000000000000004">
      <c r="B30" t="s">
        <v>1001</v>
      </c>
      <c r="C30" s="50" t="s">
        <v>1129</v>
      </c>
      <c r="D30" s="51" t="s">
        <v>1110</v>
      </c>
      <c r="E30" s="51" t="s">
        <v>1016</v>
      </c>
      <c r="F30" s="52"/>
      <c r="G30" s="52"/>
      <c r="H30" s="51"/>
      <c r="I30" s="51"/>
      <c r="J30" s="53"/>
      <c r="K30" s="53"/>
      <c r="L30" s="54" t="str">
        <f t="shared" ref="L30:L35" si="0">IF(C30="","",_xlfn.CONCAT("            { line: ","""",C30,", ",M30:AN30,""", sC: ","""",B30,"""},"))</f>
        <v xml:space="preserve">            { line: "SANTO,SANTO,SANTO,, (Re,m,15)", sC: "ta as"},</v>
      </c>
      <c r="M30" s="55" t="str">
        <f t="shared" ref="M30:M47" si="1">IF(N30="","","(")</f>
        <v>(</v>
      </c>
      <c r="N30" s="56" t="str">
        <f t="shared" ref="N30:N35" si="2">IF(D30="","",D30)</f>
        <v>Re</v>
      </c>
      <c r="O30" s="57" t="str">
        <f t="shared" ref="O30:O47" si="3">IF(N30="","",",")</f>
        <v>,</v>
      </c>
      <c r="P30" s="58" t="str">
        <f t="shared" ref="P30:P35" si="4">IF(E30="","",E30)</f>
        <v>m</v>
      </c>
      <c r="Q30" s="59" t="str">
        <f t="shared" ref="Q30:Q47" si="5">IF(N30="","",",")</f>
        <v>,</v>
      </c>
      <c r="R30" s="60">
        <f t="shared" ref="R30:R47" si="6">IF(N30="","",15)</f>
        <v>15</v>
      </c>
      <c r="S30" s="55" t="str">
        <f t="shared" ref="S30:S47" si="7">IF(N30="","",")")</f>
        <v>)</v>
      </c>
      <c r="T30" s="61" t="str">
        <f t="shared" ref="T30:T47" si="8">IF(U30="","","(")</f>
        <v/>
      </c>
      <c r="U30" s="62" t="str">
        <f t="shared" ref="U30:U35" si="9">IF(F30="","",F30)</f>
        <v/>
      </c>
      <c r="V30" s="63" t="str">
        <f t="shared" ref="V30:V47" si="10">IF(U30="","",",")</f>
        <v/>
      </c>
      <c r="W30" s="64" t="str">
        <f t="shared" ref="W30:W35" si="11">IF(G30="","",G30)</f>
        <v/>
      </c>
      <c r="X30" s="63" t="str">
        <f t="shared" ref="X30:X47" si="12">IF(U30="","",",")</f>
        <v/>
      </c>
      <c r="Y30" s="63" t="str">
        <f t="shared" ref="Y30:Y47" si="13">IF(U30="","",250)</f>
        <v/>
      </c>
      <c r="Z30" s="55" t="str">
        <f t="shared" ref="Z30:Z47" si="14">IF(U30="","",")")</f>
        <v/>
      </c>
      <c r="AA30" s="65" t="str">
        <f t="shared" ref="AA30:AA47" si="15">IF(AB30="","","(")</f>
        <v/>
      </c>
      <c r="AB30" s="56" t="str">
        <f t="shared" ref="AB30:AB35" si="16">IF(H30="","",H30)</f>
        <v/>
      </c>
      <c r="AC30" s="66" t="str">
        <f t="shared" ref="AC30:AC47" si="17">IF(AB30="","",",")</f>
        <v/>
      </c>
      <c r="AD30" s="58" t="str">
        <f t="shared" ref="AD30:AD47" si="18">IF(I30="","",I30)</f>
        <v/>
      </c>
      <c r="AE30" s="67" t="str">
        <f t="shared" ref="AE30:AE47" si="19">IF(AB30="","",",")</f>
        <v/>
      </c>
      <c r="AF30" s="60" t="str">
        <f t="shared" ref="AF30:AF47" si="20">IF(AB30="","",350)</f>
        <v/>
      </c>
      <c r="AG30" s="60" t="str">
        <f t="shared" ref="AG30:AG47" si="21">IF(AB30="","",")")</f>
        <v/>
      </c>
      <c r="AH30" s="68" t="str">
        <f t="shared" ref="AH30:AH47" si="22">IF(AI30="","","(")</f>
        <v/>
      </c>
      <c r="AI30" s="69" t="str">
        <f t="shared" ref="AI30:AI52" si="23">IF(J30="","",J30)</f>
        <v/>
      </c>
      <c r="AJ30" s="63" t="str">
        <f t="shared" ref="AJ30:AJ47" si="24">IF(AI30="","",",")</f>
        <v/>
      </c>
      <c r="AK30" s="63" t="str">
        <f t="shared" ref="AK30:AK47" si="25">IF(K30="","",K30)</f>
        <v/>
      </c>
      <c r="AL30" s="63" t="str">
        <f t="shared" ref="AL30:AL47" si="26">IF(AI30="","",",")</f>
        <v/>
      </c>
      <c r="AM30" s="63" t="str">
        <f t="shared" ref="AM30:AM47" si="27">IF(AI30="","",450)</f>
        <v/>
      </c>
      <c r="AN30" s="63" t="str">
        <f t="shared" ref="AN30:AN47" si="28">IF(AI30="","",")")</f>
        <v/>
      </c>
    </row>
    <row r="31" spans="2:40" ht="24.5" thickTop="1" thickBot="1" x14ac:dyDescent="0.55000000000000004">
      <c r="B31" t="s">
        <v>1003</v>
      </c>
      <c r="C31" s="50" t="s">
        <v>1129</v>
      </c>
      <c r="D31" s="51" t="s">
        <v>1053</v>
      </c>
      <c r="E31" s="51" t="s">
        <v>1016</v>
      </c>
      <c r="F31" s="52"/>
      <c r="G31" s="52"/>
      <c r="H31" s="51"/>
      <c r="I31" s="51"/>
      <c r="J31" s="53"/>
      <c r="K31" s="53"/>
      <c r="L31" s="54" t="str">
        <f t="shared" si="0"/>
        <v xml:space="preserve">            { line: "SANTO,SANTO,SANTO,, (Sol,m,15)", sC: "as"},</v>
      </c>
      <c r="M31" s="55" t="str">
        <f t="shared" si="1"/>
        <v>(</v>
      </c>
      <c r="N31" s="56" t="str">
        <f t="shared" si="2"/>
        <v>Sol</v>
      </c>
      <c r="O31" s="57" t="str">
        <f t="shared" si="3"/>
        <v>,</v>
      </c>
      <c r="P31" s="58" t="str">
        <f t="shared" si="4"/>
        <v>m</v>
      </c>
      <c r="Q31" s="59" t="str">
        <f t="shared" si="5"/>
        <v>,</v>
      </c>
      <c r="R31" s="60">
        <f t="shared" si="6"/>
        <v>15</v>
      </c>
      <c r="S31" s="55" t="str">
        <f t="shared" si="7"/>
        <v>)</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4.5" thickTop="1" thickBot="1" x14ac:dyDescent="0.55000000000000004">
      <c r="B32" t="s">
        <v>1003</v>
      </c>
      <c r="C32" s="50" t="s">
        <v>1129</v>
      </c>
      <c r="D32" s="51" t="s">
        <v>1017</v>
      </c>
      <c r="E32" s="51"/>
      <c r="F32" s="52"/>
      <c r="G32" s="52"/>
      <c r="H32" s="51"/>
      <c r="I32" s="51"/>
      <c r="J32" s="53"/>
      <c r="K32" s="53"/>
      <c r="L32" s="54" t="str">
        <f t="shared" si="0"/>
        <v xml:space="preserve">            { line: "SANTO,SANTO,SANTO,, (La,,15)", sC: "as"},</v>
      </c>
      <c r="M32" s="55" t="str">
        <f t="shared" si="1"/>
        <v>(</v>
      </c>
      <c r="N32" s="56" t="str">
        <f t="shared" si="2"/>
        <v>La</v>
      </c>
      <c r="O32" s="57" t="str">
        <f t="shared" si="3"/>
        <v>,</v>
      </c>
      <c r="P32" s="58" t="str">
        <f t="shared" si="4"/>
        <v/>
      </c>
      <c r="Q32" s="59" t="str">
        <f t="shared" si="5"/>
        <v>,</v>
      </c>
      <c r="R32" s="60">
        <f t="shared" si="6"/>
        <v>15</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4.5" thickTop="1" thickBot="1" x14ac:dyDescent="0.55000000000000004">
      <c r="B33" t="s">
        <v>1003</v>
      </c>
      <c r="C33" s="50" t="s">
        <v>1095</v>
      </c>
      <c r="D33" s="51" t="s">
        <v>1053</v>
      </c>
      <c r="E33" s="51" t="s">
        <v>1016</v>
      </c>
      <c r="F33" s="52" t="s">
        <v>1017</v>
      </c>
      <c r="G33" s="52"/>
      <c r="H33" s="51"/>
      <c r="I33" s="51"/>
      <c r="J33" s="53"/>
      <c r="K33" s="53"/>
      <c r="L33" s="54" t="str">
        <f t="shared" si="0"/>
        <v xml:space="preserve">            { line: "SANTO ES EL SEÑOR., (Sol,m,15)(La,,250)", sC: "as"},</v>
      </c>
      <c r="M33" s="55" t="str">
        <f t="shared" si="1"/>
        <v>(</v>
      </c>
      <c r="N33" s="56" t="str">
        <f t="shared" si="2"/>
        <v>Sol</v>
      </c>
      <c r="O33" s="57" t="str">
        <f t="shared" si="3"/>
        <v>,</v>
      </c>
      <c r="P33" s="58" t="str">
        <f t="shared" si="4"/>
        <v>m</v>
      </c>
      <c r="Q33" s="59" t="str">
        <f t="shared" si="5"/>
        <v>,</v>
      </c>
      <c r="R33" s="60">
        <f t="shared" si="6"/>
        <v>15</v>
      </c>
      <c r="S33" s="55" t="str">
        <f t="shared" si="7"/>
        <v>)</v>
      </c>
      <c r="T33" s="61" t="str">
        <f t="shared" si="8"/>
        <v>(</v>
      </c>
      <c r="U33" s="62" t="str">
        <f t="shared" si="9"/>
        <v>La</v>
      </c>
      <c r="V33" s="63" t="str">
        <f t="shared" si="10"/>
        <v>,</v>
      </c>
      <c r="W33" s="64" t="str">
        <f t="shared" si="11"/>
        <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4.5" thickTop="1" thickBot="1" x14ac:dyDescent="0.55000000000000004">
      <c r="B34" t="s">
        <v>1003</v>
      </c>
      <c r="C34" s="50" t="s">
        <v>1131</v>
      </c>
      <c r="D34" s="51" t="s">
        <v>1053</v>
      </c>
      <c r="E34" s="51" t="s">
        <v>1016</v>
      </c>
      <c r="F34" s="52" t="s">
        <v>1017</v>
      </c>
      <c r="G34" s="52"/>
      <c r="H34" s="51"/>
      <c r="I34" s="51"/>
      <c r="J34" s="53"/>
      <c r="K34" s="53"/>
      <c r="L34" s="54" t="str">
        <f t="shared" si="0"/>
        <v xml:space="preserve">            { line: "YAHVEH SEBAOTH,, (Sol,m,15)(La,,250)", sC: "as"},</v>
      </c>
      <c r="M34" s="55" t="str">
        <f t="shared" si="1"/>
        <v>(</v>
      </c>
      <c r="N34" s="56" t="str">
        <f t="shared" si="2"/>
        <v>Sol</v>
      </c>
      <c r="O34" s="57" t="str">
        <f t="shared" si="3"/>
        <v>,</v>
      </c>
      <c r="P34" s="58" t="str">
        <f t="shared" si="4"/>
        <v>m</v>
      </c>
      <c r="Q34" s="59" t="str">
        <f t="shared" si="5"/>
        <v>,</v>
      </c>
      <c r="R34" s="60">
        <f t="shared" si="6"/>
        <v>15</v>
      </c>
      <c r="S34" s="55" t="str">
        <f t="shared" si="7"/>
        <v>)</v>
      </c>
      <c r="T34" s="61" t="str">
        <f t="shared" si="8"/>
        <v>(</v>
      </c>
      <c r="U34" s="62" t="str">
        <f t="shared" si="9"/>
        <v>La</v>
      </c>
      <c r="V34" s="63" t="str">
        <f t="shared" si="10"/>
        <v>,</v>
      </c>
      <c r="W34" s="64" t="str">
        <f t="shared" si="11"/>
        <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4.5" thickTop="1" thickBot="1" x14ac:dyDescent="0.55000000000000004">
      <c r="B35" t="s">
        <v>1003</v>
      </c>
      <c r="C35" s="50" t="s">
        <v>1132</v>
      </c>
      <c r="D35" s="51" t="s">
        <v>1053</v>
      </c>
      <c r="E35" s="51" t="s">
        <v>1016</v>
      </c>
      <c r="F35" s="52" t="s">
        <v>1017</v>
      </c>
      <c r="G35" s="52"/>
      <c r="H35" s="51"/>
      <c r="I35" s="51"/>
      <c r="J35" s="53"/>
      <c r="K35" s="53"/>
      <c r="L35" s="54" t="str">
        <f t="shared" si="0"/>
        <v xml:space="preserve">            { line: "YAHVEH SEBAOTH., (Sol,m,15)(La,,250)", sC: "as"},</v>
      </c>
      <c r="M35" s="55" t="str">
        <f>IF(N35="","","(")</f>
        <v>(</v>
      </c>
      <c r="N35" s="56" t="str">
        <f t="shared" si="2"/>
        <v>Sol</v>
      </c>
      <c r="O35" s="57" t="str">
        <f>IF(N35="","",",")</f>
        <v>,</v>
      </c>
      <c r="P35" s="58" t="str">
        <f t="shared" si="4"/>
        <v>m</v>
      </c>
      <c r="Q35" s="59" t="str">
        <f>IF(N35="","",",")</f>
        <v>,</v>
      </c>
      <c r="R35" s="60">
        <f>IF(N35="","",15)</f>
        <v>15</v>
      </c>
      <c r="S35" s="55" t="str">
        <f>IF(N35="","",")")</f>
        <v>)</v>
      </c>
      <c r="T35" s="61" t="str">
        <f>IF(U35="","","(")</f>
        <v>(</v>
      </c>
      <c r="U35" s="62" t="str">
        <f t="shared" si="9"/>
        <v>La</v>
      </c>
      <c r="V35" s="63" t="str">
        <f>IF(U35="","",",")</f>
        <v>,</v>
      </c>
      <c r="W35" s="64" t="str">
        <f t="shared" si="11"/>
        <v/>
      </c>
      <c r="X35" s="63" t="str">
        <f>IF(U35="","",",")</f>
        <v>,</v>
      </c>
      <c r="Y35" s="63">
        <f>IF(U35="","",250)</f>
        <v>250</v>
      </c>
      <c r="Z35" s="55" t="str">
        <f>IF(U35="","",")")</f>
        <v>)</v>
      </c>
      <c r="AA35" s="65" t="str">
        <f>IF(AB35="","","(")</f>
        <v/>
      </c>
      <c r="AB35" s="56" t="str">
        <f t="shared" si="16"/>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1:40" ht="26.5" thickTop="1" thickBot="1" x14ac:dyDescent="0.55000000000000004">
      <c r="C36" s="72"/>
      <c r="D36" s="73"/>
      <c r="E36" s="73"/>
      <c r="F36" s="73"/>
      <c r="G36" s="73"/>
      <c r="H36" s="73"/>
      <c r="I36" s="73"/>
      <c r="J36" s="73"/>
      <c r="K36" s="73"/>
      <c r="L36" s="74" t="s">
        <v>997</v>
      </c>
      <c r="M36" s="55"/>
      <c r="N36" s="56"/>
      <c r="O36" s="57"/>
      <c r="P36" s="58"/>
      <c r="Q36" s="59"/>
      <c r="R36" s="60"/>
      <c r="S36" s="55"/>
      <c r="T36" s="61"/>
      <c r="U36" s="62"/>
      <c r="V36" s="63"/>
      <c r="W36" s="64"/>
      <c r="X36" s="63"/>
      <c r="Y36" s="63"/>
      <c r="Z36" s="55"/>
      <c r="AA36" s="65"/>
      <c r="AB36" s="56"/>
      <c r="AC36" s="66"/>
      <c r="AD36" s="58"/>
      <c r="AE36" s="67"/>
      <c r="AF36" s="60"/>
      <c r="AG36" s="60"/>
      <c r="AH36" s="68"/>
      <c r="AI36" s="69"/>
      <c r="AJ36" s="63"/>
      <c r="AK36" s="63"/>
      <c r="AL36" s="63"/>
      <c r="AM36" s="63"/>
      <c r="AN36" s="63"/>
    </row>
    <row r="37" spans="1:40" ht="24.5" thickTop="1" thickBot="1" x14ac:dyDescent="0.55000000000000004">
      <c r="B37" t="s">
        <v>1018</v>
      </c>
      <c r="C37" s="50" t="s">
        <v>1133</v>
      </c>
      <c r="D37" s="51" t="s">
        <v>1110</v>
      </c>
      <c r="E37" s="51" t="s">
        <v>1016</v>
      </c>
      <c r="F37" s="52" t="s">
        <v>1053</v>
      </c>
      <c r="G37" s="52" t="s">
        <v>1016</v>
      </c>
      <c r="H37" s="51"/>
      <c r="I37" s="51"/>
      <c r="J37" s="53"/>
      <c r="K37" s="53"/>
      <c r="L37" s="54" t="str">
        <f>IF(C37="","",_xlfn.CONCAT("            { line: ","""",C37,", ",M37:AN37,""", sC: ","""",B37,"""},"))</f>
        <v xml:space="preserve">            { line: "Los cielos, (Re,m,15)(Sol,m,250)", sC: "tc"},</v>
      </c>
      <c r="M37" s="55" t="str">
        <f>IF(N37="","","(")</f>
        <v>(</v>
      </c>
      <c r="N37" s="56" t="str">
        <f>IF(D37="","",D37)</f>
        <v>Re</v>
      </c>
      <c r="O37" s="57" t="str">
        <f>IF(N37="","",",")</f>
        <v>,</v>
      </c>
      <c r="P37" s="58" t="str">
        <f>IF(E37="","",E37)</f>
        <v>m</v>
      </c>
      <c r="Q37" s="59" t="str">
        <f>IF(N37="","",",")</f>
        <v>,</v>
      </c>
      <c r="R37" s="60">
        <f>IF(N37="","",15)</f>
        <v>15</v>
      </c>
      <c r="S37" s="55" t="str">
        <f>IF(N37="","",")")</f>
        <v>)</v>
      </c>
      <c r="T37" s="61" t="str">
        <f>IF(U37="","","(")</f>
        <v>(</v>
      </c>
      <c r="U37" s="62" t="str">
        <f>IF(F37="","",F37)</f>
        <v>Sol</v>
      </c>
      <c r="V37" s="63" t="str">
        <f>IF(U37="","",",")</f>
        <v>,</v>
      </c>
      <c r="W37" s="64" t="str">
        <f>IF(G37="","",G37)</f>
        <v>m</v>
      </c>
      <c r="X37" s="63" t="str">
        <f>IF(U37="","",",")</f>
        <v>,</v>
      </c>
      <c r="Y37" s="63">
        <f>IF(U37="","",250)</f>
        <v>250</v>
      </c>
      <c r="Z37" s="55" t="str">
        <f>IF(U37="","",")")</f>
        <v>)</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4.5" thickTop="1" thickBot="1" x14ac:dyDescent="0.55000000000000004">
      <c r="C38" s="50" t="s">
        <v>1134</v>
      </c>
      <c r="D38" s="51" t="s">
        <v>1110</v>
      </c>
      <c r="E38" s="51" t="s">
        <v>1016</v>
      </c>
      <c r="F38" s="52"/>
      <c r="G38" s="52"/>
      <c r="H38" s="51"/>
      <c r="I38" s="51"/>
      <c r="J38" s="53"/>
      <c r="K38" s="53"/>
      <c r="L38" s="54" t="str">
        <f>IF(C38="","",_xlfn.CONCAT("            { line: ","""",C38,", ",M38:AN38,""", sC: ","""",B38,"""},"))</f>
        <v xml:space="preserve">            { line: "y la tierra, (Re,m,15)", sC: ""},</v>
      </c>
      <c r="M38" s="55" t="str">
        <f>IF(N38="","","(")</f>
        <v>(</v>
      </c>
      <c r="N38" s="56" t="str">
        <f>IF(D38="","",D38)</f>
        <v>Re</v>
      </c>
      <c r="O38" s="57" t="str">
        <f>IF(N38="","",",")</f>
        <v>,</v>
      </c>
      <c r="P38" s="58" t="str">
        <f>IF(E38="","",E38)</f>
        <v>m</v>
      </c>
      <c r="Q38" s="59" t="str">
        <f>IF(N38="","",",")</f>
        <v>,</v>
      </c>
      <c r="R38" s="60">
        <f>IF(N38="","",15)</f>
        <v>15</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4.5" thickTop="1" thickBot="1" x14ac:dyDescent="0.55000000000000004">
      <c r="C39" s="50" t="s">
        <v>1135</v>
      </c>
      <c r="D39" s="51" t="s">
        <v>1053</v>
      </c>
      <c r="E39" s="51" t="s">
        <v>1016</v>
      </c>
      <c r="F39" s="52"/>
      <c r="G39" s="52"/>
      <c r="H39" s="51"/>
      <c r="I39" s="51"/>
      <c r="J39" s="53"/>
      <c r="K39" s="53"/>
      <c r="L39" s="54" t="str">
        <f>IF(C39="","",_xlfn.CONCAT("            { line: ","""",C39,", ",M39:AN39,""", sC: ","""",B39,"""},"))</f>
        <v xml:space="preserve">            { line: "están llenos,, (Sol,m,15)", sC: ""},</v>
      </c>
      <c r="M39" s="55" t="str">
        <f>IF(N39="","","(")</f>
        <v>(</v>
      </c>
      <c r="N39" s="56" t="str">
        <f>IF(D39="","",D39)</f>
        <v>Sol</v>
      </c>
      <c r="O39" s="57" t="str">
        <f>IF(N39="","",",")</f>
        <v>,</v>
      </c>
      <c r="P39" s="58" t="str">
        <f>IF(E39="","",E39)</f>
        <v>m</v>
      </c>
      <c r="Q39" s="59" t="str">
        <f>IF(N39="","",",")</f>
        <v>,</v>
      </c>
      <c r="R39" s="60">
        <f>IF(N39="","",15)</f>
        <v>15</v>
      </c>
      <c r="S39" s="55" t="str">
        <f>IF(N39="","",")")</f>
        <v>)</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4.5" thickTop="1" thickBot="1" x14ac:dyDescent="0.55000000000000004">
      <c r="C40" s="50" t="s">
        <v>1112</v>
      </c>
      <c r="D40" s="51" t="s">
        <v>1017</v>
      </c>
      <c r="E40" s="51"/>
      <c r="F40" s="52"/>
      <c r="G40" s="52"/>
      <c r="H40" s="51"/>
      <c r="I40" s="51"/>
      <c r="J40" s="53"/>
      <c r="K40" s="53"/>
      <c r="L40" s="54" t="str">
        <f>IF(C40="","",_xlfn.CONCAT("            { line: ","""",C40,", ",M40:AN40,""", sC: ","""",B40,"""},"))</f>
        <v xml:space="preserve">            { line: "están llenos de Ti., (La,,15)", sC: ""},</v>
      </c>
      <c r="M40" s="55" t="str">
        <f>IF(N40="","","(")</f>
        <v>(</v>
      </c>
      <c r="N40" s="56" t="str">
        <f>IF(D40="","",D40)</f>
        <v>La</v>
      </c>
      <c r="O40" s="57" t="str">
        <f>IF(N40="","",",")</f>
        <v>,</v>
      </c>
      <c r="P40" s="58" t="str">
        <f>IF(E40="","",E40)</f>
        <v/>
      </c>
      <c r="Q40" s="59" t="str">
        <f>IF(N40="","",",")</f>
        <v>,</v>
      </c>
      <c r="R40" s="60">
        <f>IF(N40="","",15)</f>
        <v>15</v>
      </c>
      <c r="S40" s="55" t="str">
        <f>IF(N40="","",")")</f>
        <v>)</v>
      </c>
      <c r="T40" s="61" t="str">
        <f>IF(U40="","","(")</f>
        <v/>
      </c>
      <c r="U40" s="62" t="str">
        <f>IF(F40="","",F40)</f>
        <v/>
      </c>
      <c r="V40" s="63" t="str">
        <f>IF(U40="","",",")</f>
        <v/>
      </c>
      <c r="W40" s="64" t="str">
        <f>IF(G40="","",G40)</f>
        <v/>
      </c>
      <c r="X40" s="63" t="str">
        <f>IF(U40="","",",")</f>
        <v/>
      </c>
      <c r="Y40" s="63" t="str">
        <f>IF(U40="","",250)</f>
        <v/>
      </c>
      <c r="Z40" s="55" t="str">
        <f>IF(U40="","",")")</f>
        <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1:40" ht="26.5" thickTop="1" thickBot="1" x14ac:dyDescent="0.55000000000000004">
      <c r="C41" s="72"/>
      <c r="D41" s="73"/>
      <c r="E41" s="73"/>
      <c r="F41" s="73"/>
      <c r="G41" s="73"/>
      <c r="H41" s="73"/>
      <c r="I41" s="73"/>
      <c r="J41" s="73"/>
      <c r="K41" s="73"/>
      <c r="L41" s="74" t="s">
        <v>997</v>
      </c>
      <c r="M41" s="55"/>
      <c r="N41" s="56"/>
      <c r="O41" s="57"/>
      <c r="P41" s="58"/>
      <c r="Q41" s="59"/>
      <c r="R41" s="60"/>
      <c r="S41" s="55"/>
      <c r="T41" s="61"/>
      <c r="U41" s="62"/>
      <c r="V41" s="63"/>
      <c r="W41" s="64"/>
      <c r="X41" s="63"/>
      <c r="Y41" s="63"/>
      <c r="Z41" s="55"/>
      <c r="AA41" s="65"/>
      <c r="AB41" s="56"/>
      <c r="AC41" s="66"/>
      <c r="AD41" s="58"/>
      <c r="AE41" s="67"/>
      <c r="AF41" s="60"/>
      <c r="AG41" s="60"/>
      <c r="AH41" s="68"/>
      <c r="AI41" s="69"/>
      <c r="AJ41" s="63"/>
      <c r="AK41" s="63"/>
      <c r="AL41" s="63"/>
      <c r="AM41" s="63"/>
      <c r="AN41" s="63"/>
    </row>
    <row r="42" spans="1:40" ht="24.5" thickTop="1" thickBot="1" x14ac:dyDescent="0.55000000000000004">
      <c r="B42" t="s">
        <v>1001</v>
      </c>
      <c r="C42" s="50" t="s">
        <v>1136</v>
      </c>
      <c r="D42" s="51" t="s">
        <v>1110</v>
      </c>
      <c r="E42" s="51" t="s">
        <v>1016</v>
      </c>
      <c r="F42" s="52"/>
      <c r="G42" s="52"/>
      <c r="H42" s="51"/>
      <c r="I42" s="51"/>
      <c r="J42" s="53"/>
      <c r="K42" s="53"/>
      <c r="L42" s="54" t="str">
        <f t="shared" ref="L42:L47" si="29">IF(C42="","",_xlfn.CONCAT("            { line: ","""",C42,", ",M42:AN42,""", sC: ","""",B42,"""},"))</f>
        <v xml:space="preserve">            { line: "HOSANNA, HOSANNA,, (Re,m,15)", sC: "ta as"},</v>
      </c>
      <c r="M42" s="55" t="str">
        <f t="shared" ref="M42:M46" si="30">IF(N42="","","(")</f>
        <v>(</v>
      </c>
      <c r="N42" s="56" t="str">
        <f t="shared" ref="N42:N47" si="31">IF(D42="","",D42)</f>
        <v>Re</v>
      </c>
      <c r="O42" s="57" t="str">
        <f t="shared" ref="O42:O46" si="32">IF(N42="","",",")</f>
        <v>,</v>
      </c>
      <c r="P42" s="58" t="str">
        <f t="shared" ref="P42:P47" si="33">IF(E42="","",E42)</f>
        <v>m</v>
      </c>
      <c r="Q42" s="59" t="str">
        <f t="shared" ref="Q42:Q46" si="34">IF(N42="","",",")</f>
        <v>,</v>
      </c>
      <c r="R42" s="60">
        <f t="shared" ref="R42:R46" si="35">IF(N42="","",15)</f>
        <v>15</v>
      </c>
      <c r="S42" s="55" t="str">
        <f t="shared" ref="S42:S46" si="36">IF(N42="","",")")</f>
        <v>)</v>
      </c>
      <c r="T42" s="61" t="str">
        <f t="shared" ref="T42:T46" si="37">IF(U42="","","(")</f>
        <v/>
      </c>
      <c r="U42" s="62" t="str">
        <f t="shared" ref="U42:U47" si="38">IF(F42="","",F42)</f>
        <v/>
      </c>
      <c r="V42" s="63" t="str">
        <f t="shared" ref="V42:V46" si="39">IF(U42="","",",")</f>
        <v/>
      </c>
      <c r="W42" s="64" t="str">
        <f t="shared" ref="W42:W47" si="40">IF(G42="","",G42)</f>
        <v/>
      </c>
      <c r="X42" s="63" t="str">
        <f t="shared" ref="X42:X46" si="41">IF(U42="","",",")</f>
        <v/>
      </c>
      <c r="Y42" s="63" t="str">
        <f t="shared" ref="Y42:Y46" si="42">IF(U42="","",250)</f>
        <v/>
      </c>
      <c r="Z42" s="55" t="str">
        <f t="shared" ref="Z42:Z46" si="43">IF(U42="","",")")</f>
        <v/>
      </c>
      <c r="AA42" s="65" t="str">
        <f t="shared" ref="AA42:AA46" si="44">IF(AB42="","","(")</f>
        <v/>
      </c>
      <c r="AB42" s="56" t="str">
        <f t="shared" ref="AB42:AB47" si="45">IF(H42="","",H42)</f>
        <v/>
      </c>
      <c r="AC42" s="66" t="str">
        <f t="shared" ref="AC42:AC46" si="46">IF(AB42="","",",")</f>
        <v/>
      </c>
      <c r="AD42" s="58" t="str">
        <f t="shared" ref="AD42:AD46" si="47">IF(I42="","",I42)</f>
        <v/>
      </c>
      <c r="AE42" s="67" t="str">
        <f t="shared" ref="AE42:AE46" si="48">IF(AB42="","",",")</f>
        <v/>
      </c>
      <c r="AF42" s="60" t="str">
        <f t="shared" ref="AF42:AF46" si="49">IF(AB42="","",350)</f>
        <v/>
      </c>
      <c r="AG42" s="60" t="str">
        <f t="shared" ref="AG42:AG46" si="50">IF(AB42="","",")")</f>
        <v/>
      </c>
      <c r="AH42" s="68" t="str">
        <f t="shared" ref="AH42:AH46" si="51">IF(AI42="","","(")</f>
        <v/>
      </c>
      <c r="AI42" s="69" t="str">
        <f t="shared" ref="AI42:AI46" si="52">IF(J42="","",J42)</f>
        <v/>
      </c>
      <c r="AJ42" s="63" t="str">
        <f t="shared" ref="AJ42:AJ46" si="53">IF(AI42="","",",")</f>
        <v/>
      </c>
      <c r="AK42" s="63" t="str">
        <f t="shared" ref="AK42:AK46" si="54">IF(K42="","",K42)</f>
        <v/>
      </c>
      <c r="AL42" s="63" t="str">
        <f t="shared" ref="AL42:AL46" si="55">IF(AI42="","",",")</f>
        <v/>
      </c>
      <c r="AM42" s="63" t="str">
        <f t="shared" ref="AM42:AM46" si="56">IF(AI42="","",450)</f>
        <v/>
      </c>
      <c r="AN42" s="63" t="str">
        <f t="shared" ref="AN42:AN46" si="57">IF(AI42="","",")")</f>
        <v/>
      </c>
    </row>
    <row r="43" spans="1:40" ht="24.5" thickTop="1" thickBot="1" x14ac:dyDescent="0.55000000000000004">
      <c r="B43" t="s">
        <v>1003</v>
      </c>
      <c r="C43" s="50" t="s">
        <v>1137</v>
      </c>
      <c r="D43" s="51" t="s">
        <v>1017</v>
      </c>
      <c r="E43" s="51"/>
      <c r="F43" s="52"/>
      <c r="G43" s="52"/>
      <c r="H43" s="51"/>
      <c r="I43" s="51"/>
      <c r="J43" s="53"/>
      <c r="K43" s="53"/>
      <c r="L43" s="54" t="str">
        <f t="shared" si="29"/>
        <v xml:space="preserve">            { line: "HOSANNA, HOSANNA., (La,,15)", sC: "as"},</v>
      </c>
      <c r="M43" s="55" t="str">
        <f t="shared" si="30"/>
        <v>(</v>
      </c>
      <c r="N43" s="56" t="str">
        <f t="shared" si="31"/>
        <v>La</v>
      </c>
      <c r="O43" s="57" t="str">
        <f t="shared" si="32"/>
        <v>,</v>
      </c>
      <c r="P43" s="58" t="str">
        <f t="shared" si="33"/>
        <v/>
      </c>
      <c r="Q43" s="59" t="str">
        <f t="shared" si="34"/>
        <v>,</v>
      </c>
      <c r="R43" s="60">
        <f t="shared" si="35"/>
        <v>15</v>
      </c>
      <c r="S43" s="55" t="str">
        <f t="shared" si="36"/>
        <v>)</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1:40" ht="24.5" thickTop="1" thickBot="1" x14ac:dyDescent="0.55000000000000004">
      <c r="B44" t="s">
        <v>1003</v>
      </c>
      <c r="C44" s="50" t="s">
        <v>1136</v>
      </c>
      <c r="D44" s="51" t="s">
        <v>1110</v>
      </c>
      <c r="E44" s="51" t="s">
        <v>1016</v>
      </c>
      <c r="F44" s="52"/>
      <c r="G44" s="52"/>
      <c r="H44" s="51"/>
      <c r="I44" s="51"/>
      <c r="J44" s="53"/>
      <c r="K44" s="53"/>
      <c r="L44" s="54" t="str">
        <f t="shared" si="29"/>
        <v xml:space="preserve">            { line: "HOSANNA, HOSANNA,, (Re,m,15)", sC: "as"},</v>
      </c>
      <c r="M44" s="55" t="str">
        <f t="shared" si="30"/>
        <v>(</v>
      </c>
      <c r="N44" s="56" t="str">
        <f t="shared" si="31"/>
        <v>Re</v>
      </c>
      <c r="O44" s="57" t="str">
        <f t="shared" si="32"/>
        <v>,</v>
      </c>
      <c r="P44" s="58" t="str">
        <f t="shared" si="33"/>
        <v>m</v>
      </c>
      <c r="Q44" s="59" t="str">
        <f t="shared" si="34"/>
        <v>,</v>
      </c>
      <c r="R44" s="60">
        <f t="shared" si="35"/>
        <v>15</v>
      </c>
      <c r="S44" s="55" t="str">
        <f t="shared" si="36"/>
        <v>)</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1:40" ht="24.5" thickTop="1" thickBot="1" x14ac:dyDescent="0.55000000000000004">
      <c r="B45" t="s">
        <v>1003</v>
      </c>
      <c r="C45" s="50" t="s">
        <v>1136</v>
      </c>
      <c r="D45" s="51" t="s">
        <v>1017</v>
      </c>
      <c r="E45" s="51"/>
      <c r="F45" s="52"/>
      <c r="G45" s="52"/>
      <c r="H45" s="51"/>
      <c r="I45" s="51"/>
      <c r="J45" s="53"/>
      <c r="K45" s="53"/>
      <c r="L45" s="54" t="str">
        <f t="shared" si="29"/>
        <v xml:space="preserve">            { line: "HOSANNA, HOSANNA,, (La,,15)", sC: "as"},</v>
      </c>
      <c r="M45" s="55" t="str">
        <f t="shared" si="30"/>
        <v>(</v>
      </c>
      <c r="N45" s="56" t="str">
        <f t="shared" si="31"/>
        <v>La</v>
      </c>
      <c r="O45" s="57" t="str">
        <f t="shared" si="32"/>
        <v>,</v>
      </c>
      <c r="P45" s="58" t="str">
        <f t="shared" si="33"/>
        <v/>
      </c>
      <c r="Q45" s="59" t="str">
        <f t="shared" si="34"/>
        <v>,</v>
      </c>
      <c r="R45" s="60">
        <f t="shared" si="35"/>
        <v>15</v>
      </c>
      <c r="S45" s="55" t="str">
        <f t="shared" si="36"/>
        <v>)</v>
      </c>
      <c r="T45" s="61" t="str">
        <f t="shared" si="37"/>
        <v/>
      </c>
      <c r="U45" s="62" t="str">
        <f t="shared" si="38"/>
        <v/>
      </c>
      <c r="V45" s="63" t="str">
        <f t="shared" si="39"/>
        <v/>
      </c>
      <c r="W45" s="64" t="str">
        <f t="shared" si="40"/>
        <v/>
      </c>
      <c r="X45" s="63" t="str">
        <f t="shared" si="41"/>
        <v/>
      </c>
      <c r="Y45" s="63" t="str">
        <f t="shared" si="42"/>
        <v/>
      </c>
      <c r="Z45" s="55" t="str">
        <f t="shared" si="43"/>
        <v/>
      </c>
      <c r="AA45" s="65" t="str">
        <f t="shared" si="44"/>
        <v/>
      </c>
      <c r="AB45" s="56" t="str">
        <f t="shared" si="45"/>
        <v/>
      </c>
      <c r="AC45" s="66" t="str">
        <f t="shared" si="46"/>
        <v/>
      </c>
      <c r="AD45" s="58" t="str">
        <f t="shared" si="47"/>
        <v/>
      </c>
      <c r="AE45" s="67" t="str">
        <f t="shared" si="48"/>
        <v/>
      </c>
      <c r="AF45" s="60" t="str">
        <f t="shared" si="49"/>
        <v/>
      </c>
      <c r="AG45" s="60" t="str">
        <f t="shared" si="50"/>
        <v/>
      </c>
      <c r="AH45" s="68" t="str">
        <f t="shared" si="51"/>
        <v/>
      </c>
      <c r="AI45" s="69" t="str">
        <f t="shared" si="52"/>
        <v/>
      </c>
      <c r="AJ45" s="63" t="str">
        <f t="shared" si="53"/>
        <v/>
      </c>
      <c r="AK45" s="63" t="str">
        <f t="shared" si="54"/>
        <v/>
      </c>
      <c r="AL45" s="63" t="str">
        <f t="shared" si="55"/>
        <v/>
      </c>
      <c r="AM45" s="63" t="str">
        <f t="shared" si="56"/>
        <v/>
      </c>
      <c r="AN45" s="63" t="str">
        <f t="shared" si="57"/>
        <v/>
      </c>
    </row>
    <row r="46" spans="1:40" ht="24.5" thickTop="1" thickBot="1" x14ac:dyDescent="0.55000000000000004">
      <c r="B46" t="s">
        <v>1003</v>
      </c>
      <c r="C46" s="50" t="s">
        <v>1138</v>
      </c>
      <c r="D46" s="51" t="s">
        <v>1053</v>
      </c>
      <c r="E46" s="51" t="s">
        <v>1016</v>
      </c>
      <c r="F46" s="52" t="s">
        <v>1017</v>
      </c>
      <c r="G46" s="52"/>
      <c r="H46" s="51"/>
      <c r="I46" s="51"/>
      <c r="J46" s="53"/>
      <c r="K46" s="53"/>
      <c r="L46" s="54" t="str">
        <f t="shared" si="29"/>
        <v xml:space="preserve">            { line: "HOSANNA EN LO ALTO DEL CIELO,, (Sol,m,15)(La,,250)", sC: "as"},</v>
      </c>
      <c r="M46" s="55" t="str">
        <f t="shared" si="30"/>
        <v>(</v>
      </c>
      <c r="N46" s="56" t="str">
        <f t="shared" si="31"/>
        <v>Sol</v>
      </c>
      <c r="O46" s="57" t="str">
        <f t="shared" si="32"/>
        <v>,</v>
      </c>
      <c r="P46" s="58" t="str">
        <f t="shared" si="33"/>
        <v>m</v>
      </c>
      <c r="Q46" s="59" t="str">
        <f t="shared" si="34"/>
        <v>,</v>
      </c>
      <c r="R46" s="60">
        <f t="shared" si="35"/>
        <v>15</v>
      </c>
      <c r="S46" s="55" t="str">
        <f t="shared" si="36"/>
        <v>)</v>
      </c>
      <c r="T46" s="61" t="str">
        <f t="shared" si="37"/>
        <v>(</v>
      </c>
      <c r="U46" s="62" t="str">
        <f t="shared" si="38"/>
        <v>La</v>
      </c>
      <c r="V46" s="63" t="str">
        <f t="shared" si="39"/>
        <v>,</v>
      </c>
      <c r="W46" s="64" t="str">
        <f t="shared" si="40"/>
        <v/>
      </c>
      <c r="X46" s="63" t="str">
        <f t="shared" si="41"/>
        <v>,</v>
      </c>
      <c r="Y46" s="63">
        <f t="shared" si="42"/>
        <v>250</v>
      </c>
      <c r="Z46" s="55" t="str">
        <f t="shared" si="43"/>
        <v>)</v>
      </c>
      <c r="AA46" s="65" t="str">
        <f t="shared" si="44"/>
        <v/>
      </c>
      <c r="AB46" s="56" t="str">
        <f t="shared" si="45"/>
        <v/>
      </c>
      <c r="AC46" s="66" t="str">
        <f t="shared" si="46"/>
        <v/>
      </c>
      <c r="AD46" s="58" t="str">
        <f t="shared" si="47"/>
        <v/>
      </c>
      <c r="AE46" s="67" t="str">
        <f t="shared" si="48"/>
        <v/>
      </c>
      <c r="AF46" s="60" t="str">
        <f t="shared" si="49"/>
        <v/>
      </c>
      <c r="AG46" s="60" t="str">
        <f t="shared" si="50"/>
        <v/>
      </c>
      <c r="AH46" s="68" t="str">
        <f t="shared" si="51"/>
        <v/>
      </c>
      <c r="AI46" s="69" t="str">
        <f t="shared" si="52"/>
        <v/>
      </c>
      <c r="AJ46" s="63" t="str">
        <f t="shared" si="53"/>
        <v/>
      </c>
      <c r="AK46" s="63" t="str">
        <f t="shared" si="54"/>
        <v/>
      </c>
      <c r="AL46" s="63" t="str">
        <f t="shared" si="55"/>
        <v/>
      </c>
      <c r="AM46" s="63" t="str">
        <f t="shared" si="56"/>
        <v/>
      </c>
      <c r="AN46" s="63" t="str">
        <f t="shared" si="57"/>
        <v/>
      </c>
    </row>
    <row r="47" spans="1:40" ht="24.5" thickTop="1" thickBot="1" x14ac:dyDescent="0.55000000000000004">
      <c r="B47" t="s">
        <v>1003</v>
      </c>
      <c r="C47" s="50" t="s">
        <v>1137</v>
      </c>
      <c r="D47" s="51" t="s">
        <v>1053</v>
      </c>
      <c r="E47" s="51" t="s">
        <v>1016</v>
      </c>
      <c r="F47" s="52" t="s">
        <v>1017</v>
      </c>
      <c r="G47" s="52"/>
      <c r="H47" s="51"/>
      <c r="I47" s="51"/>
      <c r="J47" s="53"/>
      <c r="K47" s="53"/>
      <c r="L47" s="54" t="str">
        <f t="shared" si="29"/>
        <v xml:space="preserve">            { line: "HOSANNA, HOSANNA., (Sol,m,15)(La,,250)", sC: "as"},</v>
      </c>
      <c r="M47" s="55" t="str">
        <f t="shared" si="1"/>
        <v>(</v>
      </c>
      <c r="N47" s="56" t="str">
        <f t="shared" si="31"/>
        <v>Sol</v>
      </c>
      <c r="O47" s="57" t="str">
        <f t="shared" si="3"/>
        <v>,</v>
      </c>
      <c r="P47" s="58" t="str">
        <f t="shared" si="33"/>
        <v>m</v>
      </c>
      <c r="Q47" s="59" t="str">
        <f t="shared" si="5"/>
        <v>,</v>
      </c>
      <c r="R47" s="60">
        <f t="shared" si="6"/>
        <v>15</v>
      </c>
      <c r="S47" s="55" t="str">
        <f t="shared" si="7"/>
        <v>)</v>
      </c>
      <c r="T47" s="61" t="str">
        <f t="shared" si="8"/>
        <v>(</v>
      </c>
      <c r="U47" s="62" t="str">
        <f t="shared" si="38"/>
        <v>La</v>
      </c>
      <c r="V47" s="63" t="str">
        <f t="shared" si="10"/>
        <v>,</v>
      </c>
      <c r="W47" s="64" t="str">
        <f t="shared" si="40"/>
        <v/>
      </c>
      <c r="X47" s="63" t="str">
        <f t="shared" si="12"/>
        <v>,</v>
      </c>
      <c r="Y47" s="63">
        <f t="shared" si="13"/>
        <v>250</v>
      </c>
      <c r="Z47" s="55" t="str">
        <f t="shared" si="14"/>
        <v>)</v>
      </c>
      <c r="AA47" s="65" t="str">
        <f t="shared" si="15"/>
        <v/>
      </c>
      <c r="AB47" s="56" t="str">
        <f t="shared" si="45"/>
        <v/>
      </c>
      <c r="AC47" s="66" t="str">
        <f t="shared" si="17"/>
        <v/>
      </c>
      <c r="AD47" s="58" t="str">
        <f t="shared" si="18"/>
        <v/>
      </c>
      <c r="AE47" s="67" t="str">
        <f t="shared" si="19"/>
        <v/>
      </c>
      <c r="AF47" s="60" t="str">
        <f t="shared" si="20"/>
        <v/>
      </c>
      <c r="AG47" s="60" t="str">
        <f t="shared" si="21"/>
        <v/>
      </c>
      <c r="AH47" s="68" t="str">
        <f t="shared" si="22"/>
        <v/>
      </c>
      <c r="AI47" s="69" t="str">
        <f t="shared" si="23"/>
        <v/>
      </c>
      <c r="AJ47" s="63" t="str">
        <f t="shared" si="24"/>
        <v/>
      </c>
      <c r="AK47" s="63" t="str">
        <f t="shared" si="25"/>
        <v/>
      </c>
      <c r="AL47" s="63" t="str">
        <f t="shared" si="26"/>
        <v/>
      </c>
      <c r="AM47" s="63" t="str">
        <f t="shared" si="27"/>
        <v/>
      </c>
      <c r="AN47" s="63" t="str">
        <f t="shared" si="28"/>
        <v/>
      </c>
    </row>
    <row r="48" spans="1:40" ht="36.5" thickTop="1" thickBot="1" x14ac:dyDescent="0.55000000000000004">
      <c r="A48" s="75"/>
      <c r="B48" s="75"/>
      <c r="C48" s="75"/>
      <c r="D48" s="76"/>
      <c r="E48" s="76"/>
      <c r="F48" s="76"/>
      <c r="G48" s="76"/>
      <c r="H48" s="76"/>
      <c r="I48" s="76"/>
      <c r="J48" s="76"/>
      <c r="K48" s="76"/>
      <c r="L48" s="49" t="s">
        <v>998</v>
      </c>
      <c r="M48" s="55" t="str">
        <f t="shared" ref="M48:M52" si="58">IF(N48="","","(")</f>
        <v/>
      </c>
      <c r="N48" s="56" t="str">
        <f t="shared" ref="N48:N52" si="59">IF(D48="","",D48)</f>
        <v/>
      </c>
      <c r="O48" s="57" t="str">
        <f t="shared" ref="O48:O52" si="60">IF(N48="","",",")</f>
        <v/>
      </c>
      <c r="P48" s="58" t="str">
        <f t="shared" ref="P48:P52" si="61">IF(E48="","",E48)</f>
        <v/>
      </c>
      <c r="Q48" s="59" t="str">
        <f t="shared" ref="Q48:Q52" si="62">IF(N48="","",",")</f>
        <v/>
      </c>
      <c r="R48" s="60" t="str">
        <f t="shared" ref="R48:R52" si="63">IF(N48="","",15)</f>
        <v/>
      </c>
      <c r="S48" s="55" t="str">
        <f t="shared" ref="S48:S52" si="64">IF(N48="","",")")</f>
        <v/>
      </c>
      <c r="T48" s="61" t="str">
        <f t="shared" ref="T48:T52" si="65">IF(U48="","","(")</f>
        <v/>
      </c>
      <c r="U48" s="62" t="str">
        <f t="shared" ref="U48:U52" si="66">IF(F48="","",F48)</f>
        <v/>
      </c>
      <c r="V48" s="63" t="str">
        <f t="shared" ref="V48:V52" si="67">IF(U48="","",",")</f>
        <v/>
      </c>
      <c r="W48" s="64" t="str">
        <f t="shared" ref="W48:W52" si="68">IF(G48="","",G48)</f>
        <v/>
      </c>
      <c r="X48" s="63" t="str">
        <f t="shared" ref="X48:X52" si="69">IF(U48="","",",")</f>
        <v/>
      </c>
      <c r="Y48" s="63" t="str">
        <f t="shared" ref="Y48:Y52" si="70">IF(U48="","",250)</f>
        <v/>
      </c>
      <c r="Z48" s="55" t="str">
        <f t="shared" ref="Z48:Z52" si="71">IF(U48="","",")")</f>
        <v/>
      </c>
      <c r="AA48" s="65" t="str">
        <f t="shared" ref="AA48:AA52" si="72">IF(AB48="","","(")</f>
        <v/>
      </c>
      <c r="AB48" s="56" t="str">
        <f t="shared" ref="AB48:AB52" si="73">IF(H48="","",H48)</f>
        <v/>
      </c>
      <c r="AC48" s="66" t="str">
        <f t="shared" ref="AC48:AC52" si="74">IF(AB48="","",",")</f>
        <v/>
      </c>
      <c r="AD48" s="58" t="str">
        <f t="shared" ref="AD48:AD52" si="75">IF(I48="","",I48)</f>
        <v/>
      </c>
      <c r="AE48" s="67" t="str">
        <f t="shared" ref="AE48:AE52" si="76">IF(AB48="","",",")</f>
        <v/>
      </c>
      <c r="AF48" s="60" t="str">
        <f t="shared" ref="AF48:AF52" si="77">IF(AB48="","",350)</f>
        <v/>
      </c>
      <c r="AG48" s="60" t="str">
        <f t="shared" ref="AG48:AG52" si="78">IF(AB48="","",")")</f>
        <v/>
      </c>
      <c r="AH48" s="68" t="str">
        <f t="shared" ref="AH48:AH52" si="79">IF(AI48="","","(")</f>
        <v/>
      </c>
      <c r="AI48" s="69" t="str">
        <f t="shared" si="23"/>
        <v/>
      </c>
      <c r="AJ48" s="63" t="str">
        <f t="shared" ref="AJ48:AJ52" si="80">IF(AI48="","",",")</f>
        <v/>
      </c>
      <c r="AK48" s="63" t="str">
        <f t="shared" ref="AK48:AK52" si="81">IF(K48="","",K48)</f>
        <v/>
      </c>
      <c r="AL48" s="63" t="str">
        <f t="shared" ref="AL48:AL52" si="82">IF(AI48="","",",")</f>
        <v/>
      </c>
      <c r="AM48" s="63" t="str">
        <f t="shared" ref="AM48:AM52" si="83">IF(AI48="","",450)</f>
        <v/>
      </c>
      <c r="AN48" s="63" t="str">
        <f t="shared" ref="AN48:AN52" si="84">IF(AI48="","",")")</f>
        <v/>
      </c>
    </row>
    <row r="49" spans="2:40" ht="24.5" thickTop="1" thickBot="1" x14ac:dyDescent="0.55000000000000004">
      <c r="B49" t="s">
        <v>1018</v>
      </c>
      <c r="C49" s="50" t="s">
        <v>1139</v>
      </c>
      <c r="D49" s="51" t="s">
        <v>1110</v>
      </c>
      <c r="E49" s="51" t="s">
        <v>1016</v>
      </c>
      <c r="F49" s="52" t="s">
        <v>1053</v>
      </c>
      <c r="G49" s="52" t="s">
        <v>1016</v>
      </c>
      <c r="H49" s="51"/>
      <c r="I49" s="51"/>
      <c r="J49" s="53"/>
      <c r="K49" s="53"/>
      <c r="L49" s="54" t="str">
        <f t="shared" ref="L49:L52" si="85">IF(C49="","",_xlfn.CONCAT("            { line: ","""",C49,", ",M49:AN49,""", sC: ","""",B49,"""},"))</f>
        <v xml:space="preserve">            { line: "Bendito, (Re,m,15)(Sol,m,250)", sC: "tc"},</v>
      </c>
      <c r="M49" s="55" t="str">
        <f t="shared" si="58"/>
        <v>(</v>
      </c>
      <c r="N49" s="56" t="str">
        <f t="shared" si="59"/>
        <v>Re</v>
      </c>
      <c r="O49" s="57" t="str">
        <f t="shared" si="60"/>
        <v>,</v>
      </c>
      <c r="P49" s="58" t="str">
        <f t="shared" si="61"/>
        <v>m</v>
      </c>
      <c r="Q49" s="59" t="str">
        <f t="shared" si="62"/>
        <v>,</v>
      </c>
      <c r="R49" s="60">
        <f t="shared" si="63"/>
        <v>15</v>
      </c>
      <c r="S49" s="55" t="str">
        <f t="shared" si="64"/>
        <v>)</v>
      </c>
      <c r="T49" s="61" t="str">
        <f t="shared" si="65"/>
        <v>(</v>
      </c>
      <c r="U49" s="62" t="str">
        <f t="shared" si="66"/>
        <v>Sol</v>
      </c>
      <c r="V49" s="63" t="str">
        <f t="shared" si="67"/>
        <v>,</v>
      </c>
      <c r="W49" s="64" t="str">
        <f t="shared" si="68"/>
        <v>m</v>
      </c>
      <c r="X49" s="63" t="str">
        <f t="shared" si="69"/>
        <v>,</v>
      </c>
      <c r="Y49" s="63">
        <f t="shared" si="70"/>
        <v>250</v>
      </c>
      <c r="Z49" s="55" t="str">
        <f t="shared" si="71"/>
        <v>)</v>
      </c>
      <c r="AA49" s="65" t="str">
        <f t="shared" si="72"/>
        <v/>
      </c>
      <c r="AB49" s="56" t="str">
        <f t="shared" si="73"/>
        <v/>
      </c>
      <c r="AC49" s="66" t="str">
        <f t="shared" si="74"/>
        <v/>
      </c>
      <c r="AD49" s="58" t="str">
        <f t="shared" si="75"/>
        <v/>
      </c>
      <c r="AE49" s="67" t="str">
        <f t="shared" si="76"/>
        <v/>
      </c>
      <c r="AF49" s="60" t="str">
        <f t="shared" si="77"/>
        <v/>
      </c>
      <c r="AG49" s="60" t="str">
        <f t="shared" si="78"/>
        <v/>
      </c>
      <c r="AH49" s="68" t="str">
        <f t="shared" si="79"/>
        <v/>
      </c>
      <c r="AI49" s="69" t="str">
        <f t="shared" si="23"/>
        <v/>
      </c>
      <c r="AJ49" s="63" t="str">
        <f t="shared" si="80"/>
        <v/>
      </c>
      <c r="AK49" s="63" t="str">
        <f t="shared" si="81"/>
        <v/>
      </c>
      <c r="AL49" s="63" t="str">
        <f t="shared" si="82"/>
        <v/>
      </c>
      <c r="AM49" s="63" t="str">
        <f t="shared" si="83"/>
        <v/>
      </c>
      <c r="AN49" s="63" t="str">
        <f t="shared" si="84"/>
        <v/>
      </c>
    </row>
    <row r="50" spans="2:40" ht="24.5" thickTop="1" thickBot="1" x14ac:dyDescent="0.55000000000000004">
      <c r="C50" s="50" t="s">
        <v>1140</v>
      </c>
      <c r="D50" s="51" t="s">
        <v>1110</v>
      </c>
      <c r="E50" s="51" t="s">
        <v>1016</v>
      </c>
      <c r="F50" s="52"/>
      <c r="G50" s="52"/>
      <c r="H50" s="51"/>
      <c r="I50" s="51"/>
      <c r="J50" s="53"/>
      <c r="K50" s="53"/>
      <c r="L50" s="54" t="str">
        <f t="shared" si="85"/>
        <v xml:space="preserve">            { line: "es el que viene,, (Re,m,15)", sC: ""},</v>
      </c>
      <c r="M50" s="55" t="str">
        <f t="shared" si="58"/>
        <v>(</v>
      </c>
      <c r="N50" s="56" t="str">
        <f t="shared" si="59"/>
        <v>Re</v>
      </c>
      <c r="O50" s="57" t="str">
        <f t="shared" si="60"/>
        <v>,</v>
      </c>
      <c r="P50" s="58" t="str">
        <f t="shared" si="61"/>
        <v>m</v>
      </c>
      <c r="Q50" s="59" t="str">
        <f t="shared" si="62"/>
        <v>,</v>
      </c>
      <c r="R50" s="60">
        <f t="shared" si="63"/>
        <v>15</v>
      </c>
      <c r="S50" s="55" t="str">
        <f t="shared" si="64"/>
        <v>)</v>
      </c>
      <c r="T50" s="61" t="str">
        <f t="shared" si="65"/>
        <v/>
      </c>
      <c r="U50" s="62" t="str">
        <f t="shared" si="66"/>
        <v/>
      </c>
      <c r="V50" s="63" t="str">
        <f t="shared" si="67"/>
        <v/>
      </c>
      <c r="W50" s="64" t="str">
        <f t="shared" si="68"/>
        <v/>
      </c>
      <c r="X50" s="63" t="str">
        <f t="shared" si="69"/>
        <v/>
      </c>
      <c r="Y50" s="63" t="str">
        <f t="shared" si="70"/>
        <v/>
      </c>
      <c r="Z50" s="55" t="str">
        <f t="shared" si="71"/>
        <v/>
      </c>
      <c r="AA50" s="65" t="str">
        <f t="shared" si="72"/>
        <v/>
      </c>
      <c r="AB50" s="56" t="str">
        <f t="shared" si="73"/>
        <v/>
      </c>
      <c r="AC50" s="66" t="str">
        <f t="shared" si="74"/>
        <v/>
      </c>
      <c r="AD50" s="58" t="str">
        <f t="shared" si="75"/>
        <v/>
      </c>
      <c r="AE50" s="67" t="str">
        <f t="shared" si="76"/>
        <v/>
      </c>
      <c r="AF50" s="60" t="str">
        <f t="shared" si="77"/>
        <v/>
      </c>
      <c r="AG50" s="60" t="str">
        <f t="shared" si="78"/>
        <v/>
      </c>
      <c r="AH50" s="68" t="str">
        <f t="shared" si="79"/>
        <v/>
      </c>
      <c r="AI50" s="69" t="str">
        <f t="shared" si="23"/>
        <v/>
      </c>
      <c r="AJ50" s="63" t="str">
        <f t="shared" si="80"/>
        <v/>
      </c>
      <c r="AK50" s="63" t="str">
        <f t="shared" si="81"/>
        <v/>
      </c>
      <c r="AL50" s="63" t="str">
        <f t="shared" si="82"/>
        <v/>
      </c>
      <c r="AM50" s="63" t="str">
        <f t="shared" si="83"/>
        <v/>
      </c>
      <c r="AN50" s="63" t="str">
        <f t="shared" si="84"/>
        <v/>
      </c>
    </row>
    <row r="51" spans="2:40" ht="24.5" thickTop="1" thickBot="1" x14ac:dyDescent="0.55000000000000004">
      <c r="C51" s="50" t="s">
        <v>1141</v>
      </c>
      <c r="D51" s="51" t="s">
        <v>1053</v>
      </c>
      <c r="E51" s="51" t="s">
        <v>1016</v>
      </c>
      <c r="F51" s="52"/>
      <c r="G51" s="52"/>
      <c r="H51" s="51"/>
      <c r="I51" s="51"/>
      <c r="J51" s="53"/>
      <c r="K51" s="53"/>
      <c r="L51" s="54" t="str">
        <f t="shared" si="85"/>
        <v xml:space="preserve">            { line: "en el nombre,, (Sol,m,15)", sC: ""},</v>
      </c>
      <c r="M51" s="55" t="str">
        <f t="shared" si="58"/>
        <v>(</v>
      </c>
      <c r="N51" s="56" t="str">
        <f t="shared" si="59"/>
        <v>Sol</v>
      </c>
      <c r="O51" s="57" t="str">
        <f t="shared" si="60"/>
        <v>,</v>
      </c>
      <c r="P51" s="58" t="str">
        <f t="shared" si="61"/>
        <v>m</v>
      </c>
      <c r="Q51" s="59" t="str">
        <f t="shared" si="62"/>
        <v>,</v>
      </c>
      <c r="R51" s="60">
        <f t="shared" si="63"/>
        <v>15</v>
      </c>
      <c r="S51" s="55" t="str">
        <f t="shared" si="64"/>
        <v>)</v>
      </c>
      <c r="T51" s="61" t="str">
        <f t="shared" si="65"/>
        <v/>
      </c>
      <c r="U51" s="62" t="str">
        <f t="shared" si="66"/>
        <v/>
      </c>
      <c r="V51" s="63" t="str">
        <f t="shared" si="67"/>
        <v/>
      </c>
      <c r="W51" s="64" t="str">
        <f t="shared" si="68"/>
        <v/>
      </c>
      <c r="X51" s="63" t="str">
        <f t="shared" si="69"/>
        <v/>
      </c>
      <c r="Y51" s="63" t="str">
        <f t="shared" si="70"/>
        <v/>
      </c>
      <c r="Z51" s="55" t="str">
        <f t="shared" si="71"/>
        <v/>
      </c>
      <c r="AA51" s="65" t="str">
        <f t="shared" si="72"/>
        <v/>
      </c>
      <c r="AB51" s="56" t="str">
        <f t="shared" si="73"/>
        <v/>
      </c>
      <c r="AC51" s="66" t="str">
        <f t="shared" si="74"/>
        <v/>
      </c>
      <c r="AD51" s="58" t="str">
        <f t="shared" si="75"/>
        <v/>
      </c>
      <c r="AE51" s="67" t="str">
        <f t="shared" si="76"/>
        <v/>
      </c>
      <c r="AF51" s="60" t="str">
        <f t="shared" si="77"/>
        <v/>
      </c>
      <c r="AG51" s="60" t="str">
        <f t="shared" si="78"/>
        <v/>
      </c>
      <c r="AH51" s="68" t="str">
        <f t="shared" si="79"/>
        <v/>
      </c>
      <c r="AI51" s="69" t="str">
        <f t="shared" si="23"/>
        <v/>
      </c>
      <c r="AJ51" s="63" t="str">
        <f t="shared" si="80"/>
        <v/>
      </c>
      <c r="AK51" s="63" t="str">
        <f t="shared" si="81"/>
        <v/>
      </c>
      <c r="AL51" s="63" t="str">
        <f t="shared" si="82"/>
        <v/>
      </c>
      <c r="AM51" s="63" t="str">
        <f t="shared" si="83"/>
        <v/>
      </c>
      <c r="AN51" s="63" t="str">
        <f t="shared" si="84"/>
        <v/>
      </c>
    </row>
    <row r="52" spans="2:40" ht="24.5" thickTop="1" thickBot="1" x14ac:dyDescent="0.55000000000000004">
      <c r="C52" s="50" t="s">
        <v>1089</v>
      </c>
      <c r="D52" s="51" t="s">
        <v>1017</v>
      </c>
      <c r="E52" s="51"/>
      <c r="F52" s="52"/>
      <c r="G52" s="52"/>
      <c r="H52" s="51"/>
      <c r="I52" s="51"/>
      <c r="J52" s="53"/>
      <c r="K52" s="53"/>
      <c r="L52" s="54" t="str">
        <f t="shared" si="85"/>
        <v xml:space="preserve">            { line: "en el nombre del Señor., (La,,15)", sC: ""},</v>
      </c>
      <c r="M52" s="55" t="str">
        <f t="shared" si="58"/>
        <v>(</v>
      </c>
      <c r="N52" s="56" t="str">
        <f t="shared" si="59"/>
        <v>La</v>
      </c>
      <c r="O52" s="57" t="str">
        <f t="shared" si="60"/>
        <v>,</v>
      </c>
      <c r="P52" s="58" t="str">
        <f t="shared" si="61"/>
        <v/>
      </c>
      <c r="Q52" s="59" t="str">
        <f t="shared" si="62"/>
        <v>,</v>
      </c>
      <c r="R52" s="60">
        <f t="shared" si="63"/>
        <v>15</v>
      </c>
      <c r="S52" s="55" t="str">
        <f t="shared" si="64"/>
        <v>)</v>
      </c>
      <c r="T52" s="61" t="str">
        <f t="shared" si="65"/>
        <v/>
      </c>
      <c r="U52" s="62" t="str">
        <f t="shared" si="66"/>
        <v/>
      </c>
      <c r="V52" s="63" t="str">
        <f t="shared" si="67"/>
        <v/>
      </c>
      <c r="W52" s="64" t="str">
        <f t="shared" si="68"/>
        <v/>
      </c>
      <c r="X52" s="63" t="str">
        <f t="shared" si="69"/>
        <v/>
      </c>
      <c r="Y52" s="63" t="str">
        <f t="shared" si="70"/>
        <v/>
      </c>
      <c r="Z52" s="55" t="str">
        <f t="shared" si="71"/>
        <v/>
      </c>
      <c r="AA52" s="65" t="str">
        <f t="shared" si="72"/>
        <v/>
      </c>
      <c r="AB52" s="56" t="str">
        <f t="shared" si="73"/>
        <v/>
      </c>
      <c r="AC52" s="66" t="str">
        <f t="shared" si="74"/>
        <v/>
      </c>
      <c r="AD52" s="58" t="str">
        <f t="shared" si="75"/>
        <v/>
      </c>
      <c r="AE52" s="67" t="str">
        <f t="shared" si="76"/>
        <v/>
      </c>
      <c r="AF52" s="60" t="str">
        <f t="shared" si="77"/>
        <v/>
      </c>
      <c r="AG52" s="60" t="str">
        <f t="shared" si="78"/>
        <v/>
      </c>
      <c r="AH52" s="68" t="str">
        <f t="shared" si="79"/>
        <v/>
      </c>
      <c r="AI52" s="69" t="str">
        <f t="shared" si="23"/>
        <v/>
      </c>
      <c r="AJ52" s="63" t="str">
        <f t="shared" si="80"/>
        <v/>
      </c>
      <c r="AK52" s="63" t="str">
        <f t="shared" si="81"/>
        <v/>
      </c>
      <c r="AL52" s="63" t="str">
        <f t="shared" si="82"/>
        <v/>
      </c>
      <c r="AM52" s="63" t="str">
        <f t="shared" si="83"/>
        <v/>
      </c>
      <c r="AN52" s="63" t="str">
        <f t="shared" si="84"/>
        <v/>
      </c>
    </row>
    <row r="53" spans="2:40" ht="26.5" thickTop="1" thickBot="1" x14ac:dyDescent="0.55000000000000004">
      <c r="C53" s="72"/>
      <c r="D53" s="73"/>
      <c r="E53" s="73"/>
      <c r="F53" s="73"/>
      <c r="G53" s="73"/>
      <c r="H53" s="73"/>
      <c r="I53" s="73"/>
      <c r="J53" s="73"/>
      <c r="K53" s="73"/>
      <c r="L53" s="74" t="s">
        <v>997</v>
      </c>
      <c r="M53" s="55"/>
      <c r="N53" s="56"/>
      <c r="O53" s="57"/>
      <c r="P53" s="58"/>
      <c r="Q53" s="59"/>
      <c r="R53" s="60"/>
      <c r="S53" s="55"/>
      <c r="T53" s="61"/>
      <c r="U53" s="62"/>
      <c r="V53" s="63"/>
      <c r="W53" s="64"/>
      <c r="X53" s="63"/>
      <c r="Y53" s="63"/>
      <c r="Z53" s="55"/>
      <c r="AA53" s="65"/>
      <c r="AB53" s="56"/>
      <c r="AC53" s="66"/>
      <c r="AD53" s="58"/>
      <c r="AE53" s="67"/>
      <c r="AF53" s="60"/>
      <c r="AG53" s="60"/>
      <c r="AH53" s="68"/>
      <c r="AI53" s="69"/>
      <c r="AJ53" s="63"/>
      <c r="AK53" s="63"/>
      <c r="AL53" s="63"/>
      <c r="AM53" s="63"/>
      <c r="AN53" s="63"/>
    </row>
    <row r="54" spans="2:40" ht="24.5" thickTop="1" thickBot="1" x14ac:dyDescent="0.55000000000000004">
      <c r="C54" s="78" t="s">
        <v>999</v>
      </c>
      <c r="D54" s="79"/>
      <c r="E54" s="79"/>
      <c r="F54" s="79"/>
      <c r="G54" s="79"/>
      <c r="H54" s="79"/>
      <c r="I54" s="79"/>
      <c r="J54" s="79"/>
      <c r="K54" s="79"/>
      <c r="L54" s="80" t="s">
        <v>1000</v>
      </c>
      <c r="M54" s="55" t="str">
        <f t="shared" ref="M54:M60" si="86">IF(N54="","","(")</f>
        <v/>
      </c>
      <c r="N54" s="56" t="str">
        <f t="shared" ref="N54:N60" si="87">IF(D54="","",D54)</f>
        <v/>
      </c>
      <c r="O54" s="57" t="str">
        <f t="shared" ref="O54:O60" si="88">IF(N54="","",",")</f>
        <v/>
      </c>
      <c r="P54" s="58" t="str">
        <f t="shared" ref="P54:P60" si="89">IF(E54="","",E54)</f>
        <v/>
      </c>
      <c r="Q54" s="59" t="str">
        <f t="shared" ref="Q54:Q60" si="90">IF(N54="","",",")</f>
        <v/>
      </c>
      <c r="R54" s="60" t="str">
        <f t="shared" ref="R54:R60" si="91">IF(N54="","",15)</f>
        <v/>
      </c>
      <c r="S54" s="55" t="str">
        <f t="shared" ref="S54:S60" si="92">IF(N54="","",")")</f>
        <v/>
      </c>
      <c r="T54" s="61" t="str">
        <f t="shared" ref="T54:T60" si="93">IF(U54="","","(")</f>
        <v/>
      </c>
      <c r="U54" s="62" t="str">
        <f t="shared" ref="U54:U60" si="94">IF(F54="","",F54)</f>
        <v/>
      </c>
      <c r="V54" s="63" t="str">
        <f t="shared" ref="V54:V60" si="95">IF(U54="","",",")</f>
        <v/>
      </c>
      <c r="W54" s="64" t="str">
        <f t="shared" ref="W54:W60" si="96">IF(G54="","",G54)</f>
        <v/>
      </c>
      <c r="X54" s="63" t="str">
        <f t="shared" ref="X54:X60" si="97">IF(U54="","",",")</f>
        <v/>
      </c>
      <c r="Y54" s="63" t="str">
        <f t="shared" ref="Y54:Y60" si="98">IF(U54="","",250)</f>
        <v/>
      </c>
      <c r="Z54" s="55" t="str">
        <f t="shared" ref="Z54:Z60" si="99">IF(U54="","",")")</f>
        <v/>
      </c>
      <c r="AA54" s="65" t="str">
        <f t="shared" ref="AA54:AA60" si="100">IF(AB54="","","(")</f>
        <v/>
      </c>
      <c r="AB54" s="56" t="str">
        <f t="shared" ref="AB54:AB60" si="101">IF(H54="","",H54)</f>
        <v/>
      </c>
      <c r="AC54" s="66" t="str">
        <f t="shared" ref="AC54:AC60" si="102">IF(AB54="","",",")</f>
        <v/>
      </c>
      <c r="AD54" s="58" t="str">
        <f t="shared" ref="AD54:AD60" si="103">IF(I54="","",I54)</f>
        <v/>
      </c>
      <c r="AE54" s="67" t="str">
        <f t="shared" ref="AE54:AE60" si="104">IF(AB54="","",",")</f>
        <v/>
      </c>
      <c r="AF54" s="60" t="str">
        <f t="shared" ref="AF54:AF60" si="105">IF(AB54="","",350)</f>
        <v/>
      </c>
      <c r="AG54" s="60" t="str">
        <f t="shared" ref="AG54:AG60" si="106">IF(AB54="","",")")</f>
        <v/>
      </c>
      <c r="AH54" s="68" t="str">
        <f t="shared" ref="AH54:AH60" si="107">IF(AI54="","","(")</f>
        <v/>
      </c>
      <c r="AI54" s="69" t="str">
        <f t="shared" ref="AI54:AI60" si="108">IF(J54="","",J54)</f>
        <v/>
      </c>
      <c r="AJ54" s="63" t="str">
        <f t="shared" ref="AJ54:AJ60" si="109">IF(AI54="","",",")</f>
        <v/>
      </c>
      <c r="AK54" s="63" t="str">
        <f t="shared" ref="AK54:AK60" si="110">IF(K54="","",K54)</f>
        <v/>
      </c>
      <c r="AL54" s="63" t="str">
        <f t="shared" ref="AL54:AL60" si="111">IF(AI54="","",",")</f>
        <v/>
      </c>
      <c r="AM54" s="63" t="str">
        <f t="shared" ref="AM54:AM60" si="112">IF(AI54="","",450)</f>
        <v/>
      </c>
      <c r="AN54" s="63" t="str">
        <f t="shared" ref="AN54:AN60" si="113">IF(AI54="","",")")</f>
        <v/>
      </c>
    </row>
    <row r="55" spans="2:40" ht="24.5" thickTop="1" thickBot="1" x14ac:dyDescent="0.55000000000000004">
      <c r="B55" t="s">
        <v>1001</v>
      </c>
      <c r="C55" s="81" t="s">
        <v>1136</v>
      </c>
      <c r="D55" s="82" t="s">
        <v>1110</v>
      </c>
      <c r="E55" s="82" t="s">
        <v>1016</v>
      </c>
      <c r="F55" s="82"/>
      <c r="G55" s="82"/>
      <c r="H55" s="82"/>
      <c r="I55" s="82"/>
      <c r="J55" s="82"/>
      <c r="K55" s="82"/>
      <c r="L55" s="83" t="str">
        <f>IF(C55="","",_xlfn.CONCAT("       triggerLine: ","""",C55,", ",M55:AN55,""", sC: ","""",B55,""", lines: ["))</f>
        <v xml:space="preserve">       triggerLine: "HOSANNA, HOSANNA,, (Re,m,15)", sC: "ta as", lines: [</v>
      </c>
      <c r="M55" s="55" t="str">
        <f t="shared" si="86"/>
        <v>(</v>
      </c>
      <c r="N55" s="56" t="str">
        <f t="shared" si="87"/>
        <v>Re</v>
      </c>
      <c r="O55" s="57" t="str">
        <f t="shared" si="88"/>
        <v>,</v>
      </c>
      <c r="P55" s="58" t="str">
        <f t="shared" si="89"/>
        <v>m</v>
      </c>
      <c r="Q55" s="59" t="str">
        <f t="shared" si="90"/>
        <v>,</v>
      </c>
      <c r="R55" s="60">
        <f t="shared" si="91"/>
        <v>15</v>
      </c>
      <c r="S55" s="55" t="str">
        <f t="shared" si="92"/>
        <v>)</v>
      </c>
      <c r="T55" s="61" t="str">
        <f t="shared" si="93"/>
        <v/>
      </c>
      <c r="U55" s="62" t="str">
        <f t="shared" si="94"/>
        <v/>
      </c>
      <c r="V55" s="63" t="str">
        <f t="shared" si="95"/>
        <v/>
      </c>
      <c r="W55" s="64" t="str">
        <f t="shared" si="96"/>
        <v/>
      </c>
      <c r="X55" s="63" t="str">
        <f t="shared" si="97"/>
        <v/>
      </c>
      <c r="Y55" s="63" t="str">
        <f t="shared" si="98"/>
        <v/>
      </c>
      <c r="Z55" s="55" t="str">
        <f t="shared" si="99"/>
        <v/>
      </c>
      <c r="AA55" s="65" t="str">
        <f t="shared" si="100"/>
        <v/>
      </c>
      <c r="AB55" s="56" t="str">
        <f t="shared" si="101"/>
        <v/>
      </c>
      <c r="AC55" s="66" t="str">
        <f t="shared" si="102"/>
        <v/>
      </c>
      <c r="AD55" s="58" t="str">
        <f t="shared" si="103"/>
        <v/>
      </c>
      <c r="AE55" s="67" t="str">
        <f t="shared" si="104"/>
        <v/>
      </c>
      <c r="AF55" s="60" t="str">
        <f t="shared" si="105"/>
        <v/>
      </c>
      <c r="AG55" s="60" t="str">
        <f t="shared" si="106"/>
        <v/>
      </c>
      <c r="AH55" s="68" t="str">
        <f t="shared" si="107"/>
        <v/>
      </c>
      <c r="AI55" s="69" t="str">
        <f t="shared" si="108"/>
        <v/>
      </c>
      <c r="AJ55" s="63" t="str">
        <f t="shared" si="109"/>
        <v/>
      </c>
      <c r="AK55" s="63" t="str">
        <f t="shared" si="110"/>
        <v/>
      </c>
      <c r="AL55" s="63" t="str">
        <f t="shared" si="111"/>
        <v/>
      </c>
      <c r="AM55" s="63" t="str">
        <f t="shared" si="112"/>
        <v/>
      </c>
      <c r="AN55" s="63" t="str">
        <f t="shared" si="113"/>
        <v/>
      </c>
    </row>
    <row r="56" spans="2:40" ht="24.5" thickTop="1" thickBot="1" x14ac:dyDescent="0.55000000000000004">
      <c r="B56" t="s">
        <v>1003</v>
      </c>
      <c r="C56" s="84" t="s">
        <v>1137</v>
      </c>
      <c r="D56" s="85" t="s">
        <v>1017</v>
      </c>
      <c r="E56" s="85"/>
      <c r="F56" s="85"/>
      <c r="G56" s="85"/>
      <c r="H56" s="86"/>
      <c r="I56" s="86"/>
      <c r="J56" s="86"/>
      <c r="K56" s="86"/>
      <c r="L56" s="87" t="str">
        <f>IF(C56="","",_xlfn.CONCAT("            { line: ","""",C56,", ",M56:AN56,""", sC: ","""",B56,"""},"))</f>
        <v xml:space="preserve">            { line: "HOSANNA, HOSANNA., (La,,15)", sC: "as"},</v>
      </c>
      <c r="M56" s="55" t="str">
        <f t="shared" si="86"/>
        <v>(</v>
      </c>
      <c r="N56" s="56" t="str">
        <f t="shared" si="87"/>
        <v>La</v>
      </c>
      <c r="O56" s="57" t="str">
        <f t="shared" si="88"/>
        <v>,</v>
      </c>
      <c r="P56" s="58" t="str">
        <f t="shared" si="89"/>
        <v/>
      </c>
      <c r="Q56" s="59" t="str">
        <f t="shared" si="90"/>
        <v>,</v>
      </c>
      <c r="R56" s="60">
        <f t="shared" si="91"/>
        <v>15</v>
      </c>
      <c r="S56" s="55" t="str">
        <f t="shared" si="92"/>
        <v>)</v>
      </c>
      <c r="T56" s="61" t="str">
        <f t="shared" si="93"/>
        <v/>
      </c>
      <c r="U56" s="62" t="str">
        <f t="shared" si="94"/>
        <v/>
      </c>
      <c r="V56" s="63" t="str">
        <f t="shared" si="95"/>
        <v/>
      </c>
      <c r="W56" s="64" t="str">
        <f t="shared" si="96"/>
        <v/>
      </c>
      <c r="X56" s="63" t="str">
        <f t="shared" si="97"/>
        <v/>
      </c>
      <c r="Y56" s="63" t="str">
        <f t="shared" si="98"/>
        <v/>
      </c>
      <c r="Z56" s="55" t="str">
        <f t="shared" si="99"/>
        <v/>
      </c>
      <c r="AA56" s="65" t="str">
        <f t="shared" si="100"/>
        <v/>
      </c>
      <c r="AB56" s="56" t="str">
        <f t="shared" si="101"/>
        <v/>
      </c>
      <c r="AC56" s="66" t="str">
        <f t="shared" si="102"/>
        <v/>
      </c>
      <c r="AD56" s="58" t="str">
        <f t="shared" si="103"/>
        <v/>
      </c>
      <c r="AE56" s="67" t="str">
        <f t="shared" si="104"/>
        <v/>
      </c>
      <c r="AF56" s="60" t="str">
        <f t="shared" si="105"/>
        <v/>
      </c>
      <c r="AG56" s="60" t="str">
        <f t="shared" si="106"/>
        <v/>
      </c>
      <c r="AH56" s="68" t="str">
        <f t="shared" si="107"/>
        <v/>
      </c>
      <c r="AI56" s="69" t="str">
        <f t="shared" si="108"/>
        <v/>
      </c>
      <c r="AJ56" s="63" t="str">
        <f t="shared" si="109"/>
        <v/>
      </c>
      <c r="AK56" s="63" t="str">
        <f t="shared" si="110"/>
        <v/>
      </c>
      <c r="AL56" s="63" t="str">
        <f t="shared" si="111"/>
        <v/>
      </c>
      <c r="AM56" s="63" t="str">
        <f t="shared" si="112"/>
        <v/>
      </c>
      <c r="AN56" s="63" t="str">
        <f t="shared" si="113"/>
        <v/>
      </c>
    </row>
    <row r="57" spans="2:40" ht="24.5" thickTop="1" thickBot="1" x14ac:dyDescent="0.55000000000000004">
      <c r="B57" t="s">
        <v>1003</v>
      </c>
      <c r="C57" s="84" t="s">
        <v>1136</v>
      </c>
      <c r="D57" s="88" t="s">
        <v>1110</v>
      </c>
      <c r="E57" s="88" t="s">
        <v>1016</v>
      </c>
      <c r="F57" s="88"/>
      <c r="G57" s="88"/>
      <c r="H57" s="89"/>
      <c r="I57" s="89"/>
      <c r="J57" s="89"/>
      <c r="K57" s="89"/>
      <c r="L57" s="87" t="str">
        <f>IF(C57="","",_xlfn.CONCAT("            { line: ","""",C57,", ",M57:AN57,""", sC: ","""",B57,"""},"))</f>
        <v xml:space="preserve">            { line: "HOSANNA, HOSANNA,, (Re,m,15)", sC: "as"},</v>
      </c>
      <c r="M57" s="55" t="str">
        <f t="shared" si="86"/>
        <v>(</v>
      </c>
      <c r="N57" s="56" t="str">
        <f t="shared" si="87"/>
        <v>Re</v>
      </c>
      <c r="O57" s="57" t="str">
        <f t="shared" si="88"/>
        <v>,</v>
      </c>
      <c r="P57" s="58" t="str">
        <f t="shared" si="89"/>
        <v>m</v>
      </c>
      <c r="Q57" s="59" t="str">
        <f t="shared" si="90"/>
        <v>,</v>
      </c>
      <c r="R57" s="60">
        <f t="shared" si="91"/>
        <v>15</v>
      </c>
      <c r="S57" s="55" t="str">
        <f t="shared" si="92"/>
        <v>)</v>
      </c>
      <c r="T57" s="61" t="str">
        <f t="shared" si="93"/>
        <v/>
      </c>
      <c r="U57" s="62" t="str">
        <f t="shared" si="94"/>
        <v/>
      </c>
      <c r="V57" s="63" t="str">
        <f t="shared" si="95"/>
        <v/>
      </c>
      <c r="W57" s="64" t="str">
        <f t="shared" si="96"/>
        <v/>
      </c>
      <c r="X57" s="63" t="str">
        <f t="shared" si="97"/>
        <v/>
      </c>
      <c r="Y57" s="63" t="str">
        <f t="shared" si="98"/>
        <v/>
      </c>
      <c r="Z57" s="55" t="str">
        <f t="shared" si="99"/>
        <v/>
      </c>
      <c r="AA57" s="65" t="str">
        <f t="shared" si="100"/>
        <v/>
      </c>
      <c r="AB57" s="56" t="str">
        <f t="shared" si="101"/>
        <v/>
      </c>
      <c r="AC57" s="66" t="str">
        <f t="shared" si="102"/>
        <v/>
      </c>
      <c r="AD57" s="58" t="str">
        <f t="shared" si="103"/>
        <v/>
      </c>
      <c r="AE57" s="67" t="str">
        <f t="shared" si="104"/>
        <v/>
      </c>
      <c r="AF57" s="60" t="str">
        <f t="shared" si="105"/>
        <v/>
      </c>
      <c r="AG57" s="60" t="str">
        <f t="shared" si="106"/>
        <v/>
      </c>
      <c r="AH57" s="68" t="str">
        <f t="shared" si="107"/>
        <v/>
      </c>
      <c r="AI57" s="69" t="str">
        <f t="shared" si="108"/>
        <v/>
      </c>
      <c r="AJ57" s="63" t="str">
        <f t="shared" si="109"/>
        <v/>
      </c>
      <c r="AK57" s="63" t="str">
        <f t="shared" si="110"/>
        <v/>
      </c>
      <c r="AL57" s="63" t="str">
        <f t="shared" si="111"/>
        <v/>
      </c>
      <c r="AM57" s="63" t="str">
        <f t="shared" si="112"/>
        <v/>
      </c>
      <c r="AN57" s="63" t="str">
        <f t="shared" si="113"/>
        <v/>
      </c>
    </row>
    <row r="58" spans="2:40" ht="24.5" thickTop="1" thickBot="1" x14ac:dyDescent="0.55000000000000004">
      <c r="B58" t="s">
        <v>1003</v>
      </c>
      <c r="C58" s="84" t="s">
        <v>1136</v>
      </c>
      <c r="D58" s="85" t="s">
        <v>1017</v>
      </c>
      <c r="E58" s="85"/>
      <c r="F58" s="85"/>
      <c r="G58" s="85"/>
      <c r="H58" s="86"/>
      <c r="I58" s="86"/>
      <c r="J58" s="86"/>
      <c r="K58" s="86"/>
      <c r="L58" s="87" t="str">
        <f>IF(C58="","",_xlfn.CONCAT("            { line: ","""",C58,", ",M58:AN58,""", sC: ","""",B58,"""},"))</f>
        <v xml:space="preserve">            { line: "HOSANNA, HOSANNA,, (La,,15)", sC: "as"},</v>
      </c>
      <c r="M58" s="55" t="str">
        <f t="shared" si="86"/>
        <v>(</v>
      </c>
      <c r="N58" s="56" t="str">
        <f t="shared" si="87"/>
        <v>La</v>
      </c>
      <c r="O58" s="57" t="str">
        <f t="shared" si="88"/>
        <v>,</v>
      </c>
      <c r="P58" s="58" t="str">
        <f t="shared" si="89"/>
        <v/>
      </c>
      <c r="Q58" s="59" t="str">
        <f t="shared" si="90"/>
        <v>,</v>
      </c>
      <c r="R58" s="60">
        <f t="shared" si="91"/>
        <v>15</v>
      </c>
      <c r="S58" s="55" t="str">
        <f t="shared" si="92"/>
        <v>)</v>
      </c>
      <c r="T58" s="61" t="str">
        <f t="shared" si="93"/>
        <v/>
      </c>
      <c r="U58" s="62" t="str">
        <f t="shared" si="94"/>
        <v/>
      </c>
      <c r="V58" s="63" t="str">
        <f t="shared" si="95"/>
        <v/>
      </c>
      <c r="W58" s="64" t="str">
        <f t="shared" si="96"/>
        <v/>
      </c>
      <c r="X58" s="63" t="str">
        <f t="shared" si="97"/>
        <v/>
      </c>
      <c r="Y58" s="63" t="str">
        <f t="shared" si="98"/>
        <v/>
      </c>
      <c r="Z58" s="55" t="str">
        <f t="shared" si="99"/>
        <v/>
      </c>
      <c r="AA58" s="65" t="str">
        <f t="shared" si="100"/>
        <v/>
      </c>
      <c r="AB58" s="56" t="str">
        <f t="shared" si="101"/>
        <v/>
      </c>
      <c r="AC58" s="66" t="str">
        <f t="shared" si="102"/>
        <v/>
      </c>
      <c r="AD58" s="58" t="str">
        <f t="shared" si="103"/>
        <v/>
      </c>
      <c r="AE58" s="67" t="str">
        <f t="shared" si="104"/>
        <v/>
      </c>
      <c r="AF58" s="60" t="str">
        <f t="shared" si="105"/>
        <v/>
      </c>
      <c r="AG58" s="60" t="str">
        <f t="shared" si="106"/>
        <v/>
      </c>
      <c r="AH58" s="68" t="str">
        <f t="shared" si="107"/>
        <v/>
      </c>
      <c r="AI58" s="69" t="str">
        <f t="shared" si="108"/>
        <v/>
      </c>
      <c r="AJ58" s="63" t="str">
        <f t="shared" si="109"/>
        <v/>
      </c>
      <c r="AK58" s="63" t="str">
        <f t="shared" si="110"/>
        <v/>
      </c>
      <c r="AL58" s="63" t="str">
        <f t="shared" si="111"/>
        <v/>
      </c>
      <c r="AM58" s="63" t="str">
        <f t="shared" si="112"/>
        <v/>
      </c>
      <c r="AN58" s="63" t="str">
        <f t="shared" si="113"/>
        <v/>
      </c>
    </row>
    <row r="59" spans="2:40" ht="24.5" thickTop="1" thickBot="1" x14ac:dyDescent="0.55000000000000004">
      <c r="B59" t="s">
        <v>1003</v>
      </c>
      <c r="C59" s="84" t="s">
        <v>1142</v>
      </c>
      <c r="D59" s="88" t="s">
        <v>1016</v>
      </c>
      <c r="E59" s="88" t="s">
        <v>1017</v>
      </c>
      <c r="F59" s="88"/>
      <c r="G59" s="88"/>
      <c r="H59" s="89"/>
      <c r="I59" s="89"/>
      <c r="J59" s="89"/>
      <c r="K59" s="89"/>
      <c r="L59" s="87" t="str">
        <f>IF(C59="","",_xlfn.CONCAT("            { line: ","""",C59,", ",M59:AN59,""", sC: ","""",B59,"""},"))</f>
        <v xml:space="preserve">            { line: "HOSANNA EN LO ALTO DEL CIELO,   Sol, (m,La,15)", sC: "as"},</v>
      </c>
      <c r="M59" s="55" t="str">
        <f t="shared" si="86"/>
        <v>(</v>
      </c>
      <c r="N59" s="56" t="str">
        <f t="shared" si="87"/>
        <v>m</v>
      </c>
      <c r="O59" s="57" t="str">
        <f t="shared" si="88"/>
        <v>,</v>
      </c>
      <c r="P59" s="58" t="str">
        <f t="shared" si="89"/>
        <v>La</v>
      </c>
      <c r="Q59" s="59" t="str">
        <f t="shared" si="90"/>
        <v>,</v>
      </c>
      <c r="R59" s="60">
        <f t="shared" si="91"/>
        <v>15</v>
      </c>
      <c r="S59" s="55" t="str">
        <f t="shared" si="92"/>
        <v>)</v>
      </c>
      <c r="T59" s="61" t="str">
        <f t="shared" si="93"/>
        <v/>
      </c>
      <c r="U59" s="62" t="str">
        <f t="shared" si="94"/>
        <v/>
      </c>
      <c r="V59" s="63" t="str">
        <f t="shared" si="95"/>
        <v/>
      </c>
      <c r="W59" s="64" t="str">
        <f t="shared" si="96"/>
        <v/>
      </c>
      <c r="X59" s="63" t="str">
        <f t="shared" si="97"/>
        <v/>
      </c>
      <c r="Y59" s="63" t="str">
        <f t="shared" si="98"/>
        <v/>
      </c>
      <c r="Z59" s="55" t="str">
        <f t="shared" si="99"/>
        <v/>
      </c>
      <c r="AA59" s="65" t="str">
        <f t="shared" si="100"/>
        <v/>
      </c>
      <c r="AB59" s="56" t="str">
        <f t="shared" si="101"/>
        <v/>
      </c>
      <c r="AC59" s="66" t="str">
        <f t="shared" si="102"/>
        <v/>
      </c>
      <c r="AD59" s="58" t="str">
        <f t="shared" si="103"/>
        <v/>
      </c>
      <c r="AE59" s="67" t="str">
        <f t="shared" si="104"/>
        <v/>
      </c>
      <c r="AF59" s="60" t="str">
        <f t="shared" si="105"/>
        <v/>
      </c>
      <c r="AG59" s="60" t="str">
        <f t="shared" si="106"/>
        <v/>
      </c>
      <c r="AH59" s="68" t="str">
        <f t="shared" si="107"/>
        <v/>
      </c>
      <c r="AI59" s="69" t="str">
        <f t="shared" si="108"/>
        <v/>
      </c>
      <c r="AJ59" s="63" t="str">
        <f t="shared" si="109"/>
        <v/>
      </c>
      <c r="AK59" s="63" t="str">
        <f t="shared" si="110"/>
        <v/>
      </c>
      <c r="AL59" s="63" t="str">
        <f t="shared" si="111"/>
        <v/>
      </c>
      <c r="AM59" s="63" t="str">
        <f t="shared" si="112"/>
        <v/>
      </c>
      <c r="AN59" s="63" t="str">
        <f t="shared" si="113"/>
        <v/>
      </c>
    </row>
    <row r="60" spans="2:40" ht="24.5" thickTop="1" thickBot="1" x14ac:dyDescent="0.55000000000000004">
      <c r="B60" t="s">
        <v>1003</v>
      </c>
      <c r="C60" s="92" t="s">
        <v>1136</v>
      </c>
      <c r="D60" s="82" t="s">
        <v>1053</v>
      </c>
      <c r="E60" s="82" t="s">
        <v>1016</v>
      </c>
      <c r="F60" s="82" t="s">
        <v>1017</v>
      </c>
      <c r="G60" s="82"/>
      <c r="H60" s="82"/>
      <c r="I60" s="82"/>
      <c r="J60" s="82"/>
      <c r="K60" s="82"/>
      <c r="L60" s="93" t="str">
        <f>IF(C60="","",_xlfn.CONCAT("            { line: ","""",C60,", ",M60:AN60,""", sC: ","""",B60,"""},  ]},"))</f>
        <v xml:space="preserve">            { line: "HOSANNA, HOSANNA,, (Sol,m,15)(La,,250)", sC: "as"},  ]},</v>
      </c>
      <c r="M60" s="55" t="str">
        <f t="shared" si="86"/>
        <v>(</v>
      </c>
      <c r="N60" s="56" t="str">
        <f t="shared" si="87"/>
        <v>Sol</v>
      </c>
      <c r="O60" s="57" t="str">
        <f t="shared" si="88"/>
        <v>,</v>
      </c>
      <c r="P60" s="58" t="str">
        <f t="shared" si="89"/>
        <v>m</v>
      </c>
      <c r="Q60" s="59" t="str">
        <f t="shared" si="90"/>
        <v>,</v>
      </c>
      <c r="R60" s="60">
        <f t="shared" si="91"/>
        <v>15</v>
      </c>
      <c r="S60" s="55" t="str">
        <f t="shared" si="92"/>
        <v>)</v>
      </c>
      <c r="T60" s="61" t="str">
        <f t="shared" si="93"/>
        <v>(</v>
      </c>
      <c r="U60" s="62" t="str">
        <f t="shared" si="94"/>
        <v>La</v>
      </c>
      <c r="V60" s="63" t="str">
        <f t="shared" si="95"/>
        <v>,</v>
      </c>
      <c r="W60" s="64" t="str">
        <f t="shared" si="96"/>
        <v/>
      </c>
      <c r="X60" s="63" t="str">
        <f t="shared" si="97"/>
        <v>,</v>
      </c>
      <c r="Y60" s="63">
        <f t="shared" si="98"/>
        <v>250</v>
      </c>
      <c r="Z60" s="55" t="str">
        <f t="shared" si="99"/>
        <v>)</v>
      </c>
      <c r="AA60" s="65" t="str">
        <f t="shared" si="100"/>
        <v/>
      </c>
      <c r="AB60" s="56" t="str">
        <f t="shared" si="101"/>
        <v/>
      </c>
      <c r="AC60" s="66" t="str">
        <f t="shared" si="102"/>
        <v/>
      </c>
      <c r="AD60" s="58" t="str">
        <f t="shared" si="103"/>
        <v/>
      </c>
      <c r="AE60" s="67" t="str">
        <f t="shared" si="104"/>
        <v/>
      </c>
      <c r="AF60" s="60" t="str">
        <f t="shared" si="105"/>
        <v/>
      </c>
      <c r="AG60" s="60" t="str">
        <f t="shared" si="106"/>
        <v/>
      </c>
      <c r="AH60" s="68" t="str">
        <f t="shared" si="107"/>
        <v/>
      </c>
      <c r="AI60" s="69" t="str">
        <f t="shared" si="108"/>
        <v/>
      </c>
      <c r="AJ60" s="63" t="str">
        <f t="shared" si="109"/>
        <v/>
      </c>
      <c r="AK60" s="63" t="str">
        <f t="shared" si="110"/>
        <v/>
      </c>
      <c r="AL60" s="63" t="str">
        <f t="shared" si="111"/>
        <v/>
      </c>
      <c r="AM60" s="63" t="str">
        <f t="shared" si="112"/>
        <v/>
      </c>
      <c r="AN60" s="63" t="str">
        <f t="shared" si="113"/>
        <v/>
      </c>
    </row>
    <row r="61" spans="2:40" ht="24" customHeight="1" x14ac:dyDescent="0.6">
      <c r="B61" s="94"/>
      <c r="C61" s="94"/>
      <c r="D61" s="94"/>
      <c r="E61" s="94"/>
      <c r="F61" s="94"/>
      <c r="G61" s="94"/>
      <c r="H61" s="94"/>
      <c r="I61" s="94"/>
      <c r="J61" s="94"/>
      <c r="K61" s="94"/>
      <c r="L61" s="98" t="str">
        <f ca="1">_xlfn.CONCAT("]}, // ULTIMA LINEA DEL CANTO: ",L1)</f>
        <v>]}, // ULTIMA LINEA DEL CANTO: BENDICIÓN DEL AGUA</v>
      </c>
      <c r="M61" s="94"/>
    </row>
    <row r="62" spans="2:40" ht="20.5" x14ac:dyDescent="0.35">
      <c r="L62" s="99" t="s">
        <v>1012</v>
      </c>
      <c r="M62" s="100"/>
    </row>
    <row r="63" spans="2:40" x14ac:dyDescent="0.35">
      <c r="M63"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625" r:id="rId4" name="Button 1">
              <controlPr defaultSize="0" print="0" autoFill="0" autoPict="0" macro="[0]!JS_Click">
                <anchor moveWithCells="1" sizeWithCells="1">
                  <from>
                    <xdr:col>3</xdr:col>
                    <xdr:colOff>298450</xdr:colOff>
                    <xdr:row>0</xdr:row>
                    <xdr:rowOff>88900</xdr:rowOff>
                  </from>
                  <to>
                    <xdr:col>8</xdr:col>
                    <xdr:colOff>381000</xdr:colOff>
                    <xdr:row>0</xdr:row>
                    <xdr:rowOff>800100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566395-58EA-4E2B-98E4-C5584FD14408}">
  <sheetPr codeName="Sheet75">
    <tabColor rgb="FF00B0F0"/>
  </sheetPr>
  <dimension ref="A1:AN65"/>
  <sheetViews>
    <sheetView zoomScale="85" zoomScaleNormal="85" workbookViewId="0">
      <pane xSplit="2" ySplit="1" topLeftCell="C2" activePane="bottomRight" state="frozen"/>
      <selection pane="topRight" activeCell="C1" sqref="C1"/>
      <selection pane="bottomLeft" activeCell="A2" sqref="A2"/>
      <selection pane="bottomRight" activeCell="C1" sqref="C1"/>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184</v>
      </c>
      <c r="E1" s="39"/>
      <c r="F1" s="39"/>
      <c r="G1" s="39"/>
      <c r="H1" s="39"/>
      <c r="I1" s="39"/>
      <c r="J1" s="39"/>
      <c r="K1" s="39"/>
      <c r="L1" s="40" t="e">
        <f ca="1">UPPER(VLOOKUP(C1,Table223[],3,FALSE))</f>
        <v>#N/A</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e">
        <f ca="1">_xlfn.CONCAT("║           ",L1,"               ║")</f>
        <v>#N/A</v>
      </c>
    </row>
    <row r="5" spans="2:32" ht="23" x14ac:dyDescent="0.35">
      <c r="L5" s="45" t="s">
        <v>986</v>
      </c>
    </row>
    <row r="6" spans="2:32" ht="23" x14ac:dyDescent="0.35">
      <c r="L6" s="46" t="s">
        <v>987</v>
      </c>
    </row>
    <row r="7" spans="2:32" ht="23" x14ac:dyDescent="0.35">
      <c r="C7" t="e"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#N/A</v>
      </c>
      <c r="L7" s="47" t="e">
        <f ca="1">_xlfn.CONCAT("        id: ","""",C7,"""",",")</f>
        <v>#N/A</v>
      </c>
    </row>
    <row r="8" spans="2:32" ht="23" x14ac:dyDescent="0.35">
      <c r="C8" t="e">
        <f ca="1">PROPER(L1)</f>
        <v>#N/A</v>
      </c>
      <c r="L8" s="47" t="e">
        <f ca="1">_xlfn.CONCAT("        tt: ","""",C8,"""",",")</f>
        <v>#N/A</v>
      </c>
    </row>
    <row r="9" spans="2:32" ht="23" x14ac:dyDescent="0.35">
      <c r="C9" t="e">
        <f ca="1">PROPER(L1)</f>
        <v>#N/A</v>
      </c>
      <c r="L9" s="47" t="e">
        <f ca="1">_xlfn.CONCAT("        title: ","""",C9,"""",",")</f>
        <v>#N/A</v>
      </c>
    </row>
    <row r="10" spans="2:32" ht="23" x14ac:dyDescent="0.35">
      <c r="C10" t="e">
        <f ca="1">VLOOKUP(C1,Table223[],4,FALSE)</f>
        <v>#N/A</v>
      </c>
      <c r="L10" s="47" t="e">
        <f ca="1">_xlfn.CONCAT("        ","subtitle: ","""",C10,"""",",")</f>
        <v>#N/A</v>
      </c>
    </row>
    <row r="11" spans="2:32" ht="23" x14ac:dyDescent="0.35">
      <c r="C11" t="e">
        <f ca="1">_xlfn.CONCAT("category: [",VLOOKUP(C1,Table223[],16,FALSE),"],")</f>
        <v>#N/A</v>
      </c>
      <c r="L11" s="47" t="e">
        <f ca="1">_xlfn.CONCAT("        ",C11)</f>
        <v>#N/A</v>
      </c>
    </row>
    <row r="12" spans="2:32" ht="23" x14ac:dyDescent="0.35">
      <c r="C12" t="e">
        <f ca="1">VLOOKUP(C1,Table223[],5,FALSE)</f>
        <v>#N/A</v>
      </c>
      <c r="L12" s="47" t="e">
        <f ca="1">_xlfn.CONCAT("        catCanto: ","""",C12,"""",",   // Precatecumenado | Catecumenado | Liturgia | Eleccion")</f>
        <v>#N/A</v>
      </c>
    </row>
    <row r="13" spans="2:32" ht="23" x14ac:dyDescent="0.35">
      <c r="L13" s="47" t="str">
        <f>_xlfn.CONCAT("        cejilla: ","""",C13,"""",",")</f>
        <v xml:space="preserve">        cejilla: "",</v>
      </c>
    </row>
    <row r="14" spans="2:32" ht="23" x14ac:dyDescent="0.35">
      <c r="L14" s="47" t="str">
        <f>_xlfn.CONCAT("        nCan: ","""",C14,"""",",")</f>
        <v xml:space="preserve">        nCan: "",</v>
      </c>
    </row>
    <row r="15" spans="2:32" ht="23" x14ac:dyDescent="0.35">
      <c r="L15" s="47" t="str">
        <f>_xlfn.CONCAT("        nCanURL: ","""",C15,"""",",")</f>
        <v xml:space="preserve">        nCanURL: "",</v>
      </c>
    </row>
    <row r="16" spans="2:32" ht="23" x14ac:dyDescent="0.35">
      <c r="C16" t="e">
        <f ca="1">VLOOKUP(C1,Table223[],1,FALSE)</f>
        <v>#N/A</v>
      </c>
      <c r="L16" s="47" t="e">
        <f ca="1">_xlfn.CONCAT("        dbno: ","""",C16,"""",",")</f>
        <v>#N/A</v>
      </c>
    </row>
    <row r="17" spans="2:40" ht="23" x14ac:dyDescent="0.35">
      <c r="L17" s="47" t="str">
        <f>_xlfn.CONCAT("        notes: ","""",C17,"""",",")</f>
        <v xml:space="preserve">        notes: "",</v>
      </c>
    </row>
    <row r="18" spans="2:40" ht="23" x14ac:dyDescent="0.35">
      <c r="C18" t="s">
        <v>988</v>
      </c>
      <c r="L18" s="47" t="str">
        <f>_xlfn.CONCAT("        mant: ","""",C18,"""",",")</f>
        <v xml:space="preserve">        mant: "Si",</v>
      </c>
    </row>
    <row r="19" spans="2:40" ht="23" x14ac:dyDescent="0.35">
      <c r="C19" t="e">
        <f ca="1">C7</f>
        <v>#N/A</v>
      </c>
      <c r="L19" s="47" t="e">
        <f ca="1">_xlfn.CONCAT("        audioSrc: ","""/audio/",C19,".mp3""",",")</f>
        <v>#N/A</v>
      </c>
    </row>
    <row r="20" spans="2:40" ht="23" x14ac:dyDescent="0.35">
      <c r="L20" s="45" t="s">
        <v>989</v>
      </c>
    </row>
    <row r="21" spans="2:40" ht="23" x14ac:dyDescent="0.35">
      <c r="L21" s="47" t="s">
        <v>990</v>
      </c>
    </row>
    <row r="22" spans="2:40" ht="23" x14ac:dyDescent="0.35">
      <c r="L22" s="47" t="s">
        <v>991</v>
      </c>
    </row>
    <row r="23" spans="2:40" ht="23" x14ac:dyDescent="0.35">
      <c r="L23" s="47" t="s">
        <v>992</v>
      </c>
    </row>
    <row r="24" spans="2:40" ht="23" x14ac:dyDescent="0.35">
      <c r="C24" t="s">
        <v>1014</v>
      </c>
      <c r="L24" s="47" t="s">
        <v>993</v>
      </c>
    </row>
    <row r="25" spans="2:40" ht="23" x14ac:dyDescent="0.35">
      <c r="L25" s="47" t="s">
        <v>994</v>
      </c>
    </row>
    <row r="26" spans="2:40" ht="23" x14ac:dyDescent="0.35">
      <c r="B26">
        <f ca="1">+C1-1</f>
        <v>183</v>
      </c>
      <c r="C26" t="str">
        <f ca="1">VLOOKUP(B26,Table4[],13,FALSE)</f>
        <v>"/src/index.html?canto=bendiciondelagua"</v>
      </c>
      <c r="L26" s="47" t="str">
        <f ca="1">_xlfn.CONCAT("        ant: ",C26,",")</f>
        <v xml:space="preserve">        ant: "/src/index.html?canto=bendiciondelagua",</v>
      </c>
    </row>
    <row r="27" spans="2:40" ht="23" x14ac:dyDescent="0.35">
      <c r="B27">
        <f ca="1">+C1+1</f>
        <v>185</v>
      </c>
      <c r="C27" t="str">
        <f ca="1">VLOOKUP(B27,Table4[],13,FALSE)</f>
        <v>"/src/index.html?canto=celebracionpenitencial(bendicionpenitencial)"</v>
      </c>
      <c r="L27" s="47" t="str">
        <f ca="1">_xlfn.CONCAT("        sig: ",C27,",")</f>
        <v xml:space="preserve">        sig: "/src/index.html?canto=celebracionpenitencial(bendicionpenitencial)",</v>
      </c>
    </row>
    <row r="28" spans="2:40" ht="23" x14ac:dyDescent="0.35">
      <c r="L28" s="45" t="s">
        <v>995</v>
      </c>
    </row>
    <row r="29" spans="2:40" ht="36" thickBot="1" x14ac:dyDescent="0.4">
      <c r="C29" s="48"/>
      <c r="D29" s="48"/>
      <c r="E29" s="48"/>
      <c r="F29" s="48"/>
      <c r="G29" s="48"/>
      <c r="H29" s="48"/>
      <c r="I29" s="48"/>
      <c r="J29" s="48"/>
      <c r="K29" s="48"/>
      <c r="L29" s="49" t="s">
        <v>996</v>
      </c>
    </row>
    <row r="30" spans="2:40" ht="24.5" thickTop="1" thickBot="1" x14ac:dyDescent="0.55000000000000004">
      <c r="B30" t="s">
        <v>1001</v>
      </c>
      <c r="C30" s="50" t="s">
        <v>1129</v>
      </c>
      <c r="D30" s="51" t="s">
        <v>1017</v>
      </c>
      <c r="E30" s="51" t="s">
        <v>1016</v>
      </c>
      <c r="F30" s="52"/>
      <c r="G30" s="52"/>
      <c r="H30" s="51"/>
      <c r="I30" s="51"/>
      <c r="J30" s="53"/>
      <c r="K30" s="53"/>
      <c r="L30" s="54" t="str">
        <f t="shared" ref="L30:L31" si="0">IF(C30="","",_xlfn.CONCAT("            { line: ","""",C30,", ",M30:AN30,""", sC: ","""",B30,"""},"))</f>
        <v xml:space="preserve">            { line: "SANTO,SANTO,SANTO,, (La,m,15)", sC: "ta as"},</v>
      </c>
      <c r="M30" s="55" t="str">
        <f t="shared" ref="M30:M36" si="1">IF(N30="","","(")</f>
        <v>(</v>
      </c>
      <c r="N30" s="56" t="str">
        <f t="shared" ref="N30:N59" si="2">IF(D30="","",D30)</f>
        <v>La</v>
      </c>
      <c r="O30" s="57" t="str">
        <f t="shared" ref="O30:O36" si="3">IF(N30="","",",")</f>
        <v>,</v>
      </c>
      <c r="P30" s="58" t="str">
        <f t="shared" ref="P30:P59" si="4">IF(E30="","",E30)</f>
        <v>m</v>
      </c>
      <c r="Q30" s="59" t="str">
        <f t="shared" ref="Q30:Q36" si="5">IF(N30="","",",")</f>
        <v>,</v>
      </c>
      <c r="R30" s="60">
        <f t="shared" ref="R30:R36" si="6">IF(N30="","",15)</f>
        <v>15</v>
      </c>
      <c r="S30" s="55" t="str">
        <f t="shared" ref="S30:S36" si="7">IF(N30="","",")")</f>
        <v>)</v>
      </c>
      <c r="T30" s="61" t="str">
        <f t="shared" ref="T30:T36" si="8">IF(U30="","","(")</f>
        <v/>
      </c>
      <c r="U30" s="62" t="str">
        <f t="shared" ref="U30:U59" si="9">IF(F30="","",F30)</f>
        <v/>
      </c>
      <c r="V30" s="63" t="str">
        <f t="shared" ref="V30:V36" si="10">IF(U30="","",",")</f>
        <v/>
      </c>
      <c r="W30" s="64" t="str">
        <f t="shared" ref="W30:W59" si="11">IF(G30="","",G30)</f>
        <v/>
      </c>
      <c r="X30" s="63" t="str">
        <f t="shared" ref="X30:X36" si="12">IF(U30="","",",")</f>
        <v/>
      </c>
      <c r="Y30" s="63" t="str">
        <f t="shared" ref="Y30:Y36" si="13">IF(U30="","",250)</f>
        <v/>
      </c>
      <c r="Z30" s="55" t="str">
        <f t="shared" ref="Z30:Z36" si="14">IF(U30="","",")")</f>
        <v/>
      </c>
      <c r="AA30" s="65" t="str">
        <f t="shared" ref="AA30:AA36" si="15">IF(AB30="","","(")</f>
        <v/>
      </c>
      <c r="AB30" s="56" t="str">
        <f t="shared" ref="AB30:AB59" si="16">IF(H30="","",H30)</f>
        <v/>
      </c>
      <c r="AC30" s="66" t="str">
        <f t="shared" ref="AC30:AC36" si="17">IF(AB30="","",",")</f>
        <v/>
      </c>
      <c r="AD30" s="58" t="str">
        <f t="shared" ref="AD30:AD36" si="18">IF(I30="","",I30)</f>
        <v/>
      </c>
      <c r="AE30" s="67" t="str">
        <f t="shared" ref="AE30:AE36" si="19">IF(AB30="","",",")</f>
        <v/>
      </c>
      <c r="AF30" s="60" t="str">
        <f t="shared" ref="AF30:AF36" si="20">IF(AB30="","",350)</f>
        <v/>
      </c>
      <c r="AG30" s="60" t="str">
        <f t="shared" ref="AG30:AG36" si="21">IF(AB30="","",")")</f>
        <v/>
      </c>
      <c r="AH30" s="68" t="str">
        <f t="shared" ref="AH30:AH36" si="22">IF(AI30="","","(")</f>
        <v/>
      </c>
      <c r="AI30" s="69" t="str">
        <f t="shared" ref="AI30:AI59" si="23">IF(J30="","",J30)</f>
        <v/>
      </c>
      <c r="AJ30" s="63" t="str">
        <f t="shared" ref="AJ30:AJ36" si="24">IF(AI30="","",",")</f>
        <v/>
      </c>
      <c r="AK30" s="63" t="str">
        <f t="shared" ref="AK30:AK36" si="25">IF(K30="","",K30)</f>
        <v/>
      </c>
      <c r="AL30" s="63" t="str">
        <f t="shared" ref="AL30:AL36" si="26">IF(AI30="","",",")</f>
        <v/>
      </c>
      <c r="AM30" s="63" t="str">
        <f t="shared" ref="AM30:AM36" si="27">IF(AI30="","",450)</f>
        <v/>
      </c>
      <c r="AN30" s="63" t="str">
        <f t="shared" ref="AN30:AN36" si="28">IF(AI30="","",")")</f>
        <v/>
      </c>
    </row>
    <row r="31" spans="2:40" ht="24.5" thickTop="1" thickBot="1" x14ac:dyDescent="0.55000000000000004">
      <c r="B31" t="s">
        <v>1003</v>
      </c>
      <c r="C31" s="50" t="s">
        <v>1080</v>
      </c>
      <c r="D31" s="51" t="s">
        <v>1053</v>
      </c>
      <c r="E31" s="51"/>
      <c r="F31" s="52" t="s">
        <v>1017</v>
      </c>
      <c r="G31" s="52" t="s">
        <v>1016</v>
      </c>
      <c r="H31" s="51"/>
      <c r="I31" s="51"/>
      <c r="J31" s="53"/>
      <c r="K31" s="53"/>
      <c r="L31" s="54" t="str">
        <f t="shared" si="0"/>
        <v xml:space="preserve">            { line: "SANTO,SANTO,SANTO., (Sol,,15)(La,m,250)", sC: "as"},</v>
      </c>
      <c r="M31" s="55" t="str">
        <f t="shared" si="1"/>
        <v>(</v>
      </c>
      <c r="N31" s="56" t="str">
        <f t="shared" si="2"/>
        <v>Sol</v>
      </c>
      <c r="O31" s="57" t="str">
        <f t="shared" si="3"/>
        <v>,</v>
      </c>
      <c r="P31" s="58" t="str">
        <f t="shared" si="4"/>
        <v/>
      </c>
      <c r="Q31" s="59" t="str">
        <f t="shared" si="5"/>
        <v>,</v>
      </c>
      <c r="R31" s="60">
        <f t="shared" si="6"/>
        <v>15</v>
      </c>
      <c r="S31" s="55" t="str">
        <f t="shared" si="7"/>
        <v>)</v>
      </c>
      <c r="T31" s="61" t="str">
        <f t="shared" si="8"/>
        <v>(</v>
      </c>
      <c r="U31" s="62" t="str">
        <f t="shared" si="9"/>
        <v>La</v>
      </c>
      <c r="V31" s="63" t="str">
        <f t="shared" si="10"/>
        <v>,</v>
      </c>
      <c r="W31" s="64" t="str">
        <f t="shared" si="11"/>
        <v>m</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6.5" thickTop="1" thickBot="1" x14ac:dyDescent="0.55000000000000004">
      <c r="C32" s="72"/>
      <c r="D32" s="73"/>
      <c r="E32" s="73"/>
      <c r="F32" s="73"/>
      <c r="G32" s="73"/>
      <c r="H32" s="73"/>
      <c r="I32" s="73"/>
      <c r="J32" s="73"/>
      <c r="K32" s="73"/>
      <c r="L32" s="74" t="s">
        <v>997</v>
      </c>
      <c r="M32" s="55"/>
      <c r="N32" s="56"/>
      <c r="O32" s="57"/>
      <c r="P32" s="58"/>
      <c r="Q32" s="59"/>
      <c r="R32" s="60"/>
      <c r="S32" s="55"/>
      <c r="T32" s="61"/>
      <c r="U32" s="62"/>
      <c r="V32" s="63"/>
      <c r="W32" s="64"/>
      <c r="X32" s="63"/>
      <c r="Y32" s="63"/>
      <c r="Z32" s="55"/>
      <c r="AA32" s="65"/>
      <c r="AB32" s="56"/>
      <c r="AC32" s="66"/>
      <c r="AD32" s="58"/>
      <c r="AE32" s="67"/>
      <c r="AF32" s="60"/>
      <c r="AG32" s="60"/>
      <c r="AH32" s="68"/>
      <c r="AI32" s="69"/>
      <c r="AJ32" s="63"/>
      <c r="AK32" s="63"/>
      <c r="AL32" s="63"/>
      <c r="AM32" s="63"/>
      <c r="AN32" s="63"/>
    </row>
    <row r="33" spans="1:40" ht="24.5" thickTop="1" thickBot="1" x14ac:dyDescent="0.55000000000000004">
      <c r="B33" t="s">
        <v>1018</v>
      </c>
      <c r="C33" s="50" t="s">
        <v>1081</v>
      </c>
      <c r="D33" s="51" t="s">
        <v>1017</v>
      </c>
      <c r="E33" s="51" t="s">
        <v>1016</v>
      </c>
      <c r="F33" s="52" t="s">
        <v>1053</v>
      </c>
      <c r="G33" s="52"/>
      <c r="H33" s="51" t="s">
        <v>1017</v>
      </c>
      <c r="I33" s="51" t="s">
        <v>1016</v>
      </c>
      <c r="J33" s="53"/>
      <c r="K33" s="53"/>
      <c r="L33" s="54" t="str">
        <f>IF(C33="","",_xlfn.CONCAT("            { line: ","""",C33,", ",M33:AN33,""", sC: ","""",B33,"""},"))</f>
        <v xml:space="preserve">            { line: "Los cielos y la tierra, (La,m,15)(Sol,,250)(La,m,350)", sC: "tc"},</v>
      </c>
      <c r="M33" s="55" t="str">
        <f t="shared" si="1"/>
        <v>(</v>
      </c>
      <c r="N33" s="56" t="str">
        <f t="shared" si="2"/>
        <v>La</v>
      </c>
      <c r="O33" s="57" t="str">
        <f t="shared" si="3"/>
        <v>,</v>
      </c>
      <c r="P33" s="58" t="str">
        <f t="shared" si="4"/>
        <v>m</v>
      </c>
      <c r="Q33" s="59" t="str">
        <f t="shared" si="5"/>
        <v>,</v>
      </c>
      <c r="R33" s="60">
        <f t="shared" si="6"/>
        <v>15</v>
      </c>
      <c r="S33" s="55" t="str">
        <f t="shared" si="7"/>
        <v>)</v>
      </c>
      <c r="T33" s="61" t="str">
        <f t="shared" si="8"/>
        <v>(</v>
      </c>
      <c r="U33" s="62" t="str">
        <f t="shared" si="9"/>
        <v>Sol</v>
      </c>
      <c r="V33" s="63" t="str">
        <f t="shared" si="10"/>
        <v>,</v>
      </c>
      <c r="W33" s="64" t="str">
        <f t="shared" si="11"/>
        <v/>
      </c>
      <c r="X33" s="63" t="str">
        <f t="shared" si="12"/>
        <v>,</v>
      </c>
      <c r="Y33" s="63">
        <f t="shared" si="13"/>
        <v>250</v>
      </c>
      <c r="Z33" s="55" t="str">
        <f t="shared" si="14"/>
        <v>)</v>
      </c>
      <c r="AA33" s="65" t="str">
        <f t="shared" si="15"/>
        <v>(</v>
      </c>
      <c r="AB33" s="56" t="str">
        <f t="shared" si="16"/>
        <v>La</v>
      </c>
      <c r="AC33" s="66" t="str">
        <f t="shared" si="17"/>
        <v>,</v>
      </c>
      <c r="AD33" s="58" t="str">
        <f t="shared" si="18"/>
        <v>m</v>
      </c>
      <c r="AE33" s="67" t="str">
        <f t="shared" si="19"/>
        <v>,</v>
      </c>
      <c r="AF33" s="60">
        <f t="shared" si="20"/>
        <v>350</v>
      </c>
      <c r="AG33" s="60" t="str">
        <f t="shared" si="21"/>
        <v>)</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4.5" thickTop="1" thickBot="1" x14ac:dyDescent="0.55000000000000004">
      <c r="C34" s="50" t="s">
        <v>1143</v>
      </c>
      <c r="D34" s="51" t="s">
        <v>1053</v>
      </c>
      <c r="E34" s="51"/>
      <c r="F34" s="52" t="s">
        <v>1017</v>
      </c>
      <c r="G34" s="52" t="s">
        <v>1016</v>
      </c>
      <c r="H34" s="51"/>
      <c r="I34" s="51"/>
      <c r="J34" s="53"/>
      <c r="K34" s="53"/>
      <c r="L34" s="54" t="str">
        <f>IF(C34="","",_xlfn.CONCAT("            { line: ","""",C34,", ",M34:AN34,""", sC: ","""",B34,"""},"))</f>
        <v xml:space="preserve">            { line: "están llenos, están llenos de Ti., (Sol,,15)(La,m,250)", sC: ""},</v>
      </c>
      <c r="M34" s="55" t="str">
        <f t="shared" si="1"/>
        <v>(</v>
      </c>
      <c r="N34" s="56" t="str">
        <f t="shared" si="2"/>
        <v>Sol</v>
      </c>
      <c r="O34" s="57" t="str">
        <f t="shared" si="3"/>
        <v>,</v>
      </c>
      <c r="P34" s="58" t="str">
        <f t="shared" si="4"/>
        <v/>
      </c>
      <c r="Q34" s="59" t="str">
        <f t="shared" si="5"/>
        <v>,</v>
      </c>
      <c r="R34" s="60">
        <f t="shared" si="6"/>
        <v>15</v>
      </c>
      <c r="S34" s="55" t="str">
        <f t="shared" si="7"/>
        <v>)</v>
      </c>
      <c r="T34" s="61" t="str">
        <f t="shared" si="8"/>
        <v>(</v>
      </c>
      <c r="U34" s="62" t="str">
        <f t="shared" si="9"/>
        <v>La</v>
      </c>
      <c r="V34" s="63" t="str">
        <f t="shared" si="10"/>
        <v>,</v>
      </c>
      <c r="W34" s="64" t="str">
        <f t="shared" si="11"/>
        <v>m</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6.5" thickTop="1" thickBot="1" x14ac:dyDescent="0.55000000000000004">
      <c r="C35" s="72"/>
      <c r="D35" s="73"/>
      <c r="E35" s="73"/>
      <c r="F35" s="73"/>
      <c r="G35" s="73"/>
      <c r="H35" s="73"/>
      <c r="I35" s="73"/>
      <c r="J35" s="73"/>
      <c r="K35" s="73"/>
      <c r="L35" s="74" t="s">
        <v>997</v>
      </c>
      <c r="M35" s="55"/>
      <c r="N35" s="56"/>
      <c r="O35" s="57"/>
      <c r="P35" s="58"/>
      <c r="Q35" s="59"/>
      <c r="R35" s="60"/>
      <c r="S35" s="55"/>
      <c r="T35" s="61"/>
      <c r="U35" s="62"/>
      <c r="V35" s="63"/>
      <c r="W35" s="64"/>
      <c r="X35" s="63"/>
      <c r="Y35" s="63"/>
      <c r="Z35" s="55"/>
      <c r="AA35" s="65"/>
      <c r="AB35" s="56"/>
      <c r="AC35" s="66"/>
      <c r="AD35" s="58"/>
      <c r="AE35" s="67"/>
      <c r="AF35" s="60"/>
      <c r="AG35" s="60"/>
      <c r="AH35" s="68"/>
      <c r="AI35" s="69"/>
      <c r="AJ35" s="63"/>
      <c r="AK35" s="63"/>
      <c r="AL35" s="63"/>
      <c r="AM35" s="63"/>
      <c r="AN35" s="63"/>
    </row>
    <row r="36" spans="1:40" ht="24.5" thickTop="1" thickBot="1" x14ac:dyDescent="0.55000000000000004">
      <c r="B36" t="s">
        <v>1001</v>
      </c>
      <c r="C36" s="50" t="s">
        <v>1136</v>
      </c>
      <c r="D36" s="51" t="s">
        <v>1048</v>
      </c>
      <c r="E36" s="51"/>
      <c r="F36" s="52" t="s">
        <v>1015</v>
      </c>
      <c r="G36" s="52"/>
      <c r="H36" s="51"/>
      <c r="I36" s="51"/>
      <c r="J36" s="53"/>
      <c r="K36" s="53"/>
      <c r="L36" s="54" t="str">
        <f t="shared" ref="L36:L44" si="29">IF(C36="","",_xlfn.CONCAT("            { line: ","""",C36,", ",M36:AN36,""", sC: ","""",B36,"""},"))</f>
        <v xml:space="preserve">            { line: "HOSANNA, HOSANNA,, (Fa,,15)(Mi,,250)", sC: "ta as"},</v>
      </c>
      <c r="M36" s="55" t="str">
        <f t="shared" si="1"/>
        <v>(</v>
      </c>
      <c r="N36" s="56" t="str">
        <f t="shared" si="2"/>
        <v>Fa</v>
      </c>
      <c r="O36" s="57" t="str">
        <f t="shared" si="3"/>
        <v>,</v>
      </c>
      <c r="P36" s="58" t="str">
        <f t="shared" si="4"/>
        <v/>
      </c>
      <c r="Q36" s="59" t="str">
        <f t="shared" si="5"/>
        <v>,</v>
      </c>
      <c r="R36" s="60">
        <f t="shared" si="6"/>
        <v>15</v>
      </c>
      <c r="S36" s="55" t="str">
        <f t="shared" si="7"/>
        <v>)</v>
      </c>
      <c r="T36" s="61" t="str">
        <f t="shared" si="8"/>
        <v>(</v>
      </c>
      <c r="U36" s="62" t="str">
        <f t="shared" si="9"/>
        <v>Mi</v>
      </c>
      <c r="V36" s="63" t="str">
        <f t="shared" si="10"/>
        <v>,</v>
      </c>
      <c r="W36" s="64" t="str">
        <f t="shared" si="11"/>
        <v/>
      </c>
      <c r="X36" s="63" t="str">
        <f t="shared" si="12"/>
        <v>,</v>
      </c>
      <c r="Y36" s="63">
        <f t="shared" si="13"/>
        <v>250</v>
      </c>
      <c r="Z36" s="55" t="str">
        <f t="shared" si="14"/>
        <v>)</v>
      </c>
      <c r="AA36" s="65" t="str">
        <f t="shared" si="15"/>
        <v/>
      </c>
      <c r="AB36" s="56" t="str">
        <f t="shared" si="16"/>
        <v/>
      </c>
      <c r="AC36" s="66" t="str">
        <f t="shared" si="17"/>
        <v/>
      </c>
      <c r="AD36" s="58" t="str">
        <f t="shared" si="18"/>
        <v/>
      </c>
      <c r="AE36" s="67" t="str">
        <f t="shared" si="19"/>
        <v/>
      </c>
      <c r="AF36" s="60" t="str">
        <f t="shared" si="20"/>
        <v/>
      </c>
      <c r="AG36" s="60" t="str">
        <f t="shared" si="21"/>
        <v/>
      </c>
      <c r="AH36" s="68" t="str">
        <f t="shared" si="22"/>
        <v/>
      </c>
      <c r="AI36" s="69" t="str">
        <f t="shared" si="23"/>
        <v/>
      </c>
      <c r="AJ36" s="63" t="str">
        <f t="shared" si="24"/>
        <v/>
      </c>
      <c r="AK36" s="63" t="str">
        <f t="shared" si="25"/>
        <v/>
      </c>
      <c r="AL36" s="63" t="str">
        <f t="shared" si="26"/>
        <v/>
      </c>
      <c r="AM36" s="63" t="str">
        <f t="shared" si="27"/>
        <v/>
      </c>
      <c r="AN36" s="63" t="str">
        <f t="shared" si="28"/>
        <v/>
      </c>
    </row>
    <row r="37" spans="1:40" ht="24.5" thickTop="1" thickBot="1" x14ac:dyDescent="0.55000000000000004">
      <c r="B37" t="s">
        <v>1003</v>
      </c>
      <c r="C37" s="50" t="s">
        <v>1136</v>
      </c>
      <c r="D37" s="51" t="s">
        <v>1048</v>
      </c>
      <c r="E37" s="51"/>
      <c r="F37" s="52" t="s">
        <v>1015</v>
      </c>
      <c r="G37" s="52"/>
      <c r="H37" s="51"/>
      <c r="I37" s="51"/>
      <c r="J37" s="53"/>
      <c r="K37" s="53"/>
      <c r="L37" s="54" t="str">
        <f t="shared" si="29"/>
        <v xml:space="preserve">            { line: "HOSANNA, HOSANNA,, (Fa,,15)(Mi,,250)", sC: "as"},</v>
      </c>
      <c r="M37" s="55" t="str">
        <f>IF(N37="","","(")</f>
        <v>(</v>
      </c>
      <c r="N37" s="56" t="str">
        <f>IF(D37="","",D37)</f>
        <v>Fa</v>
      </c>
      <c r="O37" s="57" t="str">
        <f>IF(N37="","",",")</f>
        <v>,</v>
      </c>
      <c r="P37" s="58" t="str">
        <f>IF(E37="","",E37)</f>
        <v/>
      </c>
      <c r="Q37" s="59" t="str">
        <f>IF(N37="","",",")</f>
        <v>,</v>
      </c>
      <c r="R37" s="60">
        <f>IF(N37="","",15)</f>
        <v>15</v>
      </c>
      <c r="S37" s="55" t="str">
        <f>IF(N37="","",")")</f>
        <v>)</v>
      </c>
      <c r="T37" s="61" t="str">
        <f>IF(U37="","","(")</f>
        <v>(</v>
      </c>
      <c r="U37" s="62" t="str">
        <f>IF(F37="","",F37)</f>
        <v>Mi</v>
      </c>
      <c r="V37" s="63" t="str">
        <f>IF(U37="","",",")</f>
        <v>,</v>
      </c>
      <c r="W37" s="64" t="str">
        <f>IF(G37="","",G37)</f>
        <v/>
      </c>
      <c r="X37" s="63" t="str">
        <f>IF(U37="","",",")</f>
        <v>,</v>
      </c>
      <c r="Y37" s="63">
        <f>IF(U37="","",250)</f>
        <v>250</v>
      </c>
      <c r="Z37" s="55" t="str">
        <f>IF(U37="","",")")</f>
        <v>)</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4.5" thickTop="1" thickBot="1" x14ac:dyDescent="0.55000000000000004">
      <c r="B38" t="s">
        <v>1003</v>
      </c>
      <c r="C38" s="50" t="s">
        <v>1136</v>
      </c>
      <c r="D38" s="51" t="s">
        <v>1048</v>
      </c>
      <c r="E38" s="51"/>
      <c r="F38" s="52" t="s">
        <v>1053</v>
      </c>
      <c r="G38" s="52"/>
      <c r="H38" s="51"/>
      <c r="I38" s="51"/>
      <c r="J38" s="53"/>
      <c r="K38" s="53"/>
      <c r="L38" s="54" t="str">
        <f t="shared" si="29"/>
        <v xml:space="preserve">            { line: "HOSANNA, HOSANNA,, (Fa,,15)(Sol,,250)", sC: "as"},</v>
      </c>
      <c r="M38" s="55" t="str">
        <f>IF(N38="","","(")</f>
        <v>(</v>
      </c>
      <c r="N38" s="56" t="str">
        <f>IF(D38="","",D38)</f>
        <v>Fa</v>
      </c>
      <c r="O38" s="57" t="str">
        <f>IF(N38="","",",")</f>
        <v>,</v>
      </c>
      <c r="P38" s="58" t="str">
        <f>IF(E38="","",E38)</f>
        <v/>
      </c>
      <c r="Q38" s="59" t="str">
        <f>IF(N38="","",",")</f>
        <v>,</v>
      </c>
      <c r="R38" s="60">
        <f>IF(N38="","",15)</f>
        <v>15</v>
      </c>
      <c r="S38" s="55" t="str">
        <f>IF(N38="","",")")</f>
        <v>)</v>
      </c>
      <c r="T38" s="61" t="str">
        <f>IF(U38="","","(")</f>
        <v>(</v>
      </c>
      <c r="U38" s="62" t="str">
        <f>IF(F38="","",F38)</f>
        <v>Sol</v>
      </c>
      <c r="V38" s="63" t="str">
        <f>IF(U38="","",",")</f>
        <v>,</v>
      </c>
      <c r="W38" s="64" t="str">
        <f>IF(G38="","",G38)</f>
        <v/>
      </c>
      <c r="X38" s="63" t="str">
        <f>IF(U38="","",",")</f>
        <v>,</v>
      </c>
      <c r="Y38" s="63">
        <f>IF(U38="","",250)</f>
        <v>250</v>
      </c>
      <c r="Z38" s="55" t="str">
        <f>IF(U38="","",")")</f>
        <v>)</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4.5" thickTop="1" thickBot="1" x14ac:dyDescent="0.55000000000000004">
      <c r="B39" t="s">
        <v>1003</v>
      </c>
      <c r="C39" s="50" t="s">
        <v>1144</v>
      </c>
      <c r="D39" s="51" t="s">
        <v>1048</v>
      </c>
      <c r="E39" s="51"/>
      <c r="F39" s="52" t="s">
        <v>1015</v>
      </c>
      <c r="G39" s="52"/>
      <c r="H39" s="51"/>
      <c r="I39" s="51"/>
      <c r="J39" s="53"/>
      <c r="K39" s="53"/>
      <c r="L39" s="54" t="str">
        <f t="shared" si="29"/>
        <v xml:space="preserve">            { line: "EN LO ALTO DEL CIELO., (Fa,,15)(Mi,,250)", sC: "as"},</v>
      </c>
      <c r="M39" s="55" t="str">
        <f>IF(N39="","","(")</f>
        <v>(</v>
      </c>
      <c r="N39" s="56" t="str">
        <f>IF(D39="","",D39)</f>
        <v>Fa</v>
      </c>
      <c r="O39" s="57" t="str">
        <f>IF(N39="","",",")</f>
        <v>,</v>
      </c>
      <c r="P39" s="58" t="str">
        <f>IF(E39="","",E39)</f>
        <v/>
      </c>
      <c r="Q39" s="59" t="str">
        <f>IF(N39="","",",")</f>
        <v>,</v>
      </c>
      <c r="R39" s="60">
        <f>IF(N39="","",15)</f>
        <v>15</v>
      </c>
      <c r="S39" s="55" t="str">
        <f>IF(N39="","",")")</f>
        <v>)</v>
      </c>
      <c r="T39" s="61" t="str">
        <f>IF(U39="","","(")</f>
        <v>(</v>
      </c>
      <c r="U39" s="62" t="str">
        <f>IF(F39="","",F39)</f>
        <v>Mi</v>
      </c>
      <c r="V39" s="63" t="str">
        <f>IF(U39="","",",")</f>
        <v>,</v>
      </c>
      <c r="W39" s="64" t="str">
        <f>IF(G39="","",G39)</f>
        <v/>
      </c>
      <c r="X39" s="63" t="str">
        <f>IF(U39="","",",")</f>
        <v>,</v>
      </c>
      <c r="Y39" s="63">
        <f>IF(U39="","",250)</f>
        <v>250</v>
      </c>
      <c r="Z39" s="55" t="str">
        <f>IF(U39="","",")")</f>
        <v>)</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6.5" thickTop="1" thickBot="1" x14ac:dyDescent="0.55000000000000004">
      <c r="C40" s="72"/>
      <c r="D40" s="73"/>
      <c r="E40" s="73"/>
      <c r="F40" s="73"/>
      <c r="G40" s="73"/>
      <c r="H40" s="73"/>
      <c r="I40" s="73"/>
      <c r="J40" s="73"/>
      <c r="K40" s="73"/>
      <c r="L40" s="74" t="s">
        <v>997</v>
      </c>
      <c r="M40" s="55"/>
      <c r="N40" s="56"/>
      <c r="O40" s="57"/>
      <c r="P40" s="58"/>
      <c r="Q40" s="59"/>
      <c r="R40" s="60"/>
      <c r="S40" s="55"/>
      <c r="T40" s="61"/>
      <c r="U40" s="62"/>
      <c r="V40" s="63"/>
      <c r="W40" s="64"/>
      <c r="X40" s="63"/>
      <c r="Y40" s="63"/>
      <c r="Z40" s="55"/>
      <c r="AA40" s="65"/>
      <c r="AB40" s="56"/>
      <c r="AC40" s="66"/>
      <c r="AD40" s="58"/>
      <c r="AE40" s="67"/>
      <c r="AF40" s="60"/>
      <c r="AG40" s="60"/>
      <c r="AH40" s="68"/>
      <c r="AI40" s="69"/>
      <c r="AJ40" s="63"/>
      <c r="AK40" s="63"/>
      <c r="AL40" s="63"/>
      <c r="AM40" s="63"/>
      <c r="AN40" s="63"/>
    </row>
    <row r="41" spans="1:40" ht="24.5" thickTop="1" thickBot="1" x14ac:dyDescent="0.55000000000000004">
      <c r="B41" t="s">
        <v>1003</v>
      </c>
      <c r="C41" s="50" t="s">
        <v>1136</v>
      </c>
      <c r="D41" s="51" t="s">
        <v>1048</v>
      </c>
      <c r="E41" s="51"/>
      <c r="F41" s="52" t="s">
        <v>1015</v>
      </c>
      <c r="G41" s="52"/>
      <c r="H41" s="51"/>
      <c r="I41" s="51"/>
      <c r="J41" s="53"/>
      <c r="K41" s="53"/>
      <c r="L41" s="54" t="str">
        <f t="shared" si="29"/>
        <v xml:space="preserve">            { line: "HOSANNA, HOSANNA,, (Fa,,15)(Mi,,250)", sC: "as"},</v>
      </c>
      <c r="M41" s="55" t="str">
        <f>IF(N41="","","(")</f>
        <v>(</v>
      </c>
      <c r="N41" s="56" t="str">
        <f>IF(D41="","",D41)</f>
        <v>Fa</v>
      </c>
      <c r="O41" s="57" t="str">
        <f>IF(N41="","",",")</f>
        <v>,</v>
      </c>
      <c r="P41" s="58" t="str">
        <f>IF(E41="","",E41)</f>
        <v/>
      </c>
      <c r="Q41" s="59" t="str">
        <f>IF(N41="","",",")</f>
        <v>,</v>
      </c>
      <c r="R41" s="60">
        <f>IF(N41="","",15)</f>
        <v>15</v>
      </c>
      <c r="S41" s="55" t="str">
        <f>IF(N41="","",")")</f>
        <v>)</v>
      </c>
      <c r="T41" s="61" t="str">
        <f>IF(U41="","","(")</f>
        <v>(</v>
      </c>
      <c r="U41" s="62" t="str">
        <f>IF(F41="","",F41)</f>
        <v>Mi</v>
      </c>
      <c r="V41" s="63" t="str">
        <f>IF(U41="","",",")</f>
        <v>,</v>
      </c>
      <c r="W41" s="64" t="str">
        <f>IF(G41="","",G41)</f>
        <v/>
      </c>
      <c r="X41" s="63" t="str">
        <f>IF(U41="","",",")</f>
        <v>,</v>
      </c>
      <c r="Y41" s="63">
        <f>IF(U41="","",250)</f>
        <v>250</v>
      </c>
      <c r="Z41" s="55" t="str">
        <f>IF(U41="","",")")</f>
        <v>)</v>
      </c>
      <c r="AA41" s="65" t="str">
        <f>IF(AB41="","","(")</f>
        <v/>
      </c>
      <c r="AB41" s="56" t="str">
        <f>IF(H41="","",H41)</f>
        <v/>
      </c>
      <c r="AC41" s="66" t="str">
        <f>IF(AB41="","",",")</f>
        <v/>
      </c>
      <c r="AD41" s="58" t="str">
        <f>IF(I41="","",I41)</f>
        <v/>
      </c>
      <c r="AE41" s="67" t="str">
        <f>IF(AB41="","",",")</f>
        <v/>
      </c>
      <c r="AF41" s="60" t="str">
        <f>IF(AB41="","",350)</f>
        <v/>
      </c>
      <c r="AG41" s="60" t="str">
        <f>IF(AB41="","",")")</f>
        <v/>
      </c>
      <c r="AH41" s="68" t="str">
        <f>IF(AI41="","","(")</f>
        <v/>
      </c>
      <c r="AI41" s="69" t="str">
        <f>IF(J41="","",J41)</f>
        <v/>
      </c>
      <c r="AJ41" s="63" t="str">
        <f>IF(AI41="","",",")</f>
        <v/>
      </c>
      <c r="AK41" s="63" t="str">
        <f>IF(K41="","",K41)</f>
        <v/>
      </c>
      <c r="AL41" s="63" t="str">
        <f>IF(AI41="","",",")</f>
        <v/>
      </c>
      <c r="AM41" s="63" t="str">
        <f>IF(AI41="","",450)</f>
        <v/>
      </c>
      <c r="AN41" s="63" t="str">
        <f>IF(AI41="","",")")</f>
        <v/>
      </c>
    </row>
    <row r="42" spans="1:40" ht="24.5" thickTop="1" thickBot="1" x14ac:dyDescent="0.55000000000000004">
      <c r="B42" t="s">
        <v>1003</v>
      </c>
      <c r="C42" s="50" t="s">
        <v>1136</v>
      </c>
      <c r="D42" s="51" t="s">
        <v>1048</v>
      </c>
      <c r="E42" s="51"/>
      <c r="F42" s="52" t="s">
        <v>1015</v>
      </c>
      <c r="G42" s="52"/>
      <c r="H42" s="51"/>
      <c r="I42" s="51"/>
      <c r="J42" s="53"/>
      <c r="K42" s="53"/>
      <c r="L42" s="54" t="str">
        <f t="shared" si="29"/>
        <v xml:space="preserve">            { line: "HOSANNA, HOSANNA,, (Fa,,15)(Mi,,250)", sC: "as"},</v>
      </c>
      <c r="M42" s="55" t="str">
        <f>IF(N42="","","(")</f>
        <v>(</v>
      </c>
      <c r="N42" s="56" t="str">
        <f>IF(D42="","",D42)</f>
        <v>Fa</v>
      </c>
      <c r="O42" s="57" t="str">
        <f>IF(N42="","",",")</f>
        <v>,</v>
      </c>
      <c r="P42" s="58" t="str">
        <f>IF(E42="","",E42)</f>
        <v/>
      </c>
      <c r="Q42" s="59" t="str">
        <f>IF(N42="","",",")</f>
        <v>,</v>
      </c>
      <c r="R42" s="60">
        <f>IF(N42="","",15)</f>
        <v>15</v>
      </c>
      <c r="S42" s="55" t="str">
        <f>IF(N42="","",")")</f>
        <v>)</v>
      </c>
      <c r="T42" s="61" t="str">
        <f>IF(U42="","","(")</f>
        <v>(</v>
      </c>
      <c r="U42" s="62" t="str">
        <f>IF(F42="","",F42)</f>
        <v>Mi</v>
      </c>
      <c r="V42" s="63" t="str">
        <f>IF(U42="","",",")</f>
        <v>,</v>
      </c>
      <c r="W42" s="64" t="str">
        <f>IF(G42="","",G42)</f>
        <v/>
      </c>
      <c r="X42" s="63" t="str">
        <f>IF(U42="","",",")</f>
        <v>,</v>
      </c>
      <c r="Y42" s="63">
        <f>IF(U42="","",250)</f>
        <v>250</v>
      </c>
      <c r="Z42" s="55" t="str">
        <f>IF(U42="","",")")</f>
        <v>)</v>
      </c>
      <c r="AA42" s="65" t="str">
        <f>IF(AB42="","","(")</f>
        <v/>
      </c>
      <c r="AB42" s="56" t="str">
        <f>IF(H42="","",H42)</f>
        <v/>
      </c>
      <c r="AC42" s="66" t="str">
        <f>IF(AB42="","",",")</f>
        <v/>
      </c>
      <c r="AD42" s="58" t="str">
        <f>IF(I42="","",I42)</f>
        <v/>
      </c>
      <c r="AE42" s="67" t="str">
        <f>IF(AB42="","",",")</f>
        <v/>
      </c>
      <c r="AF42" s="60" t="str">
        <f>IF(AB42="","",350)</f>
        <v/>
      </c>
      <c r="AG42" s="60" t="str">
        <f>IF(AB42="","",")")</f>
        <v/>
      </c>
      <c r="AH42" s="68" t="str">
        <f>IF(AI42="","","(")</f>
        <v/>
      </c>
      <c r="AI42" s="69" t="str">
        <f>IF(J42="","",J42)</f>
        <v/>
      </c>
      <c r="AJ42" s="63" t="str">
        <f>IF(AI42="","",",")</f>
        <v/>
      </c>
      <c r="AK42" s="63" t="str">
        <f>IF(K42="","",K42)</f>
        <v/>
      </c>
      <c r="AL42" s="63" t="str">
        <f>IF(AI42="","",",")</f>
        <v/>
      </c>
      <c r="AM42" s="63" t="str">
        <f>IF(AI42="","",450)</f>
        <v/>
      </c>
      <c r="AN42" s="63" t="str">
        <f>IF(AI42="","",")")</f>
        <v/>
      </c>
    </row>
    <row r="43" spans="1:40" ht="24.5" thickTop="1" thickBot="1" x14ac:dyDescent="0.55000000000000004">
      <c r="B43" t="s">
        <v>1003</v>
      </c>
      <c r="C43" s="50" t="s">
        <v>1136</v>
      </c>
      <c r="D43" s="51" t="s">
        <v>1048</v>
      </c>
      <c r="E43" s="51"/>
      <c r="F43" s="52" t="s">
        <v>1053</v>
      </c>
      <c r="G43" s="52"/>
      <c r="H43" s="51"/>
      <c r="I43" s="51"/>
      <c r="J43" s="53"/>
      <c r="K43" s="53"/>
      <c r="L43" s="54" t="str">
        <f t="shared" si="29"/>
        <v xml:space="preserve">            { line: "HOSANNA, HOSANNA,, (Fa,,15)(Sol,,250)", sC: "as"},</v>
      </c>
      <c r="M43" s="55" t="str">
        <f t="shared" ref="M43:M44" si="30">IF(N43="","","(")</f>
        <v>(</v>
      </c>
      <c r="N43" s="56" t="str">
        <f t="shared" ref="N43:N44" si="31">IF(D43="","",D43)</f>
        <v>Fa</v>
      </c>
      <c r="O43" s="57" t="str">
        <f t="shared" ref="O43:O44" si="32">IF(N43="","",",")</f>
        <v>,</v>
      </c>
      <c r="P43" s="58" t="str">
        <f t="shared" ref="P43:P44" si="33">IF(E43="","",E43)</f>
        <v/>
      </c>
      <c r="Q43" s="59" t="str">
        <f t="shared" ref="Q43:Q44" si="34">IF(N43="","",",")</f>
        <v>,</v>
      </c>
      <c r="R43" s="60">
        <f t="shared" ref="R43:R44" si="35">IF(N43="","",15)</f>
        <v>15</v>
      </c>
      <c r="S43" s="55" t="str">
        <f t="shared" ref="S43:S44" si="36">IF(N43="","",")")</f>
        <v>)</v>
      </c>
      <c r="T43" s="61" t="str">
        <f t="shared" ref="T43:T44" si="37">IF(U43="","","(")</f>
        <v>(</v>
      </c>
      <c r="U43" s="62" t="str">
        <f t="shared" ref="U43:U44" si="38">IF(F43="","",F43)</f>
        <v>Sol</v>
      </c>
      <c r="V43" s="63" t="str">
        <f t="shared" ref="V43:V44" si="39">IF(U43="","",",")</f>
        <v>,</v>
      </c>
      <c r="W43" s="64" t="str">
        <f t="shared" ref="W43:W44" si="40">IF(G43="","",G43)</f>
        <v/>
      </c>
      <c r="X43" s="63" t="str">
        <f t="shared" ref="X43:X44" si="41">IF(U43="","",",")</f>
        <v>,</v>
      </c>
      <c r="Y43" s="63">
        <f t="shared" ref="Y43:Y44" si="42">IF(U43="","",250)</f>
        <v>250</v>
      </c>
      <c r="Z43" s="55" t="str">
        <f t="shared" ref="Z43:Z44" si="43">IF(U43="","",")")</f>
        <v>)</v>
      </c>
      <c r="AA43" s="65" t="str">
        <f t="shared" ref="AA43:AA44" si="44">IF(AB43="","","(")</f>
        <v/>
      </c>
      <c r="AB43" s="56" t="str">
        <f t="shared" ref="AB43:AB44" si="45">IF(H43="","",H43)</f>
        <v/>
      </c>
      <c r="AC43" s="66" t="str">
        <f t="shared" ref="AC43:AC44" si="46">IF(AB43="","",",")</f>
        <v/>
      </c>
      <c r="AD43" s="58" t="str">
        <f t="shared" ref="AD43:AD44" si="47">IF(I43="","",I43)</f>
        <v/>
      </c>
      <c r="AE43" s="67" t="str">
        <f t="shared" ref="AE43:AE44" si="48">IF(AB43="","",",")</f>
        <v/>
      </c>
      <c r="AF43" s="60" t="str">
        <f t="shared" ref="AF43:AF44" si="49">IF(AB43="","",350)</f>
        <v/>
      </c>
      <c r="AG43" s="60" t="str">
        <f t="shared" ref="AG43:AG44" si="50">IF(AB43="","",")")</f>
        <v/>
      </c>
      <c r="AH43" s="68" t="str">
        <f t="shared" ref="AH43:AH44" si="51">IF(AI43="","","(")</f>
        <v/>
      </c>
      <c r="AI43" s="69" t="str">
        <f t="shared" ref="AI43:AI44" si="52">IF(J43="","",J43)</f>
        <v/>
      </c>
      <c r="AJ43" s="63" t="str">
        <f t="shared" ref="AJ43:AJ44" si="53">IF(AI43="","",",")</f>
        <v/>
      </c>
      <c r="AK43" s="63" t="str">
        <f t="shared" ref="AK43:AK44" si="54">IF(K43="","",K43)</f>
        <v/>
      </c>
      <c r="AL43" s="63" t="str">
        <f t="shared" ref="AL43:AL44" si="55">IF(AI43="","",",")</f>
        <v/>
      </c>
      <c r="AM43" s="63" t="str">
        <f t="shared" ref="AM43:AM44" si="56">IF(AI43="","",450)</f>
        <v/>
      </c>
      <c r="AN43" s="63" t="str">
        <f t="shared" ref="AN43:AN44" si="57">IF(AI43="","",")")</f>
        <v/>
      </c>
    </row>
    <row r="44" spans="1:40" ht="24.5" thickTop="1" thickBot="1" x14ac:dyDescent="0.55000000000000004">
      <c r="B44" t="s">
        <v>1003</v>
      </c>
      <c r="C44" s="50" t="s">
        <v>1144</v>
      </c>
      <c r="D44" s="51" t="s">
        <v>1017</v>
      </c>
      <c r="E44" s="51" t="s">
        <v>1016</v>
      </c>
      <c r="F44" s="52"/>
      <c r="G44" s="52"/>
      <c r="H44" s="51"/>
      <c r="I44" s="51"/>
      <c r="J44" s="53"/>
      <c r="K44" s="53"/>
      <c r="L44" s="54" t="str">
        <f t="shared" si="29"/>
        <v xml:space="preserve">            { line: "EN LO ALTO DEL CIELO., (La,m,15)", sC: "as"},</v>
      </c>
      <c r="M44" s="55" t="str">
        <f t="shared" si="30"/>
        <v>(</v>
      </c>
      <c r="N44" s="56" t="str">
        <f t="shared" si="31"/>
        <v>La</v>
      </c>
      <c r="O44" s="57" t="str">
        <f t="shared" si="32"/>
        <v>,</v>
      </c>
      <c r="P44" s="58" t="str">
        <f t="shared" si="33"/>
        <v>m</v>
      </c>
      <c r="Q44" s="59" t="str">
        <f t="shared" si="34"/>
        <v>,</v>
      </c>
      <c r="R44" s="60">
        <f t="shared" si="35"/>
        <v>15</v>
      </c>
      <c r="S44" s="55" t="str">
        <f t="shared" si="36"/>
        <v>)</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1:40" ht="36.5" thickTop="1" thickBot="1" x14ac:dyDescent="0.55000000000000004">
      <c r="A45" s="75"/>
      <c r="B45" s="75"/>
      <c r="C45" s="75"/>
      <c r="D45" s="76"/>
      <c r="E45" s="76"/>
      <c r="F45" s="76"/>
      <c r="G45" s="76"/>
      <c r="H45" s="76"/>
      <c r="I45" s="76"/>
      <c r="J45" s="76"/>
      <c r="K45" s="76"/>
      <c r="L45" s="49" t="s">
        <v>998</v>
      </c>
      <c r="M45" s="55" t="str">
        <f t="shared" ref="M45:M59" si="58">IF(N45="","","(")</f>
        <v/>
      </c>
      <c r="N45" s="56" t="str">
        <f t="shared" si="2"/>
        <v/>
      </c>
      <c r="O45" s="57" t="str">
        <f t="shared" ref="O45:O59" si="59">IF(N45="","",",")</f>
        <v/>
      </c>
      <c r="P45" s="58" t="str">
        <f t="shared" si="4"/>
        <v/>
      </c>
      <c r="Q45" s="59" t="str">
        <f t="shared" ref="Q45:Q59" si="60">IF(N45="","",",")</f>
        <v/>
      </c>
      <c r="R45" s="60" t="str">
        <f t="shared" ref="R45:R59" si="61">IF(N45="","",15)</f>
        <v/>
      </c>
      <c r="S45" s="55" t="str">
        <f t="shared" ref="S45:S59" si="62">IF(N45="","",")")</f>
        <v/>
      </c>
      <c r="T45" s="61" t="str">
        <f t="shared" ref="T45:T59" si="63">IF(U45="","","(")</f>
        <v/>
      </c>
      <c r="U45" s="62" t="str">
        <f t="shared" si="9"/>
        <v/>
      </c>
      <c r="V45" s="63" t="str">
        <f t="shared" ref="V45:V59" si="64">IF(U45="","",",")</f>
        <v/>
      </c>
      <c r="W45" s="64" t="str">
        <f t="shared" si="11"/>
        <v/>
      </c>
      <c r="X45" s="63" t="str">
        <f t="shared" ref="X45:X59" si="65">IF(U45="","",",")</f>
        <v/>
      </c>
      <c r="Y45" s="63" t="str">
        <f t="shared" ref="Y45:Y59" si="66">IF(U45="","",250)</f>
        <v/>
      </c>
      <c r="Z45" s="55" t="str">
        <f t="shared" ref="Z45:Z59" si="67">IF(U45="","",")")</f>
        <v/>
      </c>
      <c r="AA45" s="65" t="str">
        <f t="shared" ref="AA45:AA59" si="68">IF(AB45="","","(")</f>
        <v/>
      </c>
      <c r="AB45" s="56" t="str">
        <f t="shared" si="16"/>
        <v/>
      </c>
      <c r="AC45" s="66" t="str">
        <f t="shared" ref="AC45:AC59" si="69">IF(AB45="","",",")</f>
        <v/>
      </c>
      <c r="AD45" s="58" t="str">
        <f t="shared" ref="AD45:AD59" si="70">IF(I45="","",I45)</f>
        <v/>
      </c>
      <c r="AE45" s="67" t="str">
        <f t="shared" ref="AE45:AE59" si="71">IF(AB45="","",",")</f>
        <v/>
      </c>
      <c r="AF45" s="60" t="str">
        <f t="shared" ref="AF45:AF59" si="72">IF(AB45="","",350)</f>
        <v/>
      </c>
      <c r="AG45" s="60" t="str">
        <f t="shared" ref="AG45:AG59" si="73">IF(AB45="","",")")</f>
        <v/>
      </c>
      <c r="AH45" s="68" t="str">
        <f t="shared" ref="AH45:AH59" si="74">IF(AI45="","","(")</f>
        <v/>
      </c>
      <c r="AI45" s="69" t="str">
        <f t="shared" si="23"/>
        <v/>
      </c>
      <c r="AJ45" s="63" t="str">
        <f t="shared" ref="AJ45:AJ59" si="75">IF(AI45="","",",")</f>
        <v/>
      </c>
      <c r="AK45" s="63" t="str">
        <f t="shared" ref="AK45:AK59" si="76">IF(K45="","",K45)</f>
        <v/>
      </c>
      <c r="AL45" s="63" t="str">
        <f t="shared" ref="AL45:AL59" si="77">IF(AI45="","",",")</f>
        <v/>
      </c>
      <c r="AM45" s="63" t="str">
        <f t="shared" ref="AM45:AM59" si="78">IF(AI45="","",450)</f>
        <v/>
      </c>
      <c r="AN45" s="63" t="str">
        <f t="shared" ref="AN45:AN59" si="79">IF(AI45="","",")")</f>
        <v/>
      </c>
    </row>
    <row r="46" spans="1:40" ht="24.5" thickTop="1" thickBot="1" x14ac:dyDescent="0.55000000000000004">
      <c r="C46" s="78" t="s">
        <v>999</v>
      </c>
      <c r="D46" s="79"/>
      <c r="E46" s="79"/>
      <c r="F46" s="79"/>
      <c r="G46" s="79"/>
      <c r="H46" s="79"/>
      <c r="I46" s="79"/>
      <c r="J46" s="79"/>
      <c r="K46" s="79"/>
      <c r="L46" s="80" t="s">
        <v>1000</v>
      </c>
      <c r="M46" s="55" t="str">
        <f t="shared" si="58"/>
        <v/>
      </c>
      <c r="N46" s="56" t="str">
        <f t="shared" si="2"/>
        <v/>
      </c>
      <c r="O46" s="57" t="str">
        <f t="shared" si="59"/>
        <v/>
      </c>
      <c r="P46" s="58" t="str">
        <f t="shared" si="4"/>
        <v/>
      </c>
      <c r="Q46" s="59" t="str">
        <f t="shared" si="60"/>
        <v/>
      </c>
      <c r="R46" s="60" t="str">
        <f t="shared" si="61"/>
        <v/>
      </c>
      <c r="S46" s="55" t="str">
        <f t="shared" si="62"/>
        <v/>
      </c>
      <c r="T46" s="61" t="str">
        <f t="shared" si="63"/>
        <v/>
      </c>
      <c r="U46" s="62" t="str">
        <f t="shared" si="9"/>
        <v/>
      </c>
      <c r="V46" s="63" t="str">
        <f t="shared" si="64"/>
        <v/>
      </c>
      <c r="W46" s="64" t="str">
        <f t="shared" si="11"/>
        <v/>
      </c>
      <c r="X46" s="63" t="str">
        <f t="shared" si="65"/>
        <v/>
      </c>
      <c r="Y46" s="63" t="str">
        <f t="shared" si="66"/>
        <v/>
      </c>
      <c r="Z46" s="55" t="str">
        <f t="shared" si="67"/>
        <v/>
      </c>
      <c r="AA46" s="65" t="str">
        <f t="shared" si="68"/>
        <v/>
      </c>
      <c r="AB46" s="56" t="str">
        <f t="shared" si="16"/>
        <v/>
      </c>
      <c r="AC46" s="66" t="str">
        <f t="shared" si="69"/>
        <v/>
      </c>
      <c r="AD46" s="58" t="str">
        <f t="shared" si="70"/>
        <v/>
      </c>
      <c r="AE46" s="67" t="str">
        <f t="shared" si="71"/>
        <v/>
      </c>
      <c r="AF46" s="60" t="str">
        <f t="shared" si="72"/>
        <v/>
      </c>
      <c r="AG46" s="60" t="str">
        <f t="shared" si="73"/>
        <v/>
      </c>
      <c r="AH46" s="68" t="str">
        <f t="shared" si="74"/>
        <v/>
      </c>
      <c r="AI46" s="69" t="str">
        <f t="shared" si="23"/>
        <v/>
      </c>
      <c r="AJ46" s="63" t="str">
        <f t="shared" si="75"/>
        <v/>
      </c>
      <c r="AK46" s="63" t="str">
        <f t="shared" si="76"/>
        <v/>
      </c>
      <c r="AL46" s="63" t="str">
        <f t="shared" si="77"/>
        <v/>
      </c>
      <c r="AM46" s="63" t="str">
        <f t="shared" si="78"/>
        <v/>
      </c>
      <c r="AN46" s="63" t="str">
        <f t="shared" si="79"/>
        <v/>
      </c>
    </row>
    <row r="47" spans="1:40" ht="24.5" thickTop="1" thickBot="1" x14ac:dyDescent="0.55000000000000004">
      <c r="B47" t="s">
        <v>1001</v>
      </c>
      <c r="C47" s="81" t="s">
        <v>1129</v>
      </c>
      <c r="D47" s="82" t="s">
        <v>1017</v>
      </c>
      <c r="E47" s="82" t="s">
        <v>1016</v>
      </c>
      <c r="F47" s="82"/>
      <c r="G47" s="82"/>
      <c r="H47" s="82"/>
      <c r="I47" s="82"/>
      <c r="J47" s="82"/>
      <c r="K47" s="82"/>
      <c r="L47" s="83" t="str">
        <f>IF(C47="","",_xlfn.CONCAT("       triggerLine: ","""",C47,", ",M47:AN47,""", sC: ","""",B47,""", lines: ["))</f>
        <v xml:space="preserve">       triggerLine: "SANTO,SANTO,SANTO,, (La,m,15)", sC: "ta as", lines: [</v>
      </c>
      <c r="M47" s="55" t="str">
        <f t="shared" si="58"/>
        <v>(</v>
      </c>
      <c r="N47" s="56" t="str">
        <f t="shared" si="2"/>
        <v>La</v>
      </c>
      <c r="O47" s="57" t="str">
        <f t="shared" si="59"/>
        <v>,</v>
      </c>
      <c r="P47" s="58" t="str">
        <f t="shared" si="4"/>
        <v>m</v>
      </c>
      <c r="Q47" s="59" t="str">
        <f t="shared" si="60"/>
        <v>,</v>
      </c>
      <c r="R47" s="60">
        <f t="shared" si="61"/>
        <v>15</v>
      </c>
      <c r="S47" s="55" t="str">
        <f t="shared" si="62"/>
        <v>)</v>
      </c>
      <c r="T47" s="61" t="str">
        <f t="shared" si="63"/>
        <v/>
      </c>
      <c r="U47" s="62" t="str">
        <f t="shared" si="9"/>
        <v/>
      </c>
      <c r="V47" s="63" t="str">
        <f t="shared" si="64"/>
        <v/>
      </c>
      <c r="W47" s="64" t="str">
        <f t="shared" si="11"/>
        <v/>
      </c>
      <c r="X47" s="63" t="str">
        <f t="shared" si="65"/>
        <v/>
      </c>
      <c r="Y47" s="63" t="str">
        <f t="shared" si="66"/>
        <v/>
      </c>
      <c r="Z47" s="55" t="str">
        <f t="shared" si="67"/>
        <v/>
      </c>
      <c r="AA47" s="65" t="str">
        <f t="shared" si="68"/>
        <v/>
      </c>
      <c r="AB47" s="56" t="str">
        <f t="shared" si="16"/>
        <v/>
      </c>
      <c r="AC47" s="66" t="str">
        <f t="shared" si="69"/>
        <v/>
      </c>
      <c r="AD47" s="58" t="str">
        <f t="shared" si="70"/>
        <v/>
      </c>
      <c r="AE47" s="67" t="str">
        <f t="shared" si="71"/>
        <v/>
      </c>
      <c r="AF47" s="60" t="str">
        <f t="shared" si="72"/>
        <v/>
      </c>
      <c r="AG47" s="60" t="str">
        <f t="shared" si="73"/>
        <v/>
      </c>
      <c r="AH47" s="68" t="str">
        <f t="shared" si="74"/>
        <v/>
      </c>
      <c r="AI47" s="69" t="str">
        <f t="shared" si="23"/>
        <v/>
      </c>
      <c r="AJ47" s="63" t="str">
        <f t="shared" si="75"/>
        <v/>
      </c>
      <c r="AK47" s="63" t="str">
        <f t="shared" si="76"/>
        <v/>
      </c>
      <c r="AL47" s="63" t="str">
        <f t="shared" si="77"/>
        <v/>
      </c>
      <c r="AM47" s="63" t="str">
        <f t="shared" si="78"/>
        <v/>
      </c>
      <c r="AN47" s="63" t="str">
        <f t="shared" si="79"/>
        <v/>
      </c>
    </row>
    <row r="48" spans="1:40" ht="24.5" thickTop="1" thickBot="1" x14ac:dyDescent="0.55000000000000004">
      <c r="B48" t="s">
        <v>1003</v>
      </c>
      <c r="C48" s="92" t="s">
        <v>1080</v>
      </c>
      <c r="D48" s="82" t="s">
        <v>1053</v>
      </c>
      <c r="E48" s="82"/>
      <c r="F48" s="82" t="s">
        <v>1017</v>
      </c>
      <c r="G48" s="82" t="s">
        <v>1016</v>
      </c>
      <c r="H48" s="82"/>
      <c r="I48" s="82"/>
      <c r="J48" s="82"/>
      <c r="K48" s="82"/>
      <c r="L48" s="93" t="str">
        <f>IF(C48="","",_xlfn.CONCAT("            { line: ","""",C48,", ",M48:AN48,""", sC: ","""",B48,"""},  ]},"))</f>
        <v xml:space="preserve">            { line: "SANTO,SANTO,SANTO., (Sol,,15)(La,m,250)", sC: "as"},  ]},</v>
      </c>
      <c r="M48" s="55" t="str">
        <f t="shared" si="58"/>
        <v>(</v>
      </c>
      <c r="N48" s="56" t="str">
        <f t="shared" si="2"/>
        <v>Sol</v>
      </c>
      <c r="O48" s="57" t="str">
        <f t="shared" si="59"/>
        <v>,</v>
      </c>
      <c r="P48" s="58" t="str">
        <f t="shared" si="4"/>
        <v/>
      </c>
      <c r="Q48" s="59" t="str">
        <f t="shared" si="60"/>
        <v>,</v>
      </c>
      <c r="R48" s="60">
        <f t="shared" si="61"/>
        <v>15</v>
      </c>
      <c r="S48" s="55" t="str">
        <f t="shared" si="62"/>
        <v>)</v>
      </c>
      <c r="T48" s="61" t="str">
        <f t="shared" si="63"/>
        <v>(</v>
      </c>
      <c r="U48" s="62" t="str">
        <f t="shared" si="9"/>
        <v>La</v>
      </c>
      <c r="V48" s="63" t="str">
        <f t="shared" si="64"/>
        <v>,</v>
      </c>
      <c r="W48" s="64" t="str">
        <f t="shared" si="11"/>
        <v>m</v>
      </c>
      <c r="X48" s="63" t="str">
        <f t="shared" si="65"/>
        <v>,</v>
      </c>
      <c r="Y48" s="63">
        <f t="shared" si="66"/>
        <v>250</v>
      </c>
      <c r="Z48" s="55" t="str">
        <f t="shared" si="67"/>
        <v>)</v>
      </c>
      <c r="AA48" s="65" t="str">
        <f t="shared" si="68"/>
        <v/>
      </c>
      <c r="AB48" s="56" t="str">
        <f t="shared" si="16"/>
        <v/>
      </c>
      <c r="AC48" s="66" t="str">
        <f t="shared" si="69"/>
        <v/>
      </c>
      <c r="AD48" s="58" t="str">
        <f t="shared" si="70"/>
        <v/>
      </c>
      <c r="AE48" s="67" t="str">
        <f t="shared" si="71"/>
        <v/>
      </c>
      <c r="AF48" s="60" t="str">
        <f t="shared" si="72"/>
        <v/>
      </c>
      <c r="AG48" s="60" t="str">
        <f t="shared" si="73"/>
        <v/>
      </c>
      <c r="AH48" s="68" t="str">
        <f t="shared" si="74"/>
        <v/>
      </c>
      <c r="AI48" s="69" t="str">
        <f t="shared" si="23"/>
        <v/>
      </c>
      <c r="AJ48" s="63" t="str">
        <f t="shared" si="75"/>
        <v/>
      </c>
      <c r="AK48" s="63" t="str">
        <f t="shared" si="76"/>
        <v/>
      </c>
      <c r="AL48" s="63" t="str">
        <f t="shared" si="77"/>
        <v/>
      </c>
      <c r="AM48" s="63" t="str">
        <f t="shared" si="78"/>
        <v/>
      </c>
      <c r="AN48" s="63" t="str">
        <f t="shared" si="79"/>
        <v/>
      </c>
    </row>
    <row r="49" spans="2:40" ht="24.5" thickTop="1" thickBot="1" x14ac:dyDescent="0.55000000000000004">
      <c r="B49" t="s">
        <v>1018</v>
      </c>
      <c r="C49" s="50" t="s">
        <v>1145</v>
      </c>
      <c r="D49" s="51" t="s">
        <v>1017</v>
      </c>
      <c r="E49" s="51" t="s">
        <v>1016</v>
      </c>
      <c r="F49" s="52" t="s">
        <v>1053</v>
      </c>
      <c r="G49" s="52"/>
      <c r="H49" s="51" t="s">
        <v>1017</v>
      </c>
      <c r="I49" s="51" t="s">
        <v>1016</v>
      </c>
      <c r="J49" s="53"/>
      <c r="K49" s="53"/>
      <c r="L49" s="54" t="str">
        <f t="shared" ref="L49:L50" si="80">IF(C49="","",_xlfn.CONCAT("            { line: ","""",C49,", ",M49:AN49,""", sC: ","""",B49,"""},"))</f>
        <v xml:space="preserve">            { line: "Bendito es el que viene,, (La,m,15)(Sol,,250)(La,m,350)", sC: "tc"},</v>
      </c>
      <c r="M49" s="55" t="str">
        <f t="shared" si="58"/>
        <v>(</v>
      </c>
      <c r="N49" s="56" t="str">
        <f t="shared" si="2"/>
        <v>La</v>
      </c>
      <c r="O49" s="57" t="str">
        <f t="shared" si="59"/>
        <v>,</v>
      </c>
      <c r="P49" s="58" t="str">
        <f t="shared" si="4"/>
        <v>m</v>
      </c>
      <c r="Q49" s="59" t="str">
        <f t="shared" si="60"/>
        <v>,</v>
      </c>
      <c r="R49" s="60">
        <f t="shared" si="61"/>
        <v>15</v>
      </c>
      <c r="S49" s="55" t="str">
        <f t="shared" si="62"/>
        <v>)</v>
      </c>
      <c r="T49" s="61" t="str">
        <f t="shared" si="63"/>
        <v>(</v>
      </c>
      <c r="U49" s="62" t="str">
        <f t="shared" si="9"/>
        <v>Sol</v>
      </c>
      <c r="V49" s="63" t="str">
        <f t="shared" si="64"/>
        <v>,</v>
      </c>
      <c r="W49" s="64" t="str">
        <f t="shared" si="11"/>
        <v/>
      </c>
      <c r="X49" s="63" t="str">
        <f t="shared" si="65"/>
        <v>,</v>
      </c>
      <c r="Y49" s="63">
        <f t="shared" si="66"/>
        <v>250</v>
      </c>
      <c r="Z49" s="55" t="str">
        <f t="shared" si="67"/>
        <v>)</v>
      </c>
      <c r="AA49" s="65" t="str">
        <f t="shared" si="68"/>
        <v>(</v>
      </c>
      <c r="AB49" s="56" t="str">
        <f t="shared" si="16"/>
        <v>La</v>
      </c>
      <c r="AC49" s="66" t="str">
        <f t="shared" si="69"/>
        <v>,</v>
      </c>
      <c r="AD49" s="58" t="str">
        <f t="shared" si="70"/>
        <v>m</v>
      </c>
      <c r="AE49" s="67" t="str">
        <f t="shared" si="71"/>
        <v>,</v>
      </c>
      <c r="AF49" s="60">
        <f t="shared" si="72"/>
        <v>350</v>
      </c>
      <c r="AG49" s="60" t="str">
        <f t="shared" si="73"/>
        <v>)</v>
      </c>
      <c r="AH49" s="68" t="str">
        <f t="shared" si="74"/>
        <v/>
      </c>
      <c r="AI49" s="69" t="str">
        <f t="shared" si="23"/>
        <v/>
      </c>
      <c r="AJ49" s="63" t="str">
        <f t="shared" si="75"/>
        <v/>
      </c>
      <c r="AK49" s="63" t="str">
        <f t="shared" si="76"/>
        <v/>
      </c>
      <c r="AL49" s="63" t="str">
        <f t="shared" si="77"/>
        <v/>
      </c>
      <c r="AM49" s="63" t="str">
        <f t="shared" si="78"/>
        <v/>
      </c>
      <c r="AN49" s="63" t="str">
        <f t="shared" si="79"/>
        <v/>
      </c>
    </row>
    <row r="50" spans="2:40" ht="24.5" thickTop="1" thickBot="1" x14ac:dyDescent="0.55000000000000004">
      <c r="C50" s="50" t="s">
        <v>1146</v>
      </c>
      <c r="D50" s="51" t="s">
        <v>1053</v>
      </c>
      <c r="E50" s="51"/>
      <c r="F50" s="52" t="s">
        <v>1017</v>
      </c>
      <c r="G50" s="52" t="s">
        <v>1016</v>
      </c>
      <c r="H50" s="51"/>
      <c r="I50" s="51"/>
      <c r="J50" s="53"/>
      <c r="K50" s="53"/>
      <c r="L50" s="54" t="str">
        <f t="shared" si="80"/>
        <v xml:space="preserve">            { line: "en el nombre, en el nombre del Señor., (Sol,,15)(La,m,250)", sC: ""},</v>
      </c>
      <c r="M50" s="55" t="str">
        <f t="shared" si="58"/>
        <v>(</v>
      </c>
      <c r="N50" s="56" t="str">
        <f t="shared" si="2"/>
        <v>Sol</v>
      </c>
      <c r="O50" s="57" t="str">
        <f t="shared" si="59"/>
        <v>,</v>
      </c>
      <c r="P50" s="58" t="str">
        <f t="shared" si="4"/>
        <v/>
      </c>
      <c r="Q50" s="59" t="str">
        <f t="shared" si="60"/>
        <v>,</v>
      </c>
      <c r="R50" s="60">
        <f t="shared" si="61"/>
        <v>15</v>
      </c>
      <c r="S50" s="55" t="str">
        <f t="shared" si="62"/>
        <v>)</v>
      </c>
      <c r="T50" s="61" t="str">
        <f t="shared" si="63"/>
        <v>(</v>
      </c>
      <c r="U50" s="62" t="str">
        <f t="shared" si="9"/>
        <v>La</v>
      </c>
      <c r="V50" s="63" t="str">
        <f t="shared" si="64"/>
        <v>,</v>
      </c>
      <c r="W50" s="64" t="str">
        <f t="shared" si="11"/>
        <v>m</v>
      </c>
      <c r="X50" s="63" t="str">
        <f t="shared" si="65"/>
        <v>,</v>
      </c>
      <c r="Y50" s="63">
        <f t="shared" si="66"/>
        <v>250</v>
      </c>
      <c r="Z50" s="55" t="str">
        <f t="shared" si="67"/>
        <v>)</v>
      </c>
      <c r="AA50" s="65" t="str">
        <f t="shared" si="68"/>
        <v/>
      </c>
      <c r="AB50" s="56" t="str">
        <f t="shared" si="16"/>
        <v/>
      </c>
      <c r="AC50" s="66" t="str">
        <f t="shared" si="69"/>
        <v/>
      </c>
      <c r="AD50" s="58" t="str">
        <f t="shared" si="70"/>
        <v/>
      </c>
      <c r="AE50" s="67" t="str">
        <f t="shared" si="71"/>
        <v/>
      </c>
      <c r="AF50" s="60" t="str">
        <f t="shared" si="72"/>
        <v/>
      </c>
      <c r="AG50" s="60" t="str">
        <f t="shared" si="73"/>
        <v/>
      </c>
      <c r="AH50" s="68" t="str">
        <f t="shared" si="74"/>
        <v/>
      </c>
      <c r="AI50" s="69" t="str">
        <f t="shared" si="23"/>
        <v/>
      </c>
      <c r="AJ50" s="63" t="str">
        <f t="shared" si="75"/>
        <v/>
      </c>
      <c r="AK50" s="63" t="str">
        <f t="shared" si="76"/>
        <v/>
      </c>
      <c r="AL50" s="63" t="str">
        <f t="shared" si="77"/>
        <v/>
      </c>
      <c r="AM50" s="63" t="str">
        <f t="shared" si="78"/>
        <v/>
      </c>
      <c r="AN50" s="63" t="str">
        <f t="shared" si="79"/>
        <v/>
      </c>
    </row>
    <row r="51" spans="2:40" ht="24.5" thickTop="1" thickBot="1" x14ac:dyDescent="0.55000000000000004">
      <c r="C51" s="78" t="s">
        <v>999</v>
      </c>
      <c r="D51" s="79"/>
      <c r="E51" s="79"/>
      <c r="F51" s="79"/>
      <c r="G51" s="79"/>
      <c r="H51" s="79"/>
      <c r="I51" s="79"/>
      <c r="J51" s="79"/>
      <c r="K51" s="79"/>
      <c r="L51" s="80" t="s">
        <v>1000</v>
      </c>
      <c r="M51" s="55" t="str">
        <f t="shared" si="58"/>
        <v/>
      </c>
      <c r="N51" s="56" t="str">
        <f t="shared" si="2"/>
        <v/>
      </c>
      <c r="O51" s="57" t="str">
        <f t="shared" si="59"/>
        <v/>
      </c>
      <c r="P51" s="58" t="str">
        <f t="shared" si="4"/>
        <v/>
      </c>
      <c r="Q51" s="59" t="str">
        <f t="shared" si="60"/>
        <v/>
      </c>
      <c r="R51" s="60" t="str">
        <f t="shared" si="61"/>
        <v/>
      </c>
      <c r="S51" s="55" t="str">
        <f t="shared" si="62"/>
        <v/>
      </c>
      <c r="T51" s="61" t="str">
        <f t="shared" si="63"/>
        <v/>
      </c>
      <c r="U51" s="62" t="str">
        <f t="shared" si="9"/>
        <v/>
      </c>
      <c r="V51" s="63" t="str">
        <f t="shared" si="64"/>
        <v/>
      </c>
      <c r="W51" s="64" t="str">
        <f t="shared" si="11"/>
        <v/>
      </c>
      <c r="X51" s="63" t="str">
        <f t="shared" si="65"/>
        <v/>
      </c>
      <c r="Y51" s="63" t="str">
        <f t="shared" si="66"/>
        <v/>
      </c>
      <c r="Z51" s="55" t="str">
        <f t="shared" si="67"/>
        <v/>
      </c>
      <c r="AA51" s="65" t="str">
        <f t="shared" si="68"/>
        <v/>
      </c>
      <c r="AB51" s="56" t="str">
        <f t="shared" si="16"/>
        <v/>
      </c>
      <c r="AC51" s="66" t="str">
        <f t="shared" si="69"/>
        <v/>
      </c>
      <c r="AD51" s="58" t="str">
        <f t="shared" si="70"/>
        <v/>
      </c>
      <c r="AE51" s="67" t="str">
        <f t="shared" si="71"/>
        <v/>
      </c>
      <c r="AF51" s="60" t="str">
        <f t="shared" si="72"/>
        <v/>
      </c>
      <c r="AG51" s="60" t="str">
        <f t="shared" si="73"/>
        <v/>
      </c>
      <c r="AH51" s="68" t="str">
        <f t="shared" si="74"/>
        <v/>
      </c>
      <c r="AI51" s="69" t="str">
        <f t="shared" si="23"/>
        <v/>
      </c>
      <c r="AJ51" s="63" t="str">
        <f t="shared" si="75"/>
        <v/>
      </c>
      <c r="AK51" s="63" t="str">
        <f t="shared" si="76"/>
        <v/>
      </c>
      <c r="AL51" s="63" t="str">
        <f t="shared" si="77"/>
        <v/>
      </c>
      <c r="AM51" s="63" t="str">
        <f t="shared" si="78"/>
        <v/>
      </c>
      <c r="AN51" s="63" t="str">
        <f t="shared" si="79"/>
        <v/>
      </c>
    </row>
    <row r="52" spans="2:40" ht="24.5" thickTop="1" thickBot="1" x14ac:dyDescent="0.55000000000000004">
      <c r="B52" t="s">
        <v>1001</v>
      </c>
      <c r="C52" s="81" t="s">
        <v>1136</v>
      </c>
      <c r="D52" s="82" t="s">
        <v>1048</v>
      </c>
      <c r="E52" s="82"/>
      <c r="F52" s="82" t="s">
        <v>1015</v>
      </c>
      <c r="G52" s="82"/>
      <c r="H52" s="82"/>
      <c r="I52" s="82"/>
      <c r="J52" s="82"/>
      <c r="K52" s="82"/>
      <c r="L52" s="83" t="str">
        <f>IF(C52="","",_xlfn.CONCAT("       triggerLine: ","""",C52,", ",M52:AN52,""", sC: ","""",B52,""", lines: ["))</f>
        <v xml:space="preserve">       triggerLine: "HOSANNA, HOSANNA,, (Fa,,15)(Mi,,250)", sC: "ta as", lines: [</v>
      </c>
      <c r="M52" s="55" t="str">
        <f t="shared" si="58"/>
        <v>(</v>
      </c>
      <c r="N52" s="56" t="str">
        <f t="shared" si="2"/>
        <v>Fa</v>
      </c>
      <c r="O52" s="57" t="str">
        <f t="shared" si="59"/>
        <v>,</v>
      </c>
      <c r="P52" s="58" t="str">
        <f t="shared" si="4"/>
        <v/>
      </c>
      <c r="Q52" s="59" t="str">
        <f t="shared" si="60"/>
        <v>,</v>
      </c>
      <c r="R52" s="60">
        <f t="shared" si="61"/>
        <v>15</v>
      </c>
      <c r="S52" s="55" t="str">
        <f t="shared" si="62"/>
        <v>)</v>
      </c>
      <c r="T52" s="61" t="str">
        <f t="shared" si="63"/>
        <v>(</v>
      </c>
      <c r="U52" s="62" t="str">
        <f t="shared" si="9"/>
        <v>Mi</v>
      </c>
      <c r="V52" s="63" t="str">
        <f t="shared" si="64"/>
        <v>,</v>
      </c>
      <c r="W52" s="64" t="str">
        <f t="shared" si="11"/>
        <v/>
      </c>
      <c r="X52" s="63" t="str">
        <f t="shared" si="65"/>
        <v>,</v>
      </c>
      <c r="Y52" s="63">
        <f t="shared" si="66"/>
        <v>250</v>
      </c>
      <c r="Z52" s="55" t="str">
        <f t="shared" si="67"/>
        <v>)</v>
      </c>
      <c r="AA52" s="65" t="str">
        <f t="shared" si="68"/>
        <v/>
      </c>
      <c r="AB52" s="56" t="str">
        <f t="shared" si="16"/>
        <v/>
      </c>
      <c r="AC52" s="66" t="str">
        <f t="shared" si="69"/>
        <v/>
      </c>
      <c r="AD52" s="58" t="str">
        <f t="shared" si="70"/>
        <v/>
      </c>
      <c r="AE52" s="67" t="str">
        <f t="shared" si="71"/>
        <v/>
      </c>
      <c r="AF52" s="60" t="str">
        <f t="shared" si="72"/>
        <v/>
      </c>
      <c r="AG52" s="60" t="str">
        <f t="shared" si="73"/>
        <v/>
      </c>
      <c r="AH52" s="68" t="str">
        <f t="shared" si="74"/>
        <v/>
      </c>
      <c r="AI52" s="69" t="str">
        <f t="shared" si="23"/>
        <v/>
      </c>
      <c r="AJ52" s="63" t="str">
        <f t="shared" si="75"/>
        <v/>
      </c>
      <c r="AK52" s="63" t="str">
        <f t="shared" si="76"/>
        <v/>
      </c>
      <c r="AL52" s="63" t="str">
        <f t="shared" si="77"/>
        <v/>
      </c>
      <c r="AM52" s="63" t="str">
        <f t="shared" si="78"/>
        <v/>
      </c>
      <c r="AN52" s="63" t="str">
        <f t="shared" si="79"/>
        <v/>
      </c>
    </row>
    <row r="53" spans="2:40" ht="24.5" thickTop="1" thickBot="1" x14ac:dyDescent="0.55000000000000004">
      <c r="B53" t="s">
        <v>1003</v>
      </c>
      <c r="C53" s="84" t="s">
        <v>1136</v>
      </c>
      <c r="D53" s="85" t="s">
        <v>1048</v>
      </c>
      <c r="E53" s="85"/>
      <c r="F53" s="85" t="s">
        <v>1015</v>
      </c>
      <c r="G53" s="85"/>
      <c r="H53" s="86"/>
      <c r="I53" s="86"/>
      <c r="J53" s="86"/>
      <c r="K53" s="86"/>
      <c r="L53" s="87" t="str">
        <f t="shared" ref="L53:L58" si="81">IF(C53="","",_xlfn.CONCAT("            { line: ","""",C53,", ",M53:AN53,""", sC: ","""",B53,"""},"))</f>
        <v xml:space="preserve">            { line: "HOSANNA, HOSANNA,, (Fa,,15)(Mi,,250)", sC: "as"},</v>
      </c>
      <c r="M53" s="55" t="str">
        <f t="shared" si="58"/>
        <v>(</v>
      </c>
      <c r="N53" s="56" t="str">
        <f t="shared" si="2"/>
        <v>Fa</v>
      </c>
      <c r="O53" s="57" t="str">
        <f t="shared" si="59"/>
        <v>,</v>
      </c>
      <c r="P53" s="58" t="str">
        <f t="shared" si="4"/>
        <v/>
      </c>
      <c r="Q53" s="59" t="str">
        <f t="shared" si="60"/>
        <v>,</v>
      </c>
      <c r="R53" s="60">
        <f t="shared" si="61"/>
        <v>15</v>
      </c>
      <c r="S53" s="55" t="str">
        <f t="shared" si="62"/>
        <v>)</v>
      </c>
      <c r="T53" s="61" t="str">
        <f t="shared" si="63"/>
        <v>(</v>
      </c>
      <c r="U53" s="62" t="str">
        <f t="shared" si="9"/>
        <v>Mi</v>
      </c>
      <c r="V53" s="63" t="str">
        <f t="shared" si="64"/>
        <v>,</v>
      </c>
      <c r="W53" s="64" t="str">
        <f t="shared" si="11"/>
        <v/>
      </c>
      <c r="X53" s="63" t="str">
        <f t="shared" si="65"/>
        <v>,</v>
      </c>
      <c r="Y53" s="63">
        <f t="shared" si="66"/>
        <v>250</v>
      </c>
      <c r="Z53" s="55" t="str">
        <f t="shared" si="67"/>
        <v>)</v>
      </c>
      <c r="AA53" s="65" t="str">
        <f t="shared" si="68"/>
        <v/>
      </c>
      <c r="AB53" s="56" t="str">
        <f t="shared" si="16"/>
        <v/>
      </c>
      <c r="AC53" s="66" t="str">
        <f t="shared" si="69"/>
        <v/>
      </c>
      <c r="AD53" s="58" t="str">
        <f t="shared" si="70"/>
        <v/>
      </c>
      <c r="AE53" s="67" t="str">
        <f t="shared" si="71"/>
        <v/>
      </c>
      <c r="AF53" s="60" t="str">
        <f t="shared" si="72"/>
        <v/>
      </c>
      <c r="AG53" s="60" t="str">
        <f t="shared" si="73"/>
        <v/>
      </c>
      <c r="AH53" s="68" t="str">
        <f t="shared" si="74"/>
        <v/>
      </c>
      <c r="AI53" s="69" t="str">
        <f t="shared" si="23"/>
        <v/>
      </c>
      <c r="AJ53" s="63" t="str">
        <f t="shared" si="75"/>
        <v/>
      </c>
      <c r="AK53" s="63" t="str">
        <f t="shared" si="76"/>
        <v/>
      </c>
      <c r="AL53" s="63" t="str">
        <f t="shared" si="77"/>
        <v/>
      </c>
      <c r="AM53" s="63" t="str">
        <f t="shared" si="78"/>
        <v/>
      </c>
      <c r="AN53" s="63" t="str">
        <f t="shared" si="79"/>
        <v/>
      </c>
    </row>
    <row r="54" spans="2:40" ht="24.5" thickTop="1" thickBot="1" x14ac:dyDescent="0.55000000000000004">
      <c r="B54" t="s">
        <v>1003</v>
      </c>
      <c r="C54" s="84" t="s">
        <v>1136</v>
      </c>
      <c r="D54" s="88" t="s">
        <v>1048</v>
      </c>
      <c r="E54" s="88"/>
      <c r="F54" s="88" t="s">
        <v>1053</v>
      </c>
      <c r="G54" s="88"/>
      <c r="H54" s="89"/>
      <c r="I54" s="89"/>
      <c r="J54" s="89"/>
      <c r="K54" s="89"/>
      <c r="L54" s="87" t="str">
        <f t="shared" si="81"/>
        <v xml:space="preserve">            { line: "HOSANNA, HOSANNA,, (Fa,,15)(Sol,,250)", sC: "as"},</v>
      </c>
      <c r="M54" s="55" t="str">
        <f t="shared" si="58"/>
        <v>(</v>
      </c>
      <c r="N54" s="56" t="str">
        <f t="shared" si="2"/>
        <v>Fa</v>
      </c>
      <c r="O54" s="57" t="str">
        <f t="shared" si="59"/>
        <v>,</v>
      </c>
      <c r="P54" s="58" t="str">
        <f t="shared" si="4"/>
        <v/>
      </c>
      <c r="Q54" s="59" t="str">
        <f t="shared" si="60"/>
        <v>,</v>
      </c>
      <c r="R54" s="60">
        <f t="shared" si="61"/>
        <v>15</v>
      </c>
      <c r="S54" s="55" t="str">
        <f t="shared" si="62"/>
        <v>)</v>
      </c>
      <c r="T54" s="61" t="str">
        <f t="shared" si="63"/>
        <v>(</v>
      </c>
      <c r="U54" s="62" t="str">
        <f t="shared" si="9"/>
        <v>Sol</v>
      </c>
      <c r="V54" s="63" t="str">
        <f t="shared" si="64"/>
        <v>,</v>
      </c>
      <c r="W54" s="64" t="str">
        <f t="shared" si="11"/>
        <v/>
      </c>
      <c r="X54" s="63" t="str">
        <f t="shared" si="65"/>
        <v>,</v>
      </c>
      <c r="Y54" s="63">
        <f t="shared" si="66"/>
        <v>250</v>
      </c>
      <c r="Z54" s="55" t="str">
        <f t="shared" si="67"/>
        <v>)</v>
      </c>
      <c r="AA54" s="65" t="str">
        <f t="shared" si="68"/>
        <v/>
      </c>
      <c r="AB54" s="56" t="str">
        <f t="shared" si="16"/>
        <v/>
      </c>
      <c r="AC54" s="66" t="str">
        <f t="shared" si="69"/>
        <v/>
      </c>
      <c r="AD54" s="58" t="str">
        <f t="shared" si="70"/>
        <v/>
      </c>
      <c r="AE54" s="67" t="str">
        <f t="shared" si="71"/>
        <v/>
      </c>
      <c r="AF54" s="60" t="str">
        <f t="shared" si="72"/>
        <v/>
      </c>
      <c r="AG54" s="60" t="str">
        <f t="shared" si="73"/>
        <v/>
      </c>
      <c r="AH54" s="68" t="str">
        <f t="shared" si="74"/>
        <v/>
      </c>
      <c r="AI54" s="69" t="str">
        <f t="shared" si="23"/>
        <v/>
      </c>
      <c r="AJ54" s="63" t="str">
        <f t="shared" si="75"/>
        <v/>
      </c>
      <c r="AK54" s="63" t="str">
        <f t="shared" si="76"/>
        <v/>
      </c>
      <c r="AL54" s="63" t="str">
        <f t="shared" si="77"/>
        <v/>
      </c>
      <c r="AM54" s="63" t="str">
        <f t="shared" si="78"/>
        <v/>
      </c>
      <c r="AN54" s="63" t="str">
        <f t="shared" si="79"/>
        <v/>
      </c>
    </row>
    <row r="55" spans="2:40" ht="24.5" thickTop="1" thickBot="1" x14ac:dyDescent="0.55000000000000004">
      <c r="B55" t="s">
        <v>1003</v>
      </c>
      <c r="C55" s="84" t="s">
        <v>1144</v>
      </c>
      <c r="D55" s="85" t="s">
        <v>1048</v>
      </c>
      <c r="E55" s="85"/>
      <c r="F55" s="85" t="s">
        <v>1015</v>
      </c>
      <c r="G55" s="85"/>
      <c r="H55" s="86"/>
      <c r="I55" s="86"/>
      <c r="J55" s="86"/>
      <c r="K55" s="86"/>
      <c r="L55" s="87" t="str">
        <f t="shared" si="81"/>
        <v xml:space="preserve">            { line: "EN LO ALTO DEL CIELO., (Fa,,15)(Mi,,250)", sC: "as"},</v>
      </c>
      <c r="M55" s="55" t="str">
        <f t="shared" ref="M55" si="82">IF(N55="","","(")</f>
        <v>(</v>
      </c>
      <c r="N55" s="56" t="str">
        <f t="shared" ref="N55" si="83">IF(D55="","",D55)</f>
        <v>Fa</v>
      </c>
      <c r="O55" s="57" t="str">
        <f t="shared" ref="O55" si="84">IF(N55="","",",")</f>
        <v>,</v>
      </c>
      <c r="P55" s="58" t="str">
        <f t="shared" ref="P55" si="85">IF(E55="","",E55)</f>
        <v/>
      </c>
      <c r="Q55" s="59" t="str">
        <f t="shared" ref="Q55" si="86">IF(N55="","",",")</f>
        <v>,</v>
      </c>
      <c r="R55" s="60">
        <f t="shared" ref="R55" si="87">IF(N55="","",15)</f>
        <v>15</v>
      </c>
      <c r="S55" s="55" t="str">
        <f t="shared" ref="S55" si="88">IF(N55="","",")")</f>
        <v>)</v>
      </c>
      <c r="T55" s="61" t="str">
        <f t="shared" ref="T55" si="89">IF(U55="","","(")</f>
        <v>(</v>
      </c>
      <c r="U55" s="62" t="str">
        <f t="shared" ref="U55" si="90">IF(F55="","",F55)</f>
        <v>Mi</v>
      </c>
      <c r="V55" s="63" t="str">
        <f t="shared" ref="V55" si="91">IF(U55="","",",")</f>
        <v>,</v>
      </c>
      <c r="W55" s="64" t="str">
        <f t="shared" ref="W55" si="92">IF(G55="","",G55)</f>
        <v/>
      </c>
      <c r="X55" s="63" t="str">
        <f t="shared" ref="X55" si="93">IF(U55="","",",")</f>
        <v>,</v>
      </c>
      <c r="Y55" s="63">
        <f t="shared" ref="Y55" si="94">IF(U55="","",250)</f>
        <v>250</v>
      </c>
      <c r="Z55" s="55" t="str">
        <f t="shared" ref="Z55" si="95">IF(U55="","",")")</f>
        <v>)</v>
      </c>
      <c r="AA55" s="65" t="str">
        <f t="shared" ref="AA55" si="96">IF(AB55="","","(")</f>
        <v/>
      </c>
      <c r="AB55" s="56" t="str">
        <f t="shared" ref="AB55" si="97">IF(H55="","",H55)</f>
        <v/>
      </c>
      <c r="AC55" s="66" t="str">
        <f t="shared" ref="AC55" si="98">IF(AB55="","",",")</f>
        <v/>
      </c>
      <c r="AD55" s="58" t="str">
        <f t="shared" ref="AD55" si="99">IF(I55="","",I55)</f>
        <v/>
      </c>
      <c r="AE55" s="67" t="str">
        <f t="shared" ref="AE55" si="100">IF(AB55="","",",")</f>
        <v/>
      </c>
      <c r="AF55" s="60" t="str">
        <f t="shared" ref="AF55" si="101">IF(AB55="","",350)</f>
        <v/>
      </c>
      <c r="AG55" s="60" t="str">
        <f t="shared" ref="AG55" si="102">IF(AB55="","",")")</f>
        <v/>
      </c>
      <c r="AH55" s="68" t="str">
        <f t="shared" ref="AH55" si="103">IF(AI55="","","(")</f>
        <v/>
      </c>
      <c r="AI55" s="69" t="str">
        <f t="shared" ref="AI55" si="104">IF(J55="","",J55)</f>
        <v/>
      </c>
      <c r="AJ55" s="63" t="str">
        <f t="shared" ref="AJ55" si="105">IF(AI55="","",",")</f>
        <v/>
      </c>
      <c r="AK55" s="63" t="str">
        <f t="shared" ref="AK55" si="106">IF(K55="","",K55)</f>
        <v/>
      </c>
      <c r="AL55" s="63" t="str">
        <f t="shared" ref="AL55" si="107">IF(AI55="","",",")</f>
        <v/>
      </c>
      <c r="AM55" s="63" t="str">
        <f t="shared" ref="AM55" si="108">IF(AI55="","",450)</f>
        <v/>
      </c>
      <c r="AN55" s="63" t="str">
        <f t="shared" ref="AN55" si="109">IF(AI55="","",")")</f>
        <v/>
      </c>
    </row>
    <row r="56" spans="2:40" ht="24.5" thickTop="1" thickBot="1" x14ac:dyDescent="0.55000000000000004">
      <c r="B56" t="s">
        <v>1003</v>
      </c>
      <c r="C56" s="84" t="s">
        <v>1136</v>
      </c>
      <c r="D56" s="85" t="s">
        <v>1048</v>
      </c>
      <c r="E56" s="85"/>
      <c r="F56" s="85" t="s">
        <v>1015</v>
      </c>
      <c r="G56" s="85"/>
      <c r="H56" s="86"/>
      <c r="I56" s="86"/>
      <c r="J56" s="86"/>
      <c r="K56" s="86"/>
      <c r="L56" s="87" t="str">
        <f t="shared" si="81"/>
        <v xml:space="preserve">            { line: "HOSANNA, HOSANNA,, (Fa,,15)(Mi,,250)", sC: "as"},</v>
      </c>
      <c r="M56" s="55" t="str">
        <f t="shared" si="58"/>
        <v>(</v>
      </c>
      <c r="N56" s="56" t="str">
        <f t="shared" si="2"/>
        <v>Fa</v>
      </c>
      <c r="O56" s="57" t="str">
        <f t="shared" si="59"/>
        <v>,</v>
      </c>
      <c r="P56" s="58" t="str">
        <f t="shared" si="4"/>
        <v/>
      </c>
      <c r="Q56" s="59" t="str">
        <f t="shared" si="60"/>
        <v>,</v>
      </c>
      <c r="R56" s="60">
        <f t="shared" si="61"/>
        <v>15</v>
      </c>
      <c r="S56" s="55" t="str">
        <f t="shared" si="62"/>
        <v>)</v>
      </c>
      <c r="T56" s="61" t="str">
        <f t="shared" si="63"/>
        <v>(</v>
      </c>
      <c r="U56" s="62" t="str">
        <f t="shared" si="9"/>
        <v>Mi</v>
      </c>
      <c r="V56" s="63" t="str">
        <f t="shared" si="64"/>
        <v>,</v>
      </c>
      <c r="W56" s="64" t="str">
        <f t="shared" si="11"/>
        <v/>
      </c>
      <c r="X56" s="63" t="str">
        <f t="shared" si="65"/>
        <v>,</v>
      </c>
      <c r="Y56" s="63">
        <f t="shared" si="66"/>
        <v>250</v>
      </c>
      <c r="Z56" s="55" t="str">
        <f t="shared" si="67"/>
        <v>)</v>
      </c>
      <c r="AA56" s="65" t="str">
        <f t="shared" si="68"/>
        <v/>
      </c>
      <c r="AB56" s="56" t="str">
        <f t="shared" si="16"/>
        <v/>
      </c>
      <c r="AC56" s="66" t="str">
        <f t="shared" si="69"/>
        <v/>
      </c>
      <c r="AD56" s="58" t="str">
        <f t="shared" si="70"/>
        <v/>
      </c>
      <c r="AE56" s="67" t="str">
        <f t="shared" si="71"/>
        <v/>
      </c>
      <c r="AF56" s="60" t="str">
        <f t="shared" si="72"/>
        <v/>
      </c>
      <c r="AG56" s="60" t="str">
        <f t="shared" si="73"/>
        <v/>
      </c>
      <c r="AH56" s="68" t="str">
        <f t="shared" si="74"/>
        <v/>
      </c>
      <c r="AI56" s="69" t="str">
        <f t="shared" si="23"/>
        <v/>
      </c>
      <c r="AJ56" s="63" t="str">
        <f t="shared" si="75"/>
        <v/>
      </c>
      <c r="AK56" s="63" t="str">
        <f t="shared" si="76"/>
        <v/>
      </c>
      <c r="AL56" s="63" t="str">
        <f t="shared" si="77"/>
        <v/>
      </c>
      <c r="AM56" s="63" t="str">
        <f t="shared" si="78"/>
        <v/>
      </c>
      <c r="AN56" s="63" t="str">
        <f t="shared" si="79"/>
        <v/>
      </c>
    </row>
    <row r="57" spans="2:40" ht="24.5" thickTop="1" thickBot="1" x14ac:dyDescent="0.55000000000000004">
      <c r="B57" t="s">
        <v>1003</v>
      </c>
      <c r="C57" s="84" t="s">
        <v>1136</v>
      </c>
      <c r="D57" s="88" t="s">
        <v>1048</v>
      </c>
      <c r="E57" s="88"/>
      <c r="F57" s="88" t="s">
        <v>1015</v>
      </c>
      <c r="G57" s="88"/>
      <c r="H57" s="89"/>
      <c r="I57" s="89"/>
      <c r="J57" s="89"/>
      <c r="K57" s="89"/>
      <c r="L57" s="87" t="str">
        <f t="shared" si="81"/>
        <v xml:space="preserve">            { line: "HOSANNA, HOSANNA,, (Fa,,15)(Mi,,250)", sC: "as"},</v>
      </c>
      <c r="M57" s="55" t="str">
        <f t="shared" si="58"/>
        <v>(</v>
      </c>
      <c r="N57" s="56" t="str">
        <f t="shared" si="2"/>
        <v>Fa</v>
      </c>
      <c r="O57" s="57" t="str">
        <f t="shared" si="59"/>
        <v>,</v>
      </c>
      <c r="P57" s="58" t="str">
        <f t="shared" si="4"/>
        <v/>
      </c>
      <c r="Q57" s="59" t="str">
        <f t="shared" si="60"/>
        <v>,</v>
      </c>
      <c r="R57" s="60">
        <f t="shared" si="61"/>
        <v>15</v>
      </c>
      <c r="S57" s="55" t="str">
        <f t="shared" si="62"/>
        <v>)</v>
      </c>
      <c r="T57" s="61" t="str">
        <f t="shared" si="63"/>
        <v>(</v>
      </c>
      <c r="U57" s="62" t="str">
        <f t="shared" si="9"/>
        <v>Mi</v>
      </c>
      <c r="V57" s="63" t="str">
        <f t="shared" si="64"/>
        <v>,</v>
      </c>
      <c r="W57" s="64" t="str">
        <f t="shared" si="11"/>
        <v/>
      </c>
      <c r="X57" s="63" t="str">
        <f t="shared" si="65"/>
        <v>,</v>
      </c>
      <c r="Y57" s="63">
        <f t="shared" si="66"/>
        <v>250</v>
      </c>
      <c r="Z57" s="55" t="str">
        <f t="shared" si="67"/>
        <v>)</v>
      </c>
      <c r="AA57" s="65" t="str">
        <f t="shared" si="68"/>
        <v/>
      </c>
      <c r="AB57" s="56" t="str">
        <f t="shared" si="16"/>
        <v/>
      </c>
      <c r="AC57" s="66" t="str">
        <f t="shared" si="69"/>
        <v/>
      </c>
      <c r="AD57" s="58" t="str">
        <f t="shared" si="70"/>
        <v/>
      </c>
      <c r="AE57" s="67" t="str">
        <f t="shared" si="71"/>
        <v/>
      </c>
      <c r="AF57" s="60" t="str">
        <f t="shared" si="72"/>
        <v/>
      </c>
      <c r="AG57" s="60" t="str">
        <f t="shared" si="73"/>
        <v/>
      </c>
      <c r="AH57" s="68" t="str">
        <f t="shared" si="74"/>
        <v/>
      </c>
      <c r="AI57" s="69" t="str">
        <f t="shared" si="23"/>
        <v/>
      </c>
      <c r="AJ57" s="63" t="str">
        <f t="shared" si="75"/>
        <v/>
      </c>
      <c r="AK57" s="63" t="str">
        <f t="shared" si="76"/>
        <v/>
      </c>
      <c r="AL57" s="63" t="str">
        <f t="shared" si="77"/>
        <v/>
      </c>
      <c r="AM57" s="63" t="str">
        <f t="shared" si="78"/>
        <v/>
      </c>
      <c r="AN57" s="63" t="str">
        <f t="shared" si="79"/>
        <v/>
      </c>
    </row>
    <row r="58" spans="2:40" ht="24.5" thickTop="1" thickBot="1" x14ac:dyDescent="0.55000000000000004">
      <c r="B58" t="s">
        <v>1003</v>
      </c>
      <c r="C58" s="84" t="s">
        <v>1136</v>
      </c>
      <c r="D58" s="90" t="s">
        <v>1048</v>
      </c>
      <c r="E58" s="90"/>
      <c r="F58" s="90" t="s">
        <v>1053</v>
      </c>
      <c r="G58" s="90"/>
      <c r="H58" s="91"/>
      <c r="I58" s="91"/>
      <c r="J58" s="91"/>
      <c r="K58" s="91"/>
      <c r="L58" s="87" t="str">
        <f t="shared" si="81"/>
        <v xml:space="preserve">            { line: "HOSANNA, HOSANNA,, (Fa,,15)(Sol,,250)", sC: "as"},</v>
      </c>
      <c r="M58" s="55" t="str">
        <f t="shared" si="58"/>
        <v>(</v>
      </c>
      <c r="N58" s="56" t="str">
        <f t="shared" si="2"/>
        <v>Fa</v>
      </c>
      <c r="O58" s="57" t="str">
        <f t="shared" si="59"/>
        <v>,</v>
      </c>
      <c r="P58" s="58" t="str">
        <f t="shared" si="4"/>
        <v/>
      </c>
      <c r="Q58" s="59" t="str">
        <f t="shared" si="60"/>
        <v>,</v>
      </c>
      <c r="R58" s="60">
        <f t="shared" si="61"/>
        <v>15</v>
      </c>
      <c r="S58" s="55" t="str">
        <f t="shared" si="62"/>
        <v>)</v>
      </c>
      <c r="T58" s="61" t="str">
        <f t="shared" si="63"/>
        <v>(</v>
      </c>
      <c r="U58" s="62" t="str">
        <f t="shared" si="9"/>
        <v>Sol</v>
      </c>
      <c r="V58" s="63" t="str">
        <f t="shared" si="64"/>
        <v>,</v>
      </c>
      <c r="W58" s="64" t="str">
        <f t="shared" si="11"/>
        <v/>
      </c>
      <c r="X58" s="63" t="str">
        <f t="shared" si="65"/>
        <v>,</v>
      </c>
      <c r="Y58" s="63">
        <f t="shared" si="66"/>
        <v>250</v>
      </c>
      <c r="Z58" s="55" t="str">
        <f t="shared" si="67"/>
        <v>)</v>
      </c>
      <c r="AA58" s="65" t="str">
        <f t="shared" si="68"/>
        <v/>
      </c>
      <c r="AB58" s="56" t="str">
        <f t="shared" si="16"/>
        <v/>
      </c>
      <c r="AC58" s="66" t="str">
        <f t="shared" si="69"/>
        <v/>
      </c>
      <c r="AD58" s="58" t="str">
        <f t="shared" si="70"/>
        <v/>
      </c>
      <c r="AE58" s="67" t="str">
        <f t="shared" si="71"/>
        <v/>
      </c>
      <c r="AF58" s="60" t="str">
        <f t="shared" si="72"/>
        <v/>
      </c>
      <c r="AG58" s="60" t="str">
        <f t="shared" si="73"/>
        <v/>
      </c>
      <c r="AH58" s="68" t="str">
        <f t="shared" si="74"/>
        <v/>
      </c>
      <c r="AI58" s="69" t="str">
        <f t="shared" si="23"/>
        <v/>
      </c>
      <c r="AJ58" s="63" t="str">
        <f t="shared" si="75"/>
        <v/>
      </c>
      <c r="AK58" s="63" t="str">
        <f t="shared" si="76"/>
        <v/>
      </c>
      <c r="AL58" s="63" t="str">
        <f t="shared" si="77"/>
        <v/>
      </c>
      <c r="AM58" s="63" t="str">
        <f t="shared" si="78"/>
        <v/>
      </c>
      <c r="AN58" s="63" t="str">
        <f t="shared" si="79"/>
        <v/>
      </c>
    </row>
    <row r="59" spans="2:40" ht="24.5" thickTop="1" thickBot="1" x14ac:dyDescent="0.55000000000000004">
      <c r="B59" t="s">
        <v>1003</v>
      </c>
      <c r="C59" s="92" t="s">
        <v>1144</v>
      </c>
      <c r="D59" s="82" t="s">
        <v>1017</v>
      </c>
      <c r="E59" s="82" t="s">
        <v>1016</v>
      </c>
      <c r="F59" s="82"/>
      <c r="G59" s="82"/>
      <c r="H59" s="82"/>
      <c r="I59" s="82"/>
      <c r="J59" s="82"/>
      <c r="K59" s="82"/>
      <c r="L59" s="93" t="str">
        <f>IF(C59="","",_xlfn.CONCAT("            { line: ","""",C59,", ",M59:AN59,""", sC: ","""",B59,"""},  ]},"))</f>
        <v xml:space="preserve">            { line: "EN LO ALTO DEL CIELO., (La,m,15)", sC: "as"},  ]},</v>
      </c>
      <c r="M59" s="55" t="str">
        <f t="shared" si="58"/>
        <v>(</v>
      </c>
      <c r="N59" s="56" t="str">
        <f t="shared" si="2"/>
        <v>La</v>
      </c>
      <c r="O59" s="57" t="str">
        <f t="shared" si="59"/>
        <v>,</v>
      </c>
      <c r="P59" s="58" t="str">
        <f t="shared" si="4"/>
        <v>m</v>
      </c>
      <c r="Q59" s="59" t="str">
        <f t="shared" si="60"/>
        <v>,</v>
      </c>
      <c r="R59" s="60">
        <f t="shared" si="61"/>
        <v>15</v>
      </c>
      <c r="S59" s="55" t="str">
        <f t="shared" si="62"/>
        <v>)</v>
      </c>
      <c r="T59" s="61" t="str">
        <f t="shared" si="63"/>
        <v/>
      </c>
      <c r="U59" s="62" t="str">
        <f t="shared" si="9"/>
        <v/>
      </c>
      <c r="V59" s="63" t="str">
        <f t="shared" si="64"/>
        <v/>
      </c>
      <c r="W59" s="64" t="str">
        <f t="shared" si="11"/>
        <v/>
      </c>
      <c r="X59" s="63" t="str">
        <f t="shared" si="65"/>
        <v/>
      </c>
      <c r="Y59" s="63" t="str">
        <f t="shared" si="66"/>
        <v/>
      </c>
      <c r="Z59" s="55" t="str">
        <f t="shared" si="67"/>
        <v/>
      </c>
      <c r="AA59" s="65" t="str">
        <f t="shared" si="68"/>
        <v/>
      </c>
      <c r="AB59" s="56" t="str">
        <f t="shared" si="16"/>
        <v/>
      </c>
      <c r="AC59" s="66" t="str">
        <f t="shared" si="69"/>
        <v/>
      </c>
      <c r="AD59" s="58" t="str">
        <f t="shared" si="70"/>
        <v/>
      </c>
      <c r="AE59" s="67" t="str">
        <f t="shared" si="71"/>
        <v/>
      </c>
      <c r="AF59" s="60" t="str">
        <f t="shared" si="72"/>
        <v/>
      </c>
      <c r="AG59" s="60" t="str">
        <f t="shared" si="73"/>
        <v/>
      </c>
      <c r="AH59" s="68" t="str">
        <f t="shared" si="74"/>
        <v/>
      </c>
      <c r="AI59" s="69" t="str">
        <f t="shared" si="23"/>
        <v/>
      </c>
      <c r="AJ59" s="63" t="str">
        <f t="shared" si="75"/>
        <v/>
      </c>
      <c r="AK59" s="63" t="str">
        <f t="shared" si="76"/>
        <v/>
      </c>
      <c r="AL59" s="63" t="str">
        <f t="shared" si="77"/>
        <v/>
      </c>
      <c r="AM59" s="63" t="str">
        <f t="shared" si="78"/>
        <v/>
      </c>
      <c r="AN59" s="63" t="str">
        <f t="shared" si="79"/>
        <v/>
      </c>
    </row>
    <row r="60" spans="2:40" ht="24.5" thickTop="1" thickBot="1" x14ac:dyDescent="0.55000000000000004">
      <c r="C60" s="78" t="s">
        <v>999</v>
      </c>
      <c r="D60" s="79"/>
      <c r="E60" s="79"/>
      <c r="F60" s="79"/>
      <c r="G60" s="79"/>
      <c r="H60" s="79"/>
      <c r="I60" s="79"/>
      <c r="J60" s="79"/>
      <c r="K60" s="79"/>
      <c r="L60" s="80" t="s">
        <v>1000</v>
      </c>
      <c r="M60" s="55" t="str">
        <f t="shared" ref="M60:M62" si="110">IF(N60="","","(")</f>
        <v/>
      </c>
      <c r="N60" s="56" t="str">
        <f t="shared" ref="N60:N62" si="111">IF(D60="","",D60)</f>
        <v/>
      </c>
      <c r="O60" s="57" t="str">
        <f t="shared" ref="O60:O62" si="112">IF(N60="","",",")</f>
        <v/>
      </c>
      <c r="P60" s="58" t="str">
        <f t="shared" ref="P60:P62" si="113">IF(E60="","",E60)</f>
        <v/>
      </c>
      <c r="Q60" s="59" t="str">
        <f t="shared" ref="Q60:Q62" si="114">IF(N60="","",",")</f>
        <v/>
      </c>
      <c r="R60" s="60" t="str">
        <f t="shared" ref="R60:R62" si="115">IF(N60="","",15)</f>
        <v/>
      </c>
      <c r="S60" s="55" t="str">
        <f t="shared" ref="S60:S62" si="116">IF(N60="","",")")</f>
        <v/>
      </c>
      <c r="T60" s="61" t="str">
        <f t="shared" ref="T60:T62" si="117">IF(U60="","","(")</f>
        <v/>
      </c>
      <c r="U60" s="62" t="str">
        <f t="shared" ref="U60:U62" si="118">IF(F60="","",F60)</f>
        <v/>
      </c>
      <c r="V60" s="63" t="str">
        <f t="shared" ref="V60:V62" si="119">IF(U60="","",",")</f>
        <v/>
      </c>
      <c r="W60" s="64" t="str">
        <f t="shared" ref="W60:W62" si="120">IF(G60="","",G60)</f>
        <v/>
      </c>
      <c r="X60" s="63" t="str">
        <f t="shared" ref="X60:X62" si="121">IF(U60="","",",")</f>
        <v/>
      </c>
      <c r="Y60" s="63" t="str">
        <f t="shared" ref="Y60:Y62" si="122">IF(U60="","",250)</f>
        <v/>
      </c>
      <c r="Z60" s="55" t="str">
        <f t="shared" ref="Z60:Z62" si="123">IF(U60="","",")")</f>
        <v/>
      </c>
      <c r="AA60" s="65" t="str">
        <f t="shared" ref="AA60:AA62" si="124">IF(AB60="","","(")</f>
        <v/>
      </c>
      <c r="AB60" s="56" t="str">
        <f t="shared" ref="AB60:AB62" si="125">IF(H60="","",H60)</f>
        <v/>
      </c>
      <c r="AC60" s="66" t="str">
        <f t="shared" ref="AC60:AC62" si="126">IF(AB60="","",",")</f>
        <v/>
      </c>
      <c r="AD60" s="58" t="str">
        <f t="shared" ref="AD60:AD62" si="127">IF(I60="","",I60)</f>
        <v/>
      </c>
      <c r="AE60" s="67" t="str">
        <f t="shared" ref="AE60:AE62" si="128">IF(AB60="","",",")</f>
        <v/>
      </c>
      <c r="AF60" s="60" t="str">
        <f t="shared" ref="AF60:AF62" si="129">IF(AB60="","",350)</f>
        <v/>
      </c>
      <c r="AG60" s="60" t="str">
        <f t="shared" ref="AG60:AG62" si="130">IF(AB60="","",")")</f>
        <v/>
      </c>
      <c r="AH60" s="68" t="str">
        <f t="shared" ref="AH60:AH62" si="131">IF(AI60="","","(")</f>
        <v/>
      </c>
      <c r="AI60" s="69" t="str">
        <f t="shared" ref="AI60:AI62" si="132">IF(J60="","",J60)</f>
        <v/>
      </c>
      <c r="AJ60" s="63" t="str">
        <f t="shared" ref="AJ60:AJ62" si="133">IF(AI60="","",",")</f>
        <v/>
      </c>
      <c r="AK60" s="63" t="str">
        <f t="shared" ref="AK60:AK62" si="134">IF(K60="","",K60)</f>
        <v/>
      </c>
      <c r="AL60" s="63" t="str">
        <f t="shared" ref="AL60:AL62" si="135">IF(AI60="","",",")</f>
        <v/>
      </c>
      <c r="AM60" s="63" t="str">
        <f t="shared" ref="AM60:AM62" si="136">IF(AI60="","",450)</f>
        <v/>
      </c>
      <c r="AN60" s="63" t="str">
        <f t="shared" ref="AN60:AN62" si="137">IF(AI60="","",")")</f>
        <v/>
      </c>
    </row>
    <row r="61" spans="2:40" ht="24.5" thickTop="1" thickBot="1" x14ac:dyDescent="0.55000000000000004">
      <c r="B61" t="s">
        <v>1001</v>
      </c>
      <c r="C61" s="81" t="s">
        <v>1129</v>
      </c>
      <c r="D61" s="82" t="s">
        <v>1017</v>
      </c>
      <c r="E61" s="82" t="s">
        <v>1016</v>
      </c>
      <c r="F61" s="82"/>
      <c r="G61" s="82"/>
      <c r="H61" s="82"/>
      <c r="I61" s="82"/>
      <c r="J61" s="82"/>
      <c r="K61" s="82"/>
      <c r="L61" s="83" t="str">
        <f>IF(C61="","",_xlfn.CONCAT("       triggerLine: ","""",C61,", ",M61:AN61,""", sC: ","""",B61,""", lines: ["))</f>
        <v xml:space="preserve">       triggerLine: "SANTO,SANTO,SANTO,, (La,m,15)", sC: "ta as", lines: [</v>
      </c>
      <c r="M61" s="55" t="str">
        <f t="shared" si="110"/>
        <v>(</v>
      </c>
      <c r="N61" s="56" t="str">
        <f t="shared" si="111"/>
        <v>La</v>
      </c>
      <c r="O61" s="57" t="str">
        <f t="shared" si="112"/>
        <v>,</v>
      </c>
      <c r="P61" s="58" t="str">
        <f t="shared" si="113"/>
        <v>m</v>
      </c>
      <c r="Q61" s="59" t="str">
        <f t="shared" si="114"/>
        <v>,</v>
      </c>
      <c r="R61" s="60">
        <f t="shared" si="115"/>
        <v>15</v>
      </c>
      <c r="S61" s="55" t="str">
        <f t="shared" si="116"/>
        <v>)</v>
      </c>
      <c r="T61" s="61" t="str">
        <f t="shared" si="117"/>
        <v/>
      </c>
      <c r="U61" s="62" t="str">
        <f t="shared" si="118"/>
        <v/>
      </c>
      <c r="V61" s="63" t="str">
        <f t="shared" si="119"/>
        <v/>
      </c>
      <c r="W61" s="64" t="str">
        <f t="shared" si="120"/>
        <v/>
      </c>
      <c r="X61" s="63" t="str">
        <f t="shared" si="121"/>
        <v/>
      </c>
      <c r="Y61" s="63" t="str">
        <f t="shared" si="122"/>
        <v/>
      </c>
      <c r="Z61" s="55" t="str">
        <f t="shared" si="123"/>
        <v/>
      </c>
      <c r="AA61" s="65" t="str">
        <f t="shared" si="124"/>
        <v/>
      </c>
      <c r="AB61" s="56" t="str">
        <f t="shared" si="125"/>
        <v/>
      </c>
      <c r="AC61" s="66" t="str">
        <f t="shared" si="126"/>
        <v/>
      </c>
      <c r="AD61" s="58" t="str">
        <f t="shared" si="127"/>
        <v/>
      </c>
      <c r="AE61" s="67" t="str">
        <f t="shared" si="128"/>
        <v/>
      </c>
      <c r="AF61" s="60" t="str">
        <f t="shared" si="129"/>
        <v/>
      </c>
      <c r="AG61" s="60" t="str">
        <f t="shared" si="130"/>
        <v/>
      </c>
      <c r="AH61" s="68" t="str">
        <f t="shared" si="131"/>
        <v/>
      </c>
      <c r="AI61" s="69" t="str">
        <f t="shared" si="132"/>
        <v/>
      </c>
      <c r="AJ61" s="63" t="str">
        <f t="shared" si="133"/>
        <v/>
      </c>
      <c r="AK61" s="63" t="str">
        <f t="shared" si="134"/>
        <v/>
      </c>
      <c r="AL61" s="63" t="str">
        <f t="shared" si="135"/>
        <v/>
      </c>
      <c r="AM61" s="63" t="str">
        <f t="shared" si="136"/>
        <v/>
      </c>
      <c r="AN61" s="63" t="str">
        <f t="shared" si="137"/>
        <v/>
      </c>
    </row>
    <row r="62" spans="2:40" ht="24.5" thickTop="1" thickBot="1" x14ac:dyDescent="0.55000000000000004">
      <c r="B62" t="s">
        <v>1003</v>
      </c>
      <c r="C62" s="92" t="s">
        <v>1080</v>
      </c>
      <c r="D62" s="82" t="s">
        <v>1053</v>
      </c>
      <c r="E62" s="82"/>
      <c r="F62" s="82" t="s">
        <v>1017</v>
      </c>
      <c r="G62" s="82" t="s">
        <v>1016</v>
      </c>
      <c r="H62" s="82"/>
      <c r="I62" s="82"/>
      <c r="J62" s="82"/>
      <c r="K62" s="82"/>
      <c r="L62" s="93" t="str">
        <f>IF(C62="","",_xlfn.CONCAT("            { line: ","""",C62,", ",M62:AN62,""", sC: ","""",B62,"""},  ]},"))</f>
        <v xml:space="preserve">            { line: "SANTO,SANTO,SANTO., (Sol,,15)(La,m,250)", sC: "as"},  ]},</v>
      </c>
      <c r="M62" s="55" t="str">
        <f t="shared" si="110"/>
        <v>(</v>
      </c>
      <c r="N62" s="56" t="str">
        <f t="shared" si="111"/>
        <v>Sol</v>
      </c>
      <c r="O62" s="57" t="str">
        <f t="shared" si="112"/>
        <v>,</v>
      </c>
      <c r="P62" s="58" t="str">
        <f t="shared" si="113"/>
        <v/>
      </c>
      <c r="Q62" s="59" t="str">
        <f t="shared" si="114"/>
        <v>,</v>
      </c>
      <c r="R62" s="60">
        <f t="shared" si="115"/>
        <v>15</v>
      </c>
      <c r="S62" s="55" t="str">
        <f t="shared" si="116"/>
        <v>)</v>
      </c>
      <c r="T62" s="61" t="str">
        <f t="shared" si="117"/>
        <v>(</v>
      </c>
      <c r="U62" s="62" t="str">
        <f t="shared" si="118"/>
        <v>La</v>
      </c>
      <c r="V62" s="63" t="str">
        <f t="shared" si="119"/>
        <v>,</v>
      </c>
      <c r="W62" s="64" t="str">
        <f t="shared" si="120"/>
        <v>m</v>
      </c>
      <c r="X62" s="63" t="str">
        <f t="shared" si="121"/>
        <v>,</v>
      </c>
      <c r="Y62" s="63">
        <f t="shared" si="122"/>
        <v>250</v>
      </c>
      <c r="Z62" s="55" t="str">
        <f t="shared" si="123"/>
        <v>)</v>
      </c>
      <c r="AA62" s="65" t="str">
        <f t="shared" si="124"/>
        <v/>
      </c>
      <c r="AB62" s="56" t="str">
        <f t="shared" si="125"/>
        <v/>
      </c>
      <c r="AC62" s="66" t="str">
        <f t="shared" si="126"/>
        <v/>
      </c>
      <c r="AD62" s="58" t="str">
        <f t="shared" si="127"/>
        <v/>
      </c>
      <c r="AE62" s="67" t="str">
        <f t="shared" si="128"/>
        <v/>
      </c>
      <c r="AF62" s="60" t="str">
        <f t="shared" si="129"/>
        <v/>
      </c>
      <c r="AG62" s="60" t="str">
        <f t="shared" si="130"/>
        <v/>
      </c>
      <c r="AH62" s="68" t="str">
        <f t="shared" si="131"/>
        <v/>
      </c>
      <c r="AI62" s="69" t="str">
        <f t="shared" si="132"/>
        <v/>
      </c>
      <c r="AJ62" s="63" t="str">
        <f t="shared" si="133"/>
        <v/>
      </c>
      <c r="AK62" s="63" t="str">
        <f t="shared" si="134"/>
        <v/>
      </c>
      <c r="AL62" s="63" t="str">
        <f t="shared" si="135"/>
        <v/>
      </c>
      <c r="AM62" s="63" t="str">
        <f t="shared" si="136"/>
        <v/>
      </c>
      <c r="AN62" s="63" t="str">
        <f t="shared" si="137"/>
        <v/>
      </c>
    </row>
    <row r="63" spans="2:40" ht="24" customHeight="1" x14ac:dyDescent="0.6">
      <c r="B63" s="94"/>
      <c r="C63" s="94"/>
      <c r="D63" s="94"/>
      <c r="E63" s="94"/>
      <c r="F63" s="94"/>
      <c r="G63" s="94"/>
      <c r="H63" s="94"/>
      <c r="I63" s="94"/>
      <c r="J63" s="94"/>
      <c r="K63" s="94"/>
      <c r="L63" s="98" t="e">
        <f ca="1">_xlfn.CONCAT("]}, // ULTIMA LINEA DEL CANTO: ",L1)</f>
        <v>#N/A</v>
      </c>
      <c r="M63" s="94"/>
    </row>
    <row r="64" spans="2:40" ht="20.5" x14ac:dyDescent="0.35">
      <c r="L64" s="99" t="s">
        <v>1012</v>
      </c>
      <c r="M64" s="100"/>
    </row>
    <row r="65" spans="13:13" x14ac:dyDescent="0.35">
      <c r="M65"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649" r:id="rId4" name="Button 1">
              <controlPr defaultSize="0" print="0" autoFill="0" autoPict="0" macro="[0]!JS_Click">
                <anchor moveWithCells="1" sizeWithCells="1">
                  <from>
                    <xdr:col>3</xdr:col>
                    <xdr:colOff>298450</xdr:colOff>
                    <xdr:row>0</xdr:row>
                    <xdr:rowOff>88900</xdr:rowOff>
                  </from>
                  <to>
                    <xdr:col>8</xdr:col>
                    <xdr:colOff>381000</xdr:colOff>
                    <xdr:row>0</xdr:row>
                    <xdr:rowOff>800100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B582A3-1341-401F-98CD-02FD9920FECC}">
  <sheetPr codeName="Sheet76">
    <tabColor rgb="FF00B0F0"/>
  </sheetPr>
  <dimension ref="A1:AN61"/>
  <sheetViews>
    <sheetView zoomScale="115" zoomScaleNormal="115" workbookViewId="0">
      <pane xSplit="2" ySplit="1" topLeftCell="C2" activePane="bottomRight" state="frozen"/>
      <selection pane="topRight" activeCell="C1" sqref="C1"/>
      <selection pane="bottomLeft" activeCell="A2" sqref="A2"/>
      <selection pane="bottomRight" activeCell="C1" sqref="C1"/>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185</v>
      </c>
      <c r="E1" s="39"/>
      <c r="F1" s="39"/>
      <c r="G1" s="39"/>
      <c r="H1" s="39"/>
      <c r="I1" s="39"/>
      <c r="J1" s="39"/>
      <c r="K1" s="39"/>
      <c r="L1" s="40" t="str">
        <f ca="1">UPPER(VLOOKUP(C1,Table223[],3,FALSE))</f>
        <v>CELEBRACIÓN PENITENCIAL (BENDICIÓN PENITENCIAL )</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CELEBRACIÓN PENITENCIAL (BENDICIÓN PENITENCIAL )               ║</v>
      </c>
    </row>
    <row r="5" spans="2:32" ht="23" x14ac:dyDescent="0.35">
      <c r="L5" s="45" t="s">
        <v>986</v>
      </c>
    </row>
    <row r="6" spans="2:32" ht="23" x14ac:dyDescent="0.35">
      <c r="L6" s="46"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celebracionpenitencial(bendicionpenitencial)</v>
      </c>
      <c r="L7" s="47" t="str">
        <f ca="1">_xlfn.CONCAT("        id: ","""",C7,"""",",")</f>
        <v xml:space="preserve">        id: "celebracionpenitencial(bendicionpenitencial)",</v>
      </c>
    </row>
    <row r="8" spans="2:32" ht="23" x14ac:dyDescent="0.35">
      <c r="C8" t="str">
        <f ca="1">PROPER(L1)</f>
        <v>Celebración Penitencial (Bendición Penitencial )</v>
      </c>
      <c r="L8" s="47" t="str">
        <f ca="1">_xlfn.CONCAT("        tt: ","""",C8,"""",",")</f>
        <v xml:space="preserve">        tt: "Celebración Penitencial (Bendición Penitencial )",</v>
      </c>
    </row>
    <row r="9" spans="2:32" ht="23" x14ac:dyDescent="0.35">
      <c r="C9" t="str">
        <f ca="1">PROPER(L1)</f>
        <v>Celebración Penitencial (Bendición Penitencial )</v>
      </c>
      <c r="L9" s="47" t="str">
        <f ca="1">_xlfn.CONCAT("        title: ","""",C9,"""",",")</f>
        <v xml:space="preserve">        title: "Celebración Penitencial (Bendición Penitencial )",</v>
      </c>
    </row>
    <row r="10" spans="2:32" ht="23" x14ac:dyDescent="0.35">
      <c r="C10" t="str">
        <f ca="1">VLOOKUP(C1,Table223[],4,FALSE)</f>
        <v>Acción de gracias</v>
      </c>
      <c r="L10" s="47" t="str">
        <f ca="1">_xlfn.CONCAT("        ","subtitle: ","""",C10,"""",",")</f>
        <v xml:space="preserve">        subtitle: "Acción de gracias",</v>
      </c>
    </row>
    <row r="11" spans="2:32" ht="23" x14ac:dyDescent="0.35">
      <c r="C11" t="str">
        <f ca="1">_xlfn.CONCAT("category: [",VLOOKUP(C1,Table223[],16,FALSE),"],")</f>
        <v>category: ["Liturgia"],</v>
      </c>
      <c r="L11" s="47" t="str">
        <f ca="1">_xlfn.CONCAT("        ",C11)</f>
        <v xml:space="preserve">        category: ["Liturgia"],</v>
      </c>
    </row>
    <row r="12" spans="2:32" ht="23" x14ac:dyDescent="0.35">
      <c r="C12" t="str">
        <f ca="1">VLOOKUP(C1,Table223[],5,FALSE)</f>
        <v>Liturgia</v>
      </c>
      <c r="L12" s="47" t="str">
        <f ca="1">_xlfn.CONCAT("        catCanto: ","""",C12,"""",",   // Precatecumenado | Catecumenado | Liturgia | Eleccion")</f>
        <v xml:space="preserve">        catCanto: "Liturgia",   // Precatecumenado | Catecumenado | Liturgia | Eleccion</v>
      </c>
    </row>
    <row r="13" spans="2:32" ht="23" x14ac:dyDescent="0.35">
      <c r="L13" s="47" t="str">
        <f>_xlfn.CONCAT("        cejilla: ","""",C13,"""",",")</f>
        <v xml:space="preserve">        cejilla: "",</v>
      </c>
    </row>
    <row r="14" spans="2:32" ht="23" x14ac:dyDescent="0.35">
      <c r="L14" s="47" t="str">
        <f>_xlfn.CONCAT("        nCan: ","""",C14,"""",",")</f>
        <v xml:space="preserve">        nCan: "",</v>
      </c>
    </row>
    <row r="15" spans="2:32" ht="23" x14ac:dyDescent="0.35">
      <c r="L15" s="47" t="str">
        <f>_xlfn.CONCAT("        nCanURL: ","""",C15,"""",",")</f>
        <v xml:space="preserve">        nCanURL: "",</v>
      </c>
    </row>
    <row r="16" spans="2:32" ht="23" x14ac:dyDescent="0.35">
      <c r="C16">
        <f ca="1">VLOOKUP(C1,Table223[],1,FALSE)</f>
        <v>185</v>
      </c>
      <c r="L16" s="47" t="str">
        <f ca="1">_xlfn.CONCAT("        dbno: ","""",C16,"""",",")</f>
        <v xml:space="preserve">        dbno: "185",</v>
      </c>
    </row>
    <row r="17" spans="2:40" ht="23" x14ac:dyDescent="0.35">
      <c r="L17" s="47" t="str">
        <f>_xlfn.CONCAT("        notes: ","""",C17,"""",",")</f>
        <v xml:space="preserve">        notes: "",</v>
      </c>
    </row>
    <row r="18" spans="2:40" ht="23" x14ac:dyDescent="0.35">
      <c r="C18" t="s">
        <v>988</v>
      </c>
      <c r="L18" s="47" t="str">
        <f>_xlfn.CONCAT("        mant: ","""",C18,"""",",")</f>
        <v xml:space="preserve">        mant: "Si",</v>
      </c>
    </row>
    <row r="19" spans="2:40" ht="23" x14ac:dyDescent="0.35">
      <c r="C19" t="str">
        <f ca="1">C7</f>
        <v>celebracionpenitencial(bendicionpenitencial)</v>
      </c>
      <c r="L19" s="47" t="str">
        <f ca="1">_xlfn.CONCAT("        audioSrc: ","""/audio/",C19,".mp3""",",")</f>
        <v xml:space="preserve">        audioSrc: "/audio/celebracionpenitencial(bendicionpenitencial).mp3",</v>
      </c>
    </row>
    <row r="20" spans="2:40" ht="23" x14ac:dyDescent="0.35">
      <c r="L20" s="45" t="s">
        <v>989</v>
      </c>
    </row>
    <row r="21" spans="2:40" ht="23" x14ac:dyDescent="0.35">
      <c r="L21" s="47" t="s">
        <v>990</v>
      </c>
    </row>
    <row r="22" spans="2:40" ht="23" x14ac:dyDescent="0.35">
      <c r="L22" s="47" t="s">
        <v>991</v>
      </c>
    </row>
    <row r="23" spans="2:40" ht="23" x14ac:dyDescent="0.35">
      <c r="L23" s="47" t="s">
        <v>992</v>
      </c>
    </row>
    <row r="24" spans="2:40" ht="23" x14ac:dyDescent="0.35">
      <c r="C24" t="s">
        <v>1014</v>
      </c>
      <c r="L24" s="47" t="s">
        <v>993</v>
      </c>
    </row>
    <row r="25" spans="2:40" ht="23" x14ac:dyDescent="0.35">
      <c r="L25" s="47" t="s">
        <v>994</v>
      </c>
    </row>
    <row r="26" spans="2:40" ht="23" x14ac:dyDescent="0.35">
      <c r="B26">
        <f ca="1">+C1-1</f>
        <v>184</v>
      </c>
      <c r="C26" t="e">
        <f ca="1">VLOOKUP(B26,Table4[],13,FALSE)</f>
        <v>#N/A</v>
      </c>
      <c r="L26" s="47" t="e">
        <f ca="1">_xlfn.CONCAT("        ant: ",C26,",")</f>
        <v>#N/A</v>
      </c>
    </row>
    <row r="27" spans="2:40" ht="23" x14ac:dyDescent="0.35">
      <c r="B27">
        <f ca="1">+C1+1</f>
        <v>186</v>
      </c>
      <c r="C27" t="str">
        <f ca="1">VLOOKUP(B27,Table4[],13,FALSE)</f>
        <v>"/src/index.html?canto=corderodedios"</v>
      </c>
      <c r="L27" s="47" t="str">
        <f ca="1">_xlfn.CONCAT("        sig: ",C27,",")</f>
        <v xml:space="preserve">        sig: "/src/index.html?canto=corderodedios",</v>
      </c>
    </row>
    <row r="28" spans="2:40" ht="23" x14ac:dyDescent="0.35">
      <c r="L28" s="45" t="s">
        <v>995</v>
      </c>
    </row>
    <row r="29" spans="2:40" ht="36" thickBot="1" x14ac:dyDescent="0.4">
      <c r="C29" s="48"/>
      <c r="D29" s="48"/>
      <c r="E29" s="48"/>
      <c r="F29" s="48"/>
      <c r="G29" s="48"/>
      <c r="H29" s="48"/>
      <c r="I29" s="48"/>
      <c r="J29" s="48"/>
      <c r="K29" s="48"/>
      <c r="L29" s="49" t="s">
        <v>996</v>
      </c>
    </row>
    <row r="30" spans="2:40" ht="24.5" thickTop="1" thickBot="1" x14ac:dyDescent="0.55000000000000004">
      <c r="B30" t="s">
        <v>1001</v>
      </c>
      <c r="C30" s="50" t="s">
        <v>1147</v>
      </c>
      <c r="D30" s="51" t="s">
        <v>1017</v>
      </c>
      <c r="E30" s="51" t="s">
        <v>1016</v>
      </c>
      <c r="F30" s="52"/>
      <c r="G30" s="52"/>
      <c r="H30" s="51"/>
      <c r="I30" s="51"/>
      <c r="J30" s="53"/>
      <c r="K30" s="53"/>
      <c r="L30" s="54" t="str">
        <f t="shared" ref="L30:L31" si="0">IF(C30="","",_xlfn.CONCAT("            { line: ","""",C30,", ",M30:AN30,""", sC: ","""",B30,"""},"))</f>
        <v xml:space="preserve">            { line: "SANTO,SANTO,SANTO, (La,m,15)", sC: "ta as"},</v>
      </c>
      <c r="M30" s="55" t="str">
        <f t="shared" ref="M30:M34" si="1">IF(N30="","","(")</f>
        <v>(</v>
      </c>
      <c r="N30" s="56" t="str">
        <f t="shared" ref="N30:N49" si="2">IF(D30="","",D30)</f>
        <v>La</v>
      </c>
      <c r="O30" s="57" t="str">
        <f t="shared" ref="O30:O34" si="3">IF(N30="","",",")</f>
        <v>,</v>
      </c>
      <c r="P30" s="58" t="str">
        <f t="shared" ref="P30:P49" si="4">IF(E30="","",E30)</f>
        <v>m</v>
      </c>
      <c r="Q30" s="59" t="str">
        <f t="shared" ref="Q30:Q34" si="5">IF(N30="","",",")</f>
        <v>,</v>
      </c>
      <c r="R30" s="60">
        <f t="shared" ref="R30:R34" si="6">IF(N30="","",15)</f>
        <v>15</v>
      </c>
      <c r="S30" s="55" t="str">
        <f t="shared" ref="S30:S34" si="7">IF(N30="","",")")</f>
        <v>)</v>
      </c>
      <c r="T30" s="61" t="str">
        <f t="shared" ref="T30:T34" si="8">IF(U30="","","(")</f>
        <v/>
      </c>
      <c r="U30" s="62" t="str">
        <f t="shared" ref="U30:U49" si="9">IF(F30="","",F30)</f>
        <v/>
      </c>
      <c r="V30" s="63" t="str">
        <f t="shared" ref="V30:V34" si="10">IF(U30="","",",")</f>
        <v/>
      </c>
      <c r="W30" s="64" t="str">
        <f t="shared" ref="W30:W49" si="11">IF(G30="","",G30)</f>
        <v/>
      </c>
      <c r="X30" s="63" t="str">
        <f t="shared" ref="X30:X34" si="12">IF(U30="","",",")</f>
        <v/>
      </c>
      <c r="Y30" s="63" t="str">
        <f t="shared" ref="Y30:Y34" si="13">IF(U30="","",250)</f>
        <v/>
      </c>
      <c r="Z30" s="55" t="str">
        <f t="shared" ref="Z30:Z34" si="14">IF(U30="","",")")</f>
        <v/>
      </c>
      <c r="AA30" s="65" t="str">
        <f t="shared" ref="AA30:AA34" si="15">IF(AB30="","","(")</f>
        <v/>
      </c>
      <c r="AB30" s="56" t="str">
        <f t="shared" ref="AB30:AB49" si="16">IF(H30="","",H30)</f>
        <v/>
      </c>
      <c r="AC30" s="66" t="str">
        <f t="shared" ref="AC30:AC34" si="17">IF(AB30="","",",")</f>
        <v/>
      </c>
      <c r="AD30" s="58" t="str">
        <f t="shared" ref="AD30:AD34" si="18">IF(I30="","",I30)</f>
        <v/>
      </c>
      <c r="AE30" s="67" t="str">
        <f t="shared" ref="AE30:AE34" si="19">IF(AB30="","",",")</f>
        <v/>
      </c>
      <c r="AF30" s="60" t="str">
        <f t="shared" ref="AF30:AF34" si="20">IF(AB30="","",350)</f>
        <v/>
      </c>
      <c r="AG30" s="60" t="str">
        <f t="shared" ref="AG30:AG34" si="21">IF(AB30="","",")")</f>
        <v/>
      </c>
      <c r="AH30" s="68" t="str">
        <f t="shared" ref="AH30:AH34" si="22">IF(AI30="","","(")</f>
        <v/>
      </c>
      <c r="AI30" s="69" t="str">
        <f t="shared" ref="AI30:AI49" si="23">IF(J30="","",J30)</f>
        <v/>
      </c>
      <c r="AJ30" s="63" t="str">
        <f t="shared" ref="AJ30:AJ34" si="24">IF(AI30="","",",")</f>
        <v/>
      </c>
      <c r="AK30" s="63" t="str">
        <f t="shared" ref="AK30:AK34" si="25">IF(K30="","",K30)</f>
        <v/>
      </c>
      <c r="AL30" s="63" t="str">
        <f t="shared" ref="AL30:AL34" si="26">IF(AI30="","",",")</f>
        <v/>
      </c>
      <c r="AM30" s="63" t="str">
        <f t="shared" ref="AM30:AM34" si="27">IF(AI30="","",450)</f>
        <v/>
      </c>
      <c r="AN30" s="63" t="str">
        <f t="shared" ref="AN30:AN34" si="28">IF(AI30="","",")")</f>
        <v/>
      </c>
    </row>
    <row r="31" spans="2:40" ht="24.5" thickTop="1" thickBot="1" x14ac:dyDescent="0.55000000000000004">
      <c r="B31" t="s">
        <v>1003</v>
      </c>
      <c r="C31" s="50" t="s">
        <v>1148</v>
      </c>
      <c r="D31" s="51" t="s">
        <v>1053</v>
      </c>
      <c r="E31" s="51"/>
      <c r="F31" s="52" t="s">
        <v>1017</v>
      </c>
      <c r="G31" s="52" t="s">
        <v>1016</v>
      </c>
      <c r="H31" s="51"/>
      <c r="I31" s="51"/>
      <c r="J31" s="53"/>
      <c r="K31" s="53"/>
      <c r="L31" s="54" t="str">
        <f t="shared" si="0"/>
        <v xml:space="preserve">            { line: "ES EL SEÑOR., (Sol,,15)(La,m,250)", sC: "as"},</v>
      </c>
      <c r="M31" s="55" t="str">
        <f t="shared" si="1"/>
        <v>(</v>
      </c>
      <c r="N31" s="56" t="str">
        <f t="shared" si="2"/>
        <v>Sol</v>
      </c>
      <c r="O31" s="57" t="str">
        <f t="shared" si="3"/>
        <v>,</v>
      </c>
      <c r="P31" s="58" t="str">
        <f t="shared" si="4"/>
        <v/>
      </c>
      <c r="Q31" s="59" t="str">
        <f t="shared" si="5"/>
        <v>,</v>
      </c>
      <c r="R31" s="60">
        <f t="shared" si="6"/>
        <v>15</v>
      </c>
      <c r="S31" s="55" t="str">
        <f t="shared" si="7"/>
        <v>)</v>
      </c>
      <c r="T31" s="61" t="str">
        <f t="shared" si="8"/>
        <v>(</v>
      </c>
      <c r="U31" s="62" t="str">
        <f t="shared" si="9"/>
        <v>La</v>
      </c>
      <c r="V31" s="63" t="str">
        <f t="shared" si="10"/>
        <v>,</v>
      </c>
      <c r="W31" s="64" t="str">
        <f t="shared" si="11"/>
        <v>m</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4.5" thickTop="1" thickBot="1" x14ac:dyDescent="0.55000000000000004">
      <c r="B32" t="s">
        <v>1003</v>
      </c>
      <c r="C32" s="50" t="s">
        <v>1147</v>
      </c>
      <c r="D32" s="51" t="s">
        <v>1017</v>
      </c>
      <c r="E32" s="51" t="s">
        <v>1016</v>
      </c>
      <c r="F32" s="52"/>
      <c r="G32" s="52"/>
      <c r="H32" s="51"/>
      <c r="I32" s="51"/>
      <c r="J32" s="53"/>
      <c r="K32" s="53"/>
      <c r="L32" s="54" t="str">
        <f>IF(C32="","",_xlfn.CONCAT("            { line: ","""",C32,", ",M32:AN32,""", sC: ","""",B32,"""},"))</f>
        <v xml:space="preserve">            { line: "SANTO,SANTO,SANTO, (La,m,15)", sC: "as"},</v>
      </c>
      <c r="M32" s="55" t="str">
        <f t="shared" si="1"/>
        <v>(</v>
      </c>
      <c r="N32" s="56" t="str">
        <f t="shared" si="2"/>
        <v>La</v>
      </c>
      <c r="O32" s="57" t="str">
        <f t="shared" si="3"/>
        <v>,</v>
      </c>
      <c r="P32" s="58" t="str">
        <f t="shared" si="4"/>
        <v>m</v>
      </c>
      <c r="Q32" s="59" t="str">
        <f t="shared" si="5"/>
        <v>,</v>
      </c>
      <c r="R32" s="60">
        <f t="shared" si="6"/>
        <v>15</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4.5" thickTop="1" thickBot="1" x14ac:dyDescent="0.55000000000000004">
      <c r="B33" t="s">
        <v>1003</v>
      </c>
      <c r="C33" s="50" t="s">
        <v>1149</v>
      </c>
      <c r="D33" s="51" t="s">
        <v>1053</v>
      </c>
      <c r="E33" s="51"/>
      <c r="F33" s="52" t="s">
        <v>1017</v>
      </c>
      <c r="G33" s="52" t="s">
        <v>1016</v>
      </c>
      <c r="H33" s="51"/>
      <c r="I33" s="51"/>
      <c r="J33" s="53"/>
      <c r="K33" s="53"/>
      <c r="L33" s="54" t="str">
        <f>IF(C33="","",_xlfn.CONCAT("            { line: ","""",C33,", ",M33:AN33,""", sC: ","""",B33,"""},"))</f>
        <v xml:space="preserve">            { line: "ES EL SEÑOR,, (Sol,,15)(La,m,250)", sC: "as"},</v>
      </c>
      <c r="M33" s="55" t="str">
        <f t="shared" si="1"/>
        <v>(</v>
      </c>
      <c r="N33" s="56" t="str">
        <f t="shared" si="2"/>
        <v>Sol</v>
      </c>
      <c r="O33" s="57" t="str">
        <f t="shared" si="3"/>
        <v>,</v>
      </c>
      <c r="P33" s="58" t="str">
        <f t="shared" si="4"/>
        <v/>
      </c>
      <c r="Q33" s="59" t="str">
        <f t="shared" si="5"/>
        <v>,</v>
      </c>
      <c r="R33" s="60">
        <f t="shared" si="6"/>
        <v>15</v>
      </c>
      <c r="S33" s="55" t="str">
        <f t="shared" si="7"/>
        <v>)</v>
      </c>
      <c r="T33" s="61" t="str">
        <f t="shared" si="8"/>
        <v>(</v>
      </c>
      <c r="U33" s="62" t="str">
        <f t="shared" si="9"/>
        <v>La</v>
      </c>
      <c r="V33" s="63" t="str">
        <f t="shared" si="10"/>
        <v>,</v>
      </c>
      <c r="W33" s="64" t="str">
        <f t="shared" si="11"/>
        <v>m</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4.5" thickTop="1" thickBot="1" x14ac:dyDescent="0.55000000000000004">
      <c r="B34" t="s">
        <v>1003</v>
      </c>
      <c r="C34" s="50" t="s">
        <v>1150</v>
      </c>
      <c r="D34" s="51" t="s">
        <v>1053</v>
      </c>
      <c r="E34" s="51"/>
      <c r="F34" s="52" t="s">
        <v>1017</v>
      </c>
      <c r="G34" s="52" t="s">
        <v>1016</v>
      </c>
      <c r="H34" s="51"/>
      <c r="I34" s="51"/>
      <c r="J34" s="53"/>
      <c r="K34" s="53"/>
      <c r="L34" s="54" t="str">
        <f t="shared" ref="L34:L45" si="29">IF(C34="","",_xlfn.CONCAT("            { line: ","""",C34,", ",M34:AN34,""", sC: ","""",B34,"""},"))</f>
        <v xml:space="preserve">            { line: "DIOS DEL UNIVERSO., (Sol,,15)(La,m,250)", sC: "as"},</v>
      </c>
      <c r="M34" s="55" t="str">
        <f t="shared" si="1"/>
        <v>(</v>
      </c>
      <c r="N34" s="56" t="str">
        <f t="shared" si="2"/>
        <v>Sol</v>
      </c>
      <c r="O34" s="57" t="str">
        <f t="shared" si="3"/>
        <v>,</v>
      </c>
      <c r="P34" s="58" t="str">
        <f t="shared" si="4"/>
        <v/>
      </c>
      <c r="Q34" s="59" t="str">
        <f t="shared" si="5"/>
        <v>,</v>
      </c>
      <c r="R34" s="60">
        <f t="shared" si="6"/>
        <v>15</v>
      </c>
      <c r="S34" s="55" t="str">
        <f t="shared" si="7"/>
        <v>)</v>
      </c>
      <c r="T34" s="61" t="str">
        <f t="shared" si="8"/>
        <v>(</v>
      </c>
      <c r="U34" s="62" t="str">
        <f t="shared" si="9"/>
        <v>La</v>
      </c>
      <c r="V34" s="63" t="str">
        <f t="shared" si="10"/>
        <v>,</v>
      </c>
      <c r="W34" s="64" t="str">
        <f t="shared" si="11"/>
        <v>m</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6.5" thickTop="1" thickBot="1" x14ac:dyDescent="0.55000000000000004">
      <c r="C35" s="72"/>
      <c r="D35" s="73"/>
      <c r="E35" s="73"/>
      <c r="F35" s="73"/>
      <c r="G35" s="73"/>
      <c r="H35" s="73"/>
      <c r="I35" s="73"/>
      <c r="J35" s="73"/>
      <c r="K35" s="73"/>
      <c r="L35" s="74" t="s">
        <v>997</v>
      </c>
      <c r="M35" s="55"/>
      <c r="N35" s="56"/>
      <c r="O35" s="57"/>
      <c r="P35" s="58"/>
      <c r="Q35" s="59"/>
      <c r="R35" s="60"/>
      <c r="S35" s="55"/>
      <c r="T35" s="61"/>
      <c r="U35" s="62"/>
      <c r="V35" s="63"/>
      <c r="W35" s="64"/>
      <c r="X35" s="63"/>
      <c r="Y35" s="63"/>
      <c r="Z35" s="55"/>
      <c r="AA35" s="65"/>
      <c r="AB35" s="56"/>
      <c r="AC35" s="66"/>
      <c r="AD35" s="58"/>
      <c r="AE35" s="67"/>
      <c r="AF35" s="60"/>
      <c r="AG35" s="60"/>
      <c r="AH35" s="68"/>
      <c r="AI35" s="69"/>
      <c r="AJ35" s="63"/>
      <c r="AK35" s="63"/>
      <c r="AL35" s="63"/>
      <c r="AM35" s="63"/>
      <c r="AN35" s="63"/>
    </row>
    <row r="36" spans="1:40" ht="24.5" thickTop="1" thickBot="1" x14ac:dyDescent="0.55000000000000004">
      <c r="B36" t="s">
        <v>1018</v>
      </c>
      <c r="C36" s="50" t="s">
        <v>1081</v>
      </c>
      <c r="D36" s="51" t="s">
        <v>1048</v>
      </c>
      <c r="E36" s="51"/>
      <c r="F36" s="52" t="s">
        <v>1015</v>
      </c>
      <c r="G36" s="52"/>
      <c r="H36" s="51"/>
      <c r="I36" s="51"/>
      <c r="J36" s="53"/>
      <c r="K36" s="53"/>
      <c r="L36" s="54" t="str">
        <f t="shared" si="29"/>
        <v xml:space="preserve">            { line: "Los cielos y la tierra, (Fa,,15)(Mi,,250)", sC: "tc"},</v>
      </c>
      <c r="M36" s="55" t="str">
        <f>IF(N36="","","(")</f>
        <v>(</v>
      </c>
      <c r="N36" s="56" t="str">
        <f>IF(D36="","",D36)</f>
        <v>Fa</v>
      </c>
      <c r="O36" s="57" t="str">
        <f>IF(N36="","",",")</f>
        <v>,</v>
      </c>
      <c r="P36" s="58" t="str">
        <f>IF(E36="","",E36)</f>
        <v/>
      </c>
      <c r="Q36" s="59" t="str">
        <f>IF(N36="","",",")</f>
        <v>,</v>
      </c>
      <c r="R36" s="60">
        <f>IF(N36="","",15)</f>
        <v>15</v>
      </c>
      <c r="S36" s="55" t="str">
        <f>IF(N36="","",")")</f>
        <v>)</v>
      </c>
      <c r="T36" s="61" t="str">
        <f>IF(U36="","","(")</f>
        <v>(</v>
      </c>
      <c r="U36" s="62" t="str">
        <f>IF(F36="","",F36)</f>
        <v>Mi</v>
      </c>
      <c r="V36" s="63" t="str">
        <f>IF(U36="","",",")</f>
        <v>,</v>
      </c>
      <c r="W36" s="64" t="str">
        <f>IF(G36="","",G36)</f>
        <v/>
      </c>
      <c r="X36" s="63" t="str">
        <f>IF(U36="","",",")</f>
        <v>,</v>
      </c>
      <c r="Y36" s="63">
        <f>IF(U36="","",250)</f>
        <v>250</v>
      </c>
      <c r="Z36" s="55" t="str">
        <f>IF(U36="","",")")</f>
        <v>)</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4.5" thickTop="1" thickBot="1" x14ac:dyDescent="0.55000000000000004">
      <c r="C37" s="50" t="s">
        <v>1082</v>
      </c>
      <c r="D37" s="51" t="s">
        <v>1048</v>
      </c>
      <c r="E37" s="51"/>
      <c r="F37" s="52" t="s">
        <v>1015</v>
      </c>
      <c r="G37" s="52"/>
      <c r="H37" s="51"/>
      <c r="I37" s="51"/>
      <c r="J37" s="53"/>
      <c r="K37" s="53"/>
      <c r="L37" s="54" t="str">
        <f t="shared" si="29"/>
        <v xml:space="preserve">            { line: "están llenos de tu Gloria., (Fa,,15)(Mi,,250)", sC: ""},</v>
      </c>
      <c r="M37" s="55" t="str">
        <f>IF(N37="","","(")</f>
        <v>(</v>
      </c>
      <c r="N37" s="56" t="str">
        <f>IF(D37="","",D37)</f>
        <v>Fa</v>
      </c>
      <c r="O37" s="57" t="str">
        <f>IF(N37="","",",")</f>
        <v>,</v>
      </c>
      <c r="P37" s="58" t="str">
        <f>IF(E37="","",E37)</f>
        <v/>
      </c>
      <c r="Q37" s="59" t="str">
        <f>IF(N37="","",",")</f>
        <v>,</v>
      </c>
      <c r="R37" s="60">
        <f>IF(N37="","",15)</f>
        <v>15</v>
      </c>
      <c r="S37" s="55" t="str">
        <f>IF(N37="","",")")</f>
        <v>)</v>
      </c>
      <c r="T37" s="61" t="str">
        <f>IF(U37="","","(")</f>
        <v>(</v>
      </c>
      <c r="U37" s="62" t="str">
        <f>IF(F37="","",F37)</f>
        <v>Mi</v>
      </c>
      <c r="V37" s="63" t="str">
        <f>IF(U37="","",",")</f>
        <v>,</v>
      </c>
      <c r="W37" s="64" t="str">
        <f>IF(G37="","",G37)</f>
        <v/>
      </c>
      <c r="X37" s="63" t="str">
        <f>IF(U37="","",",")</f>
        <v>,</v>
      </c>
      <c r="Y37" s="63">
        <f>IF(U37="","",250)</f>
        <v>250</v>
      </c>
      <c r="Z37" s="55" t="str">
        <f>IF(U37="","",")")</f>
        <v>)</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6.5" thickTop="1" thickBot="1" x14ac:dyDescent="0.55000000000000004">
      <c r="C38" s="72"/>
      <c r="D38" s="73"/>
      <c r="E38" s="73"/>
      <c r="F38" s="73"/>
      <c r="G38" s="73"/>
      <c r="H38" s="73"/>
      <c r="I38" s="73"/>
      <c r="J38" s="73"/>
      <c r="K38" s="73"/>
      <c r="L38" s="74" t="s">
        <v>997</v>
      </c>
      <c r="M38" s="55"/>
      <c r="N38" s="56"/>
      <c r="O38" s="57"/>
      <c r="P38" s="58"/>
      <c r="Q38" s="59"/>
      <c r="R38" s="60"/>
      <c r="S38" s="55"/>
      <c r="T38" s="61"/>
      <c r="U38" s="62"/>
      <c r="V38" s="63"/>
      <c r="W38" s="64"/>
      <c r="X38" s="63"/>
      <c r="Y38" s="63"/>
      <c r="Z38" s="55"/>
      <c r="AA38" s="65"/>
      <c r="AB38" s="56"/>
      <c r="AC38" s="66"/>
      <c r="AD38" s="58"/>
      <c r="AE38" s="67"/>
      <c r="AF38" s="60"/>
      <c r="AG38" s="60"/>
      <c r="AH38" s="68"/>
      <c r="AI38" s="69"/>
      <c r="AJ38" s="63"/>
      <c r="AK38" s="63"/>
      <c r="AL38" s="63"/>
      <c r="AM38" s="63"/>
      <c r="AN38" s="63"/>
    </row>
    <row r="39" spans="1:40" ht="24.5" thickTop="1" thickBot="1" x14ac:dyDescent="0.55000000000000004">
      <c r="B39" t="s">
        <v>1001</v>
      </c>
      <c r="C39" s="50" t="s">
        <v>1136</v>
      </c>
      <c r="D39" s="51" t="s">
        <v>1017</v>
      </c>
      <c r="E39" s="51" t="s">
        <v>1016</v>
      </c>
      <c r="F39" s="52"/>
      <c r="G39" s="52"/>
      <c r="H39" s="51"/>
      <c r="I39" s="51"/>
      <c r="J39" s="53"/>
      <c r="K39" s="53"/>
      <c r="L39" s="54" t="str">
        <f t="shared" si="29"/>
        <v xml:space="preserve">            { line: "HOSANNA, HOSANNA,, (La,m,15)", sC: "ta as"},</v>
      </c>
      <c r="M39" s="55" t="str">
        <f>IF(N39="","","(")</f>
        <v>(</v>
      </c>
      <c r="N39" s="56" t="str">
        <f>IF(D39="","",D39)</f>
        <v>La</v>
      </c>
      <c r="O39" s="57" t="str">
        <f>IF(N39="","",",")</f>
        <v>,</v>
      </c>
      <c r="P39" s="58" t="str">
        <f>IF(E39="","",E39)</f>
        <v>m</v>
      </c>
      <c r="Q39" s="59" t="str">
        <f>IF(N39="","",",")</f>
        <v>,</v>
      </c>
      <c r="R39" s="60">
        <f>IF(N39="","",15)</f>
        <v>15</v>
      </c>
      <c r="S39" s="55" t="str">
        <f>IF(N39="","",")")</f>
        <v>)</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4.5" thickTop="1" thickBot="1" x14ac:dyDescent="0.55000000000000004">
      <c r="B40" t="s">
        <v>1003</v>
      </c>
      <c r="C40" s="50" t="s">
        <v>1151</v>
      </c>
      <c r="D40" s="51" t="s">
        <v>1110</v>
      </c>
      <c r="E40" s="51" t="s">
        <v>1016</v>
      </c>
      <c r="F40" s="52"/>
      <c r="G40" s="52"/>
      <c r="H40" s="51"/>
      <c r="I40" s="51"/>
      <c r="J40" s="53"/>
      <c r="K40" s="53"/>
      <c r="L40" s="54" t="str">
        <f t="shared" si="29"/>
        <v xml:space="preserve">            { line: "HOSANNA,HOSANNA, (Re,m,15)", sC: "as"},</v>
      </c>
      <c r="M40" s="55" t="str">
        <f>IF(N40="","","(")</f>
        <v>(</v>
      </c>
      <c r="N40" s="56" t="str">
        <f>IF(D40="","",D40)</f>
        <v>Re</v>
      </c>
      <c r="O40" s="57" t="str">
        <f>IF(N40="","",",")</f>
        <v>,</v>
      </c>
      <c r="P40" s="58" t="str">
        <f>IF(E40="","",E40)</f>
        <v>m</v>
      </c>
      <c r="Q40" s="59" t="str">
        <f>IF(N40="","",",")</f>
        <v>,</v>
      </c>
      <c r="R40" s="60">
        <f>IF(N40="","",15)</f>
        <v>15</v>
      </c>
      <c r="S40" s="55" t="str">
        <f>IF(N40="","",")")</f>
        <v>)</v>
      </c>
      <c r="T40" s="61" t="str">
        <f>IF(U40="","","(")</f>
        <v/>
      </c>
      <c r="U40" s="62" t="str">
        <f>IF(F40="","",F40)</f>
        <v/>
      </c>
      <c r="V40" s="63" t="str">
        <f>IF(U40="","",",")</f>
        <v/>
      </c>
      <c r="W40" s="64" t="str">
        <f>IF(G40="","",G40)</f>
        <v/>
      </c>
      <c r="X40" s="63" t="str">
        <f>IF(U40="","",",")</f>
        <v/>
      </c>
      <c r="Y40" s="63" t="str">
        <f>IF(U40="","",250)</f>
        <v/>
      </c>
      <c r="Z40" s="55" t="str">
        <f>IF(U40="","",")")</f>
        <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1:40" ht="24.5" thickTop="1" thickBot="1" x14ac:dyDescent="0.55000000000000004">
      <c r="B41" t="s">
        <v>1003</v>
      </c>
      <c r="C41" s="50" t="s">
        <v>1144</v>
      </c>
      <c r="D41" s="51" t="s">
        <v>1048</v>
      </c>
      <c r="E41" s="51"/>
      <c r="F41" s="52" t="s">
        <v>1015</v>
      </c>
      <c r="G41" s="52"/>
      <c r="H41" s="51"/>
      <c r="I41" s="51"/>
      <c r="J41" s="53"/>
      <c r="K41" s="53"/>
      <c r="L41" s="54" t="str">
        <f t="shared" si="29"/>
        <v xml:space="preserve">            { line: "EN LO ALTO DEL CIELO., (Fa,,15)(Mi,,250)", sC: "as"},</v>
      </c>
      <c r="M41" s="55" t="str">
        <f>IF(N41="","","(")</f>
        <v>(</v>
      </c>
      <c r="N41" s="56" t="str">
        <f>IF(D41="","",D41)</f>
        <v>Fa</v>
      </c>
      <c r="O41" s="57" t="str">
        <f>IF(N41="","",",")</f>
        <v>,</v>
      </c>
      <c r="P41" s="58" t="str">
        <f>IF(E41="","",E41)</f>
        <v/>
      </c>
      <c r="Q41" s="59" t="str">
        <f>IF(N41="","",",")</f>
        <v>,</v>
      </c>
      <c r="R41" s="60">
        <f>IF(N41="","",15)</f>
        <v>15</v>
      </c>
      <c r="S41" s="55" t="str">
        <f>IF(N41="","",")")</f>
        <v>)</v>
      </c>
      <c r="T41" s="61" t="str">
        <f>IF(U41="","","(")</f>
        <v>(</v>
      </c>
      <c r="U41" s="62" t="str">
        <f>IF(F41="","",F41)</f>
        <v>Mi</v>
      </c>
      <c r="V41" s="63" t="str">
        <f>IF(U41="","",",")</f>
        <v>,</v>
      </c>
      <c r="W41" s="64" t="str">
        <f>IF(G41="","",G41)</f>
        <v/>
      </c>
      <c r="X41" s="63" t="str">
        <f>IF(U41="","",",")</f>
        <v>,</v>
      </c>
      <c r="Y41" s="63">
        <f>IF(U41="","",250)</f>
        <v>250</v>
      </c>
      <c r="Z41" s="55" t="str">
        <f>IF(U41="","",")")</f>
        <v>)</v>
      </c>
      <c r="AA41" s="65" t="str">
        <f>IF(AB41="","","(")</f>
        <v/>
      </c>
      <c r="AB41" s="56" t="str">
        <f>IF(H41="","",H41)</f>
        <v/>
      </c>
      <c r="AC41" s="66" t="str">
        <f>IF(AB41="","",",")</f>
        <v/>
      </c>
      <c r="AD41" s="58" t="str">
        <f>IF(I41="","",I41)</f>
        <v/>
      </c>
      <c r="AE41" s="67" t="str">
        <f>IF(AB41="","",",")</f>
        <v/>
      </c>
      <c r="AF41" s="60" t="str">
        <f>IF(AB41="","",350)</f>
        <v/>
      </c>
      <c r="AG41" s="60" t="str">
        <f>IF(AB41="","",")")</f>
        <v/>
      </c>
      <c r="AH41" s="68" t="str">
        <f>IF(AI41="","","(")</f>
        <v/>
      </c>
      <c r="AI41" s="69" t="str">
        <f>IF(J41="","",J41)</f>
        <v/>
      </c>
      <c r="AJ41" s="63" t="str">
        <f>IF(AI41="","",",")</f>
        <v/>
      </c>
      <c r="AK41" s="63" t="str">
        <f>IF(K41="","",K41)</f>
        <v/>
      </c>
      <c r="AL41" s="63" t="str">
        <f>IF(AI41="","",",")</f>
        <v/>
      </c>
      <c r="AM41" s="63" t="str">
        <f>IF(AI41="","",450)</f>
        <v/>
      </c>
      <c r="AN41" s="63" t="str">
        <f>IF(AI41="","",")")</f>
        <v/>
      </c>
    </row>
    <row r="42" spans="1:40" ht="26.5" thickTop="1" thickBot="1" x14ac:dyDescent="0.55000000000000004">
      <c r="C42" s="72"/>
      <c r="D42" s="73"/>
      <c r="E42" s="73"/>
      <c r="F42" s="73"/>
      <c r="G42" s="73"/>
      <c r="H42" s="73"/>
      <c r="I42" s="73"/>
      <c r="J42" s="73"/>
      <c r="K42" s="73"/>
      <c r="L42" s="74" t="s">
        <v>997</v>
      </c>
      <c r="M42" s="55"/>
      <c r="N42" s="56"/>
      <c r="O42" s="57"/>
      <c r="P42" s="58"/>
      <c r="Q42" s="59"/>
      <c r="R42" s="60"/>
      <c r="S42" s="55"/>
      <c r="T42" s="61"/>
      <c r="U42" s="62"/>
      <c r="V42" s="63"/>
      <c r="W42" s="64"/>
      <c r="X42" s="63"/>
      <c r="Y42" s="63"/>
      <c r="Z42" s="55"/>
      <c r="AA42" s="65"/>
      <c r="AB42" s="56"/>
      <c r="AC42" s="66"/>
      <c r="AD42" s="58"/>
      <c r="AE42" s="67"/>
      <c r="AF42" s="60"/>
      <c r="AG42" s="60"/>
      <c r="AH42" s="68"/>
      <c r="AI42" s="69"/>
      <c r="AJ42" s="63"/>
      <c r="AK42" s="63"/>
      <c r="AL42" s="63"/>
      <c r="AM42" s="63"/>
      <c r="AN42" s="63"/>
    </row>
    <row r="43" spans="1:40" ht="24.5" thickTop="1" thickBot="1" x14ac:dyDescent="0.55000000000000004">
      <c r="B43" t="s">
        <v>1003</v>
      </c>
      <c r="C43" s="50" t="s">
        <v>1136</v>
      </c>
      <c r="D43" s="51" t="s">
        <v>1017</v>
      </c>
      <c r="E43" s="51" t="s">
        <v>1016</v>
      </c>
      <c r="F43" s="52"/>
      <c r="G43" s="52"/>
      <c r="H43" s="51"/>
      <c r="I43" s="51"/>
      <c r="J43" s="53"/>
      <c r="K43" s="53"/>
      <c r="L43" s="54" t="str">
        <f t="shared" si="29"/>
        <v xml:space="preserve">            { line: "HOSANNA, HOSANNA,, (La,m,15)", sC: "as"},</v>
      </c>
      <c r="M43" s="55" t="str">
        <f t="shared" ref="M43:M45" si="30">IF(N43="","","(")</f>
        <v>(</v>
      </c>
      <c r="N43" s="56" t="str">
        <f t="shared" ref="N43:N45" si="31">IF(D43="","",D43)</f>
        <v>La</v>
      </c>
      <c r="O43" s="57" t="str">
        <f t="shared" ref="O43:O45" si="32">IF(N43="","",",")</f>
        <v>,</v>
      </c>
      <c r="P43" s="58" t="str">
        <f t="shared" ref="P43:P45" si="33">IF(E43="","",E43)</f>
        <v>m</v>
      </c>
      <c r="Q43" s="59" t="str">
        <f t="shared" ref="Q43:Q45" si="34">IF(N43="","",",")</f>
        <v>,</v>
      </c>
      <c r="R43" s="60">
        <f t="shared" ref="R43:R45" si="35">IF(N43="","",15)</f>
        <v>15</v>
      </c>
      <c r="S43" s="55" t="str">
        <f t="shared" ref="S43:S45" si="36">IF(N43="","",")")</f>
        <v>)</v>
      </c>
      <c r="T43" s="61" t="str">
        <f t="shared" ref="T43:T45" si="37">IF(U43="","","(")</f>
        <v/>
      </c>
      <c r="U43" s="62" t="str">
        <f t="shared" ref="U43:U45" si="38">IF(F43="","",F43)</f>
        <v/>
      </c>
      <c r="V43" s="63" t="str">
        <f t="shared" ref="V43:V45" si="39">IF(U43="","",",")</f>
        <v/>
      </c>
      <c r="W43" s="64" t="str">
        <f t="shared" ref="W43:W45" si="40">IF(G43="","",G43)</f>
        <v/>
      </c>
      <c r="X43" s="63" t="str">
        <f t="shared" ref="X43:X45" si="41">IF(U43="","",",")</f>
        <v/>
      </c>
      <c r="Y43" s="63" t="str">
        <f t="shared" ref="Y43:Y45" si="42">IF(U43="","",250)</f>
        <v/>
      </c>
      <c r="Z43" s="55" t="str">
        <f t="shared" ref="Z43:Z45" si="43">IF(U43="","",")")</f>
        <v/>
      </c>
      <c r="AA43" s="65" t="str">
        <f t="shared" ref="AA43:AA45" si="44">IF(AB43="","","(")</f>
        <v/>
      </c>
      <c r="AB43" s="56" t="str">
        <f t="shared" ref="AB43:AB45" si="45">IF(H43="","",H43)</f>
        <v/>
      </c>
      <c r="AC43" s="66" t="str">
        <f t="shared" ref="AC43:AC45" si="46">IF(AB43="","",",")</f>
        <v/>
      </c>
      <c r="AD43" s="58" t="str">
        <f t="shared" ref="AD43:AD45" si="47">IF(I43="","",I43)</f>
        <v/>
      </c>
      <c r="AE43" s="67" t="str">
        <f t="shared" ref="AE43:AE45" si="48">IF(AB43="","",",")</f>
        <v/>
      </c>
      <c r="AF43" s="60" t="str">
        <f t="shared" ref="AF43:AF45" si="49">IF(AB43="","",350)</f>
        <v/>
      </c>
      <c r="AG43" s="60" t="str">
        <f t="shared" ref="AG43:AG45" si="50">IF(AB43="","",")")</f>
        <v/>
      </c>
      <c r="AH43" s="68" t="str">
        <f t="shared" ref="AH43:AH45" si="51">IF(AI43="","","(")</f>
        <v/>
      </c>
      <c r="AI43" s="69" t="str">
        <f t="shared" ref="AI43:AI45" si="52">IF(J43="","",J43)</f>
        <v/>
      </c>
      <c r="AJ43" s="63" t="str">
        <f t="shared" ref="AJ43:AJ45" si="53">IF(AI43="","",",")</f>
        <v/>
      </c>
      <c r="AK43" s="63" t="str">
        <f t="shared" ref="AK43:AK45" si="54">IF(K43="","",K43)</f>
        <v/>
      </c>
      <c r="AL43" s="63" t="str">
        <f t="shared" ref="AL43:AL45" si="55">IF(AI43="","",",")</f>
        <v/>
      </c>
      <c r="AM43" s="63" t="str">
        <f t="shared" ref="AM43:AM45" si="56">IF(AI43="","",450)</f>
        <v/>
      </c>
      <c r="AN43" s="63" t="str">
        <f t="shared" ref="AN43:AN45" si="57">IF(AI43="","",")")</f>
        <v/>
      </c>
    </row>
    <row r="44" spans="1:40" ht="24.5" thickTop="1" thickBot="1" x14ac:dyDescent="0.55000000000000004">
      <c r="B44" t="s">
        <v>1003</v>
      </c>
      <c r="C44" s="50" t="s">
        <v>1151</v>
      </c>
      <c r="D44" s="51" t="s">
        <v>1110</v>
      </c>
      <c r="E44" s="51" t="s">
        <v>1016</v>
      </c>
      <c r="F44" s="52"/>
      <c r="G44" s="52"/>
      <c r="H44" s="51"/>
      <c r="I44" s="51"/>
      <c r="J44" s="53"/>
      <c r="K44" s="53"/>
      <c r="L44" s="54" t="str">
        <f t="shared" si="29"/>
        <v xml:space="preserve">            { line: "HOSANNA,HOSANNA, (Re,m,15)", sC: "as"},</v>
      </c>
      <c r="M44" s="55" t="str">
        <f t="shared" si="30"/>
        <v>(</v>
      </c>
      <c r="N44" s="56" t="str">
        <f t="shared" si="31"/>
        <v>Re</v>
      </c>
      <c r="O44" s="57" t="str">
        <f t="shared" si="32"/>
        <v>,</v>
      </c>
      <c r="P44" s="58" t="str">
        <f t="shared" si="33"/>
        <v>m</v>
      </c>
      <c r="Q44" s="59" t="str">
        <f t="shared" si="34"/>
        <v>,</v>
      </c>
      <c r="R44" s="60">
        <f t="shared" si="35"/>
        <v>15</v>
      </c>
      <c r="S44" s="55" t="str">
        <f t="shared" si="36"/>
        <v>)</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1:40" ht="24.5" thickTop="1" thickBot="1" x14ac:dyDescent="0.55000000000000004">
      <c r="B45" t="s">
        <v>1003</v>
      </c>
      <c r="C45" s="50" t="s">
        <v>1144</v>
      </c>
      <c r="D45" s="51" t="s">
        <v>1048</v>
      </c>
      <c r="E45" s="51"/>
      <c r="F45" s="52" t="s">
        <v>1015</v>
      </c>
      <c r="G45" s="52"/>
      <c r="H45" s="51"/>
      <c r="I45" s="51"/>
      <c r="J45" s="53"/>
      <c r="K45" s="53"/>
      <c r="L45" s="54" t="str">
        <f t="shared" si="29"/>
        <v xml:space="preserve">            { line: "EN LO ALTO DEL CIELO., (Fa,,15)(Mi,,250)", sC: "as"},</v>
      </c>
      <c r="M45" s="55" t="str">
        <f t="shared" si="30"/>
        <v>(</v>
      </c>
      <c r="N45" s="56" t="str">
        <f t="shared" si="31"/>
        <v>Fa</v>
      </c>
      <c r="O45" s="57" t="str">
        <f t="shared" si="32"/>
        <v>,</v>
      </c>
      <c r="P45" s="58" t="str">
        <f t="shared" si="33"/>
        <v/>
      </c>
      <c r="Q45" s="59" t="str">
        <f t="shared" si="34"/>
        <v>,</v>
      </c>
      <c r="R45" s="60">
        <f t="shared" si="35"/>
        <v>15</v>
      </c>
      <c r="S45" s="55" t="str">
        <f t="shared" si="36"/>
        <v>)</v>
      </c>
      <c r="T45" s="61" t="str">
        <f t="shared" si="37"/>
        <v>(</v>
      </c>
      <c r="U45" s="62" t="str">
        <f t="shared" si="38"/>
        <v>Mi</v>
      </c>
      <c r="V45" s="63" t="str">
        <f t="shared" si="39"/>
        <v>,</v>
      </c>
      <c r="W45" s="64" t="str">
        <f t="shared" si="40"/>
        <v/>
      </c>
      <c r="X45" s="63" t="str">
        <f t="shared" si="41"/>
        <v>,</v>
      </c>
      <c r="Y45" s="63">
        <f t="shared" si="42"/>
        <v>250</v>
      </c>
      <c r="Z45" s="55" t="str">
        <f t="shared" si="43"/>
        <v>)</v>
      </c>
      <c r="AA45" s="65" t="str">
        <f t="shared" si="44"/>
        <v/>
      </c>
      <c r="AB45" s="56" t="str">
        <f t="shared" si="45"/>
        <v/>
      </c>
      <c r="AC45" s="66" t="str">
        <f t="shared" si="46"/>
        <v/>
      </c>
      <c r="AD45" s="58" t="str">
        <f t="shared" si="47"/>
        <v/>
      </c>
      <c r="AE45" s="67" t="str">
        <f t="shared" si="48"/>
        <v/>
      </c>
      <c r="AF45" s="60" t="str">
        <f t="shared" si="49"/>
        <v/>
      </c>
      <c r="AG45" s="60" t="str">
        <f t="shared" si="50"/>
        <v/>
      </c>
      <c r="AH45" s="68" t="str">
        <f t="shared" si="51"/>
        <v/>
      </c>
      <c r="AI45" s="69" t="str">
        <f t="shared" si="52"/>
        <v/>
      </c>
      <c r="AJ45" s="63" t="str">
        <f t="shared" si="53"/>
        <v/>
      </c>
      <c r="AK45" s="63" t="str">
        <f t="shared" si="54"/>
        <v/>
      </c>
      <c r="AL45" s="63" t="str">
        <f t="shared" si="55"/>
        <v/>
      </c>
      <c r="AM45" s="63" t="str">
        <f t="shared" si="56"/>
        <v/>
      </c>
      <c r="AN45" s="63" t="str">
        <f t="shared" si="57"/>
        <v/>
      </c>
    </row>
    <row r="46" spans="1:40" ht="36.5" thickTop="1" thickBot="1" x14ac:dyDescent="0.55000000000000004">
      <c r="A46" s="75"/>
      <c r="B46" s="75"/>
      <c r="C46" s="75"/>
      <c r="D46" s="76"/>
      <c r="E46" s="76"/>
      <c r="F46" s="76"/>
      <c r="G46" s="76"/>
      <c r="H46" s="76"/>
      <c r="I46" s="76"/>
      <c r="J46" s="76"/>
      <c r="K46" s="76"/>
      <c r="L46" s="49" t="s">
        <v>998</v>
      </c>
      <c r="M46" s="55" t="str">
        <f t="shared" ref="M46:M49" si="58">IF(N46="","","(")</f>
        <v/>
      </c>
      <c r="N46" s="56" t="str">
        <f t="shared" si="2"/>
        <v/>
      </c>
      <c r="O46" s="57" t="str">
        <f t="shared" ref="O46:O49" si="59">IF(N46="","",",")</f>
        <v/>
      </c>
      <c r="P46" s="58" t="str">
        <f t="shared" si="4"/>
        <v/>
      </c>
      <c r="Q46" s="59" t="str">
        <f t="shared" ref="Q46:Q49" si="60">IF(N46="","",",")</f>
        <v/>
      </c>
      <c r="R46" s="60" t="str">
        <f t="shared" ref="R46:R49" si="61">IF(N46="","",15)</f>
        <v/>
      </c>
      <c r="S46" s="55" t="str">
        <f t="shared" ref="S46:S49" si="62">IF(N46="","",")")</f>
        <v/>
      </c>
      <c r="T46" s="61" t="str">
        <f t="shared" ref="T46:T49" si="63">IF(U46="","","(")</f>
        <v/>
      </c>
      <c r="U46" s="62" t="str">
        <f t="shared" si="9"/>
        <v/>
      </c>
      <c r="V46" s="63" t="str">
        <f t="shared" ref="V46:V49" si="64">IF(U46="","",",")</f>
        <v/>
      </c>
      <c r="W46" s="64" t="str">
        <f t="shared" si="11"/>
        <v/>
      </c>
      <c r="X46" s="63" t="str">
        <f t="shared" ref="X46:X49" si="65">IF(U46="","",",")</f>
        <v/>
      </c>
      <c r="Y46" s="63" t="str">
        <f t="shared" ref="Y46:Y49" si="66">IF(U46="","",250)</f>
        <v/>
      </c>
      <c r="Z46" s="55" t="str">
        <f t="shared" ref="Z46:Z49" si="67">IF(U46="","",")")</f>
        <v/>
      </c>
      <c r="AA46" s="65" t="str">
        <f t="shared" ref="AA46:AA49" si="68">IF(AB46="","","(")</f>
        <v/>
      </c>
      <c r="AB46" s="56" t="str">
        <f t="shared" si="16"/>
        <v/>
      </c>
      <c r="AC46" s="66" t="str">
        <f t="shared" ref="AC46:AC49" si="69">IF(AB46="","",",")</f>
        <v/>
      </c>
      <c r="AD46" s="58" t="str">
        <f t="shared" ref="AD46:AD49" si="70">IF(I46="","",I46)</f>
        <v/>
      </c>
      <c r="AE46" s="67" t="str">
        <f t="shared" ref="AE46:AE49" si="71">IF(AB46="","",",")</f>
        <v/>
      </c>
      <c r="AF46" s="60" t="str">
        <f t="shared" ref="AF46:AF49" si="72">IF(AB46="","",350)</f>
        <v/>
      </c>
      <c r="AG46" s="60" t="str">
        <f t="shared" ref="AG46:AG49" si="73">IF(AB46="","",")")</f>
        <v/>
      </c>
      <c r="AH46" s="68" t="str">
        <f t="shared" ref="AH46:AH49" si="74">IF(AI46="","","(")</f>
        <v/>
      </c>
      <c r="AI46" s="69" t="str">
        <f t="shared" si="23"/>
        <v/>
      </c>
      <c r="AJ46" s="63" t="str">
        <f t="shared" ref="AJ46:AJ49" si="75">IF(AI46="","",",")</f>
        <v/>
      </c>
      <c r="AK46" s="63" t="str">
        <f t="shared" ref="AK46:AK49" si="76">IF(K46="","",K46)</f>
        <v/>
      </c>
      <c r="AL46" s="63" t="str">
        <f t="shared" ref="AL46:AL49" si="77">IF(AI46="","",",")</f>
        <v/>
      </c>
      <c r="AM46" s="63" t="str">
        <f t="shared" ref="AM46:AM49" si="78">IF(AI46="","",450)</f>
        <v/>
      </c>
      <c r="AN46" s="63" t="str">
        <f t="shared" ref="AN46:AN49" si="79">IF(AI46="","",")")</f>
        <v/>
      </c>
    </row>
    <row r="47" spans="1:40" ht="24.5" thickTop="1" thickBot="1" x14ac:dyDescent="0.55000000000000004">
      <c r="B47" t="s">
        <v>1018</v>
      </c>
      <c r="C47" s="50" t="s">
        <v>1088</v>
      </c>
      <c r="D47" s="51" t="s">
        <v>1017</v>
      </c>
      <c r="E47" s="51" t="s">
        <v>1016</v>
      </c>
      <c r="F47" s="52"/>
      <c r="G47" s="52"/>
      <c r="H47" s="51"/>
      <c r="I47" s="51"/>
      <c r="J47" s="53"/>
      <c r="K47" s="53"/>
      <c r="L47" s="54" t="str">
        <f t="shared" ref="L47:L49" si="80">IF(C47="","",_xlfn.CONCAT("            { line: ","""",C47,", ",M47:AN47,""", sC: ","""",B47,"""},"))</f>
        <v xml:space="preserve">            { line: "Bendito es el que viene, (La,m,15)", sC: "tc"},</v>
      </c>
      <c r="M47" s="55" t="str">
        <f t="shared" si="58"/>
        <v>(</v>
      </c>
      <c r="N47" s="56" t="str">
        <f t="shared" si="2"/>
        <v>La</v>
      </c>
      <c r="O47" s="57" t="str">
        <f t="shared" si="59"/>
        <v>,</v>
      </c>
      <c r="P47" s="58" t="str">
        <f t="shared" si="4"/>
        <v>m</v>
      </c>
      <c r="Q47" s="59" t="str">
        <f t="shared" si="60"/>
        <v>,</v>
      </c>
      <c r="R47" s="60">
        <f t="shared" si="61"/>
        <v>15</v>
      </c>
      <c r="S47" s="55" t="str">
        <f t="shared" si="62"/>
        <v>)</v>
      </c>
      <c r="T47" s="61" t="str">
        <f t="shared" si="63"/>
        <v/>
      </c>
      <c r="U47" s="62" t="str">
        <f t="shared" si="9"/>
        <v/>
      </c>
      <c r="V47" s="63" t="str">
        <f t="shared" si="64"/>
        <v/>
      </c>
      <c r="W47" s="64" t="str">
        <f t="shared" si="11"/>
        <v/>
      </c>
      <c r="X47" s="63" t="str">
        <f t="shared" si="65"/>
        <v/>
      </c>
      <c r="Y47" s="63" t="str">
        <f t="shared" si="66"/>
        <v/>
      </c>
      <c r="Z47" s="55" t="str">
        <f t="shared" si="67"/>
        <v/>
      </c>
      <c r="AA47" s="65" t="str">
        <f t="shared" si="68"/>
        <v/>
      </c>
      <c r="AB47" s="56" t="str">
        <f t="shared" si="16"/>
        <v/>
      </c>
      <c r="AC47" s="66" t="str">
        <f t="shared" si="69"/>
        <v/>
      </c>
      <c r="AD47" s="58" t="str">
        <f t="shared" si="70"/>
        <v/>
      </c>
      <c r="AE47" s="67" t="str">
        <f t="shared" si="71"/>
        <v/>
      </c>
      <c r="AF47" s="60" t="str">
        <f t="shared" si="72"/>
        <v/>
      </c>
      <c r="AG47" s="60" t="str">
        <f t="shared" si="73"/>
        <v/>
      </c>
      <c r="AH47" s="68" t="str">
        <f t="shared" si="74"/>
        <v/>
      </c>
      <c r="AI47" s="69" t="str">
        <f t="shared" si="23"/>
        <v/>
      </c>
      <c r="AJ47" s="63" t="str">
        <f t="shared" si="75"/>
        <v/>
      </c>
      <c r="AK47" s="63" t="str">
        <f t="shared" si="76"/>
        <v/>
      </c>
      <c r="AL47" s="63" t="str">
        <f t="shared" si="77"/>
        <v/>
      </c>
      <c r="AM47" s="63" t="str">
        <f t="shared" si="78"/>
        <v/>
      </c>
      <c r="AN47" s="63" t="str">
        <f t="shared" si="79"/>
        <v/>
      </c>
    </row>
    <row r="48" spans="1:40" ht="24.5" thickTop="1" thickBot="1" x14ac:dyDescent="0.55000000000000004">
      <c r="C48" s="50" t="s">
        <v>1152</v>
      </c>
      <c r="D48" s="51" t="s">
        <v>1110</v>
      </c>
      <c r="E48" s="51" t="s">
        <v>1016</v>
      </c>
      <c r="F48" s="52" t="s">
        <v>1015</v>
      </c>
      <c r="G48" s="52"/>
      <c r="H48" s="51"/>
      <c r="I48" s="51"/>
      <c r="J48" s="53"/>
      <c r="K48" s="53"/>
      <c r="L48" s="54" t="str">
        <f t="shared" si="80"/>
        <v xml:space="preserve">            { line: "en el nombre del Señor,, (Re,m,15)(Mi,,250)", sC: ""},</v>
      </c>
      <c r="M48" s="55" t="str">
        <f t="shared" si="58"/>
        <v>(</v>
      </c>
      <c r="N48" s="56" t="str">
        <f t="shared" si="2"/>
        <v>Re</v>
      </c>
      <c r="O48" s="57" t="str">
        <f t="shared" si="59"/>
        <v>,</v>
      </c>
      <c r="P48" s="58" t="str">
        <f t="shared" si="4"/>
        <v>m</v>
      </c>
      <c r="Q48" s="59" t="str">
        <f t="shared" si="60"/>
        <v>,</v>
      </c>
      <c r="R48" s="60">
        <f t="shared" si="61"/>
        <v>15</v>
      </c>
      <c r="S48" s="55" t="str">
        <f t="shared" si="62"/>
        <v>)</v>
      </c>
      <c r="T48" s="61" t="str">
        <f t="shared" si="63"/>
        <v>(</v>
      </c>
      <c r="U48" s="62" t="str">
        <f t="shared" si="9"/>
        <v>Mi</v>
      </c>
      <c r="V48" s="63" t="str">
        <f t="shared" si="64"/>
        <v>,</v>
      </c>
      <c r="W48" s="64" t="str">
        <f t="shared" si="11"/>
        <v/>
      </c>
      <c r="X48" s="63" t="str">
        <f t="shared" si="65"/>
        <v>,</v>
      </c>
      <c r="Y48" s="63">
        <f t="shared" si="66"/>
        <v>250</v>
      </c>
      <c r="Z48" s="55" t="str">
        <f t="shared" si="67"/>
        <v>)</v>
      </c>
      <c r="AA48" s="65" t="str">
        <f t="shared" si="68"/>
        <v/>
      </c>
      <c r="AB48" s="56" t="str">
        <f t="shared" si="16"/>
        <v/>
      </c>
      <c r="AC48" s="66" t="str">
        <f t="shared" si="69"/>
        <v/>
      </c>
      <c r="AD48" s="58" t="str">
        <f t="shared" si="70"/>
        <v/>
      </c>
      <c r="AE48" s="67" t="str">
        <f t="shared" si="71"/>
        <v/>
      </c>
      <c r="AF48" s="60" t="str">
        <f t="shared" si="72"/>
        <v/>
      </c>
      <c r="AG48" s="60" t="str">
        <f t="shared" si="73"/>
        <v/>
      </c>
      <c r="AH48" s="68" t="str">
        <f t="shared" si="74"/>
        <v/>
      </c>
      <c r="AI48" s="69" t="str">
        <f t="shared" si="23"/>
        <v/>
      </c>
      <c r="AJ48" s="63" t="str">
        <f t="shared" si="75"/>
        <v/>
      </c>
      <c r="AK48" s="63" t="str">
        <f t="shared" si="76"/>
        <v/>
      </c>
      <c r="AL48" s="63" t="str">
        <f t="shared" si="77"/>
        <v/>
      </c>
      <c r="AM48" s="63" t="str">
        <f t="shared" si="78"/>
        <v/>
      </c>
      <c r="AN48" s="63" t="str">
        <f t="shared" si="79"/>
        <v/>
      </c>
    </row>
    <row r="49" spans="2:40" ht="24.5" thickTop="1" thickBot="1" x14ac:dyDescent="0.55000000000000004">
      <c r="C49" s="50" t="s">
        <v>1089</v>
      </c>
      <c r="D49" s="51" t="s">
        <v>1110</v>
      </c>
      <c r="E49" s="51" t="s">
        <v>1016</v>
      </c>
      <c r="F49" s="52" t="s">
        <v>1015</v>
      </c>
      <c r="G49" s="52"/>
      <c r="H49" s="51"/>
      <c r="I49" s="51"/>
      <c r="J49" s="53"/>
      <c r="K49" s="53"/>
      <c r="L49" s="54" t="str">
        <f t="shared" si="80"/>
        <v xml:space="preserve">            { line: "en el nombre del Señor., (Re,m,15)(Mi,,250)", sC: ""},</v>
      </c>
      <c r="M49" s="55" t="str">
        <f t="shared" si="58"/>
        <v>(</v>
      </c>
      <c r="N49" s="56" t="str">
        <f t="shared" si="2"/>
        <v>Re</v>
      </c>
      <c r="O49" s="57" t="str">
        <f t="shared" si="59"/>
        <v>,</v>
      </c>
      <c r="P49" s="58" t="str">
        <f t="shared" si="4"/>
        <v>m</v>
      </c>
      <c r="Q49" s="59" t="str">
        <f t="shared" si="60"/>
        <v>,</v>
      </c>
      <c r="R49" s="60">
        <f t="shared" si="61"/>
        <v>15</v>
      </c>
      <c r="S49" s="55" t="str">
        <f t="shared" si="62"/>
        <v>)</v>
      </c>
      <c r="T49" s="61" t="str">
        <f t="shared" si="63"/>
        <v>(</v>
      </c>
      <c r="U49" s="62" t="str">
        <f t="shared" si="9"/>
        <v>Mi</v>
      </c>
      <c r="V49" s="63" t="str">
        <f t="shared" si="64"/>
        <v>,</v>
      </c>
      <c r="W49" s="64" t="str">
        <f t="shared" si="11"/>
        <v/>
      </c>
      <c r="X49" s="63" t="str">
        <f t="shared" si="65"/>
        <v>,</v>
      </c>
      <c r="Y49" s="63">
        <f t="shared" si="66"/>
        <v>250</v>
      </c>
      <c r="Z49" s="55" t="str">
        <f t="shared" si="67"/>
        <v>)</v>
      </c>
      <c r="AA49" s="65" t="str">
        <f t="shared" si="68"/>
        <v/>
      </c>
      <c r="AB49" s="56" t="str">
        <f t="shared" si="16"/>
        <v/>
      </c>
      <c r="AC49" s="66" t="str">
        <f t="shared" si="69"/>
        <v/>
      </c>
      <c r="AD49" s="58" t="str">
        <f t="shared" si="70"/>
        <v/>
      </c>
      <c r="AE49" s="67" t="str">
        <f t="shared" si="71"/>
        <v/>
      </c>
      <c r="AF49" s="60" t="str">
        <f t="shared" si="72"/>
        <v/>
      </c>
      <c r="AG49" s="60" t="str">
        <f t="shared" si="73"/>
        <v/>
      </c>
      <c r="AH49" s="68" t="str">
        <f t="shared" si="74"/>
        <v/>
      </c>
      <c r="AI49" s="69" t="str">
        <f t="shared" si="23"/>
        <v/>
      </c>
      <c r="AJ49" s="63" t="str">
        <f t="shared" si="75"/>
        <v/>
      </c>
      <c r="AK49" s="63" t="str">
        <f t="shared" si="76"/>
        <v/>
      </c>
      <c r="AL49" s="63" t="str">
        <f t="shared" si="77"/>
        <v/>
      </c>
      <c r="AM49" s="63" t="str">
        <f t="shared" si="78"/>
        <v/>
      </c>
      <c r="AN49" s="63" t="str">
        <f t="shared" si="79"/>
        <v/>
      </c>
    </row>
    <row r="50" spans="2:40" ht="26.5" thickTop="1" thickBot="1" x14ac:dyDescent="0.55000000000000004">
      <c r="C50" s="72"/>
      <c r="D50" s="73"/>
      <c r="E50" s="73"/>
      <c r="F50" s="73"/>
      <c r="G50" s="73"/>
      <c r="H50" s="73"/>
      <c r="I50" s="73"/>
      <c r="J50" s="73"/>
      <c r="K50" s="73"/>
      <c r="L50" s="74" t="s">
        <v>997</v>
      </c>
      <c r="M50" s="55"/>
      <c r="N50" s="56"/>
      <c r="O50" s="57"/>
      <c r="P50" s="58"/>
      <c r="Q50" s="59"/>
      <c r="R50" s="60"/>
      <c r="S50" s="55"/>
      <c r="T50" s="61"/>
      <c r="U50" s="62"/>
      <c r="V50" s="63"/>
      <c r="W50" s="64"/>
      <c r="X50" s="63"/>
      <c r="Y50" s="63"/>
      <c r="Z50" s="55"/>
      <c r="AA50" s="65"/>
      <c r="AB50" s="56"/>
      <c r="AC50" s="66"/>
      <c r="AD50" s="58"/>
      <c r="AE50" s="67"/>
      <c r="AF50" s="60"/>
      <c r="AG50" s="60"/>
      <c r="AH50" s="68"/>
      <c r="AI50" s="69"/>
      <c r="AJ50" s="63"/>
      <c r="AK50" s="63"/>
      <c r="AL50" s="63"/>
      <c r="AM50" s="63"/>
      <c r="AN50" s="63"/>
    </row>
    <row r="51" spans="2:40" ht="24.5" thickTop="1" thickBot="1" x14ac:dyDescent="0.55000000000000004">
      <c r="C51" s="78" t="s">
        <v>999</v>
      </c>
      <c r="D51" s="79"/>
      <c r="E51" s="79"/>
      <c r="F51" s="79"/>
      <c r="G51" s="79"/>
      <c r="H51" s="79"/>
      <c r="I51" s="79"/>
      <c r="J51" s="79"/>
      <c r="K51" s="79"/>
      <c r="L51" s="80" t="s">
        <v>1000</v>
      </c>
      <c r="M51" s="55" t="str">
        <f t="shared" ref="M51:M58" si="81">IF(N51="","","(")</f>
        <v/>
      </c>
      <c r="N51" s="56" t="str">
        <f t="shared" ref="N51:N58" si="82">IF(D51="","",D51)</f>
        <v/>
      </c>
      <c r="O51" s="57" t="str">
        <f t="shared" ref="O51:O58" si="83">IF(N51="","",",")</f>
        <v/>
      </c>
      <c r="P51" s="58" t="str">
        <f t="shared" ref="P51:P58" si="84">IF(E51="","",E51)</f>
        <v/>
      </c>
      <c r="Q51" s="59" t="str">
        <f t="shared" ref="Q51:Q58" si="85">IF(N51="","",",")</f>
        <v/>
      </c>
      <c r="R51" s="60" t="str">
        <f t="shared" ref="R51:R58" si="86">IF(N51="","",15)</f>
        <v/>
      </c>
      <c r="S51" s="55" t="str">
        <f t="shared" ref="S51:S58" si="87">IF(N51="","",")")</f>
        <v/>
      </c>
      <c r="T51" s="61" t="str">
        <f t="shared" ref="T51:T58" si="88">IF(U51="","","(")</f>
        <v/>
      </c>
      <c r="U51" s="62" t="str">
        <f t="shared" ref="U51:U58" si="89">IF(F51="","",F51)</f>
        <v/>
      </c>
      <c r="V51" s="63" t="str">
        <f t="shared" ref="V51:V58" si="90">IF(U51="","",",")</f>
        <v/>
      </c>
      <c r="W51" s="64" t="str">
        <f t="shared" ref="W51:W58" si="91">IF(G51="","",G51)</f>
        <v/>
      </c>
      <c r="X51" s="63" t="str">
        <f t="shared" ref="X51:X58" si="92">IF(U51="","",",")</f>
        <v/>
      </c>
      <c r="Y51" s="63" t="str">
        <f t="shared" ref="Y51:Y58" si="93">IF(U51="","",250)</f>
        <v/>
      </c>
      <c r="Z51" s="55" t="str">
        <f t="shared" ref="Z51:Z58" si="94">IF(U51="","",")")</f>
        <v/>
      </c>
      <c r="AA51" s="65" t="str">
        <f t="shared" ref="AA51:AA58" si="95">IF(AB51="","","(")</f>
        <v/>
      </c>
      <c r="AB51" s="56" t="str">
        <f t="shared" ref="AB51:AB58" si="96">IF(H51="","",H51)</f>
        <v/>
      </c>
      <c r="AC51" s="66" t="str">
        <f t="shared" ref="AC51:AC58" si="97">IF(AB51="","",",")</f>
        <v/>
      </c>
      <c r="AD51" s="58" t="str">
        <f t="shared" ref="AD51:AD58" si="98">IF(I51="","",I51)</f>
        <v/>
      </c>
      <c r="AE51" s="67" t="str">
        <f t="shared" ref="AE51:AE58" si="99">IF(AB51="","",",")</f>
        <v/>
      </c>
      <c r="AF51" s="60" t="str">
        <f t="shared" ref="AF51:AF58" si="100">IF(AB51="","",350)</f>
        <v/>
      </c>
      <c r="AG51" s="60" t="str">
        <f t="shared" ref="AG51:AG58" si="101">IF(AB51="","",")")</f>
        <v/>
      </c>
      <c r="AH51" s="68" t="str">
        <f t="shared" ref="AH51:AH58" si="102">IF(AI51="","","(")</f>
        <v/>
      </c>
      <c r="AI51" s="69" t="str">
        <f t="shared" ref="AI51:AI58" si="103">IF(J51="","",J51)</f>
        <v/>
      </c>
      <c r="AJ51" s="63" t="str">
        <f t="shared" ref="AJ51:AJ58" si="104">IF(AI51="","",",")</f>
        <v/>
      </c>
      <c r="AK51" s="63" t="str">
        <f t="shared" ref="AK51:AK58" si="105">IF(K51="","",K51)</f>
        <v/>
      </c>
      <c r="AL51" s="63" t="str">
        <f t="shared" ref="AL51:AL58" si="106">IF(AI51="","",",")</f>
        <v/>
      </c>
      <c r="AM51" s="63" t="str">
        <f t="shared" ref="AM51:AM58" si="107">IF(AI51="","",450)</f>
        <v/>
      </c>
      <c r="AN51" s="63" t="str">
        <f t="shared" ref="AN51:AN58" si="108">IF(AI51="","",")")</f>
        <v/>
      </c>
    </row>
    <row r="52" spans="2:40" ht="24.5" thickTop="1" thickBot="1" x14ac:dyDescent="0.55000000000000004">
      <c r="B52" t="s">
        <v>1001</v>
      </c>
      <c r="C52" s="81" t="s">
        <v>1153</v>
      </c>
      <c r="D52" s="82" t="s">
        <v>1017</v>
      </c>
      <c r="E52" s="82" t="s">
        <v>1016</v>
      </c>
      <c r="F52" s="82"/>
      <c r="G52" s="82"/>
      <c r="H52" s="82"/>
      <c r="I52" s="82"/>
      <c r="J52" s="82"/>
      <c r="K52" s="82"/>
      <c r="L52" s="83" t="str">
        <f>IF(C52="","",_xlfn.CONCAT("       triggerLine: ","""",C52,", ",M52:AN52,""", sC: ","""",B52,""", lines: ["))</f>
        <v xml:space="preserve">       triggerLine: "HOSANNA, HOSANNA, (La,m,15)", sC: "ta as", lines: [</v>
      </c>
      <c r="M52" s="55" t="str">
        <f t="shared" si="81"/>
        <v>(</v>
      </c>
      <c r="N52" s="56" t="str">
        <f t="shared" si="82"/>
        <v>La</v>
      </c>
      <c r="O52" s="57" t="str">
        <f t="shared" si="83"/>
        <v>,</v>
      </c>
      <c r="P52" s="58" t="str">
        <f t="shared" si="84"/>
        <v>m</v>
      </c>
      <c r="Q52" s="59" t="str">
        <f t="shared" si="85"/>
        <v>,</v>
      </c>
      <c r="R52" s="60">
        <f t="shared" si="86"/>
        <v>15</v>
      </c>
      <c r="S52" s="55" t="str">
        <f t="shared" si="87"/>
        <v>)</v>
      </c>
      <c r="T52" s="61" t="str">
        <f t="shared" si="88"/>
        <v/>
      </c>
      <c r="U52" s="62" t="str">
        <f t="shared" si="89"/>
        <v/>
      </c>
      <c r="V52" s="63" t="str">
        <f t="shared" si="90"/>
        <v/>
      </c>
      <c r="W52" s="64" t="str">
        <f t="shared" si="91"/>
        <v/>
      </c>
      <c r="X52" s="63" t="str">
        <f t="shared" si="92"/>
        <v/>
      </c>
      <c r="Y52" s="63" t="str">
        <f t="shared" si="93"/>
        <v/>
      </c>
      <c r="Z52" s="55" t="str">
        <f t="shared" si="94"/>
        <v/>
      </c>
      <c r="AA52" s="65" t="str">
        <f t="shared" si="95"/>
        <v/>
      </c>
      <c r="AB52" s="56" t="str">
        <f t="shared" si="96"/>
        <v/>
      </c>
      <c r="AC52" s="66" t="str">
        <f t="shared" si="97"/>
        <v/>
      </c>
      <c r="AD52" s="58" t="str">
        <f t="shared" si="98"/>
        <v/>
      </c>
      <c r="AE52" s="67" t="str">
        <f t="shared" si="99"/>
        <v/>
      </c>
      <c r="AF52" s="60" t="str">
        <f t="shared" si="100"/>
        <v/>
      </c>
      <c r="AG52" s="60" t="str">
        <f t="shared" si="101"/>
        <v/>
      </c>
      <c r="AH52" s="68" t="str">
        <f t="shared" si="102"/>
        <v/>
      </c>
      <c r="AI52" s="69" t="str">
        <f t="shared" si="103"/>
        <v/>
      </c>
      <c r="AJ52" s="63" t="str">
        <f t="shared" si="104"/>
        <v/>
      </c>
      <c r="AK52" s="63" t="str">
        <f t="shared" si="105"/>
        <v/>
      </c>
      <c r="AL52" s="63" t="str">
        <f t="shared" si="106"/>
        <v/>
      </c>
      <c r="AM52" s="63" t="str">
        <f t="shared" si="107"/>
        <v/>
      </c>
      <c r="AN52" s="63" t="str">
        <f t="shared" si="108"/>
        <v/>
      </c>
    </row>
    <row r="53" spans="2:40" ht="24.5" thickTop="1" thickBot="1" x14ac:dyDescent="0.55000000000000004">
      <c r="B53" t="s">
        <v>1003</v>
      </c>
      <c r="C53" s="84" t="s">
        <v>1151</v>
      </c>
      <c r="D53" s="85" t="s">
        <v>1130</v>
      </c>
      <c r="E53" s="85"/>
      <c r="F53" s="85"/>
      <c r="G53" s="85"/>
      <c r="H53" s="86"/>
      <c r="I53" s="86"/>
      <c r="J53" s="86"/>
      <c r="K53" s="86"/>
      <c r="L53" s="87" t="str">
        <f>IF(C53="","",_xlfn.CONCAT("            { line: ","""",C53,", ",M53:AN53,""", sC: ","""",B53,"""},"))</f>
        <v xml:space="preserve">            { line: "HOSANNA,HOSANNA, (Rem,,15)", sC: "as"},</v>
      </c>
      <c r="M53" s="55" t="str">
        <f t="shared" si="81"/>
        <v>(</v>
      </c>
      <c r="N53" s="56" t="str">
        <f t="shared" si="82"/>
        <v>Rem</v>
      </c>
      <c r="O53" s="57" t="str">
        <f t="shared" si="83"/>
        <v>,</v>
      </c>
      <c r="P53" s="58" t="str">
        <f t="shared" si="84"/>
        <v/>
      </c>
      <c r="Q53" s="59" t="str">
        <f t="shared" si="85"/>
        <v>,</v>
      </c>
      <c r="R53" s="60">
        <f t="shared" si="86"/>
        <v>15</v>
      </c>
      <c r="S53" s="55" t="str">
        <f t="shared" si="87"/>
        <v>)</v>
      </c>
      <c r="T53" s="61" t="str">
        <f t="shared" si="88"/>
        <v/>
      </c>
      <c r="U53" s="62" t="str">
        <f t="shared" si="89"/>
        <v/>
      </c>
      <c r="V53" s="63" t="str">
        <f t="shared" si="90"/>
        <v/>
      </c>
      <c r="W53" s="64" t="str">
        <f t="shared" si="91"/>
        <v/>
      </c>
      <c r="X53" s="63" t="str">
        <f t="shared" si="92"/>
        <v/>
      </c>
      <c r="Y53" s="63" t="str">
        <f t="shared" si="93"/>
        <v/>
      </c>
      <c r="Z53" s="55" t="str">
        <f t="shared" si="94"/>
        <v/>
      </c>
      <c r="AA53" s="65" t="str">
        <f t="shared" si="95"/>
        <v/>
      </c>
      <c r="AB53" s="56" t="str">
        <f t="shared" si="96"/>
        <v/>
      </c>
      <c r="AC53" s="66" t="str">
        <f t="shared" si="97"/>
        <v/>
      </c>
      <c r="AD53" s="58" t="str">
        <f t="shared" si="98"/>
        <v/>
      </c>
      <c r="AE53" s="67" t="str">
        <f t="shared" si="99"/>
        <v/>
      </c>
      <c r="AF53" s="60" t="str">
        <f t="shared" si="100"/>
        <v/>
      </c>
      <c r="AG53" s="60" t="str">
        <f t="shared" si="101"/>
        <v/>
      </c>
      <c r="AH53" s="68" t="str">
        <f t="shared" si="102"/>
        <v/>
      </c>
      <c r="AI53" s="69" t="str">
        <f t="shared" si="103"/>
        <v/>
      </c>
      <c r="AJ53" s="63" t="str">
        <f t="shared" si="104"/>
        <v/>
      </c>
      <c r="AK53" s="63" t="str">
        <f t="shared" si="105"/>
        <v/>
      </c>
      <c r="AL53" s="63" t="str">
        <f t="shared" si="106"/>
        <v/>
      </c>
      <c r="AM53" s="63" t="str">
        <f t="shared" si="107"/>
        <v/>
      </c>
      <c r="AN53" s="63" t="str">
        <f t="shared" si="108"/>
        <v/>
      </c>
    </row>
    <row r="54" spans="2:40" ht="24.5" thickTop="1" thickBot="1" x14ac:dyDescent="0.55000000000000004">
      <c r="B54" t="s">
        <v>1003</v>
      </c>
      <c r="C54" s="84" t="s">
        <v>1144</v>
      </c>
      <c r="D54" s="88" t="s">
        <v>1048</v>
      </c>
      <c r="E54" s="88"/>
      <c r="F54" s="88" t="s">
        <v>1015</v>
      </c>
      <c r="G54" s="88"/>
      <c r="H54" s="89"/>
      <c r="I54" s="89"/>
      <c r="J54" s="89"/>
      <c r="K54" s="89"/>
      <c r="L54" s="87" t="str">
        <f>IF(C54="","",_xlfn.CONCAT("            { line: ","""",C54,", ",M54:AN54,""", sC: ","""",B54,"""},"))</f>
        <v xml:space="preserve">            { line: "EN LO ALTO DEL CIELO., (Fa,,15)(Mi,,250)", sC: "as"},</v>
      </c>
      <c r="M54" s="55" t="str">
        <f t="shared" si="81"/>
        <v>(</v>
      </c>
      <c r="N54" s="56" t="str">
        <f t="shared" si="82"/>
        <v>Fa</v>
      </c>
      <c r="O54" s="57" t="str">
        <f t="shared" si="83"/>
        <v>,</v>
      </c>
      <c r="P54" s="58" t="str">
        <f t="shared" si="84"/>
        <v/>
      </c>
      <c r="Q54" s="59" t="str">
        <f t="shared" si="85"/>
        <v>,</v>
      </c>
      <c r="R54" s="60">
        <f t="shared" si="86"/>
        <v>15</v>
      </c>
      <c r="S54" s="55" t="str">
        <f t="shared" si="87"/>
        <v>)</v>
      </c>
      <c r="T54" s="61" t="str">
        <f t="shared" si="88"/>
        <v>(</v>
      </c>
      <c r="U54" s="62" t="str">
        <f t="shared" si="89"/>
        <v>Mi</v>
      </c>
      <c r="V54" s="63" t="str">
        <f t="shared" si="90"/>
        <v>,</v>
      </c>
      <c r="W54" s="64" t="str">
        <f t="shared" si="91"/>
        <v/>
      </c>
      <c r="X54" s="63" t="str">
        <f t="shared" si="92"/>
        <v>,</v>
      </c>
      <c r="Y54" s="63">
        <f t="shared" si="93"/>
        <v>250</v>
      </c>
      <c r="Z54" s="55" t="str">
        <f t="shared" si="94"/>
        <v>)</v>
      </c>
      <c r="AA54" s="65" t="str">
        <f t="shared" si="95"/>
        <v/>
      </c>
      <c r="AB54" s="56" t="str">
        <f t="shared" si="96"/>
        <v/>
      </c>
      <c r="AC54" s="66" t="str">
        <f t="shared" si="97"/>
        <v/>
      </c>
      <c r="AD54" s="58" t="str">
        <f t="shared" si="98"/>
        <v/>
      </c>
      <c r="AE54" s="67" t="str">
        <f t="shared" si="99"/>
        <v/>
      </c>
      <c r="AF54" s="60" t="str">
        <f t="shared" si="100"/>
        <v/>
      </c>
      <c r="AG54" s="60" t="str">
        <f t="shared" si="101"/>
        <v/>
      </c>
      <c r="AH54" s="68" t="str">
        <f t="shared" si="102"/>
        <v/>
      </c>
      <c r="AI54" s="69" t="str">
        <f t="shared" si="103"/>
        <v/>
      </c>
      <c r="AJ54" s="63" t="str">
        <f t="shared" si="104"/>
        <v/>
      </c>
      <c r="AK54" s="63" t="str">
        <f t="shared" si="105"/>
        <v/>
      </c>
      <c r="AL54" s="63" t="str">
        <f t="shared" si="106"/>
        <v/>
      </c>
      <c r="AM54" s="63" t="str">
        <f t="shared" si="107"/>
        <v/>
      </c>
      <c r="AN54" s="63" t="str">
        <f t="shared" si="108"/>
        <v/>
      </c>
    </row>
    <row r="55" spans="2:40" ht="26.5" thickTop="1" thickBot="1" x14ac:dyDescent="0.55000000000000004">
      <c r="C55" s="72"/>
      <c r="D55" s="73"/>
      <c r="E55" s="73"/>
      <c r="F55" s="73"/>
      <c r="G55" s="73"/>
      <c r="H55" s="73"/>
      <c r="I55" s="73"/>
      <c r="J55" s="73"/>
      <c r="K55" s="73"/>
      <c r="L55" s="74" t="s">
        <v>997</v>
      </c>
      <c r="M55" s="55"/>
      <c r="N55" s="56"/>
      <c r="O55" s="57"/>
      <c r="P55" s="58"/>
      <c r="Q55" s="59"/>
      <c r="R55" s="60"/>
      <c r="S55" s="55"/>
      <c r="T55" s="61"/>
      <c r="U55" s="62"/>
      <c r="V55" s="63"/>
      <c r="W55" s="64"/>
      <c r="X55" s="63"/>
      <c r="Y55" s="63"/>
      <c r="Z55" s="55"/>
      <c r="AA55" s="65"/>
      <c r="AB55" s="56"/>
      <c r="AC55" s="66"/>
      <c r="AD55" s="58"/>
      <c r="AE55" s="67"/>
      <c r="AF55" s="60"/>
      <c r="AG55" s="60"/>
      <c r="AH55" s="68"/>
      <c r="AI55" s="69"/>
      <c r="AJ55" s="63"/>
      <c r="AK55" s="63"/>
      <c r="AL55" s="63"/>
      <c r="AM55" s="63"/>
      <c r="AN55" s="63"/>
    </row>
    <row r="56" spans="2:40" ht="24.5" thickTop="1" thickBot="1" x14ac:dyDescent="0.55000000000000004">
      <c r="B56" t="s">
        <v>1003</v>
      </c>
      <c r="C56" s="84" t="s">
        <v>1136</v>
      </c>
      <c r="D56" s="85" t="s">
        <v>1017</v>
      </c>
      <c r="E56" s="85" t="s">
        <v>1016</v>
      </c>
      <c r="F56" s="85"/>
      <c r="G56" s="85"/>
      <c r="H56" s="86"/>
      <c r="I56" s="86"/>
      <c r="J56" s="86"/>
      <c r="K56" s="86"/>
      <c r="L56" s="87" t="str">
        <f>IF(C56="","",_xlfn.CONCAT("            { line: ","""",C56,", ",M56:AN56,""", sC: ","""",B56,"""},"))</f>
        <v xml:space="preserve">            { line: "HOSANNA, HOSANNA,, (La,m,15)", sC: "as"},</v>
      </c>
      <c r="M56" s="55" t="str">
        <f t="shared" si="81"/>
        <v>(</v>
      </c>
      <c r="N56" s="56" t="str">
        <f t="shared" si="82"/>
        <v>La</v>
      </c>
      <c r="O56" s="57" t="str">
        <f t="shared" si="83"/>
        <v>,</v>
      </c>
      <c r="P56" s="58" t="str">
        <f t="shared" si="84"/>
        <v>m</v>
      </c>
      <c r="Q56" s="59" t="str">
        <f t="shared" si="85"/>
        <v>,</v>
      </c>
      <c r="R56" s="60">
        <f t="shared" si="86"/>
        <v>15</v>
      </c>
      <c r="S56" s="55" t="str">
        <f t="shared" si="87"/>
        <v>)</v>
      </c>
      <c r="T56" s="61" t="str">
        <f t="shared" si="88"/>
        <v/>
      </c>
      <c r="U56" s="62" t="str">
        <f t="shared" si="89"/>
        <v/>
      </c>
      <c r="V56" s="63" t="str">
        <f t="shared" si="90"/>
        <v/>
      </c>
      <c r="W56" s="64" t="str">
        <f t="shared" si="91"/>
        <v/>
      </c>
      <c r="X56" s="63" t="str">
        <f t="shared" si="92"/>
        <v/>
      </c>
      <c r="Y56" s="63" t="str">
        <f t="shared" si="93"/>
        <v/>
      </c>
      <c r="Z56" s="55" t="str">
        <f t="shared" si="94"/>
        <v/>
      </c>
      <c r="AA56" s="65" t="str">
        <f t="shared" si="95"/>
        <v/>
      </c>
      <c r="AB56" s="56" t="str">
        <f t="shared" si="96"/>
        <v/>
      </c>
      <c r="AC56" s="66" t="str">
        <f t="shared" si="97"/>
        <v/>
      </c>
      <c r="AD56" s="58" t="str">
        <f t="shared" si="98"/>
        <v/>
      </c>
      <c r="AE56" s="67" t="str">
        <f t="shared" si="99"/>
        <v/>
      </c>
      <c r="AF56" s="60" t="str">
        <f t="shared" si="100"/>
        <v/>
      </c>
      <c r="AG56" s="60" t="str">
        <f t="shared" si="101"/>
        <v/>
      </c>
      <c r="AH56" s="68" t="str">
        <f t="shared" si="102"/>
        <v/>
      </c>
      <c r="AI56" s="69" t="str">
        <f t="shared" si="103"/>
        <v/>
      </c>
      <c r="AJ56" s="63" t="str">
        <f t="shared" si="104"/>
        <v/>
      </c>
      <c r="AK56" s="63" t="str">
        <f t="shared" si="105"/>
        <v/>
      </c>
      <c r="AL56" s="63" t="str">
        <f t="shared" si="106"/>
        <v/>
      </c>
      <c r="AM56" s="63" t="str">
        <f t="shared" si="107"/>
        <v/>
      </c>
      <c r="AN56" s="63" t="str">
        <f t="shared" si="108"/>
        <v/>
      </c>
    </row>
    <row r="57" spans="2:40" ht="24.5" thickTop="1" thickBot="1" x14ac:dyDescent="0.55000000000000004">
      <c r="B57" t="s">
        <v>1003</v>
      </c>
      <c r="C57" s="84" t="s">
        <v>1151</v>
      </c>
      <c r="D57" s="88" t="s">
        <v>1130</v>
      </c>
      <c r="E57" s="88"/>
      <c r="F57" s="88"/>
      <c r="G57" s="88"/>
      <c r="H57" s="89"/>
      <c r="I57" s="89"/>
      <c r="J57" s="89"/>
      <c r="K57" s="89"/>
      <c r="L57" s="87" t="str">
        <f>IF(C57="","",_xlfn.CONCAT("            { line: ","""",C57,", ",M57:AN57,""", sC: ","""",B57,"""},"))</f>
        <v xml:space="preserve">            { line: "HOSANNA,HOSANNA, (Rem,,15)", sC: "as"},</v>
      </c>
      <c r="M57" s="55" t="str">
        <f t="shared" si="81"/>
        <v>(</v>
      </c>
      <c r="N57" s="56" t="str">
        <f t="shared" si="82"/>
        <v>Rem</v>
      </c>
      <c r="O57" s="57" t="str">
        <f t="shared" si="83"/>
        <v>,</v>
      </c>
      <c r="P57" s="58" t="str">
        <f t="shared" si="84"/>
        <v/>
      </c>
      <c r="Q57" s="59" t="str">
        <f t="shared" si="85"/>
        <v>,</v>
      </c>
      <c r="R57" s="60">
        <f t="shared" si="86"/>
        <v>15</v>
      </c>
      <c r="S57" s="55" t="str">
        <f t="shared" si="87"/>
        <v>)</v>
      </c>
      <c r="T57" s="61" t="str">
        <f t="shared" si="88"/>
        <v/>
      </c>
      <c r="U57" s="62" t="str">
        <f t="shared" si="89"/>
        <v/>
      </c>
      <c r="V57" s="63" t="str">
        <f t="shared" si="90"/>
        <v/>
      </c>
      <c r="W57" s="64" t="str">
        <f t="shared" si="91"/>
        <v/>
      </c>
      <c r="X57" s="63" t="str">
        <f t="shared" si="92"/>
        <v/>
      </c>
      <c r="Y57" s="63" t="str">
        <f t="shared" si="93"/>
        <v/>
      </c>
      <c r="Z57" s="55" t="str">
        <f t="shared" si="94"/>
        <v/>
      </c>
      <c r="AA57" s="65" t="str">
        <f t="shared" si="95"/>
        <v/>
      </c>
      <c r="AB57" s="56" t="str">
        <f t="shared" si="96"/>
        <v/>
      </c>
      <c r="AC57" s="66" t="str">
        <f t="shared" si="97"/>
        <v/>
      </c>
      <c r="AD57" s="58" t="str">
        <f t="shared" si="98"/>
        <v/>
      </c>
      <c r="AE57" s="67" t="str">
        <f t="shared" si="99"/>
        <v/>
      </c>
      <c r="AF57" s="60" t="str">
        <f t="shared" si="100"/>
        <v/>
      </c>
      <c r="AG57" s="60" t="str">
        <f t="shared" si="101"/>
        <v/>
      </c>
      <c r="AH57" s="68" t="str">
        <f t="shared" si="102"/>
        <v/>
      </c>
      <c r="AI57" s="69" t="str">
        <f t="shared" si="103"/>
        <v/>
      </c>
      <c r="AJ57" s="63" t="str">
        <f t="shared" si="104"/>
        <v/>
      </c>
      <c r="AK57" s="63" t="str">
        <f t="shared" si="105"/>
        <v/>
      </c>
      <c r="AL57" s="63" t="str">
        <f t="shared" si="106"/>
        <v/>
      </c>
      <c r="AM57" s="63" t="str">
        <f t="shared" si="107"/>
        <v/>
      </c>
      <c r="AN57" s="63" t="str">
        <f t="shared" si="108"/>
        <v/>
      </c>
    </row>
    <row r="58" spans="2:40" ht="24.5" thickTop="1" thickBot="1" x14ac:dyDescent="0.55000000000000004">
      <c r="B58" t="s">
        <v>1003</v>
      </c>
      <c r="C58" s="92" t="s">
        <v>1144</v>
      </c>
      <c r="D58" s="82" t="s">
        <v>1048</v>
      </c>
      <c r="E58" s="82"/>
      <c r="F58" s="82" t="s">
        <v>1015</v>
      </c>
      <c r="G58" s="82"/>
      <c r="H58" s="82"/>
      <c r="I58" s="82"/>
      <c r="J58" s="82"/>
      <c r="K58" s="82"/>
      <c r="L58" s="93" t="str">
        <f>IF(C58="","",_xlfn.CONCAT("            { line: ","""",C58,", ",M58:AN58,""", sC: ","""",B58,"""},  ]},"))</f>
        <v xml:space="preserve">            { line: "EN LO ALTO DEL CIELO., (Fa,,15)(Mi,,250)", sC: "as"},  ]},</v>
      </c>
      <c r="M58" s="55" t="str">
        <f t="shared" si="81"/>
        <v>(</v>
      </c>
      <c r="N58" s="56" t="str">
        <f t="shared" si="82"/>
        <v>Fa</v>
      </c>
      <c r="O58" s="57" t="str">
        <f t="shared" si="83"/>
        <v>,</v>
      </c>
      <c r="P58" s="58" t="str">
        <f t="shared" si="84"/>
        <v/>
      </c>
      <c r="Q58" s="59" t="str">
        <f t="shared" si="85"/>
        <v>,</v>
      </c>
      <c r="R58" s="60">
        <f t="shared" si="86"/>
        <v>15</v>
      </c>
      <c r="S58" s="55" t="str">
        <f t="shared" si="87"/>
        <v>)</v>
      </c>
      <c r="T58" s="61" t="str">
        <f t="shared" si="88"/>
        <v>(</v>
      </c>
      <c r="U58" s="62" t="str">
        <f t="shared" si="89"/>
        <v>Mi</v>
      </c>
      <c r="V58" s="63" t="str">
        <f t="shared" si="90"/>
        <v>,</v>
      </c>
      <c r="W58" s="64" t="str">
        <f t="shared" si="91"/>
        <v/>
      </c>
      <c r="X58" s="63" t="str">
        <f t="shared" si="92"/>
        <v>,</v>
      </c>
      <c r="Y58" s="63">
        <f t="shared" si="93"/>
        <v>250</v>
      </c>
      <c r="Z58" s="55" t="str">
        <f t="shared" si="94"/>
        <v>)</v>
      </c>
      <c r="AA58" s="65" t="str">
        <f t="shared" si="95"/>
        <v/>
      </c>
      <c r="AB58" s="56" t="str">
        <f t="shared" si="96"/>
        <v/>
      </c>
      <c r="AC58" s="66" t="str">
        <f t="shared" si="97"/>
        <v/>
      </c>
      <c r="AD58" s="58" t="str">
        <f t="shared" si="98"/>
        <v/>
      </c>
      <c r="AE58" s="67" t="str">
        <f t="shared" si="99"/>
        <v/>
      </c>
      <c r="AF58" s="60" t="str">
        <f t="shared" si="100"/>
        <v/>
      </c>
      <c r="AG58" s="60" t="str">
        <f t="shared" si="101"/>
        <v/>
      </c>
      <c r="AH58" s="68" t="str">
        <f t="shared" si="102"/>
        <v/>
      </c>
      <c r="AI58" s="69" t="str">
        <f t="shared" si="103"/>
        <v/>
      </c>
      <c r="AJ58" s="63" t="str">
        <f t="shared" si="104"/>
        <v/>
      </c>
      <c r="AK58" s="63" t="str">
        <f t="shared" si="105"/>
        <v/>
      </c>
      <c r="AL58" s="63" t="str">
        <f t="shared" si="106"/>
        <v/>
      </c>
      <c r="AM58" s="63" t="str">
        <f t="shared" si="107"/>
        <v/>
      </c>
      <c r="AN58" s="63" t="str">
        <f t="shared" si="108"/>
        <v/>
      </c>
    </row>
    <row r="59" spans="2:40" ht="24" customHeight="1" x14ac:dyDescent="0.6">
      <c r="B59" s="94"/>
      <c r="C59" s="94"/>
      <c r="D59" s="94"/>
      <c r="E59" s="94"/>
      <c r="F59" s="94"/>
      <c r="G59" s="94"/>
      <c r="H59" s="94"/>
      <c r="I59" s="94"/>
      <c r="J59" s="94"/>
      <c r="K59" s="94"/>
      <c r="L59" s="98" t="str">
        <f ca="1">_xlfn.CONCAT("]}, // ULTIMA LINEA DEL CANTO: ",L1)</f>
        <v>]}, // ULTIMA LINEA DEL CANTO: CELEBRACIÓN PENITENCIAL (BENDICIÓN PENITENCIAL )</v>
      </c>
      <c r="M59" s="94"/>
    </row>
    <row r="60" spans="2:40" ht="20.5" x14ac:dyDescent="0.35">
      <c r="L60" s="99" t="s">
        <v>1012</v>
      </c>
      <c r="M60" s="100"/>
    </row>
    <row r="61" spans="2:40" x14ac:dyDescent="0.35">
      <c r="M61"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Button 1">
              <controlPr defaultSize="0" print="0" autoFill="0" autoPict="0" macro="[0]!JS_Click">
                <anchor moveWithCells="1" sizeWithCells="1">
                  <from>
                    <xdr:col>3</xdr:col>
                    <xdr:colOff>298450</xdr:colOff>
                    <xdr:row>0</xdr:row>
                    <xdr:rowOff>88900</xdr:rowOff>
                  </from>
                  <to>
                    <xdr:col>8</xdr:col>
                    <xdr:colOff>381000</xdr:colOff>
                    <xdr:row>0</xdr:row>
                    <xdr:rowOff>800100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0CCB81-37D2-4680-810F-A2D4802D38A7}">
  <sheetPr codeName="Sheet69">
    <tabColor rgb="FF00B0F0"/>
  </sheetPr>
  <dimension ref="A1:AN59"/>
  <sheetViews>
    <sheetView zoomScale="115" zoomScaleNormal="115" workbookViewId="0">
      <pane xSplit="2" ySplit="1" topLeftCell="D3" activePane="bottomRight" state="frozen"/>
      <selection pane="topRight" activeCell="C1" sqref="C1"/>
      <selection pane="bottomLeft" activeCell="A2" sqref="A2"/>
      <selection pane="bottomRight" activeCell="C2" sqref="C2"/>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186</v>
      </c>
      <c r="E1" s="39"/>
      <c r="F1" s="39"/>
      <c r="G1" s="39"/>
      <c r="H1" s="39"/>
      <c r="I1" s="39"/>
      <c r="J1" s="39"/>
      <c r="K1" s="39"/>
      <c r="L1" s="40" t="str">
        <f ca="1">UPPER(VLOOKUP(C1,Table223[],3,FALSE))</f>
        <v>CORDERO DE DIOS</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CORDERO DE DIOS               ║</v>
      </c>
    </row>
    <row r="5" spans="2:32" ht="23" x14ac:dyDescent="0.35">
      <c r="L5" s="45" t="s">
        <v>986</v>
      </c>
    </row>
    <row r="6" spans="2:32" ht="23" x14ac:dyDescent="0.35">
      <c r="L6" s="46"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corderodedios</v>
      </c>
      <c r="L7" s="47" t="str">
        <f ca="1">_xlfn.CONCAT("        id: ","""",C7,"""",",")</f>
        <v xml:space="preserve">        id: "corderodedios",</v>
      </c>
    </row>
    <row r="8" spans="2:32" ht="23" x14ac:dyDescent="0.35">
      <c r="C8" t="str">
        <f ca="1">PROPER(L1)</f>
        <v>Cordero De Dios</v>
      </c>
      <c r="L8" s="47" t="str">
        <f ca="1">_xlfn.CONCAT("        tt: ","""",C8,"""",",")</f>
        <v xml:space="preserve">        tt: "Cordero De Dios",</v>
      </c>
    </row>
    <row r="9" spans="2:32" ht="23" x14ac:dyDescent="0.35">
      <c r="C9" t="str">
        <f ca="1">PROPER(L1)</f>
        <v>Cordero De Dios</v>
      </c>
      <c r="L9" s="47" t="str">
        <f ca="1">_xlfn.CONCAT("        title: ","""",C9,"""",",")</f>
        <v xml:space="preserve">        title: "Cordero De Dios",</v>
      </c>
    </row>
    <row r="10" spans="2:32" ht="23" x14ac:dyDescent="0.35">
      <c r="C10" t="str">
        <f ca="1">VLOOKUP(C1,Table223[],4,FALSE)</f>
        <v>Después de la consagración</v>
      </c>
      <c r="L10" s="47" t="str">
        <f ca="1">_xlfn.CONCAT("        ","subtitle: ","""",C10,"""",",")</f>
        <v xml:space="preserve">        subtitle: "Después de la consagración",</v>
      </c>
    </row>
    <row r="11" spans="2:32" ht="23" x14ac:dyDescent="0.35">
      <c r="C11" t="str">
        <f ca="1">_xlfn.CONCAT("category: [",VLOOKUP(C1,Table223[],16,FALSE),"],")</f>
        <v>category: ["Liturgia"],</v>
      </c>
      <c r="L11" s="47" t="str">
        <f ca="1">_xlfn.CONCAT("        ",C11)</f>
        <v xml:space="preserve">        category: ["Liturgia"],</v>
      </c>
    </row>
    <row r="12" spans="2:32" ht="23" x14ac:dyDescent="0.35">
      <c r="C12" t="str">
        <f ca="1">VLOOKUP(C1,Table223[],5,FALSE)</f>
        <v>Liturgia</v>
      </c>
      <c r="L12" s="47" t="str">
        <f ca="1">_xlfn.CONCAT("        catCanto: ","""",C12,"""",",   // Precatecumenado | Catecumenado | Liturgia | Eleccion")</f>
        <v xml:space="preserve">        catCanto: "Liturgia",   // Precatecumenado | Catecumenado | Liturgia | Eleccion</v>
      </c>
    </row>
    <row r="13" spans="2:32" ht="23" x14ac:dyDescent="0.35">
      <c r="L13" s="47" t="str">
        <f>_xlfn.CONCAT("        cejilla: ","""",C13,"""",",")</f>
        <v xml:space="preserve">        cejilla: "",</v>
      </c>
    </row>
    <row r="14" spans="2:32" ht="23" x14ac:dyDescent="0.35">
      <c r="L14" s="47" t="str">
        <f>_xlfn.CONCAT("        nCan: ","""",C14,"""",",")</f>
        <v xml:space="preserve">        nCan: "",</v>
      </c>
    </row>
    <row r="15" spans="2:32" ht="23" x14ac:dyDescent="0.35">
      <c r="L15" s="47" t="str">
        <f>_xlfn.CONCAT("        nCanURL: ","""",C15,"""",",")</f>
        <v xml:space="preserve">        nCanURL: "",</v>
      </c>
    </row>
    <row r="16" spans="2:32" ht="23" x14ac:dyDescent="0.35">
      <c r="C16">
        <f ca="1">VLOOKUP(C1,Table223[],1,FALSE)</f>
        <v>186</v>
      </c>
      <c r="L16" s="47" t="str">
        <f ca="1">_xlfn.CONCAT("        dbno: ","""",C16,"""",",")</f>
        <v xml:space="preserve">        dbno: "186",</v>
      </c>
    </row>
    <row r="17" spans="2:40" ht="23" x14ac:dyDescent="0.35">
      <c r="L17" s="47" t="str">
        <f>_xlfn.CONCAT("        notes: ","""",C17,"""",",")</f>
        <v xml:space="preserve">        notes: "",</v>
      </c>
    </row>
    <row r="18" spans="2:40" ht="23" x14ac:dyDescent="0.35">
      <c r="C18" t="s">
        <v>988</v>
      </c>
      <c r="L18" s="47" t="str">
        <f>_xlfn.CONCAT("        mant: ","""",C18,"""",",")</f>
        <v xml:space="preserve">        mant: "Si",</v>
      </c>
    </row>
    <row r="19" spans="2:40" ht="23" x14ac:dyDescent="0.35">
      <c r="C19" t="str">
        <f ca="1">C7</f>
        <v>corderodedios</v>
      </c>
      <c r="L19" s="47" t="str">
        <f ca="1">_xlfn.CONCAT("        audioSrc: ","""/audio/",C19,".mp3""",",")</f>
        <v xml:space="preserve">        audioSrc: "/audio/corderodedios.mp3",</v>
      </c>
    </row>
    <row r="20" spans="2:40" ht="23" x14ac:dyDescent="0.35">
      <c r="L20" s="45" t="s">
        <v>989</v>
      </c>
    </row>
    <row r="21" spans="2:40" ht="23" x14ac:dyDescent="0.35">
      <c r="L21" s="47" t="s">
        <v>990</v>
      </c>
    </row>
    <row r="22" spans="2:40" ht="23" x14ac:dyDescent="0.35">
      <c r="L22" s="47" t="s">
        <v>991</v>
      </c>
    </row>
    <row r="23" spans="2:40" ht="23" x14ac:dyDescent="0.35">
      <c r="L23" s="47" t="s">
        <v>992</v>
      </c>
    </row>
    <row r="24" spans="2:40" ht="23" x14ac:dyDescent="0.35">
      <c r="C24" t="s">
        <v>1014</v>
      </c>
      <c r="L24" s="47" t="s">
        <v>993</v>
      </c>
    </row>
    <row r="25" spans="2:40" ht="23" x14ac:dyDescent="0.35">
      <c r="L25" s="47" t="s">
        <v>994</v>
      </c>
    </row>
    <row r="26" spans="2:40" ht="23" x14ac:dyDescent="0.35">
      <c r="B26">
        <f ca="1">+C1-1</f>
        <v>185</v>
      </c>
      <c r="C26" t="str">
        <f ca="1">VLOOKUP(B26,Table4[],13,FALSE)</f>
        <v>"/src/index.html?canto=celebracionpenitencial(bendicionpenitencial)"</v>
      </c>
      <c r="L26" s="47" t="str">
        <f ca="1">_xlfn.CONCAT("        ant: ",C26,",")</f>
        <v xml:space="preserve">        ant: "/src/index.html?canto=celebracionpenitencial(bendicionpenitencial)",</v>
      </c>
    </row>
    <row r="27" spans="2:40" ht="23" x14ac:dyDescent="0.35">
      <c r="B27">
        <f ca="1">+C1+1</f>
        <v>187</v>
      </c>
      <c r="C27" t="str">
        <f ca="1">VLOOKUP(B27,Table4[],13,FALSE)</f>
        <v>"/src/index.html?canto=credo"</v>
      </c>
      <c r="L27" s="47" t="str">
        <f ca="1">_xlfn.CONCAT("        sig: ",C27,",")</f>
        <v xml:space="preserve">        sig: "/src/index.html?canto=credo",</v>
      </c>
    </row>
    <row r="28" spans="2:40" ht="23" x14ac:dyDescent="0.35">
      <c r="L28" s="45" t="s">
        <v>995</v>
      </c>
    </row>
    <row r="29" spans="2:40" ht="36" thickBot="1" x14ac:dyDescent="0.4">
      <c r="C29" s="48"/>
      <c r="D29" s="48"/>
      <c r="E29" s="48"/>
      <c r="F29" s="48"/>
      <c r="G29" s="48"/>
      <c r="H29" s="48"/>
      <c r="I29" s="48"/>
      <c r="J29" s="48"/>
      <c r="K29" s="48"/>
      <c r="L29" s="49" t="s">
        <v>996</v>
      </c>
    </row>
    <row r="30" spans="2:40" ht="24.5" thickTop="1" thickBot="1" x14ac:dyDescent="0.55000000000000004">
      <c r="B30" t="s">
        <v>1018</v>
      </c>
      <c r="C30" s="50" t="s">
        <v>1079</v>
      </c>
      <c r="D30" s="51" t="s">
        <v>1017</v>
      </c>
      <c r="E30" s="51" t="s">
        <v>1016</v>
      </c>
      <c r="F30" s="52" t="s">
        <v>1053</v>
      </c>
      <c r="G30" s="52"/>
      <c r="H30" s="51" t="s">
        <v>1017</v>
      </c>
      <c r="I30" s="51" t="s">
        <v>1016</v>
      </c>
      <c r="J30" s="53"/>
      <c r="K30" s="53"/>
      <c r="L30" s="54" t="str">
        <f t="shared" ref="L30:L31" si="0">IF(C30="","",_xlfn.CONCAT("            { line: ","""",C30,", ",M30:AN30,""", sC: ","""",B30,"""},"))</f>
        <v xml:space="preserve">            { line: "Santo, Santo, Santo., (La,m,15)(Sol,,250)(La,m,350)", sC: "tc"},</v>
      </c>
      <c r="M30" s="55" t="str">
        <f t="shared" ref="M30:M35" si="1">IF(N30="","","(")</f>
        <v>(</v>
      </c>
      <c r="N30" s="56" t="str">
        <f t="shared" ref="N30:N56" si="2">IF(D30="","",D30)</f>
        <v>La</v>
      </c>
      <c r="O30" s="57" t="str">
        <f t="shared" ref="O30:O35" si="3">IF(N30="","",",")</f>
        <v>,</v>
      </c>
      <c r="P30" s="58" t="str">
        <f t="shared" ref="P30:P56" si="4">IF(E30="","",E30)</f>
        <v>m</v>
      </c>
      <c r="Q30" s="59" t="str">
        <f t="shared" ref="Q30:Q35" si="5">IF(N30="","",",")</f>
        <v>,</v>
      </c>
      <c r="R30" s="60">
        <f t="shared" ref="R30:R35" si="6">IF(N30="","",15)</f>
        <v>15</v>
      </c>
      <c r="S30" s="55" t="str">
        <f t="shared" ref="S30:S35" si="7">IF(N30="","",")")</f>
        <v>)</v>
      </c>
      <c r="T30" s="61" t="str">
        <f t="shared" ref="T30:T35" si="8">IF(U30="","","(")</f>
        <v>(</v>
      </c>
      <c r="U30" s="62" t="str">
        <f t="shared" ref="U30:U56" si="9">IF(F30="","",F30)</f>
        <v>Sol</v>
      </c>
      <c r="V30" s="63" t="str">
        <f t="shared" ref="V30:V35" si="10">IF(U30="","",",")</f>
        <v>,</v>
      </c>
      <c r="W30" s="64" t="str">
        <f t="shared" ref="W30:W56" si="11">IF(G30="","",G30)</f>
        <v/>
      </c>
      <c r="X30" s="63" t="str">
        <f t="shared" ref="X30:X35" si="12">IF(U30="","",",")</f>
        <v>,</v>
      </c>
      <c r="Y30" s="63">
        <f t="shared" ref="Y30:Y35" si="13">IF(U30="","",250)</f>
        <v>250</v>
      </c>
      <c r="Z30" s="55" t="str">
        <f t="shared" ref="Z30:Z35" si="14">IF(U30="","",")")</f>
        <v>)</v>
      </c>
      <c r="AA30" s="65" t="str">
        <f t="shared" ref="AA30:AA35" si="15">IF(AB30="","","(")</f>
        <v>(</v>
      </c>
      <c r="AB30" s="56" t="str">
        <f t="shared" ref="AB30:AB56" si="16">IF(H30="","",H30)</f>
        <v>La</v>
      </c>
      <c r="AC30" s="66" t="str">
        <f t="shared" ref="AC30:AC35" si="17">IF(AB30="","",",")</f>
        <v>,</v>
      </c>
      <c r="AD30" s="58" t="str">
        <f t="shared" ref="AD30:AD35" si="18">IF(I30="","",I30)</f>
        <v>m</v>
      </c>
      <c r="AE30" s="67" t="str">
        <f t="shared" ref="AE30:AE35" si="19">IF(AB30="","",",")</f>
        <v>,</v>
      </c>
      <c r="AF30" s="60">
        <f t="shared" ref="AF30:AF35" si="20">IF(AB30="","",350)</f>
        <v>350</v>
      </c>
      <c r="AG30" s="60" t="str">
        <f t="shared" ref="AG30:AG35" si="21">IF(AB30="","",")")</f>
        <v>)</v>
      </c>
      <c r="AH30" s="68" t="str">
        <f t="shared" ref="AH30:AH35" si="22">IF(AI30="","","(")</f>
        <v/>
      </c>
      <c r="AI30" s="69" t="str">
        <f t="shared" ref="AI30:AI56"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2:40" ht="24.5" thickTop="1" thickBot="1" x14ac:dyDescent="0.55000000000000004">
      <c r="B31" t="s">
        <v>1001</v>
      </c>
      <c r="C31" s="50" t="s">
        <v>1080</v>
      </c>
      <c r="D31" s="51" t="s">
        <v>1053</v>
      </c>
      <c r="E31" s="51"/>
      <c r="F31" s="52" t="s">
        <v>1017</v>
      </c>
      <c r="G31" s="52" t="s">
        <v>1016</v>
      </c>
      <c r="H31" s="51"/>
      <c r="I31" s="51"/>
      <c r="J31" s="53"/>
      <c r="K31" s="53"/>
      <c r="L31" s="54" t="str">
        <f t="shared" si="0"/>
        <v xml:space="preserve">            { line: "SANTO,SANTO,SANTO., (Sol,,15)(La,m,250)", sC: "ta as"},</v>
      </c>
      <c r="M31" s="55" t="str">
        <f t="shared" si="1"/>
        <v>(</v>
      </c>
      <c r="N31" s="56" t="str">
        <f t="shared" si="2"/>
        <v>Sol</v>
      </c>
      <c r="O31" s="57" t="str">
        <f t="shared" si="3"/>
        <v>,</v>
      </c>
      <c r="P31" s="58" t="str">
        <f t="shared" si="4"/>
        <v/>
      </c>
      <c r="Q31" s="59" t="str">
        <f t="shared" si="5"/>
        <v>,</v>
      </c>
      <c r="R31" s="60">
        <f t="shared" si="6"/>
        <v>15</v>
      </c>
      <c r="S31" s="55" t="str">
        <f t="shared" si="7"/>
        <v>)</v>
      </c>
      <c r="T31" s="61" t="str">
        <f t="shared" si="8"/>
        <v>(</v>
      </c>
      <c r="U31" s="62" t="str">
        <f t="shared" si="9"/>
        <v>La</v>
      </c>
      <c r="V31" s="63" t="str">
        <f t="shared" si="10"/>
        <v>,</v>
      </c>
      <c r="W31" s="64" t="str">
        <f t="shared" si="11"/>
        <v>m</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6.5" thickTop="1" thickBot="1" x14ac:dyDescent="0.55000000000000004">
      <c r="C32" s="72"/>
      <c r="D32" s="73"/>
      <c r="E32" s="73"/>
      <c r="F32" s="73"/>
      <c r="G32" s="73"/>
      <c r="H32" s="73"/>
      <c r="I32" s="73"/>
      <c r="J32" s="73"/>
      <c r="K32" s="73"/>
      <c r="L32" s="74" t="s">
        <v>997</v>
      </c>
      <c r="M32" s="55"/>
      <c r="N32" s="56"/>
      <c r="O32" s="57"/>
      <c r="P32" s="58"/>
      <c r="Q32" s="59"/>
      <c r="R32" s="60"/>
      <c r="S32" s="55"/>
      <c r="T32" s="61"/>
      <c r="U32" s="62"/>
      <c r="V32" s="63"/>
      <c r="W32" s="64"/>
      <c r="X32" s="63"/>
      <c r="Y32" s="63"/>
      <c r="Z32" s="55"/>
      <c r="AA32" s="65"/>
      <c r="AB32" s="56"/>
      <c r="AC32" s="66"/>
      <c r="AD32" s="58"/>
      <c r="AE32" s="67"/>
      <c r="AF32" s="60"/>
      <c r="AG32" s="60"/>
      <c r="AH32" s="68"/>
      <c r="AI32" s="69"/>
      <c r="AJ32" s="63"/>
      <c r="AK32" s="63"/>
      <c r="AL32" s="63"/>
      <c r="AM32" s="63"/>
      <c r="AN32" s="63"/>
    </row>
    <row r="33" spans="1:40" ht="24.5" thickTop="1" thickBot="1" x14ac:dyDescent="0.55000000000000004">
      <c r="B33" t="s">
        <v>1018</v>
      </c>
      <c r="C33" s="50" t="s">
        <v>1081</v>
      </c>
      <c r="D33" s="51" t="s">
        <v>1017</v>
      </c>
      <c r="E33" s="51" t="s">
        <v>1016</v>
      </c>
      <c r="F33" s="52" t="s">
        <v>1053</v>
      </c>
      <c r="G33" s="52"/>
      <c r="H33" s="51"/>
      <c r="I33" s="51"/>
      <c r="J33" s="53"/>
      <c r="K33" s="53"/>
      <c r="L33" s="54" t="str">
        <f>IF(C33="","",_xlfn.CONCAT("            { line: ","""",C33,", ",M33:AN33,""", sC: ","""",B33,"""},"))</f>
        <v xml:space="preserve">            { line: "Los cielos y la tierra, (La,m,15)(Sol,,250)", sC: "tc"},</v>
      </c>
      <c r="M33" s="55" t="str">
        <f t="shared" si="1"/>
        <v>(</v>
      </c>
      <c r="N33" s="56" t="str">
        <f t="shared" si="2"/>
        <v>La</v>
      </c>
      <c r="O33" s="57" t="str">
        <f t="shared" si="3"/>
        <v>,</v>
      </c>
      <c r="P33" s="58" t="str">
        <f t="shared" si="4"/>
        <v>m</v>
      </c>
      <c r="Q33" s="59" t="str">
        <f t="shared" si="5"/>
        <v>,</v>
      </c>
      <c r="R33" s="60">
        <f t="shared" si="6"/>
        <v>15</v>
      </c>
      <c r="S33" s="55" t="str">
        <f t="shared" si="7"/>
        <v>)</v>
      </c>
      <c r="T33" s="61" t="str">
        <f t="shared" si="8"/>
        <v>(</v>
      </c>
      <c r="U33" s="62" t="str">
        <f t="shared" si="9"/>
        <v>Sol</v>
      </c>
      <c r="V33" s="63" t="str">
        <f t="shared" si="10"/>
        <v>,</v>
      </c>
      <c r="W33" s="64" t="str">
        <f t="shared" si="11"/>
        <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4.5" thickTop="1" thickBot="1" x14ac:dyDescent="0.55000000000000004">
      <c r="C34" s="50" t="s">
        <v>1082</v>
      </c>
      <c r="D34" s="51" t="s">
        <v>1017</v>
      </c>
      <c r="E34" s="51" t="s">
        <v>1016</v>
      </c>
      <c r="F34" s="52"/>
      <c r="G34" s="52"/>
      <c r="H34" s="51"/>
      <c r="I34" s="51"/>
      <c r="J34" s="53"/>
      <c r="K34" s="53"/>
      <c r="L34" s="54" t="str">
        <f>IF(C34="","",_xlfn.CONCAT("            { line: ","""",C34,", ",M34:AN34,""", sC: ","""",B34,"""},"))</f>
        <v xml:space="preserve">            { line: "están llenos de tu Gloria., (La,m,15)", sC: ""},</v>
      </c>
      <c r="M34" s="55" t="str">
        <f t="shared" si="1"/>
        <v>(</v>
      </c>
      <c r="N34" s="56" t="str">
        <f t="shared" si="2"/>
        <v>La</v>
      </c>
      <c r="O34" s="57" t="str">
        <f t="shared" si="3"/>
        <v>,</v>
      </c>
      <c r="P34" s="58" t="str">
        <f t="shared" si="4"/>
        <v>m</v>
      </c>
      <c r="Q34" s="59" t="str">
        <f t="shared" si="5"/>
        <v>,</v>
      </c>
      <c r="R34" s="60">
        <f t="shared" si="6"/>
        <v>15</v>
      </c>
      <c r="S34" s="55" t="str">
        <f t="shared" si="7"/>
        <v>)</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4.5" thickTop="1" thickBot="1" x14ac:dyDescent="0.55000000000000004">
      <c r="B35" t="s">
        <v>1001</v>
      </c>
      <c r="C35" s="50" t="s">
        <v>1083</v>
      </c>
      <c r="D35" s="51" t="s">
        <v>1053</v>
      </c>
      <c r="E35" s="51"/>
      <c r="F35" s="52"/>
      <c r="G35" s="52"/>
      <c r="H35" s="51"/>
      <c r="I35" s="51"/>
      <c r="J35" s="53"/>
      <c r="K35" s="53"/>
      <c r="L35" s="54" t="str">
        <f t="shared" ref="L35:L42" si="29">IF(C35="","",_xlfn.CONCAT("            { line: ","""",C35,", ",M35:AN35,""", sC: ","""",B35,"""},"))</f>
        <v xml:space="preserve">            { line: "LOS CIELOS Y LA TIERRA, (Sol,,15)", sC: "ta as"},</v>
      </c>
      <c r="M35" s="55" t="str">
        <f t="shared" si="1"/>
        <v>(</v>
      </c>
      <c r="N35" s="56" t="str">
        <f t="shared" si="2"/>
        <v>Sol</v>
      </c>
      <c r="O35" s="57" t="str">
        <f t="shared" si="3"/>
        <v>,</v>
      </c>
      <c r="P35" s="58" t="str">
        <f t="shared" si="4"/>
        <v/>
      </c>
      <c r="Q35" s="59" t="str">
        <f t="shared" si="5"/>
        <v>,</v>
      </c>
      <c r="R35" s="60">
        <f t="shared" si="6"/>
        <v>15</v>
      </c>
      <c r="S35" s="55" t="str">
        <f t="shared" si="7"/>
        <v>)</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4.5" thickTop="1" thickBot="1" x14ac:dyDescent="0.55000000000000004">
      <c r="B36" t="s">
        <v>1003</v>
      </c>
      <c r="C36" s="50" t="s">
        <v>1084</v>
      </c>
      <c r="D36" s="51" t="s">
        <v>1017</v>
      </c>
      <c r="E36" s="51" t="s">
        <v>1016</v>
      </c>
      <c r="F36" s="52"/>
      <c r="G36" s="52"/>
      <c r="H36" s="51"/>
      <c r="I36" s="51"/>
      <c r="J36" s="53"/>
      <c r="K36" s="53"/>
      <c r="L36" s="54" t="str">
        <f t="shared" si="29"/>
        <v xml:space="preserve">            { line: "ESTÁN LLENOS DE TU GLORIA., (La,m,15)", sC: "as"},</v>
      </c>
      <c r="M36" s="55" t="str">
        <f>IF(N36="","","(")</f>
        <v>(</v>
      </c>
      <c r="N36" s="56" t="str">
        <f>IF(D36="","",D36)</f>
        <v>La</v>
      </c>
      <c r="O36" s="57" t="str">
        <f>IF(N36="","",",")</f>
        <v>,</v>
      </c>
      <c r="P36" s="58" t="str">
        <f>IF(E36="","",E36)</f>
        <v>m</v>
      </c>
      <c r="Q36" s="59" t="str">
        <f>IF(N36="","",",")</f>
        <v>,</v>
      </c>
      <c r="R36" s="60">
        <f>IF(N36="","",15)</f>
        <v>15</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6.5" thickTop="1" thickBot="1" x14ac:dyDescent="0.55000000000000004">
      <c r="C37" s="72"/>
      <c r="D37" s="73"/>
      <c r="E37" s="73"/>
      <c r="F37" s="73"/>
      <c r="G37" s="73"/>
      <c r="H37" s="73"/>
      <c r="I37" s="73"/>
      <c r="J37" s="73"/>
      <c r="K37" s="73"/>
      <c r="L37" s="74" t="s">
        <v>997</v>
      </c>
      <c r="M37" s="55"/>
      <c r="N37" s="56"/>
      <c r="O37" s="57"/>
      <c r="P37" s="58"/>
      <c r="Q37" s="59"/>
      <c r="R37" s="60"/>
      <c r="S37" s="55"/>
      <c r="T37" s="61"/>
      <c r="U37" s="62"/>
      <c r="V37" s="63"/>
      <c r="W37" s="64"/>
      <c r="X37" s="63"/>
      <c r="Y37" s="63"/>
      <c r="Z37" s="55"/>
      <c r="AA37" s="65"/>
      <c r="AB37" s="56"/>
      <c r="AC37" s="66"/>
      <c r="AD37" s="58"/>
      <c r="AE37" s="67"/>
      <c r="AF37" s="60"/>
      <c r="AG37" s="60"/>
      <c r="AH37" s="68"/>
      <c r="AI37" s="69"/>
      <c r="AJ37" s="63"/>
      <c r="AK37" s="63"/>
      <c r="AL37" s="63"/>
      <c r="AM37" s="63"/>
      <c r="AN37" s="63"/>
    </row>
    <row r="38" spans="1:40" ht="24.5" thickTop="1" thickBot="1" x14ac:dyDescent="0.55000000000000004">
      <c r="B38" t="s">
        <v>1018</v>
      </c>
      <c r="C38" s="50" t="s">
        <v>1085</v>
      </c>
      <c r="D38" s="51" t="s">
        <v>1048</v>
      </c>
      <c r="E38" s="51"/>
      <c r="F38" s="52" t="s">
        <v>1015</v>
      </c>
      <c r="G38" s="52"/>
      <c r="H38" s="51"/>
      <c r="I38" s="51"/>
      <c r="J38" s="53"/>
      <c r="K38" s="53"/>
      <c r="L38" s="54" t="str">
        <f t="shared" si="29"/>
        <v xml:space="preserve">            { line: "Hosanna en lo alto del Cielo., (Fa,,15)(Mi,,250)", sC: "tc"},</v>
      </c>
      <c r="M38" s="55" t="str">
        <f>IF(N38="","","(")</f>
        <v>(</v>
      </c>
      <c r="N38" s="56" t="str">
        <f>IF(D38="","",D38)</f>
        <v>Fa</v>
      </c>
      <c r="O38" s="57" t="str">
        <f>IF(N38="","",",")</f>
        <v>,</v>
      </c>
      <c r="P38" s="58" t="str">
        <f>IF(E38="","",E38)</f>
        <v/>
      </c>
      <c r="Q38" s="59" t="str">
        <f>IF(N38="","",",")</f>
        <v>,</v>
      </c>
      <c r="R38" s="60">
        <f>IF(N38="","",15)</f>
        <v>15</v>
      </c>
      <c r="S38" s="55" t="str">
        <f>IF(N38="","",")")</f>
        <v>)</v>
      </c>
      <c r="T38" s="61" t="str">
        <f>IF(U38="","","(")</f>
        <v>(</v>
      </c>
      <c r="U38" s="62" t="str">
        <f>IF(F38="","",F38)</f>
        <v>Mi</v>
      </c>
      <c r="V38" s="63" t="str">
        <f>IF(U38="","",",")</f>
        <v>,</v>
      </c>
      <c r="W38" s="64" t="str">
        <f>IF(G38="","",G38)</f>
        <v/>
      </c>
      <c r="X38" s="63" t="str">
        <f>IF(U38="","",",")</f>
        <v>,</v>
      </c>
      <c r="Y38" s="63">
        <f>IF(U38="","",250)</f>
        <v>250</v>
      </c>
      <c r="Z38" s="55" t="str">
        <f>IF(U38="","",")")</f>
        <v>)</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4.5" thickTop="1" thickBot="1" x14ac:dyDescent="0.55000000000000004">
      <c r="B39" t="s">
        <v>1001</v>
      </c>
      <c r="C39" s="50" t="s">
        <v>1086</v>
      </c>
      <c r="D39" s="51" t="s">
        <v>1048</v>
      </c>
      <c r="E39" s="51"/>
      <c r="F39" s="52" t="s">
        <v>1015</v>
      </c>
      <c r="G39" s="52"/>
      <c r="H39" s="51"/>
      <c r="I39" s="51"/>
      <c r="J39" s="53"/>
      <c r="K39" s="53"/>
      <c r="L39" s="54" t="str">
        <f t="shared" si="29"/>
        <v xml:space="preserve">            { line: "HOSANNA EN LO ALTO DEL CIELO., (Fa,,15)(Mi,,250)", sC: "ta as"},</v>
      </c>
      <c r="M39" s="55" t="str">
        <f>IF(N39="","","(")</f>
        <v>(</v>
      </c>
      <c r="N39" s="56" t="str">
        <f>IF(D39="","",D39)</f>
        <v>Fa</v>
      </c>
      <c r="O39" s="57" t="str">
        <f>IF(N39="","",",")</f>
        <v>,</v>
      </c>
      <c r="P39" s="58" t="str">
        <f>IF(E39="","",E39)</f>
        <v/>
      </c>
      <c r="Q39" s="59" t="str">
        <f>IF(N39="","",",")</f>
        <v>,</v>
      </c>
      <c r="R39" s="60">
        <f>IF(N39="","",15)</f>
        <v>15</v>
      </c>
      <c r="S39" s="55" t="str">
        <f>IF(N39="","",")")</f>
        <v>)</v>
      </c>
      <c r="T39" s="61" t="str">
        <f>IF(U39="","","(")</f>
        <v>(</v>
      </c>
      <c r="U39" s="62" t="str">
        <f>IF(F39="","",F39)</f>
        <v>Mi</v>
      </c>
      <c r="V39" s="63" t="str">
        <f>IF(U39="","",",")</f>
        <v>,</v>
      </c>
      <c r="W39" s="64" t="str">
        <f>IF(G39="","",G39)</f>
        <v/>
      </c>
      <c r="X39" s="63" t="str">
        <f>IF(U39="","",",")</f>
        <v>,</v>
      </c>
      <c r="Y39" s="63">
        <f>IF(U39="","",250)</f>
        <v>250</v>
      </c>
      <c r="Z39" s="55" t="str">
        <f>IF(U39="","",")")</f>
        <v>)</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6.5" thickTop="1" thickBot="1" x14ac:dyDescent="0.55000000000000004">
      <c r="C40" s="72"/>
      <c r="D40" s="73"/>
      <c r="E40" s="73"/>
      <c r="F40" s="73"/>
      <c r="G40" s="73"/>
      <c r="H40" s="73"/>
      <c r="I40" s="73"/>
      <c r="J40" s="73"/>
      <c r="K40" s="73"/>
      <c r="L40" s="74" t="s">
        <v>997</v>
      </c>
      <c r="M40" s="55"/>
      <c r="N40" s="56"/>
      <c r="O40" s="57"/>
      <c r="P40" s="58"/>
      <c r="Q40" s="59"/>
      <c r="R40" s="60"/>
      <c r="S40" s="55"/>
      <c r="T40" s="61"/>
      <c r="U40" s="62"/>
      <c r="V40" s="63"/>
      <c r="W40" s="64"/>
      <c r="X40" s="63"/>
      <c r="Y40" s="63"/>
      <c r="Z40" s="55"/>
      <c r="AA40" s="65"/>
      <c r="AB40" s="56"/>
      <c r="AC40" s="66"/>
      <c r="AD40" s="58"/>
      <c r="AE40" s="67"/>
      <c r="AF40" s="60"/>
      <c r="AG40" s="60"/>
      <c r="AH40" s="68"/>
      <c r="AI40" s="69"/>
      <c r="AJ40" s="63"/>
      <c r="AK40" s="63"/>
      <c r="AL40" s="63"/>
      <c r="AM40" s="63"/>
      <c r="AN40" s="63"/>
    </row>
    <row r="41" spans="1:40" ht="24.5" thickTop="1" thickBot="1" x14ac:dyDescent="0.55000000000000004">
      <c r="B41" t="s">
        <v>1001</v>
      </c>
      <c r="C41" s="50" t="s">
        <v>1087</v>
      </c>
      <c r="D41" s="51" t="s">
        <v>1017</v>
      </c>
      <c r="E41" s="51" t="s">
        <v>1016</v>
      </c>
      <c r="F41" s="52" t="s">
        <v>1053</v>
      </c>
      <c r="G41" s="52"/>
      <c r="H41" s="51" t="s">
        <v>1017</v>
      </c>
      <c r="I41" s="51" t="s">
        <v>1016</v>
      </c>
      <c r="J41" s="53"/>
      <c r="K41" s="53"/>
      <c r="L41" s="54" t="str">
        <f t="shared" si="29"/>
        <v xml:space="preserve">            { line: "SANTO, SANTO, SANTO., (La,m,15)(Sol,,250)(La,m,350)", sC: "ta as"},</v>
      </c>
      <c r="M41" s="55" t="str">
        <f>IF(N41="","","(")</f>
        <v>(</v>
      </c>
      <c r="N41" s="56" t="str">
        <f>IF(D41="","",D41)</f>
        <v>La</v>
      </c>
      <c r="O41" s="57" t="str">
        <f>IF(N41="","",",")</f>
        <v>,</v>
      </c>
      <c r="P41" s="58" t="str">
        <f>IF(E41="","",E41)</f>
        <v>m</v>
      </c>
      <c r="Q41" s="59" t="str">
        <f>IF(N41="","",",")</f>
        <v>,</v>
      </c>
      <c r="R41" s="60">
        <f>IF(N41="","",15)</f>
        <v>15</v>
      </c>
      <c r="S41" s="55" t="str">
        <f>IF(N41="","",")")</f>
        <v>)</v>
      </c>
      <c r="T41" s="61" t="str">
        <f>IF(U41="","","(")</f>
        <v>(</v>
      </c>
      <c r="U41" s="62" t="str">
        <f>IF(F41="","",F41)</f>
        <v>Sol</v>
      </c>
      <c r="V41" s="63" t="str">
        <f>IF(U41="","",",")</f>
        <v>,</v>
      </c>
      <c r="W41" s="64" t="str">
        <f>IF(G41="","",G41)</f>
        <v/>
      </c>
      <c r="X41" s="63" t="str">
        <f>IF(U41="","",",")</f>
        <v>,</v>
      </c>
      <c r="Y41" s="63">
        <f>IF(U41="","",250)</f>
        <v>250</v>
      </c>
      <c r="Z41" s="55" t="str">
        <f>IF(U41="","",")")</f>
        <v>)</v>
      </c>
      <c r="AA41" s="65" t="str">
        <f>IF(AB41="","","(")</f>
        <v>(</v>
      </c>
      <c r="AB41" s="56" t="str">
        <f>IF(H41="","",H41)</f>
        <v>La</v>
      </c>
      <c r="AC41" s="66" t="str">
        <f>IF(AB41="","",",")</f>
        <v>,</v>
      </c>
      <c r="AD41" s="58" t="str">
        <f>IF(I41="","",I41)</f>
        <v>m</v>
      </c>
      <c r="AE41" s="67" t="str">
        <f>IF(AB41="","",",")</f>
        <v>,</v>
      </c>
      <c r="AF41" s="60">
        <f>IF(AB41="","",350)</f>
        <v>350</v>
      </c>
      <c r="AG41" s="60" t="str">
        <f>IF(AB41="","",")")</f>
        <v>)</v>
      </c>
      <c r="AH41" s="68" t="str">
        <f>IF(AI41="","","(")</f>
        <v/>
      </c>
      <c r="AI41" s="69" t="str">
        <f>IF(J41="","",J41)</f>
        <v/>
      </c>
      <c r="AJ41" s="63" t="str">
        <f>IF(AI41="","",",")</f>
        <v/>
      </c>
      <c r="AK41" s="63" t="str">
        <f>IF(K41="","",K41)</f>
        <v/>
      </c>
      <c r="AL41" s="63" t="str">
        <f>IF(AI41="","",",")</f>
        <v/>
      </c>
      <c r="AM41" s="63" t="str">
        <f>IF(AI41="","",450)</f>
        <v/>
      </c>
      <c r="AN41" s="63" t="str">
        <f>IF(AI41="","",")")</f>
        <v/>
      </c>
    </row>
    <row r="42" spans="1:40" ht="24.5" thickTop="1" thickBot="1" x14ac:dyDescent="0.55000000000000004">
      <c r="B42" t="s">
        <v>1003</v>
      </c>
      <c r="C42" s="50" t="s">
        <v>1087</v>
      </c>
      <c r="D42" s="51" t="s">
        <v>1053</v>
      </c>
      <c r="E42" s="51"/>
      <c r="F42" s="52" t="s">
        <v>1017</v>
      </c>
      <c r="G42" s="52" t="s">
        <v>1016</v>
      </c>
      <c r="H42" s="51"/>
      <c r="I42" s="51"/>
      <c r="J42" s="53"/>
      <c r="K42" s="53"/>
      <c r="L42" s="54" t="str">
        <f t="shared" si="29"/>
        <v xml:space="preserve">            { line: "SANTO, SANTO, SANTO., (Sol,,15)(La,m,250)", sC: "as"},</v>
      </c>
      <c r="M42" s="55" t="str">
        <f>IF(N42="","","(")</f>
        <v>(</v>
      </c>
      <c r="N42" s="56" t="str">
        <f>IF(D42="","",D42)</f>
        <v>Sol</v>
      </c>
      <c r="O42" s="57" t="str">
        <f>IF(N42="","",",")</f>
        <v>,</v>
      </c>
      <c r="P42" s="58" t="str">
        <f>IF(E42="","",E42)</f>
        <v/>
      </c>
      <c r="Q42" s="59" t="str">
        <f>IF(N42="","",",")</f>
        <v>,</v>
      </c>
      <c r="R42" s="60">
        <f>IF(N42="","",15)</f>
        <v>15</v>
      </c>
      <c r="S42" s="55" t="str">
        <f>IF(N42="","",")")</f>
        <v>)</v>
      </c>
      <c r="T42" s="61" t="str">
        <f>IF(U42="","","(")</f>
        <v>(</v>
      </c>
      <c r="U42" s="62" t="str">
        <f>IF(F42="","",F42)</f>
        <v>La</v>
      </c>
      <c r="V42" s="63" t="str">
        <f>IF(U42="","",",")</f>
        <v>,</v>
      </c>
      <c r="W42" s="64" t="str">
        <f>IF(G42="","",G42)</f>
        <v>m</v>
      </c>
      <c r="X42" s="63" t="str">
        <f>IF(U42="","",",")</f>
        <v>,</v>
      </c>
      <c r="Y42" s="63">
        <f>IF(U42="","",250)</f>
        <v>250</v>
      </c>
      <c r="Z42" s="55" t="str">
        <f>IF(U42="","",")")</f>
        <v>)</v>
      </c>
      <c r="AA42" s="65" t="str">
        <f>IF(AB42="","","(")</f>
        <v/>
      </c>
      <c r="AB42" s="56" t="str">
        <f>IF(H42="","",H42)</f>
        <v/>
      </c>
      <c r="AC42" s="66" t="str">
        <f>IF(AB42="","",",")</f>
        <v/>
      </c>
      <c r="AD42" s="58" t="str">
        <f>IF(I42="","",I42)</f>
        <v/>
      </c>
      <c r="AE42" s="67" t="str">
        <f>IF(AB42="","",",")</f>
        <v/>
      </c>
      <c r="AF42" s="60" t="str">
        <f>IF(AB42="","",350)</f>
        <v/>
      </c>
      <c r="AG42" s="60" t="str">
        <f>IF(AB42="","",")")</f>
        <v/>
      </c>
      <c r="AH42" s="68" t="str">
        <f>IF(AI42="","","(")</f>
        <v/>
      </c>
      <c r="AI42" s="69" t="str">
        <f>IF(J42="","",J42)</f>
        <v/>
      </c>
      <c r="AJ42" s="63" t="str">
        <f>IF(AI42="","",",")</f>
        <v/>
      </c>
      <c r="AK42" s="63" t="str">
        <f>IF(K42="","",K42)</f>
        <v/>
      </c>
      <c r="AL42" s="63" t="str">
        <f>IF(AI42="","",",")</f>
        <v/>
      </c>
      <c r="AM42" s="63" t="str">
        <f>IF(AI42="","",450)</f>
        <v/>
      </c>
      <c r="AN42" s="63" t="str">
        <f>IF(AI42="","",")")</f>
        <v/>
      </c>
    </row>
    <row r="43" spans="1:40" ht="36.5" thickTop="1" thickBot="1" x14ac:dyDescent="0.55000000000000004">
      <c r="A43" s="75"/>
      <c r="B43" s="75"/>
      <c r="C43" s="75"/>
      <c r="D43" s="76"/>
      <c r="E43" s="76"/>
      <c r="F43" s="76"/>
      <c r="G43" s="76"/>
      <c r="H43" s="76"/>
      <c r="I43" s="76"/>
      <c r="J43" s="76"/>
      <c r="K43" s="76"/>
      <c r="L43" s="49" t="s">
        <v>998</v>
      </c>
      <c r="M43" s="55" t="str">
        <f t="shared" ref="M43:M56" si="30">IF(N43="","","(")</f>
        <v/>
      </c>
      <c r="N43" s="56" t="str">
        <f t="shared" si="2"/>
        <v/>
      </c>
      <c r="O43" s="57" t="str">
        <f t="shared" ref="O43:O56" si="31">IF(N43="","",",")</f>
        <v/>
      </c>
      <c r="P43" s="58" t="str">
        <f t="shared" si="4"/>
        <v/>
      </c>
      <c r="Q43" s="59" t="str">
        <f t="shared" ref="Q43:Q56" si="32">IF(N43="","",",")</f>
        <v/>
      </c>
      <c r="R43" s="60" t="str">
        <f t="shared" ref="R43:R56" si="33">IF(N43="","",15)</f>
        <v/>
      </c>
      <c r="S43" s="55" t="str">
        <f t="shared" ref="S43:S56" si="34">IF(N43="","",")")</f>
        <v/>
      </c>
      <c r="T43" s="61" t="str">
        <f t="shared" ref="T43:T56" si="35">IF(U43="","","(")</f>
        <v/>
      </c>
      <c r="U43" s="62" t="str">
        <f t="shared" si="9"/>
        <v/>
      </c>
      <c r="V43" s="63" t="str">
        <f t="shared" ref="V43:V56" si="36">IF(U43="","",",")</f>
        <v/>
      </c>
      <c r="W43" s="64" t="str">
        <f t="shared" si="11"/>
        <v/>
      </c>
      <c r="X43" s="63" t="str">
        <f t="shared" ref="X43:X56" si="37">IF(U43="","",",")</f>
        <v/>
      </c>
      <c r="Y43" s="63" t="str">
        <f t="shared" ref="Y43:Y56" si="38">IF(U43="","",250)</f>
        <v/>
      </c>
      <c r="Z43" s="55" t="str">
        <f t="shared" ref="Z43:Z56" si="39">IF(U43="","",")")</f>
        <v/>
      </c>
      <c r="AA43" s="65" t="str">
        <f t="shared" ref="AA43:AA56" si="40">IF(AB43="","","(")</f>
        <v/>
      </c>
      <c r="AB43" s="56" t="str">
        <f t="shared" si="16"/>
        <v/>
      </c>
      <c r="AC43" s="66" t="str">
        <f t="shared" ref="AC43:AC56" si="41">IF(AB43="","",",")</f>
        <v/>
      </c>
      <c r="AD43" s="58" t="str">
        <f t="shared" ref="AD43:AD56" si="42">IF(I43="","",I43)</f>
        <v/>
      </c>
      <c r="AE43" s="67" t="str">
        <f t="shared" ref="AE43:AE56" si="43">IF(AB43="","",",")</f>
        <v/>
      </c>
      <c r="AF43" s="60" t="str">
        <f t="shared" ref="AF43:AF56" si="44">IF(AB43="","",350)</f>
        <v/>
      </c>
      <c r="AG43" s="60" t="str">
        <f t="shared" ref="AG43:AG56" si="45">IF(AB43="","",")")</f>
        <v/>
      </c>
      <c r="AH43" s="68" t="str">
        <f t="shared" ref="AH43:AH56" si="46">IF(AI43="","","(")</f>
        <v/>
      </c>
      <c r="AI43" s="69" t="str">
        <f t="shared" si="23"/>
        <v/>
      </c>
      <c r="AJ43" s="63" t="str">
        <f t="shared" ref="AJ43:AJ56" si="47">IF(AI43="","",",")</f>
        <v/>
      </c>
      <c r="AK43" s="63" t="str">
        <f t="shared" ref="AK43:AK56" si="48">IF(K43="","",K43)</f>
        <v/>
      </c>
      <c r="AL43" s="63" t="str">
        <f t="shared" ref="AL43:AL56" si="49">IF(AI43="","",",")</f>
        <v/>
      </c>
      <c r="AM43" s="63" t="str">
        <f t="shared" ref="AM43:AM56" si="50">IF(AI43="","",450)</f>
        <v/>
      </c>
      <c r="AN43" s="63" t="str">
        <f t="shared" ref="AN43:AN56" si="51">IF(AI43="","",")")</f>
        <v/>
      </c>
    </row>
    <row r="44" spans="1:40" ht="24.5" thickTop="1" thickBot="1" x14ac:dyDescent="0.55000000000000004">
      <c r="B44" t="s">
        <v>1018</v>
      </c>
      <c r="C44" s="50" t="s">
        <v>1088</v>
      </c>
      <c r="D44" s="51" t="s">
        <v>1017</v>
      </c>
      <c r="E44" s="51" t="s">
        <v>1016</v>
      </c>
      <c r="F44" s="52" t="s">
        <v>1053</v>
      </c>
      <c r="G44" s="52"/>
      <c r="H44" s="51"/>
      <c r="I44" s="51"/>
      <c r="J44" s="53"/>
      <c r="K44" s="53"/>
      <c r="L44" s="54" t="str">
        <f t="shared" ref="L44:L56" si="52">IF(C44="","",_xlfn.CONCAT("            { line: ","""",C44,", ",M44:AN44,""", sC: ","""",B44,"""},"))</f>
        <v xml:space="preserve">            { line: "Bendito es el que viene, (La,m,15)(Sol,,250)", sC: "tc"},</v>
      </c>
      <c r="M44" s="55" t="str">
        <f t="shared" si="30"/>
        <v>(</v>
      </c>
      <c r="N44" s="56" t="str">
        <f t="shared" si="2"/>
        <v>La</v>
      </c>
      <c r="O44" s="57" t="str">
        <f t="shared" si="31"/>
        <v>,</v>
      </c>
      <c r="P44" s="58" t="str">
        <f t="shared" si="4"/>
        <v>m</v>
      </c>
      <c r="Q44" s="59" t="str">
        <f t="shared" si="32"/>
        <v>,</v>
      </c>
      <c r="R44" s="60">
        <f t="shared" si="33"/>
        <v>15</v>
      </c>
      <c r="S44" s="55" t="str">
        <f t="shared" si="34"/>
        <v>)</v>
      </c>
      <c r="T44" s="61" t="str">
        <f t="shared" si="35"/>
        <v>(</v>
      </c>
      <c r="U44" s="62" t="str">
        <f t="shared" si="9"/>
        <v>Sol</v>
      </c>
      <c r="V44" s="63" t="str">
        <f t="shared" si="36"/>
        <v>,</v>
      </c>
      <c r="W44" s="64" t="str">
        <f t="shared" si="11"/>
        <v/>
      </c>
      <c r="X44" s="63" t="str">
        <f t="shared" si="37"/>
        <v>,</v>
      </c>
      <c r="Y44" s="63">
        <f t="shared" si="38"/>
        <v>250</v>
      </c>
      <c r="Z44" s="55" t="str">
        <f t="shared" si="39"/>
        <v>)</v>
      </c>
      <c r="AA44" s="65" t="str">
        <f t="shared" si="40"/>
        <v/>
      </c>
      <c r="AB44" s="56" t="str">
        <f t="shared" si="16"/>
        <v/>
      </c>
      <c r="AC44" s="66" t="str">
        <f t="shared" si="41"/>
        <v/>
      </c>
      <c r="AD44" s="58" t="str">
        <f t="shared" si="42"/>
        <v/>
      </c>
      <c r="AE44" s="67" t="str">
        <f t="shared" si="43"/>
        <v/>
      </c>
      <c r="AF44" s="60" t="str">
        <f t="shared" si="44"/>
        <v/>
      </c>
      <c r="AG44" s="60" t="str">
        <f t="shared" si="45"/>
        <v/>
      </c>
      <c r="AH44" s="68" t="str">
        <f t="shared" si="46"/>
        <v/>
      </c>
      <c r="AI44" s="69" t="str">
        <f t="shared" si="23"/>
        <v/>
      </c>
      <c r="AJ44" s="63" t="str">
        <f t="shared" si="47"/>
        <v/>
      </c>
      <c r="AK44" s="63" t="str">
        <f t="shared" si="48"/>
        <v/>
      </c>
      <c r="AL44" s="63" t="str">
        <f t="shared" si="49"/>
        <v/>
      </c>
      <c r="AM44" s="63" t="str">
        <f t="shared" si="50"/>
        <v/>
      </c>
      <c r="AN44" s="63" t="str">
        <f t="shared" si="51"/>
        <v/>
      </c>
    </row>
    <row r="45" spans="1:40" ht="24.5" thickTop="1" thickBot="1" x14ac:dyDescent="0.55000000000000004">
      <c r="C45" s="50" t="s">
        <v>1089</v>
      </c>
      <c r="D45" s="51" t="s">
        <v>1017</v>
      </c>
      <c r="E45" s="51" t="s">
        <v>1016</v>
      </c>
      <c r="F45" s="52"/>
      <c r="G45" s="52"/>
      <c r="H45" s="51"/>
      <c r="I45" s="51"/>
      <c r="J45" s="53"/>
      <c r="K45" s="53"/>
      <c r="L45" s="54" t="str">
        <f t="shared" si="52"/>
        <v xml:space="preserve">            { line: "en el nombre del Señor., (La,m,15)", sC: ""},</v>
      </c>
      <c r="M45" s="55" t="str">
        <f t="shared" si="30"/>
        <v>(</v>
      </c>
      <c r="N45" s="56" t="str">
        <f t="shared" si="2"/>
        <v>La</v>
      </c>
      <c r="O45" s="57" t="str">
        <f t="shared" si="31"/>
        <v>,</v>
      </c>
      <c r="P45" s="58" t="str">
        <f t="shared" si="4"/>
        <v>m</v>
      </c>
      <c r="Q45" s="59" t="str">
        <f t="shared" si="32"/>
        <v>,</v>
      </c>
      <c r="R45" s="60">
        <f t="shared" si="33"/>
        <v>15</v>
      </c>
      <c r="S45" s="55" t="str">
        <f t="shared" si="34"/>
        <v>)</v>
      </c>
      <c r="T45" s="61" t="str">
        <f t="shared" si="35"/>
        <v/>
      </c>
      <c r="U45" s="62" t="str">
        <f t="shared" si="9"/>
        <v/>
      </c>
      <c r="V45" s="63" t="str">
        <f t="shared" si="36"/>
        <v/>
      </c>
      <c r="W45" s="64" t="str">
        <f t="shared" si="11"/>
        <v/>
      </c>
      <c r="X45" s="63" t="str">
        <f t="shared" si="37"/>
        <v/>
      </c>
      <c r="Y45" s="63" t="str">
        <f t="shared" si="38"/>
        <v/>
      </c>
      <c r="Z45" s="55" t="str">
        <f t="shared" si="39"/>
        <v/>
      </c>
      <c r="AA45" s="65" t="str">
        <f t="shared" si="40"/>
        <v/>
      </c>
      <c r="AB45" s="56" t="str">
        <f t="shared" si="16"/>
        <v/>
      </c>
      <c r="AC45" s="66" t="str">
        <f t="shared" si="41"/>
        <v/>
      </c>
      <c r="AD45" s="58" t="str">
        <f t="shared" si="42"/>
        <v/>
      </c>
      <c r="AE45" s="67" t="str">
        <f t="shared" si="43"/>
        <v/>
      </c>
      <c r="AF45" s="60" t="str">
        <f t="shared" si="44"/>
        <v/>
      </c>
      <c r="AG45" s="60" t="str">
        <f t="shared" si="45"/>
        <v/>
      </c>
      <c r="AH45" s="68" t="str">
        <f t="shared" si="46"/>
        <v/>
      </c>
      <c r="AI45" s="69" t="str">
        <f t="shared" si="23"/>
        <v/>
      </c>
      <c r="AJ45" s="63" t="str">
        <f t="shared" si="47"/>
        <v/>
      </c>
      <c r="AK45" s="63" t="str">
        <f t="shared" si="48"/>
        <v/>
      </c>
      <c r="AL45" s="63" t="str">
        <f t="shared" si="49"/>
        <v/>
      </c>
      <c r="AM45" s="63" t="str">
        <f t="shared" si="50"/>
        <v/>
      </c>
      <c r="AN45" s="63" t="str">
        <f t="shared" si="51"/>
        <v/>
      </c>
    </row>
    <row r="46" spans="1:40" ht="24.5" thickTop="1" thickBot="1" x14ac:dyDescent="0.55000000000000004">
      <c r="B46" t="s">
        <v>1001</v>
      </c>
      <c r="C46" s="50" t="s">
        <v>1090</v>
      </c>
      <c r="D46" s="51" t="s">
        <v>1053</v>
      </c>
      <c r="E46" s="51"/>
      <c r="F46" s="52"/>
      <c r="G46" s="52"/>
      <c r="H46" s="51"/>
      <c r="I46" s="51"/>
      <c r="J46" s="53"/>
      <c r="K46" s="53"/>
      <c r="L46" s="54" t="str">
        <f t="shared" si="52"/>
        <v xml:space="preserve">            { line: "BENDITO ES EL QUE VIENE, (Sol,,15)", sC: "ta as"},</v>
      </c>
      <c r="M46" s="55" t="str">
        <f t="shared" si="30"/>
        <v>(</v>
      </c>
      <c r="N46" s="56" t="str">
        <f t="shared" si="2"/>
        <v>Sol</v>
      </c>
      <c r="O46" s="57" t="str">
        <f t="shared" si="31"/>
        <v>,</v>
      </c>
      <c r="P46" s="58" t="str">
        <f t="shared" si="4"/>
        <v/>
      </c>
      <c r="Q46" s="59" t="str">
        <f t="shared" si="32"/>
        <v>,</v>
      </c>
      <c r="R46" s="60">
        <f t="shared" si="33"/>
        <v>15</v>
      </c>
      <c r="S46" s="55" t="str">
        <f t="shared" si="34"/>
        <v>)</v>
      </c>
      <c r="T46" s="61" t="str">
        <f t="shared" si="35"/>
        <v/>
      </c>
      <c r="U46" s="62" t="str">
        <f t="shared" si="9"/>
        <v/>
      </c>
      <c r="V46" s="63" t="str">
        <f t="shared" si="36"/>
        <v/>
      </c>
      <c r="W46" s="64" t="str">
        <f t="shared" si="11"/>
        <v/>
      </c>
      <c r="X46" s="63" t="str">
        <f t="shared" si="37"/>
        <v/>
      </c>
      <c r="Y46" s="63" t="str">
        <f t="shared" si="38"/>
        <v/>
      </c>
      <c r="Z46" s="55" t="str">
        <f t="shared" si="39"/>
        <v/>
      </c>
      <c r="AA46" s="65" t="str">
        <f t="shared" si="40"/>
        <v/>
      </c>
      <c r="AB46" s="56" t="str">
        <f t="shared" si="16"/>
        <v/>
      </c>
      <c r="AC46" s="66" t="str">
        <f t="shared" si="41"/>
        <v/>
      </c>
      <c r="AD46" s="58" t="str">
        <f t="shared" si="42"/>
        <v/>
      </c>
      <c r="AE46" s="67" t="str">
        <f t="shared" si="43"/>
        <v/>
      </c>
      <c r="AF46" s="60" t="str">
        <f t="shared" si="44"/>
        <v/>
      </c>
      <c r="AG46" s="60" t="str">
        <f t="shared" si="45"/>
        <v/>
      </c>
      <c r="AH46" s="68" t="str">
        <f t="shared" si="46"/>
        <v/>
      </c>
      <c r="AI46" s="69" t="str">
        <f t="shared" si="23"/>
        <v/>
      </c>
      <c r="AJ46" s="63" t="str">
        <f t="shared" si="47"/>
        <v/>
      </c>
      <c r="AK46" s="63" t="str">
        <f t="shared" si="48"/>
        <v/>
      </c>
      <c r="AL46" s="63" t="str">
        <f t="shared" si="49"/>
        <v/>
      </c>
      <c r="AM46" s="63" t="str">
        <f t="shared" si="50"/>
        <v/>
      </c>
      <c r="AN46" s="63" t="str">
        <f t="shared" si="51"/>
        <v/>
      </c>
    </row>
    <row r="47" spans="1:40" ht="24.5" thickTop="1" thickBot="1" x14ac:dyDescent="0.55000000000000004">
      <c r="B47" t="s">
        <v>1003</v>
      </c>
      <c r="C47" s="50" t="s">
        <v>1091</v>
      </c>
      <c r="D47" s="51" t="s">
        <v>1017</v>
      </c>
      <c r="E47" s="51" t="s">
        <v>1016</v>
      </c>
      <c r="F47" s="52"/>
      <c r="G47" s="52"/>
      <c r="H47" s="51"/>
      <c r="I47" s="51"/>
      <c r="J47" s="53"/>
      <c r="K47" s="53"/>
      <c r="L47" s="54" t="str">
        <f t="shared" si="52"/>
        <v xml:space="preserve">            { line: "EN EL NOMBRE DEL SEÑOR., (La,m,15)", sC: "as"},</v>
      </c>
      <c r="M47" s="55" t="str">
        <f t="shared" si="30"/>
        <v>(</v>
      </c>
      <c r="N47" s="56" t="str">
        <f t="shared" si="2"/>
        <v>La</v>
      </c>
      <c r="O47" s="57" t="str">
        <f t="shared" si="31"/>
        <v>,</v>
      </c>
      <c r="P47" s="58" t="str">
        <f t="shared" si="4"/>
        <v>m</v>
      </c>
      <c r="Q47" s="59" t="str">
        <f t="shared" si="32"/>
        <v>,</v>
      </c>
      <c r="R47" s="60">
        <f t="shared" si="33"/>
        <v>15</v>
      </c>
      <c r="S47" s="55" t="str">
        <f t="shared" si="34"/>
        <v>)</v>
      </c>
      <c r="T47" s="61" t="str">
        <f t="shared" si="35"/>
        <v/>
      </c>
      <c r="U47" s="62" t="str">
        <f t="shared" si="9"/>
        <v/>
      </c>
      <c r="V47" s="63" t="str">
        <f t="shared" si="36"/>
        <v/>
      </c>
      <c r="W47" s="64" t="str">
        <f t="shared" si="11"/>
        <v/>
      </c>
      <c r="X47" s="63" t="str">
        <f t="shared" si="37"/>
        <v/>
      </c>
      <c r="Y47" s="63" t="str">
        <f t="shared" si="38"/>
        <v/>
      </c>
      <c r="Z47" s="55" t="str">
        <f t="shared" si="39"/>
        <v/>
      </c>
      <c r="AA47" s="65" t="str">
        <f t="shared" si="40"/>
        <v/>
      </c>
      <c r="AB47" s="56" t="str">
        <f t="shared" si="16"/>
        <v/>
      </c>
      <c r="AC47" s="66" t="str">
        <f t="shared" si="41"/>
        <v/>
      </c>
      <c r="AD47" s="58" t="str">
        <f t="shared" si="42"/>
        <v/>
      </c>
      <c r="AE47" s="67" t="str">
        <f t="shared" si="43"/>
        <v/>
      </c>
      <c r="AF47" s="60" t="str">
        <f t="shared" si="44"/>
        <v/>
      </c>
      <c r="AG47" s="60" t="str">
        <f t="shared" si="45"/>
        <v/>
      </c>
      <c r="AH47" s="68" t="str">
        <f t="shared" si="46"/>
        <v/>
      </c>
      <c r="AI47" s="69" t="str">
        <f t="shared" si="23"/>
        <v/>
      </c>
      <c r="AJ47" s="63" t="str">
        <f t="shared" si="47"/>
        <v/>
      </c>
      <c r="AK47" s="63" t="str">
        <f t="shared" si="48"/>
        <v/>
      </c>
      <c r="AL47" s="63" t="str">
        <f t="shared" si="49"/>
        <v/>
      </c>
      <c r="AM47" s="63" t="str">
        <f t="shared" si="50"/>
        <v/>
      </c>
      <c r="AN47" s="63" t="str">
        <f t="shared" si="51"/>
        <v/>
      </c>
    </row>
    <row r="48" spans="1:40" ht="26.5" thickTop="1" thickBot="1" x14ac:dyDescent="0.55000000000000004">
      <c r="C48" s="72"/>
      <c r="D48" s="73"/>
      <c r="E48" s="73"/>
      <c r="F48" s="73"/>
      <c r="G48" s="73"/>
      <c r="H48" s="73"/>
      <c r="I48" s="73"/>
      <c r="J48" s="73"/>
      <c r="K48" s="73"/>
      <c r="L48" s="74" t="s">
        <v>997</v>
      </c>
      <c r="M48" s="55"/>
      <c r="N48" s="56"/>
      <c r="O48" s="57"/>
      <c r="P48" s="58"/>
      <c r="Q48" s="59"/>
      <c r="R48" s="60"/>
      <c r="S48" s="55"/>
      <c r="T48" s="61"/>
      <c r="U48" s="62"/>
      <c r="V48" s="63"/>
      <c r="W48" s="64"/>
      <c r="X48" s="63"/>
      <c r="Y48" s="63"/>
      <c r="Z48" s="55"/>
      <c r="AA48" s="65"/>
      <c r="AB48" s="56"/>
      <c r="AC48" s="66"/>
      <c r="AD48" s="58"/>
      <c r="AE48" s="67"/>
      <c r="AF48" s="60"/>
      <c r="AG48" s="60"/>
      <c r="AH48" s="68"/>
      <c r="AI48" s="69"/>
      <c r="AJ48" s="63"/>
      <c r="AK48" s="63"/>
      <c r="AL48" s="63"/>
      <c r="AM48" s="63"/>
      <c r="AN48" s="63"/>
    </row>
    <row r="49" spans="2:40" ht="24.5" thickTop="1" thickBot="1" x14ac:dyDescent="0.55000000000000004">
      <c r="B49" t="s">
        <v>1018</v>
      </c>
      <c r="C49" s="50" t="s">
        <v>1085</v>
      </c>
      <c r="D49" s="51" t="s">
        <v>1048</v>
      </c>
      <c r="E49" s="51"/>
      <c r="F49" s="52" t="s">
        <v>1015</v>
      </c>
      <c r="G49" s="52"/>
      <c r="H49" s="51"/>
      <c r="I49" s="51"/>
      <c r="J49" s="53"/>
      <c r="K49" s="53"/>
      <c r="L49" s="54" t="str">
        <f t="shared" si="52"/>
        <v xml:space="preserve">            { line: "Hosanna en lo alto del Cielo., (Fa,,15)(Mi,,250)", sC: "tc"},</v>
      </c>
      <c r="M49" s="55" t="str">
        <f t="shared" si="30"/>
        <v>(</v>
      </c>
      <c r="N49" s="56" t="str">
        <f t="shared" si="2"/>
        <v>Fa</v>
      </c>
      <c r="O49" s="57" t="str">
        <f t="shared" si="31"/>
        <v>,</v>
      </c>
      <c r="P49" s="58" t="str">
        <f t="shared" si="4"/>
        <v/>
      </c>
      <c r="Q49" s="59" t="str">
        <f t="shared" si="32"/>
        <v>,</v>
      </c>
      <c r="R49" s="60">
        <f t="shared" si="33"/>
        <v>15</v>
      </c>
      <c r="S49" s="55" t="str">
        <f t="shared" si="34"/>
        <v>)</v>
      </c>
      <c r="T49" s="61" t="str">
        <f t="shared" si="35"/>
        <v>(</v>
      </c>
      <c r="U49" s="62" t="str">
        <f t="shared" si="9"/>
        <v>Mi</v>
      </c>
      <c r="V49" s="63" t="str">
        <f t="shared" si="36"/>
        <v>,</v>
      </c>
      <c r="W49" s="64" t="str">
        <f t="shared" si="11"/>
        <v/>
      </c>
      <c r="X49" s="63" t="str">
        <f t="shared" si="37"/>
        <v>,</v>
      </c>
      <c r="Y49" s="63">
        <f t="shared" si="38"/>
        <v>250</v>
      </c>
      <c r="Z49" s="55" t="str">
        <f t="shared" si="39"/>
        <v>)</v>
      </c>
      <c r="AA49" s="65" t="str">
        <f t="shared" si="40"/>
        <v/>
      </c>
      <c r="AB49" s="56" t="str">
        <f t="shared" si="16"/>
        <v/>
      </c>
      <c r="AC49" s="66" t="str">
        <f t="shared" si="41"/>
        <v/>
      </c>
      <c r="AD49" s="58" t="str">
        <f t="shared" si="42"/>
        <v/>
      </c>
      <c r="AE49" s="67" t="str">
        <f t="shared" si="43"/>
        <v/>
      </c>
      <c r="AF49" s="60" t="str">
        <f t="shared" si="44"/>
        <v/>
      </c>
      <c r="AG49" s="60" t="str">
        <f t="shared" si="45"/>
        <v/>
      </c>
      <c r="AH49" s="68" t="str">
        <f t="shared" si="46"/>
        <v/>
      </c>
      <c r="AI49" s="69" t="str">
        <f t="shared" si="23"/>
        <v/>
      </c>
      <c r="AJ49" s="63" t="str">
        <f t="shared" si="47"/>
        <v/>
      </c>
      <c r="AK49" s="63" t="str">
        <f t="shared" si="48"/>
        <v/>
      </c>
      <c r="AL49" s="63" t="str">
        <f t="shared" si="49"/>
        <v/>
      </c>
      <c r="AM49" s="63" t="str">
        <f t="shared" si="50"/>
        <v/>
      </c>
      <c r="AN49" s="63" t="str">
        <f t="shared" si="51"/>
        <v/>
      </c>
    </row>
    <row r="50" spans="2:40" ht="24.5" thickTop="1" thickBot="1" x14ac:dyDescent="0.55000000000000004">
      <c r="B50" t="s">
        <v>1001</v>
      </c>
      <c r="C50" s="50" t="s">
        <v>1086</v>
      </c>
      <c r="D50" s="51" t="s">
        <v>1048</v>
      </c>
      <c r="E50" s="51"/>
      <c r="F50" s="52" t="s">
        <v>1015</v>
      </c>
      <c r="G50" s="52"/>
      <c r="H50" s="51"/>
      <c r="I50" s="51"/>
      <c r="J50" s="53"/>
      <c r="K50" s="53"/>
      <c r="L50" s="54" t="str">
        <f t="shared" si="52"/>
        <v xml:space="preserve">            { line: "HOSANNA EN LO ALTO DEL CIELO., (Fa,,15)(Mi,,250)", sC: "ta as"},</v>
      </c>
      <c r="M50" s="55" t="str">
        <f t="shared" si="30"/>
        <v>(</v>
      </c>
      <c r="N50" s="56" t="str">
        <f t="shared" si="2"/>
        <v>Fa</v>
      </c>
      <c r="O50" s="57" t="str">
        <f t="shared" si="31"/>
        <v>,</v>
      </c>
      <c r="P50" s="58" t="str">
        <f t="shared" si="4"/>
        <v/>
      </c>
      <c r="Q50" s="59" t="str">
        <f t="shared" si="32"/>
        <v>,</v>
      </c>
      <c r="R50" s="60">
        <f t="shared" si="33"/>
        <v>15</v>
      </c>
      <c r="S50" s="55" t="str">
        <f t="shared" si="34"/>
        <v>)</v>
      </c>
      <c r="T50" s="61" t="str">
        <f t="shared" si="35"/>
        <v>(</v>
      </c>
      <c r="U50" s="62" t="str">
        <f t="shared" si="9"/>
        <v>Mi</v>
      </c>
      <c r="V50" s="63" t="str">
        <f t="shared" si="36"/>
        <v>,</v>
      </c>
      <c r="W50" s="64" t="str">
        <f t="shared" si="11"/>
        <v/>
      </c>
      <c r="X50" s="63" t="str">
        <f t="shared" si="37"/>
        <v>,</v>
      </c>
      <c r="Y50" s="63">
        <f t="shared" si="38"/>
        <v>250</v>
      </c>
      <c r="Z50" s="55" t="str">
        <f t="shared" si="39"/>
        <v>)</v>
      </c>
      <c r="AA50" s="65" t="str">
        <f t="shared" si="40"/>
        <v/>
      </c>
      <c r="AB50" s="56" t="str">
        <f t="shared" si="16"/>
        <v/>
      </c>
      <c r="AC50" s="66" t="str">
        <f t="shared" si="41"/>
        <v/>
      </c>
      <c r="AD50" s="58" t="str">
        <f t="shared" si="42"/>
        <v/>
      </c>
      <c r="AE50" s="67" t="str">
        <f t="shared" si="43"/>
        <v/>
      </c>
      <c r="AF50" s="60" t="str">
        <f t="shared" si="44"/>
        <v/>
      </c>
      <c r="AG50" s="60" t="str">
        <f t="shared" si="45"/>
        <v/>
      </c>
      <c r="AH50" s="68" t="str">
        <f t="shared" si="46"/>
        <v/>
      </c>
      <c r="AI50" s="69" t="str">
        <f t="shared" si="23"/>
        <v/>
      </c>
      <c r="AJ50" s="63" t="str">
        <f t="shared" si="47"/>
        <v/>
      </c>
      <c r="AK50" s="63" t="str">
        <f t="shared" si="48"/>
        <v/>
      </c>
      <c r="AL50" s="63" t="str">
        <f t="shared" si="49"/>
        <v/>
      </c>
      <c r="AM50" s="63" t="str">
        <f t="shared" si="50"/>
        <v/>
      </c>
      <c r="AN50" s="63" t="str">
        <f t="shared" si="51"/>
        <v/>
      </c>
    </row>
    <row r="51" spans="2:40" ht="26.5" thickTop="1" thickBot="1" x14ac:dyDescent="0.55000000000000004">
      <c r="C51" s="72"/>
      <c r="D51" s="73"/>
      <c r="E51" s="73"/>
      <c r="F51" s="73"/>
      <c r="G51" s="73"/>
      <c r="H51" s="73"/>
      <c r="I51" s="73"/>
      <c r="J51" s="73"/>
      <c r="K51" s="73"/>
      <c r="L51" s="74" t="s">
        <v>997</v>
      </c>
      <c r="M51" s="55"/>
      <c r="N51" s="56"/>
      <c r="O51" s="57"/>
      <c r="P51" s="58"/>
      <c r="Q51" s="59"/>
      <c r="R51" s="60"/>
      <c r="S51" s="55"/>
      <c r="T51" s="61"/>
      <c r="U51" s="62"/>
      <c r="V51" s="63"/>
      <c r="W51" s="64"/>
      <c r="X51" s="63"/>
      <c r="Y51" s="63"/>
      <c r="Z51" s="55"/>
      <c r="AA51" s="65"/>
      <c r="AB51" s="56"/>
      <c r="AC51" s="66"/>
      <c r="AD51" s="58"/>
      <c r="AE51" s="67"/>
      <c r="AF51" s="60"/>
      <c r="AG51" s="60"/>
      <c r="AH51" s="68"/>
      <c r="AI51" s="69"/>
      <c r="AJ51" s="63"/>
      <c r="AK51" s="63"/>
      <c r="AL51" s="63"/>
      <c r="AM51" s="63"/>
      <c r="AN51" s="63"/>
    </row>
    <row r="52" spans="2:40" ht="24.5" thickTop="1" thickBot="1" x14ac:dyDescent="0.55000000000000004">
      <c r="B52" t="s">
        <v>1001</v>
      </c>
      <c r="C52" s="50" t="s">
        <v>1080</v>
      </c>
      <c r="D52" s="51" t="s">
        <v>1017</v>
      </c>
      <c r="E52" s="51" t="s">
        <v>1016</v>
      </c>
      <c r="F52" s="52" t="s">
        <v>1053</v>
      </c>
      <c r="G52" s="52"/>
      <c r="H52" s="51" t="s">
        <v>1017</v>
      </c>
      <c r="I52" s="51" t="s">
        <v>1016</v>
      </c>
      <c r="J52" s="53"/>
      <c r="K52" s="53"/>
      <c r="L52" s="54" t="str">
        <f t="shared" si="52"/>
        <v xml:space="preserve">            { line: "SANTO,SANTO,SANTO., (La,m,15)(Sol,,250)(La,m,350)", sC: "ta as"},</v>
      </c>
      <c r="M52" s="55" t="str">
        <f t="shared" si="30"/>
        <v>(</v>
      </c>
      <c r="N52" s="56" t="str">
        <f t="shared" si="2"/>
        <v>La</v>
      </c>
      <c r="O52" s="57" t="str">
        <f t="shared" si="31"/>
        <v>,</v>
      </c>
      <c r="P52" s="58" t="str">
        <f t="shared" si="4"/>
        <v>m</v>
      </c>
      <c r="Q52" s="59" t="str">
        <f t="shared" si="32"/>
        <v>,</v>
      </c>
      <c r="R52" s="60">
        <f t="shared" si="33"/>
        <v>15</v>
      </c>
      <c r="S52" s="55" t="str">
        <f t="shared" si="34"/>
        <v>)</v>
      </c>
      <c r="T52" s="61" t="str">
        <f t="shared" si="35"/>
        <v>(</v>
      </c>
      <c r="U52" s="62" t="str">
        <f t="shared" si="9"/>
        <v>Sol</v>
      </c>
      <c r="V52" s="63" t="str">
        <f t="shared" si="36"/>
        <v>,</v>
      </c>
      <c r="W52" s="64" t="str">
        <f t="shared" si="11"/>
        <v/>
      </c>
      <c r="X52" s="63" t="str">
        <f t="shared" si="37"/>
        <v>,</v>
      </c>
      <c r="Y52" s="63">
        <f t="shared" si="38"/>
        <v>250</v>
      </c>
      <c r="Z52" s="55" t="str">
        <f t="shared" si="39"/>
        <v>)</v>
      </c>
      <c r="AA52" s="65" t="str">
        <f t="shared" si="40"/>
        <v>(</v>
      </c>
      <c r="AB52" s="56" t="str">
        <f t="shared" si="16"/>
        <v>La</v>
      </c>
      <c r="AC52" s="66" t="str">
        <f t="shared" si="41"/>
        <v>,</v>
      </c>
      <c r="AD52" s="58" t="str">
        <f t="shared" si="42"/>
        <v>m</v>
      </c>
      <c r="AE52" s="67" t="str">
        <f t="shared" si="43"/>
        <v>,</v>
      </c>
      <c r="AF52" s="60">
        <f t="shared" si="44"/>
        <v>350</v>
      </c>
      <c r="AG52" s="60" t="str">
        <f t="shared" si="45"/>
        <v>)</v>
      </c>
      <c r="AH52" s="68" t="str">
        <f t="shared" si="46"/>
        <v/>
      </c>
      <c r="AI52" s="69" t="str">
        <f t="shared" si="23"/>
        <v/>
      </c>
      <c r="AJ52" s="63" t="str">
        <f t="shared" si="47"/>
        <v/>
      </c>
      <c r="AK52" s="63" t="str">
        <f t="shared" si="48"/>
        <v/>
      </c>
      <c r="AL52" s="63" t="str">
        <f t="shared" si="49"/>
        <v/>
      </c>
      <c r="AM52" s="63" t="str">
        <f t="shared" si="50"/>
        <v/>
      </c>
      <c r="AN52" s="63" t="str">
        <f t="shared" si="51"/>
        <v/>
      </c>
    </row>
    <row r="53" spans="2:40" ht="24.5" thickTop="1" thickBot="1" x14ac:dyDescent="0.55000000000000004">
      <c r="B53" t="s">
        <v>1003</v>
      </c>
      <c r="C53" s="50" t="s">
        <v>1080</v>
      </c>
      <c r="D53" s="51" t="s">
        <v>1053</v>
      </c>
      <c r="E53" s="51"/>
      <c r="F53" s="52" t="s">
        <v>1017</v>
      </c>
      <c r="G53" s="52" t="s">
        <v>1016</v>
      </c>
      <c r="H53" s="51"/>
      <c r="I53" s="51"/>
      <c r="J53" s="53"/>
      <c r="K53" s="53"/>
      <c r="L53" s="54" t="str">
        <f t="shared" si="52"/>
        <v xml:space="preserve">            { line: "SANTO,SANTO,SANTO., (Sol,,15)(La,m,250)", sC: "as"},</v>
      </c>
      <c r="M53" s="55" t="str">
        <f t="shared" si="30"/>
        <v>(</v>
      </c>
      <c r="N53" s="56" t="str">
        <f t="shared" si="2"/>
        <v>Sol</v>
      </c>
      <c r="O53" s="57" t="str">
        <f t="shared" si="31"/>
        <v>,</v>
      </c>
      <c r="P53" s="58" t="str">
        <f t="shared" si="4"/>
        <v/>
      </c>
      <c r="Q53" s="59" t="str">
        <f t="shared" si="32"/>
        <v>,</v>
      </c>
      <c r="R53" s="60">
        <f t="shared" si="33"/>
        <v>15</v>
      </c>
      <c r="S53" s="55" t="str">
        <f t="shared" si="34"/>
        <v>)</v>
      </c>
      <c r="T53" s="61" t="str">
        <f t="shared" si="35"/>
        <v>(</v>
      </c>
      <c r="U53" s="62" t="str">
        <f t="shared" si="9"/>
        <v>La</v>
      </c>
      <c r="V53" s="63" t="str">
        <f t="shared" si="36"/>
        <v>,</v>
      </c>
      <c r="W53" s="64" t="str">
        <f t="shared" si="11"/>
        <v>m</v>
      </c>
      <c r="X53" s="63" t="str">
        <f t="shared" si="37"/>
        <v>,</v>
      </c>
      <c r="Y53" s="63">
        <f t="shared" si="38"/>
        <v>250</v>
      </c>
      <c r="Z53" s="55" t="str">
        <f t="shared" si="39"/>
        <v>)</v>
      </c>
      <c r="AA53" s="65" t="str">
        <f t="shared" si="40"/>
        <v/>
      </c>
      <c r="AB53" s="56" t="str">
        <f t="shared" si="16"/>
        <v/>
      </c>
      <c r="AC53" s="66" t="str">
        <f t="shared" si="41"/>
        <v/>
      </c>
      <c r="AD53" s="58" t="str">
        <f t="shared" si="42"/>
        <v/>
      </c>
      <c r="AE53" s="67" t="str">
        <f t="shared" si="43"/>
        <v/>
      </c>
      <c r="AF53" s="60" t="str">
        <f t="shared" si="44"/>
        <v/>
      </c>
      <c r="AG53" s="60" t="str">
        <f t="shared" si="45"/>
        <v/>
      </c>
      <c r="AH53" s="68" t="str">
        <f t="shared" si="46"/>
        <v/>
      </c>
      <c r="AI53" s="69" t="str">
        <f t="shared" si="23"/>
        <v/>
      </c>
      <c r="AJ53" s="63" t="str">
        <f t="shared" si="47"/>
        <v/>
      </c>
      <c r="AK53" s="63" t="str">
        <f t="shared" si="48"/>
        <v/>
      </c>
      <c r="AL53" s="63" t="str">
        <f t="shared" si="49"/>
        <v/>
      </c>
      <c r="AM53" s="63" t="str">
        <f t="shared" si="50"/>
        <v/>
      </c>
      <c r="AN53" s="63" t="str">
        <f t="shared" si="51"/>
        <v/>
      </c>
    </row>
    <row r="54" spans="2:40" ht="26.5" thickTop="1" thickBot="1" x14ac:dyDescent="0.55000000000000004">
      <c r="C54" s="72"/>
      <c r="D54" s="73"/>
      <c r="E54" s="73"/>
      <c r="F54" s="73"/>
      <c r="G54" s="73"/>
      <c r="H54" s="73"/>
      <c r="I54" s="73"/>
      <c r="J54" s="73"/>
      <c r="K54" s="73"/>
      <c r="L54" s="74" t="s">
        <v>997</v>
      </c>
      <c r="M54" s="55"/>
      <c r="N54" s="56"/>
      <c r="O54" s="57"/>
      <c r="P54" s="58"/>
      <c r="Q54" s="59"/>
      <c r="R54" s="60"/>
      <c r="S54" s="55"/>
      <c r="T54" s="61"/>
      <c r="U54" s="62"/>
      <c r="V54" s="63"/>
      <c r="W54" s="64"/>
      <c r="X54" s="63"/>
      <c r="Y54" s="63"/>
      <c r="Z54" s="55"/>
      <c r="AA54" s="65"/>
      <c r="AB54" s="56"/>
      <c r="AC54" s="66"/>
      <c r="AD54" s="58"/>
      <c r="AE54" s="67"/>
      <c r="AF54" s="60"/>
      <c r="AG54" s="60"/>
      <c r="AH54" s="68"/>
      <c r="AI54" s="69"/>
      <c r="AJ54" s="63"/>
      <c r="AK54" s="63"/>
      <c r="AL54" s="63"/>
      <c r="AM54" s="63"/>
      <c r="AN54" s="63"/>
    </row>
    <row r="55" spans="2:40" ht="24.5" thickTop="1" thickBot="1" x14ac:dyDescent="0.55000000000000004">
      <c r="B55" t="s">
        <v>1018</v>
      </c>
      <c r="C55" s="50" t="s">
        <v>1079</v>
      </c>
      <c r="D55" s="51" t="s">
        <v>1048</v>
      </c>
      <c r="E55" s="51"/>
      <c r="F55" s="52" t="s">
        <v>1015</v>
      </c>
      <c r="G55" s="52"/>
      <c r="H55" s="51"/>
      <c r="I55" s="51"/>
      <c r="J55" s="53"/>
      <c r="K55" s="53"/>
      <c r="L55" s="54" t="str">
        <f t="shared" si="52"/>
        <v xml:space="preserve">            { line: "Santo, Santo, Santo., (Fa,,15)(Mi,,250)", sC: "tc"},</v>
      </c>
      <c r="M55" s="55" t="str">
        <f t="shared" si="30"/>
        <v>(</v>
      </c>
      <c r="N55" s="56" t="str">
        <f t="shared" si="2"/>
        <v>Fa</v>
      </c>
      <c r="O55" s="57" t="str">
        <f t="shared" si="31"/>
        <v>,</v>
      </c>
      <c r="P55" s="58" t="str">
        <f t="shared" si="4"/>
        <v/>
      </c>
      <c r="Q55" s="59" t="str">
        <f t="shared" si="32"/>
        <v>,</v>
      </c>
      <c r="R55" s="60">
        <f t="shared" si="33"/>
        <v>15</v>
      </c>
      <c r="S55" s="55" t="str">
        <f t="shared" si="34"/>
        <v>)</v>
      </c>
      <c r="T55" s="61" t="str">
        <f t="shared" si="35"/>
        <v>(</v>
      </c>
      <c r="U55" s="62" t="str">
        <f t="shared" si="9"/>
        <v>Mi</v>
      </c>
      <c r="V55" s="63" t="str">
        <f t="shared" si="36"/>
        <v>,</v>
      </c>
      <c r="W55" s="64" t="str">
        <f t="shared" si="11"/>
        <v/>
      </c>
      <c r="X55" s="63" t="str">
        <f t="shared" si="37"/>
        <v>,</v>
      </c>
      <c r="Y55" s="63">
        <f t="shared" si="38"/>
        <v>250</v>
      </c>
      <c r="Z55" s="55" t="str">
        <f t="shared" si="39"/>
        <v>)</v>
      </c>
      <c r="AA55" s="65" t="str">
        <f t="shared" si="40"/>
        <v/>
      </c>
      <c r="AB55" s="56" t="str">
        <f t="shared" si="16"/>
        <v/>
      </c>
      <c r="AC55" s="66" t="str">
        <f t="shared" si="41"/>
        <v/>
      </c>
      <c r="AD55" s="58" t="str">
        <f t="shared" si="42"/>
        <v/>
      </c>
      <c r="AE55" s="67" t="str">
        <f t="shared" si="43"/>
        <v/>
      </c>
      <c r="AF55" s="60" t="str">
        <f t="shared" si="44"/>
        <v/>
      </c>
      <c r="AG55" s="60" t="str">
        <f t="shared" si="45"/>
        <v/>
      </c>
      <c r="AH55" s="68" t="str">
        <f t="shared" si="46"/>
        <v/>
      </c>
      <c r="AI55" s="69" t="str">
        <f t="shared" si="23"/>
        <v/>
      </c>
      <c r="AJ55" s="63" t="str">
        <f t="shared" si="47"/>
        <v/>
      </c>
      <c r="AK55" s="63" t="str">
        <f t="shared" si="48"/>
        <v/>
      </c>
      <c r="AL55" s="63" t="str">
        <f t="shared" si="49"/>
        <v/>
      </c>
      <c r="AM55" s="63" t="str">
        <f t="shared" si="50"/>
        <v/>
      </c>
      <c r="AN55" s="63" t="str">
        <f t="shared" si="51"/>
        <v/>
      </c>
    </row>
    <row r="56" spans="2:40" ht="24.5" thickTop="1" thickBot="1" x14ac:dyDescent="0.55000000000000004">
      <c r="B56" t="s">
        <v>1001</v>
      </c>
      <c r="C56" s="50" t="s">
        <v>1080</v>
      </c>
      <c r="D56" s="51" t="s">
        <v>1048</v>
      </c>
      <c r="E56" s="51"/>
      <c r="F56" s="52" t="s">
        <v>1015</v>
      </c>
      <c r="G56" s="52"/>
      <c r="H56" s="51"/>
      <c r="I56" s="51"/>
      <c r="J56" s="53"/>
      <c r="K56" s="53"/>
      <c r="L56" s="54" t="str">
        <f t="shared" si="52"/>
        <v xml:space="preserve">            { line: "SANTO,SANTO,SANTO., (Fa,,15)(Mi,,250)", sC: "ta as"},</v>
      </c>
      <c r="M56" s="55" t="str">
        <f t="shared" si="30"/>
        <v>(</v>
      </c>
      <c r="N56" s="56" t="str">
        <f t="shared" si="2"/>
        <v>Fa</v>
      </c>
      <c r="O56" s="57" t="str">
        <f t="shared" si="31"/>
        <v>,</v>
      </c>
      <c r="P56" s="58" t="str">
        <f t="shared" si="4"/>
        <v/>
      </c>
      <c r="Q56" s="59" t="str">
        <f t="shared" si="32"/>
        <v>,</v>
      </c>
      <c r="R56" s="60">
        <f t="shared" si="33"/>
        <v>15</v>
      </c>
      <c r="S56" s="55" t="str">
        <f t="shared" si="34"/>
        <v>)</v>
      </c>
      <c r="T56" s="61" t="str">
        <f t="shared" si="35"/>
        <v>(</v>
      </c>
      <c r="U56" s="62" t="str">
        <f t="shared" si="9"/>
        <v>Mi</v>
      </c>
      <c r="V56" s="63" t="str">
        <f t="shared" si="36"/>
        <v>,</v>
      </c>
      <c r="W56" s="64" t="str">
        <f t="shared" si="11"/>
        <v/>
      </c>
      <c r="X56" s="63" t="str">
        <f t="shared" si="37"/>
        <v>,</v>
      </c>
      <c r="Y56" s="63">
        <f t="shared" si="38"/>
        <v>250</v>
      </c>
      <c r="Z56" s="55" t="str">
        <f t="shared" si="39"/>
        <v>)</v>
      </c>
      <c r="AA56" s="65" t="str">
        <f t="shared" si="40"/>
        <v/>
      </c>
      <c r="AB56" s="56" t="str">
        <f t="shared" si="16"/>
        <v/>
      </c>
      <c r="AC56" s="66" t="str">
        <f t="shared" si="41"/>
        <v/>
      </c>
      <c r="AD56" s="58" t="str">
        <f t="shared" si="42"/>
        <v/>
      </c>
      <c r="AE56" s="67" t="str">
        <f t="shared" si="43"/>
        <v/>
      </c>
      <c r="AF56" s="60" t="str">
        <f t="shared" si="44"/>
        <v/>
      </c>
      <c r="AG56" s="60" t="str">
        <f t="shared" si="45"/>
        <v/>
      </c>
      <c r="AH56" s="68" t="str">
        <f t="shared" si="46"/>
        <v/>
      </c>
      <c r="AI56" s="69" t="str">
        <f t="shared" si="23"/>
        <v/>
      </c>
      <c r="AJ56" s="63" t="str">
        <f t="shared" si="47"/>
        <v/>
      </c>
      <c r="AK56" s="63" t="str">
        <f t="shared" si="48"/>
        <v/>
      </c>
      <c r="AL56" s="63" t="str">
        <f t="shared" si="49"/>
        <v/>
      </c>
      <c r="AM56" s="63" t="str">
        <f t="shared" si="50"/>
        <v/>
      </c>
      <c r="AN56" s="63" t="str">
        <f t="shared" si="51"/>
        <v/>
      </c>
    </row>
    <row r="57" spans="2:40" ht="24" customHeight="1" thickTop="1" x14ac:dyDescent="0.6">
      <c r="B57" s="94"/>
      <c r="C57" s="94"/>
      <c r="D57" s="94"/>
      <c r="E57" s="94"/>
      <c r="F57" s="94"/>
      <c r="G57" s="94"/>
      <c r="H57" s="94"/>
      <c r="I57" s="94"/>
      <c r="J57" s="94"/>
      <c r="K57" s="94"/>
      <c r="L57" s="98" t="str">
        <f ca="1">_xlfn.CONCAT("]}, // ULTIMA LINEA DEL CANTO: ",L1)</f>
        <v>]}, // ULTIMA LINEA DEL CANTO: CORDERO DE DIOS</v>
      </c>
      <c r="M57" s="94"/>
    </row>
    <row r="58" spans="2:40" ht="20.5" x14ac:dyDescent="0.35">
      <c r="L58" s="99" t="s">
        <v>1012</v>
      </c>
      <c r="M58" s="100"/>
    </row>
    <row r="59" spans="2:40" x14ac:dyDescent="0.35">
      <c r="M59"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265" r:id="rId4" name="Button 1">
              <controlPr defaultSize="0" print="0" autoFill="0" autoPict="0" macro="[0]!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5DAF5E-6419-4C31-922D-86024AD91C4D}">
  <sheetPr codeName="Sheet70">
    <tabColor rgb="FF00B0F0"/>
  </sheetPr>
  <dimension ref="A1:AN79"/>
  <sheetViews>
    <sheetView zoomScale="115" zoomScaleNormal="115" workbookViewId="0">
      <pane xSplit="2" ySplit="1" topLeftCell="C2" activePane="bottomRight" state="frozen"/>
      <selection pane="topRight" activeCell="C1" sqref="C1"/>
      <selection pane="bottomLeft" activeCell="A2" sqref="A2"/>
      <selection pane="bottomRight" activeCell="G2" sqref="G2"/>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187</v>
      </c>
      <c r="E1" s="39"/>
      <c r="F1" s="39"/>
      <c r="G1" s="39"/>
      <c r="H1" s="39"/>
      <c r="I1" s="39"/>
      <c r="J1" s="39"/>
      <c r="K1" s="39"/>
      <c r="L1" s="40" t="str">
        <f ca="1">UPPER(VLOOKUP(C1,Table223[],3,FALSE))</f>
        <v>CREDO</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CREDO               ║</v>
      </c>
    </row>
    <row r="5" spans="2:32" ht="23" x14ac:dyDescent="0.35">
      <c r="L5" s="45" t="s">
        <v>986</v>
      </c>
    </row>
    <row r="6" spans="2:32" ht="23" x14ac:dyDescent="0.35">
      <c r="L6" s="46"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credo</v>
      </c>
      <c r="L7" s="47" t="str">
        <f ca="1">_xlfn.CONCAT("        id: ","""",C7,"""",",")</f>
        <v xml:space="preserve">        id: "credo",</v>
      </c>
    </row>
    <row r="8" spans="2:32" ht="23" x14ac:dyDescent="0.35">
      <c r="C8" t="str">
        <f ca="1">PROPER(L1)</f>
        <v>Credo</v>
      </c>
      <c r="L8" s="47" t="str">
        <f ca="1">_xlfn.CONCAT("        tt: ","""",C8,"""",",")</f>
        <v xml:space="preserve">        tt: "Credo",</v>
      </c>
    </row>
    <row r="9" spans="2:32" ht="23" x14ac:dyDescent="0.35">
      <c r="C9" t="str">
        <f ca="1">PROPER(L1)</f>
        <v>Credo</v>
      </c>
      <c r="L9" s="47" t="str">
        <f ca="1">_xlfn.CONCAT("        title: ","""",C9,"""",",")</f>
        <v xml:space="preserve">        title: "Credo",</v>
      </c>
    </row>
    <row r="10" spans="2:32" ht="23" x14ac:dyDescent="0.35">
      <c r="C10" t="str">
        <f ca="1">VLOOKUP(C1,Table223[],4,FALSE)</f>
        <v>Símbolo Apostólico</v>
      </c>
      <c r="L10" s="47" t="str">
        <f ca="1">_xlfn.CONCAT("        ","subtitle: ","""",C10,"""",",")</f>
        <v xml:space="preserve">        subtitle: "Símbolo Apostólico",</v>
      </c>
    </row>
    <row r="11" spans="2:32" ht="23" x14ac:dyDescent="0.35">
      <c r="C11" t="str">
        <f ca="1">_xlfn.CONCAT("category: [",VLOOKUP(C1,Table223[],16,FALSE),"],")</f>
        <v>category: ["Liturgia"],</v>
      </c>
      <c r="L11" s="47" t="str">
        <f ca="1">_xlfn.CONCAT("        ",C11)</f>
        <v xml:space="preserve">        category: ["Liturgia"],</v>
      </c>
    </row>
    <row r="12" spans="2:32" ht="23" x14ac:dyDescent="0.35">
      <c r="C12" t="str">
        <f ca="1">VLOOKUP(C1,Table223[],5,FALSE)</f>
        <v>Liturgia</v>
      </c>
      <c r="L12" s="47" t="str">
        <f ca="1">_xlfn.CONCAT("        catCanto: ","""",C12,"""",",   // Precatecumenado | Catecumenado | Liturgia | Eleccion")</f>
        <v xml:space="preserve">        catCanto: "Liturgia",   // Precatecumenado | Catecumenado | Liturgia | Eleccion</v>
      </c>
    </row>
    <row r="13" spans="2:32" ht="23" x14ac:dyDescent="0.35">
      <c r="L13" s="47" t="str">
        <f>_xlfn.CONCAT("        cejilla: ","""",C13,"""",",")</f>
        <v xml:space="preserve">        cejilla: "",</v>
      </c>
    </row>
    <row r="14" spans="2:32" ht="23" x14ac:dyDescent="0.35">
      <c r="L14" s="47" t="str">
        <f>_xlfn.CONCAT("        nCan: ","""",C14,"""",",")</f>
        <v xml:space="preserve">        nCan: "",</v>
      </c>
    </row>
    <row r="15" spans="2:32" ht="23" x14ac:dyDescent="0.35">
      <c r="L15" s="47" t="str">
        <f>_xlfn.CONCAT("        nCanURL: ","""",C15,"""",",")</f>
        <v xml:space="preserve">        nCanURL: "",</v>
      </c>
    </row>
    <row r="16" spans="2:32" ht="23" x14ac:dyDescent="0.35">
      <c r="C16">
        <f ca="1">VLOOKUP(C1,Table223[],1,FALSE)</f>
        <v>187</v>
      </c>
      <c r="L16" s="47" t="str">
        <f ca="1">_xlfn.CONCAT("        dbno: ","""",C16,"""",",")</f>
        <v xml:space="preserve">        dbno: "187",</v>
      </c>
    </row>
    <row r="17" spans="2:40" ht="23" x14ac:dyDescent="0.35">
      <c r="L17" s="47" t="str">
        <f>_xlfn.CONCAT("        notes: ","""",C17,"""",",")</f>
        <v xml:space="preserve">        notes: "",</v>
      </c>
    </row>
    <row r="18" spans="2:40" ht="23" x14ac:dyDescent="0.35">
      <c r="C18" t="s">
        <v>988</v>
      </c>
      <c r="L18" s="47" t="str">
        <f>_xlfn.CONCAT("        mant: ","""",C18,"""",",")</f>
        <v xml:space="preserve">        mant: "Si",</v>
      </c>
    </row>
    <row r="19" spans="2:40" ht="23" x14ac:dyDescent="0.35">
      <c r="C19" t="str">
        <f ca="1">C7</f>
        <v>credo</v>
      </c>
      <c r="L19" s="47" t="str">
        <f ca="1">_xlfn.CONCAT("        audioSrc: ","""/audio/",C19,".mp3""",",")</f>
        <v xml:space="preserve">        audioSrc: "/audio/credo.mp3",</v>
      </c>
    </row>
    <row r="20" spans="2:40" ht="23" x14ac:dyDescent="0.35">
      <c r="L20" s="45" t="s">
        <v>989</v>
      </c>
    </row>
    <row r="21" spans="2:40" ht="23" x14ac:dyDescent="0.35">
      <c r="L21" s="47" t="s">
        <v>990</v>
      </c>
    </row>
    <row r="22" spans="2:40" ht="23" x14ac:dyDescent="0.35">
      <c r="L22" s="47" t="s">
        <v>991</v>
      </c>
    </row>
    <row r="23" spans="2:40" ht="23" x14ac:dyDescent="0.35">
      <c r="L23" s="47" t="s">
        <v>992</v>
      </c>
    </row>
    <row r="24" spans="2:40" ht="23" x14ac:dyDescent="0.35">
      <c r="C24" t="s">
        <v>1014</v>
      </c>
      <c r="L24" s="47" t="s">
        <v>993</v>
      </c>
    </row>
    <row r="25" spans="2:40" ht="23" x14ac:dyDescent="0.35">
      <c r="L25" s="47" t="s">
        <v>994</v>
      </c>
    </row>
    <row r="26" spans="2:40" ht="23" x14ac:dyDescent="0.35">
      <c r="B26">
        <f ca="1">+C1-1</f>
        <v>186</v>
      </c>
      <c r="C26" t="str">
        <f ca="1">VLOOKUP(B26,Table4[],13,FALSE)</f>
        <v>"/src/index.html?canto=corderodedios"</v>
      </c>
      <c r="L26" s="47" t="str">
        <f ca="1">_xlfn.CONCAT("        ant: ",C26,",")</f>
        <v xml:space="preserve">        ant: "/src/index.html?canto=corderodedios",</v>
      </c>
    </row>
    <row r="27" spans="2:40" ht="23" x14ac:dyDescent="0.35">
      <c r="B27">
        <f ca="1">+C1+1</f>
        <v>188</v>
      </c>
      <c r="C27" t="str">
        <f ca="1">VLOOKUP(B27,Table4[],13,FALSE)</f>
        <v>"/src/index.html?canto=gloriaadiosenloaltodelcielo"</v>
      </c>
      <c r="L27" s="47" t="str">
        <f ca="1">_xlfn.CONCAT("        sig: ",C27,",")</f>
        <v xml:space="preserve">        sig: "/src/index.html?canto=gloriaadiosenloaltodelcielo",</v>
      </c>
    </row>
    <row r="28" spans="2:40" ht="23" x14ac:dyDescent="0.35">
      <c r="L28" s="45" t="s">
        <v>995</v>
      </c>
    </row>
    <row r="29" spans="2:40" ht="36" thickBot="1" x14ac:dyDescent="0.4">
      <c r="C29" s="48"/>
      <c r="D29" s="48"/>
      <c r="E29" s="48"/>
      <c r="F29" s="48"/>
      <c r="G29" s="48"/>
      <c r="H29" s="48"/>
      <c r="I29" s="48"/>
      <c r="J29" s="48"/>
      <c r="K29" s="48"/>
      <c r="L29" s="49" t="s">
        <v>996</v>
      </c>
    </row>
    <row r="30" spans="2:40" ht="24.5" thickTop="1" thickBot="1" x14ac:dyDescent="0.55000000000000004">
      <c r="B30" t="s">
        <v>1001</v>
      </c>
      <c r="C30" s="50" t="s">
        <v>1019</v>
      </c>
      <c r="D30" s="51" t="s">
        <v>1015</v>
      </c>
      <c r="E30" s="51"/>
      <c r="F30" s="52"/>
      <c r="G30" s="52"/>
      <c r="H30" s="51"/>
      <c r="I30" s="51"/>
      <c r="J30" s="53"/>
      <c r="K30" s="53"/>
      <c r="L30" s="54" t="str">
        <f t="shared" ref="L30:L31" si="0">IF(C30="","",_xlfn.CONCAT("            { line: ","""",C30,", ",M30:AN30,""", sC: ","""",B30,"""},"))</f>
        <v xml:space="preserve">            { line: "DICE EL SEÑOR A MI SEÑOR:, (Mi,,15)", sC: "ta as"},</v>
      </c>
      <c r="M30" s="55" t="str">
        <f t="shared" ref="M30:M34" si="1">IF(N30="","","(")</f>
        <v>(</v>
      </c>
      <c r="N30" s="56" t="str">
        <f t="shared" ref="N30:N68" si="2">IF(D30="","",D30)</f>
        <v>Mi</v>
      </c>
      <c r="O30" s="57" t="str">
        <f t="shared" ref="O30:O34" si="3">IF(N30="","",",")</f>
        <v>,</v>
      </c>
      <c r="P30" s="58" t="str">
        <f t="shared" ref="P30:P68" si="4">IF(E30="","",E30)</f>
        <v/>
      </c>
      <c r="Q30" s="59" t="str">
        <f t="shared" ref="Q30:Q34" si="5">IF(N30="","",",")</f>
        <v>,</v>
      </c>
      <c r="R30" s="60">
        <f t="shared" ref="R30:R34" si="6">IF(N30="","",15)</f>
        <v>15</v>
      </c>
      <c r="S30" s="55" t="str">
        <f t="shared" ref="S30:S34" si="7">IF(N30="","",")")</f>
        <v>)</v>
      </c>
      <c r="T30" s="61" t="str">
        <f t="shared" ref="T30:T34" si="8">IF(U30="","","(")</f>
        <v/>
      </c>
      <c r="U30" s="62" t="str">
        <f t="shared" ref="U30:U68" si="9">IF(F30="","",F30)</f>
        <v/>
      </c>
      <c r="V30" s="63" t="str">
        <f t="shared" ref="V30:V34" si="10">IF(U30="","",",")</f>
        <v/>
      </c>
      <c r="W30" s="64" t="str">
        <f t="shared" ref="W30:W68" si="11">IF(G30="","",G30)</f>
        <v/>
      </c>
      <c r="X30" s="63" t="str">
        <f t="shared" ref="X30:X34" si="12">IF(U30="","",",")</f>
        <v/>
      </c>
      <c r="Y30" s="63" t="str">
        <f t="shared" ref="Y30:Y34" si="13">IF(U30="","",250)</f>
        <v/>
      </c>
      <c r="Z30" s="55" t="str">
        <f t="shared" ref="Z30:Z34" si="14">IF(U30="","",")")</f>
        <v/>
      </c>
      <c r="AA30" s="65" t="str">
        <f t="shared" ref="AA30:AA34" si="15">IF(AB30="","","(")</f>
        <v/>
      </c>
      <c r="AB30" s="56" t="str">
        <f t="shared" ref="AB30:AB68" si="16">IF(H30="","",H30)</f>
        <v/>
      </c>
      <c r="AC30" s="66" t="str">
        <f t="shared" ref="AC30:AC34" si="17">IF(AB30="","",",")</f>
        <v/>
      </c>
      <c r="AD30" s="58" t="str">
        <f t="shared" ref="AD30:AD34" si="18">IF(I30="","",I30)</f>
        <v/>
      </c>
      <c r="AE30" s="67" t="str">
        <f t="shared" ref="AE30:AE34" si="19">IF(AB30="","",",")</f>
        <v/>
      </c>
      <c r="AF30" s="60" t="str">
        <f t="shared" ref="AF30:AF34" si="20">IF(AB30="","",350)</f>
        <v/>
      </c>
      <c r="AG30" s="60" t="str">
        <f t="shared" ref="AG30:AG34" si="21">IF(AB30="","",")")</f>
        <v/>
      </c>
      <c r="AH30" s="68" t="str">
        <f t="shared" ref="AH30:AH34" si="22">IF(AI30="","","(")</f>
        <v/>
      </c>
      <c r="AI30" s="69" t="str">
        <f t="shared" ref="AI30:AI68" si="23">IF(J30="","",J30)</f>
        <v/>
      </c>
      <c r="AJ30" s="63" t="str">
        <f t="shared" ref="AJ30:AJ34" si="24">IF(AI30="","",",")</f>
        <v/>
      </c>
      <c r="AK30" s="63" t="str">
        <f t="shared" ref="AK30:AK34" si="25">IF(K30="","",K30)</f>
        <v/>
      </c>
      <c r="AL30" s="63" t="str">
        <f t="shared" ref="AL30:AL34" si="26">IF(AI30="","",",")</f>
        <v/>
      </c>
      <c r="AM30" s="63" t="str">
        <f t="shared" ref="AM30:AM34" si="27">IF(AI30="","",450)</f>
        <v/>
      </c>
      <c r="AN30" s="63" t="str">
        <f t="shared" ref="AN30:AN34" si="28">IF(AI30="","",")")</f>
        <v/>
      </c>
    </row>
    <row r="31" spans="2:40" ht="24.5" thickTop="1" thickBot="1" x14ac:dyDescent="0.55000000000000004">
      <c r="B31" t="s">
        <v>1003</v>
      </c>
      <c r="C31" s="50" t="s">
        <v>1020</v>
      </c>
      <c r="D31" s="51" t="s">
        <v>1021</v>
      </c>
      <c r="E31" s="51"/>
      <c r="F31" s="52"/>
      <c r="G31" s="52"/>
      <c r="H31" s="51"/>
      <c r="I31" s="51"/>
      <c r="J31" s="53"/>
      <c r="K31" s="53"/>
      <c r="L31" s="54" t="str">
        <f t="shared" si="0"/>
        <v xml:space="preserve">            { line: "«SIÉNTATE A MI DERECHA,, (Sol#,,15)", sC: "as"},</v>
      </c>
      <c r="M31" s="55" t="str">
        <f t="shared" si="1"/>
        <v>(</v>
      </c>
      <c r="N31" s="56" t="str">
        <f t="shared" si="2"/>
        <v>Sol#</v>
      </c>
      <c r="O31" s="57" t="str">
        <f t="shared" si="3"/>
        <v>,</v>
      </c>
      <c r="P31" s="58" t="str">
        <f t="shared" si="4"/>
        <v/>
      </c>
      <c r="Q31" s="59" t="str">
        <f t="shared" si="5"/>
        <v>,</v>
      </c>
      <c r="R31" s="60">
        <f t="shared" si="6"/>
        <v>15</v>
      </c>
      <c r="S31" s="55" t="str">
        <f t="shared" si="7"/>
        <v>)</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4.5" thickTop="1" thickBot="1" x14ac:dyDescent="0.55000000000000004">
      <c r="B32" t="s">
        <v>1003</v>
      </c>
      <c r="C32" s="50" t="s">
        <v>1022</v>
      </c>
      <c r="D32" s="51" t="s">
        <v>1017</v>
      </c>
      <c r="E32" s="51"/>
      <c r="F32" s="52"/>
      <c r="G32" s="52"/>
      <c r="H32" s="51"/>
      <c r="I32" s="51"/>
      <c r="J32" s="53"/>
      <c r="K32" s="53"/>
      <c r="L32" s="54" t="str">
        <f>IF(C32="","",_xlfn.CONCAT("            { line: ","""",C32,", ",M32:AN32,""", sC: ","""",B32,"""},"))</f>
        <v xml:space="preserve">            { line: "HASTA QUE PONGA A TUS ENEMIGOS, (La,,15)", sC: "as"},</v>
      </c>
      <c r="M32" s="55" t="str">
        <f t="shared" si="1"/>
        <v>(</v>
      </c>
      <c r="N32" s="56" t="str">
        <f t="shared" si="2"/>
        <v>La</v>
      </c>
      <c r="O32" s="57" t="str">
        <f t="shared" si="3"/>
        <v>,</v>
      </c>
      <c r="P32" s="58" t="str">
        <f t="shared" si="4"/>
        <v/>
      </c>
      <c r="Q32" s="59" t="str">
        <f t="shared" si="5"/>
        <v>,</v>
      </c>
      <c r="R32" s="60">
        <f t="shared" si="6"/>
        <v>15</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2:40" ht="24.5" thickTop="1" thickBot="1" x14ac:dyDescent="0.55000000000000004">
      <c r="B33" t="s">
        <v>1003</v>
      </c>
      <c r="C33" s="50" t="s">
        <v>1023</v>
      </c>
      <c r="D33" s="51" t="s">
        <v>1015</v>
      </c>
      <c r="E33" s="51"/>
      <c r="F33" s="52"/>
      <c r="G33" s="52"/>
      <c r="H33" s="51"/>
      <c r="I33" s="51"/>
      <c r="J33" s="53"/>
      <c r="K33" s="53"/>
      <c r="L33" s="54" t="str">
        <f>IF(C33="","",_xlfn.CONCAT("            { line: ","""",C33,", ",M33:AN33,""", sC: ","""",B33,"""},"))</f>
        <v xml:space="preserve">            { line: "COMO ESCABEL DE TUS PIES;, (Mi,,15)", sC: "as"},</v>
      </c>
      <c r="M33" s="55" t="str">
        <f t="shared" si="1"/>
        <v>(</v>
      </c>
      <c r="N33" s="56" t="str">
        <f t="shared" si="2"/>
        <v>Mi</v>
      </c>
      <c r="O33" s="57" t="str">
        <f t="shared" si="3"/>
        <v>,</v>
      </c>
      <c r="P33" s="58" t="str">
        <f t="shared" si="4"/>
        <v/>
      </c>
      <c r="Q33" s="59" t="str">
        <f t="shared" si="5"/>
        <v>,</v>
      </c>
      <c r="R33" s="60">
        <f t="shared" si="6"/>
        <v>15</v>
      </c>
      <c r="S33" s="55" t="str">
        <f t="shared" si="7"/>
        <v>)</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2:40" ht="24.5" thickTop="1" thickBot="1" x14ac:dyDescent="0.55000000000000004">
      <c r="B34" t="s">
        <v>1003</v>
      </c>
      <c r="C34" s="50" t="s">
        <v>1024</v>
      </c>
      <c r="D34" s="51" t="s">
        <v>988</v>
      </c>
      <c r="E34" s="51">
        <v>7</v>
      </c>
      <c r="F34" s="52" t="s">
        <v>1015</v>
      </c>
      <c r="G34" s="52"/>
      <c r="H34" s="51"/>
      <c r="I34" s="51"/>
      <c r="J34" s="53"/>
      <c r="K34" s="53"/>
      <c r="L34" s="54" t="str">
        <f t="shared" ref="L34:L45" si="29">IF(C34="","",_xlfn.CONCAT("            { line: ","""",C34,", ",M34:AN34,""", sC: ","""",B34,"""},"))</f>
        <v xml:space="preserve">            { line: "DEBAJO DE TUS PIES,, (Si,7,15)(Mi,,250)", sC: "as"},</v>
      </c>
      <c r="M34" s="55" t="str">
        <f t="shared" si="1"/>
        <v>(</v>
      </c>
      <c r="N34" s="56" t="str">
        <f t="shared" si="2"/>
        <v>Si</v>
      </c>
      <c r="O34" s="57" t="str">
        <f t="shared" si="3"/>
        <v>,</v>
      </c>
      <c r="P34" s="58">
        <f t="shared" si="4"/>
        <v>7</v>
      </c>
      <c r="Q34" s="59" t="str">
        <f t="shared" si="5"/>
        <v>,</v>
      </c>
      <c r="R34" s="60">
        <f t="shared" si="6"/>
        <v>15</v>
      </c>
      <c r="S34" s="55" t="str">
        <f t="shared" si="7"/>
        <v>)</v>
      </c>
      <c r="T34" s="61" t="str">
        <f t="shared" si="8"/>
        <v>(</v>
      </c>
      <c r="U34" s="62" t="str">
        <f t="shared" si="9"/>
        <v>Mi</v>
      </c>
      <c r="V34" s="63" t="str">
        <f t="shared" si="10"/>
        <v>,</v>
      </c>
      <c r="W34" s="64" t="str">
        <f t="shared" si="11"/>
        <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2:40" ht="24.5" thickTop="1" thickBot="1" x14ac:dyDescent="0.55000000000000004">
      <c r="B35" t="s">
        <v>1003</v>
      </c>
      <c r="C35" s="50" t="s">
        <v>1025</v>
      </c>
      <c r="D35" s="51" t="s">
        <v>988</v>
      </c>
      <c r="E35" s="51">
        <v>7</v>
      </c>
      <c r="F35" s="52" t="s">
        <v>1015</v>
      </c>
      <c r="G35" s="52"/>
      <c r="H35" s="51"/>
      <c r="I35" s="51"/>
      <c r="J35" s="53"/>
      <c r="K35" s="53"/>
      <c r="L35" s="54" t="str">
        <f t="shared" si="29"/>
        <v xml:space="preserve">            { line: "DEBAJO DE TUS PIES»., (Si,7,15)(Mi,,250)", sC: "as"},</v>
      </c>
      <c r="M35" s="55" t="str">
        <f>IF(N35="","","(")</f>
        <v>(</v>
      </c>
      <c r="N35" s="56" t="str">
        <f>IF(D35="","",D35)</f>
        <v>Si</v>
      </c>
      <c r="O35" s="57" t="str">
        <f>IF(N35="","",",")</f>
        <v>,</v>
      </c>
      <c r="P35" s="58">
        <f>IF(E35="","",E35)</f>
        <v>7</v>
      </c>
      <c r="Q35" s="59" t="str">
        <f>IF(N35="","",",")</f>
        <v>,</v>
      </c>
      <c r="R35" s="60">
        <f>IF(N35="","",15)</f>
        <v>15</v>
      </c>
      <c r="S35" s="55" t="str">
        <f>IF(N35="","",")")</f>
        <v>)</v>
      </c>
      <c r="T35" s="61" t="str">
        <f>IF(U35="","","(")</f>
        <v>(</v>
      </c>
      <c r="U35" s="62" t="str">
        <f>IF(F35="","",F35)</f>
        <v>Mi</v>
      </c>
      <c r="V35" s="63" t="str">
        <f>IF(U35="","",",")</f>
        <v>,</v>
      </c>
      <c r="W35" s="64" t="str">
        <f>IF(G35="","",G35)</f>
        <v/>
      </c>
      <c r="X35" s="63" t="str">
        <f>IF(U35="","",",")</f>
        <v>,</v>
      </c>
      <c r="Y35" s="63">
        <f>IF(U35="","",250)</f>
        <v>250</v>
      </c>
      <c r="Z35" s="55" t="str">
        <f>IF(U35="","",")")</f>
        <v>)</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2:40" ht="26.5" thickTop="1" thickBot="1" x14ac:dyDescent="0.55000000000000004">
      <c r="C36" s="72"/>
      <c r="D36" s="73"/>
      <c r="E36" s="73"/>
      <c r="F36" s="73"/>
      <c r="G36" s="73"/>
      <c r="H36" s="73"/>
      <c r="I36" s="73"/>
      <c r="J36" s="73"/>
      <c r="K36" s="73"/>
      <c r="L36" s="74" t="s">
        <v>997</v>
      </c>
      <c r="M36" s="55"/>
      <c r="N36" s="56"/>
      <c r="O36" s="57"/>
      <c r="P36" s="58"/>
      <c r="Q36" s="59"/>
      <c r="R36" s="60"/>
      <c r="S36" s="55"/>
      <c r="T36" s="61"/>
      <c r="U36" s="62"/>
      <c r="V36" s="63"/>
      <c r="W36" s="64"/>
      <c r="X36" s="63"/>
      <c r="Y36" s="63"/>
      <c r="Z36" s="55"/>
      <c r="AA36" s="65"/>
      <c r="AB36" s="56"/>
      <c r="AC36" s="66"/>
      <c r="AD36" s="58"/>
      <c r="AE36" s="67"/>
      <c r="AF36" s="60"/>
      <c r="AG36" s="60"/>
      <c r="AH36" s="68"/>
      <c r="AI36" s="69"/>
      <c r="AJ36" s="63"/>
      <c r="AK36" s="63"/>
      <c r="AL36" s="63"/>
      <c r="AM36" s="63"/>
      <c r="AN36" s="63"/>
    </row>
    <row r="37" spans="2:40" ht="24.5" thickTop="1" thickBot="1" x14ac:dyDescent="0.55000000000000004">
      <c r="B37" t="s">
        <v>1018</v>
      </c>
      <c r="C37" s="50" t="s">
        <v>1026</v>
      </c>
      <c r="D37" s="51" t="s">
        <v>1027</v>
      </c>
      <c r="E37" s="51" t="s">
        <v>1016</v>
      </c>
      <c r="F37" s="52" t="s">
        <v>1021</v>
      </c>
      <c r="G37" s="52"/>
      <c r="H37" s="51"/>
      <c r="I37" s="51"/>
      <c r="J37" s="53"/>
      <c r="K37" s="53"/>
      <c r="L37" s="54" t="str">
        <f t="shared" si="29"/>
        <v xml:space="preserve">            { line: "El cetro de tu poder, (Do#,m,15)(Sol#,,250)", sC: "tc"},</v>
      </c>
      <c r="M37" s="55" t="str">
        <f>IF(N37="","","(")</f>
        <v>(</v>
      </c>
      <c r="N37" s="56" t="str">
        <f>IF(D37="","",D37)</f>
        <v>Do#</v>
      </c>
      <c r="O37" s="57" t="str">
        <f>IF(N37="","",",")</f>
        <v>,</v>
      </c>
      <c r="P37" s="58" t="str">
        <f>IF(E37="","",E37)</f>
        <v>m</v>
      </c>
      <c r="Q37" s="59" t="str">
        <f>IF(N37="","",",")</f>
        <v>,</v>
      </c>
      <c r="R37" s="60">
        <f>IF(N37="","",15)</f>
        <v>15</v>
      </c>
      <c r="S37" s="55" t="str">
        <f>IF(N37="","",")")</f>
        <v>)</v>
      </c>
      <c r="T37" s="61" t="str">
        <f>IF(U37="","","(")</f>
        <v>(</v>
      </c>
      <c r="U37" s="62" t="str">
        <f>IF(F37="","",F37)</f>
        <v>Sol#</v>
      </c>
      <c r="V37" s="63" t="str">
        <f>IF(U37="","",",")</f>
        <v>,</v>
      </c>
      <c r="W37" s="64" t="str">
        <f>IF(G37="","",G37)</f>
        <v/>
      </c>
      <c r="X37" s="63" t="str">
        <f>IF(U37="","",",")</f>
        <v>,</v>
      </c>
      <c r="Y37" s="63">
        <f>IF(U37="","",250)</f>
        <v>250</v>
      </c>
      <c r="Z37" s="55" t="str">
        <f>IF(U37="","",")")</f>
        <v>)</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2:40" ht="24.5" thickTop="1" thickBot="1" x14ac:dyDescent="0.55000000000000004">
      <c r="C38" s="50" t="s">
        <v>1028</v>
      </c>
      <c r="D38" s="51" t="s">
        <v>988</v>
      </c>
      <c r="E38" s="51"/>
      <c r="F38" s="52" t="s">
        <v>1021</v>
      </c>
      <c r="G38" s="52"/>
      <c r="H38" s="51"/>
      <c r="I38" s="51"/>
      <c r="J38" s="53"/>
      <c r="K38" s="53"/>
      <c r="L38" s="54" t="str">
        <f t="shared" si="29"/>
        <v xml:space="preserve">            { line: "extiende el Señor desde Sión:, (Si,,15)(Sol#,,250)", sC: ""},</v>
      </c>
      <c r="M38" s="55" t="str">
        <f>IF(N38="","","(")</f>
        <v>(</v>
      </c>
      <c r="N38" s="56" t="str">
        <f>IF(D38="","",D38)</f>
        <v>Si</v>
      </c>
      <c r="O38" s="57" t="str">
        <f>IF(N38="","",",")</f>
        <v>,</v>
      </c>
      <c r="P38" s="58" t="str">
        <f>IF(E38="","",E38)</f>
        <v/>
      </c>
      <c r="Q38" s="59" t="str">
        <f>IF(N38="","",",")</f>
        <v>,</v>
      </c>
      <c r="R38" s="60">
        <f>IF(N38="","",15)</f>
        <v>15</v>
      </c>
      <c r="S38" s="55" t="str">
        <f>IF(N38="","",")")</f>
        <v>)</v>
      </c>
      <c r="T38" s="61" t="str">
        <f>IF(U38="","","(")</f>
        <v>(</v>
      </c>
      <c r="U38" s="62" t="str">
        <f>IF(F38="","",F38)</f>
        <v>Sol#</v>
      </c>
      <c r="V38" s="63" t="str">
        <f>IF(U38="","",",")</f>
        <v>,</v>
      </c>
      <c r="W38" s="64" t="str">
        <f>IF(G38="","",G38)</f>
        <v/>
      </c>
      <c r="X38" s="63" t="str">
        <f>IF(U38="","",",")</f>
        <v>,</v>
      </c>
      <c r="Y38" s="63">
        <f>IF(U38="","",250)</f>
        <v>250</v>
      </c>
      <c r="Z38" s="55" t="str">
        <f>IF(U38="","",")")</f>
        <v>)</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2:40" ht="24.5" thickTop="1" thickBot="1" x14ac:dyDescent="0.55000000000000004">
      <c r="C39" s="50" t="s">
        <v>1029</v>
      </c>
      <c r="D39" s="51" t="s">
        <v>1017</v>
      </c>
      <c r="E39" s="51"/>
      <c r="F39" s="52" t="s">
        <v>1015</v>
      </c>
      <c r="G39" s="52"/>
      <c r="H39" s="51"/>
      <c r="I39" s="51"/>
      <c r="J39" s="53"/>
      <c r="K39" s="53"/>
      <c r="L39" s="54" t="str">
        <f t="shared" si="29"/>
        <v xml:space="preserve">            { line: "¡domina en medio de tus enemigos,, (La,,15)(Mi,,250)", sC: ""},</v>
      </c>
      <c r="M39" s="55" t="str">
        <f>IF(N39="","","(")</f>
        <v>(</v>
      </c>
      <c r="N39" s="56" t="str">
        <f>IF(D39="","",D39)</f>
        <v>La</v>
      </c>
      <c r="O39" s="57" t="str">
        <f>IF(N39="","",",")</f>
        <v>,</v>
      </c>
      <c r="P39" s="58" t="str">
        <f>IF(E39="","",E39)</f>
        <v/>
      </c>
      <c r="Q39" s="59" t="str">
        <f>IF(N39="","",",")</f>
        <v>,</v>
      </c>
      <c r="R39" s="60">
        <f>IF(N39="","",15)</f>
        <v>15</v>
      </c>
      <c r="S39" s="55" t="str">
        <f>IF(N39="","",")")</f>
        <v>)</v>
      </c>
      <c r="T39" s="61" t="str">
        <f>IF(U39="","","(")</f>
        <v>(</v>
      </c>
      <c r="U39" s="62" t="str">
        <f>IF(F39="","",F39)</f>
        <v>Mi</v>
      </c>
      <c r="V39" s="63" t="str">
        <f>IF(U39="","",",")</f>
        <v>,</v>
      </c>
      <c r="W39" s="64" t="str">
        <f>IF(G39="","",G39)</f>
        <v/>
      </c>
      <c r="X39" s="63" t="str">
        <f>IF(U39="","",",")</f>
        <v>,</v>
      </c>
      <c r="Y39" s="63">
        <f>IF(U39="","",250)</f>
        <v>250</v>
      </c>
      <c r="Z39" s="55" t="str">
        <f>IF(U39="","",")")</f>
        <v>)</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2:40" ht="24.5" thickTop="1" thickBot="1" x14ac:dyDescent="0.55000000000000004">
      <c r="C40" s="50" t="s">
        <v>1030</v>
      </c>
      <c r="D40" s="51" t="s">
        <v>988</v>
      </c>
      <c r="E40" s="51">
        <v>7</v>
      </c>
      <c r="F40" s="52" t="s">
        <v>1015</v>
      </c>
      <c r="G40" s="52"/>
      <c r="H40" s="51"/>
      <c r="I40" s="51"/>
      <c r="J40" s="53"/>
      <c r="K40" s="53"/>
      <c r="L40" s="54" t="str">
        <f t="shared" si="29"/>
        <v xml:space="preserve">            { line: "domina en medio de tus enemigos!, (Si,7,15)(Mi,,250)", sC: ""},</v>
      </c>
      <c r="M40" s="55" t="str">
        <f>IF(N40="","","(")</f>
        <v>(</v>
      </c>
      <c r="N40" s="56" t="str">
        <f>IF(D40="","",D40)</f>
        <v>Si</v>
      </c>
      <c r="O40" s="57" t="str">
        <f>IF(N40="","",",")</f>
        <v>,</v>
      </c>
      <c r="P40" s="58">
        <f>IF(E40="","",E40)</f>
        <v>7</v>
      </c>
      <c r="Q40" s="59" t="str">
        <f>IF(N40="","",",")</f>
        <v>,</v>
      </c>
      <c r="R40" s="60">
        <f>IF(N40="","",15)</f>
        <v>15</v>
      </c>
      <c r="S40" s="55" t="str">
        <f>IF(N40="","",")")</f>
        <v>)</v>
      </c>
      <c r="T40" s="61" t="str">
        <f>IF(U40="","","(")</f>
        <v>(</v>
      </c>
      <c r="U40" s="62" t="str">
        <f>IF(F40="","",F40)</f>
        <v>Mi</v>
      </c>
      <c r="V40" s="63" t="str">
        <f>IF(U40="","",",")</f>
        <v>,</v>
      </c>
      <c r="W40" s="64" t="str">
        <f>IF(G40="","",G40)</f>
        <v/>
      </c>
      <c r="X40" s="63" t="str">
        <f>IF(U40="","",",")</f>
        <v>,</v>
      </c>
      <c r="Y40" s="63">
        <f>IF(U40="","",250)</f>
        <v>250</v>
      </c>
      <c r="Z40" s="55" t="str">
        <f>IF(U40="","",")")</f>
        <v>)</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2:40" ht="26.5" thickTop="1" thickBot="1" x14ac:dyDescent="0.55000000000000004">
      <c r="C41" s="72"/>
      <c r="D41" s="73"/>
      <c r="E41" s="73"/>
      <c r="F41" s="73"/>
      <c r="G41" s="73"/>
      <c r="H41" s="73"/>
      <c r="I41" s="73"/>
      <c r="J41" s="73"/>
      <c r="K41" s="73"/>
      <c r="L41" s="74" t="s">
        <v>997</v>
      </c>
      <c r="M41" s="55"/>
      <c r="N41" s="56"/>
      <c r="O41" s="57"/>
      <c r="P41" s="58"/>
      <c r="Q41" s="59"/>
      <c r="R41" s="60"/>
      <c r="S41" s="55"/>
      <c r="T41" s="61"/>
      <c r="U41" s="62"/>
      <c r="V41" s="63"/>
      <c r="W41" s="64"/>
      <c r="X41" s="63"/>
      <c r="Y41" s="63"/>
      <c r="Z41" s="55"/>
      <c r="AA41" s="65"/>
      <c r="AB41" s="56"/>
      <c r="AC41" s="66"/>
      <c r="AD41" s="58"/>
      <c r="AE41" s="67"/>
      <c r="AF41" s="60"/>
      <c r="AG41" s="60"/>
      <c r="AH41" s="68"/>
      <c r="AI41" s="69"/>
      <c r="AJ41" s="63"/>
      <c r="AK41" s="63"/>
      <c r="AL41" s="63"/>
      <c r="AM41" s="63"/>
      <c r="AN41" s="63"/>
    </row>
    <row r="42" spans="2:40" ht="24.5" thickTop="1" thickBot="1" x14ac:dyDescent="0.55000000000000004">
      <c r="C42" s="50" t="s">
        <v>1031</v>
      </c>
      <c r="D42" s="51" t="s">
        <v>1027</v>
      </c>
      <c r="E42" s="51" t="s">
        <v>1016</v>
      </c>
      <c r="F42" s="52" t="s">
        <v>1021</v>
      </c>
      <c r="G42" s="52"/>
      <c r="H42" s="51"/>
      <c r="I42" s="51"/>
      <c r="J42" s="53"/>
      <c r="K42" s="53"/>
      <c r="L42" s="54" t="str">
        <f t="shared" si="29"/>
        <v xml:space="preserve">            { line: "«Desde el seno de la aurora, (Do#,m,15)(Sol#,,250)", sC: ""},</v>
      </c>
      <c r="M42" s="55" t="str">
        <f t="shared" ref="M42:M45" si="30">IF(N42="","","(")</f>
        <v>(</v>
      </c>
      <c r="N42" s="56" t="str">
        <f t="shared" ref="N42:N45" si="31">IF(D42="","",D42)</f>
        <v>Do#</v>
      </c>
      <c r="O42" s="57" t="str">
        <f t="shared" ref="O42:O45" si="32">IF(N42="","",",")</f>
        <v>,</v>
      </c>
      <c r="P42" s="58" t="str">
        <f t="shared" ref="P42:P45" si="33">IF(E42="","",E42)</f>
        <v>m</v>
      </c>
      <c r="Q42" s="59" t="str">
        <f t="shared" ref="Q42:Q45" si="34">IF(N42="","",",")</f>
        <v>,</v>
      </c>
      <c r="R42" s="60">
        <f t="shared" ref="R42:R45" si="35">IF(N42="","",15)</f>
        <v>15</v>
      </c>
      <c r="S42" s="55" t="str">
        <f t="shared" ref="S42:S45" si="36">IF(N42="","",")")</f>
        <v>)</v>
      </c>
      <c r="T42" s="61" t="str">
        <f t="shared" ref="T42:T45" si="37">IF(U42="","","(")</f>
        <v>(</v>
      </c>
      <c r="U42" s="62" t="str">
        <f t="shared" ref="U42:U45" si="38">IF(F42="","",F42)</f>
        <v>Sol#</v>
      </c>
      <c r="V42" s="63" t="str">
        <f t="shared" ref="V42:V45" si="39">IF(U42="","",",")</f>
        <v>,</v>
      </c>
      <c r="W42" s="64" t="str">
        <f t="shared" ref="W42:W45" si="40">IF(G42="","",G42)</f>
        <v/>
      </c>
      <c r="X42" s="63" t="str">
        <f t="shared" ref="X42:X45" si="41">IF(U42="","",",")</f>
        <v>,</v>
      </c>
      <c r="Y42" s="63">
        <f t="shared" ref="Y42:Y45" si="42">IF(U42="","",250)</f>
        <v>250</v>
      </c>
      <c r="Z42" s="55" t="str">
        <f t="shared" ref="Z42:Z45" si="43">IF(U42="","",")")</f>
        <v>)</v>
      </c>
      <c r="AA42" s="65" t="str">
        <f t="shared" ref="AA42:AA45" si="44">IF(AB42="","","(")</f>
        <v/>
      </c>
      <c r="AB42" s="56" t="str">
        <f t="shared" ref="AB42:AB45" si="45">IF(H42="","",H42)</f>
        <v/>
      </c>
      <c r="AC42" s="66" t="str">
        <f t="shared" ref="AC42:AC45" si="46">IF(AB42="","",",")</f>
        <v/>
      </c>
      <c r="AD42" s="58" t="str">
        <f t="shared" ref="AD42:AD45" si="47">IF(I42="","",I42)</f>
        <v/>
      </c>
      <c r="AE42" s="67" t="str">
        <f t="shared" ref="AE42:AE45" si="48">IF(AB42="","",",")</f>
        <v/>
      </c>
      <c r="AF42" s="60" t="str">
        <f t="shared" ref="AF42:AF45" si="49">IF(AB42="","",350)</f>
        <v/>
      </c>
      <c r="AG42" s="60" t="str">
        <f t="shared" ref="AG42:AG45" si="50">IF(AB42="","",")")</f>
        <v/>
      </c>
      <c r="AH42" s="68" t="str">
        <f t="shared" ref="AH42:AH45" si="51">IF(AI42="","","(")</f>
        <v/>
      </c>
      <c r="AI42" s="69" t="str">
        <f t="shared" ref="AI42:AI45" si="52">IF(J42="","",J42)</f>
        <v/>
      </c>
      <c r="AJ42" s="63" t="str">
        <f t="shared" ref="AJ42:AJ45" si="53">IF(AI42="","",",")</f>
        <v/>
      </c>
      <c r="AK42" s="63" t="str">
        <f t="shared" ref="AK42:AK45" si="54">IF(K42="","",K42)</f>
        <v/>
      </c>
      <c r="AL42" s="63" t="str">
        <f t="shared" ref="AL42:AL45" si="55">IF(AI42="","",",")</f>
        <v/>
      </c>
      <c r="AM42" s="63" t="str">
        <f t="shared" ref="AM42:AM45" si="56">IF(AI42="","",450)</f>
        <v/>
      </c>
      <c r="AN42" s="63" t="str">
        <f t="shared" ref="AN42:AN45" si="57">IF(AI42="","",")")</f>
        <v/>
      </c>
    </row>
    <row r="43" spans="2:40" ht="24.5" thickTop="1" thickBot="1" x14ac:dyDescent="0.55000000000000004">
      <c r="C43" s="50" t="s">
        <v>1032</v>
      </c>
      <c r="D43" s="51" t="s">
        <v>988</v>
      </c>
      <c r="E43" s="51"/>
      <c r="F43" s="52" t="s">
        <v>1021</v>
      </c>
      <c r="G43" s="52"/>
      <c r="H43" s="51"/>
      <c r="I43" s="51"/>
      <c r="J43" s="53"/>
      <c r="K43" s="53"/>
      <c r="L43" s="54" t="str">
        <f t="shared" si="29"/>
        <v xml:space="preserve">            { line: "como rocío yo te he engendrado;, (Si,,15)(Sol#,,250)", sC: ""},</v>
      </c>
      <c r="M43" s="55" t="str">
        <f t="shared" si="30"/>
        <v>(</v>
      </c>
      <c r="N43" s="56" t="str">
        <f t="shared" si="31"/>
        <v>Si</v>
      </c>
      <c r="O43" s="57" t="str">
        <f t="shared" si="32"/>
        <v>,</v>
      </c>
      <c r="P43" s="58" t="str">
        <f t="shared" si="33"/>
        <v/>
      </c>
      <c r="Q43" s="59" t="str">
        <f t="shared" si="34"/>
        <v>,</v>
      </c>
      <c r="R43" s="60">
        <f t="shared" si="35"/>
        <v>15</v>
      </c>
      <c r="S43" s="55" t="str">
        <f t="shared" si="36"/>
        <v>)</v>
      </c>
      <c r="T43" s="61" t="str">
        <f t="shared" si="37"/>
        <v>(</v>
      </c>
      <c r="U43" s="62" t="str">
        <f t="shared" si="38"/>
        <v>Sol#</v>
      </c>
      <c r="V43" s="63" t="str">
        <f t="shared" si="39"/>
        <v>,</v>
      </c>
      <c r="W43" s="64" t="str">
        <f t="shared" si="40"/>
        <v/>
      </c>
      <c r="X43" s="63" t="str">
        <f t="shared" si="41"/>
        <v>,</v>
      </c>
      <c r="Y43" s="63">
        <f t="shared" si="42"/>
        <v>250</v>
      </c>
      <c r="Z43" s="55" t="str">
        <f t="shared" si="43"/>
        <v>)</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2:40" ht="24.5" thickTop="1" thickBot="1" x14ac:dyDescent="0.55000000000000004">
      <c r="C44" s="50" t="s">
        <v>1033</v>
      </c>
      <c r="D44" s="51" t="s">
        <v>1017</v>
      </c>
      <c r="E44" s="51"/>
      <c r="F44" s="52" t="s">
        <v>1015</v>
      </c>
      <c r="G44" s="52"/>
      <c r="H44" s="51"/>
      <c r="I44" s="51"/>
      <c r="J44" s="53"/>
      <c r="K44" s="53"/>
      <c r="L44" s="54" t="str">
        <f t="shared" si="29"/>
        <v xml:space="preserve">            { line: "desde antes de la aurora, (La,,15)(Mi,,250)", sC: ""},</v>
      </c>
      <c r="M44" s="55" t="str">
        <f t="shared" si="30"/>
        <v>(</v>
      </c>
      <c r="N44" s="56" t="str">
        <f t="shared" si="31"/>
        <v>La</v>
      </c>
      <c r="O44" s="57" t="str">
        <f t="shared" si="32"/>
        <v>,</v>
      </c>
      <c r="P44" s="58" t="str">
        <f t="shared" si="33"/>
        <v/>
      </c>
      <c r="Q44" s="59" t="str">
        <f t="shared" si="34"/>
        <v>,</v>
      </c>
      <c r="R44" s="60">
        <f t="shared" si="35"/>
        <v>15</v>
      </c>
      <c r="S44" s="55" t="str">
        <f t="shared" si="36"/>
        <v>)</v>
      </c>
      <c r="T44" s="61" t="str">
        <f t="shared" si="37"/>
        <v>(</v>
      </c>
      <c r="U44" s="62" t="str">
        <f t="shared" si="38"/>
        <v>Mi</v>
      </c>
      <c r="V44" s="63" t="str">
        <f t="shared" si="39"/>
        <v>,</v>
      </c>
      <c r="W44" s="64" t="str">
        <f t="shared" si="40"/>
        <v/>
      </c>
      <c r="X44" s="63" t="str">
        <f t="shared" si="41"/>
        <v>,</v>
      </c>
      <c r="Y44" s="63">
        <f t="shared" si="42"/>
        <v>250</v>
      </c>
      <c r="Z44" s="55" t="str">
        <f t="shared" si="43"/>
        <v>)</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2:40" ht="24.5" thickTop="1" thickBot="1" x14ac:dyDescent="0.55000000000000004">
      <c r="C45" s="50" t="s">
        <v>1034</v>
      </c>
      <c r="D45" s="51" t="s">
        <v>988</v>
      </c>
      <c r="E45" s="51">
        <v>7</v>
      </c>
      <c r="F45" s="52" t="s">
        <v>1015</v>
      </c>
      <c r="G45" s="52"/>
      <c r="H45" s="51"/>
      <c r="I45" s="51"/>
      <c r="J45" s="53"/>
      <c r="K45" s="53"/>
      <c r="L45" s="54" t="str">
        <f t="shared" si="29"/>
        <v xml:space="preserve">            { line: "como rocío yo te he engendrado»., (Si,7,15)(Mi,,250)", sC: ""},</v>
      </c>
      <c r="M45" s="55" t="str">
        <f t="shared" si="30"/>
        <v>(</v>
      </c>
      <c r="N45" s="56" t="str">
        <f t="shared" si="31"/>
        <v>Si</v>
      </c>
      <c r="O45" s="57" t="str">
        <f t="shared" si="32"/>
        <v>,</v>
      </c>
      <c r="P45" s="58">
        <f t="shared" si="33"/>
        <v>7</v>
      </c>
      <c r="Q45" s="59" t="str">
        <f t="shared" si="34"/>
        <v>,</v>
      </c>
      <c r="R45" s="60">
        <f t="shared" si="35"/>
        <v>15</v>
      </c>
      <c r="S45" s="55" t="str">
        <f t="shared" si="36"/>
        <v>)</v>
      </c>
      <c r="T45" s="61" t="str">
        <f t="shared" si="37"/>
        <v>(</v>
      </c>
      <c r="U45" s="62" t="str">
        <f t="shared" si="38"/>
        <v>Mi</v>
      </c>
      <c r="V45" s="63" t="str">
        <f t="shared" si="39"/>
        <v>,</v>
      </c>
      <c r="W45" s="64" t="str">
        <f t="shared" si="40"/>
        <v/>
      </c>
      <c r="X45" s="63" t="str">
        <f t="shared" si="41"/>
        <v>,</v>
      </c>
      <c r="Y45" s="63">
        <f t="shared" si="42"/>
        <v>250</v>
      </c>
      <c r="Z45" s="55" t="str">
        <f t="shared" si="43"/>
        <v>)</v>
      </c>
      <c r="AA45" s="65" t="str">
        <f t="shared" si="44"/>
        <v/>
      </c>
      <c r="AB45" s="56" t="str">
        <f t="shared" si="45"/>
        <v/>
      </c>
      <c r="AC45" s="66" t="str">
        <f t="shared" si="46"/>
        <v/>
      </c>
      <c r="AD45" s="58" t="str">
        <f t="shared" si="47"/>
        <v/>
      </c>
      <c r="AE45" s="67" t="str">
        <f t="shared" si="48"/>
        <v/>
      </c>
      <c r="AF45" s="60" t="str">
        <f t="shared" si="49"/>
        <v/>
      </c>
      <c r="AG45" s="60" t="str">
        <f t="shared" si="50"/>
        <v/>
      </c>
      <c r="AH45" s="68" t="str">
        <f t="shared" si="51"/>
        <v/>
      </c>
      <c r="AI45" s="69" t="str">
        <f t="shared" si="52"/>
        <v/>
      </c>
      <c r="AJ45" s="63" t="str">
        <f t="shared" si="53"/>
        <v/>
      </c>
      <c r="AK45" s="63" t="str">
        <f t="shared" si="54"/>
        <v/>
      </c>
      <c r="AL45" s="63" t="str">
        <f t="shared" si="55"/>
        <v/>
      </c>
      <c r="AM45" s="63" t="str">
        <f t="shared" si="56"/>
        <v/>
      </c>
      <c r="AN45" s="63" t="str">
        <f t="shared" si="57"/>
        <v/>
      </c>
    </row>
    <row r="46" spans="2:40" ht="26.5" thickTop="1" thickBot="1" x14ac:dyDescent="0.55000000000000004">
      <c r="C46" s="72"/>
      <c r="D46" s="73"/>
      <c r="E46" s="73"/>
      <c r="F46" s="73"/>
      <c r="G46" s="73"/>
      <c r="H46" s="73"/>
      <c r="I46" s="73"/>
      <c r="J46" s="73"/>
      <c r="K46" s="73"/>
      <c r="L46" s="74" t="s">
        <v>997</v>
      </c>
      <c r="M46" s="55"/>
      <c r="N46" s="56"/>
      <c r="O46" s="57"/>
      <c r="P46" s="58"/>
      <c r="Q46" s="59"/>
      <c r="R46" s="60"/>
      <c r="S46" s="55"/>
      <c r="T46" s="61"/>
      <c r="U46" s="62"/>
      <c r="V46" s="63"/>
      <c r="W46" s="64"/>
      <c r="X46" s="63"/>
      <c r="Y46" s="63"/>
      <c r="Z46" s="55"/>
      <c r="AA46" s="65"/>
      <c r="AB46" s="56"/>
      <c r="AC46" s="66"/>
      <c r="AD46" s="58"/>
      <c r="AE46" s="67"/>
      <c r="AF46" s="60"/>
      <c r="AG46" s="60"/>
      <c r="AH46" s="68"/>
      <c r="AI46" s="69"/>
      <c r="AJ46" s="63"/>
      <c r="AK46" s="63"/>
      <c r="AL46" s="63"/>
      <c r="AM46" s="63"/>
      <c r="AN46" s="63"/>
    </row>
    <row r="47" spans="2:40" ht="24.5" thickTop="1" thickBot="1" x14ac:dyDescent="0.55000000000000004">
      <c r="C47" s="78" t="s">
        <v>999</v>
      </c>
      <c r="D47" s="79"/>
      <c r="E47" s="79"/>
      <c r="F47" s="79"/>
      <c r="G47" s="79"/>
      <c r="H47" s="79"/>
      <c r="I47" s="79"/>
      <c r="J47" s="79"/>
      <c r="K47" s="79"/>
      <c r="L47" s="80" t="s">
        <v>1000</v>
      </c>
      <c r="M47" s="55" t="str">
        <f t="shared" ref="M47:M53" si="58">IF(N47="","","(")</f>
        <v/>
      </c>
      <c r="N47" s="56" t="str">
        <f t="shared" ref="N47:N53" si="59">IF(D47="","",D47)</f>
        <v/>
      </c>
      <c r="O47" s="57" t="str">
        <f t="shared" ref="O47:O53" si="60">IF(N47="","",",")</f>
        <v/>
      </c>
      <c r="P47" s="58" t="str">
        <f t="shared" ref="P47:P53" si="61">IF(E47="","",E47)</f>
        <v/>
      </c>
      <c r="Q47" s="59" t="str">
        <f t="shared" ref="Q47:Q53" si="62">IF(N47="","",",")</f>
        <v/>
      </c>
      <c r="R47" s="60" t="str">
        <f t="shared" ref="R47:R53" si="63">IF(N47="","",15)</f>
        <v/>
      </c>
      <c r="S47" s="55" t="str">
        <f t="shared" ref="S47:S53" si="64">IF(N47="","",")")</f>
        <v/>
      </c>
      <c r="T47" s="61" t="str">
        <f t="shared" ref="T47:T53" si="65">IF(U47="","","(")</f>
        <v/>
      </c>
      <c r="U47" s="62" t="str">
        <f t="shared" ref="U47:U53" si="66">IF(F47="","",F47)</f>
        <v/>
      </c>
      <c r="V47" s="63" t="str">
        <f t="shared" ref="V47:V53" si="67">IF(U47="","",",")</f>
        <v/>
      </c>
      <c r="W47" s="64" t="str">
        <f t="shared" ref="W47:W53" si="68">IF(G47="","",G47)</f>
        <v/>
      </c>
      <c r="X47" s="63" t="str">
        <f t="shared" ref="X47:X53" si="69">IF(U47="","",",")</f>
        <v/>
      </c>
      <c r="Y47" s="63" t="str">
        <f t="shared" ref="Y47:Y53" si="70">IF(U47="","",250)</f>
        <v/>
      </c>
      <c r="Z47" s="55" t="str">
        <f t="shared" ref="Z47:Z53" si="71">IF(U47="","",")")</f>
        <v/>
      </c>
      <c r="AA47" s="65" t="str">
        <f t="shared" ref="AA47:AA53" si="72">IF(AB47="","","(")</f>
        <v/>
      </c>
      <c r="AB47" s="56" t="str">
        <f t="shared" ref="AB47:AB53" si="73">IF(H47="","",H47)</f>
        <v/>
      </c>
      <c r="AC47" s="66" t="str">
        <f t="shared" ref="AC47:AC53" si="74">IF(AB47="","",",")</f>
        <v/>
      </c>
      <c r="AD47" s="58" t="str">
        <f t="shared" ref="AD47:AD53" si="75">IF(I47="","",I47)</f>
        <v/>
      </c>
      <c r="AE47" s="67" t="str">
        <f t="shared" ref="AE47:AE53" si="76">IF(AB47="","",",")</f>
        <v/>
      </c>
      <c r="AF47" s="60" t="str">
        <f t="shared" ref="AF47:AF53" si="77">IF(AB47="","",350)</f>
        <v/>
      </c>
      <c r="AG47" s="60" t="str">
        <f t="shared" ref="AG47:AG53" si="78">IF(AB47="","",")")</f>
        <v/>
      </c>
      <c r="AH47" s="68" t="str">
        <f t="shared" ref="AH47:AH53" si="79">IF(AI47="","","(")</f>
        <v/>
      </c>
      <c r="AI47" s="69" t="str">
        <f t="shared" ref="AI47:AI53" si="80">IF(J47="","",J47)</f>
        <v/>
      </c>
      <c r="AJ47" s="63" t="str">
        <f t="shared" ref="AJ47:AJ53" si="81">IF(AI47="","",",")</f>
        <v/>
      </c>
      <c r="AK47" s="63" t="str">
        <f t="shared" ref="AK47:AK53" si="82">IF(K47="","",K47)</f>
        <v/>
      </c>
      <c r="AL47" s="63" t="str">
        <f t="shared" ref="AL47:AL53" si="83">IF(AI47="","",",")</f>
        <v/>
      </c>
      <c r="AM47" s="63" t="str">
        <f t="shared" ref="AM47:AM53" si="84">IF(AI47="","",450)</f>
        <v/>
      </c>
      <c r="AN47" s="63" t="str">
        <f t="shared" ref="AN47:AN53" si="85">IF(AI47="","",")")</f>
        <v/>
      </c>
    </row>
    <row r="48" spans="2:40" ht="24.5" thickTop="1" thickBot="1" x14ac:dyDescent="0.55000000000000004">
      <c r="B48" t="s">
        <v>1001</v>
      </c>
      <c r="C48" s="81" t="s">
        <v>1019</v>
      </c>
      <c r="D48" s="82" t="s">
        <v>1015</v>
      </c>
      <c r="E48" s="82"/>
      <c r="F48" s="82"/>
      <c r="G48" s="82"/>
      <c r="H48" s="82"/>
      <c r="I48" s="82"/>
      <c r="J48" s="82"/>
      <c r="K48" s="82"/>
      <c r="L48" s="83" t="str">
        <f>IF(C48="","",_xlfn.CONCAT("       triggerLine: ","""",C48,", ",M48:AN48,""", sC: ","""",B48,""", lines: ["))</f>
        <v xml:space="preserve">       triggerLine: "DICE EL SEÑOR A MI SEÑOR:, (Mi,,15)", sC: "ta as", lines: [</v>
      </c>
      <c r="M48" s="55" t="str">
        <f t="shared" si="58"/>
        <v>(</v>
      </c>
      <c r="N48" s="56" t="str">
        <f t="shared" si="59"/>
        <v>Mi</v>
      </c>
      <c r="O48" s="57" t="str">
        <f t="shared" si="60"/>
        <v>,</v>
      </c>
      <c r="P48" s="58" t="str">
        <f t="shared" si="61"/>
        <v/>
      </c>
      <c r="Q48" s="59" t="str">
        <f t="shared" si="62"/>
        <v>,</v>
      </c>
      <c r="R48" s="60">
        <f t="shared" si="63"/>
        <v>15</v>
      </c>
      <c r="S48" s="55" t="str">
        <f t="shared" si="64"/>
        <v>)</v>
      </c>
      <c r="T48" s="61" t="str">
        <f t="shared" si="65"/>
        <v/>
      </c>
      <c r="U48" s="62" t="str">
        <f t="shared" si="66"/>
        <v/>
      </c>
      <c r="V48" s="63" t="str">
        <f t="shared" si="67"/>
        <v/>
      </c>
      <c r="W48" s="64" t="str">
        <f t="shared" si="68"/>
        <v/>
      </c>
      <c r="X48" s="63" t="str">
        <f t="shared" si="69"/>
        <v/>
      </c>
      <c r="Y48" s="63" t="str">
        <f t="shared" si="70"/>
        <v/>
      </c>
      <c r="Z48" s="55" t="str">
        <f t="shared" si="71"/>
        <v/>
      </c>
      <c r="AA48" s="65" t="str">
        <f t="shared" si="72"/>
        <v/>
      </c>
      <c r="AB48" s="56" t="str">
        <f t="shared" si="73"/>
        <v/>
      </c>
      <c r="AC48" s="66" t="str">
        <f t="shared" si="74"/>
        <v/>
      </c>
      <c r="AD48" s="58" t="str">
        <f t="shared" si="75"/>
        <v/>
      </c>
      <c r="AE48" s="67" t="str">
        <f t="shared" si="76"/>
        <v/>
      </c>
      <c r="AF48" s="60" t="str">
        <f t="shared" si="77"/>
        <v/>
      </c>
      <c r="AG48" s="60" t="str">
        <f t="shared" si="78"/>
        <v/>
      </c>
      <c r="AH48" s="68" t="str">
        <f t="shared" si="79"/>
        <v/>
      </c>
      <c r="AI48" s="69" t="str">
        <f t="shared" si="80"/>
        <v/>
      </c>
      <c r="AJ48" s="63" t="str">
        <f t="shared" si="81"/>
        <v/>
      </c>
      <c r="AK48" s="63" t="str">
        <f t="shared" si="82"/>
        <v/>
      </c>
      <c r="AL48" s="63" t="str">
        <f t="shared" si="83"/>
        <v/>
      </c>
      <c r="AM48" s="63" t="str">
        <f t="shared" si="84"/>
        <v/>
      </c>
      <c r="AN48" s="63" t="str">
        <f t="shared" si="85"/>
        <v/>
      </c>
    </row>
    <row r="49" spans="1:40" ht="24.5" thickTop="1" thickBot="1" x14ac:dyDescent="0.55000000000000004">
      <c r="B49" t="s">
        <v>1003</v>
      </c>
      <c r="C49" s="84" t="s">
        <v>1020</v>
      </c>
      <c r="D49" s="85" t="s">
        <v>1021</v>
      </c>
      <c r="E49" s="85"/>
      <c r="F49" s="85"/>
      <c r="G49" s="85"/>
      <c r="H49" s="86"/>
      <c r="I49" s="86"/>
      <c r="J49" s="86"/>
      <c r="K49" s="86"/>
      <c r="L49" s="87" t="str">
        <f>IF(C49="","",_xlfn.CONCAT("            { line: ","""",C49,", ",M49:AN49,""", sC: ","""",B49,"""},"))</f>
        <v xml:space="preserve">            { line: "«SIÉNTATE A MI DERECHA,, (Sol#,,15)", sC: "as"},</v>
      </c>
      <c r="M49" s="55" t="str">
        <f t="shared" si="58"/>
        <v>(</v>
      </c>
      <c r="N49" s="56" t="str">
        <f t="shared" si="59"/>
        <v>Sol#</v>
      </c>
      <c r="O49" s="57" t="str">
        <f t="shared" si="60"/>
        <v>,</v>
      </c>
      <c r="P49" s="58" t="str">
        <f t="shared" si="61"/>
        <v/>
      </c>
      <c r="Q49" s="59" t="str">
        <f t="shared" si="62"/>
        <v>,</v>
      </c>
      <c r="R49" s="60">
        <f t="shared" si="63"/>
        <v>15</v>
      </c>
      <c r="S49" s="55" t="str">
        <f t="shared" si="64"/>
        <v>)</v>
      </c>
      <c r="T49" s="61" t="str">
        <f t="shared" si="65"/>
        <v/>
      </c>
      <c r="U49" s="62" t="str">
        <f t="shared" si="66"/>
        <v/>
      </c>
      <c r="V49" s="63" t="str">
        <f t="shared" si="67"/>
        <v/>
      </c>
      <c r="W49" s="64" t="str">
        <f t="shared" si="68"/>
        <v/>
      </c>
      <c r="X49" s="63" t="str">
        <f t="shared" si="69"/>
        <v/>
      </c>
      <c r="Y49" s="63" t="str">
        <f t="shared" si="70"/>
        <v/>
      </c>
      <c r="Z49" s="55" t="str">
        <f t="shared" si="71"/>
        <v/>
      </c>
      <c r="AA49" s="65" t="str">
        <f t="shared" si="72"/>
        <v/>
      </c>
      <c r="AB49" s="56" t="str">
        <f t="shared" si="73"/>
        <v/>
      </c>
      <c r="AC49" s="66" t="str">
        <f t="shared" si="74"/>
        <v/>
      </c>
      <c r="AD49" s="58" t="str">
        <f t="shared" si="75"/>
        <v/>
      </c>
      <c r="AE49" s="67" t="str">
        <f t="shared" si="76"/>
        <v/>
      </c>
      <c r="AF49" s="60" t="str">
        <f t="shared" si="77"/>
        <v/>
      </c>
      <c r="AG49" s="60" t="str">
        <f t="shared" si="78"/>
        <v/>
      </c>
      <c r="AH49" s="68" t="str">
        <f t="shared" si="79"/>
        <v/>
      </c>
      <c r="AI49" s="69" t="str">
        <f t="shared" si="80"/>
        <v/>
      </c>
      <c r="AJ49" s="63" t="str">
        <f t="shared" si="81"/>
        <v/>
      </c>
      <c r="AK49" s="63" t="str">
        <f t="shared" si="82"/>
        <v/>
      </c>
      <c r="AL49" s="63" t="str">
        <f t="shared" si="83"/>
        <v/>
      </c>
      <c r="AM49" s="63" t="str">
        <f t="shared" si="84"/>
        <v/>
      </c>
      <c r="AN49" s="63" t="str">
        <f t="shared" si="85"/>
        <v/>
      </c>
    </row>
    <row r="50" spans="1:40" ht="24.5" thickTop="1" thickBot="1" x14ac:dyDescent="0.55000000000000004">
      <c r="B50" t="s">
        <v>1003</v>
      </c>
      <c r="C50" s="84" t="s">
        <v>1022</v>
      </c>
      <c r="D50" s="88" t="s">
        <v>1017</v>
      </c>
      <c r="E50" s="88"/>
      <c r="F50" s="88"/>
      <c r="G50" s="88"/>
      <c r="H50" s="89"/>
      <c r="I50" s="89"/>
      <c r="J50" s="89"/>
      <c r="K50" s="89"/>
      <c r="L50" s="87" t="str">
        <f>IF(C50="","",_xlfn.CONCAT("            { line: ","""",C50,", ",M50:AN50,""", sC: ","""",B50,"""},"))</f>
        <v xml:space="preserve">            { line: "HASTA QUE PONGA A TUS ENEMIGOS, (La,,15)", sC: "as"},</v>
      </c>
      <c r="M50" s="55" t="str">
        <f t="shared" si="58"/>
        <v>(</v>
      </c>
      <c r="N50" s="56" t="str">
        <f t="shared" si="59"/>
        <v>La</v>
      </c>
      <c r="O50" s="57" t="str">
        <f t="shared" si="60"/>
        <v>,</v>
      </c>
      <c r="P50" s="58" t="str">
        <f t="shared" si="61"/>
        <v/>
      </c>
      <c r="Q50" s="59" t="str">
        <f t="shared" si="62"/>
        <v>,</v>
      </c>
      <c r="R50" s="60">
        <f t="shared" si="63"/>
        <v>15</v>
      </c>
      <c r="S50" s="55" t="str">
        <f t="shared" si="64"/>
        <v>)</v>
      </c>
      <c r="T50" s="61" t="str">
        <f t="shared" si="65"/>
        <v/>
      </c>
      <c r="U50" s="62" t="str">
        <f t="shared" si="66"/>
        <v/>
      </c>
      <c r="V50" s="63" t="str">
        <f t="shared" si="67"/>
        <v/>
      </c>
      <c r="W50" s="64" t="str">
        <f t="shared" si="68"/>
        <v/>
      </c>
      <c r="X50" s="63" t="str">
        <f t="shared" si="69"/>
        <v/>
      </c>
      <c r="Y50" s="63" t="str">
        <f t="shared" si="70"/>
        <v/>
      </c>
      <c r="Z50" s="55" t="str">
        <f t="shared" si="71"/>
        <v/>
      </c>
      <c r="AA50" s="65" t="str">
        <f t="shared" si="72"/>
        <v/>
      </c>
      <c r="AB50" s="56" t="str">
        <f t="shared" si="73"/>
        <v/>
      </c>
      <c r="AC50" s="66" t="str">
        <f t="shared" si="74"/>
        <v/>
      </c>
      <c r="AD50" s="58" t="str">
        <f t="shared" si="75"/>
        <v/>
      </c>
      <c r="AE50" s="67" t="str">
        <f t="shared" si="76"/>
        <v/>
      </c>
      <c r="AF50" s="60" t="str">
        <f t="shared" si="77"/>
        <v/>
      </c>
      <c r="AG50" s="60" t="str">
        <f t="shared" si="78"/>
        <v/>
      </c>
      <c r="AH50" s="68" t="str">
        <f t="shared" si="79"/>
        <v/>
      </c>
      <c r="AI50" s="69" t="str">
        <f t="shared" si="80"/>
        <v/>
      </c>
      <c r="AJ50" s="63" t="str">
        <f t="shared" si="81"/>
        <v/>
      </c>
      <c r="AK50" s="63" t="str">
        <f t="shared" si="82"/>
        <v/>
      </c>
      <c r="AL50" s="63" t="str">
        <f t="shared" si="83"/>
        <v/>
      </c>
      <c r="AM50" s="63" t="str">
        <f t="shared" si="84"/>
        <v/>
      </c>
      <c r="AN50" s="63" t="str">
        <f t="shared" si="85"/>
        <v/>
      </c>
    </row>
    <row r="51" spans="1:40" ht="24.5" thickTop="1" thickBot="1" x14ac:dyDescent="0.55000000000000004">
      <c r="B51" t="s">
        <v>1003</v>
      </c>
      <c r="C51" s="84" t="s">
        <v>1023</v>
      </c>
      <c r="D51" s="85" t="s">
        <v>1015</v>
      </c>
      <c r="E51" s="85"/>
      <c r="F51" s="85"/>
      <c r="G51" s="85"/>
      <c r="H51" s="86"/>
      <c r="I51" s="86"/>
      <c r="J51" s="86"/>
      <c r="K51" s="86"/>
      <c r="L51" s="87" t="str">
        <f>IF(C51="","",_xlfn.CONCAT("            { line: ","""",C51,", ",M51:AN51,""", sC: ","""",B51,"""},"))</f>
        <v xml:space="preserve">            { line: "COMO ESCABEL DE TUS PIES;, (Mi,,15)", sC: "as"},</v>
      </c>
      <c r="M51" s="55" t="str">
        <f t="shared" si="58"/>
        <v>(</v>
      </c>
      <c r="N51" s="56" t="str">
        <f t="shared" si="59"/>
        <v>Mi</v>
      </c>
      <c r="O51" s="57" t="str">
        <f t="shared" si="60"/>
        <v>,</v>
      </c>
      <c r="P51" s="58" t="str">
        <f t="shared" si="61"/>
        <v/>
      </c>
      <c r="Q51" s="59" t="str">
        <f t="shared" si="62"/>
        <v>,</v>
      </c>
      <c r="R51" s="60">
        <f t="shared" si="63"/>
        <v>15</v>
      </c>
      <c r="S51" s="55" t="str">
        <f t="shared" si="64"/>
        <v>)</v>
      </c>
      <c r="T51" s="61" t="str">
        <f t="shared" si="65"/>
        <v/>
      </c>
      <c r="U51" s="62" t="str">
        <f t="shared" si="66"/>
        <v/>
      </c>
      <c r="V51" s="63" t="str">
        <f t="shared" si="67"/>
        <v/>
      </c>
      <c r="W51" s="64" t="str">
        <f t="shared" si="68"/>
        <v/>
      </c>
      <c r="X51" s="63" t="str">
        <f t="shared" si="69"/>
        <v/>
      </c>
      <c r="Y51" s="63" t="str">
        <f t="shared" si="70"/>
        <v/>
      </c>
      <c r="Z51" s="55" t="str">
        <f t="shared" si="71"/>
        <v/>
      </c>
      <c r="AA51" s="65" t="str">
        <f t="shared" si="72"/>
        <v/>
      </c>
      <c r="AB51" s="56" t="str">
        <f t="shared" si="73"/>
        <v/>
      </c>
      <c r="AC51" s="66" t="str">
        <f t="shared" si="74"/>
        <v/>
      </c>
      <c r="AD51" s="58" t="str">
        <f t="shared" si="75"/>
        <v/>
      </c>
      <c r="AE51" s="67" t="str">
        <f t="shared" si="76"/>
        <v/>
      </c>
      <c r="AF51" s="60" t="str">
        <f t="shared" si="77"/>
        <v/>
      </c>
      <c r="AG51" s="60" t="str">
        <f t="shared" si="78"/>
        <v/>
      </c>
      <c r="AH51" s="68" t="str">
        <f t="shared" si="79"/>
        <v/>
      </c>
      <c r="AI51" s="69" t="str">
        <f t="shared" si="80"/>
        <v/>
      </c>
      <c r="AJ51" s="63" t="str">
        <f t="shared" si="81"/>
        <v/>
      </c>
      <c r="AK51" s="63" t="str">
        <f t="shared" si="82"/>
        <v/>
      </c>
      <c r="AL51" s="63" t="str">
        <f t="shared" si="83"/>
        <v/>
      </c>
      <c r="AM51" s="63" t="str">
        <f t="shared" si="84"/>
        <v/>
      </c>
      <c r="AN51" s="63" t="str">
        <f t="shared" si="85"/>
        <v/>
      </c>
    </row>
    <row r="52" spans="1:40" ht="24.5" thickTop="1" thickBot="1" x14ac:dyDescent="0.55000000000000004">
      <c r="B52" t="s">
        <v>1003</v>
      </c>
      <c r="C52" s="84" t="s">
        <v>1024</v>
      </c>
      <c r="D52" s="88" t="s">
        <v>988</v>
      </c>
      <c r="E52" s="88">
        <v>7</v>
      </c>
      <c r="F52" s="88" t="s">
        <v>1015</v>
      </c>
      <c r="G52" s="88"/>
      <c r="H52" s="89"/>
      <c r="I52" s="89"/>
      <c r="J52" s="89"/>
      <c r="K52" s="89"/>
      <c r="L52" s="87" t="str">
        <f>IF(C52="","",_xlfn.CONCAT("            { line: ","""",C52,", ",M52:AN52,""", sC: ","""",B52,"""},"))</f>
        <v xml:space="preserve">            { line: "DEBAJO DE TUS PIES,, (Si,7,15)(Mi,,250)", sC: "as"},</v>
      </c>
      <c r="M52" s="55" t="str">
        <f t="shared" si="58"/>
        <v>(</v>
      </c>
      <c r="N52" s="56" t="str">
        <f t="shared" si="59"/>
        <v>Si</v>
      </c>
      <c r="O52" s="57" t="str">
        <f t="shared" si="60"/>
        <v>,</v>
      </c>
      <c r="P52" s="58">
        <f t="shared" si="61"/>
        <v>7</v>
      </c>
      <c r="Q52" s="59" t="str">
        <f t="shared" si="62"/>
        <v>,</v>
      </c>
      <c r="R52" s="60">
        <f t="shared" si="63"/>
        <v>15</v>
      </c>
      <c r="S52" s="55" t="str">
        <f t="shared" si="64"/>
        <v>)</v>
      </c>
      <c r="T52" s="61" t="str">
        <f t="shared" si="65"/>
        <v>(</v>
      </c>
      <c r="U52" s="62" t="str">
        <f t="shared" si="66"/>
        <v>Mi</v>
      </c>
      <c r="V52" s="63" t="str">
        <f t="shared" si="67"/>
        <v>,</v>
      </c>
      <c r="W52" s="64" t="str">
        <f t="shared" si="68"/>
        <v/>
      </c>
      <c r="X52" s="63" t="str">
        <f t="shared" si="69"/>
        <v>,</v>
      </c>
      <c r="Y52" s="63">
        <f t="shared" si="70"/>
        <v>250</v>
      </c>
      <c r="Z52" s="55" t="str">
        <f t="shared" si="71"/>
        <v>)</v>
      </c>
      <c r="AA52" s="65" t="str">
        <f t="shared" si="72"/>
        <v/>
      </c>
      <c r="AB52" s="56" t="str">
        <f t="shared" si="73"/>
        <v/>
      </c>
      <c r="AC52" s="66" t="str">
        <f t="shared" si="74"/>
        <v/>
      </c>
      <c r="AD52" s="58" t="str">
        <f t="shared" si="75"/>
        <v/>
      </c>
      <c r="AE52" s="67" t="str">
        <f t="shared" si="76"/>
        <v/>
      </c>
      <c r="AF52" s="60" t="str">
        <f t="shared" si="77"/>
        <v/>
      </c>
      <c r="AG52" s="60" t="str">
        <f t="shared" si="78"/>
        <v/>
      </c>
      <c r="AH52" s="68" t="str">
        <f t="shared" si="79"/>
        <v/>
      </c>
      <c r="AI52" s="69" t="str">
        <f t="shared" si="80"/>
        <v/>
      </c>
      <c r="AJ52" s="63" t="str">
        <f t="shared" si="81"/>
        <v/>
      </c>
      <c r="AK52" s="63" t="str">
        <f t="shared" si="82"/>
        <v/>
      </c>
      <c r="AL52" s="63" t="str">
        <f t="shared" si="83"/>
        <v/>
      </c>
      <c r="AM52" s="63" t="str">
        <f t="shared" si="84"/>
        <v/>
      </c>
      <c r="AN52" s="63" t="str">
        <f t="shared" si="85"/>
        <v/>
      </c>
    </row>
    <row r="53" spans="1:40" ht="24.5" thickTop="1" thickBot="1" x14ac:dyDescent="0.55000000000000004">
      <c r="B53" t="s">
        <v>1003</v>
      </c>
      <c r="C53" s="92" t="s">
        <v>1025</v>
      </c>
      <c r="D53" s="82" t="s">
        <v>988</v>
      </c>
      <c r="E53" s="82">
        <v>7</v>
      </c>
      <c r="F53" s="82" t="s">
        <v>1015</v>
      </c>
      <c r="G53" s="82"/>
      <c r="H53" s="82"/>
      <c r="I53" s="82"/>
      <c r="J53" s="82"/>
      <c r="K53" s="82"/>
      <c r="L53" s="93" t="str">
        <f>IF(C53="","",_xlfn.CONCAT("            { line: ","""",C53,", ",M53:AN53,""", sC: ","""",B53,"""},  ]},"))</f>
        <v xml:space="preserve">            { line: "DEBAJO DE TUS PIES»., (Si,7,15)(Mi,,250)", sC: "as"},  ]},</v>
      </c>
      <c r="M53" s="55" t="str">
        <f t="shared" si="58"/>
        <v>(</v>
      </c>
      <c r="N53" s="56" t="str">
        <f t="shared" si="59"/>
        <v>Si</v>
      </c>
      <c r="O53" s="57" t="str">
        <f t="shared" si="60"/>
        <v>,</v>
      </c>
      <c r="P53" s="58">
        <f t="shared" si="61"/>
        <v>7</v>
      </c>
      <c r="Q53" s="59" t="str">
        <f t="shared" si="62"/>
        <v>,</v>
      </c>
      <c r="R53" s="60">
        <f t="shared" si="63"/>
        <v>15</v>
      </c>
      <c r="S53" s="55" t="str">
        <f t="shared" si="64"/>
        <v>)</v>
      </c>
      <c r="T53" s="61" t="str">
        <f t="shared" si="65"/>
        <v>(</v>
      </c>
      <c r="U53" s="62" t="str">
        <f t="shared" si="66"/>
        <v>Mi</v>
      </c>
      <c r="V53" s="63" t="str">
        <f t="shared" si="67"/>
        <v>,</v>
      </c>
      <c r="W53" s="64" t="str">
        <f t="shared" si="68"/>
        <v/>
      </c>
      <c r="X53" s="63" t="str">
        <f t="shared" si="69"/>
        <v>,</v>
      </c>
      <c r="Y53" s="63">
        <f t="shared" si="70"/>
        <v>250</v>
      </c>
      <c r="Z53" s="55" t="str">
        <f t="shared" si="71"/>
        <v>)</v>
      </c>
      <c r="AA53" s="65" t="str">
        <f t="shared" si="72"/>
        <v/>
      </c>
      <c r="AB53" s="56" t="str">
        <f t="shared" si="73"/>
        <v/>
      </c>
      <c r="AC53" s="66" t="str">
        <f t="shared" si="74"/>
        <v/>
      </c>
      <c r="AD53" s="58" t="str">
        <f t="shared" si="75"/>
        <v/>
      </c>
      <c r="AE53" s="67" t="str">
        <f t="shared" si="76"/>
        <v/>
      </c>
      <c r="AF53" s="60" t="str">
        <f t="shared" si="77"/>
        <v/>
      </c>
      <c r="AG53" s="60" t="str">
        <f t="shared" si="78"/>
        <v/>
      </c>
      <c r="AH53" s="68" t="str">
        <f t="shared" si="79"/>
        <v/>
      </c>
      <c r="AI53" s="69" t="str">
        <f t="shared" si="80"/>
        <v/>
      </c>
      <c r="AJ53" s="63" t="str">
        <f t="shared" si="81"/>
        <v/>
      </c>
      <c r="AK53" s="63" t="str">
        <f t="shared" si="82"/>
        <v/>
      </c>
      <c r="AL53" s="63" t="str">
        <f t="shared" si="83"/>
        <v/>
      </c>
      <c r="AM53" s="63" t="str">
        <f t="shared" si="84"/>
        <v/>
      </c>
      <c r="AN53" s="63" t="str">
        <f t="shared" si="85"/>
        <v/>
      </c>
    </row>
    <row r="54" spans="1:40" ht="36.5" thickTop="1" thickBot="1" x14ac:dyDescent="0.55000000000000004">
      <c r="A54" s="75"/>
      <c r="B54" s="75"/>
      <c r="C54" s="75"/>
      <c r="D54" s="76"/>
      <c r="E54" s="76"/>
      <c r="F54" s="76"/>
      <c r="G54" s="76"/>
      <c r="H54" s="76"/>
      <c r="I54" s="76"/>
      <c r="J54" s="76"/>
      <c r="K54" s="76"/>
      <c r="L54" s="49" t="s">
        <v>998</v>
      </c>
      <c r="M54" s="55" t="str">
        <f t="shared" ref="M54:M68" si="86">IF(N54="","","(")</f>
        <v/>
      </c>
      <c r="N54" s="56" t="str">
        <f t="shared" si="2"/>
        <v/>
      </c>
      <c r="O54" s="57" t="str">
        <f t="shared" ref="O54:O68" si="87">IF(N54="","",",")</f>
        <v/>
      </c>
      <c r="P54" s="58" t="str">
        <f t="shared" si="4"/>
        <v/>
      </c>
      <c r="Q54" s="59" t="str">
        <f t="shared" ref="Q54:Q68" si="88">IF(N54="","",",")</f>
        <v/>
      </c>
      <c r="R54" s="60" t="str">
        <f t="shared" ref="R54:R68" si="89">IF(N54="","",15)</f>
        <v/>
      </c>
      <c r="S54" s="55" t="str">
        <f t="shared" ref="S54:S68" si="90">IF(N54="","",")")</f>
        <v/>
      </c>
      <c r="T54" s="61" t="str">
        <f t="shared" ref="T54:T68" si="91">IF(U54="","","(")</f>
        <v/>
      </c>
      <c r="U54" s="62" t="str">
        <f t="shared" si="9"/>
        <v/>
      </c>
      <c r="V54" s="63" t="str">
        <f t="shared" ref="V54:V68" si="92">IF(U54="","",",")</f>
        <v/>
      </c>
      <c r="W54" s="64" t="str">
        <f t="shared" si="11"/>
        <v/>
      </c>
      <c r="X54" s="63" t="str">
        <f t="shared" ref="X54:X68" si="93">IF(U54="","",",")</f>
        <v/>
      </c>
      <c r="Y54" s="63" t="str">
        <f t="shared" ref="Y54:Y68" si="94">IF(U54="","",250)</f>
        <v/>
      </c>
      <c r="Z54" s="55" t="str">
        <f t="shared" ref="Z54:Z68" si="95">IF(U54="","",")")</f>
        <v/>
      </c>
      <c r="AA54" s="65" t="str">
        <f t="shared" ref="AA54:AA68" si="96">IF(AB54="","","(")</f>
        <v/>
      </c>
      <c r="AB54" s="56" t="str">
        <f t="shared" si="16"/>
        <v/>
      </c>
      <c r="AC54" s="66" t="str">
        <f t="shared" ref="AC54:AC68" si="97">IF(AB54="","",",")</f>
        <v/>
      </c>
      <c r="AD54" s="58" t="str">
        <f t="shared" ref="AD54:AD68" si="98">IF(I54="","",I54)</f>
        <v/>
      </c>
      <c r="AE54" s="67" t="str">
        <f t="shared" ref="AE54:AE68" si="99">IF(AB54="","",",")</f>
        <v/>
      </c>
      <c r="AF54" s="60" t="str">
        <f t="shared" ref="AF54:AF68" si="100">IF(AB54="","",350)</f>
        <v/>
      </c>
      <c r="AG54" s="60" t="str">
        <f t="shared" ref="AG54:AG68" si="101">IF(AB54="","",")")</f>
        <v/>
      </c>
      <c r="AH54" s="68" t="str">
        <f t="shared" ref="AH54:AH68" si="102">IF(AI54="","","(")</f>
        <v/>
      </c>
      <c r="AI54" s="69" t="str">
        <f t="shared" si="23"/>
        <v/>
      </c>
      <c r="AJ54" s="63" t="str">
        <f t="shared" ref="AJ54:AJ68" si="103">IF(AI54="","",",")</f>
        <v/>
      </c>
      <c r="AK54" s="63" t="str">
        <f t="shared" ref="AK54:AK68" si="104">IF(K54="","",K54)</f>
        <v/>
      </c>
      <c r="AL54" s="63" t="str">
        <f t="shared" ref="AL54:AL68" si="105">IF(AI54="","",",")</f>
        <v/>
      </c>
      <c r="AM54" s="63" t="str">
        <f t="shared" ref="AM54:AM68" si="106">IF(AI54="","",450)</f>
        <v/>
      </c>
      <c r="AN54" s="63" t="str">
        <f t="shared" ref="AN54:AN68" si="107">IF(AI54="","",")")</f>
        <v/>
      </c>
    </row>
    <row r="55" spans="1:40" ht="24.5" thickTop="1" thickBot="1" x14ac:dyDescent="0.55000000000000004">
      <c r="B55" t="s">
        <v>1018</v>
      </c>
      <c r="C55" s="50" t="s">
        <v>1035</v>
      </c>
      <c r="D55" s="51" t="s">
        <v>1027</v>
      </c>
      <c r="E55" s="51" t="s">
        <v>1016</v>
      </c>
      <c r="F55" s="52" t="s">
        <v>1021</v>
      </c>
      <c r="G55" s="52"/>
      <c r="H55" s="51"/>
      <c r="I55" s="51"/>
      <c r="J55" s="53"/>
      <c r="K55" s="53"/>
      <c r="L55" s="54" t="str">
        <f t="shared" ref="L55:L68" si="108">IF(C55="","",_xlfn.CONCAT("            { line: ","""",C55,", ",M55:AN55,""", sC: ","""",B55,"""},"))</f>
        <v xml:space="preserve">            { line: "El Señor ha jurado y no se arrepiente:, (Do#,m,15)(Sol#,,250)", sC: "tc"},</v>
      </c>
      <c r="M55" s="55" t="str">
        <f t="shared" si="86"/>
        <v>(</v>
      </c>
      <c r="N55" s="56" t="str">
        <f t="shared" si="2"/>
        <v>Do#</v>
      </c>
      <c r="O55" s="57" t="str">
        <f t="shared" si="87"/>
        <v>,</v>
      </c>
      <c r="P55" s="58" t="str">
        <f t="shared" si="4"/>
        <v>m</v>
      </c>
      <c r="Q55" s="59" t="str">
        <f t="shared" si="88"/>
        <v>,</v>
      </c>
      <c r="R55" s="60">
        <f t="shared" si="89"/>
        <v>15</v>
      </c>
      <c r="S55" s="55" t="str">
        <f t="shared" si="90"/>
        <v>)</v>
      </c>
      <c r="T55" s="61" t="str">
        <f t="shared" si="91"/>
        <v>(</v>
      </c>
      <c r="U55" s="62" t="str">
        <f t="shared" si="9"/>
        <v>Sol#</v>
      </c>
      <c r="V55" s="63" t="str">
        <f t="shared" si="92"/>
        <v>,</v>
      </c>
      <c r="W55" s="64" t="str">
        <f t="shared" si="11"/>
        <v/>
      </c>
      <c r="X55" s="63" t="str">
        <f t="shared" si="93"/>
        <v>,</v>
      </c>
      <c r="Y55" s="63">
        <f t="shared" si="94"/>
        <v>250</v>
      </c>
      <c r="Z55" s="55" t="str">
        <f t="shared" si="95"/>
        <v>)</v>
      </c>
      <c r="AA55" s="65" t="str">
        <f t="shared" si="96"/>
        <v/>
      </c>
      <c r="AB55" s="56" t="str">
        <f t="shared" si="16"/>
        <v/>
      </c>
      <c r="AC55" s="66" t="str">
        <f t="shared" si="97"/>
        <v/>
      </c>
      <c r="AD55" s="58" t="str">
        <f t="shared" si="98"/>
        <v/>
      </c>
      <c r="AE55" s="67" t="str">
        <f t="shared" si="99"/>
        <v/>
      </c>
      <c r="AF55" s="60" t="str">
        <f t="shared" si="100"/>
        <v/>
      </c>
      <c r="AG55" s="60" t="str">
        <f t="shared" si="101"/>
        <v/>
      </c>
      <c r="AH55" s="68" t="str">
        <f t="shared" si="102"/>
        <v/>
      </c>
      <c r="AI55" s="69" t="str">
        <f t="shared" si="23"/>
        <v/>
      </c>
      <c r="AJ55" s="63" t="str">
        <f t="shared" si="103"/>
        <v/>
      </c>
      <c r="AK55" s="63" t="str">
        <f t="shared" si="104"/>
        <v/>
      </c>
      <c r="AL55" s="63" t="str">
        <f t="shared" si="105"/>
        <v/>
      </c>
      <c r="AM55" s="63" t="str">
        <f t="shared" si="106"/>
        <v/>
      </c>
      <c r="AN55" s="63" t="str">
        <f t="shared" si="107"/>
        <v/>
      </c>
    </row>
    <row r="56" spans="1:40" ht="24.5" thickTop="1" thickBot="1" x14ac:dyDescent="0.55000000000000004">
      <c r="C56" s="50" t="s">
        <v>1036</v>
      </c>
      <c r="D56" s="51" t="s">
        <v>988</v>
      </c>
      <c r="E56" s="51"/>
      <c r="F56" s="52" t="s">
        <v>1021</v>
      </c>
      <c r="G56" s="52"/>
      <c r="H56" s="51"/>
      <c r="I56" s="51"/>
      <c r="J56" s="53"/>
      <c r="K56" s="53"/>
      <c r="L56" s="54" t="str">
        <f t="shared" si="108"/>
        <v xml:space="preserve">            { line: "Tú eres sacerdote para siempre,, (Si,,15)(Sol#,,250)", sC: ""},</v>
      </c>
      <c r="M56" s="55" t="str">
        <f t="shared" si="86"/>
        <v>(</v>
      </c>
      <c r="N56" s="56" t="str">
        <f t="shared" si="2"/>
        <v>Si</v>
      </c>
      <c r="O56" s="57" t="str">
        <f t="shared" si="87"/>
        <v>,</v>
      </c>
      <c r="P56" s="58" t="str">
        <f t="shared" si="4"/>
        <v/>
      </c>
      <c r="Q56" s="59" t="str">
        <f t="shared" si="88"/>
        <v>,</v>
      </c>
      <c r="R56" s="60">
        <f t="shared" si="89"/>
        <v>15</v>
      </c>
      <c r="S56" s="55" t="str">
        <f t="shared" si="90"/>
        <v>)</v>
      </c>
      <c r="T56" s="61" t="str">
        <f t="shared" si="91"/>
        <v>(</v>
      </c>
      <c r="U56" s="62" t="str">
        <f t="shared" si="9"/>
        <v>Sol#</v>
      </c>
      <c r="V56" s="63" t="str">
        <f t="shared" si="92"/>
        <v>,</v>
      </c>
      <c r="W56" s="64" t="str">
        <f t="shared" si="11"/>
        <v/>
      </c>
      <c r="X56" s="63" t="str">
        <f t="shared" si="93"/>
        <v>,</v>
      </c>
      <c r="Y56" s="63">
        <f t="shared" si="94"/>
        <v>250</v>
      </c>
      <c r="Z56" s="55" t="str">
        <f t="shared" si="95"/>
        <v>)</v>
      </c>
      <c r="AA56" s="65" t="str">
        <f t="shared" si="96"/>
        <v/>
      </c>
      <c r="AB56" s="56" t="str">
        <f t="shared" si="16"/>
        <v/>
      </c>
      <c r="AC56" s="66" t="str">
        <f t="shared" si="97"/>
        <v/>
      </c>
      <c r="AD56" s="58" t="str">
        <f t="shared" si="98"/>
        <v/>
      </c>
      <c r="AE56" s="67" t="str">
        <f t="shared" si="99"/>
        <v/>
      </c>
      <c r="AF56" s="60" t="str">
        <f t="shared" si="100"/>
        <v/>
      </c>
      <c r="AG56" s="60" t="str">
        <f t="shared" si="101"/>
        <v/>
      </c>
      <c r="AH56" s="68" t="str">
        <f t="shared" si="102"/>
        <v/>
      </c>
      <c r="AI56" s="69" t="str">
        <f t="shared" si="23"/>
        <v/>
      </c>
      <c r="AJ56" s="63" t="str">
        <f t="shared" si="103"/>
        <v/>
      </c>
      <c r="AK56" s="63" t="str">
        <f t="shared" si="104"/>
        <v/>
      </c>
      <c r="AL56" s="63" t="str">
        <f t="shared" si="105"/>
        <v/>
      </c>
      <c r="AM56" s="63" t="str">
        <f t="shared" si="106"/>
        <v/>
      </c>
      <c r="AN56" s="63" t="str">
        <f t="shared" si="107"/>
        <v/>
      </c>
    </row>
    <row r="57" spans="1:40" ht="24.5" thickTop="1" thickBot="1" x14ac:dyDescent="0.55000000000000004">
      <c r="C57" s="50" t="s">
        <v>1037</v>
      </c>
      <c r="D57" s="51" t="s">
        <v>1017</v>
      </c>
      <c r="E57" s="51"/>
      <c r="F57" s="52" t="s">
        <v>1015</v>
      </c>
      <c r="G57" s="52"/>
      <c r="H57" s="51"/>
      <c r="I57" s="51"/>
      <c r="J57" s="53"/>
      <c r="K57" s="53"/>
      <c r="L57" s="54" t="str">
        <f t="shared" si="108"/>
        <v xml:space="preserve">            { line: "a semejanza de Melquisedec,, (La,,15)(Mi,,250)", sC: ""},</v>
      </c>
      <c r="M57" s="55" t="str">
        <f t="shared" si="86"/>
        <v>(</v>
      </c>
      <c r="N57" s="56" t="str">
        <f t="shared" si="2"/>
        <v>La</v>
      </c>
      <c r="O57" s="57" t="str">
        <f t="shared" si="87"/>
        <v>,</v>
      </c>
      <c r="P57" s="58" t="str">
        <f t="shared" si="4"/>
        <v/>
      </c>
      <c r="Q57" s="59" t="str">
        <f t="shared" si="88"/>
        <v>,</v>
      </c>
      <c r="R57" s="60">
        <f t="shared" si="89"/>
        <v>15</v>
      </c>
      <c r="S57" s="55" t="str">
        <f t="shared" si="90"/>
        <v>)</v>
      </c>
      <c r="T57" s="61" t="str">
        <f t="shared" si="91"/>
        <v>(</v>
      </c>
      <c r="U57" s="62" t="str">
        <f t="shared" si="9"/>
        <v>Mi</v>
      </c>
      <c r="V57" s="63" t="str">
        <f t="shared" si="92"/>
        <v>,</v>
      </c>
      <c r="W57" s="64" t="str">
        <f t="shared" si="11"/>
        <v/>
      </c>
      <c r="X57" s="63" t="str">
        <f t="shared" si="93"/>
        <v>,</v>
      </c>
      <c r="Y57" s="63">
        <f t="shared" si="94"/>
        <v>250</v>
      </c>
      <c r="Z57" s="55" t="str">
        <f t="shared" si="95"/>
        <v>)</v>
      </c>
      <c r="AA57" s="65" t="str">
        <f t="shared" si="96"/>
        <v/>
      </c>
      <c r="AB57" s="56" t="str">
        <f t="shared" si="16"/>
        <v/>
      </c>
      <c r="AC57" s="66" t="str">
        <f t="shared" si="97"/>
        <v/>
      </c>
      <c r="AD57" s="58" t="str">
        <f t="shared" si="98"/>
        <v/>
      </c>
      <c r="AE57" s="67" t="str">
        <f t="shared" si="99"/>
        <v/>
      </c>
      <c r="AF57" s="60" t="str">
        <f t="shared" si="100"/>
        <v/>
      </c>
      <c r="AG57" s="60" t="str">
        <f t="shared" si="101"/>
        <v/>
      </c>
      <c r="AH57" s="68" t="str">
        <f t="shared" si="102"/>
        <v/>
      </c>
      <c r="AI57" s="69" t="str">
        <f t="shared" si="23"/>
        <v/>
      </c>
      <c r="AJ57" s="63" t="str">
        <f t="shared" si="103"/>
        <v/>
      </c>
      <c r="AK57" s="63" t="str">
        <f t="shared" si="104"/>
        <v/>
      </c>
      <c r="AL57" s="63" t="str">
        <f t="shared" si="105"/>
        <v/>
      </c>
      <c r="AM57" s="63" t="str">
        <f t="shared" si="106"/>
        <v/>
      </c>
      <c r="AN57" s="63" t="str">
        <f t="shared" si="107"/>
        <v/>
      </c>
    </row>
    <row r="58" spans="1:40" ht="24.5" thickTop="1" thickBot="1" x14ac:dyDescent="0.55000000000000004">
      <c r="C58" s="50" t="s">
        <v>1038</v>
      </c>
      <c r="D58" s="51" t="s">
        <v>988</v>
      </c>
      <c r="E58" s="51">
        <v>7</v>
      </c>
      <c r="F58" s="52" t="s">
        <v>1015</v>
      </c>
      <c r="G58" s="52"/>
      <c r="H58" s="51"/>
      <c r="I58" s="51"/>
      <c r="J58" s="53"/>
      <c r="K58" s="53"/>
      <c r="L58" s="54" t="str">
        <f t="shared" si="108"/>
        <v xml:space="preserve">            { line: "a semejanza de Melquisedec»., (Si,7,15)(Mi,,250)", sC: ""},</v>
      </c>
      <c r="M58" s="55" t="str">
        <f t="shared" si="86"/>
        <v>(</v>
      </c>
      <c r="N58" s="56" t="str">
        <f t="shared" si="2"/>
        <v>Si</v>
      </c>
      <c r="O58" s="57" t="str">
        <f t="shared" si="87"/>
        <v>,</v>
      </c>
      <c r="P58" s="58">
        <f t="shared" si="4"/>
        <v>7</v>
      </c>
      <c r="Q58" s="59" t="str">
        <f t="shared" si="88"/>
        <v>,</v>
      </c>
      <c r="R58" s="60">
        <f t="shared" si="89"/>
        <v>15</v>
      </c>
      <c r="S58" s="55" t="str">
        <f t="shared" si="90"/>
        <v>)</v>
      </c>
      <c r="T58" s="61" t="str">
        <f t="shared" si="91"/>
        <v>(</v>
      </c>
      <c r="U58" s="62" t="str">
        <f t="shared" si="9"/>
        <v>Mi</v>
      </c>
      <c r="V58" s="63" t="str">
        <f t="shared" si="92"/>
        <v>,</v>
      </c>
      <c r="W58" s="64" t="str">
        <f t="shared" si="11"/>
        <v/>
      </c>
      <c r="X58" s="63" t="str">
        <f t="shared" si="93"/>
        <v>,</v>
      </c>
      <c r="Y58" s="63">
        <f t="shared" si="94"/>
        <v>250</v>
      </c>
      <c r="Z58" s="55" t="str">
        <f t="shared" si="95"/>
        <v>)</v>
      </c>
      <c r="AA58" s="65" t="str">
        <f t="shared" si="96"/>
        <v/>
      </c>
      <c r="AB58" s="56" t="str">
        <f t="shared" si="16"/>
        <v/>
      </c>
      <c r="AC58" s="66" t="str">
        <f t="shared" si="97"/>
        <v/>
      </c>
      <c r="AD58" s="58" t="str">
        <f t="shared" si="98"/>
        <v/>
      </c>
      <c r="AE58" s="67" t="str">
        <f t="shared" si="99"/>
        <v/>
      </c>
      <c r="AF58" s="60" t="str">
        <f t="shared" si="100"/>
        <v/>
      </c>
      <c r="AG58" s="60" t="str">
        <f t="shared" si="101"/>
        <v/>
      </c>
      <c r="AH58" s="68" t="str">
        <f t="shared" si="102"/>
        <v/>
      </c>
      <c r="AI58" s="69" t="str">
        <f t="shared" si="23"/>
        <v/>
      </c>
      <c r="AJ58" s="63" t="str">
        <f t="shared" si="103"/>
        <v/>
      </c>
      <c r="AK58" s="63" t="str">
        <f t="shared" si="104"/>
        <v/>
      </c>
      <c r="AL58" s="63" t="str">
        <f t="shared" si="105"/>
        <v/>
      </c>
      <c r="AM58" s="63" t="str">
        <f t="shared" si="106"/>
        <v/>
      </c>
      <c r="AN58" s="63" t="str">
        <f t="shared" si="107"/>
        <v/>
      </c>
    </row>
    <row r="59" spans="1:40" ht="26.5" thickTop="1" thickBot="1" x14ac:dyDescent="0.55000000000000004">
      <c r="C59" s="72"/>
      <c r="D59" s="73"/>
      <c r="E59" s="73"/>
      <c r="F59" s="73"/>
      <c r="G59" s="73"/>
      <c r="H59" s="73"/>
      <c r="I59" s="73"/>
      <c r="J59" s="73"/>
      <c r="K59" s="73"/>
      <c r="L59" s="74" t="s">
        <v>997</v>
      </c>
      <c r="M59" s="55"/>
      <c r="N59" s="56"/>
      <c r="O59" s="57"/>
      <c r="P59" s="58"/>
      <c r="Q59" s="59"/>
      <c r="R59" s="60"/>
      <c r="S59" s="55"/>
      <c r="T59" s="61"/>
      <c r="U59" s="62"/>
      <c r="V59" s="63"/>
      <c r="W59" s="64"/>
      <c r="X59" s="63"/>
      <c r="Y59" s="63"/>
      <c r="Z59" s="55"/>
      <c r="AA59" s="65"/>
      <c r="AB59" s="56"/>
      <c r="AC59" s="66"/>
      <c r="AD59" s="58"/>
      <c r="AE59" s="67"/>
      <c r="AF59" s="60"/>
      <c r="AG59" s="60"/>
      <c r="AH59" s="68"/>
      <c r="AI59" s="69"/>
      <c r="AJ59" s="63"/>
      <c r="AK59" s="63"/>
      <c r="AL59" s="63"/>
      <c r="AM59" s="63"/>
      <c r="AN59" s="63"/>
    </row>
    <row r="60" spans="1:40" ht="24.5" thickTop="1" thickBot="1" x14ac:dyDescent="0.55000000000000004">
      <c r="C60" s="50" t="s">
        <v>1039</v>
      </c>
      <c r="D60" s="51" t="s">
        <v>1027</v>
      </c>
      <c r="E60" s="51" t="s">
        <v>1016</v>
      </c>
      <c r="F60" s="52" t="s">
        <v>1021</v>
      </c>
      <c r="G60" s="52"/>
      <c r="H60" s="51"/>
      <c r="I60" s="51"/>
      <c r="J60" s="53"/>
      <c r="K60" s="53"/>
      <c r="L60" s="54" t="str">
        <f t="shared" si="108"/>
        <v xml:space="preserve">            { line: "Porque el Señor está a tu derecha,, (Do#,m,15)(Sol#,,250)", sC: ""},</v>
      </c>
      <c r="M60" s="55" t="str">
        <f t="shared" si="86"/>
        <v>(</v>
      </c>
      <c r="N60" s="56" t="str">
        <f t="shared" si="2"/>
        <v>Do#</v>
      </c>
      <c r="O60" s="57" t="str">
        <f t="shared" si="87"/>
        <v>,</v>
      </c>
      <c r="P60" s="58" t="str">
        <f t="shared" si="4"/>
        <v>m</v>
      </c>
      <c r="Q60" s="59" t="str">
        <f t="shared" si="88"/>
        <v>,</v>
      </c>
      <c r="R60" s="60">
        <f t="shared" si="89"/>
        <v>15</v>
      </c>
      <c r="S60" s="55" t="str">
        <f t="shared" si="90"/>
        <v>)</v>
      </c>
      <c r="T60" s="61" t="str">
        <f t="shared" si="91"/>
        <v>(</v>
      </c>
      <c r="U60" s="62" t="str">
        <f t="shared" si="9"/>
        <v>Sol#</v>
      </c>
      <c r="V60" s="63" t="str">
        <f t="shared" si="92"/>
        <v>,</v>
      </c>
      <c r="W60" s="64" t="str">
        <f t="shared" si="11"/>
        <v/>
      </c>
      <c r="X60" s="63" t="str">
        <f t="shared" si="93"/>
        <v>,</v>
      </c>
      <c r="Y60" s="63">
        <f t="shared" si="94"/>
        <v>250</v>
      </c>
      <c r="Z60" s="55" t="str">
        <f t="shared" si="95"/>
        <v>)</v>
      </c>
      <c r="AA60" s="65" t="str">
        <f t="shared" si="96"/>
        <v/>
      </c>
      <c r="AB60" s="56" t="str">
        <f t="shared" si="16"/>
        <v/>
      </c>
      <c r="AC60" s="66" t="str">
        <f t="shared" si="97"/>
        <v/>
      </c>
      <c r="AD60" s="58" t="str">
        <f t="shared" si="98"/>
        <v/>
      </c>
      <c r="AE60" s="67" t="str">
        <f t="shared" si="99"/>
        <v/>
      </c>
      <c r="AF60" s="60" t="str">
        <f t="shared" si="100"/>
        <v/>
      </c>
      <c r="AG60" s="60" t="str">
        <f t="shared" si="101"/>
        <v/>
      </c>
      <c r="AH60" s="68" t="str">
        <f t="shared" si="102"/>
        <v/>
      </c>
      <c r="AI60" s="69" t="str">
        <f t="shared" si="23"/>
        <v/>
      </c>
      <c r="AJ60" s="63" t="str">
        <f t="shared" si="103"/>
        <v/>
      </c>
      <c r="AK60" s="63" t="str">
        <f t="shared" si="104"/>
        <v/>
      </c>
      <c r="AL60" s="63" t="str">
        <f t="shared" si="105"/>
        <v/>
      </c>
      <c r="AM60" s="63" t="str">
        <f t="shared" si="106"/>
        <v/>
      </c>
      <c r="AN60" s="63" t="str">
        <f t="shared" si="107"/>
        <v/>
      </c>
    </row>
    <row r="61" spans="1:40" ht="24.5" thickTop="1" thickBot="1" x14ac:dyDescent="0.55000000000000004">
      <c r="C61" s="50" t="s">
        <v>1040</v>
      </c>
      <c r="D61" s="51" t="s">
        <v>988</v>
      </c>
      <c r="E61" s="51"/>
      <c r="F61" s="52" t="s">
        <v>1021</v>
      </c>
      <c r="G61" s="52"/>
      <c r="H61" s="51"/>
      <c r="I61" s="51"/>
      <c r="J61" s="53"/>
      <c r="K61" s="53"/>
      <c r="L61" s="77" t="str">
        <f t="shared" si="108"/>
        <v xml:space="preserve">            { line: "destruirá tus enemigos,, (Si,,15)(Sol#,,250)", sC: ""},</v>
      </c>
      <c r="M61" s="55" t="str">
        <f t="shared" si="86"/>
        <v>(</v>
      </c>
      <c r="N61" s="56" t="str">
        <f t="shared" si="2"/>
        <v>Si</v>
      </c>
      <c r="O61" s="57" t="str">
        <f t="shared" si="87"/>
        <v>,</v>
      </c>
      <c r="P61" s="58" t="str">
        <f t="shared" si="4"/>
        <v/>
      </c>
      <c r="Q61" s="59" t="str">
        <f t="shared" si="88"/>
        <v>,</v>
      </c>
      <c r="R61" s="60">
        <f t="shared" si="89"/>
        <v>15</v>
      </c>
      <c r="S61" s="55" t="str">
        <f t="shared" si="90"/>
        <v>)</v>
      </c>
      <c r="T61" s="61" t="str">
        <f t="shared" si="91"/>
        <v>(</v>
      </c>
      <c r="U61" s="62" t="str">
        <f t="shared" si="9"/>
        <v>Sol#</v>
      </c>
      <c r="V61" s="63" t="str">
        <f t="shared" si="92"/>
        <v>,</v>
      </c>
      <c r="W61" s="64" t="str">
        <f t="shared" si="11"/>
        <v/>
      </c>
      <c r="X61" s="63" t="str">
        <f t="shared" si="93"/>
        <v>,</v>
      </c>
      <c r="Y61" s="63">
        <f t="shared" si="94"/>
        <v>250</v>
      </c>
      <c r="Z61" s="55" t="str">
        <f t="shared" si="95"/>
        <v>)</v>
      </c>
      <c r="AA61" s="65" t="str">
        <f t="shared" si="96"/>
        <v/>
      </c>
      <c r="AB61" s="56" t="str">
        <f t="shared" si="16"/>
        <v/>
      </c>
      <c r="AC61" s="66" t="str">
        <f t="shared" si="97"/>
        <v/>
      </c>
      <c r="AD61" s="58" t="str">
        <f t="shared" si="98"/>
        <v/>
      </c>
      <c r="AE61" s="67" t="str">
        <f t="shared" si="99"/>
        <v/>
      </c>
      <c r="AF61" s="60" t="str">
        <f t="shared" si="100"/>
        <v/>
      </c>
      <c r="AG61" s="60" t="str">
        <f t="shared" si="101"/>
        <v/>
      </c>
      <c r="AH61" s="68" t="str">
        <f t="shared" si="102"/>
        <v/>
      </c>
      <c r="AI61" s="69" t="str">
        <f t="shared" si="23"/>
        <v/>
      </c>
      <c r="AJ61" s="63" t="str">
        <f t="shared" si="103"/>
        <v/>
      </c>
      <c r="AK61" s="63" t="str">
        <f t="shared" si="104"/>
        <v/>
      </c>
      <c r="AL61" s="63" t="str">
        <f t="shared" si="105"/>
        <v/>
      </c>
      <c r="AM61" s="63" t="str">
        <f t="shared" si="106"/>
        <v/>
      </c>
      <c r="AN61" s="63" t="str">
        <f t="shared" si="107"/>
        <v/>
      </c>
    </row>
    <row r="62" spans="1:40" ht="24.5" thickTop="1" thickBot="1" x14ac:dyDescent="0.55000000000000004">
      <c r="C62" s="50" t="s">
        <v>1041</v>
      </c>
      <c r="D62" s="51" t="s">
        <v>1017</v>
      </c>
      <c r="E62" s="51"/>
      <c r="F62" s="52" t="s">
        <v>1015</v>
      </c>
      <c r="G62" s="52"/>
      <c r="H62" s="51"/>
      <c r="I62" s="51"/>
      <c r="J62" s="53"/>
      <c r="K62" s="53"/>
      <c r="L62" s="77" t="str">
        <f t="shared" si="108"/>
        <v xml:space="preserve">            { line: "tú juzgarás los pueblos,, (La,,15)(Mi,,250)", sC: ""},</v>
      </c>
      <c r="M62" s="55" t="str">
        <f t="shared" si="86"/>
        <v>(</v>
      </c>
      <c r="N62" s="56" t="str">
        <f t="shared" si="2"/>
        <v>La</v>
      </c>
      <c r="O62" s="57" t="str">
        <f t="shared" si="87"/>
        <v>,</v>
      </c>
      <c r="P62" s="58" t="str">
        <f t="shared" si="4"/>
        <v/>
      </c>
      <c r="Q62" s="59" t="str">
        <f t="shared" si="88"/>
        <v>,</v>
      </c>
      <c r="R62" s="60">
        <f t="shared" si="89"/>
        <v>15</v>
      </c>
      <c r="S62" s="55" t="str">
        <f t="shared" si="90"/>
        <v>)</v>
      </c>
      <c r="T62" s="61" t="str">
        <f t="shared" si="91"/>
        <v>(</v>
      </c>
      <c r="U62" s="62" t="str">
        <f t="shared" si="9"/>
        <v>Mi</v>
      </c>
      <c r="V62" s="63" t="str">
        <f t="shared" si="92"/>
        <v>,</v>
      </c>
      <c r="W62" s="64" t="str">
        <f t="shared" si="11"/>
        <v/>
      </c>
      <c r="X62" s="63" t="str">
        <f t="shared" si="93"/>
        <v>,</v>
      </c>
      <c r="Y62" s="63">
        <f t="shared" si="94"/>
        <v>250</v>
      </c>
      <c r="Z62" s="55" t="str">
        <f t="shared" si="95"/>
        <v>)</v>
      </c>
      <c r="AA62" s="65" t="str">
        <f t="shared" si="96"/>
        <v/>
      </c>
      <c r="AB62" s="56" t="str">
        <f t="shared" si="16"/>
        <v/>
      </c>
      <c r="AC62" s="66" t="str">
        <f t="shared" si="97"/>
        <v/>
      </c>
      <c r="AD62" s="58" t="str">
        <f t="shared" si="98"/>
        <v/>
      </c>
      <c r="AE62" s="67" t="str">
        <f t="shared" si="99"/>
        <v/>
      </c>
      <c r="AF62" s="60" t="str">
        <f t="shared" si="100"/>
        <v/>
      </c>
      <c r="AG62" s="60" t="str">
        <f t="shared" si="101"/>
        <v/>
      </c>
      <c r="AH62" s="68" t="str">
        <f t="shared" si="102"/>
        <v/>
      </c>
      <c r="AI62" s="69" t="str">
        <f t="shared" si="23"/>
        <v/>
      </c>
      <c r="AJ62" s="63" t="str">
        <f t="shared" si="103"/>
        <v/>
      </c>
      <c r="AK62" s="63" t="str">
        <f t="shared" si="104"/>
        <v/>
      </c>
      <c r="AL62" s="63" t="str">
        <f t="shared" si="105"/>
        <v/>
      </c>
      <c r="AM62" s="63" t="str">
        <f t="shared" si="106"/>
        <v/>
      </c>
      <c r="AN62" s="63" t="str">
        <f t="shared" si="107"/>
        <v/>
      </c>
    </row>
    <row r="63" spans="1:40" ht="24.5" thickTop="1" thickBot="1" x14ac:dyDescent="0.55000000000000004">
      <c r="C63" s="50" t="s">
        <v>1042</v>
      </c>
      <c r="D63" s="51" t="s">
        <v>988</v>
      </c>
      <c r="E63" s="51">
        <v>7</v>
      </c>
      <c r="F63" s="52" t="s">
        <v>1015</v>
      </c>
      <c r="G63" s="52"/>
      <c r="H63" s="51"/>
      <c r="I63" s="51"/>
      <c r="J63" s="53"/>
      <c r="K63" s="53"/>
      <c r="L63" s="77" t="str">
        <f t="shared" si="108"/>
        <v xml:space="preserve">            { line: "sentenciarás a las naciones., (Si,7,15)(Mi,,250)", sC: ""},</v>
      </c>
      <c r="M63" s="55" t="str">
        <f t="shared" si="86"/>
        <v>(</v>
      </c>
      <c r="N63" s="56" t="str">
        <f t="shared" si="2"/>
        <v>Si</v>
      </c>
      <c r="O63" s="57" t="str">
        <f t="shared" si="87"/>
        <v>,</v>
      </c>
      <c r="P63" s="58">
        <f t="shared" si="4"/>
        <v>7</v>
      </c>
      <c r="Q63" s="59" t="str">
        <f t="shared" si="88"/>
        <v>,</v>
      </c>
      <c r="R63" s="60">
        <f t="shared" si="89"/>
        <v>15</v>
      </c>
      <c r="S63" s="55" t="str">
        <f t="shared" si="90"/>
        <v>)</v>
      </c>
      <c r="T63" s="61" t="str">
        <f t="shared" si="91"/>
        <v>(</v>
      </c>
      <c r="U63" s="62" t="str">
        <f t="shared" si="9"/>
        <v>Mi</v>
      </c>
      <c r="V63" s="63" t="str">
        <f t="shared" si="92"/>
        <v>,</v>
      </c>
      <c r="W63" s="64" t="str">
        <f t="shared" si="11"/>
        <v/>
      </c>
      <c r="X63" s="63" t="str">
        <f t="shared" si="93"/>
        <v>,</v>
      </c>
      <c r="Y63" s="63">
        <f t="shared" si="94"/>
        <v>250</v>
      </c>
      <c r="Z63" s="55" t="str">
        <f t="shared" si="95"/>
        <v>)</v>
      </c>
      <c r="AA63" s="65" t="str">
        <f t="shared" si="96"/>
        <v/>
      </c>
      <c r="AB63" s="56" t="str">
        <f t="shared" si="16"/>
        <v/>
      </c>
      <c r="AC63" s="66" t="str">
        <f t="shared" si="97"/>
        <v/>
      </c>
      <c r="AD63" s="58" t="str">
        <f t="shared" si="98"/>
        <v/>
      </c>
      <c r="AE63" s="67" t="str">
        <f t="shared" si="99"/>
        <v/>
      </c>
      <c r="AF63" s="60" t="str">
        <f t="shared" si="100"/>
        <v/>
      </c>
      <c r="AG63" s="60" t="str">
        <f t="shared" si="101"/>
        <v/>
      </c>
      <c r="AH63" s="68" t="str">
        <f t="shared" si="102"/>
        <v/>
      </c>
      <c r="AI63" s="69" t="str">
        <f t="shared" si="23"/>
        <v/>
      </c>
      <c r="AJ63" s="63" t="str">
        <f t="shared" si="103"/>
        <v/>
      </c>
      <c r="AK63" s="63" t="str">
        <f t="shared" si="104"/>
        <v/>
      </c>
      <c r="AL63" s="63" t="str">
        <f t="shared" si="105"/>
        <v/>
      </c>
      <c r="AM63" s="63" t="str">
        <f t="shared" si="106"/>
        <v/>
      </c>
      <c r="AN63" s="63" t="str">
        <f t="shared" si="107"/>
        <v/>
      </c>
    </row>
    <row r="64" spans="1:40" ht="26.5" thickTop="1" thickBot="1" x14ac:dyDescent="0.55000000000000004">
      <c r="C64" s="72"/>
      <c r="D64" s="73"/>
      <c r="E64" s="73"/>
      <c r="F64" s="73"/>
      <c r="G64" s="73"/>
      <c r="H64" s="73"/>
      <c r="I64" s="73"/>
      <c r="J64" s="73"/>
      <c r="K64" s="73"/>
      <c r="L64" s="74" t="s">
        <v>997</v>
      </c>
      <c r="M64" s="55"/>
      <c r="N64" s="56"/>
      <c r="O64" s="57"/>
      <c r="P64" s="58"/>
      <c r="Q64" s="59"/>
      <c r="R64" s="60"/>
      <c r="S64" s="55"/>
      <c r="T64" s="61"/>
      <c r="U64" s="62"/>
      <c r="V64" s="63"/>
      <c r="W64" s="64"/>
      <c r="X64" s="63"/>
      <c r="Y64" s="63"/>
      <c r="Z64" s="55"/>
      <c r="AA64" s="65"/>
      <c r="AB64" s="56"/>
      <c r="AC64" s="66"/>
      <c r="AD64" s="58"/>
      <c r="AE64" s="67"/>
      <c r="AF64" s="60"/>
      <c r="AG64" s="60"/>
      <c r="AH64" s="68"/>
      <c r="AI64" s="69"/>
      <c r="AJ64" s="63"/>
      <c r="AK64" s="63"/>
      <c r="AL64" s="63"/>
      <c r="AM64" s="63"/>
      <c r="AN64" s="63"/>
    </row>
    <row r="65" spans="2:40" ht="24.5" thickTop="1" thickBot="1" x14ac:dyDescent="0.55000000000000004">
      <c r="C65" s="50" t="s">
        <v>1043</v>
      </c>
      <c r="D65" s="51" t="s">
        <v>1027</v>
      </c>
      <c r="E65" s="51" t="s">
        <v>1016</v>
      </c>
      <c r="F65" s="52" t="s">
        <v>1021</v>
      </c>
      <c r="G65" s="52"/>
      <c r="H65" s="51"/>
      <c r="I65" s="51"/>
      <c r="J65" s="53"/>
      <c r="K65" s="53"/>
      <c r="L65" s="54" t="str">
        <f t="shared" si="108"/>
        <v xml:space="preserve">            { line: "En el camino bebe del torrente,, (Do#,m,15)(Sol#,,250)", sC: ""},</v>
      </c>
      <c r="M65" s="55" t="str">
        <f t="shared" si="86"/>
        <v>(</v>
      </c>
      <c r="N65" s="56" t="str">
        <f t="shared" si="2"/>
        <v>Do#</v>
      </c>
      <c r="O65" s="57" t="str">
        <f t="shared" si="87"/>
        <v>,</v>
      </c>
      <c r="P65" s="58" t="str">
        <f t="shared" si="4"/>
        <v>m</v>
      </c>
      <c r="Q65" s="59" t="str">
        <f t="shared" si="88"/>
        <v>,</v>
      </c>
      <c r="R65" s="60">
        <f t="shared" si="89"/>
        <v>15</v>
      </c>
      <c r="S65" s="55" t="str">
        <f t="shared" si="90"/>
        <v>)</v>
      </c>
      <c r="T65" s="61" t="str">
        <f t="shared" si="91"/>
        <v>(</v>
      </c>
      <c r="U65" s="62" t="str">
        <f t="shared" si="9"/>
        <v>Sol#</v>
      </c>
      <c r="V65" s="63" t="str">
        <f t="shared" si="92"/>
        <v>,</v>
      </c>
      <c r="W65" s="64" t="str">
        <f t="shared" si="11"/>
        <v/>
      </c>
      <c r="X65" s="63" t="str">
        <f t="shared" si="93"/>
        <v>,</v>
      </c>
      <c r="Y65" s="63">
        <f t="shared" si="94"/>
        <v>250</v>
      </c>
      <c r="Z65" s="55" t="str">
        <f t="shared" si="95"/>
        <v>)</v>
      </c>
      <c r="AA65" s="65" t="str">
        <f t="shared" si="96"/>
        <v/>
      </c>
      <c r="AB65" s="56" t="str">
        <f t="shared" si="16"/>
        <v/>
      </c>
      <c r="AC65" s="66" t="str">
        <f t="shared" si="97"/>
        <v/>
      </c>
      <c r="AD65" s="58" t="str">
        <f t="shared" si="98"/>
        <v/>
      </c>
      <c r="AE65" s="67" t="str">
        <f t="shared" si="99"/>
        <v/>
      </c>
      <c r="AF65" s="60" t="str">
        <f t="shared" si="100"/>
        <v/>
      </c>
      <c r="AG65" s="60" t="str">
        <f t="shared" si="101"/>
        <v/>
      </c>
      <c r="AH65" s="68" t="str">
        <f t="shared" si="102"/>
        <v/>
      </c>
      <c r="AI65" s="69" t="str">
        <f t="shared" si="23"/>
        <v/>
      </c>
      <c r="AJ65" s="63" t="str">
        <f t="shared" si="103"/>
        <v/>
      </c>
      <c r="AK65" s="63" t="str">
        <f t="shared" si="104"/>
        <v/>
      </c>
      <c r="AL65" s="63" t="str">
        <f t="shared" si="105"/>
        <v/>
      </c>
      <c r="AM65" s="63" t="str">
        <f t="shared" si="106"/>
        <v/>
      </c>
      <c r="AN65" s="63" t="str">
        <f t="shared" si="107"/>
        <v/>
      </c>
    </row>
    <row r="66" spans="2:40" ht="24.5" thickTop="1" thickBot="1" x14ac:dyDescent="0.55000000000000004">
      <c r="C66" s="50" t="s">
        <v>1044</v>
      </c>
      <c r="D66" s="51" t="s">
        <v>988</v>
      </c>
      <c r="E66" s="51"/>
      <c r="F66" s="52" t="s">
        <v>1021</v>
      </c>
      <c r="G66" s="52"/>
      <c r="H66" s="51"/>
      <c r="I66" s="51"/>
      <c r="J66" s="53"/>
      <c r="K66" s="53"/>
      <c r="L66" s="54" t="str">
        <f t="shared" si="108"/>
        <v xml:space="preserve">            { line: "y levanta la cabeza,, (Si,,15)(Sol#,,250)", sC: ""},</v>
      </c>
      <c r="M66" s="55" t="str">
        <f t="shared" si="86"/>
        <v>(</v>
      </c>
      <c r="N66" s="56" t="str">
        <f t="shared" si="2"/>
        <v>Si</v>
      </c>
      <c r="O66" s="57" t="str">
        <f t="shared" si="87"/>
        <v>,</v>
      </c>
      <c r="P66" s="58" t="str">
        <f t="shared" si="4"/>
        <v/>
      </c>
      <c r="Q66" s="59" t="str">
        <f t="shared" si="88"/>
        <v>,</v>
      </c>
      <c r="R66" s="60">
        <f t="shared" si="89"/>
        <v>15</v>
      </c>
      <c r="S66" s="55" t="str">
        <f t="shared" si="90"/>
        <v>)</v>
      </c>
      <c r="T66" s="61" t="str">
        <f t="shared" si="91"/>
        <v>(</v>
      </c>
      <c r="U66" s="62" t="str">
        <f t="shared" si="9"/>
        <v>Sol#</v>
      </c>
      <c r="V66" s="63" t="str">
        <f t="shared" si="92"/>
        <v>,</v>
      </c>
      <c r="W66" s="64" t="str">
        <f t="shared" si="11"/>
        <v/>
      </c>
      <c r="X66" s="63" t="str">
        <f t="shared" si="93"/>
        <v>,</v>
      </c>
      <c r="Y66" s="63">
        <f t="shared" si="94"/>
        <v>250</v>
      </c>
      <c r="Z66" s="55" t="str">
        <f t="shared" si="95"/>
        <v>)</v>
      </c>
      <c r="AA66" s="65" t="str">
        <f t="shared" si="96"/>
        <v/>
      </c>
      <c r="AB66" s="56" t="str">
        <f t="shared" si="16"/>
        <v/>
      </c>
      <c r="AC66" s="66" t="str">
        <f t="shared" si="97"/>
        <v/>
      </c>
      <c r="AD66" s="58" t="str">
        <f t="shared" si="98"/>
        <v/>
      </c>
      <c r="AE66" s="67" t="str">
        <f t="shared" si="99"/>
        <v/>
      </c>
      <c r="AF66" s="60" t="str">
        <f t="shared" si="100"/>
        <v/>
      </c>
      <c r="AG66" s="60" t="str">
        <f t="shared" si="101"/>
        <v/>
      </c>
      <c r="AH66" s="68" t="str">
        <f t="shared" si="102"/>
        <v/>
      </c>
      <c r="AI66" s="69" t="str">
        <f t="shared" si="23"/>
        <v/>
      </c>
      <c r="AJ66" s="63" t="str">
        <f t="shared" si="103"/>
        <v/>
      </c>
      <c r="AK66" s="63" t="str">
        <f t="shared" si="104"/>
        <v/>
      </c>
      <c r="AL66" s="63" t="str">
        <f t="shared" si="105"/>
        <v/>
      </c>
      <c r="AM66" s="63" t="str">
        <f t="shared" si="106"/>
        <v/>
      </c>
      <c r="AN66" s="63" t="str">
        <f t="shared" si="107"/>
        <v/>
      </c>
    </row>
    <row r="67" spans="2:40" ht="24.5" thickTop="1" thickBot="1" x14ac:dyDescent="0.55000000000000004">
      <c r="C67" s="50" t="s">
        <v>1045</v>
      </c>
      <c r="D67" s="51" t="s">
        <v>1017</v>
      </c>
      <c r="E67" s="51"/>
      <c r="F67" s="52" t="s">
        <v>1015</v>
      </c>
      <c r="G67" s="52"/>
      <c r="H67" s="51"/>
      <c r="I67" s="51"/>
      <c r="J67" s="53"/>
      <c r="K67" s="53"/>
      <c r="L67" s="54" t="str">
        <f t="shared" si="108"/>
        <v xml:space="preserve">            { line: "levanta la cabeza,, (La,,15)(Mi,,250)", sC: ""},</v>
      </c>
      <c r="M67" s="55" t="str">
        <f t="shared" si="86"/>
        <v>(</v>
      </c>
      <c r="N67" s="56" t="str">
        <f t="shared" si="2"/>
        <v>La</v>
      </c>
      <c r="O67" s="57" t="str">
        <f t="shared" si="87"/>
        <v>,</v>
      </c>
      <c r="P67" s="58" t="str">
        <f t="shared" si="4"/>
        <v/>
      </c>
      <c r="Q67" s="59" t="str">
        <f t="shared" si="88"/>
        <v>,</v>
      </c>
      <c r="R67" s="60">
        <f t="shared" si="89"/>
        <v>15</v>
      </c>
      <c r="S67" s="55" t="str">
        <f t="shared" si="90"/>
        <v>)</v>
      </c>
      <c r="T67" s="61" t="str">
        <f t="shared" si="91"/>
        <v>(</v>
      </c>
      <c r="U67" s="62" t="str">
        <f t="shared" si="9"/>
        <v>Mi</v>
      </c>
      <c r="V67" s="63" t="str">
        <f t="shared" si="92"/>
        <v>,</v>
      </c>
      <c r="W67" s="64" t="str">
        <f t="shared" si="11"/>
        <v/>
      </c>
      <c r="X67" s="63" t="str">
        <f t="shared" si="93"/>
        <v>,</v>
      </c>
      <c r="Y67" s="63">
        <f t="shared" si="94"/>
        <v>250</v>
      </c>
      <c r="Z67" s="55" t="str">
        <f t="shared" si="95"/>
        <v>)</v>
      </c>
      <c r="AA67" s="65" t="str">
        <f t="shared" si="96"/>
        <v/>
      </c>
      <c r="AB67" s="56" t="str">
        <f t="shared" si="16"/>
        <v/>
      </c>
      <c r="AC67" s="66" t="str">
        <f t="shared" si="97"/>
        <v/>
      </c>
      <c r="AD67" s="58" t="str">
        <f t="shared" si="98"/>
        <v/>
      </c>
      <c r="AE67" s="67" t="str">
        <f t="shared" si="99"/>
        <v/>
      </c>
      <c r="AF67" s="60" t="str">
        <f t="shared" si="100"/>
        <v/>
      </c>
      <c r="AG67" s="60" t="str">
        <f t="shared" si="101"/>
        <v/>
      </c>
      <c r="AH67" s="68" t="str">
        <f t="shared" si="102"/>
        <v/>
      </c>
      <c r="AI67" s="69" t="str">
        <f t="shared" si="23"/>
        <v/>
      </c>
      <c r="AJ67" s="63" t="str">
        <f t="shared" si="103"/>
        <v/>
      </c>
      <c r="AK67" s="63" t="str">
        <f t="shared" si="104"/>
        <v/>
      </c>
      <c r="AL67" s="63" t="str">
        <f t="shared" si="105"/>
        <v/>
      </c>
      <c r="AM67" s="63" t="str">
        <f t="shared" si="106"/>
        <v/>
      </c>
      <c r="AN67" s="63" t="str">
        <f t="shared" si="107"/>
        <v/>
      </c>
    </row>
    <row r="68" spans="2:40" ht="24.5" thickTop="1" thickBot="1" x14ac:dyDescent="0.55000000000000004">
      <c r="C68" s="50" t="s">
        <v>1046</v>
      </c>
      <c r="D68" s="51" t="s">
        <v>988</v>
      </c>
      <c r="E68" s="51">
        <v>7</v>
      </c>
      <c r="F68" s="52" t="s">
        <v>1015</v>
      </c>
      <c r="G68" s="52"/>
      <c r="H68" s="51"/>
      <c r="I68" s="51"/>
      <c r="J68" s="53"/>
      <c r="K68" s="53"/>
      <c r="L68" s="54" t="str">
        <f t="shared" si="108"/>
        <v xml:space="preserve">            { line: "levanta la cabeza., (Si,7,15)(Mi,,250)", sC: ""},</v>
      </c>
      <c r="M68" s="55" t="str">
        <f t="shared" si="86"/>
        <v>(</v>
      </c>
      <c r="N68" s="56" t="str">
        <f t="shared" si="2"/>
        <v>Si</v>
      </c>
      <c r="O68" s="57" t="str">
        <f t="shared" si="87"/>
        <v>,</v>
      </c>
      <c r="P68" s="58">
        <f t="shared" si="4"/>
        <v>7</v>
      </c>
      <c r="Q68" s="59" t="str">
        <f t="shared" si="88"/>
        <v>,</v>
      </c>
      <c r="R68" s="60">
        <f t="shared" si="89"/>
        <v>15</v>
      </c>
      <c r="S68" s="55" t="str">
        <f t="shared" si="90"/>
        <v>)</v>
      </c>
      <c r="T68" s="61" t="str">
        <f t="shared" si="91"/>
        <v>(</v>
      </c>
      <c r="U68" s="62" t="str">
        <f t="shared" si="9"/>
        <v>Mi</v>
      </c>
      <c r="V68" s="63" t="str">
        <f t="shared" si="92"/>
        <v>,</v>
      </c>
      <c r="W68" s="64" t="str">
        <f t="shared" si="11"/>
        <v/>
      </c>
      <c r="X68" s="63" t="str">
        <f t="shared" si="93"/>
        <v>,</v>
      </c>
      <c r="Y68" s="63">
        <f t="shared" si="94"/>
        <v>250</v>
      </c>
      <c r="Z68" s="55" t="str">
        <f t="shared" si="95"/>
        <v>)</v>
      </c>
      <c r="AA68" s="65" t="str">
        <f t="shared" si="96"/>
        <v/>
      </c>
      <c r="AB68" s="56" t="str">
        <f t="shared" si="16"/>
        <v/>
      </c>
      <c r="AC68" s="66" t="str">
        <f t="shared" si="97"/>
        <v/>
      </c>
      <c r="AD68" s="58" t="str">
        <f t="shared" si="98"/>
        <v/>
      </c>
      <c r="AE68" s="67" t="str">
        <f t="shared" si="99"/>
        <v/>
      </c>
      <c r="AF68" s="60" t="str">
        <f t="shared" si="100"/>
        <v/>
      </c>
      <c r="AG68" s="60" t="str">
        <f t="shared" si="101"/>
        <v/>
      </c>
      <c r="AH68" s="68" t="str">
        <f t="shared" si="102"/>
        <v/>
      </c>
      <c r="AI68" s="69" t="str">
        <f t="shared" si="23"/>
        <v/>
      </c>
      <c r="AJ68" s="63" t="str">
        <f t="shared" si="103"/>
        <v/>
      </c>
      <c r="AK68" s="63" t="str">
        <f t="shared" si="104"/>
        <v/>
      </c>
      <c r="AL68" s="63" t="str">
        <f t="shared" si="105"/>
        <v/>
      </c>
      <c r="AM68" s="63" t="str">
        <f t="shared" si="106"/>
        <v/>
      </c>
      <c r="AN68" s="63" t="str">
        <f t="shared" si="107"/>
        <v/>
      </c>
    </row>
    <row r="69" spans="2:40" ht="26.5" thickTop="1" thickBot="1" x14ac:dyDescent="0.55000000000000004">
      <c r="C69" s="72"/>
      <c r="D69" s="73"/>
      <c r="E69" s="73"/>
      <c r="F69" s="73"/>
      <c r="G69" s="73"/>
      <c r="H69" s="73"/>
      <c r="I69" s="73"/>
      <c r="J69" s="73"/>
      <c r="K69" s="73"/>
      <c r="L69" s="74" t="s">
        <v>997</v>
      </c>
      <c r="M69" s="55"/>
      <c r="N69" s="56"/>
      <c r="O69" s="57"/>
      <c r="P69" s="58"/>
      <c r="Q69" s="59"/>
      <c r="R69" s="60"/>
      <c r="S69" s="55"/>
      <c r="T69" s="61"/>
      <c r="U69" s="62"/>
      <c r="V69" s="63"/>
      <c r="W69" s="64"/>
      <c r="X69" s="63"/>
      <c r="Y69" s="63"/>
      <c r="Z69" s="55"/>
      <c r="AA69" s="65"/>
      <c r="AB69" s="56"/>
      <c r="AC69" s="66"/>
      <c r="AD69" s="58"/>
      <c r="AE69" s="67"/>
      <c r="AF69" s="60"/>
      <c r="AG69" s="60"/>
      <c r="AH69" s="68"/>
      <c r="AI69" s="69"/>
      <c r="AJ69" s="63"/>
      <c r="AK69" s="63"/>
      <c r="AL69" s="63"/>
      <c r="AM69" s="63"/>
      <c r="AN69" s="63"/>
    </row>
    <row r="70" spans="2:40" ht="24.5" thickTop="1" thickBot="1" x14ac:dyDescent="0.55000000000000004">
      <c r="C70" s="78" t="s">
        <v>999</v>
      </c>
      <c r="D70" s="79"/>
      <c r="E70" s="79"/>
      <c r="F70" s="79"/>
      <c r="G70" s="79"/>
      <c r="H70" s="79"/>
      <c r="I70" s="79"/>
      <c r="J70" s="79"/>
      <c r="K70" s="79"/>
      <c r="L70" s="80" t="s">
        <v>1000</v>
      </c>
      <c r="M70" s="55" t="str">
        <f t="shared" ref="M70:M76" si="109">IF(N70="","","(")</f>
        <v/>
      </c>
      <c r="N70" s="56" t="str">
        <f t="shared" ref="N70:N76" si="110">IF(D70="","",D70)</f>
        <v/>
      </c>
      <c r="O70" s="57" t="str">
        <f t="shared" ref="O70:O76" si="111">IF(N70="","",",")</f>
        <v/>
      </c>
      <c r="P70" s="58" t="str">
        <f t="shared" ref="P70:P76" si="112">IF(E70="","",E70)</f>
        <v/>
      </c>
      <c r="Q70" s="59" t="str">
        <f t="shared" ref="Q70:Q76" si="113">IF(N70="","",",")</f>
        <v/>
      </c>
      <c r="R70" s="60" t="str">
        <f t="shared" ref="R70:R76" si="114">IF(N70="","",15)</f>
        <v/>
      </c>
      <c r="S70" s="55" t="str">
        <f t="shared" ref="S70:S76" si="115">IF(N70="","",")")</f>
        <v/>
      </c>
      <c r="T70" s="61" t="str">
        <f t="shared" ref="T70:T76" si="116">IF(U70="","","(")</f>
        <v/>
      </c>
      <c r="U70" s="62" t="str">
        <f t="shared" ref="U70:U76" si="117">IF(F70="","",F70)</f>
        <v/>
      </c>
      <c r="V70" s="63" t="str">
        <f t="shared" ref="V70:V76" si="118">IF(U70="","",",")</f>
        <v/>
      </c>
      <c r="W70" s="64" t="str">
        <f t="shared" ref="W70:W76" si="119">IF(G70="","",G70)</f>
        <v/>
      </c>
      <c r="X70" s="63" t="str">
        <f t="shared" ref="X70:X76" si="120">IF(U70="","",",")</f>
        <v/>
      </c>
      <c r="Y70" s="63" t="str">
        <f t="shared" ref="Y70:Y76" si="121">IF(U70="","",250)</f>
        <v/>
      </c>
      <c r="Z70" s="55" t="str">
        <f t="shared" ref="Z70:Z76" si="122">IF(U70="","",")")</f>
        <v/>
      </c>
      <c r="AA70" s="65" t="str">
        <f t="shared" ref="AA70:AA76" si="123">IF(AB70="","","(")</f>
        <v/>
      </c>
      <c r="AB70" s="56" t="str">
        <f t="shared" ref="AB70:AB76" si="124">IF(H70="","",H70)</f>
        <v/>
      </c>
      <c r="AC70" s="66" t="str">
        <f t="shared" ref="AC70:AC76" si="125">IF(AB70="","",",")</f>
        <v/>
      </c>
      <c r="AD70" s="58" t="str">
        <f t="shared" ref="AD70:AD76" si="126">IF(I70="","",I70)</f>
        <v/>
      </c>
      <c r="AE70" s="67" t="str">
        <f t="shared" ref="AE70:AE76" si="127">IF(AB70="","",",")</f>
        <v/>
      </c>
      <c r="AF70" s="60" t="str">
        <f t="shared" ref="AF70:AF76" si="128">IF(AB70="","",350)</f>
        <v/>
      </c>
      <c r="AG70" s="60" t="str">
        <f t="shared" ref="AG70:AG76" si="129">IF(AB70="","",")")</f>
        <v/>
      </c>
      <c r="AH70" s="68" t="str">
        <f t="shared" ref="AH70:AH76" si="130">IF(AI70="","","(")</f>
        <v/>
      </c>
      <c r="AI70" s="69" t="str">
        <f t="shared" ref="AI70:AI76" si="131">IF(J70="","",J70)</f>
        <v/>
      </c>
      <c r="AJ70" s="63" t="str">
        <f t="shared" ref="AJ70:AJ76" si="132">IF(AI70="","",",")</f>
        <v/>
      </c>
      <c r="AK70" s="63" t="str">
        <f t="shared" ref="AK70:AK76" si="133">IF(K70="","",K70)</f>
        <v/>
      </c>
      <c r="AL70" s="63" t="str">
        <f t="shared" ref="AL70:AL76" si="134">IF(AI70="","",",")</f>
        <v/>
      </c>
      <c r="AM70" s="63" t="str">
        <f t="shared" ref="AM70:AM76" si="135">IF(AI70="","",450)</f>
        <v/>
      </c>
      <c r="AN70" s="63" t="str">
        <f t="shared" ref="AN70:AN76" si="136">IF(AI70="","",")")</f>
        <v/>
      </c>
    </row>
    <row r="71" spans="2:40" ht="24.5" thickTop="1" thickBot="1" x14ac:dyDescent="0.55000000000000004">
      <c r="B71" t="s">
        <v>1001</v>
      </c>
      <c r="C71" s="81" t="s">
        <v>1019</v>
      </c>
      <c r="D71" s="82" t="s">
        <v>1015</v>
      </c>
      <c r="E71" s="82"/>
      <c r="F71" s="82"/>
      <c r="G71" s="82"/>
      <c r="H71" s="82"/>
      <c r="I71" s="82"/>
      <c r="J71" s="82"/>
      <c r="K71" s="82"/>
      <c r="L71" s="83" t="str">
        <f>IF(C71="","",_xlfn.CONCAT("       triggerLine: ","""",C71,", ",M71:AN71,""", sC: ","""",B71,""", lines: ["))</f>
        <v xml:space="preserve">       triggerLine: "DICE EL SEÑOR A MI SEÑOR:, (Mi,,15)", sC: "ta as", lines: [</v>
      </c>
      <c r="M71" s="55" t="str">
        <f t="shared" si="109"/>
        <v>(</v>
      </c>
      <c r="N71" s="56" t="str">
        <f t="shared" si="110"/>
        <v>Mi</v>
      </c>
      <c r="O71" s="57" t="str">
        <f t="shared" si="111"/>
        <v>,</v>
      </c>
      <c r="P71" s="58" t="str">
        <f t="shared" si="112"/>
        <v/>
      </c>
      <c r="Q71" s="59" t="str">
        <f t="shared" si="113"/>
        <v>,</v>
      </c>
      <c r="R71" s="60">
        <f t="shared" si="114"/>
        <v>15</v>
      </c>
      <c r="S71" s="55" t="str">
        <f t="shared" si="115"/>
        <v>)</v>
      </c>
      <c r="T71" s="61" t="str">
        <f t="shared" si="116"/>
        <v/>
      </c>
      <c r="U71" s="62" t="str">
        <f t="shared" si="117"/>
        <v/>
      </c>
      <c r="V71" s="63" t="str">
        <f t="shared" si="118"/>
        <v/>
      </c>
      <c r="W71" s="64" t="str">
        <f t="shared" si="119"/>
        <v/>
      </c>
      <c r="X71" s="63" t="str">
        <f t="shared" si="120"/>
        <v/>
      </c>
      <c r="Y71" s="63" t="str">
        <f t="shared" si="121"/>
        <v/>
      </c>
      <c r="Z71" s="55" t="str">
        <f t="shared" si="122"/>
        <v/>
      </c>
      <c r="AA71" s="65" t="str">
        <f t="shared" si="123"/>
        <v/>
      </c>
      <c r="AB71" s="56" t="str">
        <f t="shared" si="124"/>
        <v/>
      </c>
      <c r="AC71" s="66" t="str">
        <f t="shared" si="125"/>
        <v/>
      </c>
      <c r="AD71" s="58" t="str">
        <f t="shared" si="126"/>
        <v/>
      </c>
      <c r="AE71" s="67" t="str">
        <f t="shared" si="127"/>
        <v/>
      </c>
      <c r="AF71" s="60" t="str">
        <f t="shared" si="128"/>
        <v/>
      </c>
      <c r="AG71" s="60" t="str">
        <f t="shared" si="129"/>
        <v/>
      </c>
      <c r="AH71" s="68" t="str">
        <f t="shared" si="130"/>
        <v/>
      </c>
      <c r="AI71" s="69" t="str">
        <f t="shared" si="131"/>
        <v/>
      </c>
      <c r="AJ71" s="63" t="str">
        <f t="shared" si="132"/>
        <v/>
      </c>
      <c r="AK71" s="63" t="str">
        <f t="shared" si="133"/>
        <v/>
      </c>
      <c r="AL71" s="63" t="str">
        <f t="shared" si="134"/>
        <v/>
      </c>
      <c r="AM71" s="63" t="str">
        <f t="shared" si="135"/>
        <v/>
      </c>
      <c r="AN71" s="63" t="str">
        <f t="shared" si="136"/>
        <v/>
      </c>
    </row>
    <row r="72" spans="2:40" ht="24.5" thickTop="1" thickBot="1" x14ac:dyDescent="0.55000000000000004">
      <c r="B72" t="s">
        <v>1003</v>
      </c>
      <c r="C72" s="84" t="s">
        <v>1020</v>
      </c>
      <c r="D72" s="85" t="s">
        <v>1021</v>
      </c>
      <c r="E72" s="85"/>
      <c r="F72" s="85"/>
      <c r="G72" s="85"/>
      <c r="H72" s="86"/>
      <c r="I72" s="86"/>
      <c r="J72" s="86"/>
      <c r="K72" s="86"/>
      <c r="L72" s="87" t="str">
        <f>IF(C72="","",_xlfn.CONCAT("            { line: ","""",C72,", ",M72:AN72,""", sC: ","""",B72,"""},"))</f>
        <v xml:space="preserve">            { line: "«SIÉNTATE A MI DERECHA,, (Sol#,,15)", sC: "as"},</v>
      </c>
      <c r="M72" s="55" t="str">
        <f t="shared" si="109"/>
        <v>(</v>
      </c>
      <c r="N72" s="56" t="str">
        <f t="shared" si="110"/>
        <v>Sol#</v>
      </c>
      <c r="O72" s="57" t="str">
        <f t="shared" si="111"/>
        <v>,</v>
      </c>
      <c r="P72" s="58" t="str">
        <f t="shared" si="112"/>
        <v/>
      </c>
      <c r="Q72" s="59" t="str">
        <f t="shared" si="113"/>
        <v>,</v>
      </c>
      <c r="R72" s="60">
        <f t="shared" si="114"/>
        <v>15</v>
      </c>
      <c r="S72" s="55" t="str">
        <f t="shared" si="115"/>
        <v>)</v>
      </c>
      <c r="T72" s="61" t="str">
        <f t="shared" si="116"/>
        <v/>
      </c>
      <c r="U72" s="62" t="str">
        <f t="shared" si="117"/>
        <v/>
      </c>
      <c r="V72" s="63" t="str">
        <f t="shared" si="118"/>
        <v/>
      </c>
      <c r="W72" s="64" t="str">
        <f t="shared" si="119"/>
        <v/>
      </c>
      <c r="X72" s="63" t="str">
        <f t="shared" si="120"/>
        <v/>
      </c>
      <c r="Y72" s="63" t="str">
        <f t="shared" si="121"/>
        <v/>
      </c>
      <c r="Z72" s="55" t="str">
        <f t="shared" si="122"/>
        <v/>
      </c>
      <c r="AA72" s="65" t="str">
        <f t="shared" si="123"/>
        <v/>
      </c>
      <c r="AB72" s="56" t="str">
        <f t="shared" si="124"/>
        <v/>
      </c>
      <c r="AC72" s="66" t="str">
        <f t="shared" si="125"/>
        <v/>
      </c>
      <c r="AD72" s="58" t="str">
        <f t="shared" si="126"/>
        <v/>
      </c>
      <c r="AE72" s="67" t="str">
        <f t="shared" si="127"/>
        <v/>
      </c>
      <c r="AF72" s="60" t="str">
        <f t="shared" si="128"/>
        <v/>
      </c>
      <c r="AG72" s="60" t="str">
        <f t="shared" si="129"/>
        <v/>
      </c>
      <c r="AH72" s="68" t="str">
        <f t="shared" si="130"/>
        <v/>
      </c>
      <c r="AI72" s="69" t="str">
        <f t="shared" si="131"/>
        <v/>
      </c>
      <c r="AJ72" s="63" t="str">
        <f t="shared" si="132"/>
        <v/>
      </c>
      <c r="AK72" s="63" t="str">
        <f t="shared" si="133"/>
        <v/>
      </c>
      <c r="AL72" s="63" t="str">
        <f t="shared" si="134"/>
        <v/>
      </c>
      <c r="AM72" s="63" t="str">
        <f t="shared" si="135"/>
        <v/>
      </c>
      <c r="AN72" s="63" t="str">
        <f t="shared" si="136"/>
        <v/>
      </c>
    </row>
    <row r="73" spans="2:40" ht="24.5" thickTop="1" thickBot="1" x14ac:dyDescent="0.55000000000000004">
      <c r="B73" t="s">
        <v>1003</v>
      </c>
      <c r="C73" s="84" t="s">
        <v>1022</v>
      </c>
      <c r="D73" s="88" t="s">
        <v>1017</v>
      </c>
      <c r="E73" s="88"/>
      <c r="F73" s="88"/>
      <c r="G73" s="88"/>
      <c r="H73" s="89"/>
      <c r="I73" s="89"/>
      <c r="J73" s="89"/>
      <c r="K73" s="89"/>
      <c r="L73" s="87" t="str">
        <f>IF(C73="","",_xlfn.CONCAT("            { line: ","""",C73,", ",M73:AN73,""", sC: ","""",B73,"""},"))</f>
        <v xml:space="preserve">            { line: "HASTA QUE PONGA A TUS ENEMIGOS, (La,,15)", sC: "as"},</v>
      </c>
      <c r="M73" s="55" t="str">
        <f t="shared" si="109"/>
        <v>(</v>
      </c>
      <c r="N73" s="56" t="str">
        <f t="shared" si="110"/>
        <v>La</v>
      </c>
      <c r="O73" s="57" t="str">
        <f t="shared" si="111"/>
        <v>,</v>
      </c>
      <c r="P73" s="58" t="str">
        <f t="shared" si="112"/>
        <v/>
      </c>
      <c r="Q73" s="59" t="str">
        <f t="shared" si="113"/>
        <v>,</v>
      </c>
      <c r="R73" s="60">
        <f t="shared" si="114"/>
        <v>15</v>
      </c>
      <c r="S73" s="55" t="str">
        <f t="shared" si="115"/>
        <v>)</v>
      </c>
      <c r="T73" s="61" t="str">
        <f t="shared" si="116"/>
        <v/>
      </c>
      <c r="U73" s="62" t="str">
        <f t="shared" si="117"/>
        <v/>
      </c>
      <c r="V73" s="63" t="str">
        <f t="shared" si="118"/>
        <v/>
      </c>
      <c r="W73" s="64" t="str">
        <f t="shared" si="119"/>
        <v/>
      </c>
      <c r="X73" s="63" t="str">
        <f t="shared" si="120"/>
        <v/>
      </c>
      <c r="Y73" s="63" t="str">
        <f t="shared" si="121"/>
        <v/>
      </c>
      <c r="Z73" s="55" t="str">
        <f t="shared" si="122"/>
        <v/>
      </c>
      <c r="AA73" s="65" t="str">
        <f t="shared" si="123"/>
        <v/>
      </c>
      <c r="AB73" s="56" t="str">
        <f t="shared" si="124"/>
        <v/>
      </c>
      <c r="AC73" s="66" t="str">
        <f t="shared" si="125"/>
        <v/>
      </c>
      <c r="AD73" s="58" t="str">
        <f t="shared" si="126"/>
        <v/>
      </c>
      <c r="AE73" s="67" t="str">
        <f t="shared" si="127"/>
        <v/>
      </c>
      <c r="AF73" s="60" t="str">
        <f t="shared" si="128"/>
        <v/>
      </c>
      <c r="AG73" s="60" t="str">
        <f t="shared" si="129"/>
        <v/>
      </c>
      <c r="AH73" s="68" t="str">
        <f t="shared" si="130"/>
        <v/>
      </c>
      <c r="AI73" s="69" t="str">
        <f t="shared" si="131"/>
        <v/>
      </c>
      <c r="AJ73" s="63" t="str">
        <f t="shared" si="132"/>
        <v/>
      </c>
      <c r="AK73" s="63" t="str">
        <f t="shared" si="133"/>
        <v/>
      </c>
      <c r="AL73" s="63" t="str">
        <f t="shared" si="134"/>
        <v/>
      </c>
      <c r="AM73" s="63" t="str">
        <f t="shared" si="135"/>
        <v/>
      </c>
      <c r="AN73" s="63" t="str">
        <f t="shared" si="136"/>
        <v/>
      </c>
    </row>
    <row r="74" spans="2:40" ht="24.5" thickTop="1" thickBot="1" x14ac:dyDescent="0.55000000000000004">
      <c r="B74" t="s">
        <v>1003</v>
      </c>
      <c r="C74" s="84" t="s">
        <v>1023</v>
      </c>
      <c r="D74" s="85" t="s">
        <v>1015</v>
      </c>
      <c r="E74" s="85"/>
      <c r="F74" s="85"/>
      <c r="G74" s="85"/>
      <c r="H74" s="86"/>
      <c r="I74" s="86"/>
      <c r="J74" s="86"/>
      <c r="K74" s="86"/>
      <c r="L74" s="87" t="str">
        <f>IF(C74="","",_xlfn.CONCAT("            { line: ","""",C74,", ",M74:AN74,""", sC: ","""",B74,"""},"))</f>
        <v xml:space="preserve">            { line: "COMO ESCABEL DE TUS PIES;, (Mi,,15)", sC: "as"},</v>
      </c>
      <c r="M74" s="55" t="str">
        <f t="shared" si="109"/>
        <v>(</v>
      </c>
      <c r="N74" s="56" t="str">
        <f t="shared" si="110"/>
        <v>Mi</v>
      </c>
      <c r="O74" s="57" t="str">
        <f t="shared" si="111"/>
        <v>,</v>
      </c>
      <c r="P74" s="58" t="str">
        <f t="shared" si="112"/>
        <v/>
      </c>
      <c r="Q74" s="59" t="str">
        <f t="shared" si="113"/>
        <v>,</v>
      </c>
      <c r="R74" s="60">
        <f t="shared" si="114"/>
        <v>15</v>
      </c>
      <c r="S74" s="55" t="str">
        <f t="shared" si="115"/>
        <v>)</v>
      </c>
      <c r="T74" s="61" t="str">
        <f t="shared" si="116"/>
        <v/>
      </c>
      <c r="U74" s="62" t="str">
        <f t="shared" si="117"/>
        <v/>
      </c>
      <c r="V74" s="63" t="str">
        <f t="shared" si="118"/>
        <v/>
      </c>
      <c r="W74" s="64" t="str">
        <f t="shared" si="119"/>
        <v/>
      </c>
      <c r="X74" s="63" t="str">
        <f t="shared" si="120"/>
        <v/>
      </c>
      <c r="Y74" s="63" t="str">
        <f t="shared" si="121"/>
        <v/>
      </c>
      <c r="Z74" s="55" t="str">
        <f t="shared" si="122"/>
        <v/>
      </c>
      <c r="AA74" s="65" t="str">
        <f t="shared" si="123"/>
        <v/>
      </c>
      <c r="AB74" s="56" t="str">
        <f t="shared" si="124"/>
        <v/>
      </c>
      <c r="AC74" s="66" t="str">
        <f t="shared" si="125"/>
        <v/>
      </c>
      <c r="AD74" s="58" t="str">
        <f t="shared" si="126"/>
        <v/>
      </c>
      <c r="AE74" s="67" t="str">
        <f t="shared" si="127"/>
        <v/>
      </c>
      <c r="AF74" s="60" t="str">
        <f t="shared" si="128"/>
        <v/>
      </c>
      <c r="AG74" s="60" t="str">
        <f t="shared" si="129"/>
        <v/>
      </c>
      <c r="AH74" s="68" t="str">
        <f t="shared" si="130"/>
        <v/>
      </c>
      <c r="AI74" s="69" t="str">
        <f t="shared" si="131"/>
        <v/>
      </c>
      <c r="AJ74" s="63" t="str">
        <f t="shared" si="132"/>
        <v/>
      </c>
      <c r="AK74" s="63" t="str">
        <f t="shared" si="133"/>
        <v/>
      </c>
      <c r="AL74" s="63" t="str">
        <f t="shared" si="134"/>
        <v/>
      </c>
      <c r="AM74" s="63" t="str">
        <f t="shared" si="135"/>
        <v/>
      </c>
      <c r="AN74" s="63" t="str">
        <f t="shared" si="136"/>
        <v/>
      </c>
    </row>
    <row r="75" spans="2:40" ht="24.5" thickTop="1" thickBot="1" x14ac:dyDescent="0.55000000000000004">
      <c r="B75" t="s">
        <v>1003</v>
      </c>
      <c r="C75" s="84" t="s">
        <v>1024</v>
      </c>
      <c r="D75" s="88" t="s">
        <v>988</v>
      </c>
      <c r="E75" s="88">
        <v>7</v>
      </c>
      <c r="F75" s="88" t="s">
        <v>1015</v>
      </c>
      <c r="G75" s="88"/>
      <c r="H75" s="89"/>
      <c r="I75" s="89"/>
      <c r="J75" s="89"/>
      <c r="K75" s="89"/>
      <c r="L75" s="87" t="str">
        <f>IF(C75="","",_xlfn.CONCAT("            { line: ","""",C75,", ",M75:AN75,""", sC: ","""",B75,"""},"))</f>
        <v xml:space="preserve">            { line: "DEBAJO DE TUS PIES,, (Si,7,15)(Mi,,250)", sC: "as"},</v>
      </c>
      <c r="M75" s="55" t="str">
        <f t="shared" si="109"/>
        <v>(</v>
      </c>
      <c r="N75" s="56" t="str">
        <f t="shared" si="110"/>
        <v>Si</v>
      </c>
      <c r="O75" s="57" t="str">
        <f t="shared" si="111"/>
        <v>,</v>
      </c>
      <c r="P75" s="58">
        <f t="shared" si="112"/>
        <v>7</v>
      </c>
      <c r="Q75" s="59" t="str">
        <f t="shared" si="113"/>
        <v>,</v>
      </c>
      <c r="R75" s="60">
        <f t="shared" si="114"/>
        <v>15</v>
      </c>
      <c r="S75" s="55" t="str">
        <f t="shared" si="115"/>
        <v>)</v>
      </c>
      <c r="T75" s="61" t="str">
        <f t="shared" si="116"/>
        <v>(</v>
      </c>
      <c r="U75" s="62" t="str">
        <f t="shared" si="117"/>
        <v>Mi</v>
      </c>
      <c r="V75" s="63" t="str">
        <f t="shared" si="118"/>
        <v>,</v>
      </c>
      <c r="W75" s="64" t="str">
        <f t="shared" si="119"/>
        <v/>
      </c>
      <c r="X75" s="63" t="str">
        <f t="shared" si="120"/>
        <v>,</v>
      </c>
      <c r="Y75" s="63">
        <f t="shared" si="121"/>
        <v>250</v>
      </c>
      <c r="Z75" s="55" t="str">
        <f t="shared" si="122"/>
        <v>)</v>
      </c>
      <c r="AA75" s="65" t="str">
        <f t="shared" si="123"/>
        <v/>
      </c>
      <c r="AB75" s="56" t="str">
        <f t="shared" si="124"/>
        <v/>
      </c>
      <c r="AC75" s="66" t="str">
        <f t="shared" si="125"/>
        <v/>
      </c>
      <c r="AD75" s="58" t="str">
        <f t="shared" si="126"/>
        <v/>
      </c>
      <c r="AE75" s="67" t="str">
        <f t="shared" si="127"/>
        <v/>
      </c>
      <c r="AF75" s="60" t="str">
        <f t="shared" si="128"/>
        <v/>
      </c>
      <c r="AG75" s="60" t="str">
        <f t="shared" si="129"/>
        <v/>
      </c>
      <c r="AH75" s="68" t="str">
        <f t="shared" si="130"/>
        <v/>
      </c>
      <c r="AI75" s="69" t="str">
        <f t="shared" si="131"/>
        <v/>
      </c>
      <c r="AJ75" s="63" t="str">
        <f t="shared" si="132"/>
        <v/>
      </c>
      <c r="AK75" s="63" t="str">
        <f t="shared" si="133"/>
        <v/>
      </c>
      <c r="AL75" s="63" t="str">
        <f t="shared" si="134"/>
        <v/>
      </c>
      <c r="AM75" s="63" t="str">
        <f t="shared" si="135"/>
        <v/>
      </c>
      <c r="AN75" s="63" t="str">
        <f t="shared" si="136"/>
        <v/>
      </c>
    </row>
    <row r="76" spans="2:40" ht="24.5" thickTop="1" thickBot="1" x14ac:dyDescent="0.55000000000000004">
      <c r="B76" t="s">
        <v>1003</v>
      </c>
      <c r="C76" s="92" t="s">
        <v>1025</v>
      </c>
      <c r="D76" s="82" t="s">
        <v>988</v>
      </c>
      <c r="E76" s="82">
        <v>7</v>
      </c>
      <c r="F76" s="82" t="s">
        <v>1015</v>
      </c>
      <c r="G76" s="82"/>
      <c r="H76" s="82"/>
      <c r="I76" s="82"/>
      <c r="J76" s="82"/>
      <c r="K76" s="82"/>
      <c r="L76" s="93" t="str">
        <f>IF(C76="","",_xlfn.CONCAT("            { line: ","""",C76,", ",M76:AN76,""", sC: ","""",B76,"""},  ]},"))</f>
        <v xml:space="preserve">            { line: "DEBAJO DE TUS PIES»., (Si,7,15)(Mi,,250)", sC: "as"},  ]},</v>
      </c>
      <c r="M76" s="55" t="str">
        <f t="shared" si="109"/>
        <v>(</v>
      </c>
      <c r="N76" s="56" t="str">
        <f t="shared" si="110"/>
        <v>Si</v>
      </c>
      <c r="O76" s="57" t="str">
        <f t="shared" si="111"/>
        <v>,</v>
      </c>
      <c r="P76" s="58">
        <f t="shared" si="112"/>
        <v>7</v>
      </c>
      <c r="Q76" s="59" t="str">
        <f t="shared" si="113"/>
        <v>,</v>
      </c>
      <c r="R76" s="60">
        <f t="shared" si="114"/>
        <v>15</v>
      </c>
      <c r="S76" s="55" t="str">
        <f t="shared" si="115"/>
        <v>)</v>
      </c>
      <c r="T76" s="61" t="str">
        <f t="shared" si="116"/>
        <v>(</v>
      </c>
      <c r="U76" s="62" t="str">
        <f t="shared" si="117"/>
        <v>Mi</v>
      </c>
      <c r="V76" s="63" t="str">
        <f t="shared" si="118"/>
        <v>,</v>
      </c>
      <c r="W76" s="64" t="str">
        <f t="shared" si="119"/>
        <v/>
      </c>
      <c r="X76" s="63" t="str">
        <f t="shared" si="120"/>
        <v>,</v>
      </c>
      <c r="Y76" s="63">
        <f t="shared" si="121"/>
        <v>250</v>
      </c>
      <c r="Z76" s="55" t="str">
        <f t="shared" si="122"/>
        <v>)</v>
      </c>
      <c r="AA76" s="65" t="str">
        <f t="shared" si="123"/>
        <v/>
      </c>
      <c r="AB76" s="56" t="str">
        <f t="shared" si="124"/>
        <v/>
      </c>
      <c r="AC76" s="66" t="str">
        <f t="shared" si="125"/>
        <v/>
      </c>
      <c r="AD76" s="58" t="str">
        <f t="shared" si="126"/>
        <v/>
      </c>
      <c r="AE76" s="67" t="str">
        <f t="shared" si="127"/>
        <v/>
      </c>
      <c r="AF76" s="60" t="str">
        <f t="shared" si="128"/>
        <v/>
      </c>
      <c r="AG76" s="60" t="str">
        <f t="shared" si="129"/>
        <v/>
      </c>
      <c r="AH76" s="68" t="str">
        <f t="shared" si="130"/>
        <v/>
      </c>
      <c r="AI76" s="69" t="str">
        <f t="shared" si="131"/>
        <v/>
      </c>
      <c r="AJ76" s="63" t="str">
        <f t="shared" si="132"/>
        <v/>
      </c>
      <c r="AK76" s="63" t="str">
        <f t="shared" si="133"/>
        <v/>
      </c>
      <c r="AL76" s="63" t="str">
        <f t="shared" si="134"/>
        <v/>
      </c>
      <c r="AM76" s="63" t="str">
        <f t="shared" si="135"/>
        <v/>
      </c>
      <c r="AN76" s="63" t="str">
        <f t="shared" si="136"/>
        <v/>
      </c>
    </row>
    <row r="77" spans="2:40" ht="24" customHeight="1" x14ac:dyDescent="0.6">
      <c r="B77" s="94"/>
      <c r="C77" s="94"/>
      <c r="D77" s="94"/>
      <c r="E77" s="94"/>
      <c r="F77" s="94"/>
      <c r="G77" s="94"/>
      <c r="H77" s="94"/>
      <c r="I77" s="94"/>
      <c r="J77" s="94"/>
      <c r="K77" s="94"/>
      <c r="L77" s="98" t="str">
        <f ca="1">_xlfn.CONCAT("]}, // ULTIMA LINEA DEL CANTO: ",L1)</f>
        <v>]}, // ULTIMA LINEA DEL CANTO: CREDO</v>
      </c>
      <c r="M77" s="94"/>
    </row>
    <row r="78" spans="2:40" ht="20.5" x14ac:dyDescent="0.35">
      <c r="L78" s="99" t="s">
        <v>1012</v>
      </c>
      <c r="M78" s="100"/>
    </row>
    <row r="79" spans="2:40" x14ac:dyDescent="0.35">
      <c r="M79"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91" r:id="rId4" name="Button 3">
              <controlPr defaultSize="0" print="0" autoFill="0" autoPict="0" macro="[0]!JS_Click">
                <anchor moveWithCells="1" sizeWithCells="1">
                  <from>
                    <xdr:col>4</xdr:col>
                    <xdr:colOff>209550</xdr:colOff>
                    <xdr:row>0</xdr:row>
                    <xdr:rowOff>88900</xdr:rowOff>
                  </from>
                  <to>
                    <xdr:col>9</xdr:col>
                    <xdr:colOff>298450</xdr:colOff>
                    <xdr:row>0</xdr:row>
                    <xdr:rowOff>800100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C5E17F-97AF-4BA5-BEA3-8C38203A67AC}">
  <sheetPr codeName="Sheet71">
    <tabColor rgb="FF00B0F0"/>
  </sheetPr>
  <dimension ref="A1:AN71"/>
  <sheetViews>
    <sheetView zoomScale="115" zoomScaleNormal="115" workbookViewId="0">
      <pane xSplit="2" ySplit="1" topLeftCell="C2" activePane="bottomRight" state="frozen"/>
      <selection pane="topRight" activeCell="C1" sqref="C1"/>
      <selection pane="bottomLeft" activeCell="A2" sqref="A2"/>
      <selection pane="bottomRight" activeCell="F2" sqref="F2"/>
    </sheetView>
  </sheetViews>
  <sheetFormatPr defaultRowHeight="14.5" x14ac:dyDescent="0.35"/>
  <cols>
    <col min="2" max="2" width="13.1796875" customWidth="1"/>
    <col min="3" max="3" width="66.7265625" bestFit="1" customWidth="1"/>
    <col min="4" max="11" width="6.81640625" customWidth="1"/>
    <col min="12" max="12" width="180.1796875"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188</v>
      </c>
      <c r="E1" s="39"/>
      <c r="F1" s="39"/>
      <c r="G1" s="39"/>
      <c r="H1" s="39"/>
      <c r="I1" s="39"/>
      <c r="J1" s="39"/>
      <c r="K1" s="39"/>
      <c r="L1" s="40" t="str">
        <f ca="1">UPPER(VLOOKUP(C1,Table223[],3,FALSE))</f>
        <v>GLORIA A DIOS EN LO ALTO DEL CIELO</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GLORIA A DIOS EN LO ALTO DEL CIELO               ║</v>
      </c>
    </row>
    <row r="5" spans="2:32" ht="23" x14ac:dyDescent="0.35">
      <c r="L5" s="45" t="s">
        <v>986</v>
      </c>
    </row>
    <row r="6" spans="2:32" ht="23" x14ac:dyDescent="0.35">
      <c r="L6" s="46"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gloriaadiosenloaltodelcielo</v>
      </c>
      <c r="L7" s="47" t="str">
        <f ca="1">_xlfn.CONCAT("        id: ","""",C7,"""",",")</f>
        <v xml:space="preserve">        id: "gloriaadiosenloaltodelcielo",</v>
      </c>
    </row>
    <row r="8" spans="2:32" ht="23" x14ac:dyDescent="0.35">
      <c r="C8" t="str">
        <f ca="1">PROPER(L1)</f>
        <v>Gloria A Dios En Lo Alto Del Cielo</v>
      </c>
      <c r="L8" s="47" t="str">
        <f ca="1">_xlfn.CONCAT("        tt: ","""",C8,"""",",")</f>
        <v xml:space="preserve">        tt: "Gloria A Dios En Lo Alto Del Cielo",</v>
      </c>
    </row>
    <row r="9" spans="2:32" ht="23" x14ac:dyDescent="0.35">
      <c r="C9" t="str">
        <f ca="1">PROPER(L1)</f>
        <v>Gloria A Dios En Lo Alto Del Cielo</v>
      </c>
      <c r="L9" s="47" t="str">
        <f ca="1">_xlfn.CONCAT("        title: ","""",C9,"""",",")</f>
        <v xml:space="preserve">        title: "Gloria A Dios En Lo Alto Del Cielo",</v>
      </c>
    </row>
    <row r="10" spans="2:32" ht="23" x14ac:dyDescent="0.35">
      <c r="C10" t="str">
        <f ca="1">VLOOKUP(C1,Table223[],4,FALSE)</f>
        <v>Himno Litúrgico</v>
      </c>
      <c r="L10" s="47" t="str">
        <f ca="1">_xlfn.CONCAT("        ","subtitle: ","""",C10,"""",",")</f>
        <v xml:space="preserve">        subtitle: "Himno Litúrgico",</v>
      </c>
    </row>
    <row r="11" spans="2:32" ht="23" x14ac:dyDescent="0.35">
      <c r="C11" t="str">
        <f ca="1">_xlfn.CONCAT("category: [",VLOOKUP(C1,Table223[],16,FALSE),"],")</f>
        <v>category: ["Liturgia","Navidad","Orinario","Pascua"],</v>
      </c>
      <c r="L11" s="47" t="str">
        <f ca="1">_xlfn.CONCAT("        ",C11)</f>
        <v xml:space="preserve">        category: ["Liturgia","Navidad","Orinario","Pascua"],</v>
      </c>
    </row>
    <row r="12" spans="2:32" ht="23" x14ac:dyDescent="0.35">
      <c r="C12" t="str">
        <f ca="1">VLOOKUP(C1,Table223[],5,FALSE)</f>
        <v>Liturgia</v>
      </c>
      <c r="L12" s="47" t="str">
        <f ca="1">_xlfn.CONCAT("        catCanto: ","""",C12,"""",",   // Precatecumenado | Catecumenado | Liturgia | Eleccion")</f>
        <v xml:space="preserve">        catCanto: "Liturgia",   // Precatecumenado | Catecumenado | Liturgia | Eleccion</v>
      </c>
    </row>
    <row r="13" spans="2:32" ht="23" x14ac:dyDescent="0.35">
      <c r="L13" s="47" t="str">
        <f>_xlfn.CONCAT("        cejilla: ","""",C13,"""",",")</f>
        <v xml:space="preserve">        cejilla: "",</v>
      </c>
    </row>
    <row r="14" spans="2:32" ht="23" x14ac:dyDescent="0.35">
      <c r="L14" s="47" t="str">
        <f>_xlfn.CONCAT("        nCan: ","""",C14,"""",",")</f>
        <v xml:space="preserve">        nCan: "",</v>
      </c>
    </row>
    <row r="15" spans="2:32" ht="23" x14ac:dyDescent="0.35">
      <c r="L15" s="47" t="str">
        <f>_xlfn.CONCAT("        nCanURL: ","""",C15,"""",",")</f>
        <v xml:space="preserve">        nCanURL: "",</v>
      </c>
    </row>
    <row r="16" spans="2:32" ht="23" x14ac:dyDescent="0.35">
      <c r="C16">
        <f ca="1">VLOOKUP(C1,Table223[],1,FALSE)</f>
        <v>188</v>
      </c>
      <c r="L16" s="47" t="str">
        <f ca="1">_xlfn.CONCAT("        dbno: ","""",C16,"""",",")</f>
        <v xml:space="preserve">        dbno: "188",</v>
      </c>
    </row>
    <row r="17" spans="2:40" ht="23" x14ac:dyDescent="0.35">
      <c r="L17" s="47" t="str">
        <f>_xlfn.CONCAT("        notes: ","""",C17,"""",",")</f>
        <v xml:space="preserve">        notes: "",</v>
      </c>
    </row>
    <row r="18" spans="2:40" ht="23" x14ac:dyDescent="0.35">
      <c r="C18" t="s">
        <v>988</v>
      </c>
      <c r="L18" s="47" t="str">
        <f>_xlfn.CONCAT("        mant: ","""",C18,"""",",")</f>
        <v xml:space="preserve">        mant: "Si",</v>
      </c>
    </row>
    <row r="19" spans="2:40" ht="23" x14ac:dyDescent="0.35">
      <c r="C19" t="str">
        <f ca="1">C7</f>
        <v>gloriaadiosenloaltodelcielo</v>
      </c>
      <c r="L19" s="47" t="str">
        <f ca="1">_xlfn.CONCAT("        audioSrc: ","""/audio/",C19,".mp3""",",")</f>
        <v xml:space="preserve">        audioSrc: "/audio/gloriaadiosenloaltodelcielo.mp3",</v>
      </c>
    </row>
    <row r="20" spans="2:40" ht="23" x14ac:dyDescent="0.35">
      <c r="L20" s="45" t="s">
        <v>989</v>
      </c>
    </row>
    <row r="21" spans="2:40" ht="23" x14ac:dyDescent="0.35">
      <c r="L21" s="47" t="s">
        <v>990</v>
      </c>
    </row>
    <row r="22" spans="2:40" ht="23" x14ac:dyDescent="0.35">
      <c r="L22" s="47" t="s">
        <v>991</v>
      </c>
    </row>
    <row r="23" spans="2:40" ht="23" x14ac:dyDescent="0.35">
      <c r="L23" s="47" t="s">
        <v>992</v>
      </c>
    </row>
    <row r="24" spans="2:40" ht="23" x14ac:dyDescent="0.35">
      <c r="C24" t="s">
        <v>1014</v>
      </c>
      <c r="L24" s="47" t="s">
        <v>993</v>
      </c>
    </row>
    <row r="25" spans="2:40" ht="23" x14ac:dyDescent="0.35">
      <c r="L25" s="47" t="s">
        <v>994</v>
      </c>
    </row>
    <row r="26" spans="2:40" ht="23" x14ac:dyDescent="0.35">
      <c r="B26">
        <f ca="1">+C1-1</f>
        <v>187</v>
      </c>
      <c r="C26" t="str">
        <f ca="1">VLOOKUP(B26,Table4[],13,FALSE)</f>
        <v>"/src/index.html?canto=credo"</v>
      </c>
      <c r="L26" s="47" t="str">
        <f ca="1">_xlfn.CONCAT("        ant: ",C26,",")</f>
        <v xml:space="preserve">        ant: "/src/index.html?canto=credo",</v>
      </c>
    </row>
    <row r="27" spans="2:40" ht="23" x14ac:dyDescent="0.35">
      <c r="B27">
        <f ca="1">+C1+1</f>
        <v>189</v>
      </c>
      <c r="C27" t="str">
        <f ca="1">VLOOKUP(B27,Table4[],13,FALSE)</f>
        <v>"/src/index.html?canto=letaniasdelossantos"</v>
      </c>
      <c r="L27" s="47" t="str">
        <f ca="1">_xlfn.CONCAT("        sig: ",C27,",")</f>
        <v xml:space="preserve">        sig: "/src/index.html?canto=letaniasdelossantos",</v>
      </c>
    </row>
    <row r="28" spans="2:40" ht="23" x14ac:dyDescent="0.35">
      <c r="L28" s="45" t="s">
        <v>995</v>
      </c>
    </row>
    <row r="29" spans="2:40" ht="36" thickBot="1" x14ac:dyDescent="0.4">
      <c r="C29" s="48"/>
      <c r="D29" s="48"/>
      <c r="E29" s="48"/>
      <c r="F29" s="48"/>
      <c r="G29" s="48"/>
      <c r="H29" s="48"/>
      <c r="I29" s="48"/>
      <c r="J29" s="48"/>
      <c r="K29" s="48"/>
      <c r="L29" s="49" t="s">
        <v>996</v>
      </c>
    </row>
    <row r="30" spans="2:40" ht="24.5" thickTop="1" thickBot="1" x14ac:dyDescent="0.55000000000000004">
      <c r="B30" t="s">
        <v>1001</v>
      </c>
      <c r="C30" s="50" t="s">
        <v>1047</v>
      </c>
      <c r="D30" s="51" t="s">
        <v>1017</v>
      </c>
      <c r="E30" s="51" t="s">
        <v>1016</v>
      </c>
      <c r="F30" s="52" t="s">
        <v>1048</v>
      </c>
      <c r="G30" s="52"/>
      <c r="H30" s="51"/>
      <c r="I30" s="51"/>
      <c r="J30" s="53"/>
      <c r="K30" s="53"/>
      <c r="L30" s="54" t="str">
        <f t="shared" ref="L30:L31" si="0">IF(C30="","",_xlfn.CONCAT("            { line: ","""",C30,", ",M30:AN30,""", sC: ","""",B30,"""},"))</f>
        <v xml:space="preserve">            { line: "DICHOSO EL HOMBRE, (La,m,15)(Fa,,250)", sC: "ta as"},</v>
      </c>
      <c r="M30" s="55" t="str">
        <f t="shared" ref="M30:M34" si="1">IF(N30="","","(")</f>
        <v>(</v>
      </c>
      <c r="N30" s="56" t="str">
        <f t="shared" ref="N30:N62" si="2">IF(D30="","",D30)</f>
        <v>La</v>
      </c>
      <c r="O30" s="57" t="str">
        <f t="shared" ref="O30:O34" si="3">IF(N30="","",",")</f>
        <v>,</v>
      </c>
      <c r="P30" s="58" t="str">
        <f t="shared" ref="P30:P62" si="4">IF(E30="","",E30)</f>
        <v>m</v>
      </c>
      <c r="Q30" s="59" t="str">
        <f t="shared" ref="Q30:Q34" si="5">IF(N30="","",",")</f>
        <v>,</v>
      </c>
      <c r="R30" s="60">
        <f t="shared" ref="R30:R34" si="6">IF(N30="","",15)</f>
        <v>15</v>
      </c>
      <c r="S30" s="55" t="str">
        <f t="shared" ref="S30:S34" si="7">IF(N30="","",")")</f>
        <v>)</v>
      </c>
      <c r="T30" s="61" t="str">
        <f t="shared" ref="T30:T34" si="8">IF(U30="","","(")</f>
        <v>(</v>
      </c>
      <c r="U30" s="62" t="str">
        <f t="shared" ref="U30:U62" si="9">IF(F30="","",F30)</f>
        <v>Fa</v>
      </c>
      <c r="V30" s="63" t="str">
        <f t="shared" ref="V30:V34" si="10">IF(U30="","",",")</f>
        <v>,</v>
      </c>
      <c r="W30" s="64" t="str">
        <f t="shared" ref="W30:W62" si="11">IF(G30="","",G30)</f>
        <v/>
      </c>
      <c r="X30" s="63" t="str">
        <f t="shared" ref="X30:X34" si="12">IF(U30="","",",")</f>
        <v>,</v>
      </c>
      <c r="Y30" s="63">
        <f t="shared" ref="Y30:Y34" si="13">IF(U30="","",250)</f>
        <v>250</v>
      </c>
      <c r="Z30" s="55" t="str">
        <f t="shared" ref="Z30:Z34" si="14">IF(U30="","",")")</f>
        <v>)</v>
      </c>
      <c r="AA30" s="65" t="str">
        <f t="shared" ref="AA30:AA34" si="15">IF(AB30="","","(")</f>
        <v/>
      </c>
      <c r="AB30" s="56" t="str">
        <f t="shared" ref="AB30:AB62" si="16">IF(H30="","",H30)</f>
        <v/>
      </c>
      <c r="AC30" s="66" t="str">
        <f t="shared" ref="AC30:AC34" si="17">IF(AB30="","",",")</f>
        <v/>
      </c>
      <c r="AD30" s="58" t="str">
        <f t="shared" ref="AD30:AD34" si="18">IF(I30="","",I30)</f>
        <v/>
      </c>
      <c r="AE30" s="67" t="str">
        <f t="shared" ref="AE30:AE34" si="19">IF(AB30="","",",")</f>
        <v/>
      </c>
      <c r="AF30" s="60" t="str">
        <f t="shared" ref="AF30:AF34" si="20">IF(AB30="","",350)</f>
        <v/>
      </c>
      <c r="AG30" s="60" t="str">
        <f t="shared" ref="AG30:AG34" si="21">IF(AB30="","",")")</f>
        <v/>
      </c>
      <c r="AH30" s="68" t="str">
        <f t="shared" ref="AH30:AH34" si="22">IF(AI30="","","(")</f>
        <v/>
      </c>
      <c r="AI30" s="69" t="str">
        <f t="shared" ref="AI30:AI62" si="23">IF(J30="","",J30)</f>
        <v/>
      </c>
      <c r="AJ30" s="63" t="str">
        <f t="shared" ref="AJ30:AJ34" si="24">IF(AI30="","",",")</f>
        <v/>
      </c>
      <c r="AK30" s="63" t="str">
        <f t="shared" ref="AK30:AK34" si="25">IF(K30="","",K30)</f>
        <v/>
      </c>
      <c r="AL30" s="63" t="str">
        <f t="shared" ref="AL30:AL34" si="26">IF(AI30="","",",")</f>
        <v/>
      </c>
      <c r="AM30" s="63" t="str">
        <f t="shared" ref="AM30:AM34" si="27">IF(AI30="","",450)</f>
        <v/>
      </c>
      <c r="AN30" s="63" t="str">
        <f t="shared" ref="AN30:AN34" si="28">IF(AI30="","",")")</f>
        <v/>
      </c>
    </row>
    <row r="31" spans="2:40" ht="24.5" thickTop="1" thickBot="1" x14ac:dyDescent="0.55000000000000004">
      <c r="B31" t="s">
        <v>1003</v>
      </c>
      <c r="C31" s="50" t="s">
        <v>1049</v>
      </c>
      <c r="D31" s="51" t="s">
        <v>1017</v>
      </c>
      <c r="E31" s="51" t="s">
        <v>1016</v>
      </c>
      <c r="F31" s="52" t="s">
        <v>1048</v>
      </c>
      <c r="G31" s="52"/>
      <c r="H31" s="51"/>
      <c r="I31" s="51"/>
      <c r="J31" s="53"/>
      <c r="K31" s="53"/>
      <c r="L31" s="54" t="str">
        <f t="shared" si="0"/>
        <v xml:space="preserve">            { line: "QUE NO SIGUE EL CONSEJO DE LOS IMPÍOS,, (La,m,15)(Fa,,250)", sC: "as"},</v>
      </c>
      <c r="M31" s="55" t="str">
        <f t="shared" si="1"/>
        <v>(</v>
      </c>
      <c r="N31" s="56" t="str">
        <f t="shared" si="2"/>
        <v>La</v>
      </c>
      <c r="O31" s="57" t="str">
        <f t="shared" si="3"/>
        <v>,</v>
      </c>
      <c r="P31" s="58" t="str">
        <f t="shared" si="4"/>
        <v>m</v>
      </c>
      <c r="Q31" s="59" t="str">
        <f t="shared" si="5"/>
        <v>,</v>
      </c>
      <c r="R31" s="60">
        <f t="shared" si="6"/>
        <v>15</v>
      </c>
      <c r="S31" s="55" t="str">
        <f t="shared" si="7"/>
        <v>)</v>
      </c>
      <c r="T31" s="61" t="str">
        <f t="shared" si="8"/>
        <v>(</v>
      </c>
      <c r="U31" s="62" t="str">
        <f t="shared" si="9"/>
        <v>Fa</v>
      </c>
      <c r="V31" s="63" t="str">
        <f t="shared" si="10"/>
        <v>,</v>
      </c>
      <c r="W31" s="64" t="str">
        <f t="shared" si="11"/>
        <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4.5" thickTop="1" thickBot="1" x14ac:dyDescent="0.55000000000000004">
      <c r="B32" t="s">
        <v>1003</v>
      </c>
      <c r="C32" s="50" t="s">
        <v>1050</v>
      </c>
      <c r="D32" s="51" t="s">
        <v>1017</v>
      </c>
      <c r="E32" s="51" t="s">
        <v>1016</v>
      </c>
      <c r="F32" s="52"/>
      <c r="G32" s="52"/>
      <c r="H32" s="51"/>
      <c r="I32" s="51"/>
      <c r="J32" s="53"/>
      <c r="K32" s="53"/>
      <c r="L32" s="54" t="str">
        <f>IF(C32="","",_xlfn.CONCAT("            { line: ","""",C32,", ",M32:AN32,""", sC: ","""",B32,"""},"))</f>
        <v xml:space="preserve">            { line: "NI EN LA SENDA DE LOS PECADORES SE DETIENE,, (La,m,15)", sC: "as"},</v>
      </c>
      <c r="M32" s="55" t="str">
        <f t="shared" si="1"/>
        <v>(</v>
      </c>
      <c r="N32" s="56" t="str">
        <f t="shared" si="2"/>
        <v>La</v>
      </c>
      <c r="O32" s="57" t="str">
        <f t="shared" si="3"/>
        <v>,</v>
      </c>
      <c r="P32" s="58" t="str">
        <f t="shared" si="4"/>
        <v>m</v>
      </c>
      <c r="Q32" s="59" t="str">
        <f t="shared" si="5"/>
        <v>,</v>
      </c>
      <c r="R32" s="60">
        <f t="shared" si="6"/>
        <v>15</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4.5" thickTop="1" thickBot="1" x14ac:dyDescent="0.55000000000000004">
      <c r="B33" t="s">
        <v>1003</v>
      </c>
      <c r="C33" s="50" t="s">
        <v>1051</v>
      </c>
      <c r="D33" s="51" t="s">
        <v>1048</v>
      </c>
      <c r="E33" s="51"/>
      <c r="F33" s="52" t="s">
        <v>1017</v>
      </c>
      <c r="G33" s="52" t="s">
        <v>1016</v>
      </c>
      <c r="H33" s="51"/>
      <c r="I33" s="51"/>
      <c r="J33" s="53"/>
      <c r="K33" s="53"/>
      <c r="L33" s="54" t="str">
        <f>IF(C33="","",_xlfn.CONCAT("            { line: ","""",C33,", ",M33:AN33,""", sC: ","""",B33,"""},"))</f>
        <v xml:space="preserve">            { line: "NI EN EL BANCO DE LOS BURLONES SE SIENTA., (Fa,,15)(La,m,250)", sC: "as"},</v>
      </c>
      <c r="M33" s="55" t="str">
        <f t="shared" si="1"/>
        <v>(</v>
      </c>
      <c r="N33" s="56" t="str">
        <f t="shared" si="2"/>
        <v>Fa</v>
      </c>
      <c r="O33" s="57" t="str">
        <f t="shared" si="3"/>
        <v>,</v>
      </c>
      <c r="P33" s="58" t="str">
        <f t="shared" si="4"/>
        <v/>
      </c>
      <c r="Q33" s="59" t="str">
        <f t="shared" si="5"/>
        <v>,</v>
      </c>
      <c r="R33" s="60">
        <f t="shared" si="6"/>
        <v>15</v>
      </c>
      <c r="S33" s="55" t="str">
        <f t="shared" si="7"/>
        <v>)</v>
      </c>
      <c r="T33" s="61" t="str">
        <f t="shared" si="8"/>
        <v>(</v>
      </c>
      <c r="U33" s="62" t="str">
        <f t="shared" si="9"/>
        <v>La</v>
      </c>
      <c r="V33" s="63" t="str">
        <f t="shared" si="10"/>
        <v>,</v>
      </c>
      <c r="W33" s="64" t="str">
        <f t="shared" si="11"/>
        <v>m</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4.5" thickTop="1" thickBot="1" x14ac:dyDescent="0.55000000000000004">
      <c r="B34" t="s">
        <v>1018</v>
      </c>
      <c r="C34" s="50" t="s">
        <v>1052</v>
      </c>
      <c r="D34" s="51" t="s">
        <v>1053</v>
      </c>
      <c r="E34" s="51"/>
      <c r="F34" s="52" t="s">
        <v>1015</v>
      </c>
      <c r="G34" s="52"/>
      <c r="H34" s="51"/>
      <c r="I34" s="51"/>
      <c r="J34" s="53"/>
      <c r="K34" s="53"/>
      <c r="L34" s="54" t="str">
        <f t="shared" ref="L34:L46" si="29">IF(C34="","",_xlfn.CONCAT("            { line: ","""",C34,", ",M34:AN34,""", sC: ","""",B34,"""},"))</f>
        <v xml:space="preserve">            { line: "Mas se complace en la palabra del Señor,, (Sol,,15)(Mi,,250)", sC: "tc"},</v>
      </c>
      <c r="M34" s="55" t="str">
        <f t="shared" si="1"/>
        <v>(</v>
      </c>
      <c r="N34" s="56" t="str">
        <f t="shared" si="2"/>
        <v>Sol</v>
      </c>
      <c r="O34" s="57" t="str">
        <f t="shared" si="3"/>
        <v>,</v>
      </c>
      <c r="P34" s="58" t="str">
        <f t="shared" si="4"/>
        <v/>
      </c>
      <c r="Q34" s="59" t="str">
        <f t="shared" si="5"/>
        <v>,</v>
      </c>
      <c r="R34" s="60">
        <f t="shared" si="6"/>
        <v>15</v>
      </c>
      <c r="S34" s="55" t="str">
        <f t="shared" si="7"/>
        <v>)</v>
      </c>
      <c r="T34" s="61" t="str">
        <f t="shared" si="8"/>
        <v>(</v>
      </c>
      <c r="U34" s="62" t="str">
        <f t="shared" si="9"/>
        <v>Mi</v>
      </c>
      <c r="V34" s="63" t="str">
        <f t="shared" si="10"/>
        <v>,</v>
      </c>
      <c r="W34" s="64" t="str">
        <f t="shared" si="11"/>
        <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4.5" thickTop="1" thickBot="1" x14ac:dyDescent="0.55000000000000004">
      <c r="C35" s="50" t="s">
        <v>1054</v>
      </c>
      <c r="D35" s="51" t="s">
        <v>1053</v>
      </c>
      <c r="E35" s="51"/>
      <c r="F35" s="52" t="s">
        <v>1048</v>
      </c>
      <c r="G35" s="52"/>
      <c r="H35" s="51" t="s">
        <v>1015</v>
      </c>
      <c r="I35" s="51"/>
      <c r="J35" s="53"/>
      <c r="K35" s="53"/>
      <c r="L35" s="54" t="str">
        <f t="shared" si="29"/>
        <v xml:space="preserve">            { line: "sus salmos susurra día y noche., (Sol,,15)(Fa,,250)(Mi,,350)", sC: ""},</v>
      </c>
      <c r="M35" s="55" t="str">
        <f>IF(N35="","","(")</f>
        <v>(</v>
      </c>
      <c r="N35" s="56" t="str">
        <f>IF(D35="","",D35)</f>
        <v>Sol</v>
      </c>
      <c r="O35" s="57" t="str">
        <f>IF(N35="","",",")</f>
        <v>,</v>
      </c>
      <c r="P35" s="58" t="str">
        <f>IF(E35="","",E35)</f>
        <v/>
      </c>
      <c r="Q35" s="59" t="str">
        <f>IF(N35="","",",")</f>
        <v>,</v>
      </c>
      <c r="R35" s="60">
        <f>IF(N35="","",15)</f>
        <v>15</v>
      </c>
      <c r="S35" s="55" t="str">
        <f>IF(N35="","",")")</f>
        <v>)</v>
      </c>
      <c r="T35" s="61" t="str">
        <f>IF(U35="","","(")</f>
        <v>(</v>
      </c>
      <c r="U35" s="62" t="str">
        <f>IF(F35="","",F35)</f>
        <v>Fa</v>
      </c>
      <c r="V35" s="63" t="str">
        <f>IF(U35="","",",")</f>
        <v>,</v>
      </c>
      <c r="W35" s="64" t="str">
        <f>IF(G35="","",G35)</f>
        <v/>
      </c>
      <c r="X35" s="63" t="str">
        <f>IF(U35="","",",")</f>
        <v>,</v>
      </c>
      <c r="Y35" s="63">
        <f>IF(U35="","",250)</f>
        <v>250</v>
      </c>
      <c r="Z35" s="55" t="str">
        <f>IF(U35="","",")")</f>
        <v>)</v>
      </c>
      <c r="AA35" s="65" t="str">
        <f>IF(AB35="","","(")</f>
        <v>(</v>
      </c>
      <c r="AB35" s="56" t="str">
        <f>IF(H35="","",H35)</f>
        <v>Mi</v>
      </c>
      <c r="AC35" s="66" t="str">
        <f>IF(AB35="","",",")</f>
        <v>,</v>
      </c>
      <c r="AD35" s="58" t="str">
        <f>IF(I35="","",I35)</f>
        <v/>
      </c>
      <c r="AE35" s="67" t="str">
        <f>IF(AB35="","",",")</f>
        <v>,</v>
      </c>
      <c r="AF35" s="60">
        <f>IF(AB35="","",350)</f>
        <v>350</v>
      </c>
      <c r="AG35" s="60" t="str">
        <f>IF(AB35="","",")")</f>
        <v>)</v>
      </c>
      <c r="AH35" s="68" t="str">
        <f>IF(AI35="","","(")</f>
        <v/>
      </c>
      <c r="AI35" s="69" t="str">
        <f>IF(J35="","",J35)</f>
        <v/>
      </c>
      <c r="AJ35" s="63" t="str">
        <f>IF(AI35="","",",")</f>
        <v/>
      </c>
      <c r="AK35" s="63" t="str">
        <f>IF(K35="","",K35)</f>
        <v/>
      </c>
      <c r="AL35" s="63" t="str">
        <f>IF(AI35="","",",")</f>
        <v/>
      </c>
      <c r="AM35" s="63" t="str">
        <f>IF(AI35="","",450)</f>
        <v/>
      </c>
      <c r="AN35" s="63" t="str">
        <f>IF(AI35="","",")")</f>
        <v/>
      </c>
    </row>
    <row r="36" spans="1:40" ht="26.5" thickTop="1" thickBot="1" x14ac:dyDescent="0.55000000000000004">
      <c r="C36" s="72"/>
      <c r="D36" s="73"/>
      <c r="E36" s="73"/>
      <c r="F36" s="73"/>
      <c r="G36" s="73"/>
      <c r="H36" s="73"/>
      <c r="I36" s="73"/>
      <c r="J36" s="73"/>
      <c r="K36" s="73"/>
      <c r="L36" s="74" t="s">
        <v>997</v>
      </c>
      <c r="M36" s="55"/>
      <c r="N36" s="56"/>
      <c r="O36" s="57"/>
      <c r="P36" s="58"/>
      <c r="Q36" s="59"/>
      <c r="R36" s="60"/>
      <c r="S36" s="55"/>
      <c r="T36" s="61"/>
      <c r="U36" s="62"/>
      <c r="V36" s="63"/>
      <c r="W36" s="64"/>
      <c r="X36" s="63"/>
      <c r="Y36" s="63"/>
      <c r="Z36" s="55"/>
      <c r="AA36" s="65"/>
      <c r="AB36" s="56"/>
      <c r="AC36" s="66"/>
      <c r="AD36" s="58"/>
      <c r="AE36" s="67"/>
      <c r="AF36" s="60"/>
      <c r="AG36" s="60"/>
      <c r="AH36" s="68"/>
      <c r="AI36" s="69"/>
      <c r="AJ36" s="63"/>
      <c r="AK36" s="63"/>
      <c r="AL36" s="63"/>
      <c r="AM36" s="63"/>
      <c r="AN36" s="63"/>
    </row>
    <row r="37" spans="1:40" ht="24.5" thickTop="1" thickBot="1" x14ac:dyDescent="0.55000000000000004">
      <c r="C37" s="50" t="s">
        <v>1055</v>
      </c>
      <c r="D37" s="51" t="s">
        <v>1017</v>
      </c>
      <c r="E37" s="51" t="s">
        <v>1016</v>
      </c>
      <c r="F37" s="52" t="s">
        <v>1048</v>
      </c>
      <c r="G37" s="52"/>
      <c r="H37" s="51"/>
      <c r="I37" s="51"/>
      <c r="J37" s="53"/>
      <c r="K37" s="53"/>
      <c r="L37" s="54" t="str">
        <f t="shared" si="29"/>
        <v xml:space="preserve">            { line: "Será como árbol plantado, (La,m,15)(Fa,,250)", sC: ""},</v>
      </c>
      <c r="M37" s="55" t="str">
        <f>IF(N37="","","(")</f>
        <v>(</v>
      </c>
      <c r="N37" s="56" t="str">
        <f>IF(D37="","",D37)</f>
        <v>La</v>
      </c>
      <c r="O37" s="57" t="str">
        <f>IF(N37="","",",")</f>
        <v>,</v>
      </c>
      <c r="P37" s="58" t="str">
        <f>IF(E37="","",E37)</f>
        <v>m</v>
      </c>
      <c r="Q37" s="59" t="str">
        <f>IF(N37="","",",")</f>
        <v>,</v>
      </c>
      <c r="R37" s="60">
        <f>IF(N37="","",15)</f>
        <v>15</v>
      </c>
      <c r="S37" s="55" t="str">
        <f>IF(N37="","",")")</f>
        <v>)</v>
      </c>
      <c r="T37" s="61" t="str">
        <f>IF(U37="","","(")</f>
        <v>(</v>
      </c>
      <c r="U37" s="62" t="str">
        <f>IF(F37="","",F37)</f>
        <v>Fa</v>
      </c>
      <c r="V37" s="63" t="str">
        <f>IF(U37="","",",")</f>
        <v>,</v>
      </c>
      <c r="W37" s="64" t="str">
        <f>IF(G37="","",G37)</f>
        <v/>
      </c>
      <c r="X37" s="63" t="str">
        <f>IF(U37="","",",")</f>
        <v>,</v>
      </c>
      <c r="Y37" s="63">
        <f>IF(U37="","",250)</f>
        <v>250</v>
      </c>
      <c r="Z37" s="55" t="str">
        <f>IF(U37="","",")")</f>
        <v>)</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4.5" thickTop="1" thickBot="1" x14ac:dyDescent="0.55000000000000004">
      <c r="C38" s="50" t="s">
        <v>1056</v>
      </c>
      <c r="D38" s="51" t="s">
        <v>1017</v>
      </c>
      <c r="E38" s="51" t="s">
        <v>1016</v>
      </c>
      <c r="F38" s="52"/>
      <c r="G38" s="52"/>
      <c r="H38" s="51"/>
      <c r="I38" s="51"/>
      <c r="J38" s="53"/>
      <c r="K38" s="53"/>
      <c r="L38" s="54" t="str">
        <f t="shared" si="29"/>
        <v xml:space="preserve">            { line: "junto a corrientes de agua., (La,m,15)", sC: ""},</v>
      </c>
      <c r="M38" s="55" t="str">
        <f>IF(N38="","","(")</f>
        <v>(</v>
      </c>
      <c r="N38" s="56" t="str">
        <f>IF(D38="","",D38)</f>
        <v>La</v>
      </c>
      <c r="O38" s="57" t="str">
        <f>IF(N38="","",",")</f>
        <v>,</v>
      </c>
      <c r="P38" s="58" t="str">
        <f>IF(E38="","",E38)</f>
        <v>m</v>
      </c>
      <c r="Q38" s="59" t="str">
        <f>IF(N38="","",",")</f>
        <v>,</v>
      </c>
      <c r="R38" s="60">
        <f>IF(N38="","",15)</f>
        <v>15</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6.5" thickTop="1" thickBot="1" x14ac:dyDescent="0.55000000000000004">
      <c r="C39" s="72"/>
      <c r="D39" s="73"/>
      <c r="E39" s="73"/>
      <c r="F39" s="73"/>
      <c r="G39" s="73"/>
      <c r="H39" s="73"/>
      <c r="I39" s="73"/>
      <c r="J39" s="73"/>
      <c r="K39" s="73"/>
      <c r="L39" s="74" t="s">
        <v>997</v>
      </c>
      <c r="M39" s="55"/>
      <c r="N39" s="56"/>
      <c r="O39" s="57"/>
      <c r="P39" s="58"/>
      <c r="Q39" s="59"/>
      <c r="R39" s="60"/>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4.5" thickTop="1" thickBot="1" x14ac:dyDescent="0.55000000000000004">
      <c r="B40" t="s">
        <v>1001</v>
      </c>
      <c r="C40" s="50" t="s">
        <v>1057</v>
      </c>
      <c r="D40" s="51" t="s">
        <v>1048</v>
      </c>
      <c r="E40" s="51"/>
      <c r="F40" s="52"/>
      <c r="G40" s="52"/>
      <c r="H40" s="51"/>
      <c r="I40" s="51"/>
      <c r="J40" s="53"/>
      <c r="K40" s="53"/>
      <c r="L40" s="54" t="str">
        <f t="shared" si="29"/>
        <v xml:space="preserve">            { line: "SERÁ COMO ÁRBOL PLANTADO, (Fa,,15)", sC: "ta as"},</v>
      </c>
      <c r="M40" s="55" t="str">
        <f>IF(N40="","","(")</f>
        <v>(</v>
      </c>
      <c r="N40" s="56" t="str">
        <f>IF(D40="","",D40)</f>
        <v>Fa</v>
      </c>
      <c r="O40" s="57" t="str">
        <f>IF(N40="","",",")</f>
        <v>,</v>
      </c>
      <c r="P40" s="58" t="str">
        <f>IF(E40="","",E40)</f>
        <v/>
      </c>
      <c r="Q40" s="59" t="str">
        <f>IF(N40="","",",")</f>
        <v>,</v>
      </c>
      <c r="R40" s="60">
        <f>IF(N40="","",15)</f>
        <v>15</v>
      </c>
      <c r="S40" s="55" t="str">
        <f>IF(N40="","",")")</f>
        <v>)</v>
      </c>
      <c r="T40" s="61" t="str">
        <f>IF(U40="","","(")</f>
        <v/>
      </c>
      <c r="U40" s="62" t="str">
        <f>IF(F40="","",F40)</f>
        <v/>
      </c>
      <c r="V40" s="63" t="str">
        <f>IF(U40="","",",")</f>
        <v/>
      </c>
      <c r="W40" s="64" t="str">
        <f>IF(G40="","",G40)</f>
        <v/>
      </c>
      <c r="X40" s="63" t="str">
        <f>IF(U40="","",",")</f>
        <v/>
      </c>
      <c r="Y40" s="63" t="str">
        <f>IF(U40="","",250)</f>
        <v/>
      </c>
      <c r="Z40" s="55" t="str">
        <f>IF(U40="","",")")</f>
        <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1:40" ht="24.5" thickTop="1" thickBot="1" x14ac:dyDescent="0.55000000000000004">
      <c r="B41" t="s">
        <v>1003</v>
      </c>
      <c r="C41" s="50" t="s">
        <v>1058</v>
      </c>
      <c r="D41" s="51" t="s">
        <v>1017</v>
      </c>
      <c r="E41" s="51" t="s">
        <v>1016</v>
      </c>
      <c r="F41" s="52"/>
      <c r="G41" s="52"/>
      <c r="H41" s="51"/>
      <c r="I41" s="51"/>
      <c r="J41" s="53"/>
      <c r="K41" s="53"/>
      <c r="L41" s="54" t="str">
        <f t="shared" si="29"/>
        <v xml:space="preserve">            { line: "JUNTO A CORRIENTES DE AGUA,, (La,m,15)", sC: "as"},</v>
      </c>
      <c r="M41" s="55" t="str">
        <f>IF(N41="","","(")</f>
        <v>(</v>
      </c>
      <c r="N41" s="56" t="str">
        <f>IF(D41="","",D41)</f>
        <v>La</v>
      </c>
      <c r="O41" s="57" t="str">
        <f>IF(N41="","",",")</f>
        <v>,</v>
      </c>
      <c r="P41" s="58" t="str">
        <f>IF(E41="","",E41)</f>
        <v>m</v>
      </c>
      <c r="Q41" s="59" t="str">
        <f>IF(N41="","",",")</f>
        <v>,</v>
      </c>
      <c r="R41" s="60">
        <f>IF(N41="","",15)</f>
        <v>15</v>
      </c>
      <c r="S41" s="55" t="str">
        <f>IF(N41="","",")")</f>
        <v>)</v>
      </c>
      <c r="T41" s="61" t="str">
        <f>IF(U41="","","(")</f>
        <v/>
      </c>
      <c r="U41" s="62" t="str">
        <f>IF(F41="","",F41)</f>
        <v/>
      </c>
      <c r="V41" s="63" t="str">
        <f>IF(U41="","",",")</f>
        <v/>
      </c>
      <c r="W41" s="64" t="str">
        <f>IF(G41="","",G41)</f>
        <v/>
      </c>
      <c r="X41" s="63" t="str">
        <f>IF(U41="","",",")</f>
        <v/>
      </c>
      <c r="Y41" s="63" t="str">
        <f>IF(U41="","",250)</f>
        <v/>
      </c>
      <c r="Z41" s="55" t="str">
        <f>IF(U41="","",")")</f>
        <v/>
      </c>
      <c r="AA41" s="65" t="str">
        <f>IF(AB41="","","(")</f>
        <v/>
      </c>
      <c r="AB41" s="56" t="str">
        <f>IF(H41="","",H41)</f>
        <v/>
      </c>
      <c r="AC41" s="66" t="str">
        <f>IF(AB41="","",",")</f>
        <v/>
      </c>
      <c r="AD41" s="58" t="str">
        <f>IF(I41="","",I41)</f>
        <v/>
      </c>
      <c r="AE41" s="67" t="str">
        <f>IF(AB41="","",",")</f>
        <v/>
      </c>
      <c r="AF41" s="60" t="str">
        <f>IF(AB41="","",350)</f>
        <v/>
      </c>
      <c r="AG41" s="60" t="str">
        <f>IF(AB41="","",")")</f>
        <v/>
      </c>
      <c r="AH41" s="68" t="str">
        <f>IF(AI41="","","(")</f>
        <v/>
      </c>
      <c r="AI41" s="69" t="str">
        <f>IF(J41="","",J41)</f>
        <v/>
      </c>
      <c r="AJ41" s="63" t="str">
        <f>IF(AI41="","",",")</f>
        <v/>
      </c>
      <c r="AK41" s="63" t="str">
        <f>IF(K41="","",K41)</f>
        <v/>
      </c>
      <c r="AL41" s="63" t="str">
        <f>IF(AI41="","",",")</f>
        <v/>
      </c>
      <c r="AM41" s="63" t="str">
        <f>IF(AI41="","",450)</f>
        <v/>
      </c>
      <c r="AN41" s="63" t="str">
        <f>IF(AI41="","",")")</f>
        <v/>
      </c>
    </row>
    <row r="42" spans="1:40" ht="26.5" thickTop="1" thickBot="1" x14ac:dyDescent="0.55000000000000004">
      <c r="C42" s="72"/>
      <c r="D42" s="73"/>
      <c r="E42" s="73"/>
      <c r="F42" s="73"/>
      <c r="G42" s="73"/>
      <c r="H42" s="73"/>
      <c r="I42" s="73"/>
      <c r="J42" s="73"/>
      <c r="K42" s="73"/>
      <c r="L42" s="74" t="s">
        <v>997</v>
      </c>
      <c r="M42" s="55"/>
      <c r="N42" s="56"/>
      <c r="O42" s="57"/>
      <c r="P42" s="58"/>
      <c r="Q42" s="59"/>
      <c r="R42" s="60"/>
      <c r="S42" s="55"/>
      <c r="T42" s="61"/>
      <c r="U42" s="62"/>
      <c r="V42" s="63"/>
      <c r="W42" s="64"/>
      <c r="X42" s="63"/>
      <c r="Y42" s="63"/>
      <c r="Z42" s="55"/>
      <c r="AA42" s="65"/>
      <c r="AB42" s="56"/>
      <c r="AC42" s="66"/>
      <c r="AD42" s="58"/>
      <c r="AE42" s="67"/>
      <c r="AF42" s="60"/>
      <c r="AG42" s="60"/>
      <c r="AH42" s="68"/>
      <c r="AI42" s="69"/>
      <c r="AJ42" s="63"/>
      <c r="AK42" s="63"/>
      <c r="AL42" s="63"/>
      <c r="AM42" s="63"/>
      <c r="AN42" s="63"/>
    </row>
    <row r="43" spans="1:40" ht="24.5" thickTop="1" thickBot="1" x14ac:dyDescent="0.55000000000000004">
      <c r="B43" t="s">
        <v>1018</v>
      </c>
      <c r="C43" s="50" t="s">
        <v>1059</v>
      </c>
      <c r="D43" s="51" t="s">
        <v>1048</v>
      </c>
      <c r="E43" s="51"/>
      <c r="F43" s="52" t="s">
        <v>1015</v>
      </c>
      <c r="G43" s="52"/>
      <c r="H43" s="51"/>
      <c r="I43" s="51"/>
      <c r="J43" s="53"/>
      <c r="K43" s="53"/>
      <c r="L43" s="54" t="str">
        <f t="shared" si="29"/>
        <v xml:space="preserve">            { line: "que da fruto a su tiempo,, (Fa,,15)(Mi,,250)", sC: "tc"},</v>
      </c>
      <c r="M43" s="55" t="str">
        <f t="shared" ref="M43:M46" si="30">IF(N43="","","(")</f>
        <v>(</v>
      </c>
      <c r="N43" s="56" t="str">
        <f t="shared" ref="N43:N46" si="31">IF(D43="","",D43)</f>
        <v>Fa</v>
      </c>
      <c r="O43" s="57" t="str">
        <f t="shared" ref="O43:O46" si="32">IF(N43="","",",")</f>
        <v>,</v>
      </c>
      <c r="P43" s="58" t="str">
        <f t="shared" ref="P43:P46" si="33">IF(E43="","",E43)</f>
        <v/>
      </c>
      <c r="Q43" s="59" t="str">
        <f t="shared" ref="Q43:Q46" si="34">IF(N43="","",",")</f>
        <v>,</v>
      </c>
      <c r="R43" s="60">
        <f t="shared" ref="R43:R46" si="35">IF(N43="","",15)</f>
        <v>15</v>
      </c>
      <c r="S43" s="55" t="str">
        <f t="shared" ref="S43:S46" si="36">IF(N43="","",")")</f>
        <v>)</v>
      </c>
      <c r="T43" s="61" t="str">
        <f t="shared" ref="T43:T46" si="37">IF(U43="","","(")</f>
        <v>(</v>
      </c>
      <c r="U43" s="62" t="str">
        <f t="shared" ref="U43:U46" si="38">IF(F43="","",F43)</f>
        <v>Mi</v>
      </c>
      <c r="V43" s="63" t="str">
        <f t="shared" ref="V43:V46" si="39">IF(U43="","",",")</f>
        <v>,</v>
      </c>
      <c r="W43" s="64" t="str">
        <f t="shared" ref="W43:W46" si="40">IF(G43="","",G43)</f>
        <v/>
      </c>
      <c r="X43" s="63" t="str">
        <f t="shared" ref="X43:X46" si="41">IF(U43="","",",")</f>
        <v>,</v>
      </c>
      <c r="Y43" s="63">
        <f t="shared" ref="Y43:Y46" si="42">IF(U43="","",250)</f>
        <v>250</v>
      </c>
      <c r="Z43" s="55" t="str">
        <f t="shared" ref="Z43:Z46" si="43">IF(U43="","",")")</f>
        <v>)</v>
      </c>
      <c r="AA43" s="65" t="str">
        <f t="shared" ref="AA43:AA46" si="44">IF(AB43="","","(")</f>
        <v/>
      </c>
      <c r="AB43" s="56" t="str">
        <f t="shared" ref="AB43:AB46" si="45">IF(H43="","",H43)</f>
        <v/>
      </c>
      <c r="AC43" s="66" t="str">
        <f t="shared" ref="AC43:AC46" si="46">IF(AB43="","",",")</f>
        <v/>
      </c>
      <c r="AD43" s="58" t="str">
        <f t="shared" ref="AD43:AD46" si="47">IF(I43="","",I43)</f>
        <v/>
      </c>
      <c r="AE43" s="67" t="str">
        <f t="shared" ref="AE43:AE46" si="48">IF(AB43="","",",")</f>
        <v/>
      </c>
      <c r="AF43" s="60" t="str">
        <f t="shared" ref="AF43:AF46" si="49">IF(AB43="","",350)</f>
        <v/>
      </c>
      <c r="AG43" s="60" t="str">
        <f t="shared" ref="AG43:AG46" si="50">IF(AB43="","",")")</f>
        <v/>
      </c>
      <c r="AH43" s="68" t="str">
        <f t="shared" ref="AH43:AH46" si="51">IF(AI43="","","(")</f>
        <v/>
      </c>
      <c r="AI43" s="69" t="str">
        <f t="shared" ref="AI43:AI46" si="52">IF(J43="","",J43)</f>
        <v/>
      </c>
      <c r="AJ43" s="63" t="str">
        <f t="shared" ref="AJ43:AJ46" si="53">IF(AI43="","",",")</f>
        <v/>
      </c>
      <c r="AK43" s="63" t="str">
        <f t="shared" ref="AK43:AK46" si="54">IF(K43="","",K43)</f>
        <v/>
      </c>
      <c r="AL43" s="63" t="str">
        <f t="shared" ref="AL43:AL46" si="55">IF(AI43="","",",")</f>
        <v/>
      </c>
      <c r="AM43" s="63" t="str">
        <f t="shared" ref="AM43:AM46" si="56">IF(AI43="","",450)</f>
        <v/>
      </c>
      <c r="AN43" s="63" t="str">
        <f t="shared" ref="AN43:AN46" si="57">IF(AI43="","",")")</f>
        <v/>
      </c>
    </row>
    <row r="44" spans="1:40" ht="24.5" thickTop="1" thickBot="1" x14ac:dyDescent="0.55000000000000004">
      <c r="C44" s="50" t="s">
        <v>1060</v>
      </c>
      <c r="D44" s="51" t="s">
        <v>1048</v>
      </c>
      <c r="E44" s="51"/>
      <c r="F44" s="52" t="s">
        <v>1015</v>
      </c>
      <c r="G44" s="52"/>
      <c r="H44" s="51"/>
      <c r="I44" s="51"/>
      <c r="J44" s="53"/>
      <c r="K44" s="53"/>
      <c r="L44" s="54" t="str">
        <f t="shared" si="29"/>
        <v xml:space="preserve">            { line: "nunca se marchitarán sus hojas;, (Fa,,15)(Mi,,250)", sC: ""},</v>
      </c>
      <c r="M44" s="55" t="str">
        <f t="shared" si="30"/>
        <v>(</v>
      </c>
      <c r="N44" s="56" t="str">
        <f t="shared" si="31"/>
        <v>Fa</v>
      </c>
      <c r="O44" s="57" t="str">
        <f t="shared" si="32"/>
        <v>,</v>
      </c>
      <c r="P44" s="58" t="str">
        <f t="shared" si="33"/>
        <v/>
      </c>
      <c r="Q44" s="59" t="str">
        <f t="shared" si="34"/>
        <v>,</v>
      </c>
      <c r="R44" s="60">
        <f t="shared" si="35"/>
        <v>15</v>
      </c>
      <c r="S44" s="55" t="str">
        <f t="shared" si="36"/>
        <v>)</v>
      </c>
      <c r="T44" s="61" t="str">
        <f t="shared" si="37"/>
        <v>(</v>
      </c>
      <c r="U44" s="62" t="str">
        <f t="shared" si="38"/>
        <v>Mi</v>
      </c>
      <c r="V44" s="63" t="str">
        <f t="shared" si="39"/>
        <v>,</v>
      </c>
      <c r="W44" s="64" t="str">
        <f t="shared" si="40"/>
        <v/>
      </c>
      <c r="X44" s="63" t="str">
        <f t="shared" si="41"/>
        <v>,</v>
      </c>
      <c r="Y44" s="63">
        <f t="shared" si="42"/>
        <v>250</v>
      </c>
      <c r="Z44" s="55" t="str">
        <f t="shared" si="43"/>
        <v>)</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1:40" ht="24.5" thickTop="1" thickBot="1" x14ac:dyDescent="0.55000000000000004">
      <c r="C45" s="50" t="s">
        <v>1061</v>
      </c>
      <c r="D45" s="51" t="s">
        <v>1053</v>
      </c>
      <c r="E45" s="51"/>
      <c r="F45" s="52" t="s">
        <v>1048</v>
      </c>
      <c r="G45" s="52"/>
      <c r="H45" s="51" t="s">
        <v>1015</v>
      </c>
      <c r="I45" s="51"/>
      <c r="J45" s="53"/>
      <c r="K45" s="53"/>
      <c r="L45" s="54" t="str">
        <f t="shared" si="29"/>
        <v xml:space="preserve">            { line: "todo lo que emprende le sale bien,, (Sol,,15)(Fa,,250)(Mi,,350)", sC: ""},</v>
      </c>
      <c r="M45" s="55" t="str">
        <f t="shared" si="30"/>
        <v>(</v>
      </c>
      <c r="N45" s="56" t="str">
        <f t="shared" si="31"/>
        <v>Sol</v>
      </c>
      <c r="O45" s="57" t="str">
        <f t="shared" si="32"/>
        <v>,</v>
      </c>
      <c r="P45" s="58" t="str">
        <f t="shared" si="33"/>
        <v/>
      </c>
      <c r="Q45" s="59" t="str">
        <f t="shared" si="34"/>
        <v>,</v>
      </c>
      <c r="R45" s="60">
        <f t="shared" si="35"/>
        <v>15</v>
      </c>
      <c r="S45" s="55" t="str">
        <f t="shared" si="36"/>
        <v>)</v>
      </c>
      <c r="T45" s="61" t="str">
        <f t="shared" si="37"/>
        <v>(</v>
      </c>
      <c r="U45" s="62" t="str">
        <f t="shared" si="38"/>
        <v>Fa</v>
      </c>
      <c r="V45" s="63" t="str">
        <f t="shared" si="39"/>
        <v>,</v>
      </c>
      <c r="W45" s="64" t="str">
        <f t="shared" si="40"/>
        <v/>
      </c>
      <c r="X45" s="63" t="str">
        <f t="shared" si="41"/>
        <v>,</v>
      </c>
      <c r="Y45" s="63">
        <f t="shared" si="42"/>
        <v>250</v>
      </c>
      <c r="Z45" s="55" t="str">
        <f t="shared" si="43"/>
        <v>)</v>
      </c>
      <c r="AA45" s="65" t="str">
        <f t="shared" si="44"/>
        <v>(</v>
      </c>
      <c r="AB45" s="56" t="str">
        <f t="shared" si="45"/>
        <v>Mi</v>
      </c>
      <c r="AC45" s="66" t="str">
        <f t="shared" si="46"/>
        <v>,</v>
      </c>
      <c r="AD45" s="58" t="str">
        <f t="shared" si="47"/>
        <v/>
      </c>
      <c r="AE45" s="67" t="str">
        <f t="shared" si="48"/>
        <v>,</v>
      </c>
      <c r="AF45" s="60">
        <f t="shared" si="49"/>
        <v>350</v>
      </c>
      <c r="AG45" s="60" t="str">
        <f t="shared" si="50"/>
        <v>)</v>
      </c>
      <c r="AH45" s="68" t="str">
        <f t="shared" si="51"/>
        <v/>
      </c>
      <c r="AI45" s="69" t="str">
        <f t="shared" si="52"/>
        <v/>
      </c>
      <c r="AJ45" s="63" t="str">
        <f t="shared" si="53"/>
        <v/>
      </c>
      <c r="AK45" s="63" t="str">
        <f t="shared" si="54"/>
        <v/>
      </c>
      <c r="AL45" s="63" t="str">
        <f t="shared" si="55"/>
        <v/>
      </c>
      <c r="AM45" s="63" t="str">
        <f t="shared" si="56"/>
        <v/>
      </c>
      <c r="AN45" s="63" t="str">
        <f t="shared" si="57"/>
        <v/>
      </c>
    </row>
    <row r="46" spans="1:40" ht="24.5" thickTop="1" thickBot="1" x14ac:dyDescent="0.55000000000000004">
      <c r="C46" s="50" t="s">
        <v>1062</v>
      </c>
      <c r="D46" s="51" t="s">
        <v>1053</v>
      </c>
      <c r="E46" s="51"/>
      <c r="F46" s="52" t="s">
        <v>1048</v>
      </c>
      <c r="G46" s="52"/>
      <c r="H46" s="51" t="s">
        <v>1015</v>
      </c>
      <c r="I46" s="51"/>
      <c r="J46" s="53"/>
      <c r="K46" s="53"/>
      <c r="L46" s="54" t="str">
        <f t="shared" si="29"/>
        <v xml:space="preserve">            { line: "todo lo que emprende le sale bien., (Sol,,15)(Fa,,250)(Mi,,350)", sC: ""},</v>
      </c>
      <c r="M46" s="55" t="str">
        <f t="shared" si="30"/>
        <v>(</v>
      </c>
      <c r="N46" s="56" t="str">
        <f t="shared" si="31"/>
        <v>Sol</v>
      </c>
      <c r="O46" s="57" t="str">
        <f t="shared" si="32"/>
        <v>,</v>
      </c>
      <c r="P46" s="58" t="str">
        <f t="shared" si="33"/>
        <v/>
      </c>
      <c r="Q46" s="59" t="str">
        <f t="shared" si="34"/>
        <v>,</v>
      </c>
      <c r="R46" s="60">
        <f t="shared" si="35"/>
        <v>15</v>
      </c>
      <c r="S46" s="55" t="str">
        <f t="shared" si="36"/>
        <v>)</v>
      </c>
      <c r="T46" s="61" t="str">
        <f t="shared" si="37"/>
        <v>(</v>
      </c>
      <c r="U46" s="62" t="str">
        <f t="shared" si="38"/>
        <v>Fa</v>
      </c>
      <c r="V46" s="63" t="str">
        <f t="shared" si="39"/>
        <v>,</v>
      </c>
      <c r="W46" s="64" t="str">
        <f t="shared" si="40"/>
        <v/>
      </c>
      <c r="X46" s="63" t="str">
        <f t="shared" si="41"/>
        <v>,</v>
      </c>
      <c r="Y46" s="63">
        <f t="shared" si="42"/>
        <v>250</v>
      </c>
      <c r="Z46" s="55" t="str">
        <f t="shared" si="43"/>
        <v>)</v>
      </c>
      <c r="AA46" s="65" t="str">
        <f t="shared" si="44"/>
        <v>(</v>
      </c>
      <c r="AB46" s="56" t="str">
        <f t="shared" si="45"/>
        <v>Mi</v>
      </c>
      <c r="AC46" s="66" t="str">
        <f t="shared" si="46"/>
        <v>,</v>
      </c>
      <c r="AD46" s="58" t="str">
        <f t="shared" si="47"/>
        <v/>
      </c>
      <c r="AE46" s="67" t="str">
        <f t="shared" si="48"/>
        <v>,</v>
      </c>
      <c r="AF46" s="60">
        <f t="shared" si="49"/>
        <v>350</v>
      </c>
      <c r="AG46" s="60" t="str">
        <f t="shared" si="50"/>
        <v>)</v>
      </c>
      <c r="AH46" s="68" t="str">
        <f t="shared" si="51"/>
        <v/>
      </c>
      <c r="AI46" s="69" t="str">
        <f t="shared" si="52"/>
        <v/>
      </c>
      <c r="AJ46" s="63" t="str">
        <f t="shared" si="53"/>
        <v/>
      </c>
      <c r="AK46" s="63" t="str">
        <f t="shared" si="54"/>
        <v/>
      </c>
      <c r="AL46" s="63" t="str">
        <f t="shared" si="55"/>
        <v/>
      </c>
      <c r="AM46" s="63" t="str">
        <f t="shared" si="56"/>
        <v/>
      </c>
      <c r="AN46" s="63" t="str">
        <f t="shared" si="57"/>
        <v/>
      </c>
    </row>
    <row r="47" spans="1:40" ht="36.5" thickTop="1" thickBot="1" x14ac:dyDescent="0.55000000000000004">
      <c r="A47" s="75"/>
      <c r="B47" s="75"/>
      <c r="C47" s="75"/>
      <c r="D47" s="76"/>
      <c r="E47" s="76"/>
      <c r="F47" s="76"/>
      <c r="G47" s="76"/>
      <c r="H47" s="76"/>
      <c r="I47" s="76"/>
      <c r="J47" s="76"/>
      <c r="K47" s="76"/>
      <c r="L47" s="49" t="s">
        <v>998</v>
      </c>
      <c r="M47" s="55" t="str">
        <f t="shared" ref="M47:M62" si="58">IF(N47="","","(")</f>
        <v/>
      </c>
      <c r="N47" s="56" t="str">
        <f t="shared" si="2"/>
        <v/>
      </c>
      <c r="O47" s="57" t="str">
        <f t="shared" ref="O47:O62" si="59">IF(N47="","",",")</f>
        <v/>
      </c>
      <c r="P47" s="58" t="str">
        <f t="shared" si="4"/>
        <v/>
      </c>
      <c r="Q47" s="59" t="str">
        <f t="shared" ref="Q47:Q62" si="60">IF(N47="","",",")</f>
        <v/>
      </c>
      <c r="R47" s="60" t="str">
        <f t="shared" ref="R47:R62" si="61">IF(N47="","",15)</f>
        <v/>
      </c>
      <c r="S47" s="55" t="str">
        <f t="shared" ref="S47:S62" si="62">IF(N47="","",")")</f>
        <v/>
      </c>
      <c r="T47" s="61" t="str">
        <f t="shared" ref="T47:T62" si="63">IF(U47="","","(")</f>
        <v/>
      </c>
      <c r="U47" s="62" t="str">
        <f t="shared" si="9"/>
        <v/>
      </c>
      <c r="V47" s="63" t="str">
        <f t="shared" ref="V47:V62" si="64">IF(U47="","",",")</f>
        <v/>
      </c>
      <c r="W47" s="64" t="str">
        <f t="shared" si="11"/>
        <v/>
      </c>
      <c r="X47" s="63" t="str">
        <f t="shared" ref="X47:X62" si="65">IF(U47="","",",")</f>
        <v/>
      </c>
      <c r="Y47" s="63" t="str">
        <f t="shared" ref="Y47:Y62" si="66">IF(U47="","",250)</f>
        <v/>
      </c>
      <c r="Z47" s="55" t="str">
        <f t="shared" ref="Z47:Z62" si="67">IF(U47="","",")")</f>
        <v/>
      </c>
      <c r="AA47" s="65" t="str">
        <f t="shared" ref="AA47:AA62" si="68">IF(AB47="","","(")</f>
        <v/>
      </c>
      <c r="AB47" s="56" t="str">
        <f t="shared" si="16"/>
        <v/>
      </c>
      <c r="AC47" s="66" t="str">
        <f t="shared" ref="AC47:AC62" si="69">IF(AB47="","",",")</f>
        <v/>
      </c>
      <c r="AD47" s="58" t="str">
        <f t="shared" ref="AD47:AD62" si="70">IF(I47="","",I47)</f>
        <v/>
      </c>
      <c r="AE47" s="67" t="str">
        <f t="shared" ref="AE47:AE62" si="71">IF(AB47="","",",")</f>
        <v/>
      </c>
      <c r="AF47" s="60" t="str">
        <f t="shared" ref="AF47:AF62" si="72">IF(AB47="","",350)</f>
        <v/>
      </c>
      <c r="AG47" s="60" t="str">
        <f t="shared" ref="AG47:AG62" si="73">IF(AB47="","",")")</f>
        <v/>
      </c>
      <c r="AH47" s="68" t="str">
        <f t="shared" ref="AH47:AH62" si="74">IF(AI47="","","(")</f>
        <v/>
      </c>
      <c r="AI47" s="69" t="str">
        <f t="shared" si="23"/>
        <v/>
      </c>
      <c r="AJ47" s="63" t="str">
        <f t="shared" ref="AJ47:AJ62" si="75">IF(AI47="","",",")</f>
        <v/>
      </c>
      <c r="AK47" s="63" t="str">
        <f t="shared" ref="AK47:AK62" si="76">IF(K47="","",K47)</f>
        <v/>
      </c>
      <c r="AL47" s="63" t="str">
        <f t="shared" ref="AL47:AL62" si="77">IF(AI47="","",",")</f>
        <v/>
      </c>
      <c r="AM47" s="63" t="str">
        <f t="shared" ref="AM47:AM62" si="78">IF(AI47="","",450)</f>
        <v/>
      </c>
      <c r="AN47" s="63" t="str">
        <f t="shared" ref="AN47:AN62" si="79">IF(AI47="","",")")</f>
        <v/>
      </c>
    </row>
    <row r="48" spans="1:40" ht="24.5" thickTop="1" thickBot="1" x14ac:dyDescent="0.55000000000000004">
      <c r="B48" t="s">
        <v>1018</v>
      </c>
      <c r="C48" s="50" t="s">
        <v>1063</v>
      </c>
      <c r="D48" s="51" t="s">
        <v>1017</v>
      </c>
      <c r="E48" s="51" t="s">
        <v>1016</v>
      </c>
      <c r="F48" s="52"/>
      <c r="G48" s="52"/>
      <c r="H48" s="51"/>
      <c r="I48" s="51"/>
      <c r="J48" s="53"/>
      <c r="K48" s="53"/>
      <c r="L48" s="54" t="str">
        <f t="shared" ref="L48:L62" si="80">IF(C48="","",_xlfn.CONCAT("            { line: ","""",C48,", ",M48:AN48,""", sC: ","""",B48,"""},"))</f>
        <v xml:space="preserve">            { line: "¡No así los impíos, no así!, (La,m,15)", sC: "tc"},</v>
      </c>
      <c r="M48" s="55" t="str">
        <f t="shared" si="58"/>
        <v>(</v>
      </c>
      <c r="N48" s="56" t="str">
        <f t="shared" si="2"/>
        <v>La</v>
      </c>
      <c r="O48" s="57" t="str">
        <f t="shared" si="59"/>
        <v>,</v>
      </c>
      <c r="P48" s="58" t="str">
        <f t="shared" si="4"/>
        <v>m</v>
      </c>
      <c r="Q48" s="59" t="str">
        <f t="shared" si="60"/>
        <v>,</v>
      </c>
      <c r="R48" s="60">
        <f t="shared" si="61"/>
        <v>15</v>
      </c>
      <c r="S48" s="55" t="str">
        <f t="shared" si="62"/>
        <v>)</v>
      </c>
      <c r="T48" s="61" t="str">
        <f t="shared" si="63"/>
        <v/>
      </c>
      <c r="U48" s="62" t="str">
        <f t="shared" si="9"/>
        <v/>
      </c>
      <c r="V48" s="63" t="str">
        <f t="shared" si="64"/>
        <v/>
      </c>
      <c r="W48" s="64" t="str">
        <f t="shared" si="11"/>
        <v/>
      </c>
      <c r="X48" s="63" t="str">
        <f t="shared" si="65"/>
        <v/>
      </c>
      <c r="Y48" s="63" t="str">
        <f t="shared" si="66"/>
        <v/>
      </c>
      <c r="Z48" s="55" t="str">
        <f t="shared" si="67"/>
        <v/>
      </c>
      <c r="AA48" s="65" t="str">
        <f t="shared" si="68"/>
        <v/>
      </c>
      <c r="AB48" s="56" t="str">
        <f t="shared" si="16"/>
        <v/>
      </c>
      <c r="AC48" s="66" t="str">
        <f t="shared" si="69"/>
        <v/>
      </c>
      <c r="AD48" s="58" t="str">
        <f t="shared" si="70"/>
        <v/>
      </c>
      <c r="AE48" s="67" t="str">
        <f t="shared" si="71"/>
        <v/>
      </c>
      <c r="AF48" s="60" t="str">
        <f t="shared" si="72"/>
        <v/>
      </c>
      <c r="AG48" s="60" t="str">
        <f t="shared" si="73"/>
        <v/>
      </c>
      <c r="AH48" s="68" t="str">
        <f t="shared" si="74"/>
        <v/>
      </c>
      <c r="AI48" s="69" t="str">
        <f t="shared" si="23"/>
        <v/>
      </c>
      <c r="AJ48" s="63" t="str">
        <f t="shared" si="75"/>
        <v/>
      </c>
      <c r="AK48" s="63" t="str">
        <f t="shared" si="76"/>
        <v/>
      </c>
      <c r="AL48" s="63" t="str">
        <f t="shared" si="77"/>
        <v/>
      </c>
      <c r="AM48" s="63" t="str">
        <f t="shared" si="78"/>
        <v/>
      </c>
      <c r="AN48" s="63" t="str">
        <f t="shared" si="79"/>
        <v/>
      </c>
    </row>
    <row r="49" spans="2:40" ht="24.5" thickTop="1" thickBot="1" x14ac:dyDescent="0.55000000000000004">
      <c r="C49" s="50" t="s">
        <v>1064</v>
      </c>
      <c r="D49" s="51" t="s">
        <v>1048</v>
      </c>
      <c r="E49" s="51"/>
      <c r="F49" s="52"/>
      <c r="G49" s="52"/>
      <c r="H49" s="51"/>
      <c r="I49" s="51"/>
      <c r="J49" s="53"/>
      <c r="K49" s="53"/>
      <c r="L49" s="54" t="str">
        <f t="shared" si="80"/>
        <v xml:space="preserve">            { line: "Que son como la paja, (Fa,,15)", sC: ""},</v>
      </c>
      <c r="M49" s="55" t="str">
        <f t="shared" si="58"/>
        <v>(</v>
      </c>
      <c r="N49" s="56" t="str">
        <f t="shared" si="2"/>
        <v>Fa</v>
      </c>
      <c r="O49" s="57" t="str">
        <f t="shared" si="59"/>
        <v>,</v>
      </c>
      <c r="P49" s="58" t="str">
        <f t="shared" si="4"/>
        <v/>
      </c>
      <c r="Q49" s="59" t="str">
        <f t="shared" si="60"/>
        <v>,</v>
      </c>
      <c r="R49" s="60">
        <f t="shared" si="61"/>
        <v>15</v>
      </c>
      <c r="S49" s="55" t="str">
        <f t="shared" si="62"/>
        <v>)</v>
      </c>
      <c r="T49" s="61" t="str">
        <f t="shared" si="63"/>
        <v/>
      </c>
      <c r="U49" s="62" t="str">
        <f t="shared" si="9"/>
        <v/>
      </c>
      <c r="V49" s="63" t="str">
        <f t="shared" si="64"/>
        <v/>
      </c>
      <c r="W49" s="64" t="str">
        <f t="shared" si="11"/>
        <v/>
      </c>
      <c r="X49" s="63" t="str">
        <f t="shared" si="65"/>
        <v/>
      </c>
      <c r="Y49" s="63" t="str">
        <f t="shared" si="66"/>
        <v/>
      </c>
      <c r="Z49" s="55" t="str">
        <f t="shared" si="67"/>
        <v/>
      </c>
      <c r="AA49" s="65" t="str">
        <f t="shared" si="68"/>
        <v/>
      </c>
      <c r="AB49" s="56" t="str">
        <f t="shared" si="16"/>
        <v/>
      </c>
      <c r="AC49" s="66" t="str">
        <f t="shared" si="69"/>
        <v/>
      </c>
      <c r="AD49" s="58" t="str">
        <f t="shared" si="70"/>
        <v/>
      </c>
      <c r="AE49" s="67" t="str">
        <f t="shared" si="71"/>
        <v/>
      </c>
      <c r="AF49" s="60" t="str">
        <f t="shared" si="72"/>
        <v/>
      </c>
      <c r="AG49" s="60" t="str">
        <f t="shared" si="73"/>
        <v/>
      </c>
      <c r="AH49" s="68" t="str">
        <f t="shared" si="74"/>
        <v/>
      </c>
      <c r="AI49" s="69" t="str">
        <f t="shared" si="23"/>
        <v/>
      </c>
      <c r="AJ49" s="63" t="str">
        <f t="shared" si="75"/>
        <v/>
      </c>
      <c r="AK49" s="63" t="str">
        <f t="shared" si="76"/>
        <v/>
      </c>
      <c r="AL49" s="63" t="str">
        <f t="shared" si="77"/>
        <v/>
      </c>
      <c r="AM49" s="63" t="str">
        <f t="shared" si="78"/>
        <v/>
      </c>
      <c r="AN49" s="63" t="str">
        <f t="shared" si="79"/>
        <v/>
      </c>
    </row>
    <row r="50" spans="2:40" ht="24.5" thickTop="1" thickBot="1" x14ac:dyDescent="0.55000000000000004">
      <c r="C50" s="50" t="s">
        <v>1065</v>
      </c>
      <c r="D50" s="51" t="s">
        <v>1017</v>
      </c>
      <c r="E50" s="51" t="s">
        <v>1016</v>
      </c>
      <c r="F50" s="52"/>
      <c r="G50" s="52"/>
      <c r="H50" s="51"/>
      <c r="I50" s="51"/>
      <c r="J50" s="53"/>
      <c r="K50" s="53"/>
      <c r="L50" s="54" t="str">
        <f t="shared" si="80"/>
        <v xml:space="preserve">            { line: "que se lleva el viento., (La,m,15)", sC: ""},</v>
      </c>
      <c r="M50" s="55" t="str">
        <f t="shared" si="58"/>
        <v>(</v>
      </c>
      <c r="N50" s="56" t="str">
        <f t="shared" si="2"/>
        <v>La</v>
      </c>
      <c r="O50" s="57" t="str">
        <f t="shared" si="59"/>
        <v>,</v>
      </c>
      <c r="P50" s="58" t="str">
        <f t="shared" si="4"/>
        <v>m</v>
      </c>
      <c r="Q50" s="59" t="str">
        <f t="shared" si="60"/>
        <v>,</v>
      </c>
      <c r="R50" s="60">
        <f t="shared" si="61"/>
        <v>15</v>
      </c>
      <c r="S50" s="55" t="str">
        <f t="shared" si="62"/>
        <v>)</v>
      </c>
      <c r="T50" s="61" t="str">
        <f t="shared" si="63"/>
        <v/>
      </c>
      <c r="U50" s="62" t="str">
        <f t="shared" si="9"/>
        <v/>
      </c>
      <c r="V50" s="63" t="str">
        <f t="shared" si="64"/>
        <v/>
      </c>
      <c r="W50" s="64" t="str">
        <f t="shared" si="11"/>
        <v/>
      </c>
      <c r="X50" s="63" t="str">
        <f t="shared" si="65"/>
        <v/>
      </c>
      <c r="Y50" s="63" t="str">
        <f t="shared" si="66"/>
        <v/>
      </c>
      <c r="Z50" s="55" t="str">
        <f t="shared" si="67"/>
        <v/>
      </c>
      <c r="AA50" s="65" t="str">
        <f t="shared" si="68"/>
        <v/>
      </c>
      <c r="AB50" s="56" t="str">
        <f t="shared" si="16"/>
        <v/>
      </c>
      <c r="AC50" s="66" t="str">
        <f t="shared" si="69"/>
        <v/>
      </c>
      <c r="AD50" s="58" t="str">
        <f t="shared" si="70"/>
        <v/>
      </c>
      <c r="AE50" s="67" t="str">
        <f t="shared" si="71"/>
        <v/>
      </c>
      <c r="AF50" s="60" t="str">
        <f t="shared" si="72"/>
        <v/>
      </c>
      <c r="AG50" s="60" t="str">
        <f t="shared" si="73"/>
        <v/>
      </c>
      <c r="AH50" s="68" t="str">
        <f t="shared" si="74"/>
        <v/>
      </c>
      <c r="AI50" s="69" t="str">
        <f t="shared" si="23"/>
        <v/>
      </c>
      <c r="AJ50" s="63" t="str">
        <f t="shared" si="75"/>
        <v/>
      </c>
      <c r="AK50" s="63" t="str">
        <f t="shared" si="76"/>
        <v/>
      </c>
      <c r="AL50" s="63" t="str">
        <f t="shared" si="77"/>
        <v/>
      </c>
      <c r="AM50" s="63" t="str">
        <f t="shared" si="78"/>
        <v/>
      </c>
      <c r="AN50" s="63" t="str">
        <f t="shared" si="79"/>
        <v/>
      </c>
    </row>
    <row r="51" spans="2:40" ht="26.5" thickTop="1" thickBot="1" x14ac:dyDescent="0.55000000000000004">
      <c r="C51" s="72"/>
      <c r="D51" s="73"/>
      <c r="E51" s="73"/>
      <c r="F51" s="73"/>
      <c r="G51" s="73"/>
      <c r="H51" s="73"/>
      <c r="I51" s="73"/>
      <c r="J51" s="73"/>
      <c r="K51" s="73"/>
      <c r="L51" s="74" t="s">
        <v>997</v>
      </c>
      <c r="M51" s="55"/>
      <c r="N51" s="56"/>
      <c r="O51" s="57"/>
      <c r="P51" s="58"/>
      <c r="Q51" s="59"/>
      <c r="R51" s="60"/>
      <c r="S51" s="55"/>
      <c r="T51" s="61"/>
      <c r="U51" s="62"/>
      <c r="V51" s="63"/>
      <c r="W51" s="64"/>
      <c r="X51" s="63"/>
      <c r="Y51" s="63"/>
      <c r="Z51" s="55"/>
      <c r="AA51" s="65"/>
      <c r="AB51" s="56"/>
      <c r="AC51" s="66"/>
      <c r="AD51" s="58"/>
      <c r="AE51" s="67"/>
      <c r="AF51" s="60"/>
      <c r="AG51" s="60"/>
      <c r="AH51" s="68"/>
      <c r="AI51" s="69"/>
      <c r="AJ51" s="63"/>
      <c r="AK51" s="63"/>
      <c r="AL51" s="63"/>
      <c r="AM51" s="63"/>
      <c r="AN51" s="63"/>
    </row>
    <row r="52" spans="2:40" ht="24.5" thickTop="1" thickBot="1" x14ac:dyDescent="0.55000000000000004">
      <c r="B52" t="s">
        <v>1001</v>
      </c>
      <c r="C52" s="50" t="s">
        <v>1066</v>
      </c>
      <c r="D52" s="51" t="s">
        <v>1017</v>
      </c>
      <c r="E52" s="51" t="s">
        <v>1016</v>
      </c>
      <c r="F52" s="52"/>
      <c r="G52" s="52"/>
      <c r="H52" s="51"/>
      <c r="I52" s="51"/>
      <c r="J52" s="53"/>
      <c r="K52" s="53"/>
      <c r="L52" s="54" t="str">
        <f t="shared" si="80"/>
        <v xml:space="preserve">            { line: "¡NO ASÍ LOS IMPÍOS, NO ASÍ!, (La,m,15)", sC: "ta as"},</v>
      </c>
      <c r="M52" s="55" t="str">
        <f t="shared" si="58"/>
        <v>(</v>
      </c>
      <c r="N52" s="56" t="str">
        <f t="shared" si="2"/>
        <v>La</v>
      </c>
      <c r="O52" s="57" t="str">
        <f t="shared" si="59"/>
        <v>,</v>
      </c>
      <c r="P52" s="58" t="str">
        <f t="shared" si="4"/>
        <v>m</v>
      </c>
      <c r="Q52" s="59" t="str">
        <f t="shared" si="60"/>
        <v>,</v>
      </c>
      <c r="R52" s="60">
        <f t="shared" si="61"/>
        <v>15</v>
      </c>
      <c r="S52" s="55" t="str">
        <f t="shared" si="62"/>
        <v>)</v>
      </c>
      <c r="T52" s="61" t="str">
        <f t="shared" si="63"/>
        <v/>
      </c>
      <c r="U52" s="62" t="str">
        <f t="shared" si="9"/>
        <v/>
      </c>
      <c r="V52" s="63" t="str">
        <f t="shared" si="64"/>
        <v/>
      </c>
      <c r="W52" s="64" t="str">
        <f t="shared" si="11"/>
        <v/>
      </c>
      <c r="X52" s="63" t="str">
        <f t="shared" si="65"/>
        <v/>
      </c>
      <c r="Y52" s="63" t="str">
        <f t="shared" si="66"/>
        <v/>
      </c>
      <c r="Z52" s="55" t="str">
        <f t="shared" si="67"/>
        <v/>
      </c>
      <c r="AA52" s="65" t="str">
        <f t="shared" si="68"/>
        <v/>
      </c>
      <c r="AB52" s="56" t="str">
        <f t="shared" si="16"/>
        <v/>
      </c>
      <c r="AC52" s="66" t="str">
        <f t="shared" si="69"/>
        <v/>
      </c>
      <c r="AD52" s="58" t="str">
        <f t="shared" si="70"/>
        <v/>
      </c>
      <c r="AE52" s="67" t="str">
        <f t="shared" si="71"/>
        <v/>
      </c>
      <c r="AF52" s="60" t="str">
        <f t="shared" si="72"/>
        <v/>
      </c>
      <c r="AG52" s="60" t="str">
        <f t="shared" si="73"/>
        <v/>
      </c>
      <c r="AH52" s="68" t="str">
        <f t="shared" si="74"/>
        <v/>
      </c>
      <c r="AI52" s="69" t="str">
        <f t="shared" si="23"/>
        <v/>
      </c>
      <c r="AJ52" s="63" t="str">
        <f t="shared" si="75"/>
        <v/>
      </c>
      <c r="AK52" s="63" t="str">
        <f t="shared" si="76"/>
        <v/>
      </c>
      <c r="AL52" s="63" t="str">
        <f t="shared" si="77"/>
        <v/>
      </c>
      <c r="AM52" s="63" t="str">
        <f t="shared" si="78"/>
        <v/>
      </c>
      <c r="AN52" s="63" t="str">
        <f t="shared" si="79"/>
        <v/>
      </c>
    </row>
    <row r="53" spans="2:40" ht="24.5" thickTop="1" thickBot="1" x14ac:dyDescent="0.55000000000000004">
      <c r="B53" t="s">
        <v>1003</v>
      </c>
      <c r="C53" s="50" t="s">
        <v>1067</v>
      </c>
      <c r="D53" s="51" t="s">
        <v>1048</v>
      </c>
      <c r="E53" s="51"/>
      <c r="F53" s="52"/>
      <c r="G53" s="52"/>
      <c r="H53" s="51"/>
      <c r="I53" s="51"/>
      <c r="J53" s="53"/>
      <c r="K53" s="53"/>
      <c r="L53" s="54" t="str">
        <f t="shared" si="80"/>
        <v xml:space="preserve">            { line: "QUE SON COMO LA PAJA, (Fa,,15)", sC: "as"},</v>
      </c>
      <c r="M53" s="55" t="str">
        <f t="shared" si="58"/>
        <v>(</v>
      </c>
      <c r="N53" s="56" t="str">
        <f t="shared" si="2"/>
        <v>Fa</v>
      </c>
      <c r="O53" s="57" t="str">
        <f t="shared" si="59"/>
        <v>,</v>
      </c>
      <c r="P53" s="58" t="str">
        <f t="shared" si="4"/>
        <v/>
      </c>
      <c r="Q53" s="59" t="str">
        <f t="shared" si="60"/>
        <v>,</v>
      </c>
      <c r="R53" s="60">
        <f t="shared" si="61"/>
        <v>15</v>
      </c>
      <c r="S53" s="55" t="str">
        <f t="shared" si="62"/>
        <v>)</v>
      </c>
      <c r="T53" s="61" t="str">
        <f t="shared" si="63"/>
        <v/>
      </c>
      <c r="U53" s="62" t="str">
        <f t="shared" si="9"/>
        <v/>
      </c>
      <c r="V53" s="63" t="str">
        <f t="shared" si="64"/>
        <v/>
      </c>
      <c r="W53" s="64" t="str">
        <f t="shared" si="11"/>
        <v/>
      </c>
      <c r="X53" s="63" t="str">
        <f t="shared" si="65"/>
        <v/>
      </c>
      <c r="Y53" s="63" t="str">
        <f t="shared" si="66"/>
        <v/>
      </c>
      <c r="Z53" s="55" t="str">
        <f t="shared" si="67"/>
        <v/>
      </c>
      <c r="AA53" s="65" t="str">
        <f t="shared" si="68"/>
        <v/>
      </c>
      <c r="AB53" s="56" t="str">
        <f t="shared" si="16"/>
        <v/>
      </c>
      <c r="AC53" s="66" t="str">
        <f t="shared" si="69"/>
        <v/>
      </c>
      <c r="AD53" s="58" t="str">
        <f t="shared" si="70"/>
        <v/>
      </c>
      <c r="AE53" s="67" t="str">
        <f t="shared" si="71"/>
        <v/>
      </c>
      <c r="AF53" s="60" t="str">
        <f t="shared" si="72"/>
        <v/>
      </c>
      <c r="AG53" s="60" t="str">
        <f t="shared" si="73"/>
        <v/>
      </c>
      <c r="AH53" s="68" t="str">
        <f t="shared" si="74"/>
        <v/>
      </c>
      <c r="AI53" s="69" t="str">
        <f t="shared" si="23"/>
        <v/>
      </c>
      <c r="AJ53" s="63" t="str">
        <f t="shared" si="75"/>
        <v/>
      </c>
      <c r="AK53" s="63" t="str">
        <f t="shared" si="76"/>
        <v/>
      </c>
      <c r="AL53" s="63" t="str">
        <f t="shared" si="77"/>
        <v/>
      </c>
      <c r="AM53" s="63" t="str">
        <f t="shared" si="78"/>
        <v/>
      </c>
      <c r="AN53" s="63" t="str">
        <f t="shared" si="79"/>
        <v/>
      </c>
    </row>
    <row r="54" spans="2:40" ht="24.5" thickTop="1" thickBot="1" x14ac:dyDescent="0.55000000000000004">
      <c r="B54" t="s">
        <v>1003</v>
      </c>
      <c r="C54" s="50" t="s">
        <v>1068</v>
      </c>
      <c r="D54" s="51" t="s">
        <v>1017</v>
      </c>
      <c r="E54" s="51" t="s">
        <v>1016</v>
      </c>
      <c r="F54" s="52"/>
      <c r="G54" s="52"/>
      <c r="H54" s="51"/>
      <c r="I54" s="51"/>
      <c r="J54" s="53"/>
      <c r="K54" s="53"/>
      <c r="L54" s="77" t="str">
        <f t="shared" si="80"/>
        <v xml:space="preserve">            { line: "QUE SE LLEVA EL VIENTO., (La,m,15)", sC: "as"},</v>
      </c>
      <c r="M54" s="55" t="str">
        <f t="shared" si="58"/>
        <v>(</v>
      </c>
      <c r="N54" s="56" t="str">
        <f t="shared" si="2"/>
        <v>La</v>
      </c>
      <c r="O54" s="57" t="str">
        <f t="shared" si="59"/>
        <v>,</v>
      </c>
      <c r="P54" s="58" t="str">
        <f t="shared" si="4"/>
        <v>m</v>
      </c>
      <c r="Q54" s="59" t="str">
        <f t="shared" si="60"/>
        <v>,</v>
      </c>
      <c r="R54" s="60">
        <f t="shared" si="61"/>
        <v>15</v>
      </c>
      <c r="S54" s="55" t="str">
        <f t="shared" si="62"/>
        <v>)</v>
      </c>
      <c r="T54" s="61" t="str">
        <f t="shared" si="63"/>
        <v/>
      </c>
      <c r="U54" s="62" t="str">
        <f t="shared" si="9"/>
        <v/>
      </c>
      <c r="V54" s="63" t="str">
        <f t="shared" si="64"/>
        <v/>
      </c>
      <c r="W54" s="64" t="str">
        <f t="shared" si="11"/>
        <v/>
      </c>
      <c r="X54" s="63" t="str">
        <f t="shared" si="65"/>
        <v/>
      </c>
      <c r="Y54" s="63" t="str">
        <f t="shared" si="66"/>
        <v/>
      </c>
      <c r="Z54" s="55" t="str">
        <f t="shared" si="67"/>
        <v/>
      </c>
      <c r="AA54" s="65" t="str">
        <f t="shared" si="68"/>
        <v/>
      </c>
      <c r="AB54" s="56" t="str">
        <f t="shared" si="16"/>
        <v/>
      </c>
      <c r="AC54" s="66" t="str">
        <f t="shared" si="69"/>
        <v/>
      </c>
      <c r="AD54" s="58" t="str">
        <f t="shared" si="70"/>
        <v/>
      </c>
      <c r="AE54" s="67" t="str">
        <f t="shared" si="71"/>
        <v/>
      </c>
      <c r="AF54" s="60" t="str">
        <f t="shared" si="72"/>
        <v/>
      </c>
      <c r="AG54" s="60" t="str">
        <f t="shared" si="73"/>
        <v/>
      </c>
      <c r="AH54" s="68" t="str">
        <f t="shared" si="74"/>
        <v/>
      </c>
      <c r="AI54" s="69" t="str">
        <f t="shared" si="23"/>
        <v/>
      </c>
      <c r="AJ54" s="63" t="str">
        <f t="shared" si="75"/>
        <v/>
      </c>
      <c r="AK54" s="63" t="str">
        <f t="shared" si="76"/>
        <v/>
      </c>
      <c r="AL54" s="63" t="str">
        <f t="shared" si="77"/>
        <v/>
      </c>
      <c r="AM54" s="63" t="str">
        <f t="shared" si="78"/>
        <v/>
      </c>
      <c r="AN54" s="63" t="str">
        <f t="shared" si="79"/>
        <v/>
      </c>
    </row>
    <row r="55" spans="2:40" ht="26.5" thickTop="1" thickBot="1" x14ac:dyDescent="0.55000000000000004">
      <c r="C55" s="72"/>
      <c r="D55" s="73"/>
      <c r="E55" s="73"/>
      <c r="F55" s="73"/>
      <c r="G55" s="73"/>
      <c r="H55" s="73"/>
      <c r="I55" s="73"/>
      <c r="J55" s="73"/>
      <c r="K55" s="73"/>
      <c r="L55" s="74" t="s">
        <v>997</v>
      </c>
      <c r="M55" s="55"/>
      <c r="N55" s="56"/>
      <c r="O55" s="57"/>
      <c r="P55" s="58"/>
      <c r="Q55" s="59"/>
      <c r="R55" s="60"/>
      <c r="S55" s="55"/>
      <c r="T55" s="61"/>
      <c r="U55" s="62"/>
      <c r="V55" s="63"/>
      <c r="W55" s="64"/>
      <c r="X55" s="63"/>
      <c r="Y55" s="63"/>
      <c r="Z55" s="55"/>
      <c r="AA55" s="65"/>
      <c r="AB55" s="56"/>
      <c r="AC55" s="66"/>
      <c r="AD55" s="58"/>
      <c r="AE55" s="67"/>
      <c r="AF55" s="60"/>
      <c r="AG55" s="60"/>
      <c r="AH55" s="68"/>
      <c r="AI55" s="69"/>
      <c r="AJ55" s="63"/>
      <c r="AK55" s="63"/>
      <c r="AL55" s="63"/>
      <c r="AM55" s="63"/>
      <c r="AN55" s="63"/>
    </row>
    <row r="56" spans="2:40" ht="24.5" thickTop="1" thickBot="1" x14ac:dyDescent="0.55000000000000004">
      <c r="B56" t="s">
        <v>1018</v>
      </c>
      <c r="C56" s="50" t="s">
        <v>1069</v>
      </c>
      <c r="D56" s="51" t="s">
        <v>1048</v>
      </c>
      <c r="E56" s="51"/>
      <c r="F56" s="52" t="s">
        <v>1015</v>
      </c>
      <c r="G56" s="52"/>
      <c r="H56" s="51"/>
      <c r="I56" s="51"/>
      <c r="J56" s="53"/>
      <c r="K56" s="53"/>
      <c r="L56" s="77" t="str">
        <f t="shared" si="80"/>
        <v xml:space="preserve">            { line: "No resistirán en el juicio los impíos,, (Fa,,15)(Mi,,250)", sC: "tc"},</v>
      </c>
      <c r="M56" s="55" t="str">
        <f t="shared" si="58"/>
        <v>(</v>
      </c>
      <c r="N56" s="56" t="str">
        <f t="shared" si="2"/>
        <v>Fa</v>
      </c>
      <c r="O56" s="57" t="str">
        <f t="shared" si="59"/>
        <v>,</v>
      </c>
      <c r="P56" s="58" t="str">
        <f t="shared" si="4"/>
        <v/>
      </c>
      <c r="Q56" s="59" t="str">
        <f t="shared" si="60"/>
        <v>,</v>
      </c>
      <c r="R56" s="60">
        <f t="shared" si="61"/>
        <v>15</v>
      </c>
      <c r="S56" s="55" t="str">
        <f t="shared" si="62"/>
        <v>)</v>
      </c>
      <c r="T56" s="61" t="str">
        <f t="shared" si="63"/>
        <v>(</v>
      </c>
      <c r="U56" s="62" t="str">
        <f t="shared" si="9"/>
        <v>Mi</v>
      </c>
      <c r="V56" s="63" t="str">
        <f t="shared" si="64"/>
        <v>,</v>
      </c>
      <c r="W56" s="64" t="str">
        <f t="shared" si="11"/>
        <v/>
      </c>
      <c r="X56" s="63" t="str">
        <f t="shared" si="65"/>
        <v>,</v>
      </c>
      <c r="Y56" s="63">
        <f t="shared" si="66"/>
        <v>250</v>
      </c>
      <c r="Z56" s="55" t="str">
        <f t="shared" si="67"/>
        <v>)</v>
      </c>
      <c r="AA56" s="65" t="str">
        <f t="shared" si="68"/>
        <v/>
      </c>
      <c r="AB56" s="56" t="str">
        <f t="shared" si="16"/>
        <v/>
      </c>
      <c r="AC56" s="66" t="str">
        <f t="shared" si="69"/>
        <v/>
      </c>
      <c r="AD56" s="58" t="str">
        <f t="shared" si="70"/>
        <v/>
      </c>
      <c r="AE56" s="67" t="str">
        <f t="shared" si="71"/>
        <v/>
      </c>
      <c r="AF56" s="60" t="str">
        <f t="shared" si="72"/>
        <v/>
      </c>
      <c r="AG56" s="60" t="str">
        <f t="shared" si="73"/>
        <v/>
      </c>
      <c r="AH56" s="68" t="str">
        <f t="shared" si="74"/>
        <v/>
      </c>
      <c r="AI56" s="69" t="str">
        <f t="shared" si="23"/>
        <v/>
      </c>
      <c r="AJ56" s="63" t="str">
        <f t="shared" si="75"/>
        <v/>
      </c>
      <c r="AK56" s="63" t="str">
        <f t="shared" si="76"/>
        <v/>
      </c>
      <c r="AL56" s="63" t="str">
        <f t="shared" si="77"/>
        <v/>
      </c>
      <c r="AM56" s="63" t="str">
        <f t="shared" si="78"/>
        <v/>
      </c>
      <c r="AN56" s="63" t="str">
        <f t="shared" si="79"/>
        <v/>
      </c>
    </row>
    <row r="57" spans="2:40" ht="24.5" thickTop="1" thickBot="1" x14ac:dyDescent="0.55000000000000004">
      <c r="C57" s="50" t="s">
        <v>1070</v>
      </c>
      <c r="D57" s="51" t="s">
        <v>1048</v>
      </c>
      <c r="E57" s="51"/>
      <c r="F57" s="52"/>
      <c r="G57" s="52"/>
      <c r="H57" s="51"/>
      <c r="I57" s="51"/>
      <c r="J57" s="53"/>
      <c r="K57" s="53"/>
      <c r="L57" s="77" t="str">
        <f t="shared" si="80"/>
        <v xml:space="preserve">            { line: "ni los pecadores, (Fa,,15)", sC: ""},</v>
      </c>
      <c r="M57" s="55" t="str">
        <f t="shared" si="58"/>
        <v>(</v>
      </c>
      <c r="N57" s="56" t="str">
        <f t="shared" si="2"/>
        <v>Fa</v>
      </c>
      <c r="O57" s="57" t="str">
        <f t="shared" si="59"/>
        <v>,</v>
      </c>
      <c r="P57" s="58" t="str">
        <f t="shared" si="4"/>
        <v/>
      </c>
      <c r="Q57" s="59" t="str">
        <f t="shared" si="60"/>
        <v>,</v>
      </c>
      <c r="R57" s="60">
        <f t="shared" si="61"/>
        <v>15</v>
      </c>
      <c r="S57" s="55" t="str">
        <f t="shared" si="62"/>
        <v>)</v>
      </c>
      <c r="T57" s="61" t="str">
        <f t="shared" si="63"/>
        <v/>
      </c>
      <c r="U57" s="62" t="str">
        <f t="shared" si="9"/>
        <v/>
      </c>
      <c r="V57" s="63" t="str">
        <f t="shared" si="64"/>
        <v/>
      </c>
      <c r="W57" s="64" t="str">
        <f t="shared" si="11"/>
        <v/>
      </c>
      <c r="X57" s="63" t="str">
        <f t="shared" si="65"/>
        <v/>
      </c>
      <c r="Y57" s="63" t="str">
        <f t="shared" si="66"/>
        <v/>
      </c>
      <c r="Z57" s="55" t="str">
        <f t="shared" si="67"/>
        <v/>
      </c>
      <c r="AA57" s="65" t="str">
        <f t="shared" si="68"/>
        <v/>
      </c>
      <c r="AB57" s="56" t="str">
        <f t="shared" si="16"/>
        <v/>
      </c>
      <c r="AC57" s="66" t="str">
        <f t="shared" si="69"/>
        <v/>
      </c>
      <c r="AD57" s="58" t="str">
        <f t="shared" si="70"/>
        <v/>
      </c>
      <c r="AE57" s="67" t="str">
        <f t="shared" si="71"/>
        <v/>
      </c>
      <c r="AF57" s="60" t="str">
        <f t="shared" si="72"/>
        <v/>
      </c>
      <c r="AG57" s="60" t="str">
        <f t="shared" si="73"/>
        <v/>
      </c>
      <c r="AH57" s="68" t="str">
        <f t="shared" si="74"/>
        <v/>
      </c>
      <c r="AI57" s="69" t="str">
        <f t="shared" si="23"/>
        <v/>
      </c>
      <c r="AJ57" s="63" t="str">
        <f t="shared" si="75"/>
        <v/>
      </c>
      <c r="AK57" s="63" t="str">
        <f t="shared" si="76"/>
        <v/>
      </c>
      <c r="AL57" s="63" t="str">
        <f t="shared" si="77"/>
        <v/>
      </c>
      <c r="AM57" s="63" t="str">
        <f t="shared" si="78"/>
        <v/>
      </c>
      <c r="AN57" s="63" t="str">
        <f t="shared" si="79"/>
        <v/>
      </c>
    </row>
    <row r="58" spans="2:40" ht="24.5" thickTop="1" thickBot="1" x14ac:dyDescent="0.55000000000000004">
      <c r="C58" s="50" t="s">
        <v>1071</v>
      </c>
      <c r="D58" s="51" t="s">
        <v>1015</v>
      </c>
      <c r="E58" s="51"/>
      <c r="F58" s="52"/>
      <c r="G58" s="52"/>
      <c r="H58" s="51"/>
      <c r="I58" s="51"/>
      <c r="J58" s="53"/>
      <c r="K58" s="53"/>
      <c r="L58" s="54" t="str">
        <f t="shared" si="80"/>
        <v xml:space="preserve">            { line: "en la comunidad de los santos., (Mi,,15)", sC: ""},</v>
      </c>
      <c r="M58" s="55" t="str">
        <f t="shared" si="58"/>
        <v>(</v>
      </c>
      <c r="N58" s="56" t="str">
        <f t="shared" si="2"/>
        <v>Mi</v>
      </c>
      <c r="O58" s="57" t="str">
        <f t="shared" si="59"/>
        <v>,</v>
      </c>
      <c r="P58" s="58" t="str">
        <f t="shared" si="4"/>
        <v/>
      </c>
      <c r="Q58" s="59" t="str">
        <f t="shared" si="60"/>
        <v>,</v>
      </c>
      <c r="R58" s="60">
        <f t="shared" si="61"/>
        <v>15</v>
      </c>
      <c r="S58" s="55" t="str">
        <f t="shared" si="62"/>
        <v>)</v>
      </c>
      <c r="T58" s="61" t="str">
        <f t="shared" si="63"/>
        <v/>
      </c>
      <c r="U58" s="62" t="str">
        <f t="shared" si="9"/>
        <v/>
      </c>
      <c r="V58" s="63" t="str">
        <f t="shared" si="64"/>
        <v/>
      </c>
      <c r="W58" s="64" t="str">
        <f t="shared" si="11"/>
        <v/>
      </c>
      <c r="X58" s="63" t="str">
        <f t="shared" si="65"/>
        <v/>
      </c>
      <c r="Y58" s="63" t="str">
        <f t="shared" si="66"/>
        <v/>
      </c>
      <c r="Z58" s="55" t="str">
        <f t="shared" si="67"/>
        <v/>
      </c>
      <c r="AA58" s="65" t="str">
        <f t="shared" si="68"/>
        <v/>
      </c>
      <c r="AB58" s="56" t="str">
        <f t="shared" si="16"/>
        <v/>
      </c>
      <c r="AC58" s="66" t="str">
        <f t="shared" si="69"/>
        <v/>
      </c>
      <c r="AD58" s="58" t="str">
        <f t="shared" si="70"/>
        <v/>
      </c>
      <c r="AE58" s="67" t="str">
        <f t="shared" si="71"/>
        <v/>
      </c>
      <c r="AF58" s="60" t="str">
        <f t="shared" si="72"/>
        <v/>
      </c>
      <c r="AG58" s="60" t="str">
        <f t="shared" si="73"/>
        <v/>
      </c>
      <c r="AH58" s="68" t="str">
        <f t="shared" si="74"/>
        <v/>
      </c>
      <c r="AI58" s="69" t="str">
        <f t="shared" si="23"/>
        <v/>
      </c>
      <c r="AJ58" s="63" t="str">
        <f t="shared" si="75"/>
        <v/>
      </c>
      <c r="AK58" s="63" t="str">
        <f t="shared" si="76"/>
        <v/>
      </c>
      <c r="AL58" s="63" t="str">
        <f t="shared" si="77"/>
        <v/>
      </c>
      <c r="AM58" s="63" t="str">
        <f t="shared" si="78"/>
        <v/>
      </c>
      <c r="AN58" s="63" t="str">
        <f t="shared" si="79"/>
        <v/>
      </c>
    </row>
    <row r="59" spans="2:40" ht="24.5" thickTop="1" thickBot="1" x14ac:dyDescent="0.55000000000000004">
      <c r="C59" s="50" t="s">
        <v>1072</v>
      </c>
      <c r="D59" s="51" t="s">
        <v>1053</v>
      </c>
      <c r="E59" s="51"/>
      <c r="F59" s="52"/>
      <c r="G59" s="52"/>
      <c r="H59" s="51"/>
      <c r="I59" s="51"/>
      <c r="J59" s="53"/>
      <c r="K59" s="53"/>
      <c r="L59" s="54" t="str">
        <f t="shared" si="80"/>
        <v xml:space="preserve">            { line: "Porque el Señor cuida, (Sol,,15)", sC: ""},</v>
      </c>
      <c r="M59" s="55" t="str">
        <f t="shared" si="58"/>
        <v>(</v>
      </c>
      <c r="N59" s="56" t="str">
        <f t="shared" si="2"/>
        <v>Sol</v>
      </c>
      <c r="O59" s="57" t="str">
        <f t="shared" si="59"/>
        <v>,</v>
      </c>
      <c r="P59" s="58" t="str">
        <f t="shared" si="4"/>
        <v/>
      </c>
      <c r="Q59" s="59" t="str">
        <f t="shared" si="60"/>
        <v>,</v>
      </c>
      <c r="R59" s="60">
        <f t="shared" si="61"/>
        <v>15</v>
      </c>
      <c r="S59" s="55" t="str">
        <f t="shared" si="62"/>
        <v>)</v>
      </c>
      <c r="T59" s="61" t="str">
        <f t="shared" si="63"/>
        <v/>
      </c>
      <c r="U59" s="62" t="str">
        <f t="shared" si="9"/>
        <v/>
      </c>
      <c r="V59" s="63" t="str">
        <f t="shared" si="64"/>
        <v/>
      </c>
      <c r="W59" s="64" t="str">
        <f t="shared" si="11"/>
        <v/>
      </c>
      <c r="X59" s="63" t="str">
        <f t="shared" si="65"/>
        <v/>
      </c>
      <c r="Y59" s="63" t="str">
        <f t="shared" si="66"/>
        <v/>
      </c>
      <c r="Z59" s="55" t="str">
        <f t="shared" si="67"/>
        <v/>
      </c>
      <c r="AA59" s="65" t="str">
        <f t="shared" si="68"/>
        <v/>
      </c>
      <c r="AB59" s="56" t="str">
        <f t="shared" si="16"/>
        <v/>
      </c>
      <c r="AC59" s="66" t="str">
        <f t="shared" si="69"/>
        <v/>
      </c>
      <c r="AD59" s="58" t="str">
        <f t="shared" si="70"/>
        <v/>
      </c>
      <c r="AE59" s="67" t="str">
        <f t="shared" si="71"/>
        <v/>
      </c>
      <c r="AF59" s="60" t="str">
        <f t="shared" si="72"/>
        <v/>
      </c>
      <c r="AG59" s="60" t="str">
        <f t="shared" si="73"/>
        <v/>
      </c>
      <c r="AH59" s="68" t="str">
        <f t="shared" si="74"/>
        <v/>
      </c>
      <c r="AI59" s="69" t="str">
        <f t="shared" si="23"/>
        <v/>
      </c>
      <c r="AJ59" s="63" t="str">
        <f t="shared" si="75"/>
        <v/>
      </c>
      <c r="AK59" s="63" t="str">
        <f t="shared" si="76"/>
        <v/>
      </c>
      <c r="AL59" s="63" t="str">
        <f t="shared" si="77"/>
        <v/>
      </c>
      <c r="AM59" s="63" t="str">
        <f t="shared" si="78"/>
        <v/>
      </c>
      <c r="AN59" s="63" t="str">
        <f t="shared" si="79"/>
        <v/>
      </c>
    </row>
    <row r="60" spans="2:40" ht="24.5" thickTop="1" thickBot="1" x14ac:dyDescent="0.55000000000000004">
      <c r="C60" s="50" t="s">
        <v>1073</v>
      </c>
      <c r="D60" s="51" t="s">
        <v>1048</v>
      </c>
      <c r="E60" s="51"/>
      <c r="F60" s="52" t="s">
        <v>1015</v>
      </c>
      <c r="G60" s="52"/>
      <c r="H60" s="51"/>
      <c r="I60" s="51"/>
      <c r="J60" s="53"/>
      <c r="K60" s="53"/>
      <c r="L60" s="54" t="str">
        <f t="shared" si="80"/>
        <v xml:space="preserve">            { line: "el camino de sus fieles,, (Fa,,15)(Mi,,250)", sC: ""},</v>
      </c>
      <c r="M60" s="55" t="str">
        <f t="shared" si="58"/>
        <v>(</v>
      </c>
      <c r="N60" s="56" t="str">
        <f t="shared" si="2"/>
        <v>Fa</v>
      </c>
      <c r="O60" s="57" t="str">
        <f t="shared" si="59"/>
        <v>,</v>
      </c>
      <c r="P60" s="58" t="str">
        <f t="shared" si="4"/>
        <v/>
      </c>
      <c r="Q60" s="59" t="str">
        <f t="shared" si="60"/>
        <v>,</v>
      </c>
      <c r="R60" s="60">
        <f t="shared" si="61"/>
        <v>15</v>
      </c>
      <c r="S60" s="55" t="str">
        <f t="shared" si="62"/>
        <v>)</v>
      </c>
      <c r="T60" s="61" t="str">
        <f t="shared" si="63"/>
        <v>(</v>
      </c>
      <c r="U60" s="62" t="str">
        <f t="shared" si="9"/>
        <v>Mi</v>
      </c>
      <c r="V60" s="63" t="str">
        <f t="shared" si="64"/>
        <v>,</v>
      </c>
      <c r="W60" s="64" t="str">
        <f t="shared" si="11"/>
        <v/>
      </c>
      <c r="X60" s="63" t="str">
        <f t="shared" si="65"/>
        <v>,</v>
      </c>
      <c r="Y60" s="63">
        <f t="shared" si="66"/>
        <v>250</v>
      </c>
      <c r="Z60" s="55" t="str">
        <f t="shared" si="67"/>
        <v>)</v>
      </c>
      <c r="AA60" s="65" t="str">
        <f t="shared" si="68"/>
        <v/>
      </c>
      <c r="AB60" s="56" t="str">
        <f t="shared" si="16"/>
        <v/>
      </c>
      <c r="AC60" s="66" t="str">
        <f t="shared" si="69"/>
        <v/>
      </c>
      <c r="AD60" s="58" t="str">
        <f t="shared" si="70"/>
        <v/>
      </c>
      <c r="AE60" s="67" t="str">
        <f t="shared" si="71"/>
        <v/>
      </c>
      <c r="AF60" s="60" t="str">
        <f t="shared" si="72"/>
        <v/>
      </c>
      <c r="AG60" s="60" t="str">
        <f t="shared" si="73"/>
        <v/>
      </c>
      <c r="AH60" s="68" t="str">
        <f t="shared" si="74"/>
        <v/>
      </c>
      <c r="AI60" s="69" t="str">
        <f t="shared" si="23"/>
        <v/>
      </c>
      <c r="AJ60" s="63" t="str">
        <f t="shared" si="75"/>
        <v/>
      </c>
      <c r="AK60" s="63" t="str">
        <f t="shared" si="76"/>
        <v/>
      </c>
      <c r="AL60" s="63" t="str">
        <f t="shared" si="77"/>
        <v/>
      </c>
      <c r="AM60" s="63" t="str">
        <f t="shared" si="78"/>
        <v/>
      </c>
      <c r="AN60" s="63" t="str">
        <f t="shared" si="79"/>
        <v/>
      </c>
    </row>
    <row r="61" spans="2:40" ht="24.5" thickTop="1" thickBot="1" x14ac:dyDescent="0.55000000000000004">
      <c r="C61" s="50" t="s">
        <v>1074</v>
      </c>
      <c r="D61" s="51" t="s">
        <v>1048</v>
      </c>
      <c r="E61" s="51"/>
      <c r="F61" s="52"/>
      <c r="G61" s="52"/>
      <c r="H61" s="51"/>
      <c r="I61" s="51"/>
      <c r="J61" s="53"/>
      <c r="K61" s="53"/>
      <c r="L61" s="54" t="str">
        <f t="shared" si="80"/>
        <v xml:space="preserve">            { line: "mas el camino de los impíos, (Fa,,15)", sC: ""},</v>
      </c>
      <c r="M61" s="55" t="str">
        <f t="shared" si="58"/>
        <v>(</v>
      </c>
      <c r="N61" s="56" t="str">
        <f t="shared" si="2"/>
        <v>Fa</v>
      </c>
      <c r="O61" s="57" t="str">
        <f t="shared" si="59"/>
        <v>,</v>
      </c>
      <c r="P61" s="58" t="str">
        <f t="shared" si="4"/>
        <v/>
      </c>
      <c r="Q61" s="59" t="str">
        <f t="shared" si="60"/>
        <v>,</v>
      </c>
      <c r="R61" s="60">
        <f t="shared" si="61"/>
        <v>15</v>
      </c>
      <c r="S61" s="55" t="str">
        <f t="shared" si="62"/>
        <v>)</v>
      </c>
      <c r="T61" s="61" t="str">
        <f t="shared" si="63"/>
        <v/>
      </c>
      <c r="U61" s="62" t="str">
        <f t="shared" si="9"/>
        <v/>
      </c>
      <c r="V61" s="63" t="str">
        <f t="shared" si="64"/>
        <v/>
      </c>
      <c r="W61" s="64" t="str">
        <f t="shared" si="11"/>
        <v/>
      </c>
      <c r="X61" s="63" t="str">
        <f t="shared" si="65"/>
        <v/>
      </c>
      <c r="Y61" s="63" t="str">
        <f t="shared" si="66"/>
        <v/>
      </c>
      <c r="Z61" s="55" t="str">
        <f t="shared" si="67"/>
        <v/>
      </c>
      <c r="AA61" s="65" t="str">
        <f t="shared" si="68"/>
        <v/>
      </c>
      <c r="AB61" s="56" t="str">
        <f t="shared" si="16"/>
        <v/>
      </c>
      <c r="AC61" s="66" t="str">
        <f t="shared" si="69"/>
        <v/>
      </c>
      <c r="AD61" s="58" t="str">
        <f t="shared" si="70"/>
        <v/>
      </c>
      <c r="AE61" s="67" t="str">
        <f t="shared" si="71"/>
        <v/>
      </c>
      <c r="AF61" s="60" t="str">
        <f t="shared" si="72"/>
        <v/>
      </c>
      <c r="AG61" s="60" t="str">
        <f t="shared" si="73"/>
        <v/>
      </c>
      <c r="AH61" s="68" t="str">
        <f t="shared" si="74"/>
        <v/>
      </c>
      <c r="AI61" s="69" t="str">
        <f t="shared" si="23"/>
        <v/>
      </c>
      <c r="AJ61" s="63" t="str">
        <f t="shared" si="75"/>
        <v/>
      </c>
      <c r="AK61" s="63" t="str">
        <f t="shared" si="76"/>
        <v/>
      </c>
      <c r="AL61" s="63" t="str">
        <f t="shared" si="77"/>
        <v/>
      </c>
      <c r="AM61" s="63" t="str">
        <f t="shared" si="78"/>
        <v/>
      </c>
      <c r="AN61" s="63" t="str">
        <f t="shared" si="79"/>
        <v/>
      </c>
    </row>
    <row r="62" spans="2:40" ht="24.5" thickTop="1" thickBot="1" x14ac:dyDescent="0.55000000000000004">
      <c r="C62" s="50" t="s">
        <v>1075</v>
      </c>
      <c r="D62" s="51" t="s">
        <v>1015</v>
      </c>
      <c r="E62" s="51"/>
      <c r="F62" s="52" t="s">
        <v>1048</v>
      </c>
      <c r="G62" s="52"/>
      <c r="H62" s="51" t="s">
        <v>1015</v>
      </c>
      <c r="I62" s="51"/>
      <c r="J62" s="53"/>
      <c r="K62" s="53"/>
      <c r="L62" s="54" t="str">
        <f t="shared" si="80"/>
        <v xml:space="preserve">            { line: "acaba mal, acaba mal, acaba mal., (Mi,,15)(Fa,,250)(Mi,,350)", sC: ""},</v>
      </c>
      <c r="M62" s="55" t="str">
        <f t="shared" si="58"/>
        <v>(</v>
      </c>
      <c r="N62" s="56" t="str">
        <f t="shared" si="2"/>
        <v>Mi</v>
      </c>
      <c r="O62" s="57" t="str">
        <f t="shared" si="59"/>
        <v>,</v>
      </c>
      <c r="P62" s="58" t="str">
        <f t="shared" si="4"/>
        <v/>
      </c>
      <c r="Q62" s="59" t="str">
        <f t="shared" si="60"/>
        <v>,</v>
      </c>
      <c r="R62" s="60">
        <f t="shared" si="61"/>
        <v>15</v>
      </c>
      <c r="S62" s="55" t="str">
        <f t="shared" si="62"/>
        <v>)</v>
      </c>
      <c r="T62" s="61" t="str">
        <f t="shared" si="63"/>
        <v>(</v>
      </c>
      <c r="U62" s="62" t="str">
        <f t="shared" si="9"/>
        <v>Fa</v>
      </c>
      <c r="V62" s="63" t="str">
        <f t="shared" si="64"/>
        <v>,</v>
      </c>
      <c r="W62" s="64" t="str">
        <f t="shared" si="11"/>
        <v/>
      </c>
      <c r="X62" s="63" t="str">
        <f t="shared" si="65"/>
        <v>,</v>
      </c>
      <c r="Y62" s="63">
        <f t="shared" si="66"/>
        <v>250</v>
      </c>
      <c r="Z62" s="55" t="str">
        <f t="shared" si="67"/>
        <v>)</v>
      </c>
      <c r="AA62" s="65" t="str">
        <f t="shared" si="68"/>
        <v>(</v>
      </c>
      <c r="AB62" s="56" t="str">
        <f t="shared" si="16"/>
        <v>Mi</v>
      </c>
      <c r="AC62" s="66" t="str">
        <f t="shared" si="69"/>
        <v>,</v>
      </c>
      <c r="AD62" s="58" t="str">
        <f t="shared" si="70"/>
        <v/>
      </c>
      <c r="AE62" s="67" t="str">
        <f t="shared" si="71"/>
        <v>,</v>
      </c>
      <c r="AF62" s="60">
        <f t="shared" si="72"/>
        <v>350</v>
      </c>
      <c r="AG62" s="60" t="str">
        <f t="shared" si="73"/>
        <v>)</v>
      </c>
      <c r="AH62" s="68" t="str">
        <f t="shared" si="74"/>
        <v/>
      </c>
      <c r="AI62" s="69" t="str">
        <f t="shared" si="23"/>
        <v/>
      </c>
      <c r="AJ62" s="63" t="str">
        <f t="shared" si="75"/>
        <v/>
      </c>
      <c r="AK62" s="63" t="str">
        <f t="shared" si="76"/>
        <v/>
      </c>
      <c r="AL62" s="63" t="str">
        <f t="shared" si="77"/>
        <v/>
      </c>
      <c r="AM62" s="63" t="str">
        <f t="shared" si="78"/>
        <v/>
      </c>
      <c r="AN62" s="63" t="str">
        <f t="shared" si="79"/>
        <v/>
      </c>
    </row>
    <row r="63" spans="2:40" ht="26.5" thickTop="1" thickBot="1" x14ac:dyDescent="0.55000000000000004">
      <c r="C63" s="72"/>
      <c r="D63" s="73"/>
      <c r="E63" s="73"/>
      <c r="F63" s="73"/>
      <c r="G63" s="73"/>
      <c r="H63" s="73"/>
      <c r="I63" s="73"/>
      <c r="J63" s="73"/>
      <c r="K63" s="73"/>
      <c r="L63" s="74" t="s">
        <v>997</v>
      </c>
      <c r="M63" s="55"/>
      <c r="N63" s="56"/>
      <c r="O63" s="57"/>
      <c r="P63" s="58"/>
      <c r="Q63" s="59"/>
      <c r="R63" s="60"/>
      <c r="S63" s="55"/>
      <c r="T63" s="61"/>
      <c r="U63" s="62"/>
      <c r="V63" s="63"/>
      <c r="W63" s="64"/>
      <c r="X63" s="63"/>
      <c r="Y63" s="63"/>
      <c r="Z63" s="55"/>
      <c r="AA63" s="65"/>
      <c r="AB63" s="56"/>
      <c r="AC63" s="66"/>
      <c r="AD63" s="58"/>
      <c r="AE63" s="67"/>
      <c r="AF63" s="60"/>
      <c r="AG63" s="60"/>
      <c r="AH63" s="68"/>
      <c r="AI63" s="69"/>
      <c r="AJ63" s="63"/>
      <c r="AK63" s="63"/>
      <c r="AL63" s="63"/>
      <c r="AM63" s="63"/>
      <c r="AN63" s="63"/>
    </row>
    <row r="64" spans="2:40" ht="24.5" thickTop="1" thickBot="1" x14ac:dyDescent="0.55000000000000004">
      <c r="C64" s="78" t="s">
        <v>999</v>
      </c>
      <c r="D64" s="79"/>
      <c r="E64" s="79"/>
      <c r="F64" s="79"/>
      <c r="G64" s="79"/>
      <c r="H64" s="79"/>
      <c r="I64" s="79"/>
      <c r="J64" s="79"/>
      <c r="K64" s="79"/>
      <c r="L64" s="80" t="s">
        <v>1000</v>
      </c>
      <c r="M64" s="55" t="str">
        <f t="shared" ref="M64:M68" si="81">IF(N64="","","(")</f>
        <v/>
      </c>
      <c r="N64" s="56" t="str">
        <f t="shared" ref="N64:N68" si="82">IF(D64="","",D64)</f>
        <v/>
      </c>
      <c r="O64" s="57" t="str">
        <f t="shared" ref="O64:O68" si="83">IF(N64="","",",")</f>
        <v/>
      </c>
      <c r="P64" s="58" t="str">
        <f t="shared" ref="P64:P68" si="84">IF(E64="","",E64)</f>
        <v/>
      </c>
      <c r="Q64" s="59" t="str">
        <f t="shared" ref="Q64:Q68" si="85">IF(N64="","",",")</f>
        <v/>
      </c>
      <c r="R64" s="60" t="str">
        <f t="shared" ref="R64:R68" si="86">IF(N64="","",15)</f>
        <v/>
      </c>
      <c r="S64" s="55" t="str">
        <f t="shared" ref="S64:S68" si="87">IF(N64="","",")")</f>
        <v/>
      </c>
      <c r="T64" s="61" t="str">
        <f t="shared" ref="T64:T68" si="88">IF(U64="","","(")</f>
        <v/>
      </c>
      <c r="U64" s="62" t="str">
        <f t="shared" ref="U64:U68" si="89">IF(F64="","",F64)</f>
        <v/>
      </c>
      <c r="V64" s="63" t="str">
        <f t="shared" ref="V64:V68" si="90">IF(U64="","",",")</f>
        <v/>
      </c>
      <c r="W64" s="64" t="str">
        <f t="shared" ref="W64:W68" si="91">IF(G64="","",G64)</f>
        <v/>
      </c>
      <c r="X64" s="63" t="str">
        <f t="shared" ref="X64:X68" si="92">IF(U64="","",",")</f>
        <v/>
      </c>
      <c r="Y64" s="63" t="str">
        <f t="shared" ref="Y64:Y68" si="93">IF(U64="","",250)</f>
        <v/>
      </c>
      <c r="Z64" s="55" t="str">
        <f t="shared" ref="Z64:Z68" si="94">IF(U64="","",")")</f>
        <v/>
      </c>
      <c r="AA64" s="65" t="str">
        <f t="shared" ref="AA64:AA68" si="95">IF(AB64="","","(")</f>
        <v/>
      </c>
      <c r="AB64" s="56" t="str">
        <f t="shared" ref="AB64:AB68" si="96">IF(H64="","",H64)</f>
        <v/>
      </c>
      <c r="AC64" s="66" t="str">
        <f t="shared" ref="AC64:AC68" si="97">IF(AB64="","",",")</f>
        <v/>
      </c>
      <c r="AD64" s="58" t="str">
        <f t="shared" ref="AD64:AD68" si="98">IF(I64="","",I64)</f>
        <v/>
      </c>
      <c r="AE64" s="67" t="str">
        <f t="shared" ref="AE64:AE68" si="99">IF(AB64="","",",")</f>
        <v/>
      </c>
      <c r="AF64" s="60" t="str">
        <f t="shared" ref="AF64:AF68" si="100">IF(AB64="","",350)</f>
        <v/>
      </c>
      <c r="AG64" s="60" t="str">
        <f t="shared" ref="AG64:AG68" si="101">IF(AB64="","",")")</f>
        <v/>
      </c>
      <c r="AH64" s="68" t="str">
        <f t="shared" ref="AH64:AH68" si="102">IF(AI64="","","(")</f>
        <v/>
      </c>
      <c r="AI64" s="69" t="str">
        <f t="shared" ref="AI64:AI68" si="103">IF(J64="","",J64)</f>
        <v/>
      </c>
      <c r="AJ64" s="63" t="str">
        <f t="shared" ref="AJ64:AJ68" si="104">IF(AI64="","",",")</f>
        <v/>
      </c>
      <c r="AK64" s="63" t="str">
        <f t="shared" ref="AK64:AK68" si="105">IF(K64="","",K64)</f>
        <v/>
      </c>
      <c r="AL64" s="63" t="str">
        <f t="shared" ref="AL64:AL68" si="106">IF(AI64="","",",")</f>
        <v/>
      </c>
      <c r="AM64" s="63" t="str">
        <f t="shared" ref="AM64:AM68" si="107">IF(AI64="","",450)</f>
        <v/>
      </c>
      <c r="AN64" s="63" t="str">
        <f t="shared" ref="AN64:AN68" si="108">IF(AI64="","",")")</f>
        <v/>
      </c>
    </row>
    <row r="65" spans="2:40" ht="24.5" thickTop="1" thickBot="1" x14ac:dyDescent="0.55000000000000004">
      <c r="B65" t="s">
        <v>1001</v>
      </c>
      <c r="C65" s="81" t="s">
        <v>1047</v>
      </c>
      <c r="D65" s="82" t="s">
        <v>1017</v>
      </c>
      <c r="E65" s="82" t="s">
        <v>1016</v>
      </c>
      <c r="F65" s="82" t="s">
        <v>1048</v>
      </c>
      <c r="G65" s="82"/>
      <c r="H65" s="82"/>
      <c r="I65" s="82"/>
      <c r="J65" s="82"/>
      <c r="K65" s="82"/>
      <c r="L65" s="83" t="str">
        <f>IF(C65="","",_xlfn.CONCAT("       triggerLine: ","""",C65,", ",M65:AN65,""", sC: ","""",B65,""", lines: ["))</f>
        <v xml:space="preserve">       triggerLine: "DICHOSO EL HOMBRE, (La,m,15)(Fa,,250)", sC: "ta as", lines: [</v>
      </c>
      <c r="M65" s="55" t="str">
        <f t="shared" si="81"/>
        <v>(</v>
      </c>
      <c r="N65" s="56" t="str">
        <f t="shared" si="82"/>
        <v>La</v>
      </c>
      <c r="O65" s="57" t="str">
        <f t="shared" si="83"/>
        <v>,</v>
      </c>
      <c r="P65" s="58" t="str">
        <f t="shared" si="84"/>
        <v>m</v>
      </c>
      <c r="Q65" s="59" t="str">
        <f t="shared" si="85"/>
        <v>,</v>
      </c>
      <c r="R65" s="60">
        <f t="shared" si="86"/>
        <v>15</v>
      </c>
      <c r="S65" s="55" t="str">
        <f t="shared" si="87"/>
        <v>)</v>
      </c>
      <c r="T65" s="61" t="str">
        <f t="shared" si="88"/>
        <v>(</v>
      </c>
      <c r="U65" s="62" t="str">
        <f t="shared" si="89"/>
        <v>Fa</v>
      </c>
      <c r="V65" s="63" t="str">
        <f t="shared" si="90"/>
        <v>,</v>
      </c>
      <c r="W65" s="64" t="str">
        <f t="shared" si="91"/>
        <v/>
      </c>
      <c r="X65" s="63" t="str">
        <f t="shared" si="92"/>
        <v>,</v>
      </c>
      <c r="Y65" s="63">
        <f t="shared" si="93"/>
        <v>250</v>
      </c>
      <c r="Z65" s="55" t="str">
        <f t="shared" si="94"/>
        <v>)</v>
      </c>
      <c r="AA65" s="65" t="str">
        <f t="shared" si="95"/>
        <v/>
      </c>
      <c r="AB65" s="56" t="str">
        <f t="shared" si="96"/>
        <v/>
      </c>
      <c r="AC65" s="66" t="str">
        <f t="shared" si="97"/>
        <v/>
      </c>
      <c r="AD65" s="58" t="str">
        <f t="shared" si="98"/>
        <v/>
      </c>
      <c r="AE65" s="67" t="str">
        <f t="shared" si="99"/>
        <v/>
      </c>
      <c r="AF65" s="60" t="str">
        <f t="shared" si="100"/>
        <v/>
      </c>
      <c r="AG65" s="60" t="str">
        <f t="shared" si="101"/>
        <v/>
      </c>
      <c r="AH65" s="68" t="str">
        <f t="shared" si="102"/>
        <v/>
      </c>
      <c r="AI65" s="69" t="str">
        <f t="shared" si="103"/>
        <v/>
      </c>
      <c r="AJ65" s="63" t="str">
        <f t="shared" si="104"/>
        <v/>
      </c>
      <c r="AK65" s="63" t="str">
        <f t="shared" si="105"/>
        <v/>
      </c>
      <c r="AL65" s="63" t="str">
        <f t="shared" si="106"/>
        <v/>
      </c>
      <c r="AM65" s="63" t="str">
        <f t="shared" si="107"/>
        <v/>
      </c>
      <c r="AN65" s="63" t="str">
        <f t="shared" si="108"/>
        <v/>
      </c>
    </row>
    <row r="66" spans="2:40" ht="24.5" thickTop="1" thickBot="1" x14ac:dyDescent="0.55000000000000004">
      <c r="B66" t="s">
        <v>1003</v>
      </c>
      <c r="C66" s="84" t="s">
        <v>1049</v>
      </c>
      <c r="D66" s="85" t="s">
        <v>1017</v>
      </c>
      <c r="E66" s="85" t="s">
        <v>1016</v>
      </c>
      <c r="F66" s="85" t="s">
        <v>1048</v>
      </c>
      <c r="G66" s="85"/>
      <c r="H66" s="86"/>
      <c r="I66" s="86"/>
      <c r="J66" s="86"/>
      <c r="K66" s="86"/>
      <c r="L66" s="87" t="str">
        <f>IF(C66="","",_xlfn.CONCAT("            { line: ","""",C66,", ",M66:AN66,""", sC: ","""",B66,"""},"))</f>
        <v xml:space="preserve">            { line: "QUE NO SIGUE EL CONSEJO DE LOS IMPÍOS,, (La,m,15)(Fa,,250)", sC: "as"},</v>
      </c>
      <c r="M66" s="55" t="str">
        <f t="shared" si="81"/>
        <v>(</v>
      </c>
      <c r="N66" s="56" t="str">
        <f t="shared" si="82"/>
        <v>La</v>
      </c>
      <c r="O66" s="57" t="str">
        <f t="shared" si="83"/>
        <v>,</v>
      </c>
      <c r="P66" s="58" t="str">
        <f t="shared" si="84"/>
        <v>m</v>
      </c>
      <c r="Q66" s="59" t="str">
        <f t="shared" si="85"/>
        <v>,</v>
      </c>
      <c r="R66" s="60">
        <f t="shared" si="86"/>
        <v>15</v>
      </c>
      <c r="S66" s="55" t="str">
        <f t="shared" si="87"/>
        <v>)</v>
      </c>
      <c r="T66" s="61" t="str">
        <f t="shared" si="88"/>
        <v>(</v>
      </c>
      <c r="U66" s="62" t="str">
        <f t="shared" si="89"/>
        <v>Fa</v>
      </c>
      <c r="V66" s="63" t="str">
        <f t="shared" si="90"/>
        <v>,</v>
      </c>
      <c r="W66" s="64" t="str">
        <f t="shared" si="91"/>
        <v/>
      </c>
      <c r="X66" s="63" t="str">
        <f t="shared" si="92"/>
        <v>,</v>
      </c>
      <c r="Y66" s="63">
        <f t="shared" si="93"/>
        <v>250</v>
      </c>
      <c r="Z66" s="55" t="str">
        <f t="shared" si="94"/>
        <v>)</v>
      </c>
      <c r="AA66" s="65" t="str">
        <f t="shared" si="95"/>
        <v/>
      </c>
      <c r="AB66" s="56" t="str">
        <f t="shared" si="96"/>
        <v/>
      </c>
      <c r="AC66" s="66" t="str">
        <f t="shared" si="97"/>
        <v/>
      </c>
      <c r="AD66" s="58" t="str">
        <f t="shared" si="98"/>
        <v/>
      </c>
      <c r="AE66" s="67" t="str">
        <f t="shared" si="99"/>
        <v/>
      </c>
      <c r="AF66" s="60" t="str">
        <f t="shared" si="100"/>
        <v/>
      </c>
      <c r="AG66" s="60" t="str">
        <f t="shared" si="101"/>
        <v/>
      </c>
      <c r="AH66" s="68" t="str">
        <f t="shared" si="102"/>
        <v/>
      </c>
      <c r="AI66" s="69" t="str">
        <f t="shared" si="103"/>
        <v/>
      </c>
      <c r="AJ66" s="63" t="str">
        <f t="shared" si="104"/>
        <v/>
      </c>
      <c r="AK66" s="63" t="str">
        <f t="shared" si="105"/>
        <v/>
      </c>
      <c r="AL66" s="63" t="str">
        <f t="shared" si="106"/>
        <v/>
      </c>
      <c r="AM66" s="63" t="str">
        <f t="shared" si="107"/>
        <v/>
      </c>
      <c r="AN66" s="63" t="str">
        <f t="shared" si="108"/>
        <v/>
      </c>
    </row>
    <row r="67" spans="2:40" ht="24.5" thickTop="1" thickBot="1" x14ac:dyDescent="0.55000000000000004">
      <c r="B67" t="s">
        <v>1003</v>
      </c>
      <c r="C67" s="84" t="s">
        <v>1050</v>
      </c>
      <c r="D67" s="88" t="s">
        <v>1017</v>
      </c>
      <c r="E67" s="88" t="s">
        <v>1016</v>
      </c>
      <c r="F67" s="88"/>
      <c r="G67" s="88"/>
      <c r="H67" s="89"/>
      <c r="I67" s="89"/>
      <c r="J67" s="89"/>
      <c r="K67" s="89"/>
      <c r="L67" s="87" t="str">
        <f>IF(C67="","",_xlfn.CONCAT("            { line: ","""",C67,", ",M67:AN67,""", sC: ","""",B67,"""},"))</f>
        <v xml:space="preserve">            { line: "NI EN LA SENDA DE LOS PECADORES SE DETIENE,, (La,m,15)", sC: "as"},</v>
      </c>
      <c r="M67" s="55" t="str">
        <f t="shared" si="81"/>
        <v>(</v>
      </c>
      <c r="N67" s="56" t="str">
        <f t="shared" si="82"/>
        <v>La</v>
      </c>
      <c r="O67" s="57" t="str">
        <f t="shared" si="83"/>
        <v>,</v>
      </c>
      <c r="P67" s="58" t="str">
        <f t="shared" si="84"/>
        <v>m</v>
      </c>
      <c r="Q67" s="59" t="str">
        <f t="shared" si="85"/>
        <v>,</v>
      </c>
      <c r="R67" s="60">
        <f t="shared" si="86"/>
        <v>15</v>
      </c>
      <c r="S67" s="55" t="str">
        <f t="shared" si="87"/>
        <v>)</v>
      </c>
      <c r="T67" s="61" t="str">
        <f t="shared" si="88"/>
        <v/>
      </c>
      <c r="U67" s="62" t="str">
        <f t="shared" si="89"/>
        <v/>
      </c>
      <c r="V67" s="63" t="str">
        <f t="shared" si="90"/>
        <v/>
      </c>
      <c r="W67" s="64" t="str">
        <f t="shared" si="91"/>
        <v/>
      </c>
      <c r="X67" s="63" t="str">
        <f t="shared" si="92"/>
        <v/>
      </c>
      <c r="Y67" s="63" t="str">
        <f t="shared" si="93"/>
        <v/>
      </c>
      <c r="Z67" s="55" t="str">
        <f t="shared" si="94"/>
        <v/>
      </c>
      <c r="AA67" s="65" t="str">
        <f t="shared" si="95"/>
        <v/>
      </c>
      <c r="AB67" s="56" t="str">
        <f t="shared" si="96"/>
        <v/>
      </c>
      <c r="AC67" s="66" t="str">
        <f t="shared" si="97"/>
        <v/>
      </c>
      <c r="AD67" s="58" t="str">
        <f t="shared" si="98"/>
        <v/>
      </c>
      <c r="AE67" s="67" t="str">
        <f t="shared" si="99"/>
        <v/>
      </c>
      <c r="AF67" s="60" t="str">
        <f t="shared" si="100"/>
        <v/>
      </c>
      <c r="AG67" s="60" t="str">
        <f t="shared" si="101"/>
        <v/>
      </c>
      <c r="AH67" s="68" t="str">
        <f t="shared" si="102"/>
        <v/>
      </c>
      <c r="AI67" s="69" t="str">
        <f t="shared" si="103"/>
        <v/>
      </c>
      <c r="AJ67" s="63" t="str">
        <f t="shared" si="104"/>
        <v/>
      </c>
      <c r="AK67" s="63" t="str">
        <f t="shared" si="105"/>
        <v/>
      </c>
      <c r="AL67" s="63" t="str">
        <f t="shared" si="106"/>
        <v/>
      </c>
      <c r="AM67" s="63" t="str">
        <f t="shared" si="107"/>
        <v/>
      </c>
      <c r="AN67" s="63" t="str">
        <f t="shared" si="108"/>
        <v/>
      </c>
    </row>
    <row r="68" spans="2:40" ht="24.5" thickTop="1" thickBot="1" x14ac:dyDescent="0.55000000000000004">
      <c r="B68" t="s">
        <v>1003</v>
      </c>
      <c r="C68" s="92" t="s">
        <v>1051</v>
      </c>
      <c r="D68" s="82" t="s">
        <v>1048</v>
      </c>
      <c r="E68" s="82"/>
      <c r="F68" s="82" t="s">
        <v>1017</v>
      </c>
      <c r="G68" s="82" t="s">
        <v>1016</v>
      </c>
      <c r="H68" s="82"/>
      <c r="I68" s="82"/>
      <c r="J68" s="82"/>
      <c r="K68" s="82"/>
      <c r="L68" s="93" t="str">
        <f>IF(C68="","",_xlfn.CONCAT("            { line: ","""",C68,", ",M68:AN68,""", sC: ","""",B68,"""},  ]},"))</f>
        <v xml:space="preserve">            { line: "NI EN EL BANCO DE LOS BURLONES SE SIENTA., (Fa,,15)(La,m,250)", sC: "as"},  ]},</v>
      </c>
      <c r="M68" s="55" t="str">
        <f t="shared" si="81"/>
        <v>(</v>
      </c>
      <c r="N68" s="56" t="str">
        <f t="shared" si="82"/>
        <v>Fa</v>
      </c>
      <c r="O68" s="57" t="str">
        <f t="shared" si="83"/>
        <v>,</v>
      </c>
      <c r="P68" s="58" t="str">
        <f t="shared" si="84"/>
        <v/>
      </c>
      <c r="Q68" s="59" t="str">
        <f t="shared" si="85"/>
        <v>,</v>
      </c>
      <c r="R68" s="60">
        <f t="shared" si="86"/>
        <v>15</v>
      </c>
      <c r="S68" s="55" t="str">
        <f t="shared" si="87"/>
        <v>)</v>
      </c>
      <c r="T68" s="61" t="str">
        <f t="shared" si="88"/>
        <v>(</v>
      </c>
      <c r="U68" s="62" t="str">
        <f t="shared" si="89"/>
        <v>La</v>
      </c>
      <c r="V68" s="63" t="str">
        <f t="shared" si="90"/>
        <v>,</v>
      </c>
      <c r="W68" s="64" t="str">
        <f t="shared" si="91"/>
        <v>m</v>
      </c>
      <c r="X68" s="63" t="str">
        <f t="shared" si="92"/>
        <v>,</v>
      </c>
      <c r="Y68" s="63">
        <f t="shared" si="93"/>
        <v>250</v>
      </c>
      <c r="Z68" s="55" t="str">
        <f t="shared" si="94"/>
        <v>)</v>
      </c>
      <c r="AA68" s="65" t="str">
        <f t="shared" si="95"/>
        <v/>
      </c>
      <c r="AB68" s="56" t="str">
        <f t="shared" si="96"/>
        <v/>
      </c>
      <c r="AC68" s="66" t="str">
        <f t="shared" si="97"/>
        <v/>
      </c>
      <c r="AD68" s="58" t="str">
        <f t="shared" si="98"/>
        <v/>
      </c>
      <c r="AE68" s="67" t="str">
        <f t="shared" si="99"/>
        <v/>
      </c>
      <c r="AF68" s="60" t="str">
        <f t="shared" si="100"/>
        <v/>
      </c>
      <c r="AG68" s="60" t="str">
        <f t="shared" si="101"/>
        <v/>
      </c>
      <c r="AH68" s="68" t="str">
        <f t="shared" si="102"/>
        <v/>
      </c>
      <c r="AI68" s="69" t="str">
        <f t="shared" si="103"/>
        <v/>
      </c>
      <c r="AJ68" s="63" t="str">
        <f t="shared" si="104"/>
        <v/>
      </c>
      <c r="AK68" s="63" t="str">
        <f t="shared" si="105"/>
        <v/>
      </c>
      <c r="AL68" s="63" t="str">
        <f t="shared" si="106"/>
        <v/>
      </c>
      <c r="AM68" s="63" t="str">
        <f t="shared" si="107"/>
        <v/>
      </c>
      <c r="AN68" s="63" t="str">
        <f t="shared" si="108"/>
        <v/>
      </c>
    </row>
    <row r="69" spans="2:40" ht="24" customHeight="1" x14ac:dyDescent="0.6">
      <c r="B69" s="94"/>
      <c r="C69" s="94"/>
      <c r="D69" s="94"/>
      <c r="E69" s="94"/>
      <c r="F69" s="94"/>
      <c r="G69" s="94"/>
      <c r="H69" s="94"/>
      <c r="I69" s="94"/>
      <c r="J69" s="94"/>
      <c r="K69" s="94"/>
      <c r="L69" s="98" t="str">
        <f ca="1">_xlfn.CONCAT("]}, // ULTIMA LINEA DEL CANTO: ",L1)</f>
        <v>]}, // ULTIMA LINEA DEL CANTO: GLORIA A DIOS EN LO ALTO DEL CIELO</v>
      </c>
      <c r="M69" s="94"/>
    </row>
    <row r="70" spans="2:40" ht="20.5" x14ac:dyDescent="0.35">
      <c r="L70" s="99" t="s">
        <v>1012</v>
      </c>
      <c r="M70" s="100"/>
    </row>
    <row r="71" spans="2:40" x14ac:dyDescent="0.35">
      <c r="M71"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5" r:id="rId4" name="Button 3">
              <controlPr defaultSize="0" print="0" autoFill="0" autoPict="0" macro="[0]!JS_Click">
                <anchor moveWithCells="1" sizeWithCells="1">
                  <from>
                    <xdr:col>4</xdr:col>
                    <xdr:colOff>203200</xdr:colOff>
                    <xdr:row>0</xdr:row>
                    <xdr:rowOff>69850</xdr:rowOff>
                  </from>
                  <to>
                    <xdr:col>9</xdr:col>
                    <xdr:colOff>285750</xdr:colOff>
                    <xdr:row>0</xdr:row>
                    <xdr:rowOff>793750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B4C6EB-8B42-46C6-A376-65DCE20B5592}">
  <sheetPr codeName="Sheet80">
    <tabColor rgb="FF00B0F0"/>
  </sheetPr>
  <dimension ref="A1:AN38"/>
  <sheetViews>
    <sheetView zoomScale="85" zoomScaleNormal="85" workbookViewId="0">
      <pane xSplit="2" ySplit="1" topLeftCell="C18" activePane="bottomRight" state="frozen"/>
      <selection pane="topRight" activeCell="C1" sqref="C1"/>
      <selection pane="bottomLeft" activeCell="A2" sqref="A2"/>
      <selection pane="bottomRight" activeCell="B31" sqref="B31"/>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v>10</v>
      </c>
      <c r="E1" s="39"/>
      <c r="F1" s="39"/>
      <c r="G1" s="39"/>
      <c r="H1" s="39"/>
      <c r="I1" s="39"/>
      <c r="J1" s="39"/>
      <c r="K1" s="39"/>
      <c r="L1" s="40" t="s">
        <v>1196</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_xlfn.CONCAT("║           ",L1,"               ║")</f>
        <v>║           OH LUZ GOZOSA               ║</v>
      </c>
    </row>
    <row r="5" spans="2:32" ht="23" x14ac:dyDescent="0.35">
      <c r="L5" s="45" t="s">
        <v>986</v>
      </c>
    </row>
    <row r="6" spans="2:32" ht="23" x14ac:dyDescent="0.35">
      <c r="L6" s="46" t="s">
        <v>987</v>
      </c>
    </row>
    <row r="7" spans="2:32" ht="23" x14ac:dyDescent="0.3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ohluzgozosa</v>
      </c>
      <c r="L7" s="47" t="str">
        <f>_xlfn.CONCAT("        id: ","""",C7,"""",",")</f>
        <v xml:space="preserve">        id: "ohluzgozosa",</v>
      </c>
    </row>
    <row r="8" spans="2:32" ht="23" x14ac:dyDescent="0.35">
      <c r="C8" t="str">
        <f>PROPER(L1)</f>
        <v>Oh Luz Gozosa</v>
      </c>
      <c r="L8" s="47" t="str">
        <f>_xlfn.CONCAT("        tt: ","""",C8,"""",",")</f>
        <v xml:space="preserve">        tt: "Oh Luz Gozosa",</v>
      </c>
    </row>
    <row r="9" spans="2:32" ht="23" x14ac:dyDescent="0.35">
      <c r="C9" t="str">
        <f>PROPER(L1)</f>
        <v>Oh Luz Gozosa</v>
      </c>
      <c r="L9" s="47" t="str">
        <f>_xlfn.CONCAT("        title: ","""",C9,"""",",")</f>
        <v xml:space="preserve">        title: "Oh Luz Gozosa",</v>
      </c>
    </row>
    <row r="10" spans="2:32" ht="23" x14ac:dyDescent="0.35">
      <c r="C10" t="str">
        <f>VLOOKUP(C1,Table223[],4,FALSE)</f>
        <v xml:space="preserve">Salmo 17 (16) </v>
      </c>
      <c r="L10" s="47" t="str">
        <f>_xlfn.CONCAT("        ","subtitle: ","""",C10,"""",",")</f>
        <v xml:space="preserve">        subtitle: "Salmo 17 (16) ",</v>
      </c>
    </row>
    <row r="11" spans="2:32" ht="23" x14ac:dyDescent="0.35">
      <c r="C11" t="str">
        <f>_xlfn.CONCAT("category: [",VLOOKUP(C1,Table223[],16,FALSE),"],")</f>
        <v>category: ["Precatecumenado","Cuaresma","Antiguo Testamento"],</v>
      </c>
      <c r="L11" s="47" t="str">
        <f>_xlfn.CONCAT("        ",C11)</f>
        <v xml:space="preserve">        category: ["Precatecumenado","Cuaresma","Antiguo Testamento"],</v>
      </c>
    </row>
    <row r="12" spans="2:32" ht="23" x14ac:dyDescent="0.35">
      <c r="C12" t="str">
        <f>VLOOKUP(C1,Table223[],5,FALSE)</f>
        <v>Precatecumenado</v>
      </c>
      <c r="L12" s="47" t="str">
        <f>_xlfn.CONCAT("        catCanto: ","""",C12,"""",",   // Precatecumenado | Catecumenado | Liturgia | Eleccion")</f>
        <v xml:space="preserve">        catCanto: "Precatecumenado",   // Precatecumenado | Catecumenado | Liturgia | Eleccion</v>
      </c>
    </row>
    <row r="13" spans="2:32" ht="23" x14ac:dyDescent="0.35">
      <c r="L13" s="47" t="str">
        <f>_xlfn.CONCAT("        cejilla: ","""",C13,"""",",")</f>
        <v xml:space="preserve">        cejilla: "",</v>
      </c>
    </row>
    <row r="14" spans="2:32" ht="23" x14ac:dyDescent="0.35">
      <c r="L14" s="47" t="str">
        <f>_xlfn.CONCAT("        nCan: ","""",C14,"""",",")</f>
        <v xml:space="preserve">        nCan: "",</v>
      </c>
    </row>
    <row r="15" spans="2:32" ht="23" x14ac:dyDescent="0.35">
      <c r="L15" s="47" t="str">
        <f>_xlfn.CONCAT("        nCanURL: ","""",C15,"""",",")</f>
        <v xml:space="preserve">        nCanURL: "",</v>
      </c>
    </row>
    <row r="16" spans="2:32" ht="23" x14ac:dyDescent="0.35">
      <c r="C16">
        <f>VLOOKUP(C1,Table223[],1,FALSE)</f>
        <v>10</v>
      </c>
      <c r="L16" s="47" t="str">
        <f>_xlfn.CONCAT("        dbno: ","""",C16,"""",",")</f>
        <v xml:space="preserve">        dbno: "10",</v>
      </c>
    </row>
    <row r="17" spans="2:40" ht="23" x14ac:dyDescent="0.35">
      <c r="L17" s="47" t="str">
        <f>_xlfn.CONCAT("        notes: ","""",C17,"""",",")</f>
        <v xml:space="preserve">        notes: "",</v>
      </c>
    </row>
    <row r="18" spans="2:40" ht="23" x14ac:dyDescent="0.35">
      <c r="C18" t="s">
        <v>988</v>
      </c>
      <c r="L18" s="47" t="str">
        <f>_xlfn.CONCAT("        mant: ","""",C18,"""",",")</f>
        <v xml:space="preserve">        mant: "Si",</v>
      </c>
    </row>
    <row r="19" spans="2:40" ht="23" x14ac:dyDescent="0.35">
      <c r="C19" t="str">
        <f>C7</f>
        <v>ohluzgozosa</v>
      </c>
      <c r="L19" s="47" t="str">
        <f>_xlfn.CONCAT("        audioSrc: ","""/audio/",C19,".mp3""",",")</f>
        <v xml:space="preserve">        audioSrc: "/audio/ohluzgozosa.mp3",</v>
      </c>
    </row>
    <row r="20" spans="2:40" ht="23" x14ac:dyDescent="0.35">
      <c r="L20" s="45" t="s">
        <v>989</v>
      </c>
    </row>
    <row r="21" spans="2:40" ht="23" x14ac:dyDescent="0.35">
      <c r="L21" s="47" t="s">
        <v>990</v>
      </c>
    </row>
    <row r="22" spans="2:40" ht="23" x14ac:dyDescent="0.35">
      <c r="L22" s="47" t="s">
        <v>991</v>
      </c>
    </row>
    <row r="23" spans="2:40" ht="23" x14ac:dyDescent="0.35">
      <c r="L23" s="47" t="s">
        <v>992</v>
      </c>
    </row>
    <row r="24" spans="2:40" ht="23" x14ac:dyDescent="0.35">
      <c r="C24" t="s">
        <v>1014</v>
      </c>
      <c r="L24" s="47" t="s">
        <v>993</v>
      </c>
    </row>
    <row r="25" spans="2:40" ht="23" x14ac:dyDescent="0.35">
      <c r="L25" s="47" t="s">
        <v>994</v>
      </c>
    </row>
    <row r="26" spans="2:40" ht="23" x14ac:dyDescent="0.35">
      <c r="B26">
        <f>+C1-1</f>
        <v>9</v>
      </c>
      <c r="C26" t="str">
        <f>VLOOKUP(B26,Table4[],13,FALSE)</f>
        <v>"/src/index.html?canto=aclamadalsenor"</v>
      </c>
      <c r="L26" s="47" t="str">
        <f>_xlfn.CONCAT("        ant: ",C26,",")</f>
        <v xml:space="preserve">        ant: "/src/index.html?canto=aclamadalsenor",</v>
      </c>
    </row>
    <row r="27" spans="2:40" ht="23" x14ac:dyDescent="0.35">
      <c r="B27">
        <f>+C1+1</f>
        <v>11</v>
      </c>
      <c r="C27" t="str">
        <f>VLOOKUP(B27,Table4[],13,FALSE)</f>
        <v>"/src/index.html?canto=alabadalsenorenelcielo"</v>
      </c>
      <c r="L27" s="47" t="str">
        <f>_xlfn.CONCAT("        sig: ",C27,",")</f>
        <v xml:space="preserve">        sig: "/src/index.html?canto=alabadalsenorenelcielo",</v>
      </c>
    </row>
    <row r="28" spans="2:40" ht="23" x14ac:dyDescent="0.35">
      <c r="L28" s="45" t="s">
        <v>995</v>
      </c>
    </row>
    <row r="29" spans="2:40" ht="36" thickBot="1" x14ac:dyDescent="0.4">
      <c r="C29" s="48"/>
      <c r="D29" s="48"/>
      <c r="E29" s="48"/>
      <c r="F29" s="48"/>
      <c r="G29" s="48"/>
      <c r="H29" s="48"/>
      <c r="I29" s="48"/>
      <c r="J29" s="48"/>
      <c r="K29" s="48"/>
      <c r="L29" s="49" t="s">
        <v>996</v>
      </c>
    </row>
    <row r="30" spans="2:40" ht="24.5" thickTop="1" thickBot="1" x14ac:dyDescent="0.55000000000000004">
      <c r="B30" t="s">
        <v>1018</v>
      </c>
      <c r="C30" s="50" t="s">
        <v>1191</v>
      </c>
      <c r="D30" s="51" t="s">
        <v>1053</v>
      </c>
      <c r="E30" s="51"/>
      <c r="F30" s="52" t="s">
        <v>1106</v>
      </c>
      <c r="G30" s="52"/>
      <c r="H30" s="51"/>
      <c r="I30" s="51"/>
      <c r="J30" s="53"/>
      <c r="K30" s="53"/>
      <c r="L30" s="54" t="str">
        <f t="shared" ref="L30" si="0">IF(C30="","",_xlfn.CONCAT("            { line: ","""",C30,", ",M30:AN30,""", sC: ","""",B30,"""},"))</f>
        <v xml:space="preserve">            { line: "Oh luz gozosa, (Sol,,15)(Do,,250)", sC: "tc"},</v>
      </c>
      <c r="M30" s="55" t="str">
        <f t="shared" ref="M30:M35" si="1">IF(N30="","","(")</f>
        <v>(</v>
      </c>
      <c r="N30" s="56" t="str">
        <f t="shared" ref="N30:N35" si="2">IF(D30="","",D30)</f>
        <v>Sol</v>
      </c>
      <c r="O30" s="57" t="str">
        <f t="shared" ref="O30:O35" si="3">IF(N30="","",",")</f>
        <v>,</v>
      </c>
      <c r="P30" s="58" t="str">
        <f t="shared" ref="P30:P35" si="4">IF(E30="","",E30)</f>
        <v/>
      </c>
      <c r="Q30" s="59" t="str">
        <f t="shared" ref="Q30:Q35" si="5">IF(N30="","",",")</f>
        <v>,</v>
      </c>
      <c r="R30" s="60">
        <f t="shared" ref="R30:R35" si="6">IF(N30="","",15)</f>
        <v>15</v>
      </c>
      <c r="S30" s="55" t="str">
        <f t="shared" ref="S30:S35" si="7">IF(N30="","",")")</f>
        <v>)</v>
      </c>
      <c r="T30" s="61" t="str">
        <f t="shared" ref="T30:T35" si="8">IF(U30="","","(")</f>
        <v>(</v>
      </c>
      <c r="U30" s="62" t="str">
        <f t="shared" ref="U30:U35" si="9">IF(F30="","",F30)</f>
        <v>Do</v>
      </c>
      <c r="V30" s="63" t="str">
        <f t="shared" ref="V30:V35" si="10">IF(U30="","",",")</f>
        <v>,</v>
      </c>
      <c r="W30" s="64" t="str">
        <f t="shared" ref="W30:W35" si="11">IF(G30="","",G30)</f>
        <v/>
      </c>
      <c r="X30" s="63" t="str">
        <f t="shared" ref="X30:X35" si="12">IF(U30="","",",")</f>
        <v>,</v>
      </c>
      <c r="Y30" s="63">
        <f t="shared" ref="Y30:Y35" si="13">IF(U30="","",250)</f>
        <v>250</v>
      </c>
      <c r="Z30" s="55" t="str">
        <f t="shared" ref="Z30:Z35" si="14">IF(U30="","",")")</f>
        <v>)</v>
      </c>
      <c r="AA30" s="65" t="str">
        <f t="shared" ref="AA30:AA35" si="15">IF(AB30="","","(")</f>
        <v/>
      </c>
      <c r="AB30" s="56" t="str">
        <f t="shared" ref="AB30:AB35" si="16">IF(H30="","",H30)</f>
        <v/>
      </c>
      <c r="AC30" s="66" t="str">
        <f t="shared" ref="AC30:AC35" si="17">IF(AB30="","",",")</f>
        <v/>
      </c>
      <c r="AD30" s="58" t="str">
        <f t="shared" ref="AD30:AD35" si="18">IF(I30="","",I30)</f>
        <v/>
      </c>
      <c r="AE30" s="67" t="str">
        <f t="shared" ref="AE30:AE35" si="19">IF(AB30="","",",")</f>
        <v/>
      </c>
      <c r="AF30" s="60" t="str">
        <f t="shared" ref="AF30:AF35" si="20">IF(AB30="","",350)</f>
        <v/>
      </c>
      <c r="AG30" s="60" t="str">
        <f t="shared" ref="AG30:AG35" si="21">IF(AB30="","",")")</f>
        <v/>
      </c>
      <c r="AH30" s="68" t="str">
        <f t="shared" ref="AH30:AH35" si="22">IF(AI30="","","(")</f>
        <v/>
      </c>
      <c r="AI30" s="69" t="str">
        <f t="shared" ref="AI30:AI35"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2:40" ht="24.5" thickTop="1" thickBot="1" x14ac:dyDescent="0.55000000000000004">
      <c r="C31" s="50" t="s">
        <v>1192</v>
      </c>
      <c r="D31" s="51" t="s">
        <v>1053</v>
      </c>
      <c r="E31" s="51"/>
      <c r="F31" s="52" t="s">
        <v>1110</v>
      </c>
      <c r="G31" s="52"/>
      <c r="H31" s="51"/>
      <c r="I31" s="51"/>
      <c r="J31" s="53"/>
      <c r="K31" s="53"/>
      <c r="L31" s="54" t="str">
        <f t="shared" ref="L31:L34" si="29">IF(C31="","",_xlfn.CONCAT("            { line: ","""",C31,", ",M31:AN31,""", sC: ","""",B31,"""},"))</f>
        <v xml:space="preserve">            { line: "de la santa Gloria, (Sol,,15)(Re,,250)", sC: ""},</v>
      </c>
      <c r="M31" s="55" t="str">
        <f t="shared" ref="M31:M34" si="30">IF(N31="","","(")</f>
        <v>(</v>
      </c>
      <c r="N31" s="56" t="str">
        <f t="shared" ref="N31:N34" si="31">IF(D31="","",D31)</f>
        <v>Sol</v>
      </c>
      <c r="O31" s="57" t="str">
        <f t="shared" ref="O31:O34" si="32">IF(N31="","",",")</f>
        <v>,</v>
      </c>
      <c r="P31" s="58" t="str">
        <f t="shared" ref="P31:P34" si="33">IF(E31="","",E31)</f>
        <v/>
      </c>
      <c r="Q31" s="59" t="str">
        <f t="shared" ref="Q31:Q34" si="34">IF(N31="","",",")</f>
        <v>,</v>
      </c>
      <c r="R31" s="60">
        <f t="shared" ref="R31:R34" si="35">IF(N31="","",15)</f>
        <v>15</v>
      </c>
      <c r="S31" s="55" t="str">
        <f t="shared" ref="S31:S34" si="36">IF(N31="","",")")</f>
        <v>)</v>
      </c>
      <c r="T31" s="61" t="str">
        <f t="shared" ref="T31:T34" si="37">IF(U31="","","(")</f>
        <v>(</v>
      </c>
      <c r="U31" s="62" t="str">
        <f t="shared" ref="U31:U34" si="38">IF(F31="","",F31)</f>
        <v>Re</v>
      </c>
      <c r="V31" s="63" t="str">
        <f t="shared" ref="V31:V34" si="39">IF(U31="","",",")</f>
        <v>,</v>
      </c>
      <c r="W31" s="64" t="str">
        <f t="shared" ref="W31:W34" si="40">IF(G31="","",G31)</f>
        <v/>
      </c>
      <c r="X31" s="63" t="str">
        <f t="shared" ref="X31:X34" si="41">IF(U31="","",",")</f>
        <v>,</v>
      </c>
      <c r="Y31" s="63">
        <f t="shared" ref="Y31:Y34" si="42">IF(U31="","",250)</f>
        <v>250</v>
      </c>
      <c r="Z31" s="55" t="str">
        <f t="shared" ref="Z31:Z34" si="43">IF(U31="","",")")</f>
        <v>)</v>
      </c>
      <c r="AA31" s="65" t="str">
        <f t="shared" ref="AA31:AA34" si="44">IF(AB31="","","(")</f>
        <v/>
      </c>
      <c r="AB31" s="56" t="str">
        <f t="shared" ref="AB31:AB34" si="45">IF(H31="","",H31)</f>
        <v/>
      </c>
      <c r="AC31" s="66" t="str">
        <f t="shared" ref="AC31:AC34" si="46">IF(AB31="","",",")</f>
        <v/>
      </c>
      <c r="AD31" s="58" t="str">
        <f t="shared" ref="AD31:AD34" si="47">IF(I31="","",I31)</f>
        <v/>
      </c>
      <c r="AE31" s="67" t="str">
        <f t="shared" ref="AE31:AE34" si="48">IF(AB31="","",",")</f>
        <v/>
      </c>
      <c r="AF31" s="60" t="str">
        <f t="shared" ref="AF31:AF34" si="49">IF(AB31="","",350)</f>
        <v/>
      </c>
      <c r="AG31" s="60" t="str">
        <f t="shared" ref="AG31:AG34" si="50">IF(AB31="","",")")</f>
        <v/>
      </c>
      <c r="AH31" s="68" t="str">
        <f t="shared" ref="AH31:AH34" si="51">IF(AI31="","","(")</f>
        <v/>
      </c>
      <c r="AI31" s="69" t="str">
        <f t="shared" ref="AI31:AI34" si="52">IF(J31="","",J31)</f>
        <v/>
      </c>
      <c r="AJ31" s="63" t="str">
        <f t="shared" ref="AJ31:AJ34" si="53">IF(AI31="","",",")</f>
        <v/>
      </c>
      <c r="AK31" s="63" t="str">
        <f t="shared" ref="AK31:AK34" si="54">IF(K31="","",K31)</f>
        <v/>
      </c>
      <c r="AL31" s="63" t="str">
        <f t="shared" ref="AL31:AL34" si="55">IF(AI31="","",",")</f>
        <v/>
      </c>
      <c r="AM31" s="63" t="str">
        <f t="shared" ref="AM31:AM34" si="56">IF(AI31="","",450)</f>
        <v/>
      </c>
      <c r="AN31" s="63" t="str">
        <f t="shared" ref="AN31:AN34" si="57">IF(AI31="","",")")</f>
        <v/>
      </c>
    </row>
    <row r="32" spans="2:40" ht="24.5" thickTop="1" thickBot="1" x14ac:dyDescent="0.55000000000000004">
      <c r="C32" s="50" t="s">
        <v>1193</v>
      </c>
      <c r="D32" s="51" t="s">
        <v>1015</v>
      </c>
      <c r="E32" s="51" t="s">
        <v>1016</v>
      </c>
      <c r="F32" s="52" t="s">
        <v>1106</v>
      </c>
      <c r="G32" s="52"/>
      <c r="H32" s="51" t="s">
        <v>1110</v>
      </c>
      <c r="I32" s="51"/>
      <c r="J32" s="53"/>
      <c r="K32" s="53"/>
      <c r="L32" s="54" t="str">
        <f t="shared" si="29"/>
        <v xml:space="preserve">            { line: "del Padre celeste inmortal, (Mi,m,15)(Do,,250)(Re,,350)", sC: ""},</v>
      </c>
      <c r="M32" s="55" t="str">
        <f t="shared" si="30"/>
        <v>(</v>
      </c>
      <c r="N32" s="56" t="str">
        <f t="shared" si="31"/>
        <v>Mi</v>
      </c>
      <c r="O32" s="57" t="str">
        <f t="shared" si="32"/>
        <v>,</v>
      </c>
      <c r="P32" s="58" t="str">
        <f t="shared" si="33"/>
        <v>m</v>
      </c>
      <c r="Q32" s="59" t="str">
        <f t="shared" si="34"/>
        <v>,</v>
      </c>
      <c r="R32" s="60">
        <f t="shared" si="35"/>
        <v>15</v>
      </c>
      <c r="S32" s="55" t="str">
        <f t="shared" si="36"/>
        <v>)</v>
      </c>
      <c r="T32" s="61" t="str">
        <f t="shared" si="37"/>
        <v>(</v>
      </c>
      <c r="U32" s="62" t="str">
        <f t="shared" si="38"/>
        <v>Do</v>
      </c>
      <c r="V32" s="63" t="str">
        <f t="shared" si="39"/>
        <v>,</v>
      </c>
      <c r="W32" s="64" t="str">
        <f t="shared" si="40"/>
        <v/>
      </c>
      <c r="X32" s="63" t="str">
        <f t="shared" si="41"/>
        <v>,</v>
      </c>
      <c r="Y32" s="63">
        <f t="shared" si="42"/>
        <v>250</v>
      </c>
      <c r="Z32" s="55" t="str">
        <f t="shared" si="43"/>
        <v>)</v>
      </c>
      <c r="AA32" s="65" t="str">
        <f t="shared" si="44"/>
        <v>(</v>
      </c>
      <c r="AB32" s="56" t="str">
        <f t="shared" si="45"/>
        <v>Re</v>
      </c>
      <c r="AC32" s="66" t="str">
        <f t="shared" si="46"/>
        <v>,</v>
      </c>
      <c r="AD32" s="58" t="str">
        <f t="shared" si="47"/>
        <v/>
      </c>
      <c r="AE32" s="67" t="str">
        <f t="shared" si="48"/>
        <v>,</v>
      </c>
      <c r="AF32" s="60">
        <f t="shared" si="49"/>
        <v>350</v>
      </c>
      <c r="AG32" s="60" t="str">
        <f t="shared" si="50"/>
        <v>)</v>
      </c>
      <c r="AH32" s="68" t="str">
        <f t="shared" si="51"/>
        <v/>
      </c>
      <c r="AI32" s="69" t="str">
        <f t="shared" si="52"/>
        <v/>
      </c>
      <c r="AJ32" s="63" t="str">
        <f t="shared" si="53"/>
        <v/>
      </c>
      <c r="AK32" s="63" t="str">
        <f t="shared" si="54"/>
        <v/>
      </c>
      <c r="AL32" s="63" t="str">
        <f t="shared" si="55"/>
        <v/>
      </c>
      <c r="AM32" s="63" t="str">
        <f t="shared" si="56"/>
        <v/>
      </c>
      <c r="AN32" s="63" t="str">
        <f t="shared" si="57"/>
        <v/>
      </c>
    </row>
    <row r="33" spans="1:40" ht="24.5" thickTop="1" thickBot="1" x14ac:dyDescent="0.55000000000000004">
      <c r="C33" s="50" t="s">
        <v>1194</v>
      </c>
      <c r="D33" s="51" t="s">
        <v>1053</v>
      </c>
      <c r="E33" s="51"/>
      <c r="F33" s="52" t="s">
        <v>1106</v>
      </c>
      <c r="G33" s="52"/>
      <c r="H33" s="51"/>
      <c r="I33" s="51"/>
      <c r="J33" s="53"/>
      <c r="K33" s="53"/>
      <c r="L33" s="54" t="str">
        <f t="shared" si="29"/>
        <v xml:space="preserve">            { line: "Santo y feliz, (Sol,,15)(Do,,250)", sC: ""},</v>
      </c>
      <c r="M33" s="55" t="str">
        <f t="shared" si="30"/>
        <v>(</v>
      </c>
      <c r="N33" s="56" t="str">
        <f t="shared" si="31"/>
        <v>Sol</v>
      </c>
      <c r="O33" s="57" t="str">
        <f t="shared" si="32"/>
        <v>,</v>
      </c>
      <c r="P33" s="58" t="str">
        <f t="shared" si="33"/>
        <v/>
      </c>
      <c r="Q33" s="59" t="str">
        <f t="shared" si="34"/>
        <v>,</v>
      </c>
      <c r="R33" s="60">
        <f t="shared" si="35"/>
        <v>15</v>
      </c>
      <c r="S33" s="55" t="str">
        <f t="shared" si="36"/>
        <v>)</v>
      </c>
      <c r="T33" s="61" t="str">
        <f t="shared" si="37"/>
        <v>(</v>
      </c>
      <c r="U33" s="62" t="str">
        <f t="shared" si="38"/>
        <v>Do</v>
      </c>
      <c r="V33" s="63" t="str">
        <f t="shared" si="39"/>
        <v>,</v>
      </c>
      <c r="W33" s="64" t="str">
        <f t="shared" si="40"/>
        <v/>
      </c>
      <c r="X33" s="63" t="str">
        <f t="shared" si="41"/>
        <v>,</v>
      </c>
      <c r="Y33" s="63">
        <f t="shared" si="42"/>
        <v>250</v>
      </c>
      <c r="Z33" s="55" t="str">
        <f t="shared" si="43"/>
        <v>)</v>
      </c>
      <c r="AA33" s="65" t="str">
        <f t="shared" si="44"/>
        <v/>
      </c>
      <c r="AB33" s="56" t="str">
        <f t="shared" si="45"/>
        <v/>
      </c>
      <c r="AC33" s="66" t="str">
        <f t="shared" si="46"/>
        <v/>
      </c>
      <c r="AD33" s="58" t="str">
        <f t="shared" si="47"/>
        <v/>
      </c>
      <c r="AE33" s="67" t="str">
        <f t="shared" si="48"/>
        <v/>
      </c>
      <c r="AF33" s="60" t="str">
        <f t="shared" si="49"/>
        <v/>
      </c>
      <c r="AG33" s="60" t="str">
        <f t="shared" si="50"/>
        <v/>
      </c>
      <c r="AH33" s="68" t="str">
        <f t="shared" si="51"/>
        <v/>
      </c>
      <c r="AI33" s="69" t="str">
        <f t="shared" si="52"/>
        <v/>
      </c>
      <c r="AJ33" s="63" t="str">
        <f t="shared" si="53"/>
        <v/>
      </c>
      <c r="AK33" s="63" t="str">
        <f t="shared" si="54"/>
        <v/>
      </c>
      <c r="AL33" s="63" t="str">
        <f t="shared" si="55"/>
        <v/>
      </c>
      <c r="AM33" s="63" t="str">
        <f t="shared" si="56"/>
        <v/>
      </c>
      <c r="AN33" s="63" t="str">
        <f t="shared" si="57"/>
        <v/>
      </c>
    </row>
    <row r="34" spans="1:40" ht="24.5" thickTop="1" thickBot="1" x14ac:dyDescent="0.55000000000000004">
      <c r="C34" s="50" t="s">
        <v>1195</v>
      </c>
      <c r="D34" s="51" t="s">
        <v>1053</v>
      </c>
      <c r="E34" s="51"/>
      <c r="F34" s="52"/>
      <c r="G34" s="52"/>
      <c r="H34" s="51"/>
      <c r="I34" s="51"/>
      <c r="J34" s="53"/>
      <c r="K34" s="53"/>
      <c r="L34" s="54" t="str">
        <f t="shared" si="29"/>
        <v xml:space="preserve">            { line: "Jesucristo, (Sol,,15)", sC: ""},</v>
      </c>
      <c r="M34" s="55" t="str">
        <f t="shared" si="30"/>
        <v>(</v>
      </c>
      <c r="N34" s="56" t="str">
        <f t="shared" si="31"/>
        <v>Sol</v>
      </c>
      <c r="O34" s="57" t="str">
        <f t="shared" si="32"/>
        <v>,</v>
      </c>
      <c r="P34" s="58" t="str">
        <f t="shared" si="33"/>
        <v/>
      </c>
      <c r="Q34" s="59" t="str">
        <f t="shared" si="34"/>
        <v>,</v>
      </c>
      <c r="R34" s="60">
        <f t="shared" si="35"/>
        <v>15</v>
      </c>
      <c r="S34" s="55" t="str">
        <f t="shared" si="36"/>
        <v>)</v>
      </c>
      <c r="T34" s="61" t="str">
        <f t="shared" si="37"/>
        <v/>
      </c>
      <c r="U34" s="62" t="str">
        <f t="shared" si="38"/>
        <v/>
      </c>
      <c r="V34" s="63" t="str">
        <f t="shared" si="39"/>
        <v/>
      </c>
      <c r="W34" s="64" t="str">
        <f t="shared" si="40"/>
        <v/>
      </c>
      <c r="X34" s="63" t="str">
        <f t="shared" si="41"/>
        <v/>
      </c>
      <c r="Y34" s="63" t="str">
        <f t="shared" si="42"/>
        <v/>
      </c>
      <c r="Z34" s="55" t="str">
        <f t="shared" si="43"/>
        <v/>
      </c>
      <c r="AA34" s="65" t="str">
        <f t="shared" si="44"/>
        <v/>
      </c>
      <c r="AB34" s="56" t="str">
        <f t="shared" si="45"/>
        <v/>
      </c>
      <c r="AC34" s="66" t="str">
        <f t="shared" si="46"/>
        <v/>
      </c>
      <c r="AD34" s="58" t="str">
        <f t="shared" si="47"/>
        <v/>
      </c>
      <c r="AE34" s="67" t="str">
        <f t="shared" si="48"/>
        <v/>
      </c>
      <c r="AF34" s="60" t="str">
        <f t="shared" si="49"/>
        <v/>
      </c>
      <c r="AG34" s="60" t="str">
        <f t="shared" si="50"/>
        <v/>
      </c>
      <c r="AH34" s="68" t="str">
        <f t="shared" si="51"/>
        <v/>
      </c>
      <c r="AI34" s="69" t="str">
        <f t="shared" si="52"/>
        <v/>
      </c>
      <c r="AJ34" s="63" t="str">
        <f t="shared" si="53"/>
        <v/>
      </c>
      <c r="AK34" s="63" t="str">
        <f t="shared" si="54"/>
        <v/>
      </c>
      <c r="AL34" s="63" t="str">
        <f t="shared" si="55"/>
        <v/>
      </c>
      <c r="AM34" s="63" t="str">
        <f t="shared" si="56"/>
        <v/>
      </c>
      <c r="AN34" s="63" t="str">
        <f t="shared" si="57"/>
        <v/>
      </c>
    </row>
    <row r="35" spans="1:40" ht="36.5" thickTop="1" thickBot="1" x14ac:dyDescent="0.55000000000000004">
      <c r="A35" s="75"/>
      <c r="B35" s="75"/>
      <c r="C35" s="75"/>
      <c r="D35" s="76"/>
      <c r="E35" s="76"/>
      <c r="F35" s="76"/>
      <c r="G35" s="76"/>
      <c r="H35" s="76"/>
      <c r="I35" s="76"/>
      <c r="J35" s="76"/>
      <c r="K35" s="76"/>
      <c r="L35" s="49" t="s">
        <v>998</v>
      </c>
      <c r="M35" s="55" t="str">
        <f t="shared" si="1"/>
        <v/>
      </c>
      <c r="N35" s="56" t="str">
        <f t="shared" si="2"/>
        <v/>
      </c>
      <c r="O35" s="57" t="str">
        <f t="shared" si="3"/>
        <v/>
      </c>
      <c r="P35" s="58" t="str">
        <f t="shared" si="4"/>
        <v/>
      </c>
      <c r="Q35" s="59" t="str">
        <f t="shared" si="5"/>
        <v/>
      </c>
      <c r="R35" s="60" t="str">
        <f t="shared" si="6"/>
        <v/>
      </c>
      <c r="S35" s="55" t="str">
        <f t="shared" si="7"/>
        <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4" customHeight="1" thickTop="1" x14ac:dyDescent="0.6">
      <c r="B36" s="94"/>
      <c r="C36" s="94"/>
      <c r="D36" s="94"/>
      <c r="E36" s="94"/>
      <c r="F36" s="94"/>
      <c r="G36" s="94"/>
      <c r="H36" s="94"/>
      <c r="I36" s="94"/>
      <c r="J36" s="94"/>
      <c r="K36" s="94"/>
      <c r="L36" s="98" t="str">
        <f>_xlfn.CONCAT("]}, // ULTIMA LINEA DEL CANTO: ",L1)</f>
        <v>]}, // ULTIMA LINEA DEL CANTO: OH LUZ GOZOSA</v>
      </c>
      <c r="M36" s="94"/>
    </row>
    <row r="37" spans="1:40" ht="20.5" x14ac:dyDescent="0.35">
      <c r="L37" s="99" t="s">
        <v>1012</v>
      </c>
      <c r="M37" s="100"/>
    </row>
    <row r="38" spans="1:40" x14ac:dyDescent="0.35">
      <c r="M38"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8129" r:id="rId4" name="Button 1">
              <controlPr defaultSize="0" print="0" autoFill="0" autoPict="0" macro="[0]!JS_Click">
                <anchor moveWithCells="1" sizeWithCells="1">
                  <from>
                    <xdr:col>3</xdr:col>
                    <xdr:colOff>298450</xdr:colOff>
                    <xdr:row>0</xdr:row>
                    <xdr:rowOff>88900</xdr:rowOff>
                  </from>
                  <to>
                    <xdr:col>8</xdr:col>
                    <xdr:colOff>381000</xdr:colOff>
                    <xdr:row>0</xdr:row>
                    <xdr:rowOff>800100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2F7654-CEBB-433B-BB04-1B08206C4EEA}">
  <sheetPr codeName="Sheet79">
    <tabColor rgb="FF00B0F0"/>
  </sheetPr>
  <dimension ref="A1:AN38"/>
  <sheetViews>
    <sheetView zoomScale="85" zoomScaleNormal="85" workbookViewId="0">
      <pane xSplit="2" ySplit="1" topLeftCell="C2" activePane="bottomRight" state="frozen"/>
      <selection pane="topRight" activeCell="C1" sqref="C1"/>
      <selection pane="bottomLeft" activeCell="A2" sqref="A2"/>
      <selection pane="bottomRight" activeCell="C1" sqref="C1"/>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v>10</v>
      </c>
      <c r="E1" s="39"/>
      <c r="F1" s="39"/>
      <c r="G1" s="39"/>
      <c r="H1" s="39"/>
      <c r="I1" s="39"/>
      <c r="J1" s="39"/>
      <c r="K1" s="39"/>
      <c r="L1" s="40" t="s">
        <v>1188</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_xlfn.CONCAT("║           ",L1,"               ║")</f>
        <v>║           INVOCACIÓN AL ESPIRITU SANTO               ║</v>
      </c>
    </row>
    <row r="5" spans="2:32" ht="23" x14ac:dyDescent="0.35">
      <c r="L5" s="45" t="s">
        <v>986</v>
      </c>
    </row>
    <row r="6" spans="2:32" ht="23" x14ac:dyDescent="0.35">
      <c r="L6" s="46" t="s">
        <v>987</v>
      </c>
    </row>
    <row r="7" spans="2:32" ht="23" x14ac:dyDescent="0.3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invocacionalespiritusanto</v>
      </c>
      <c r="L7" s="47" t="str">
        <f>_xlfn.CONCAT("        id: ","""",C7,"""",",")</f>
        <v xml:space="preserve">        id: "invocacionalespiritusanto",</v>
      </c>
    </row>
    <row r="8" spans="2:32" ht="23" x14ac:dyDescent="0.35">
      <c r="C8" t="str">
        <f>PROPER(L1)</f>
        <v>Invocación Al Espiritu Santo</v>
      </c>
      <c r="L8" s="47" t="str">
        <f>_xlfn.CONCAT("        tt: ","""",C8,"""",",")</f>
        <v xml:space="preserve">        tt: "Invocación Al Espiritu Santo",</v>
      </c>
    </row>
    <row r="9" spans="2:32" ht="23" x14ac:dyDescent="0.35">
      <c r="C9" t="str">
        <f>PROPER(L1)</f>
        <v>Invocación Al Espiritu Santo</v>
      </c>
      <c r="L9" s="47" t="str">
        <f>_xlfn.CONCAT("        title: ","""",C9,"""",",")</f>
        <v xml:space="preserve">        title: "Invocación Al Espiritu Santo",</v>
      </c>
    </row>
    <row r="10" spans="2:32" ht="23" x14ac:dyDescent="0.35">
      <c r="C10" t="str">
        <f>VLOOKUP(C1,Table223[],4,FALSE)</f>
        <v xml:space="preserve">Salmo 17 (16) </v>
      </c>
      <c r="L10" s="47" t="str">
        <f>_xlfn.CONCAT("        ","subtitle: ","""",C10,"""",",")</f>
        <v xml:space="preserve">        subtitle: "Salmo 17 (16) ",</v>
      </c>
    </row>
    <row r="11" spans="2:32" ht="23" x14ac:dyDescent="0.35">
      <c r="C11" t="str">
        <f>_xlfn.CONCAT("category: [",VLOOKUP(C1,Table223[],16,FALSE),"],")</f>
        <v>category: ["Precatecumenado","Cuaresma","Antiguo Testamento"],</v>
      </c>
      <c r="L11" s="47" t="str">
        <f>_xlfn.CONCAT("        ",C11)</f>
        <v xml:space="preserve">        category: ["Precatecumenado","Cuaresma","Antiguo Testamento"],</v>
      </c>
    </row>
    <row r="12" spans="2:32" ht="23" x14ac:dyDescent="0.35">
      <c r="C12" t="str">
        <f>VLOOKUP(C1,Table223[],5,FALSE)</f>
        <v>Precatecumenado</v>
      </c>
      <c r="L12" s="47" t="str">
        <f>_xlfn.CONCAT("        catCanto: ","""",C12,"""",",   // Precatecumenado | Catecumenado | Liturgia | Eleccion")</f>
        <v xml:space="preserve">        catCanto: "Precatecumenado",   // Precatecumenado | Catecumenado | Liturgia | Eleccion</v>
      </c>
    </row>
    <row r="13" spans="2:32" ht="23" x14ac:dyDescent="0.35">
      <c r="L13" s="47" t="str">
        <f>_xlfn.CONCAT("        cejilla: ","""",C13,"""",",")</f>
        <v xml:space="preserve">        cejilla: "",</v>
      </c>
    </row>
    <row r="14" spans="2:32" ht="23" x14ac:dyDescent="0.35">
      <c r="L14" s="47" t="str">
        <f>_xlfn.CONCAT("        nCan: ","""",C14,"""",",")</f>
        <v xml:space="preserve">        nCan: "",</v>
      </c>
    </row>
    <row r="15" spans="2:32" ht="23" x14ac:dyDescent="0.35">
      <c r="L15" s="47" t="str">
        <f>_xlfn.CONCAT("        nCanURL: ","""",C15,"""",",")</f>
        <v xml:space="preserve">        nCanURL: "",</v>
      </c>
    </row>
    <row r="16" spans="2:32" ht="23" x14ac:dyDescent="0.35">
      <c r="C16">
        <f>VLOOKUP(C1,Table223[],1,FALSE)</f>
        <v>10</v>
      </c>
      <c r="L16" s="47" t="str">
        <f>_xlfn.CONCAT("        dbno: ","""",C16,"""",",")</f>
        <v xml:space="preserve">        dbno: "10",</v>
      </c>
    </row>
    <row r="17" spans="2:40" ht="23" x14ac:dyDescent="0.35">
      <c r="L17" s="47" t="str">
        <f>_xlfn.CONCAT("        notes: ","""",C17,"""",",")</f>
        <v xml:space="preserve">        notes: "",</v>
      </c>
    </row>
    <row r="18" spans="2:40" ht="23" x14ac:dyDescent="0.35">
      <c r="C18" t="s">
        <v>988</v>
      </c>
      <c r="L18" s="47" t="str">
        <f>_xlfn.CONCAT("        mant: ","""",C18,"""",",")</f>
        <v xml:space="preserve">        mant: "Si",</v>
      </c>
    </row>
    <row r="19" spans="2:40" ht="23" x14ac:dyDescent="0.35">
      <c r="C19" t="str">
        <f>C7</f>
        <v>invocacionalespiritusanto</v>
      </c>
      <c r="L19" s="47" t="str">
        <f>_xlfn.CONCAT("        audioSrc: ","""/audio/",C19,".mp3""",",")</f>
        <v xml:space="preserve">        audioSrc: "/audio/invocacionalespiritusanto.mp3",</v>
      </c>
    </row>
    <row r="20" spans="2:40" ht="23" x14ac:dyDescent="0.35">
      <c r="L20" s="45" t="s">
        <v>989</v>
      </c>
    </row>
    <row r="21" spans="2:40" ht="23" x14ac:dyDescent="0.35">
      <c r="L21" s="47" t="s">
        <v>990</v>
      </c>
    </row>
    <row r="22" spans="2:40" ht="23" x14ac:dyDescent="0.35">
      <c r="L22" s="47" t="s">
        <v>991</v>
      </c>
    </row>
    <row r="23" spans="2:40" ht="23" x14ac:dyDescent="0.35">
      <c r="L23" s="47" t="s">
        <v>992</v>
      </c>
    </row>
    <row r="24" spans="2:40" ht="23" x14ac:dyDescent="0.35">
      <c r="C24" t="s">
        <v>1014</v>
      </c>
      <c r="L24" s="47" t="s">
        <v>993</v>
      </c>
    </row>
    <row r="25" spans="2:40" ht="23" x14ac:dyDescent="0.35">
      <c r="L25" s="47" t="s">
        <v>994</v>
      </c>
    </row>
    <row r="26" spans="2:40" ht="23" x14ac:dyDescent="0.35">
      <c r="B26">
        <f>+C1-1</f>
        <v>9</v>
      </c>
      <c r="C26" t="str">
        <f>VLOOKUP(B26,Table4[],13,FALSE)</f>
        <v>"/src/index.html?canto=aclamadalsenor"</v>
      </c>
      <c r="L26" s="47" t="str">
        <f>_xlfn.CONCAT("        ant: ",C26,",")</f>
        <v xml:space="preserve">        ant: "/src/index.html?canto=aclamadalsenor",</v>
      </c>
    </row>
    <row r="27" spans="2:40" ht="23" x14ac:dyDescent="0.35">
      <c r="B27">
        <f>+C1+1</f>
        <v>11</v>
      </c>
      <c r="C27" t="str">
        <f>VLOOKUP(B27,Table4[],13,FALSE)</f>
        <v>"/src/index.html?canto=alabadalsenorenelcielo"</v>
      </c>
      <c r="L27" s="47" t="str">
        <f>_xlfn.CONCAT("        sig: ",C27,",")</f>
        <v xml:space="preserve">        sig: "/src/index.html?canto=alabadalsenorenelcielo",</v>
      </c>
    </row>
    <row r="28" spans="2:40" ht="23" x14ac:dyDescent="0.35">
      <c r="L28" s="45" t="s">
        <v>995</v>
      </c>
    </row>
    <row r="29" spans="2:40" ht="36" thickBot="1" x14ac:dyDescent="0.4">
      <c r="C29" s="48"/>
      <c r="D29" s="48"/>
      <c r="E29" s="48"/>
      <c r="F29" s="48"/>
      <c r="G29" s="48"/>
      <c r="H29" s="48"/>
      <c r="I29" s="48"/>
      <c r="J29" s="48"/>
      <c r="K29" s="48"/>
      <c r="L29" s="49" t="s">
        <v>996</v>
      </c>
    </row>
    <row r="30" spans="2:40" ht="24.5" thickTop="1" thickBot="1" x14ac:dyDescent="0.55000000000000004">
      <c r="B30" t="s">
        <v>1001</v>
      </c>
      <c r="C30" s="50" t="s">
        <v>1189</v>
      </c>
      <c r="D30" s="51" t="s">
        <v>1015</v>
      </c>
      <c r="E30" s="51" t="s">
        <v>1016</v>
      </c>
      <c r="F30" s="52" t="s">
        <v>1017</v>
      </c>
      <c r="G30" s="52" t="s">
        <v>1016</v>
      </c>
      <c r="H30" s="51" t="s">
        <v>1015</v>
      </c>
      <c r="I30" s="51" t="s">
        <v>1016</v>
      </c>
      <c r="J30" s="53"/>
      <c r="K30" s="53"/>
      <c r="L30" s="54" t="str">
        <f t="shared" ref="L30:L31" si="0">IF(C30="","",_xlfn.CONCAT("            { line: ","""",C30,", ",M30:AN30,""", sC: ","""",B30,"""},"))</f>
        <v xml:space="preserve">            { line: "OH SEÑOR, ENVIA TU ESPIRITU,, (Mi,m,15)(La,m,250)(Mi,m,350)", sC: "ta as"},</v>
      </c>
      <c r="M30" s="55" t="str">
        <f t="shared" ref="M30:M34" si="1">IF(N30="","","(")</f>
        <v>(</v>
      </c>
      <c r="N30" s="56" t="str">
        <f t="shared" ref="N30:N35" si="2">IF(D30="","",D30)</f>
        <v>Mi</v>
      </c>
      <c r="O30" s="57" t="str">
        <f t="shared" ref="O30:O34" si="3">IF(N30="","",",")</f>
        <v>,</v>
      </c>
      <c r="P30" s="58" t="str">
        <f t="shared" ref="P30:P35" si="4">IF(E30="","",E30)</f>
        <v>m</v>
      </c>
      <c r="Q30" s="59" t="str">
        <f t="shared" ref="Q30:Q34" si="5">IF(N30="","",",")</f>
        <v>,</v>
      </c>
      <c r="R30" s="60">
        <f t="shared" ref="R30:R34" si="6">IF(N30="","",15)</f>
        <v>15</v>
      </c>
      <c r="S30" s="55" t="str">
        <f t="shared" ref="S30:S34" si="7">IF(N30="","",")")</f>
        <v>)</v>
      </c>
      <c r="T30" s="61" t="str">
        <f t="shared" ref="T30:T34" si="8">IF(U30="","","(")</f>
        <v>(</v>
      </c>
      <c r="U30" s="62" t="str">
        <f t="shared" ref="U30:U35" si="9">IF(F30="","",F30)</f>
        <v>La</v>
      </c>
      <c r="V30" s="63" t="str">
        <f t="shared" ref="V30:V34" si="10">IF(U30="","",",")</f>
        <v>,</v>
      </c>
      <c r="W30" s="64" t="str">
        <f t="shared" ref="W30:W35" si="11">IF(G30="","",G30)</f>
        <v>m</v>
      </c>
      <c r="X30" s="63" t="str">
        <f t="shared" ref="X30:X34" si="12">IF(U30="","",",")</f>
        <v>,</v>
      </c>
      <c r="Y30" s="63">
        <f t="shared" ref="Y30:Y34" si="13">IF(U30="","",250)</f>
        <v>250</v>
      </c>
      <c r="Z30" s="55" t="str">
        <f t="shared" ref="Z30:Z34" si="14">IF(U30="","",")")</f>
        <v>)</v>
      </c>
      <c r="AA30" s="65" t="str">
        <f t="shared" ref="AA30:AA34" si="15">IF(AB30="","","(")</f>
        <v>(</v>
      </c>
      <c r="AB30" s="56" t="str">
        <f t="shared" ref="AB30:AB35" si="16">IF(H30="","",H30)</f>
        <v>Mi</v>
      </c>
      <c r="AC30" s="66" t="str">
        <f t="shared" ref="AC30:AC34" si="17">IF(AB30="","",",")</f>
        <v>,</v>
      </c>
      <c r="AD30" s="58" t="str">
        <f t="shared" ref="AD30:AD34" si="18">IF(I30="","",I30)</f>
        <v>m</v>
      </c>
      <c r="AE30" s="67" t="str">
        <f t="shared" ref="AE30:AE34" si="19">IF(AB30="","",",")</f>
        <v>,</v>
      </c>
      <c r="AF30" s="60">
        <f t="shared" ref="AF30:AF34" si="20">IF(AB30="","",350)</f>
        <v>350</v>
      </c>
      <c r="AG30" s="60" t="str">
        <f t="shared" ref="AG30:AG34" si="21">IF(AB30="","",")")</f>
        <v>)</v>
      </c>
      <c r="AH30" s="68" t="str">
        <f t="shared" ref="AH30:AH34" si="22">IF(AI30="","","(")</f>
        <v/>
      </c>
      <c r="AI30" s="69" t="str">
        <f t="shared" ref="AI30:AI35" si="23">IF(J30="","",J30)</f>
        <v/>
      </c>
      <c r="AJ30" s="63" t="str">
        <f t="shared" ref="AJ30:AJ34" si="24">IF(AI30="","",",")</f>
        <v/>
      </c>
      <c r="AK30" s="63" t="str">
        <f t="shared" ref="AK30:AK34" si="25">IF(K30="","",K30)</f>
        <v/>
      </c>
      <c r="AL30" s="63" t="str">
        <f t="shared" ref="AL30:AL34" si="26">IF(AI30="","",",")</f>
        <v/>
      </c>
      <c r="AM30" s="63" t="str">
        <f t="shared" ref="AM30:AM34" si="27">IF(AI30="","",450)</f>
        <v/>
      </c>
      <c r="AN30" s="63" t="str">
        <f t="shared" ref="AN30:AN34" si="28">IF(AI30="","",")")</f>
        <v/>
      </c>
    </row>
    <row r="31" spans="2:40" ht="24.5" thickTop="1" thickBot="1" x14ac:dyDescent="0.55000000000000004">
      <c r="B31" t="s">
        <v>1001</v>
      </c>
      <c r="C31" s="50" t="s">
        <v>1190</v>
      </c>
      <c r="D31" s="51" t="s">
        <v>1053</v>
      </c>
      <c r="E31" s="51"/>
      <c r="F31" s="52" t="s">
        <v>1106</v>
      </c>
      <c r="G31" s="52"/>
      <c r="H31" s="51" t="s">
        <v>1017</v>
      </c>
      <c r="I31" s="51" t="s">
        <v>1016</v>
      </c>
      <c r="J31" s="53" t="s">
        <v>988</v>
      </c>
      <c r="K31" s="53">
        <v>7</v>
      </c>
      <c r="L31" s="54" t="str">
        <f t="shared" si="0"/>
        <v xml:space="preserve">            { line: "QUE RENUEVE LA FAZ DE LA TIERRA, (Sol,,15)(Do,,250)(La,m,350)(Si,7,450)", sC: "ta as"},</v>
      </c>
      <c r="M31" s="55" t="str">
        <f t="shared" si="1"/>
        <v>(</v>
      </c>
      <c r="N31" s="56" t="str">
        <f t="shared" si="2"/>
        <v>Sol</v>
      </c>
      <c r="O31" s="57" t="str">
        <f t="shared" si="3"/>
        <v>,</v>
      </c>
      <c r="P31" s="58" t="str">
        <f t="shared" si="4"/>
        <v/>
      </c>
      <c r="Q31" s="59" t="str">
        <f t="shared" si="5"/>
        <v>,</v>
      </c>
      <c r="R31" s="60">
        <f t="shared" si="6"/>
        <v>15</v>
      </c>
      <c r="S31" s="55" t="str">
        <f t="shared" si="7"/>
        <v>)</v>
      </c>
      <c r="T31" s="61" t="str">
        <f t="shared" si="8"/>
        <v>(</v>
      </c>
      <c r="U31" s="62" t="str">
        <f t="shared" si="9"/>
        <v>Do</v>
      </c>
      <c r="V31" s="63" t="str">
        <f t="shared" si="10"/>
        <v>,</v>
      </c>
      <c r="W31" s="64" t="str">
        <f t="shared" si="11"/>
        <v/>
      </c>
      <c r="X31" s="63" t="str">
        <f t="shared" si="12"/>
        <v>,</v>
      </c>
      <c r="Y31" s="63">
        <f t="shared" si="13"/>
        <v>250</v>
      </c>
      <c r="Z31" s="55" t="str">
        <f t="shared" si="14"/>
        <v>)</v>
      </c>
      <c r="AA31" s="65" t="str">
        <f t="shared" si="15"/>
        <v>(</v>
      </c>
      <c r="AB31" s="56" t="str">
        <f t="shared" si="16"/>
        <v>La</v>
      </c>
      <c r="AC31" s="66" t="str">
        <f t="shared" si="17"/>
        <v>,</v>
      </c>
      <c r="AD31" s="58" t="str">
        <f t="shared" si="18"/>
        <v>m</v>
      </c>
      <c r="AE31" s="67" t="str">
        <f t="shared" si="19"/>
        <v>,</v>
      </c>
      <c r="AF31" s="60">
        <f t="shared" si="20"/>
        <v>350</v>
      </c>
      <c r="AG31" s="60" t="str">
        <f t="shared" si="21"/>
        <v>)</v>
      </c>
      <c r="AH31" s="68" t="str">
        <f t="shared" si="22"/>
        <v>(</v>
      </c>
      <c r="AI31" s="69" t="str">
        <f t="shared" si="23"/>
        <v>Si</v>
      </c>
      <c r="AJ31" s="63" t="str">
        <f t="shared" si="24"/>
        <v>,</v>
      </c>
      <c r="AK31" s="63">
        <f t="shared" si="25"/>
        <v>7</v>
      </c>
      <c r="AL31" s="63" t="str">
        <f t="shared" si="26"/>
        <v>,</v>
      </c>
      <c r="AM31" s="63">
        <f t="shared" si="27"/>
        <v>450</v>
      </c>
      <c r="AN31" s="63" t="str">
        <f t="shared" si="28"/>
        <v>)</v>
      </c>
    </row>
    <row r="32" spans="2:40" ht="26.5" thickTop="1" thickBot="1" x14ac:dyDescent="0.55000000000000004">
      <c r="C32" s="72"/>
      <c r="D32" s="73"/>
      <c r="E32" s="73"/>
      <c r="F32" s="73"/>
      <c r="G32" s="73"/>
      <c r="H32" s="73"/>
      <c r="I32" s="73"/>
      <c r="J32" s="73"/>
      <c r="K32" s="73"/>
      <c r="L32" s="74" t="s">
        <v>997</v>
      </c>
      <c r="M32" s="55"/>
      <c r="N32" s="56"/>
      <c r="O32" s="57"/>
      <c r="P32" s="58"/>
      <c r="Q32" s="59"/>
      <c r="R32" s="60"/>
      <c r="S32" s="55"/>
      <c r="T32" s="61"/>
      <c r="U32" s="62"/>
      <c r="V32" s="63"/>
      <c r="W32" s="64"/>
      <c r="X32" s="63"/>
      <c r="Y32" s="63"/>
      <c r="Z32" s="55"/>
      <c r="AA32" s="65"/>
      <c r="AB32" s="56"/>
      <c r="AC32" s="66"/>
      <c r="AD32" s="58"/>
      <c r="AE32" s="67"/>
      <c r="AF32" s="60"/>
      <c r="AG32" s="60"/>
      <c r="AH32" s="68"/>
      <c r="AI32" s="69"/>
      <c r="AJ32" s="63"/>
      <c r="AK32" s="63"/>
      <c r="AL32" s="63"/>
      <c r="AM32" s="63"/>
      <c r="AN32" s="63"/>
    </row>
    <row r="33" spans="1:40" ht="24.5" thickTop="1" thickBot="1" x14ac:dyDescent="0.55000000000000004">
      <c r="B33" t="s">
        <v>1001</v>
      </c>
      <c r="C33" s="50" t="s">
        <v>1189</v>
      </c>
      <c r="D33" s="51" t="s">
        <v>1015</v>
      </c>
      <c r="E33" s="51" t="s">
        <v>1016</v>
      </c>
      <c r="F33" s="52" t="s">
        <v>1017</v>
      </c>
      <c r="G33" s="52" t="s">
        <v>1016</v>
      </c>
      <c r="H33" s="51" t="s">
        <v>1015</v>
      </c>
      <c r="I33" s="51" t="s">
        <v>1016</v>
      </c>
      <c r="J33" s="53"/>
      <c r="K33" s="53"/>
      <c r="L33" s="54" t="str">
        <f>IF(C33="","",_xlfn.CONCAT("            { line: ","""",C33,", ",M33:AN33,""", sC: ","""",B33,"""},"))</f>
        <v xml:space="preserve">            { line: "OH SEÑOR, ENVIA TU ESPIRITU,, (Mi,m,15)(La,m,250)(Mi,m,350)", sC: "ta as"},</v>
      </c>
      <c r="M33" s="55" t="str">
        <f t="shared" si="1"/>
        <v>(</v>
      </c>
      <c r="N33" s="56" t="str">
        <f t="shared" si="2"/>
        <v>Mi</v>
      </c>
      <c r="O33" s="57" t="str">
        <f t="shared" si="3"/>
        <v>,</v>
      </c>
      <c r="P33" s="58" t="str">
        <f t="shared" si="4"/>
        <v>m</v>
      </c>
      <c r="Q33" s="59" t="str">
        <f t="shared" si="5"/>
        <v>,</v>
      </c>
      <c r="R33" s="60">
        <f t="shared" si="6"/>
        <v>15</v>
      </c>
      <c r="S33" s="55" t="str">
        <f t="shared" si="7"/>
        <v>)</v>
      </c>
      <c r="T33" s="61" t="str">
        <f t="shared" si="8"/>
        <v>(</v>
      </c>
      <c r="U33" s="62" t="str">
        <f t="shared" si="9"/>
        <v>La</v>
      </c>
      <c r="V33" s="63" t="str">
        <f t="shared" si="10"/>
        <v>,</v>
      </c>
      <c r="W33" s="64" t="str">
        <f t="shared" si="11"/>
        <v>m</v>
      </c>
      <c r="X33" s="63" t="str">
        <f t="shared" si="12"/>
        <v>,</v>
      </c>
      <c r="Y33" s="63">
        <f t="shared" si="13"/>
        <v>250</v>
      </c>
      <c r="Z33" s="55" t="str">
        <f t="shared" si="14"/>
        <v>)</v>
      </c>
      <c r="AA33" s="65" t="str">
        <f t="shared" si="15"/>
        <v>(</v>
      </c>
      <c r="AB33" s="56" t="str">
        <f t="shared" si="16"/>
        <v>Mi</v>
      </c>
      <c r="AC33" s="66" t="str">
        <f t="shared" si="17"/>
        <v>,</v>
      </c>
      <c r="AD33" s="58" t="str">
        <f t="shared" si="18"/>
        <v>m</v>
      </c>
      <c r="AE33" s="67" t="str">
        <f t="shared" si="19"/>
        <v>,</v>
      </c>
      <c r="AF33" s="60">
        <f t="shared" si="20"/>
        <v>350</v>
      </c>
      <c r="AG33" s="60" t="str">
        <f t="shared" si="21"/>
        <v>)</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4.5" thickTop="1" thickBot="1" x14ac:dyDescent="0.55000000000000004">
      <c r="B34" t="s">
        <v>1001</v>
      </c>
      <c r="C34" s="50" t="s">
        <v>1190</v>
      </c>
      <c r="D34" s="51" t="s">
        <v>1053</v>
      </c>
      <c r="E34" s="51"/>
      <c r="F34" s="52" t="s">
        <v>1106</v>
      </c>
      <c r="G34" s="52"/>
      <c r="H34" s="51" t="s">
        <v>1017</v>
      </c>
      <c r="I34" s="51" t="s">
        <v>1016</v>
      </c>
      <c r="J34" s="53" t="s">
        <v>988</v>
      </c>
      <c r="K34" s="53">
        <v>7</v>
      </c>
      <c r="L34" s="54" t="str">
        <f t="shared" ref="L34" si="29">IF(C34="","",_xlfn.CONCAT("            { line: ","""",C34,", ",M34:AN34,""", sC: ","""",B34,"""},"))</f>
        <v xml:space="preserve">            { line: "QUE RENUEVE LA FAZ DE LA TIERRA, (Sol,,15)(Do,,250)(La,m,350)(Si,7,450)", sC: "ta as"},</v>
      </c>
      <c r="M34" s="55" t="str">
        <f t="shared" si="1"/>
        <v>(</v>
      </c>
      <c r="N34" s="56" t="str">
        <f t="shared" si="2"/>
        <v>Sol</v>
      </c>
      <c r="O34" s="57" t="str">
        <f t="shared" si="3"/>
        <v>,</v>
      </c>
      <c r="P34" s="58" t="str">
        <f t="shared" si="4"/>
        <v/>
      </c>
      <c r="Q34" s="59" t="str">
        <f t="shared" si="5"/>
        <v>,</v>
      </c>
      <c r="R34" s="60">
        <f t="shared" si="6"/>
        <v>15</v>
      </c>
      <c r="S34" s="55" t="str">
        <f t="shared" si="7"/>
        <v>)</v>
      </c>
      <c r="T34" s="61" t="str">
        <f t="shared" si="8"/>
        <v>(</v>
      </c>
      <c r="U34" s="62" t="str">
        <f t="shared" si="9"/>
        <v>Do</v>
      </c>
      <c r="V34" s="63" t="str">
        <f t="shared" si="10"/>
        <v>,</v>
      </c>
      <c r="W34" s="64" t="str">
        <f t="shared" si="11"/>
        <v/>
      </c>
      <c r="X34" s="63" t="str">
        <f t="shared" si="12"/>
        <v>,</v>
      </c>
      <c r="Y34" s="63">
        <f t="shared" si="13"/>
        <v>250</v>
      </c>
      <c r="Z34" s="55" t="str">
        <f t="shared" si="14"/>
        <v>)</v>
      </c>
      <c r="AA34" s="65" t="str">
        <f t="shared" si="15"/>
        <v>(</v>
      </c>
      <c r="AB34" s="56" t="str">
        <f t="shared" si="16"/>
        <v>La</v>
      </c>
      <c r="AC34" s="66" t="str">
        <f t="shared" si="17"/>
        <v>,</v>
      </c>
      <c r="AD34" s="58" t="str">
        <f t="shared" si="18"/>
        <v>m</v>
      </c>
      <c r="AE34" s="67" t="str">
        <f t="shared" si="19"/>
        <v>,</v>
      </c>
      <c r="AF34" s="60">
        <f t="shared" si="20"/>
        <v>350</v>
      </c>
      <c r="AG34" s="60" t="str">
        <f t="shared" si="21"/>
        <v>)</v>
      </c>
      <c r="AH34" s="68" t="str">
        <f t="shared" si="22"/>
        <v>(</v>
      </c>
      <c r="AI34" s="69" t="str">
        <f t="shared" si="23"/>
        <v>Si</v>
      </c>
      <c r="AJ34" s="63" t="str">
        <f t="shared" si="24"/>
        <v>,</v>
      </c>
      <c r="AK34" s="63">
        <f t="shared" si="25"/>
        <v>7</v>
      </c>
      <c r="AL34" s="63" t="str">
        <f t="shared" si="26"/>
        <v>,</v>
      </c>
      <c r="AM34" s="63">
        <f t="shared" si="27"/>
        <v>450</v>
      </c>
      <c r="AN34" s="63" t="str">
        <f t="shared" si="28"/>
        <v>)</v>
      </c>
    </row>
    <row r="35" spans="1:40" ht="36.5" thickTop="1" thickBot="1" x14ac:dyDescent="0.55000000000000004">
      <c r="A35" s="75"/>
      <c r="B35" s="75"/>
      <c r="C35" s="75"/>
      <c r="D35" s="76"/>
      <c r="E35" s="76"/>
      <c r="F35" s="76"/>
      <c r="G35" s="76"/>
      <c r="H35" s="76"/>
      <c r="I35" s="76"/>
      <c r="J35" s="76"/>
      <c r="K35" s="76"/>
      <c r="L35" s="49" t="s">
        <v>998</v>
      </c>
      <c r="M35" s="55" t="str">
        <f t="shared" ref="M35" si="30">IF(N35="","","(")</f>
        <v/>
      </c>
      <c r="N35" s="56" t="str">
        <f t="shared" si="2"/>
        <v/>
      </c>
      <c r="O35" s="57" t="str">
        <f t="shared" ref="O35" si="31">IF(N35="","",",")</f>
        <v/>
      </c>
      <c r="P35" s="58" t="str">
        <f t="shared" si="4"/>
        <v/>
      </c>
      <c r="Q35" s="59" t="str">
        <f t="shared" ref="Q35" si="32">IF(N35="","",",")</f>
        <v/>
      </c>
      <c r="R35" s="60" t="str">
        <f t="shared" ref="R35" si="33">IF(N35="","",15)</f>
        <v/>
      </c>
      <c r="S35" s="55" t="str">
        <f t="shared" ref="S35" si="34">IF(N35="","",")")</f>
        <v/>
      </c>
      <c r="T35" s="61" t="str">
        <f t="shared" ref="T35" si="35">IF(U35="","","(")</f>
        <v/>
      </c>
      <c r="U35" s="62" t="str">
        <f t="shared" si="9"/>
        <v/>
      </c>
      <c r="V35" s="63" t="str">
        <f t="shared" ref="V35" si="36">IF(U35="","",",")</f>
        <v/>
      </c>
      <c r="W35" s="64" t="str">
        <f t="shared" si="11"/>
        <v/>
      </c>
      <c r="X35" s="63" t="str">
        <f t="shared" ref="X35" si="37">IF(U35="","",",")</f>
        <v/>
      </c>
      <c r="Y35" s="63" t="str">
        <f t="shared" ref="Y35" si="38">IF(U35="","",250)</f>
        <v/>
      </c>
      <c r="Z35" s="55" t="str">
        <f t="shared" ref="Z35" si="39">IF(U35="","",")")</f>
        <v/>
      </c>
      <c r="AA35" s="65" t="str">
        <f t="shared" ref="AA35" si="40">IF(AB35="","","(")</f>
        <v/>
      </c>
      <c r="AB35" s="56" t="str">
        <f t="shared" si="16"/>
        <v/>
      </c>
      <c r="AC35" s="66" t="str">
        <f t="shared" ref="AC35" si="41">IF(AB35="","",",")</f>
        <v/>
      </c>
      <c r="AD35" s="58" t="str">
        <f t="shared" ref="AD35" si="42">IF(I35="","",I35)</f>
        <v/>
      </c>
      <c r="AE35" s="67" t="str">
        <f t="shared" ref="AE35" si="43">IF(AB35="","",",")</f>
        <v/>
      </c>
      <c r="AF35" s="60" t="str">
        <f t="shared" ref="AF35" si="44">IF(AB35="","",350)</f>
        <v/>
      </c>
      <c r="AG35" s="60" t="str">
        <f t="shared" ref="AG35" si="45">IF(AB35="","",")")</f>
        <v/>
      </c>
      <c r="AH35" s="68" t="str">
        <f t="shared" ref="AH35" si="46">IF(AI35="","","(")</f>
        <v/>
      </c>
      <c r="AI35" s="69" t="str">
        <f t="shared" si="23"/>
        <v/>
      </c>
      <c r="AJ35" s="63" t="str">
        <f t="shared" ref="AJ35" si="47">IF(AI35="","",",")</f>
        <v/>
      </c>
      <c r="AK35" s="63" t="str">
        <f t="shared" ref="AK35" si="48">IF(K35="","",K35)</f>
        <v/>
      </c>
      <c r="AL35" s="63" t="str">
        <f t="shared" ref="AL35" si="49">IF(AI35="","",",")</f>
        <v/>
      </c>
      <c r="AM35" s="63" t="str">
        <f t="shared" ref="AM35" si="50">IF(AI35="","",450)</f>
        <v/>
      </c>
      <c r="AN35" s="63" t="str">
        <f t="shared" ref="AN35" si="51">IF(AI35="","",")")</f>
        <v/>
      </c>
    </row>
    <row r="36" spans="1:40" ht="24" customHeight="1" thickTop="1" x14ac:dyDescent="0.6">
      <c r="B36" s="94"/>
      <c r="C36" s="94"/>
      <c r="D36" s="94"/>
      <c r="E36" s="94"/>
      <c r="F36" s="94"/>
      <c r="G36" s="94"/>
      <c r="H36" s="94"/>
      <c r="I36" s="94"/>
      <c r="J36" s="94"/>
      <c r="K36" s="94"/>
      <c r="L36" s="98" t="str">
        <f>_xlfn.CONCAT("]}, // ULTIMA LINEA DEL CANTO: ",L1)</f>
        <v>]}, // ULTIMA LINEA DEL CANTO: INVOCACIÓN AL ESPIRITU SANTO</v>
      </c>
      <c r="M36" s="94"/>
    </row>
    <row r="37" spans="1:40" ht="20.5" x14ac:dyDescent="0.35">
      <c r="L37" s="99" t="s">
        <v>1012</v>
      </c>
      <c r="M37" s="100"/>
    </row>
    <row r="38" spans="1:40" x14ac:dyDescent="0.35">
      <c r="M38"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JS_Click">
                <anchor moveWithCells="1" sizeWithCells="1">
                  <from>
                    <xdr:col>3</xdr:col>
                    <xdr:colOff>298450</xdr:colOff>
                    <xdr:row>0</xdr:row>
                    <xdr:rowOff>88900</xdr:rowOff>
                  </from>
                  <to>
                    <xdr:col>8</xdr:col>
                    <xdr:colOff>381000</xdr:colOff>
                    <xdr:row>0</xdr:row>
                    <xdr:rowOff>800100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2559B2-009F-4EE2-A451-594D43BABB6F}">
  <sheetPr codeName="Sheet84">
    <tabColor rgb="FF00B0F0"/>
  </sheetPr>
  <dimension ref="A1:AN58"/>
  <sheetViews>
    <sheetView zoomScale="85" zoomScaleNormal="85" workbookViewId="0">
      <pane xSplit="2" ySplit="1" topLeftCell="C2" activePane="bottomRight" state="frozen"/>
      <selection pane="topRight" activeCell="C1" sqref="C1"/>
      <selection pane="bottomLeft" activeCell="A2" sqref="A2"/>
      <selection pane="bottomRight" activeCell="C2" sqref="C2"/>
    </sheetView>
  </sheetViews>
  <sheetFormatPr defaultRowHeight="14.5" x14ac:dyDescent="0.35"/>
  <cols>
    <col min="2" max="2" width="13.1796875" customWidth="1"/>
    <col min="3" max="3" width="91.453125" bestFit="1" customWidth="1"/>
    <col min="4" max="11" width="6.81640625" customWidth="1"/>
    <col min="12" max="12" width="197.7265625" customWidth="1"/>
    <col min="13" max="13" width="2.453125" bestFit="1" customWidth="1"/>
    <col min="14" max="14" width="7.453125"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1:32" ht="71.5" customHeight="1" x14ac:dyDescent="0.55000000000000004">
      <c r="B1" s="38"/>
      <c r="C1" s="39">
        <v>180</v>
      </c>
      <c r="E1" s="39"/>
      <c r="F1" s="39"/>
      <c r="G1" s="39"/>
      <c r="H1" s="39"/>
      <c r="I1" s="39"/>
      <c r="J1" s="39"/>
      <c r="K1" s="39"/>
      <c r="L1" s="40" t="str">
        <f>UPPER(VLOOKUP(C1,Table223[],3,FALSE))</f>
        <v>ALELUYA INTERLECCIONAL</v>
      </c>
      <c r="O1" s="41"/>
      <c r="P1" s="41"/>
      <c r="Q1" s="42"/>
      <c r="AE1" s="42"/>
      <c r="AF1" s="42"/>
    </row>
    <row r="2" spans="1:32" ht="26" x14ac:dyDescent="0.6">
      <c r="A2" s="43" t="s">
        <v>983</v>
      </c>
      <c r="B2" s="110" t="s">
        <v>2337</v>
      </c>
      <c r="C2" s="111" t="s">
        <v>1467</v>
      </c>
      <c r="L2" s="45" t="s">
        <v>2366</v>
      </c>
    </row>
    <row r="3" spans="1:32" ht="23" x14ac:dyDescent="0.35">
      <c r="C3" t="str">
        <f>ROMAN(VLOOKUP(C2,Table378[],5,FALSE))</f>
        <v>II</v>
      </c>
      <c r="L3" s="45" t="str">
        <f>_xlfn.CONCAT("    ║   ",C5,"      ║")</f>
        <v xml:space="preserve">    ║   ALELUYA INTERLECCIONAL TIEMPO ORDINARIO SEMANA II      ║</v>
      </c>
    </row>
    <row r="4" spans="1:32" ht="23" x14ac:dyDescent="0.35">
      <c r="C4">
        <f>VLOOKUP(C2,Table378[],5,FALSE)</f>
        <v>2</v>
      </c>
      <c r="L4" s="45" t="s">
        <v>2365</v>
      </c>
    </row>
    <row r="5" spans="1:32" ht="23" x14ac:dyDescent="0.35">
      <c r="C5" t="str">
        <f>_xlfn.CONCAT("ALELUYA INTERLECCIONAL TIEMPO"," ", UPPER(VLOOKUP(C2,Table378[],4,FALSE)), " SEMANA ",C3)</f>
        <v>ALELUYA INTERLECCIONAL TIEMPO ORDINARIO SEMANA II</v>
      </c>
      <c r="L5" s="46" t="s">
        <v>987</v>
      </c>
    </row>
    <row r="6" spans="1:32" ht="23" x14ac:dyDescent="0.35">
      <c r="C6" t="str">
        <f>VLOOKUP(C2,Table378[],1,FALSE)</f>
        <v>aitos2a</v>
      </c>
      <c r="L6" s="47" t="str">
        <f>_xlfn.CONCAT("        id: ","""",C6,"""",",")</f>
        <v xml:space="preserve">        id: "aitos2a",</v>
      </c>
    </row>
    <row r="7" spans="1:32" ht="23" x14ac:dyDescent="0.35">
      <c r="C7" t="str">
        <f>VLOOKUP(C2,Table378[],14,FALSE)</f>
        <v>aitos2</v>
      </c>
      <c r="L7" s="47" t="str">
        <f>_xlfn.CONCAT("        tt: ",C7,",")</f>
        <v xml:space="preserve">        tt: aitos2,</v>
      </c>
    </row>
    <row r="8" spans="1:32" ht="23" x14ac:dyDescent="0.35">
      <c r="C8" s="34" t="str">
        <f>VLOOKUP(C2,Table378[],14,FALSE)</f>
        <v>aitos2</v>
      </c>
      <c r="L8" s="47" t="str">
        <f>_xlfn.CONCAT("     title: ",C8,",")</f>
        <v xml:space="preserve">     title: aitos2,</v>
      </c>
    </row>
    <row r="9" spans="1:32" ht="23" x14ac:dyDescent="0.35">
      <c r="C9" t="str">
        <f>_xlfn.CONCAT("año",VLOOKUP(C2,Table378[],6,FALSE))</f>
        <v>añoa</v>
      </c>
      <c r="L9" s="47" t="str">
        <f>_xlfn.CONCAT("  ","subtitle: ",C9,"+""",", ","""","+",C6,",")</f>
        <v xml:space="preserve">  subtitle: añoa+", "+aitos2a,</v>
      </c>
    </row>
    <row r="10" spans="1:32" ht="23" x14ac:dyDescent="0.35">
      <c r="C10" t="str">
        <f>_xlfn.CONCAT("category: [",VLOOKUP(C1,Table223[],16,FALSE),"],")</f>
        <v>category: ["Liturgia"],</v>
      </c>
      <c r="L10" s="47" t="s">
        <v>2343</v>
      </c>
      <c r="N10" s="47" t="str">
        <f>_xlfn.CONCAT("  ",C10)</f>
        <v xml:space="preserve">  category: ["Liturgia"],</v>
      </c>
    </row>
    <row r="11" spans="1:32" ht="23" hidden="1" x14ac:dyDescent="0.35">
      <c r="C11" t="str">
        <f>VLOOKUP(C1,Table223[],5,FALSE)</f>
        <v>Liturgia</v>
      </c>
      <c r="L11" s="47" t="str">
        <f>_xlfn.CONCAT("  catCanto: ","""",C11,"""",",   ")</f>
        <v xml:space="preserve">  catCanto: "Liturgia",   </v>
      </c>
      <c r="N11" s="47" t="str">
        <f>_xlfn.CONCAT("  catCanto: ","""",C11,"""",",   ")</f>
        <v xml:space="preserve">  catCanto: "Liturgia",   </v>
      </c>
    </row>
    <row r="12" spans="1:32" ht="23" hidden="1" x14ac:dyDescent="0.35">
      <c r="L12" s="47" t="str">
        <f>_xlfn.CONCAT("   cejilla: ","""",C12,"""",",")</f>
        <v xml:space="preserve">   cejilla: "",</v>
      </c>
      <c r="N12" t="str">
        <f>_xlfn.CONCAT("   cejilla: ","""",C12,"""",",")</f>
        <v xml:space="preserve">   cejilla: "",</v>
      </c>
    </row>
    <row r="13" spans="1:32" ht="23" hidden="1" x14ac:dyDescent="0.35">
      <c r="L13" s="47" t="str">
        <f>_xlfn.CONCAT("        nCan: ","""",C13,"""",",")</f>
        <v xml:space="preserve">        nCan: "",</v>
      </c>
      <c r="N13" t="str">
        <f>_xlfn.CONCAT("        nCan: ","""",C13,"""",",")</f>
        <v xml:space="preserve">        nCan: "",</v>
      </c>
    </row>
    <row r="14" spans="1:32" ht="23" hidden="1" x14ac:dyDescent="0.35">
      <c r="L14" s="47" t="str">
        <f>_xlfn.CONCAT("        nCanURL: ","""",C14,"""",",")</f>
        <v xml:space="preserve">        nCanURL: "",</v>
      </c>
      <c r="N14" t="str">
        <f>_xlfn.CONCAT("        nCanURL: ","""",C14,"""",",")</f>
        <v xml:space="preserve">        nCanURL: "",</v>
      </c>
    </row>
    <row r="15" spans="1:32" ht="23" hidden="1" x14ac:dyDescent="0.35">
      <c r="C15">
        <f>VLOOKUP(C1,Table223[],1,FALSE)</f>
        <v>180</v>
      </c>
      <c r="L15" s="47" t="str">
        <f>_xlfn.CONCAT("        dbno: ","""",C15,"""",",")</f>
        <v xml:space="preserve">        dbno: "180",</v>
      </c>
      <c r="N15" t="str">
        <f>_xlfn.CONCAT("        dbno: ","""",C15,"""",",")</f>
        <v xml:space="preserve">        dbno: "180",</v>
      </c>
    </row>
    <row r="16" spans="1:32" ht="23" hidden="1" x14ac:dyDescent="0.35">
      <c r="L16" s="47" t="str">
        <f>_xlfn.CONCAT("        notes: ","""",C16,"""",",")</f>
        <v xml:space="preserve">        notes: "",</v>
      </c>
      <c r="N16" t="str">
        <f>_xlfn.CONCAT("        notes: ","""",C16,"""",",")</f>
        <v xml:space="preserve">        notes: "",</v>
      </c>
    </row>
    <row r="17" spans="1:40" ht="23" x14ac:dyDescent="0.35">
      <c r="C17" t="s">
        <v>988</v>
      </c>
      <c r="L17" s="47" t="str">
        <f>_xlfn.CONCAT("      mant: ","""",C17,"""",",")</f>
        <v xml:space="preserve">      mant: "Si",</v>
      </c>
      <c r="N17" t="str">
        <f>_xlfn.CONCAT("        mant: ","""",C17,"""",",")</f>
        <v xml:space="preserve">        mant: "Si",</v>
      </c>
    </row>
    <row r="18" spans="1:40" ht="23" x14ac:dyDescent="0.35">
      <c r="C18" t="str">
        <f>C6</f>
        <v>aitos2a</v>
      </c>
      <c r="L18" s="47" t="s">
        <v>2344</v>
      </c>
      <c r="N18" t="str">
        <f>_xlfn.CONCAT("        audioSrc: ","""/audio/",C18,".mp3""",",")</f>
        <v xml:space="preserve">        audioSrc: "/audio/aitos2a.mp3",</v>
      </c>
    </row>
    <row r="19" spans="1:40" ht="23" x14ac:dyDescent="0.35">
      <c r="C19" t="str">
        <f>VLOOKUP(C2,Table378[],6,FALSE)</f>
        <v>a</v>
      </c>
      <c r="L19" s="45" t="s">
        <v>989</v>
      </c>
    </row>
    <row r="20" spans="1:40" ht="23" x14ac:dyDescent="0.35">
      <c r="C20" t="str">
        <f>VLOOKUP(C2,Table378[],15,FALSE)</f>
        <v>aitos</v>
      </c>
      <c r="L20" s="47" t="s">
        <v>2345</v>
      </c>
    </row>
    <row r="21" spans="1:40" ht="23" x14ac:dyDescent="0.35">
      <c r="L21" s="47" t="s">
        <v>991</v>
      </c>
    </row>
    <row r="22" spans="1:40" ht="23" x14ac:dyDescent="0.35">
      <c r="L22" s="47" t="s">
        <v>992</v>
      </c>
    </row>
    <row r="23" spans="1:40" ht="23" x14ac:dyDescent="0.35">
      <c r="C23" t="s">
        <v>1014</v>
      </c>
      <c r="L23" s="47" t="s">
        <v>993</v>
      </c>
    </row>
    <row r="24" spans="1:40" ht="23" x14ac:dyDescent="0.35">
      <c r="L24" s="47" t="s">
        <v>994</v>
      </c>
    </row>
    <row r="25" spans="1:40" ht="26" x14ac:dyDescent="0.6">
      <c r="B25">
        <f>C4-1</f>
        <v>1</v>
      </c>
      <c r="C25" s="111" t="str">
        <f>_xlfn.CONCAT("ant: ","""/resucito/src/ainterleccional.html?canto=",C20,B25,C19,"""",",")</f>
        <v>ant: "/resucito/src/ainterleccional.html?canto=aitos1a",</v>
      </c>
      <c r="L25" s="47" t="str">
        <f>C25</f>
        <v>ant: "/resucito/src/ainterleccional.html?canto=aitos1a",</v>
      </c>
    </row>
    <row r="26" spans="1:40" ht="26" x14ac:dyDescent="0.6">
      <c r="B26">
        <f>C4+1</f>
        <v>3</v>
      </c>
      <c r="C26" s="111" t="str">
        <f>_xlfn.CONCAT("sig: ","""/resucito/src/ainterleccional.html?canto=",C20,B26,C19,"""",",")</f>
        <v>sig: "/resucito/src/ainterleccional.html?canto=aitos3a",</v>
      </c>
      <c r="L26" s="47" t="str">
        <f>C26</f>
        <v>sig: "/resucito/src/ainterleccional.html?canto=aitos3a",</v>
      </c>
    </row>
    <row r="27" spans="1:40" ht="23" x14ac:dyDescent="0.35">
      <c r="L27" s="45" t="s">
        <v>2346</v>
      </c>
    </row>
    <row r="28" spans="1:40" ht="36" thickBot="1" x14ac:dyDescent="0.4">
      <c r="C28" s="48"/>
      <c r="D28" s="48"/>
      <c r="E28" s="48"/>
      <c r="F28" s="48"/>
      <c r="G28" s="48"/>
      <c r="H28" s="48"/>
      <c r="I28" s="48"/>
      <c r="J28" s="48"/>
      <c r="K28" s="48"/>
      <c r="L28" s="49" t="s">
        <v>996</v>
      </c>
    </row>
    <row r="29" spans="1:40" ht="24.5" thickTop="1" thickBot="1" x14ac:dyDescent="0.55000000000000004">
      <c r="C29" s="78" t="s">
        <v>999</v>
      </c>
      <c r="D29" s="79"/>
      <c r="E29" s="79"/>
      <c r="F29" s="79"/>
      <c r="G29" s="79"/>
      <c r="H29" s="79"/>
      <c r="I29" s="79"/>
      <c r="J29" s="79"/>
      <c r="K29" s="79"/>
      <c r="L29" s="80" t="s">
        <v>2347</v>
      </c>
      <c r="M29" s="55" t="str">
        <f t="shared" ref="M29:M53" si="0">IF(N29="","","(")</f>
        <v/>
      </c>
      <c r="N29" s="56" t="str">
        <f t="shared" ref="N29:N53" si="1">IF(D29="","",D29)</f>
        <v/>
      </c>
      <c r="O29" s="57" t="str">
        <f t="shared" ref="O29:O53" si="2">IF(N29="","",",")</f>
        <v/>
      </c>
      <c r="P29" s="58" t="str">
        <f t="shared" ref="P29:P53" si="3">IF(E29="","",E29)</f>
        <v/>
      </c>
      <c r="Q29" s="59" t="str">
        <f t="shared" ref="Q29:Q53" si="4">IF(N29="","",",")</f>
        <v/>
      </c>
      <c r="R29" s="60" t="str">
        <f t="shared" ref="R29:R35" si="5">IF(N29="","",15)</f>
        <v/>
      </c>
      <c r="S29" s="55" t="str">
        <f t="shared" ref="S29:S53" si="6">IF(N29="","",")")</f>
        <v/>
      </c>
      <c r="T29" s="61" t="str">
        <f t="shared" ref="T29:T53" si="7">IF(U29="","","(")</f>
        <v/>
      </c>
      <c r="U29" s="62" t="str">
        <f t="shared" ref="U29:U53" si="8">IF(F29="","",F29)</f>
        <v/>
      </c>
      <c r="V29" s="63" t="str">
        <f t="shared" ref="V29:V53" si="9">IF(U29="","",",")</f>
        <v/>
      </c>
      <c r="W29" s="64" t="str">
        <f t="shared" ref="W29:W53" si="10">IF(G29="","",G29)</f>
        <v/>
      </c>
      <c r="X29" s="63" t="str">
        <f t="shared" ref="X29:X53" si="11">IF(U29="","",",")</f>
        <v/>
      </c>
      <c r="Y29" s="63" t="str">
        <f t="shared" ref="Y29:Y53" si="12">IF(U29="","",250)</f>
        <v/>
      </c>
      <c r="Z29" s="55" t="str">
        <f t="shared" ref="Z29:Z53" si="13">IF(U29="","",")")</f>
        <v/>
      </c>
      <c r="AA29" s="65" t="str">
        <f t="shared" ref="AA29:AA53" si="14">IF(AB29="","","(")</f>
        <v/>
      </c>
      <c r="AB29" s="56" t="str">
        <f t="shared" ref="AB29:AB53" si="15">IF(H29="","",H29)</f>
        <v/>
      </c>
      <c r="AC29" s="66" t="str">
        <f t="shared" ref="AC29:AC53" si="16">IF(AB29="","",",")</f>
        <v/>
      </c>
      <c r="AD29" s="58" t="str">
        <f t="shared" ref="AD29:AD53" si="17">IF(I29="","",I29)</f>
        <v/>
      </c>
      <c r="AE29" s="67" t="str">
        <f t="shared" ref="AE29:AE53" si="18">IF(AB29="","",",")</f>
        <v/>
      </c>
      <c r="AF29" s="60" t="str">
        <f t="shared" ref="AF29:AF53" si="19">IF(AB29="","",350)</f>
        <v/>
      </c>
      <c r="AG29" s="60" t="str">
        <f t="shared" ref="AG29:AG53" si="20">IF(AB29="","",")")</f>
        <v/>
      </c>
      <c r="AH29" s="68" t="str">
        <f t="shared" ref="AH29:AH53" si="21">IF(AI29="","","(")</f>
        <v/>
      </c>
      <c r="AI29" s="69" t="str">
        <f t="shared" ref="AI29:AI53" si="22">IF(J29="","",J29)</f>
        <v/>
      </c>
      <c r="AJ29" s="63" t="str">
        <f t="shared" ref="AJ29:AJ53" si="23">IF(AI29="","",",")</f>
        <v/>
      </c>
      <c r="AK29" s="63" t="str">
        <f t="shared" ref="AK29:AK53" si="24">IF(K29="","",K29)</f>
        <v/>
      </c>
      <c r="AL29" s="63" t="str">
        <f t="shared" ref="AL29:AL53" si="25">IF(AI29="","",",")</f>
        <v/>
      </c>
      <c r="AM29" s="63" t="str">
        <f t="shared" ref="AM29:AM53" si="26">IF(AI29="","",450)</f>
        <v/>
      </c>
      <c r="AN29" s="63" t="str">
        <f t="shared" ref="AN29:AN53" si="27">IF(AI29="","",")")</f>
        <v/>
      </c>
    </row>
    <row r="30" spans="1:40" ht="24.5" thickTop="1" thickBot="1" x14ac:dyDescent="0.55000000000000004">
      <c r="A30" t="s">
        <v>2349</v>
      </c>
      <c r="B30" t="s">
        <v>2348</v>
      </c>
      <c r="C30" s="81" t="s">
        <v>413</v>
      </c>
      <c r="D30" s="82"/>
      <c r="E30" s="82"/>
      <c r="F30" s="82"/>
      <c r="G30" s="82"/>
      <c r="H30" s="82"/>
      <c r="I30" s="82"/>
      <c r="J30" s="82"/>
      <c r="K30" s="82"/>
      <c r="L30" s="80" t="str">
        <f>IF(C30="","",_xlfn.CONCAT("       triggerLine: ","""",C30,M30:AN30,""", sC: ","""",B30,""", color: ","""","red",""", lines: ["))</f>
        <v xml:space="preserve">       triggerLine: "Modelo I", sC: "as mod1", color: "red", lines: [</v>
      </c>
      <c r="M30" s="55" t="str">
        <f t="shared" si="0"/>
        <v/>
      </c>
      <c r="N30" s="56" t="str">
        <f t="shared" si="1"/>
        <v/>
      </c>
      <c r="O30" s="57" t="str">
        <f t="shared" si="2"/>
        <v/>
      </c>
      <c r="P30" s="58" t="str">
        <f t="shared" si="3"/>
        <v/>
      </c>
      <c r="Q30" s="59" t="str">
        <f t="shared" si="4"/>
        <v/>
      </c>
      <c r="R30" s="60" t="str">
        <f>IF(N30="","",10)</f>
        <v/>
      </c>
      <c r="S30" s="55" t="str">
        <f t="shared" si="6"/>
        <v/>
      </c>
      <c r="T30" s="61" t="str">
        <f t="shared" si="7"/>
        <v/>
      </c>
      <c r="U30" s="62" t="str">
        <f t="shared" si="8"/>
        <v/>
      </c>
      <c r="V30" s="63" t="str">
        <f t="shared" si="9"/>
        <v/>
      </c>
      <c r="W30" s="64" t="str">
        <f t="shared" si="10"/>
        <v/>
      </c>
      <c r="X30" s="63" t="str">
        <f t="shared" si="11"/>
        <v/>
      </c>
      <c r="Y30" s="63" t="str">
        <f t="shared" si="12"/>
        <v/>
      </c>
      <c r="Z30" s="55" t="str">
        <f t="shared" si="13"/>
        <v/>
      </c>
      <c r="AA30" s="65" t="str">
        <f t="shared" si="14"/>
        <v/>
      </c>
      <c r="AB30" s="56" t="str">
        <f t="shared" si="15"/>
        <v/>
      </c>
      <c r="AC30" s="66" t="str">
        <f t="shared" si="16"/>
        <v/>
      </c>
      <c r="AD30" s="58" t="str">
        <f t="shared" si="17"/>
        <v/>
      </c>
      <c r="AE30" s="67" t="str">
        <f t="shared" si="18"/>
        <v/>
      </c>
      <c r="AF30" s="60" t="str">
        <f t="shared" si="19"/>
        <v/>
      </c>
      <c r="AG30" s="60" t="str">
        <f t="shared" si="20"/>
        <v/>
      </c>
      <c r="AH30" s="68" t="str">
        <f t="shared" si="21"/>
        <v/>
      </c>
      <c r="AI30" s="69" t="str">
        <f t="shared" si="22"/>
        <v/>
      </c>
      <c r="AJ30" s="63" t="str">
        <f t="shared" si="23"/>
        <v/>
      </c>
      <c r="AK30" s="63" t="str">
        <f t="shared" si="24"/>
        <v/>
      </c>
      <c r="AL30" s="63" t="str">
        <f t="shared" si="25"/>
        <v/>
      </c>
      <c r="AM30" s="63" t="str">
        <f t="shared" si="26"/>
        <v/>
      </c>
      <c r="AN30" s="63" t="str">
        <f t="shared" si="27"/>
        <v/>
      </c>
    </row>
    <row r="31" spans="1:40" ht="24.5" thickTop="1" thickBot="1" x14ac:dyDescent="0.55000000000000004">
      <c r="B31" t="s">
        <v>1003</v>
      </c>
      <c r="C31" s="84" t="s">
        <v>1004</v>
      </c>
      <c r="D31" s="85"/>
      <c r="E31" s="85"/>
      <c r="F31" s="85"/>
      <c r="G31" s="85"/>
      <c r="H31" s="86"/>
      <c r="I31" s="86"/>
      <c r="J31" s="86"/>
      <c r="K31" s="86"/>
      <c r="L31" s="87" t="s">
        <v>2350</v>
      </c>
      <c r="M31" s="55" t="str">
        <f t="shared" si="0"/>
        <v/>
      </c>
      <c r="N31" s="56" t="str">
        <f t="shared" si="1"/>
        <v/>
      </c>
      <c r="O31" s="57" t="str">
        <f t="shared" si="2"/>
        <v/>
      </c>
      <c r="P31" s="58" t="str">
        <f t="shared" si="3"/>
        <v/>
      </c>
      <c r="Q31" s="59" t="str">
        <f t="shared" si="4"/>
        <v/>
      </c>
      <c r="R31" s="60" t="str">
        <f t="shared" si="5"/>
        <v/>
      </c>
      <c r="S31" s="55" t="str">
        <f t="shared" si="6"/>
        <v/>
      </c>
      <c r="T31" s="61" t="str">
        <f t="shared" si="7"/>
        <v/>
      </c>
      <c r="U31" s="62" t="str">
        <f t="shared" si="8"/>
        <v/>
      </c>
      <c r="V31" s="63" t="str">
        <f t="shared" si="9"/>
        <v/>
      </c>
      <c r="W31" s="64" t="str">
        <f t="shared" si="10"/>
        <v/>
      </c>
      <c r="X31" s="63" t="str">
        <f t="shared" si="11"/>
        <v/>
      </c>
      <c r="Y31" s="63" t="str">
        <f t="shared" si="12"/>
        <v/>
      </c>
      <c r="Z31" s="55" t="str">
        <f t="shared" si="13"/>
        <v/>
      </c>
      <c r="AA31" s="65" t="str">
        <f t="shared" si="14"/>
        <v/>
      </c>
      <c r="AB31" s="56" t="str">
        <f t="shared" si="15"/>
        <v/>
      </c>
      <c r="AC31" s="66" t="str">
        <f t="shared" si="16"/>
        <v/>
      </c>
      <c r="AD31" s="58" t="str">
        <f t="shared" si="17"/>
        <v/>
      </c>
      <c r="AE31" s="67" t="str">
        <f t="shared" si="18"/>
        <v/>
      </c>
      <c r="AF31" s="60" t="str">
        <f t="shared" si="19"/>
        <v/>
      </c>
      <c r="AG31" s="60" t="str">
        <f t="shared" si="20"/>
        <v/>
      </c>
      <c r="AH31" s="68" t="str">
        <f t="shared" si="21"/>
        <v/>
      </c>
      <c r="AI31" s="69" t="str">
        <f t="shared" si="22"/>
        <v/>
      </c>
      <c r="AJ31" s="63" t="str">
        <f t="shared" si="23"/>
        <v/>
      </c>
      <c r="AK31" s="63" t="str">
        <f t="shared" si="24"/>
        <v/>
      </c>
      <c r="AL31" s="63" t="str">
        <f t="shared" si="25"/>
        <v/>
      </c>
      <c r="AM31" s="63" t="str">
        <f t="shared" si="26"/>
        <v/>
      </c>
      <c r="AN31" s="63" t="str">
        <f t="shared" si="27"/>
        <v/>
      </c>
    </row>
    <row r="32" spans="1:40" ht="24.5" thickTop="1" thickBot="1" x14ac:dyDescent="0.55000000000000004">
      <c r="B32" t="s">
        <v>1003</v>
      </c>
      <c r="C32" s="84" t="str">
        <f>_xlfn.CONCAT(C2,"1")</f>
        <v>aitos2a1</v>
      </c>
      <c r="D32" s="88"/>
      <c r="E32" s="88"/>
      <c r="F32" s="88"/>
      <c r="G32" s="88"/>
      <c r="H32" s="89"/>
      <c r="I32" s="89"/>
      <c r="J32" s="89"/>
      <c r="K32" s="89"/>
      <c r="L32" s="87" t="str">
        <f>_xlfn.CONCAT("            ","{ line: `${",C32,"} (Mi,m,10)(Re,,181)(Mi,m,352)`, sC: ","""","tc","""","},")</f>
        <v xml:space="preserve">            { line: `${aitos2a1} (Mi,m,10)(Re,,181)(Mi,m,352)`, sC: "tc"},</v>
      </c>
      <c r="M32" s="55" t="str">
        <f t="shared" si="0"/>
        <v/>
      </c>
      <c r="N32" s="56" t="str">
        <f t="shared" si="1"/>
        <v/>
      </c>
      <c r="O32" s="57" t="str">
        <f t="shared" si="2"/>
        <v/>
      </c>
      <c r="P32" s="58" t="str">
        <f t="shared" si="3"/>
        <v/>
      </c>
      <c r="Q32" s="59" t="str">
        <f t="shared" si="4"/>
        <v/>
      </c>
      <c r="R32" s="60" t="str">
        <f t="shared" si="5"/>
        <v/>
      </c>
      <c r="S32" s="55" t="str">
        <f t="shared" si="6"/>
        <v/>
      </c>
      <c r="T32" s="61" t="str">
        <f t="shared" si="7"/>
        <v/>
      </c>
      <c r="U32" s="62" t="str">
        <f t="shared" si="8"/>
        <v/>
      </c>
      <c r="V32" s="63" t="str">
        <f t="shared" si="9"/>
        <v/>
      </c>
      <c r="W32" s="64" t="str">
        <f t="shared" si="10"/>
        <v/>
      </c>
      <c r="X32" s="63" t="str">
        <f t="shared" si="11"/>
        <v/>
      </c>
      <c r="Y32" s="63" t="str">
        <f t="shared" si="12"/>
        <v/>
      </c>
      <c r="Z32" s="55" t="str">
        <f t="shared" si="13"/>
        <v/>
      </c>
      <c r="AA32" s="65" t="str">
        <f t="shared" si="14"/>
        <v/>
      </c>
      <c r="AB32" s="56" t="str">
        <f t="shared" si="15"/>
        <v/>
      </c>
      <c r="AC32" s="66" t="str">
        <f t="shared" si="16"/>
        <v/>
      </c>
      <c r="AD32" s="58" t="str">
        <f t="shared" si="17"/>
        <v/>
      </c>
      <c r="AE32" s="67" t="str">
        <f t="shared" si="18"/>
        <v/>
      </c>
      <c r="AF32" s="60" t="str">
        <f t="shared" si="19"/>
        <v/>
      </c>
      <c r="AG32" s="60" t="str">
        <f t="shared" si="20"/>
        <v/>
      </c>
      <c r="AH32" s="68" t="str">
        <f t="shared" si="21"/>
        <v/>
      </c>
      <c r="AI32" s="69" t="str">
        <f t="shared" si="22"/>
        <v/>
      </c>
      <c r="AJ32" s="63" t="str">
        <f t="shared" si="23"/>
        <v/>
      </c>
      <c r="AK32" s="63" t="str">
        <f t="shared" si="24"/>
        <v/>
      </c>
      <c r="AL32" s="63" t="str">
        <f t="shared" si="25"/>
        <v/>
      </c>
      <c r="AM32" s="63" t="str">
        <f t="shared" si="26"/>
        <v/>
      </c>
      <c r="AN32" s="63" t="str">
        <f t="shared" si="27"/>
        <v/>
      </c>
    </row>
    <row r="33" spans="1:40" ht="24.5" thickTop="1" thickBot="1" x14ac:dyDescent="0.55000000000000004">
      <c r="B33" t="s">
        <v>1003</v>
      </c>
      <c r="C33" s="84" t="str">
        <f>_xlfn.CONCAT(C2,"2")</f>
        <v>aitos2a2</v>
      </c>
      <c r="D33" s="85"/>
      <c r="E33" s="85"/>
      <c r="F33" s="85"/>
      <c r="G33" s="85"/>
      <c r="H33" s="86"/>
      <c r="I33" s="86"/>
      <c r="J33" s="86"/>
      <c r="K33" s="86"/>
      <c r="L33" s="87" t="str">
        <f>_xlfn.CONCAT("            ","{ line: `${",C33,"} (Re,,181)(Mi,m,352)`, sC: ","""","tc","""","},")</f>
        <v xml:space="preserve">            { line: `${aitos2a2} (Re,,181)(Mi,m,352)`, sC: "tc"},</v>
      </c>
      <c r="M33" s="55" t="str">
        <f t="shared" si="0"/>
        <v/>
      </c>
      <c r="N33" s="56" t="str">
        <f t="shared" si="1"/>
        <v/>
      </c>
      <c r="O33" s="57" t="str">
        <f t="shared" si="2"/>
        <v/>
      </c>
      <c r="P33" s="58" t="str">
        <f t="shared" si="3"/>
        <v/>
      </c>
      <c r="Q33" s="59" t="str">
        <f t="shared" si="4"/>
        <v/>
      </c>
      <c r="R33" s="60" t="str">
        <f t="shared" si="5"/>
        <v/>
      </c>
      <c r="S33" s="55" t="str">
        <f t="shared" si="6"/>
        <v/>
      </c>
      <c r="T33" s="61" t="str">
        <f t="shared" si="7"/>
        <v/>
      </c>
      <c r="U33" s="62" t="str">
        <f t="shared" si="8"/>
        <v/>
      </c>
      <c r="V33" s="63" t="str">
        <f t="shared" si="9"/>
        <v/>
      </c>
      <c r="W33" s="64" t="str">
        <f t="shared" si="10"/>
        <v/>
      </c>
      <c r="X33" s="63" t="str">
        <f t="shared" si="11"/>
        <v/>
      </c>
      <c r="Y33" s="63" t="str">
        <f t="shared" si="12"/>
        <v/>
      </c>
      <c r="Z33" s="55" t="str">
        <f t="shared" si="13"/>
        <v/>
      </c>
      <c r="AA33" s="65" t="str">
        <f t="shared" si="14"/>
        <v/>
      </c>
      <c r="AB33" s="56" t="str">
        <f t="shared" si="15"/>
        <v/>
      </c>
      <c r="AC33" s="66" t="str">
        <f t="shared" si="16"/>
        <v/>
      </c>
      <c r="AD33" s="58" t="str">
        <f t="shared" si="17"/>
        <v/>
      </c>
      <c r="AE33" s="67" t="str">
        <f t="shared" si="18"/>
        <v/>
      </c>
      <c r="AF33" s="60" t="str">
        <f t="shared" si="19"/>
        <v/>
      </c>
      <c r="AG33" s="60" t="str">
        <f t="shared" si="20"/>
        <v/>
      </c>
      <c r="AH33" s="68" t="str">
        <f t="shared" si="21"/>
        <v/>
      </c>
      <c r="AI33" s="69" t="str">
        <f t="shared" si="22"/>
        <v/>
      </c>
      <c r="AJ33" s="63" t="str">
        <f t="shared" si="23"/>
        <v/>
      </c>
      <c r="AK33" s="63" t="str">
        <f t="shared" si="24"/>
        <v/>
      </c>
      <c r="AL33" s="63" t="str">
        <f t="shared" si="25"/>
        <v/>
      </c>
      <c r="AM33" s="63" t="str">
        <f t="shared" si="26"/>
        <v/>
      </c>
      <c r="AN33" s="63" t="str">
        <f t="shared" si="27"/>
        <v/>
      </c>
    </row>
    <row r="34" spans="1:40" ht="24.5" thickTop="1" thickBot="1" x14ac:dyDescent="0.55000000000000004">
      <c r="B34" t="s">
        <v>1003</v>
      </c>
      <c r="C34" s="84" t="str">
        <f>_xlfn.CONCAT(C2,"3")</f>
        <v>aitos2a3</v>
      </c>
      <c r="D34" s="88"/>
      <c r="E34" s="88"/>
      <c r="F34" s="88"/>
      <c r="G34" s="88"/>
      <c r="H34" s="89"/>
      <c r="I34" s="89"/>
      <c r="J34" s="89"/>
      <c r="K34" s="89"/>
      <c r="L34" s="87" t="str">
        <f t="shared" ref="L34:L35" si="28">_xlfn.CONCAT("            ","{ line: `${",C34,"} (Re,,181)(Mi,m,352)`, sC: ","""","tc","""","},")</f>
        <v xml:space="preserve">            { line: `${aitos2a3} (Re,,181)(Mi,m,352)`, sC: "tc"},</v>
      </c>
      <c r="M34" s="55" t="str">
        <f t="shared" si="0"/>
        <v/>
      </c>
      <c r="N34" s="56" t="str">
        <f t="shared" si="1"/>
        <v/>
      </c>
      <c r="O34" s="57" t="str">
        <f t="shared" si="2"/>
        <v/>
      </c>
      <c r="P34" s="58" t="str">
        <f t="shared" si="3"/>
        <v/>
      </c>
      <c r="Q34" s="59" t="str">
        <f t="shared" si="4"/>
        <v/>
      </c>
      <c r="R34" s="60" t="str">
        <f t="shared" si="5"/>
        <v/>
      </c>
      <c r="S34" s="55" t="str">
        <f t="shared" si="6"/>
        <v/>
      </c>
      <c r="T34" s="61" t="str">
        <f t="shared" si="7"/>
        <v/>
      </c>
      <c r="U34" s="62" t="str">
        <f t="shared" si="8"/>
        <v/>
      </c>
      <c r="V34" s="63" t="str">
        <f t="shared" si="9"/>
        <v/>
      </c>
      <c r="W34" s="64" t="str">
        <f t="shared" si="10"/>
        <v/>
      </c>
      <c r="X34" s="63" t="str">
        <f t="shared" si="11"/>
        <v/>
      </c>
      <c r="Y34" s="63" t="str">
        <f t="shared" si="12"/>
        <v/>
      </c>
      <c r="Z34" s="55" t="str">
        <f t="shared" si="13"/>
        <v/>
      </c>
      <c r="AA34" s="65" t="str">
        <f t="shared" si="14"/>
        <v/>
      </c>
      <c r="AB34" s="56" t="str">
        <f t="shared" si="15"/>
        <v/>
      </c>
      <c r="AC34" s="66" t="str">
        <f t="shared" si="16"/>
        <v/>
      </c>
      <c r="AD34" s="58" t="str">
        <f t="shared" si="17"/>
        <v/>
      </c>
      <c r="AE34" s="67" t="str">
        <f t="shared" si="18"/>
        <v/>
      </c>
      <c r="AF34" s="60" t="str">
        <f t="shared" si="19"/>
        <v/>
      </c>
      <c r="AG34" s="60" t="str">
        <f t="shared" si="20"/>
        <v/>
      </c>
      <c r="AH34" s="68" t="str">
        <f t="shared" si="21"/>
        <v/>
      </c>
      <c r="AI34" s="69" t="str">
        <f t="shared" si="22"/>
        <v/>
      </c>
      <c r="AJ34" s="63" t="str">
        <f t="shared" si="23"/>
        <v/>
      </c>
      <c r="AK34" s="63" t="str">
        <f t="shared" si="24"/>
        <v/>
      </c>
      <c r="AL34" s="63" t="str">
        <f t="shared" si="25"/>
        <v/>
      </c>
      <c r="AM34" s="63" t="str">
        <f t="shared" si="26"/>
        <v/>
      </c>
      <c r="AN34" s="63" t="str">
        <f t="shared" si="27"/>
        <v/>
      </c>
    </row>
    <row r="35" spans="1:40" ht="24.5" thickTop="1" thickBot="1" x14ac:dyDescent="0.55000000000000004">
      <c r="B35" t="s">
        <v>1003</v>
      </c>
      <c r="C35" s="84" t="str">
        <f>_xlfn.CONCAT(C2,"4")</f>
        <v>aitos2a4</v>
      </c>
      <c r="D35" s="90"/>
      <c r="E35" s="90"/>
      <c r="F35" s="90"/>
      <c r="G35" s="90"/>
      <c r="H35" s="91"/>
      <c r="I35" s="91"/>
      <c r="J35" s="91"/>
      <c r="K35" s="91"/>
      <c r="L35" s="87" t="str">
        <f t="shared" si="28"/>
        <v xml:space="preserve">            { line: `${aitos2a4} (Re,,181)(Mi,m,352)`, sC: "tc"},</v>
      </c>
      <c r="M35" s="55" t="str">
        <f t="shared" si="0"/>
        <v/>
      </c>
      <c r="N35" s="56" t="str">
        <f t="shared" si="1"/>
        <v/>
      </c>
      <c r="O35" s="57" t="str">
        <f t="shared" si="2"/>
        <v/>
      </c>
      <c r="P35" s="58" t="str">
        <f t="shared" si="3"/>
        <v/>
      </c>
      <c r="Q35" s="59" t="str">
        <f t="shared" si="4"/>
        <v/>
      </c>
      <c r="R35" s="60" t="str">
        <f t="shared" si="5"/>
        <v/>
      </c>
      <c r="S35" s="55" t="str">
        <f t="shared" si="6"/>
        <v/>
      </c>
      <c r="T35" s="61" t="str">
        <f t="shared" si="7"/>
        <v/>
      </c>
      <c r="U35" s="62" t="str">
        <f t="shared" si="8"/>
        <v/>
      </c>
      <c r="V35" s="63" t="str">
        <f t="shared" si="9"/>
        <v/>
      </c>
      <c r="W35" s="64" t="str">
        <f t="shared" si="10"/>
        <v/>
      </c>
      <c r="X35" s="63" t="str">
        <f t="shared" si="11"/>
        <v/>
      </c>
      <c r="Y35" s="63" t="str">
        <f t="shared" si="12"/>
        <v/>
      </c>
      <c r="Z35" s="55" t="str">
        <f t="shared" si="13"/>
        <v/>
      </c>
      <c r="AA35" s="65" t="str">
        <f t="shared" si="14"/>
        <v/>
      </c>
      <c r="AB35" s="56" t="str">
        <f t="shared" si="15"/>
        <v/>
      </c>
      <c r="AC35" s="66" t="str">
        <f t="shared" si="16"/>
        <v/>
      </c>
      <c r="AD35" s="58" t="str">
        <f t="shared" si="17"/>
        <v/>
      </c>
      <c r="AE35" s="67" t="str">
        <f t="shared" si="18"/>
        <v/>
      </c>
      <c r="AF35" s="60" t="str">
        <f t="shared" si="19"/>
        <v/>
      </c>
      <c r="AG35" s="60" t="str">
        <f t="shared" si="20"/>
        <v/>
      </c>
      <c r="AH35" s="68" t="str">
        <f t="shared" si="21"/>
        <v/>
      </c>
      <c r="AI35" s="69" t="str">
        <f t="shared" si="22"/>
        <v/>
      </c>
      <c r="AJ35" s="63" t="str">
        <f t="shared" si="23"/>
        <v/>
      </c>
      <c r="AK35" s="63" t="str">
        <f t="shared" si="24"/>
        <v/>
      </c>
      <c r="AL35" s="63" t="str">
        <f t="shared" si="25"/>
        <v/>
      </c>
      <c r="AM35" s="63" t="str">
        <f t="shared" si="26"/>
        <v/>
      </c>
      <c r="AN35" s="63" t="str">
        <f t="shared" si="27"/>
        <v/>
      </c>
    </row>
    <row r="36" spans="1:40" ht="24.5" thickTop="1" thickBot="1" x14ac:dyDescent="0.55000000000000004">
      <c r="B36" t="s">
        <v>1001</v>
      </c>
      <c r="C36" s="92" t="s">
        <v>2351</v>
      </c>
      <c r="D36" s="82" t="s">
        <v>1053</v>
      </c>
      <c r="E36" s="82"/>
      <c r="F36" s="82"/>
      <c r="G36" s="82"/>
      <c r="H36" s="82"/>
      <c r="I36" s="82"/>
      <c r="J36" s="82"/>
      <c r="K36" s="82"/>
      <c r="L36" s="112" t="s">
        <v>2357</v>
      </c>
      <c r="M36" s="55" t="str">
        <f t="shared" si="0"/>
        <v>(</v>
      </c>
      <c r="N36" s="56" t="str">
        <f t="shared" si="1"/>
        <v>Sol</v>
      </c>
      <c r="O36" s="57" t="str">
        <f t="shared" si="2"/>
        <v>,</v>
      </c>
      <c r="P36" s="58" t="str">
        <f t="shared" si="3"/>
        <v/>
      </c>
      <c r="Q36" s="59" t="str">
        <f t="shared" si="4"/>
        <v>,</v>
      </c>
      <c r="R36" s="60">
        <f>IF(N36="","",11)</f>
        <v>11</v>
      </c>
      <c r="S36" s="55" t="str">
        <f t="shared" si="6"/>
        <v>)</v>
      </c>
      <c r="T36" s="61" t="str">
        <f t="shared" si="7"/>
        <v/>
      </c>
      <c r="U36" s="62" t="str">
        <f t="shared" si="8"/>
        <v/>
      </c>
      <c r="V36" s="63" t="str">
        <f t="shared" si="9"/>
        <v/>
      </c>
      <c r="W36" s="64" t="str">
        <f t="shared" si="10"/>
        <v/>
      </c>
      <c r="X36" s="63" t="str">
        <f t="shared" si="11"/>
        <v/>
      </c>
      <c r="Y36" s="63" t="str">
        <f t="shared" si="12"/>
        <v/>
      </c>
      <c r="Z36" s="55" t="str">
        <f t="shared" si="13"/>
        <v/>
      </c>
      <c r="AA36" s="65" t="str">
        <f t="shared" si="14"/>
        <v/>
      </c>
      <c r="AB36" s="56" t="str">
        <f t="shared" si="15"/>
        <v/>
      </c>
      <c r="AC36" s="66" t="str">
        <f t="shared" si="16"/>
        <v/>
      </c>
      <c r="AD36" s="58" t="str">
        <f t="shared" si="17"/>
        <v/>
      </c>
      <c r="AE36" s="67" t="str">
        <f t="shared" si="18"/>
        <v/>
      </c>
      <c r="AF36" s="60" t="str">
        <f t="shared" si="19"/>
        <v/>
      </c>
      <c r="AG36" s="60" t="str">
        <f t="shared" si="20"/>
        <v/>
      </c>
      <c r="AH36" s="68" t="str">
        <f t="shared" si="21"/>
        <v/>
      </c>
      <c r="AI36" s="69" t="str">
        <f t="shared" si="22"/>
        <v/>
      </c>
      <c r="AJ36" s="63" t="str">
        <f t="shared" si="23"/>
        <v/>
      </c>
      <c r="AK36" s="63" t="str">
        <f t="shared" si="24"/>
        <v/>
      </c>
      <c r="AL36" s="63" t="str">
        <f t="shared" si="25"/>
        <v/>
      </c>
      <c r="AM36" s="63" t="str">
        <f t="shared" si="26"/>
        <v/>
      </c>
      <c r="AN36" s="63" t="str">
        <f t="shared" si="27"/>
        <v/>
      </c>
    </row>
    <row r="37" spans="1:40" ht="24.5" thickTop="1" thickBot="1" x14ac:dyDescent="0.55000000000000004">
      <c r="A37" s="113"/>
      <c r="B37" s="113"/>
      <c r="C37" s="114" t="s">
        <v>999</v>
      </c>
      <c r="D37" s="115"/>
      <c r="E37" s="115"/>
      <c r="F37" s="115"/>
      <c r="G37" s="115"/>
      <c r="H37" s="115"/>
      <c r="I37" s="115"/>
      <c r="J37" s="115"/>
      <c r="K37" s="115"/>
      <c r="L37" s="116" t="s">
        <v>2352</v>
      </c>
      <c r="M37" s="55" t="str">
        <f t="shared" si="0"/>
        <v/>
      </c>
      <c r="N37" s="56" t="str">
        <f t="shared" si="1"/>
        <v/>
      </c>
      <c r="O37" s="57" t="str">
        <f t="shared" si="2"/>
        <v/>
      </c>
      <c r="P37" s="58" t="str">
        <f t="shared" si="3"/>
        <v/>
      </c>
      <c r="Q37" s="59" t="str">
        <f t="shared" si="4"/>
        <v/>
      </c>
      <c r="R37" s="60" t="str">
        <f t="shared" ref="R37" si="29">IF(N37="","",15)</f>
        <v/>
      </c>
      <c r="S37" s="55" t="str">
        <f t="shared" si="6"/>
        <v/>
      </c>
      <c r="T37" s="61" t="str">
        <f t="shared" si="7"/>
        <v/>
      </c>
      <c r="U37" s="62" t="str">
        <f t="shared" si="8"/>
        <v/>
      </c>
      <c r="V37" s="63" t="str">
        <f t="shared" si="9"/>
        <v/>
      </c>
      <c r="W37" s="64" t="str">
        <f t="shared" si="10"/>
        <v/>
      </c>
      <c r="X37" s="63" t="str">
        <f t="shared" si="11"/>
        <v/>
      </c>
      <c r="Y37" s="63" t="str">
        <f t="shared" si="12"/>
        <v/>
      </c>
      <c r="Z37" s="55" t="str">
        <f t="shared" si="13"/>
        <v/>
      </c>
      <c r="AA37" s="65" t="str">
        <f t="shared" si="14"/>
        <v/>
      </c>
      <c r="AB37" s="56" t="str">
        <f t="shared" si="15"/>
        <v/>
      </c>
      <c r="AC37" s="66" t="str">
        <f t="shared" si="16"/>
        <v/>
      </c>
      <c r="AD37" s="58" t="str">
        <f t="shared" si="17"/>
        <v/>
      </c>
      <c r="AE37" s="67" t="str">
        <f t="shared" si="18"/>
        <v/>
      </c>
      <c r="AF37" s="60" t="str">
        <f t="shared" si="19"/>
        <v/>
      </c>
      <c r="AG37" s="60" t="str">
        <f t="shared" si="20"/>
        <v/>
      </c>
      <c r="AH37" s="68" t="str">
        <f t="shared" si="21"/>
        <v/>
      </c>
      <c r="AI37" s="69" t="str">
        <f t="shared" si="22"/>
        <v/>
      </c>
      <c r="AJ37" s="63" t="str">
        <f t="shared" si="23"/>
        <v/>
      </c>
      <c r="AK37" s="63" t="str">
        <f t="shared" si="24"/>
        <v/>
      </c>
      <c r="AL37" s="63" t="str">
        <f t="shared" si="25"/>
        <v/>
      </c>
      <c r="AM37" s="63" t="str">
        <f t="shared" si="26"/>
        <v/>
      </c>
      <c r="AN37" s="63" t="str">
        <f t="shared" si="27"/>
        <v/>
      </c>
    </row>
    <row r="38" spans="1:40" ht="24.5" thickTop="1" thickBot="1" x14ac:dyDescent="0.55000000000000004">
      <c r="A38" t="s">
        <v>2349</v>
      </c>
      <c r="B38" t="s">
        <v>2354</v>
      </c>
      <c r="C38" s="81" t="s">
        <v>2353</v>
      </c>
      <c r="D38" s="82"/>
      <c r="E38" s="82"/>
      <c r="F38" s="82"/>
      <c r="G38" s="82"/>
      <c r="H38" s="82"/>
      <c r="I38" s="82"/>
      <c r="J38" s="82"/>
      <c r="K38" s="82"/>
      <c r="L38" s="80" t="str">
        <f>IF(C38="","",_xlfn.CONCAT("       triggerLine: ","""",C38,M38:AN38,""", sC: ","""",B38,""", color: ","""","red",""", lines: ["))</f>
        <v xml:space="preserve">       triggerLine: "Modelo II", sC: "as mod2", color: "red", lines: [</v>
      </c>
      <c r="M38" s="55" t="str">
        <f t="shared" si="0"/>
        <v/>
      </c>
      <c r="N38" s="56" t="str">
        <f t="shared" si="1"/>
        <v/>
      </c>
      <c r="O38" s="57" t="str">
        <f t="shared" si="2"/>
        <v/>
      </c>
      <c r="P38" s="58" t="str">
        <f t="shared" si="3"/>
        <v/>
      </c>
      <c r="Q38" s="59" t="str">
        <f t="shared" si="4"/>
        <v/>
      </c>
      <c r="R38" s="60" t="str">
        <f>IF(N38="","",10)</f>
        <v/>
      </c>
      <c r="S38" s="55" t="str">
        <f t="shared" si="6"/>
        <v/>
      </c>
      <c r="T38" s="61" t="str">
        <f t="shared" si="7"/>
        <v/>
      </c>
      <c r="U38" s="62" t="str">
        <f t="shared" si="8"/>
        <v/>
      </c>
      <c r="V38" s="63" t="str">
        <f t="shared" si="9"/>
        <v/>
      </c>
      <c r="W38" s="64" t="str">
        <f t="shared" si="10"/>
        <v/>
      </c>
      <c r="X38" s="63" t="str">
        <f t="shared" si="11"/>
        <v/>
      </c>
      <c r="Y38" s="63" t="str">
        <f t="shared" si="12"/>
        <v/>
      </c>
      <c r="Z38" s="55" t="str">
        <f t="shared" si="13"/>
        <v/>
      </c>
      <c r="AA38" s="65" t="str">
        <f t="shared" si="14"/>
        <v/>
      </c>
      <c r="AB38" s="56" t="str">
        <f t="shared" si="15"/>
        <v/>
      </c>
      <c r="AC38" s="66" t="str">
        <f t="shared" si="16"/>
        <v/>
      </c>
      <c r="AD38" s="58" t="str">
        <f t="shared" si="17"/>
        <v/>
      </c>
      <c r="AE38" s="67" t="str">
        <f t="shared" si="18"/>
        <v/>
      </c>
      <c r="AF38" s="60" t="str">
        <f t="shared" si="19"/>
        <v/>
      </c>
      <c r="AG38" s="60" t="str">
        <f t="shared" si="20"/>
        <v/>
      </c>
      <c r="AH38" s="68" t="str">
        <f t="shared" si="21"/>
        <v/>
      </c>
      <c r="AI38" s="69" t="str">
        <f t="shared" si="22"/>
        <v/>
      </c>
      <c r="AJ38" s="63" t="str">
        <f t="shared" si="23"/>
        <v/>
      </c>
      <c r="AK38" s="63" t="str">
        <f t="shared" si="24"/>
        <v/>
      </c>
      <c r="AL38" s="63" t="str">
        <f t="shared" si="25"/>
        <v/>
      </c>
      <c r="AM38" s="63" t="str">
        <f t="shared" si="26"/>
        <v/>
      </c>
      <c r="AN38" s="63" t="str">
        <f t="shared" si="27"/>
        <v/>
      </c>
    </row>
    <row r="39" spans="1:40" ht="24.5" thickTop="1" thickBot="1" x14ac:dyDescent="0.55000000000000004">
      <c r="C39" s="81"/>
      <c r="D39" s="82"/>
      <c r="E39" s="82"/>
      <c r="F39" s="82"/>
      <c r="G39" s="82"/>
      <c r="H39" s="82"/>
      <c r="I39" s="82"/>
      <c r="J39" s="82"/>
      <c r="K39" s="82"/>
      <c r="L39" s="80" t="s">
        <v>2355</v>
      </c>
      <c r="M39" s="55"/>
      <c r="N39" s="56"/>
      <c r="O39" s="57"/>
      <c r="P39" s="58"/>
      <c r="Q39" s="59"/>
      <c r="R39" s="60"/>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4.5" thickTop="1" thickBot="1" x14ac:dyDescent="0.55000000000000004">
      <c r="B40" t="s">
        <v>1003</v>
      </c>
      <c r="C40" s="84" t="s">
        <v>1004</v>
      </c>
      <c r="D40" s="85"/>
      <c r="E40" s="85"/>
      <c r="F40" s="85"/>
      <c r="G40" s="85"/>
      <c r="H40" s="86"/>
      <c r="I40" s="86"/>
      <c r="J40" s="86"/>
      <c r="K40" s="86"/>
      <c r="L40" s="87" t="s">
        <v>2356</v>
      </c>
      <c r="M40" s="55" t="str">
        <f t="shared" si="0"/>
        <v/>
      </c>
      <c r="N40" s="56" t="str">
        <f t="shared" si="1"/>
        <v/>
      </c>
      <c r="O40" s="57" t="str">
        <f t="shared" si="2"/>
        <v/>
      </c>
      <c r="P40" s="58" t="str">
        <f t="shared" si="3"/>
        <v/>
      </c>
      <c r="Q40" s="59" t="str">
        <f t="shared" si="4"/>
        <v/>
      </c>
      <c r="R40" s="60" t="str">
        <f t="shared" ref="R40:R44" si="30">IF(N40="","",15)</f>
        <v/>
      </c>
      <c r="S40" s="55" t="str">
        <f t="shared" si="6"/>
        <v/>
      </c>
      <c r="T40" s="61" t="str">
        <f t="shared" si="7"/>
        <v/>
      </c>
      <c r="U40" s="62" t="str">
        <f t="shared" si="8"/>
        <v/>
      </c>
      <c r="V40" s="63" t="str">
        <f t="shared" si="9"/>
        <v/>
      </c>
      <c r="W40" s="64" t="str">
        <f t="shared" si="10"/>
        <v/>
      </c>
      <c r="X40" s="63" t="str">
        <f t="shared" si="11"/>
        <v/>
      </c>
      <c r="Y40" s="63" t="str">
        <f t="shared" si="12"/>
        <v/>
      </c>
      <c r="Z40" s="55" t="str">
        <f t="shared" si="13"/>
        <v/>
      </c>
      <c r="AA40" s="65" t="str">
        <f t="shared" si="14"/>
        <v/>
      </c>
      <c r="AB40" s="56" t="str">
        <f t="shared" si="15"/>
        <v/>
      </c>
      <c r="AC40" s="66" t="str">
        <f t="shared" si="16"/>
        <v/>
      </c>
      <c r="AD40" s="58" t="str">
        <f t="shared" si="17"/>
        <v/>
      </c>
      <c r="AE40" s="67" t="str">
        <f t="shared" si="18"/>
        <v/>
      </c>
      <c r="AF40" s="60" t="str">
        <f t="shared" si="19"/>
        <v/>
      </c>
      <c r="AG40" s="60" t="str">
        <f t="shared" si="20"/>
        <v/>
      </c>
      <c r="AH40" s="68" t="str">
        <f t="shared" si="21"/>
        <v/>
      </c>
      <c r="AI40" s="69" t="str">
        <f t="shared" si="22"/>
        <v/>
      </c>
      <c r="AJ40" s="63" t="str">
        <f t="shared" si="23"/>
        <v/>
      </c>
      <c r="AK40" s="63" t="str">
        <f t="shared" si="24"/>
        <v/>
      </c>
      <c r="AL40" s="63" t="str">
        <f t="shared" si="25"/>
        <v/>
      </c>
      <c r="AM40" s="63" t="str">
        <f t="shared" si="26"/>
        <v/>
      </c>
      <c r="AN40" s="63" t="str">
        <f t="shared" si="27"/>
        <v/>
      </c>
    </row>
    <row r="41" spans="1:40" ht="24.5" thickTop="1" thickBot="1" x14ac:dyDescent="0.55000000000000004">
      <c r="B41" t="s">
        <v>1003</v>
      </c>
      <c r="C41" s="84" t="str">
        <f>_xlfn.CONCAT(C2,"1")</f>
        <v>aitos2a1</v>
      </c>
      <c r="D41" s="88"/>
      <c r="E41" s="88"/>
      <c r="F41" s="88"/>
      <c r="G41" s="88"/>
      <c r="H41" s="89"/>
      <c r="I41" s="89"/>
      <c r="J41" s="89"/>
      <c r="K41" s="89"/>
      <c r="L41" s="87" t="str">
        <f>_xlfn.CONCAT("            ","{ line: `${",C41,"} (Do,,10)(Mi,,178)(La,m,342)`, sC: ","""","tc","""","},")</f>
        <v xml:space="preserve">            { line: `${aitos2a1} (Do,,10)(Mi,,178)(La,m,342)`, sC: "tc"},</v>
      </c>
      <c r="M41" s="55" t="str">
        <f t="shared" si="0"/>
        <v/>
      </c>
      <c r="N41" s="56" t="str">
        <f t="shared" si="1"/>
        <v/>
      </c>
      <c r="O41" s="57" t="str">
        <f t="shared" si="2"/>
        <v/>
      </c>
      <c r="P41" s="58" t="str">
        <f t="shared" si="3"/>
        <v/>
      </c>
      <c r="Q41" s="59" t="str">
        <f t="shared" si="4"/>
        <v/>
      </c>
      <c r="R41" s="60" t="str">
        <f t="shared" si="30"/>
        <v/>
      </c>
      <c r="S41" s="55" t="str">
        <f t="shared" si="6"/>
        <v/>
      </c>
      <c r="T41" s="61" t="str">
        <f t="shared" si="7"/>
        <v/>
      </c>
      <c r="U41" s="62" t="str">
        <f t="shared" si="8"/>
        <v/>
      </c>
      <c r="V41" s="63" t="str">
        <f t="shared" si="9"/>
        <v/>
      </c>
      <c r="W41" s="64" t="str">
        <f t="shared" si="10"/>
        <v/>
      </c>
      <c r="X41" s="63" t="str">
        <f t="shared" si="11"/>
        <v/>
      </c>
      <c r="Y41" s="63" t="str">
        <f t="shared" si="12"/>
        <v/>
      </c>
      <c r="Z41" s="55" t="str">
        <f t="shared" si="13"/>
        <v/>
      </c>
      <c r="AA41" s="65" t="str">
        <f t="shared" si="14"/>
        <v/>
      </c>
      <c r="AB41" s="56" t="str">
        <f t="shared" si="15"/>
        <v/>
      </c>
      <c r="AC41" s="66" t="str">
        <f t="shared" si="16"/>
        <v/>
      </c>
      <c r="AD41" s="58" t="str">
        <f t="shared" si="17"/>
        <v/>
      </c>
      <c r="AE41" s="67" t="str">
        <f t="shared" si="18"/>
        <v/>
      </c>
      <c r="AF41" s="60" t="str">
        <f t="shared" si="19"/>
        <v/>
      </c>
      <c r="AG41" s="60" t="str">
        <f t="shared" si="20"/>
        <v/>
      </c>
      <c r="AH41" s="68" t="str">
        <f t="shared" si="21"/>
        <v/>
      </c>
      <c r="AI41" s="69" t="str">
        <f t="shared" si="22"/>
        <v/>
      </c>
      <c r="AJ41" s="63" t="str">
        <f t="shared" si="23"/>
        <v/>
      </c>
      <c r="AK41" s="63" t="str">
        <f t="shared" si="24"/>
        <v/>
      </c>
      <c r="AL41" s="63" t="str">
        <f t="shared" si="25"/>
        <v/>
      </c>
      <c r="AM41" s="63" t="str">
        <f t="shared" si="26"/>
        <v/>
      </c>
      <c r="AN41" s="63" t="str">
        <f t="shared" si="27"/>
        <v/>
      </c>
    </row>
    <row r="42" spans="1:40" ht="24.5" thickTop="1" thickBot="1" x14ac:dyDescent="0.55000000000000004">
      <c r="B42" t="s">
        <v>1003</v>
      </c>
      <c r="C42" s="84" t="str">
        <f>_xlfn.CONCAT(C2,"2")</f>
        <v>aitos2a2</v>
      </c>
      <c r="D42" s="85"/>
      <c r="E42" s="85"/>
      <c r="F42" s="85"/>
      <c r="G42" s="85"/>
      <c r="H42" s="86"/>
      <c r="I42" s="86"/>
      <c r="J42" s="86"/>
      <c r="K42" s="86"/>
      <c r="L42" s="87" t="str">
        <f>_xlfn.CONCAT("            ","{ line: `${",C42,"} (Do,,151)(Mi,,252)(La,m,350)`, sC: ","""","tc","""","},")</f>
        <v xml:space="preserve">            { line: `${aitos2a2} (Do,,151)(Mi,,252)(La,m,350)`, sC: "tc"},</v>
      </c>
      <c r="M42" s="55" t="str">
        <f t="shared" si="0"/>
        <v/>
      </c>
      <c r="N42" s="56" t="str">
        <f t="shared" si="1"/>
        <v/>
      </c>
      <c r="O42" s="57" t="str">
        <f t="shared" si="2"/>
        <v/>
      </c>
      <c r="P42" s="58" t="str">
        <f t="shared" si="3"/>
        <v/>
      </c>
      <c r="Q42" s="59" t="str">
        <f t="shared" si="4"/>
        <v/>
      </c>
      <c r="R42" s="60" t="str">
        <f t="shared" si="30"/>
        <v/>
      </c>
      <c r="S42" s="55" t="str">
        <f t="shared" si="6"/>
        <v/>
      </c>
      <c r="T42" s="61" t="str">
        <f t="shared" si="7"/>
        <v/>
      </c>
      <c r="U42" s="62" t="str">
        <f t="shared" si="8"/>
        <v/>
      </c>
      <c r="V42" s="63" t="str">
        <f t="shared" si="9"/>
        <v/>
      </c>
      <c r="W42" s="64" t="str">
        <f t="shared" si="10"/>
        <v/>
      </c>
      <c r="X42" s="63" t="str">
        <f t="shared" si="11"/>
        <v/>
      </c>
      <c r="Y42" s="63" t="str">
        <f t="shared" si="12"/>
        <v/>
      </c>
      <c r="Z42" s="55" t="str">
        <f t="shared" si="13"/>
        <v/>
      </c>
      <c r="AA42" s="65" t="str">
        <f t="shared" si="14"/>
        <v/>
      </c>
      <c r="AB42" s="56" t="str">
        <f t="shared" si="15"/>
        <v/>
      </c>
      <c r="AC42" s="66" t="str">
        <f t="shared" si="16"/>
        <v/>
      </c>
      <c r="AD42" s="58" t="str">
        <f t="shared" si="17"/>
        <v/>
      </c>
      <c r="AE42" s="67" t="str">
        <f t="shared" si="18"/>
        <v/>
      </c>
      <c r="AF42" s="60" t="str">
        <f t="shared" si="19"/>
        <v/>
      </c>
      <c r="AG42" s="60" t="str">
        <f t="shared" si="20"/>
        <v/>
      </c>
      <c r="AH42" s="68" t="str">
        <f t="shared" si="21"/>
        <v/>
      </c>
      <c r="AI42" s="69" t="str">
        <f t="shared" si="22"/>
        <v/>
      </c>
      <c r="AJ42" s="63" t="str">
        <f t="shared" si="23"/>
        <v/>
      </c>
      <c r="AK42" s="63" t="str">
        <f t="shared" si="24"/>
        <v/>
      </c>
      <c r="AL42" s="63" t="str">
        <f t="shared" si="25"/>
        <v/>
      </c>
      <c r="AM42" s="63" t="str">
        <f t="shared" si="26"/>
        <v/>
      </c>
      <c r="AN42" s="63" t="str">
        <f t="shared" si="27"/>
        <v/>
      </c>
    </row>
    <row r="43" spans="1:40" ht="24.5" thickTop="1" thickBot="1" x14ac:dyDescent="0.55000000000000004">
      <c r="B43" t="s">
        <v>1003</v>
      </c>
      <c r="C43" s="84" t="str">
        <f>_xlfn.CONCAT(C2,"3")</f>
        <v>aitos2a3</v>
      </c>
      <c r="D43" s="88"/>
      <c r="E43" s="88"/>
      <c r="F43" s="88"/>
      <c r="G43" s="88"/>
      <c r="H43" s="89"/>
      <c r="I43" s="89"/>
      <c r="J43" s="89"/>
      <c r="K43" s="89"/>
      <c r="L43" s="87" t="str">
        <f>_xlfn.CONCAT("            ","{ line: `${",C43,"} (Do,,151)(Mi,,252)(La,m,350)`, sC: ","""","tc","""","},")</f>
        <v xml:space="preserve">            { line: `${aitos2a3} (Do,,151)(Mi,,252)(La,m,350)`, sC: "tc"},</v>
      </c>
      <c r="M43" s="55" t="str">
        <f t="shared" si="0"/>
        <v/>
      </c>
      <c r="N43" s="56" t="str">
        <f t="shared" si="1"/>
        <v/>
      </c>
      <c r="O43" s="57" t="str">
        <f t="shared" si="2"/>
        <v/>
      </c>
      <c r="P43" s="58" t="str">
        <f t="shared" si="3"/>
        <v/>
      </c>
      <c r="Q43" s="59" t="str">
        <f t="shared" si="4"/>
        <v/>
      </c>
      <c r="R43" s="60" t="str">
        <f t="shared" si="30"/>
        <v/>
      </c>
      <c r="S43" s="55" t="str">
        <f t="shared" si="6"/>
        <v/>
      </c>
      <c r="T43" s="61" t="str">
        <f t="shared" si="7"/>
        <v/>
      </c>
      <c r="U43" s="62" t="str">
        <f t="shared" si="8"/>
        <v/>
      </c>
      <c r="V43" s="63" t="str">
        <f t="shared" si="9"/>
        <v/>
      </c>
      <c r="W43" s="64" t="str">
        <f t="shared" si="10"/>
        <v/>
      </c>
      <c r="X43" s="63" t="str">
        <f t="shared" si="11"/>
        <v/>
      </c>
      <c r="Y43" s="63" t="str">
        <f t="shared" si="12"/>
        <v/>
      </c>
      <c r="Z43" s="55" t="str">
        <f t="shared" si="13"/>
        <v/>
      </c>
      <c r="AA43" s="65" t="str">
        <f t="shared" si="14"/>
        <v/>
      </c>
      <c r="AB43" s="56" t="str">
        <f t="shared" si="15"/>
        <v/>
      </c>
      <c r="AC43" s="66" t="str">
        <f t="shared" si="16"/>
        <v/>
      </c>
      <c r="AD43" s="58" t="str">
        <f t="shared" si="17"/>
        <v/>
      </c>
      <c r="AE43" s="67" t="str">
        <f t="shared" si="18"/>
        <v/>
      </c>
      <c r="AF43" s="60" t="str">
        <f t="shared" si="19"/>
        <v/>
      </c>
      <c r="AG43" s="60" t="str">
        <f t="shared" si="20"/>
        <v/>
      </c>
      <c r="AH43" s="68" t="str">
        <f t="shared" si="21"/>
        <v/>
      </c>
      <c r="AI43" s="69" t="str">
        <f t="shared" si="22"/>
        <v/>
      </c>
      <c r="AJ43" s="63" t="str">
        <f t="shared" si="23"/>
        <v/>
      </c>
      <c r="AK43" s="63" t="str">
        <f t="shared" si="24"/>
        <v/>
      </c>
      <c r="AL43" s="63" t="str">
        <f t="shared" si="25"/>
        <v/>
      </c>
      <c r="AM43" s="63" t="str">
        <f t="shared" si="26"/>
        <v/>
      </c>
      <c r="AN43" s="63" t="str">
        <f t="shared" si="27"/>
        <v/>
      </c>
    </row>
    <row r="44" spans="1:40" ht="24.5" thickTop="1" thickBot="1" x14ac:dyDescent="0.55000000000000004">
      <c r="B44" t="s">
        <v>1003</v>
      </c>
      <c r="C44" s="84" t="str">
        <f>_xlfn.CONCAT(C2,"4")</f>
        <v>aitos2a4</v>
      </c>
      <c r="D44" s="90"/>
      <c r="E44" s="90"/>
      <c r="F44" s="90"/>
      <c r="G44" s="90"/>
      <c r="H44" s="91"/>
      <c r="I44" s="91"/>
      <c r="J44" s="91"/>
      <c r="K44" s="91"/>
      <c r="L44" s="87" t="str">
        <f>_xlfn.CONCAT("            ","{ line: `${",C44,"} (Do,,151)(Mi,,252)(La,m,350)`, sC: ","""","tc","""","},")</f>
        <v xml:space="preserve">            { line: `${aitos2a4} (Do,,151)(Mi,,252)(La,m,350)`, sC: "tc"},</v>
      </c>
      <c r="M44" s="55" t="str">
        <f t="shared" si="0"/>
        <v/>
      </c>
      <c r="N44" s="56" t="str">
        <f t="shared" si="1"/>
        <v/>
      </c>
      <c r="O44" s="57" t="str">
        <f t="shared" si="2"/>
        <v/>
      </c>
      <c r="P44" s="58" t="str">
        <f t="shared" si="3"/>
        <v/>
      </c>
      <c r="Q44" s="59" t="str">
        <f t="shared" si="4"/>
        <v/>
      </c>
      <c r="R44" s="60" t="str">
        <f t="shared" si="30"/>
        <v/>
      </c>
      <c r="S44" s="55" t="str">
        <f t="shared" si="6"/>
        <v/>
      </c>
      <c r="T44" s="61" t="str">
        <f t="shared" si="7"/>
        <v/>
      </c>
      <c r="U44" s="62" t="str">
        <f t="shared" si="8"/>
        <v/>
      </c>
      <c r="V44" s="63" t="str">
        <f t="shared" si="9"/>
        <v/>
      </c>
      <c r="W44" s="64" t="str">
        <f t="shared" si="10"/>
        <v/>
      </c>
      <c r="X44" s="63" t="str">
        <f t="shared" si="11"/>
        <v/>
      </c>
      <c r="Y44" s="63" t="str">
        <f t="shared" si="12"/>
        <v/>
      </c>
      <c r="Z44" s="55" t="str">
        <f t="shared" si="13"/>
        <v/>
      </c>
      <c r="AA44" s="65" t="str">
        <f t="shared" si="14"/>
        <v/>
      </c>
      <c r="AB44" s="56" t="str">
        <f t="shared" si="15"/>
        <v/>
      </c>
      <c r="AC44" s="66" t="str">
        <f t="shared" si="16"/>
        <v/>
      </c>
      <c r="AD44" s="58" t="str">
        <f t="shared" si="17"/>
        <v/>
      </c>
      <c r="AE44" s="67" t="str">
        <f t="shared" si="18"/>
        <v/>
      </c>
      <c r="AF44" s="60" t="str">
        <f t="shared" si="19"/>
        <v/>
      </c>
      <c r="AG44" s="60" t="str">
        <f t="shared" si="20"/>
        <v/>
      </c>
      <c r="AH44" s="68" t="str">
        <f t="shared" si="21"/>
        <v/>
      </c>
      <c r="AI44" s="69" t="str">
        <f t="shared" si="22"/>
        <v/>
      </c>
      <c r="AJ44" s="63" t="str">
        <f t="shared" si="23"/>
        <v/>
      </c>
      <c r="AK44" s="63" t="str">
        <f t="shared" si="24"/>
        <v/>
      </c>
      <c r="AL44" s="63" t="str">
        <f t="shared" si="25"/>
        <v/>
      </c>
      <c r="AM44" s="63" t="str">
        <f t="shared" si="26"/>
        <v/>
      </c>
      <c r="AN44" s="63" t="str">
        <f t="shared" si="27"/>
        <v/>
      </c>
    </row>
    <row r="45" spans="1:40" ht="24.5" thickTop="1" thickBot="1" x14ac:dyDescent="0.55000000000000004">
      <c r="B45" t="s">
        <v>1001</v>
      </c>
      <c r="C45" s="92" t="s">
        <v>2351</v>
      </c>
      <c r="D45" s="82" t="s">
        <v>1053</v>
      </c>
      <c r="E45" s="82"/>
      <c r="F45" s="82"/>
      <c r="G45" s="82"/>
      <c r="H45" s="82"/>
      <c r="I45" s="82"/>
      <c r="J45" s="82"/>
      <c r="K45" s="82"/>
      <c r="L45" s="112" t="s">
        <v>2358</v>
      </c>
      <c r="M45" s="55" t="str">
        <f t="shared" si="0"/>
        <v>(</v>
      </c>
      <c r="N45" s="56" t="str">
        <f t="shared" si="1"/>
        <v>Sol</v>
      </c>
      <c r="O45" s="57" t="str">
        <f t="shared" si="2"/>
        <v>,</v>
      </c>
      <c r="P45" s="58" t="str">
        <f t="shared" si="3"/>
        <v/>
      </c>
      <c r="Q45" s="59" t="str">
        <f t="shared" si="4"/>
        <v>,</v>
      </c>
      <c r="R45" s="60">
        <f>IF(N45="","",11)</f>
        <v>11</v>
      </c>
      <c r="S45" s="55" t="str">
        <f t="shared" si="6"/>
        <v>)</v>
      </c>
      <c r="T45" s="61" t="str">
        <f t="shared" si="7"/>
        <v/>
      </c>
      <c r="U45" s="62" t="str">
        <f t="shared" si="8"/>
        <v/>
      </c>
      <c r="V45" s="63" t="str">
        <f t="shared" si="9"/>
        <v/>
      </c>
      <c r="W45" s="64" t="str">
        <f t="shared" si="10"/>
        <v/>
      </c>
      <c r="X45" s="63" t="str">
        <f t="shared" si="11"/>
        <v/>
      </c>
      <c r="Y45" s="63" t="str">
        <f t="shared" si="12"/>
        <v/>
      </c>
      <c r="Z45" s="55" t="str">
        <f t="shared" si="13"/>
        <v/>
      </c>
      <c r="AA45" s="65" t="str">
        <f t="shared" si="14"/>
        <v/>
      </c>
      <c r="AB45" s="56" t="str">
        <f t="shared" si="15"/>
        <v/>
      </c>
      <c r="AC45" s="66" t="str">
        <f t="shared" si="16"/>
        <v/>
      </c>
      <c r="AD45" s="58" t="str">
        <f t="shared" si="17"/>
        <v/>
      </c>
      <c r="AE45" s="67" t="str">
        <f t="shared" si="18"/>
        <v/>
      </c>
      <c r="AF45" s="60" t="str">
        <f t="shared" si="19"/>
        <v/>
      </c>
      <c r="AG45" s="60" t="str">
        <f t="shared" si="20"/>
        <v/>
      </c>
      <c r="AH45" s="68" t="str">
        <f t="shared" si="21"/>
        <v/>
      </c>
      <c r="AI45" s="69" t="str">
        <f t="shared" si="22"/>
        <v/>
      </c>
      <c r="AJ45" s="63" t="str">
        <f t="shared" si="23"/>
        <v/>
      </c>
      <c r="AK45" s="63" t="str">
        <f t="shared" si="24"/>
        <v/>
      </c>
      <c r="AL45" s="63" t="str">
        <f t="shared" si="25"/>
        <v/>
      </c>
      <c r="AM45" s="63" t="str">
        <f t="shared" si="26"/>
        <v/>
      </c>
      <c r="AN45" s="63" t="str">
        <f t="shared" si="27"/>
        <v/>
      </c>
    </row>
    <row r="46" spans="1:40" ht="24.5" thickTop="1" thickBot="1" x14ac:dyDescent="0.55000000000000004">
      <c r="A46" s="113"/>
      <c r="B46" s="113"/>
      <c r="C46" s="114" t="s">
        <v>999</v>
      </c>
      <c r="D46" s="115"/>
      <c r="E46" s="115"/>
      <c r="F46" s="115"/>
      <c r="G46" s="115"/>
      <c r="H46" s="115"/>
      <c r="I46" s="115"/>
      <c r="J46" s="115"/>
      <c r="K46" s="115"/>
      <c r="L46" s="116" t="s">
        <v>2359</v>
      </c>
      <c r="M46" s="55" t="str">
        <f t="shared" si="0"/>
        <v/>
      </c>
      <c r="N46" s="56" t="str">
        <f t="shared" si="1"/>
        <v/>
      </c>
      <c r="O46" s="57" t="str">
        <f t="shared" si="2"/>
        <v/>
      </c>
      <c r="P46" s="58" t="str">
        <f t="shared" si="3"/>
        <v/>
      </c>
      <c r="Q46" s="59" t="str">
        <f t="shared" si="4"/>
        <v/>
      </c>
      <c r="R46" s="60" t="str">
        <f t="shared" ref="R46" si="31">IF(N46="","",15)</f>
        <v/>
      </c>
      <c r="S46" s="55" t="str">
        <f t="shared" si="6"/>
        <v/>
      </c>
      <c r="T46" s="61" t="str">
        <f t="shared" si="7"/>
        <v/>
      </c>
      <c r="U46" s="62" t="str">
        <f t="shared" si="8"/>
        <v/>
      </c>
      <c r="V46" s="63" t="str">
        <f t="shared" si="9"/>
        <v/>
      </c>
      <c r="W46" s="64" t="str">
        <f t="shared" si="10"/>
        <v/>
      </c>
      <c r="X46" s="63" t="str">
        <f t="shared" si="11"/>
        <v/>
      </c>
      <c r="Y46" s="63" t="str">
        <f t="shared" si="12"/>
        <v/>
      </c>
      <c r="Z46" s="55" t="str">
        <f t="shared" si="13"/>
        <v/>
      </c>
      <c r="AA46" s="65" t="str">
        <f t="shared" si="14"/>
        <v/>
      </c>
      <c r="AB46" s="56" t="str">
        <f t="shared" si="15"/>
        <v/>
      </c>
      <c r="AC46" s="66" t="str">
        <f t="shared" si="16"/>
        <v/>
      </c>
      <c r="AD46" s="58" t="str">
        <f t="shared" si="17"/>
        <v/>
      </c>
      <c r="AE46" s="67" t="str">
        <f t="shared" si="18"/>
        <v/>
      </c>
      <c r="AF46" s="60" t="str">
        <f t="shared" si="19"/>
        <v/>
      </c>
      <c r="AG46" s="60" t="str">
        <f t="shared" si="20"/>
        <v/>
      </c>
      <c r="AH46" s="68" t="str">
        <f t="shared" si="21"/>
        <v/>
      </c>
      <c r="AI46" s="69" t="str">
        <f t="shared" si="22"/>
        <v/>
      </c>
      <c r="AJ46" s="63" t="str">
        <f t="shared" si="23"/>
        <v/>
      </c>
      <c r="AK46" s="63" t="str">
        <f t="shared" si="24"/>
        <v/>
      </c>
      <c r="AL46" s="63" t="str">
        <f t="shared" si="25"/>
        <v/>
      </c>
      <c r="AM46" s="63" t="str">
        <f t="shared" si="26"/>
        <v/>
      </c>
      <c r="AN46" s="63" t="str">
        <f t="shared" si="27"/>
        <v/>
      </c>
    </row>
    <row r="47" spans="1:40" ht="24.5" thickTop="1" thickBot="1" x14ac:dyDescent="0.55000000000000004">
      <c r="A47" t="s">
        <v>2349</v>
      </c>
      <c r="B47" t="s">
        <v>2360</v>
      </c>
      <c r="C47" s="81" t="s">
        <v>2361</v>
      </c>
      <c r="D47" s="82"/>
      <c r="E47" s="82"/>
      <c r="F47" s="82"/>
      <c r="G47" s="82"/>
      <c r="H47" s="82"/>
      <c r="I47" s="82"/>
      <c r="J47" s="82"/>
      <c r="K47" s="82"/>
      <c r="L47" s="80" t="str">
        <f>IF(C47="","",_xlfn.CONCAT("       triggerLine: ","""",C47,M47:AN47,""", sC: ","""",B47,""", color: ","""","red",""", lines: ["))</f>
        <v xml:space="preserve">       triggerLine: "Modelo III", sC: "as mod3", color: "red", lines: [</v>
      </c>
      <c r="M47" s="55" t="str">
        <f t="shared" si="0"/>
        <v/>
      </c>
      <c r="N47" s="56" t="str">
        <f t="shared" si="1"/>
        <v/>
      </c>
      <c r="O47" s="57" t="str">
        <f t="shared" si="2"/>
        <v/>
      </c>
      <c r="P47" s="58" t="str">
        <f t="shared" si="3"/>
        <v/>
      </c>
      <c r="Q47" s="59" t="str">
        <f t="shared" si="4"/>
        <v/>
      </c>
      <c r="R47" s="60" t="str">
        <f>IF(N47="","",10)</f>
        <v/>
      </c>
      <c r="S47" s="55" t="str">
        <f t="shared" si="6"/>
        <v/>
      </c>
      <c r="T47" s="61" t="str">
        <f t="shared" si="7"/>
        <v/>
      </c>
      <c r="U47" s="62" t="str">
        <f t="shared" si="8"/>
        <v/>
      </c>
      <c r="V47" s="63" t="str">
        <f t="shared" si="9"/>
        <v/>
      </c>
      <c r="W47" s="64" t="str">
        <f t="shared" si="10"/>
        <v/>
      </c>
      <c r="X47" s="63" t="str">
        <f t="shared" si="11"/>
        <v/>
      </c>
      <c r="Y47" s="63" t="str">
        <f t="shared" si="12"/>
        <v/>
      </c>
      <c r="Z47" s="55" t="str">
        <f t="shared" si="13"/>
        <v/>
      </c>
      <c r="AA47" s="65" t="str">
        <f t="shared" si="14"/>
        <v/>
      </c>
      <c r="AB47" s="56" t="str">
        <f t="shared" si="15"/>
        <v/>
      </c>
      <c r="AC47" s="66" t="str">
        <f t="shared" si="16"/>
        <v/>
      </c>
      <c r="AD47" s="58" t="str">
        <f t="shared" si="17"/>
        <v/>
      </c>
      <c r="AE47" s="67" t="str">
        <f t="shared" si="18"/>
        <v/>
      </c>
      <c r="AF47" s="60" t="str">
        <f t="shared" si="19"/>
        <v/>
      </c>
      <c r="AG47" s="60" t="str">
        <f t="shared" si="20"/>
        <v/>
      </c>
      <c r="AH47" s="68" t="str">
        <f t="shared" si="21"/>
        <v/>
      </c>
      <c r="AI47" s="69" t="str">
        <f t="shared" si="22"/>
        <v/>
      </c>
      <c r="AJ47" s="63" t="str">
        <f t="shared" si="23"/>
        <v/>
      </c>
      <c r="AK47" s="63" t="str">
        <f t="shared" si="24"/>
        <v/>
      </c>
      <c r="AL47" s="63" t="str">
        <f t="shared" si="25"/>
        <v/>
      </c>
      <c r="AM47" s="63" t="str">
        <f t="shared" si="26"/>
        <v/>
      </c>
      <c r="AN47" s="63" t="str">
        <f t="shared" si="27"/>
        <v/>
      </c>
    </row>
    <row r="48" spans="1:40" ht="24.5" thickTop="1" thickBot="1" x14ac:dyDescent="0.55000000000000004">
      <c r="B48" t="s">
        <v>1003</v>
      </c>
      <c r="C48" s="84" t="s">
        <v>1004</v>
      </c>
      <c r="D48" s="85"/>
      <c r="E48" s="85"/>
      <c r="F48" s="85"/>
      <c r="G48" s="85"/>
      <c r="H48" s="86"/>
      <c r="I48" s="86"/>
      <c r="J48" s="86"/>
      <c r="K48" s="86"/>
      <c r="L48" s="87" t="s">
        <v>2362</v>
      </c>
      <c r="M48" s="55" t="str">
        <f t="shared" si="0"/>
        <v/>
      </c>
      <c r="N48" s="56" t="str">
        <f t="shared" si="1"/>
        <v/>
      </c>
      <c r="O48" s="57" t="str">
        <f t="shared" si="2"/>
        <v/>
      </c>
      <c r="P48" s="58" t="str">
        <f t="shared" si="3"/>
        <v/>
      </c>
      <c r="Q48" s="59" t="str">
        <f t="shared" si="4"/>
        <v/>
      </c>
      <c r="R48" s="60" t="str">
        <f t="shared" ref="R48:R52" si="32">IF(N48="","",15)</f>
        <v/>
      </c>
      <c r="S48" s="55" t="str">
        <f t="shared" si="6"/>
        <v/>
      </c>
      <c r="T48" s="61" t="str">
        <f t="shared" si="7"/>
        <v/>
      </c>
      <c r="U48" s="62" t="str">
        <f t="shared" si="8"/>
        <v/>
      </c>
      <c r="V48" s="63" t="str">
        <f t="shared" si="9"/>
        <v/>
      </c>
      <c r="W48" s="64" t="str">
        <f t="shared" si="10"/>
        <v/>
      </c>
      <c r="X48" s="63" t="str">
        <f t="shared" si="11"/>
        <v/>
      </c>
      <c r="Y48" s="63" t="str">
        <f t="shared" si="12"/>
        <v/>
      </c>
      <c r="Z48" s="55" t="str">
        <f t="shared" si="13"/>
        <v/>
      </c>
      <c r="AA48" s="65" t="str">
        <f t="shared" si="14"/>
        <v/>
      </c>
      <c r="AB48" s="56" t="str">
        <f t="shared" si="15"/>
        <v/>
      </c>
      <c r="AC48" s="66" t="str">
        <f t="shared" si="16"/>
        <v/>
      </c>
      <c r="AD48" s="58" t="str">
        <f t="shared" si="17"/>
        <v/>
      </c>
      <c r="AE48" s="67" t="str">
        <f t="shared" si="18"/>
        <v/>
      </c>
      <c r="AF48" s="60" t="str">
        <f t="shared" si="19"/>
        <v/>
      </c>
      <c r="AG48" s="60" t="str">
        <f t="shared" si="20"/>
        <v/>
      </c>
      <c r="AH48" s="68" t="str">
        <f t="shared" si="21"/>
        <v/>
      </c>
      <c r="AI48" s="69" t="str">
        <f t="shared" si="22"/>
        <v/>
      </c>
      <c r="AJ48" s="63" t="str">
        <f t="shared" si="23"/>
        <v/>
      </c>
      <c r="AK48" s="63" t="str">
        <f t="shared" si="24"/>
        <v/>
      </c>
      <c r="AL48" s="63" t="str">
        <f t="shared" si="25"/>
        <v/>
      </c>
      <c r="AM48" s="63" t="str">
        <f t="shared" si="26"/>
        <v/>
      </c>
      <c r="AN48" s="63" t="str">
        <f t="shared" si="27"/>
        <v/>
      </c>
    </row>
    <row r="49" spans="1:40" ht="24.5" thickTop="1" thickBot="1" x14ac:dyDescent="0.55000000000000004">
      <c r="B49" t="s">
        <v>1003</v>
      </c>
      <c r="C49" s="84" t="str">
        <f>_xlfn.CONCAT(C2,"1")</f>
        <v>aitos2a1</v>
      </c>
      <c r="D49" s="88"/>
      <c r="E49" s="88"/>
      <c r="F49" s="88"/>
      <c r="G49" s="88"/>
      <c r="H49" s="89"/>
      <c r="I49" s="89"/>
      <c r="J49" s="89"/>
      <c r="K49" s="89"/>
      <c r="L49" s="87" t="str">
        <f>_xlfn.CONCAT("            ","{ line: `${",C49,"} (Do,,10)(Mi,,178)(La,m,342)`, sC: ","""","tc","""","},")</f>
        <v xml:space="preserve">            { line: `${aitos2a1} (Do,,10)(Mi,,178)(La,m,342)`, sC: "tc"},</v>
      </c>
      <c r="M49" s="55" t="str">
        <f t="shared" si="0"/>
        <v/>
      </c>
      <c r="N49" s="56" t="str">
        <f t="shared" si="1"/>
        <v/>
      </c>
      <c r="O49" s="57" t="str">
        <f t="shared" si="2"/>
        <v/>
      </c>
      <c r="P49" s="58" t="str">
        <f t="shared" si="3"/>
        <v/>
      </c>
      <c r="Q49" s="59" t="str">
        <f t="shared" si="4"/>
        <v/>
      </c>
      <c r="R49" s="60" t="str">
        <f t="shared" si="32"/>
        <v/>
      </c>
      <c r="S49" s="55" t="str">
        <f t="shared" si="6"/>
        <v/>
      </c>
      <c r="T49" s="61" t="str">
        <f t="shared" si="7"/>
        <v/>
      </c>
      <c r="U49" s="62" t="str">
        <f t="shared" si="8"/>
        <v/>
      </c>
      <c r="V49" s="63" t="str">
        <f t="shared" si="9"/>
        <v/>
      </c>
      <c r="W49" s="64" t="str">
        <f t="shared" si="10"/>
        <v/>
      </c>
      <c r="X49" s="63" t="str">
        <f t="shared" si="11"/>
        <v/>
      </c>
      <c r="Y49" s="63" t="str">
        <f t="shared" si="12"/>
        <v/>
      </c>
      <c r="Z49" s="55" t="str">
        <f t="shared" si="13"/>
        <v/>
      </c>
      <c r="AA49" s="65" t="str">
        <f t="shared" si="14"/>
        <v/>
      </c>
      <c r="AB49" s="56" t="str">
        <f t="shared" si="15"/>
        <v/>
      </c>
      <c r="AC49" s="66" t="str">
        <f t="shared" si="16"/>
        <v/>
      </c>
      <c r="AD49" s="58" t="str">
        <f t="shared" si="17"/>
        <v/>
      </c>
      <c r="AE49" s="67" t="str">
        <f t="shared" si="18"/>
        <v/>
      </c>
      <c r="AF49" s="60" t="str">
        <f t="shared" si="19"/>
        <v/>
      </c>
      <c r="AG49" s="60" t="str">
        <f t="shared" si="20"/>
        <v/>
      </c>
      <c r="AH49" s="68" t="str">
        <f t="shared" si="21"/>
        <v/>
      </c>
      <c r="AI49" s="69" t="str">
        <f t="shared" si="22"/>
        <v/>
      </c>
      <c r="AJ49" s="63" t="str">
        <f t="shared" si="23"/>
        <v/>
      </c>
      <c r="AK49" s="63" t="str">
        <f t="shared" si="24"/>
        <v/>
      </c>
      <c r="AL49" s="63" t="str">
        <f t="shared" si="25"/>
        <v/>
      </c>
      <c r="AM49" s="63" t="str">
        <f t="shared" si="26"/>
        <v/>
      </c>
      <c r="AN49" s="63" t="str">
        <f t="shared" si="27"/>
        <v/>
      </c>
    </row>
    <row r="50" spans="1:40" ht="24.5" thickTop="1" thickBot="1" x14ac:dyDescent="0.55000000000000004">
      <c r="B50" t="s">
        <v>1003</v>
      </c>
      <c r="C50" s="84" t="str">
        <f>_xlfn.CONCAT(C2,"2")</f>
        <v>aitos2a2</v>
      </c>
      <c r="D50" s="85"/>
      <c r="E50" s="85"/>
      <c r="F50" s="85"/>
      <c r="G50" s="85"/>
      <c r="H50" s="86"/>
      <c r="I50" s="86"/>
      <c r="J50" s="86"/>
      <c r="K50" s="86"/>
      <c r="L50" s="87" t="str">
        <f>_xlfn.CONCAT("            ","{ line: `${",C50,"} (Do,,151)(Mi,,252)(La,m,350)`, sC: ","""","bg","""","},")</f>
        <v xml:space="preserve">            { line: `${aitos2a2} (Do,,151)(Mi,,252)(La,m,350)`, sC: "bg"},</v>
      </c>
      <c r="M50" s="55" t="str">
        <f t="shared" si="0"/>
        <v/>
      </c>
      <c r="N50" s="56" t="str">
        <f t="shared" si="1"/>
        <v/>
      </c>
      <c r="O50" s="57" t="str">
        <f t="shared" si="2"/>
        <v/>
      </c>
      <c r="P50" s="58" t="str">
        <f t="shared" si="3"/>
        <v/>
      </c>
      <c r="Q50" s="59" t="str">
        <f t="shared" si="4"/>
        <v/>
      </c>
      <c r="R50" s="60" t="str">
        <f t="shared" si="32"/>
        <v/>
      </c>
      <c r="S50" s="55" t="str">
        <f t="shared" si="6"/>
        <v/>
      </c>
      <c r="T50" s="61" t="str">
        <f t="shared" si="7"/>
        <v/>
      </c>
      <c r="U50" s="62" t="str">
        <f t="shared" si="8"/>
        <v/>
      </c>
      <c r="V50" s="63" t="str">
        <f t="shared" si="9"/>
        <v/>
      </c>
      <c r="W50" s="64" t="str">
        <f t="shared" si="10"/>
        <v/>
      </c>
      <c r="X50" s="63" t="str">
        <f t="shared" si="11"/>
        <v/>
      </c>
      <c r="Y50" s="63" t="str">
        <f t="shared" si="12"/>
        <v/>
      </c>
      <c r="Z50" s="55" t="str">
        <f t="shared" si="13"/>
        <v/>
      </c>
      <c r="AA50" s="65" t="str">
        <f t="shared" si="14"/>
        <v/>
      </c>
      <c r="AB50" s="56" t="str">
        <f t="shared" si="15"/>
        <v/>
      </c>
      <c r="AC50" s="66" t="str">
        <f t="shared" si="16"/>
        <v/>
      </c>
      <c r="AD50" s="58" t="str">
        <f t="shared" si="17"/>
        <v/>
      </c>
      <c r="AE50" s="67" t="str">
        <f t="shared" si="18"/>
        <v/>
      </c>
      <c r="AF50" s="60" t="str">
        <f t="shared" si="19"/>
        <v/>
      </c>
      <c r="AG50" s="60" t="str">
        <f t="shared" si="20"/>
        <v/>
      </c>
      <c r="AH50" s="68" t="str">
        <f t="shared" si="21"/>
        <v/>
      </c>
      <c r="AI50" s="69" t="str">
        <f t="shared" si="22"/>
        <v/>
      </c>
      <c r="AJ50" s="63" t="str">
        <f t="shared" si="23"/>
        <v/>
      </c>
      <c r="AK50" s="63" t="str">
        <f t="shared" si="24"/>
        <v/>
      </c>
      <c r="AL50" s="63" t="str">
        <f t="shared" si="25"/>
        <v/>
      </c>
      <c r="AM50" s="63" t="str">
        <f t="shared" si="26"/>
        <v/>
      </c>
      <c r="AN50" s="63" t="str">
        <f t="shared" si="27"/>
        <v/>
      </c>
    </row>
    <row r="51" spans="1:40" ht="24.5" thickTop="1" thickBot="1" x14ac:dyDescent="0.55000000000000004">
      <c r="B51" t="s">
        <v>1003</v>
      </c>
      <c r="C51" s="84" t="str">
        <f>_xlfn.CONCAT(C2,"3")</f>
        <v>aitos2a3</v>
      </c>
      <c r="D51" s="88"/>
      <c r="E51" s="88"/>
      <c r="F51" s="88"/>
      <c r="G51" s="88"/>
      <c r="H51" s="89"/>
      <c r="I51" s="89"/>
      <c r="J51" s="89"/>
      <c r="K51" s="89"/>
      <c r="L51" s="87" t="str">
        <f>_xlfn.CONCAT("            ","{ line: `${",C51,"} (Do,,151)(Mi,,252)(La,m,350)`, sC: ","""","bg","""","},")</f>
        <v xml:space="preserve">            { line: `${aitos2a3} (Do,,151)(Mi,,252)(La,m,350)`, sC: "bg"},</v>
      </c>
      <c r="M51" s="55" t="str">
        <f t="shared" si="0"/>
        <v/>
      </c>
      <c r="N51" s="56" t="str">
        <f t="shared" si="1"/>
        <v/>
      </c>
      <c r="O51" s="57" t="str">
        <f t="shared" si="2"/>
        <v/>
      </c>
      <c r="P51" s="58" t="str">
        <f t="shared" si="3"/>
        <v/>
      </c>
      <c r="Q51" s="59" t="str">
        <f t="shared" si="4"/>
        <v/>
      </c>
      <c r="R51" s="60" t="str">
        <f t="shared" si="32"/>
        <v/>
      </c>
      <c r="S51" s="55" t="str">
        <f t="shared" si="6"/>
        <v/>
      </c>
      <c r="T51" s="61" t="str">
        <f t="shared" si="7"/>
        <v/>
      </c>
      <c r="U51" s="62" t="str">
        <f t="shared" si="8"/>
        <v/>
      </c>
      <c r="V51" s="63" t="str">
        <f t="shared" si="9"/>
        <v/>
      </c>
      <c r="W51" s="64" t="str">
        <f t="shared" si="10"/>
        <v/>
      </c>
      <c r="X51" s="63" t="str">
        <f t="shared" si="11"/>
        <v/>
      </c>
      <c r="Y51" s="63" t="str">
        <f t="shared" si="12"/>
        <v/>
      </c>
      <c r="Z51" s="55" t="str">
        <f t="shared" si="13"/>
        <v/>
      </c>
      <c r="AA51" s="65" t="str">
        <f t="shared" si="14"/>
        <v/>
      </c>
      <c r="AB51" s="56" t="str">
        <f t="shared" si="15"/>
        <v/>
      </c>
      <c r="AC51" s="66" t="str">
        <f t="shared" si="16"/>
        <v/>
      </c>
      <c r="AD51" s="58" t="str">
        <f t="shared" si="17"/>
        <v/>
      </c>
      <c r="AE51" s="67" t="str">
        <f t="shared" si="18"/>
        <v/>
      </c>
      <c r="AF51" s="60" t="str">
        <f t="shared" si="19"/>
        <v/>
      </c>
      <c r="AG51" s="60" t="str">
        <f t="shared" si="20"/>
        <v/>
      </c>
      <c r="AH51" s="68" t="str">
        <f t="shared" si="21"/>
        <v/>
      </c>
      <c r="AI51" s="69" t="str">
        <f t="shared" si="22"/>
        <v/>
      </c>
      <c r="AJ51" s="63" t="str">
        <f t="shared" si="23"/>
        <v/>
      </c>
      <c r="AK51" s="63" t="str">
        <f t="shared" si="24"/>
        <v/>
      </c>
      <c r="AL51" s="63" t="str">
        <f t="shared" si="25"/>
        <v/>
      </c>
      <c r="AM51" s="63" t="str">
        <f t="shared" si="26"/>
        <v/>
      </c>
      <c r="AN51" s="63" t="str">
        <f t="shared" si="27"/>
        <v/>
      </c>
    </row>
    <row r="52" spans="1:40" ht="24.5" thickTop="1" thickBot="1" x14ac:dyDescent="0.55000000000000004">
      <c r="B52" t="s">
        <v>1003</v>
      </c>
      <c r="C52" s="84" t="str">
        <f>_xlfn.CONCAT(C2,"4")</f>
        <v>aitos2a4</v>
      </c>
      <c r="D52" s="90"/>
      <c r="E52" s="90"/>
      <c r="F52" s="90"/>
      <c r="G52" s="90"/>
      <c r="H52" s="91"/>
      <c r="I52" s="91"/>
      <c r="J52" s="91"/>
      <c r="K52" s="91"/>
      <c r="L52" s="87" t="str">
        <f>_xlfn.CONCAT("            ","{ line: `${",C52,"} (Do,,151)(Mi,,252)(La,m,350)`, sC: ","""","bg","""","},")</f>
        <v xml:space="preserve">            { line: `${aitos2a4} (Do,,151)(Mi,,252)(La,m,350)`, sC: "bg"},</v>
      </c>
      <c r="M52" s="55" t="str">
        <f t="shared" si="0"/>
        <v/>
      </c>
      <c r="N52" s="56" t="str">
        <f t="shared" si="1"/>
        <v/>
      </c>
      <c r="O52" s="57" t="str">
        <f t="shared" si="2"/>
        <v/>
      </c>
      <c r="P52" s="58" t="str">
        <f t="shared" si="3"/>
        <v/>
      </c>
      <c r="Q52" s="59" t="str">
        <f t="shared" si="4"/>
        <v/>
      </c>
      <c r="R52" s="60" t="str">
        <f t="shared" si="32"/>
        <v/>
      </c>
      <c r="S52" s="55" t="str">
        <f t="shared" si="6"/>
        <v/>
      </c>
      <c r="T52" s="61" t="str">
        <f t="shared" si="7"/>
        <v/>
      </c>
      <c r="U52" s="62" t="str">
        <f t="shared" si="8"/>
        <v/>
      </c>
      <c r="V52" s="63" t="str">
        <f t="shared" si="9"/>
        <v/>
      </c>
      <c r="W52" s="64" t="str">
        <f t="shared" si="10"/>
        <v/>
      </c>
      <c r="X52" s="63" t="str">
        <f t="shared" si="11"/>
        <v/>
      </c>
      <c r="Y52" s="63" t="str">
        <f t="shared" si="12"/>
        <v/>
      </c>
      <c r="Z52" s="55" t="str">
        <f t="shared" si="13"/>
        <v/>
      </c>
      <c r="AA52" s="65" t="str">
        <f t="shared" si="14"/>
        <v/>
      </c>
      <c r="AB52" s="56" t="str">
        <f t="shared" si="15"/>
        <v/>
      </c>
      <c r="AC52" s="66" t="str">
        <f t="shared" si="16"/>
        <v/>
      </c>
      <c r="AD52" s="58" t="str">
        <f t="shared" si="17"/>
        <v/>
      </c>
      <c r="AE52" s="67" t="str">
        <f t="shared" si="18"/>
        <v/>
      </c>
      <c r="AF52" s="60" t="str">
        <f t="shared" si="19"/>
        <v/>
      </c>
      <c r="AG52" s="60" t="str">
        <f t="shared" si="20"/>
        <v/>
      </c>
      <c r="AH52" s="68" t="str">
        <f t="shared" si="21"/>
        <v/>
      </c>
      <c r="AI52" s="69" t="str">
        <f t="shared" si="22"/>
        <v/>
      </c>
      <c r="AJ52" s="63" t="str">
        <f t="shared" si="23"/>
        <v/>
      </c>
      <c r="AK52" s="63" t="str">
        <f t="shared" si="24"/>
        <v/>
      </c>
      <c r="AL52" s="63" t="str">
        <f t="shared" si="25"/>
        <v/>
      </c>
      <c r="AM52" s="63" t="str">
        <f t="shared" si="26"/>
        <v/>
      </c>
      <c r="AN52" s="63" t="str">
        <f t="shared" si="27"/>
        <v/>
      </c>
    </row>
    <row r="53" spans="1:40" ht="24.5" thickTop="1" thickBot="1" x14ac:dyDescent="0.55000000000000004">
      <c r="B53" t="s">
        <v>1001</v>
      </c>
      <c r="C53" s="92" t="s">
        <v>2351</v>
      </c>
      <c r="D53" s="82" t="s">
        <v>1053</v>
      </c>
      <c r="E53" s="82"/>
      <c r="F53" s="82"/>
      <c r="G53" s="82"/>
      <c r="H53" s="82"/>
      <c r="I53" s="82"/>
      <c r="J53" s="82"/>
      <c r="K53" s="82"/>
      <c r="L53" s="112" t="s">
        <v>2363</v>
      </c>
      <c r="M53" s="55" t="str">
        <f t="shared" si="0"/>
        <v>(</v>
      </c>
      <c r="N53" s="56" t="str">
        <f t="shared" si="1"/>
        <v>Sol</v>
      </c>
      <c r="O53" s="57" t="str">
        <f t="shared" si="2"/>
        <v>,</v>
      </c>
      <c r="P53" s="58" t="str">
        <f t="shared" si="3"/>
        <v/>
      </c>
      <c r="Q53" s="59" t="str">
        <f t="shared" si="4"/>
        <v>,</v>
      </c>
      <c r="R53" s="60">
        <f>IF(N53="","",11)</f>
        <v>11</v>
      </c>
      <c r="S53" s="55" t="str">
        <f t="shared" si="6"/>
        <v>)</v>
      </c>
      <c r="T53" s="61" t="str">
        <f t="shared" si="7"/>
        <v/>
      </c>
      <c r="U53" s="62" t="str">
        <f t="shared" si="8"/>
        <v/>
      </c>
      <c r="V53" s="63" t="str">
        <f t="shared" si="9"/>
        <v/>
      </c>
      <c r="W53" s="64" t="str">
        <f t="shared" si="10"/>
        <v/>
      </c>
      <c r="X53" s="63" t="str">
        <f t="shared" si="11"/>
        <v/>
      </c>
      <c r="Y53" s="63" t="str">
        <f t="shared" si="12"/>
        <v/>
      </c>
      <c r="Z53" s="55" t="str">
        <f t="shared" si="13"/>
        <v/>
      </c>
      <c r="AA53" s="65" t="str">
        <f t="shared" si="14"/>
        <v/>
      </c>
      <c r="AB53" s="56" t="str">
        <f t="shared" si="15"/>
        <v/>
      </c>
      <c r="AC53" s="66" t="str">
        <f t="shared" si="16"/>
        <v/>
      </c>
      <c r="AD53" s="58" t="str">
        <f t="shared" si="17"/>
        <v/>
      </c>
      <c r="AE53" s="67" t="str">
        <f t="shared" si="18"/>
        <v/>
      </c>
      <c r="AF53" s="60" t="str">
        <f t="shared" si="19"/>
        <v/>
      </c>
      <c r="AG53" s="60" t="str">
        <f t="shared" si="20"/>
        <v/>
      </c>
      <c r="AH53" s="68" t="str">
        <f t="shared" si="21"/>
        <v/>
      </c>
      <c r="AI53" s="69" t="str">
        <f t="shared" si="22"/>
        <v/>
      </c>
      <c r="AJ53" s="63" t="str">
        <f t="shared" si="23"/>
        <v/>
      </c>
      <c r="AK53" s="63" t="str">
        <f t="shared" si="24"/>
        <v/>
      </c>
      <c r="AL53" s="63" t="str">
        <f t="shared" si="25"/>
        <v/>
      </c>
      <c r="AM53" s="63" t="str">
        <f t="shared" si="26"/>
        <v/>
      </c>
      <c r="AN53" s="63" t="str">
        <f t="shared" si="27"/>
        <v/>
      </c>
    </row>
    <row r="54" spans="1:40" ht="26.5" thickTop="1" thickBot="1" x14ac:dyDescent="0.55000000000000004">
      <c r="C54" s="72"/>
      <c r="D54" s="73"/>
      <c r="E54" s="73"/>
      <c r="F54" s="73"/>
      <c r="G54" s="73"/>
      <c r="H54" s="73"/>
      <c r="I54" s="73"/>
      <c r="J54" s="73"/>
      <c r="K54" s="73"/>
      <c r="L54" s="74"/>
      <c r="M54" s="55"/>
      <c r="N54" s="56"/>
      <c r="O54" s="57"/>
      <c r="P54" s="58"/>
      <c r="Q54" s="59"/>
      <c r="R54" s="60"/>
      <c r="S54" s="55"/>
      <c r="T54" s="61"/>
      <c r="U54" s="62"/>
      <c r="V54" s="63"/>
      <c r="W54" s="64"/>
      <c r="X54" s="63"/>
      <c r="Y54" s="63"/>
      <c r="Z54" s="55"/>
      <c r="AA54" s="65"/>
      <c r="AB54" s="56"/>
      <c r="AC54" s="66"/>
      <c r="AD54" s="58"/>
      <c r="AE54" s="67"/>
      <c r="AF54" s="60"/>
      <c r="AG54" s="60"/>
      <c r="AH54" s="68"/>
      <c r="AI54" s="69"/>
      <c r="AJ54" s="63"/>
      <c r="AK54" s="63"/>
      <c r="AL54" s="63"/>
      <c r="AM54" s="63"/>
      <c r="AN54" s="63"/>
    </row>
    <row r="55" spans="1:40" ht="36.5" thickTop="1" thickBot="1" x14ac:dyDescent="0.55000000000000004">
      <c r="A55" s="75"/>
      <c r="B55" s="75"/>
      <c r="C55" s="75"/>
      <c r="D55" s="76"/>
      <c r="E55" s="76"/>
      <c r="F55" s="76"/>
      <c r="G55" s="76"/>
      <c r="H55" s="76"/>
      <c r="I55" s="76"/>
      <c r="J55" s="76"/>
      <c r="K55" s="76"/>
      <c r="L55" s="49" t="s">
        <v>998</v>
      </c>
      <c r="M55" s="55" t="str">
        <f t="shared" ref="M55" si="33">IF(N55="","","(")</f>
        <v/>
      </c>
      <c r="N55" s="56" t="str">
        <f t="shared" ref="N55" si="34">IF(D55="","",D55)</f>
        <v/>
      </c>
      <c r="O55" s="57" t="str">
        <f t="shared" ref="O55" si="35">IF(N55="","",",")</f>
        <v/>
      </c>
      <c r="P55" s="58" t="str">
        <f t="shared" ref="P55" si="36">IF(E55="","",E55)</f>
        <v/>
      </c>
      <c r="Q55" s="59" t="str">
        <f t="shared" ref="Q55" si="37">IF(N55="","",",")</f>
        <v/>
      </c>
      <c r="R55" s="60" t="str">
        <f t="shared" ref="R55" si="38">IF(N55="","",15)</f>
        <v/>
      </c>
      <c r="S55" s="55" t="str">
        <f t="shared" ref="S55" si="39">IF(N55="","",")")</f>
        <v/>
      </c>
      <c r="T55" s="61" t="str">
        <f t="shared" ref="T55" si="40">IF(U55="","","(")</f>
        <v/>
      </c>
      <c r="U55" s="62" t="str">
        <f t="shared" ref="U55" si="41">IF(F55="","",F55)</f>
        <v/>
      </c>
      <c r="V55" s="63" t="str">
        <f t="shared" ref="V55" si="42">IF(U55="","",",")</f>
        <v/>
      </c>
      <c r="W55" s="64" t="str">
        <f t="shared" ref="W55" si="43">IF(G55="","",G55)</f>
        <v/>
      </c>
      <c r="X55" s="63" t="str">
        <f t="shared" ref="X55" si="44">IF(U55="","",",")</f>
        <v/>
      </c>
      <c r="Y55" s="63" t="str">
        <f t="shared" ref="Y55" si="45">IF(U55="","",250)</f>
        <v/>
      </c>
      <c r="Z55" s="55" t="str">
        <f t="shared" ref="Z55" si="46">IF(U55="","",")")</f>
        <v/>
      </c>
      <c r="AA55" s="65" t="str">
        <f t="shared" ref="AA55" si="47">IF(AB55="","","(")</f>
        <v/>
      </c>
      <c r="AB55" s="56" t="str">
        <f t="shared" ref="AB55" si="48">IF(H55="","",H55)</f>
        <v/>
      </c>
      <c r="AC55" s="66" t="str">
        <f t="shared" ref="AC55" si="49">IF(AB55="","",",")</f>
        <v/>
      </c>
      <c r="AD55" s="58" t="str">
        <f t="shared" ref="AD55" si="50">IF(I55="","",I55)</f>
        <v/>
      </c>
      <c r="AE55" s="67" t="str">
        <f t="shared" ref="AE55" si="51">IF(AB55="","",",")</f>
        <v/>
      </c>
      <c r="AF55" s="60" t="str">
        <f t="shared" ref="AF55" si="52">IF(AB55="","",350)</f>
        <v/>
      </c>
      <c r="AG55" s="60" t="str">
        <f t="shared" ref="AG55" si="53">IF(AB55="","",")")</f>
        <v/>
      </c>
      <c r="AH55" s="68" t="str">
        <f t="shared" ref="AH55" si="54">IF(AI55="","","(")</f>
        <v/>
      </c>
      <c r="AI55" s="69" t="str">
        <f t="shared" ref="AI55" si="55">IF(J55="","",J55)</f>
        <v/>
      </c>
      <c r="AJ55" s="63" t="str">
        <f t="shared" ref="AJ55" si="56">IF(AI55="","",",")</f>
        <v/>
      </c>
      <c r="AK55" s="63" t="str">
        <f t="shared" ref="AK55" si="57">IF(K55="","",K55)</f>
        <v/>
      </c>
      <c r="AL55" s="63" t="str">
        <f t="shared" ref="AL55" si="58">IF(AI55="","",",")</f>
        <v/>
      </c>
      <c r="AM55" s="63" t="str">
        <f t="shared" ref="AM55" si="59">IF(AI55="","",450)</f>
        <v/>
      </c>
      <c r="AN55" s="63" t="str">
        <f t="shared" ref="AN55" si="60">IF(AI55="","",")")</f>
        <v/>
      </c>
    </row>
    <row r="56" spans="1:40" ht="24" customHeight="1" thickTop="1" x14ac:dyDescent="0.6">
      <c r="B56" s="94"/>
      <c r="C56" s="94"/>
      <c r="D56" s="94"/>
      <c r="E56" s="94"/>
      <c r="F56" s="94"/>
      <c r="G56" s="94"/>
      <c r="H56" s="94"/>
      <c r="I56" s="94"/>
      <c r="J56" s="94"/>
      <c r="K56" s="94"/>
      <c r="L56" s="98" t="str">
        <f>_xlfn.CONCAT("]}, // ULTIMA LINEA DEL CANTO: ",L1)</f>
        <v>]}, // ULTIMA LINEA DEL CANTO: ALELUYA INTERLECCIONAL</v>
      </c>
      <c r="M56" s="94"/>
    </row>
    <row r="57" spans="1:40" ht="20.5" x14ac:dyDescent="0.35">
      <c r="L57" s="99" t="s">
        <v>1012</v>
      </c>
      <c r="M57" s="100"/>
    </row>
    <row r="58" spans="1:40" x14ac:dyDescent="0.35">
      <c r="M58" s="100"/>
    </row>
  </sheetData>
  <hyperlinks>
    <hyperlink ref="B2" location="'Aleluya Interleccional'!A1" display="Aleluya Interleccional" xr:uid="{081D2149-A28E-411F-86EA-1E093067E7A8}"/>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4625" r:id="rId4" name="Button 1">
              <controlPr defaultSize="0" print="0" autoFill="0" autoPict="0" macro="[0]!JS_Click">
                <anchor moveWithCells="1" sizeWithCells="1">
                  <from>
                    <xdr:col>3</xdr:col>
                    <xdr:colOff>298450</xdr:colOff>
                    <xdr:row>0</xdr:row>
                    <xdr:rowOff>88900</xdr:rowOff>
                  </from>
                  <to>
                    <xdr:col>8</xdr:col>
                    <xdr:colOff>361950</xdr:colOff>
                    <xdr:row>0</xdr:row>
                    <xdr:rowOff>800100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91624D64-1E19-4AAC-9D59-FF15E33F9CC9}">
          <x14:formula1>
            <xm:f>'Aleluya Interleccional'!$B$3:$B$203</xm:f>
          </x14:formula1>
          <xm:sqref>C2</xm:sqref>
        </x14:dataValidation>
      </x14:dataValidation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827FAD-DB07-4D60-BD15-16186F0E1D92}">
  <sheetPr codeName="Sheet81">
    <tabColor rgb="FF00B0F0"/>
  </sheetPr>
  <dimension ref="A1:AN58"/>
  <sheetViews>
    <sheetView zoomScale="115" zoomScaleNormal="115" workbookViewId="0">
      <pane xSplit="2" ySplit="1" topLeftCell="C2" activePane="bottomRight" state="frozen"/>
      <selection pane="topRight" activeCell="C1" sqref="C1"/>
      <selection pane="bottomLeft" activeCell="A2" sqref="A2"/>
      <selection pane="bottomRight" activeCell="C2" sqref="C2"/>
    </sheetView>
  </sheetViews>
  <sheetFormatPr defaultRowHeight="14.5" x14ac:dyDescent="0.35"/>
  <cols>
    <col min="2" max="2" width="13.1796875" customWidth="1"/>
    <col min="3" max="3" width="66.7265625" bestFit="1" customWidth="1"/>
    <col min="4" max="11" width="6.81640625" customWidth="1"/>
    <col min="12" max="12" width="197.7265625" customWidth="1"/>
    <col min="13" max="13" width="2.453125" bestFit="1" customWidth="1"/>
    <col min="14" max="14" width="7.453125"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1:32" ht="71.5" customHeight="1" x14ac:dyDescent="0.55000000000000004">
      <c r="B1" s="38"/>
      <c r="C1" s="39">
        <v>180</v>
      </c>
      <c r="E1" s="39"/>
      <c r="F1" s="39"/>
      <c r="G1" s="39"/>
      <c r="H1" s="39"/>
      <c r="I1" s="39"/>
      <c r="J1" s="39"/>
      <c r="K1" s="39"/>
      <c r="L1" s="40" t="str">
        <f>UPPER(VLOOKUP(C1,Table223[],3,FALSE))</f>
        <v>ALELUYA INTERLECCIONAL</v>
      </c>
      <c r="O1" s="41"/>
      <c r="P1" s="41"/>
      <c r="Q1" s="42"/>
      <c r="AE1" s="42"/>
      <c r="AF1" s="42"/>
    </row>
    <row r="2" spans="1:32" ht="26" x14ac:dyDescent="0.6">
      <c r="A2" s="43" t="s">
        <v>983</v>
      </c>
      <c r="B2" s="110" t="s">
        <v>2337</v>
      </c>
      <c r="C2" s="111" t="s">
        <v>1455</v>
      </c>
      <c r="L2" s="45" t="s">
        <v>2364</v>
      </c>
    </row>
    <row r="3" spans="1:32" ht="23" x14ac:dyDescent="0.35">
      <c r="C3" t="str">
        <f>ROMAN(VLOOKUP(C2,Table378[],5,FALSE))</f>
        <v>II</v>
      </c>
      <c r="L3" s="45" t="str">
        <f>_xlfn.CONCAT("    ║   ALELUYA INTERLECCIONAL TIEMPO ORDINARIO SEMANA ",C3,"     ║")</f>
        <v xml:space="preserve">    ║   ALELUYA INTERLECCIONAL TIEMPO ORDINARIO SEMANA II     ║</v>
      </c>
    </row>
    <row r="4" spans="1:32" ht="23" x14ac:dyDescent="0.35">
      <c r="L4" s="45" t="s">
        <v>2365</v>
      </c>
    </row>
    <row r="5" spans="1:32" ht="23" x14ac:dyDescent="0.35">
      <c r="L5" s="46" t="s">
        <v>987</v>
      </c>
    </row>
    <row r="6" spans="1:32" ht="23" x14ac:dyDescent="0.35">
      <c r="C6" t="str">
        <f>VLOOKUP(C2,Table378[],1,FALSE)</f>
        <v>aitas2a</v>
      </c>
      <c r="L6" s="47" t="str">
        <f>_xlfn.CONCAT("        id: ","""",C6,"""",",")</f>
        <v xml:space="preserve">        id: "aitas2a",</v>
      </c>
    </row>
    <row r="7" spans="1:32" ht="23" x14ac:dyDescent="0.35">
      <c r="C7" t="str">
        <f>VLOOKUP(C2,Table378[],14,FALSE)</f>
        <v>aitas2</v>
      </c>
      <c r="L7" s="47" t="str">
        <f>_xlfn.CONCAT("        tt: ",C7,",")</f>
        <v xml:space="preserve">        tt: aitas2,</v>
      </c>
    </row>
    <row r="8" spans="1:32" ht="23" x14ac:dyDescent="0.35">
      <c r="C8" s="34" t="str">
        <f>VLOOKUP(C2,Table378[],14,FALSE)</f>
        <v>aitas2</v>
      </c>
      <c r="L8" s="47" t="str">
        <f>_xlfn.CONCAT("     title: ",C8,",")</f>
        <v xml:space="preserve">     title: aitas2,</v>
      </c>
    </row>
    <row r="9" spans="1:32" ht="23" x14ac:dyDescent="0.35">
      <c r="C9" t="str">
        <f>_xlfn.CONCAT("año",VLOOKUP(C2,Table378[],6,FALSE))</f>
        <v>añoa</v>
      </c>
      <c r="L9" s="47" t="str">
        <f>_xlfn.CONCAT("  ","subtitle: ",C9,"+""",", ","""","+",C6,",")</f>
        <v xml:space="preserve">  subtitle: añoa+", "+aitas2a,</v>
      </c>
    </row>
    <row r="10" spans="1:32" ht="23" x14ac:dyDescent="0.35">
      <c r="C10" t="str">
        <f>_xlfn.CONCAT("category: [",VLOOKUP(C1,Table223[],16,FALSE),"],")</f>
        <v>category: ["Liturgia"],</v>
      </c>
      <c r="L10" s="47" t="s">
        <v>2343</v>
      </c>
      <c r="N10" s="47" t="str">
        <f>_xlfn.CONCAT("  ",C10)</f>
        <v xml:space="preserve">  category: ["Liturgia"],</v>
      </c>
    </row>
    <row r="11" spans="1:32" ht="23" hidden="1" x14ac:dyDescent="0.35">
      <c r="C11" t="str">
        <f>VLOOKUP(C1,Table223[],5,FALSE)</f>
        <v>Liturgia</v>
      </c>
      <c r="L11" s="47" t="str">
        <f>_xlfn.CONCAT("  catCanto: ","""",C11,"""",",   ")</f>
        <v xml:space="preserve">  catCanto: "Liturgia",   </v>
      </c>
      <c r="N11" s="47" t="str">
        <f>_xlfn.CONCAT("  catCanto: ","""",C11,"""",",   ")</f>
        <v xml:space="preserve">  catCanto: "Liturgia",   </v>
      </c>
    </row>
    <row r="12" spans="1:32" ht="23" hidden="1" x14ac:dyDescent="0.35">
      <c r="L12" s="47" t="str">
        <f>_xlfn.CONCAT("   cejilla: ","""",C12,"""",",")</f>
        <v xml:space="preserve">   cejilla: "",</v>
      </c>
      <c r="N12" t="str">
        <f>_xlfn.CONCAT("   cejilla: ","""",C12,"""",",")</f>
        <v xml:space="preserve">   cejilla: "",</v>
      </c>
    </row>
    <row r="13" spans="1:32" ht="23" hidden="1" x14ac:dyDescent="0.35">
      <c r="L13" s="47" t="str">
        <f>_xlfn.CONCAT("        nCan: ","""",C13,"""",",")</f>
        <v xml:space="preserve">        nCan: "",</v>
      </c>
      <c r="N13" t="str">
        <f>_xlfn.CONCAT("        nCan: ","""",C13,"""",",")</f>
        <v xml:space="preserve">        nCan: "",</v>
      </c>
    </row>
    <row r="14" spans="1:32" ht="23" hidden="1" x14ac:dyDescent="0.35">
      <c r="L14" s="47" t="str">
        <f>_xlfn.CONCAT("        nCanURL: ","""",C14,"""",",")</f>
        <v xml:space="preserve">        nCanURL: "",</v>
      </c>
      <c r="N14" t="str">
        <f>_xlfn.CONCAT("        nCanURL: ","""",C14,"""",",")</f>
        <v xml:space="preserve">        nCanURL: "",</v>
      </c>
    </row>
    <row r="15" spans="1:32" ht="23" hidden="1" x14ac:dyDescent="0.35">
      <c r="C15">
        <f>VLOOKUP(C1,Table223[],1,FALSE)</f>
        <v>180</v>
      </c>
      <c r="L15" s="47" t="str">
        <f>_xlfn.CONCAT("        dbno: ","""",C15,"""",",")</f>
        <v xml:space="preserve">        dbno: "180",</v>
      </c>
      <c r="N15" t="str">
        <f>_xlfn.CONCAT("        dbno: ","""",C15,"""",",")</f>
        <v xml:space="preserve">        dbno: "180",</v>
      </c>
    </row>
    <row r="16" spans="1:32" ht="23" hidden="1" x14ac:dyDescent="0.35">
      <c r="L16" s="47" t="str">
        <f>_xlfn.CONCAT("        notes: ","""",C16,"""",",")</f>
        <v xml:space="preserve">        notes: "",</v>
      </c>
      <c r="N16" t="str">
        <f>_xlfn.CONCAT("        notes: ","""",C16,"""",",")</f>
        <v xml:space="preserve">        notes: "",</v>
      </c>
    </row>
    <row r="17" spans="1:40" ht="23" x14ac:dyDescent="0.35">
      <c r="C17" t="s">
        <v>988</v>
      </c>
      <c r="L17" s="47" t="str">
        <f>_xlfn.CONCAT("      mant: ","""",C17,"""",",")</f>
        <v xml:space="preserve">      mant: "Si",</v>
      </c>
      <c r="N17" t="str">
        <f>_xlfn.CONCAT("        mant: ","""",C17,"""",",")</f>
        <v xml:space="preserve">        mant: "Si",</v>
      </c>
    </row>
    <row r="18" spans="1:40" ht="23" x14ac:dyDescent="0.35">
      <c r="C18" t="str">
        <f>C6</f>
        <v>aitas2a</v>
      </c>
      <c r="L18" s="47" t="s">
        <v>2344</v>
      </c>
      <c r="N18" t="str">
        <f>_xlfn.CONCAT("        audioSrc: ","""/audio/",C18,".mp3""",",")</f>
        <v xml:space="preserve">        audioSrc: "/audio/aitas2a.mp3",</v>
      </c>
    </row>
    <row r="19" spans="1:40" ht="23" x14ac:dyDescent="0.35">
      <c r="C19" t="str">
        <f>VLOOKUP(C2,Table378[],6,FALSE)</f>
        <v>a</v>
      </c>
      <c r="L19" s="45" t="s">
        <v>989</v>
      </c>
    </row>
    <row r="20" spans="1:40" ht="23" x14ac:dyDescent="0.35">
      <c r="C20" t="str">
        <f>VLOOKUP(C2,Table378[],15,FALSE)</f>
        <v>aitas</v>
      </c>
      <c r="L20" s="47" t="s">
        <v>2345</v>
      </c>
    </row>
    <row r="21" spans="1:40" ht="23" x14ac:dyDescent="0.35">
      <c r="L21" s="47" t="s">
        <v>991</v>
      </c>
    </row>
    <row r="22" spans="1:40" ht="23" x14ac:dyDescent="0.35">
      <c r="L22" s="47" t="s">
        <v>992</v>
      </c>
    </row>
    <row r="23" spans="1:40" ht="23" x14ac:dyDescent="0.35">
      <c r="C23" t="s">
        <v>1014</v>
      </c>
      <c r="L23" s="47" t="s">
        <v>993</v>
      </c>
    </row>
    <row r="24" spans="1:40" ht="23" x14ac:dyDescent="0.35">
      <c r="L24" s="47" t="s">
        <v>994</v>
      </c>
    </row>
    <row r="25" spans="1:40" ht="26" x14ac:dyDescent="0.6">
      <c r="B25">
        <f>0</f>
        <v>0</v>
      </c>
      <c r="C25" s="111" t="str">
        <f>_xlfn.CONCAT("ant: ","""/resucito/src/ainterleccional.html?canto=",C20,B25,C19,"""",",")</f>
        <v>ant: "/resucito/src/ainterleccional.html?canto=aitas0a",</v>
      </c>
      <c r="L25" s="47" t="str">
        <f>C25</f>
        <v>ant: "/resucito/src/ainterleccional.html?canto=aitas0a",</v>
      </c>
    </row>
    <row r="26" spans="1:40" ht="26" x14ac:dyDescent="0.6">
      <c r="B26">
        <f>1+1</f>
        <v>2</v>
      </c>
      <c r="C26" s="111" t="str">
        <f>_xlfn.CONCAT("sig: ","""/resucito/src/ainterleccional.html?canto=",C20,B26,C19,"""",",")</f>
        <v>sig: "/resucito/src/ainterleccional.html?canto=aitas2a",</v>
      </c>
      <c r="L26" s="47" t="str">
        <f>C26</f>
        <v>sig: "/resucito/src/ainterleccional.html?canto=aitas2a",</v>
      </c>
    </row>
    <row r="27" spans="1:40" ht="23" x14ac:dyDescent="0.35">
      <c r="L27" s="45" t="s">
        <v>2346</v>
      </c>
    </row>
    <row r="28" spans="1:40" ht="36" thickBot="1" x14ac:dyDescent="0.4">
      <c r="C28" s="48"/>
      <c r="D28" s="48"/>
      <c r="E28" s="48"/>
      <c r="F28" s="48"/>
      <c r="G28" s="48"/>
      <c r="H28" s="48"/>
      <c r="I28" s="48"/>
      <c r="J28" s="48"/>
      <c r="K28" s="48"/>
      <c r="L28" s="49" t="s">
        <v>996</v>
      </c>
    </row>
    <row r="29" spans="1:40" ht="24.5" thickTop="1" thickBot="1" x14ac:dyDescent="0.55000000000000004">
      <c r="C29" s="78" t="s">
        <v>999</v>
      </c>
      <c r="D29" s="79"/>
      <c r="E29" s="79"/>
      <c r="F29" s="79"/>
      <c r="G29" s="79"/>
      <c r="H29" s="79"/>
      <c r="I29" s="79"/>
      <c r="J29" s="79"/>
      <c r="K29" s="79"/>
      <c r="L29" s="80" t="s">
        <v>2347</v>
      </c>
      <c r="M29" s="55" t="str">
        <f t="shared" ref="M29:M36" si="0">IF(N29="","","(")</f>
        <v/>
      </c>
      <c r="N29" s="56" t="str">
        <f t="shared" ref="N29:N36" si="1">IF(D29="","",D29)</f>
        <v/>
      </c>
      <c r="O29" s="57" t="str">
        <f t="shared" ref="O29:O36" si="2">IF(N29="","",",")</f>
        <v/>
      </c>
      <c r="P29" s="58" t="str">
        <f t="shared" ref="P29:P36" si="3">IF(E29="","",E29)</f>
        <v/>
      </c>
      <c r="Q29" s="59" t="str">
        <f t="shared" ref="Q29:Q36" si="4">IF(N29="","",",")</f>
        <v/>
      </c>
      <c r="R29" s="60" t="str">
        <f t="shared" ref="R29:R35" si="5">IF(N29="","",15)</f>
        <v/>
      </c>
      <c r="S29" s="55" t="str">
        <f t="shared" ref="S29:S36" si="6">IF(N29="","",")")</f>
        <v/>
      </c>
      <c r="T29" s="61" t="str">
        <f t="shared" ref="T29:T36" si="7">IF(U29="","","(")</f>
        <v/>
      </c>
      <c r="U29" s="62" t="str">
        <f t="shared" ref="U29:U36" si="8">IF(F29="","",F29)</f>
        <v/>
      </c>
      <c r="V29" s="63" t="str">
        <f t="shared" ref="V29:V36" si="9">IF(U29="","",",")</f>
        <v/>
      </c>
      <c r="W29" s="64" t="str">
        <f t="shared" ref="W29:W36" si="10">IF(G29="","",G29)</f>
        <v/>
      </c>
      <c r="X29" s="63" t="str">
        <f t="shared" ref="X29:X36" si="11">IF(U29="","",",")</f>
        <v/>
      </c>
      <c r="Y29" s="63" t="str">
        <f t="shared" ref="Y29:Y36" si="12">IF(U29="","",250)</f>
        <v/>
      </c>
      <c r="Z29" s="55" t="str">
        <f t="shared" ref="Z29:Z36" si="13">IF(U29="","",")")</f>
        <v/>
      </c>
      <c r="AA29" s="65" t="str">
        <f t="shared" ref="AA29:AA36" si="14">IF(AB29="","","(")</f>
        <v/>
      </c>
      <c r="AB29" s="56" t="str">
        <f t="shared" ref="AB29:AB36" si="15">IF(H29="","",H29)</f>
        <v/>
      </c>
      <c r="AC29" s="66" t="str">
        <f t="shared" ref="AC29:AC36" si="16">IF(AB29="","",",")</f>
        <v/>
      </c>
      <c r="AD29" s="58" t="str">
        <f t="shared" ref="AD29:AD36" si="17">IF(I29="","",I29)</f>
        <v/>
      </c>
      <c r="AE29" s="67" t="str">
        <f t="shared" ref="AE29:AE36" si="18">IF(AB29="","",",")</f>
        <v/>
      </c>
      <c r="AF29" s="60" t="str">
        <f t="shared" ref="AF29:AF36" si="19">IF(AB29="","",350)</f>
        <v/>
      </c>
      <c r="AG29" s="60" t="str">
        <f t="shared" ref="AG29:AG36" si="20">IF(AB29="","",")")</f>
        <v/>
      </c>
      <c r="AH29" s="68" t="str">
        <f t="shared" ref="AH29:AH36" si="21">IF(AI29="","","(")</f>
        <v/>
      </c>
      <c r="AI29" s="69" t="str">
        <f t="shared" ref="AI29:AI36" si="22">IF(J29="","",J29)</f>
        <v/>
      </c>
      <c r="AJ29" s="63" t="str">
        <f t="shared" ref="AJ29:AJ36" si="23">IF(AI29="","",",")</f>
        <v/>
      </c>
      <c r="AK29" s="63" t="str">
        <f t="shared" ref="AK29:AK36" si="24">IF(K29="","",K29)</f>
        <v/>
      </c>
      <c r="AL29" s="63" t="str">
        <f t="shared" ref="AL29:AL36" si="25">IF(AI29="","",",")</f>
        <v/>
      </c>
      <c r="AM29" s="63" t="str">
        <f t="shared" ref="AM29:AM36" si="26">IF(AI29="","",450)</f>
        <v/>
      </c>
      <c r="AN29" s="63" t="str">
        <f t="shared" ref="AN29:AN36" si="27">IF(AI29="","",")")</f>
        <v/>
      </c>
    </row>
    <row r="30" spans="1:40" ht="24.5" thickTop="1" thickBot="1" x14ac:dyDescent="0.55000000000000004">
      <c r="A30" t="s">
        <v>2349</v>
      </c>
      <c r="B30" t="s">
        <v>2348</v>
      </c>
      <c r="C30" s="81" t="s">
        <v>413</v>
      </c>
      <c r="D30" s="82"/>
      <c r="E30" s="82"/>
      <c r="F30" s="82"/>
      <c r="G30" s="82"/>
      <c r="H30" s="82"/>
      <c r="I30" s="82"/>
      <c r="J30" s="82"/>
      <c r="K30" s="82"/>
      <c r="L30" s="80" t="str">
        <f>IF(C30="","",_xlfn.CONCAT("       triggerLine: ","""",C30,M30:AN30,""", sC: ","""",B30,""", color: ","""","red",""", lines: ["))</f>
        <v xml:space="preserve">       triggerLine: "Modelo I", sC: "as mod1", color: "red", lines: [</v>
      </c>
      <c r="M30" s="55" t="str">
        <f t="shared" si="0"/>
        <v/>
      </c>
      <c r="N30" s="56" t="str">
        <f t="shared" si="1"/>
        <v/>
      </c>
      <c r="O30" s="57" t="str">
        <f t="shared" si="2"/>
        <v/>
      </c>
      <c r="P30" s="58" t="str">
        <f t="shared" si="3"/>
        <v/>
      </c>
      <c r="Q30" s="59" t="str">
        <f t="shared" si="4"/>
        <v/>
      </c>
      <c r="R30" s="60" t="str">
        <f>IF(N30="","",10)</f>
        <v/>
      </c>
      <c r="S30" s="55" t="str">
        <f t="shared" si="6"/>
        <v/>
      </c>
      <c r="T30" s="61" t="str">
        <f t="shared" si="7"/>
        <v/>
      </c>
      <c r="U30" s="62" t="str">
        <f t="shared" si="8"/>
        <v/>
      </c>
      <c r="V30" s="63" t="str">
        <f t="shared" si="9"/>
        <v/>
      </c>
      <c r="W30" s="64" t="str">
        <f t="shared" si="10"/>
        <v/>
      </c>
      <c r="X30" s="63" t="str">
        <f t="shared" si="11"/>
        <v/>
      </c>
      <c r="Y30" s="63" t="str">
        <f t="shared" si="12"/>
        <v/>
      </c>
      <c r="Z30" s="55" t="str">
        <f t="shared" si="13"/>
        <v/>
      </c>
      <c r="AA30" s="65" t="str">
        <f t="shared" si="14"/>
        <v/>
      </c>
      <c r="AB30" s="56" t="str">
        <f t="shared" si="15"/>
        <v/>
      </c>
      <c r="AC30" s="66" t="str">
        <f t="shared" si="16"/>
        <v/>
      </c>
      <c r="AD30" s="58" t="str">
        <f t="shared" si="17"/>
        <v/>
      </c>
      <c r="AE30" s="67" t="str">
        <f t="shared" si="18"/>
        <v/>
      </c>
      <c r="AF30" s="60" t="str">
        <f t="shared" si="19"/>
        <v/>
      </c>
      <c r="AG30" s="60" t="str">
        <f t="shared" si="20"/>
        <v/>
      </c>
      <c r="AH30" s="68" t="str">
        <f t="shared" si="21"/>
        <v/>
      </c>
      <c r="AI30" s="69" t="str">
        <f t="shared" si="22"/>
        <v/>
      </c>
      <c r="AJ30" s="63" t="str">
        <f t="shared" si="23"/>
        <v/>
      </c>
      <c r="AK30" s="63" t="str">
        <f t="shared" si="24"/>
        <v/>
      </c>
      <c r="AL30" s="63" t="str">
        <f t="shared" si="25"/>
        <v/>
      </c>
      <c r="AM30" s="63" t="str">
        <f t="shared" si="26"/>
        <v/>
      </c>
      <c r="AN30" s="63" t="str">
        <f t="shared" si="27"/>
        <v/>
      </c>
    </row>
    <row r="31" spans="1:40" ht="24.5" thickTop="1" thickBot="1" x14ac:dyDescent="0.55000000000000004">
      <c r="B31" t="s">
        <v>1003</v>
      </c>
      <c r="C31" s="84" t="s">
        <v>1004</v>
      </c>
      <c r="D31" s="85"/>
      <c r="E31" s="85"/>
      <c r="F31" s="85"/>
      <c r="G31" s="85"/>
      <c r="H31" s="86"/>
      <c r="I31" s="86"/>
      <c r="J31" s="86"/>
      <c r="K31" s="86"/>
      <c r="L31" s="87" t="s">
        <v>2350</v>
      </c>
      <c r="M31" s="55" t="str">
        <f t="shared" si="0"/>
        <v/>
      </c>
      <c r="N31" s="56" t="str">
        <f t="shared" si="1"/>
        <v/>
      </c>
      <c r="O31" s="57" t="str">
        <f t="shared" si="2"/>
        <v/>
      </c>
      <c r="P31" s="58" t="str">
        <f t="shared" si="3"/>
        <v/>
      </c>
      <c r="Q31" s="59" t="str">
        <f t="shared" si="4"/>
        <v/>
      </c>
      <c r="R31" s="60" t="str">
        <f t="shared" si="5"/>
        <v/>
      </c>
      <c r="S31" s="55" t="str">
        <f t="shared" si="6"/>
        <v/>
      </c>
      <c r="T31" s="61" t="str">
        <f t="shared" si="7"/>
        <v/>
      </c>
      <c r="U31" s="62" t="str">
        <f t="shared" si="8"/>
        <v/>
      </c>
      <c r="V31" s="63" t="str">
        <f t="shared" si="9"/>
        <v/>
      </c>
      <c r="W31" s="64" t="str">
        <f t="shared" si="10"/>
        <v/>
      </c>
      <c r="X31" s="63" t="str">
        <f t="shared" si="11"/>
        <v/>
      </c>
      <c r="Y31" s="63" t="str">
        <f t="shared" si="12"/>
        <v/>
      </c>
      <c r="Z31" s="55" t="str">
        <f t="shared" si="13"/>
        <v/>
      </c>
      <c r="AA31" s="65" t="str">
        <f t="shared" si="14"/>
        <v/>
      </c>
      <c r="AB31" s="56" t="str">
        <f t="shared" si="15"/>
        <v/>
      </c>
      <c r="AC31" s="66" t="str">
        <f t="shared" si="16"/>
        <v/>
      </c>
      <c r="AD31" s="58" t="str">
        <f t="shared" si="17"/>
        <v/>
      </c>
      <c r="AE31" s="67" t="str">
        <f t="shared" si="18"/>
        <v/>
      </c>
      <c r="AF31" s="60" t="str">
        <f t="shared" si="19"/>
        <v/>
      </c>
      <c r="AG31" s="60" t="str">
        <f t="shared" si="20"/>
        <v/>
      </c>
      <c r="AH31" s="68" t="str">
        <f t="shared" si="21"/>
        <v/>
      </c>
      <c r="AI31" s="69" t="str">
        <f t="shared" si="22"/>
        <v/>
      </c>
      <c r="AJ31" s="63" t="str">
        <f t="shared" si="23"/>
        <v/>
      </c>
      <c r="AK31" s="63" t="str">
        <f t="shared" si="24"/>
        <v/>
      </c>
      <c r="AL31" s="63" t="str">
        <f t="shared" si="25"/>
        <v/>
      </c>
      <c r="AM31" s="63" t="str">
        <f t="shared" si="26"/>
        <v/>
      </c>
      <c r="AN31" s="63" t="str">
        <f t="shared" si="27"/>
        <v/>
      </c>
    </row>
    <row r="32" spans="1:40" ht="24.5" thickTop="1" thickBot="1" x14ac:dyDescent="0.55000000000000004">
      <c r="B32" t="s">
        <v>1003</v>
      </c>
      <c r="C32" s="84" t="str">
        <f>_xlfn.CONCAT(C2,"1")</f>
        <v>aitas2a1</v>
      </c>
      <c r="D32" s="88"/>
      <c r="E32" s="88"/>
      <c r="F32" s="88"/>
      <c r="G32" s="88"/>
      <c r="H32" s="89"/>
      <c r="I32" s="89"/>
      <c r="J32" s="89"/>
      <c r="K32" s="89"/>
      <c r="L32" s="87" t="str">
        <f>_xlfn.CONCAT("            ","{ line: `${",C32,"} (Mi,m,10)(Re,,181)(Mi,m,352)`, sC: ","""","tc","""","},")</f>
        <v xml:space="preserve">            { line: `${aitas2a1} (Mi,m,10)(Re,,181)(Mi,m,352)`, sC: "tc"},</v>
      </c>
      <c r="M32" s="55" t="str">
        <f t="shared" si="0"/>
        <v/>
      </c>
      <c r="N32" s="56" t="str">
        <f t="shared" si="1"/>
        <v/>
      </c>
      <c r="O32" s="57" t="str">
        <f t="shared" si="2"/>
        <v/>
      </c>
      <c r="P32" s="58" t="str">
        <f t="shared" si="3"/>
        <v/>
      </c>
      <c r="Q32" s="59" t="str">
        <f t="shared" si="4"/>
        <v/>
      </c>
      <c r="R32" s="60" t="str">
        <f t="shared" si="5"/>
        <v/>
      </c>
      <c r="S32" s="55" t="str">
        <f t="shared" si="6"/>
        <v/>
      </c>
      <c r="T32" s="61" t="str">
        <f t="shared" si="7"/>
        <v/>
      </c>
      <c r="U32" s="62" t="str">
        <f t="shared" si="8"/>
        <v/>
      </c>
      <c r="V32" s="63" t="str">
        <f t="shared" si="9"/>
        <v/>
      </c>
      <c r="W32" s="64" t="str">
        <f t="shared" si="10"/>
        <v/>
      </c>
      <c r="X32" s="63" t="str">
        <f t="shared" si="11"/>
        <v/>
      </c>
      <c r="Y32" s="63" t="str">
        <f t="shared" si="12"/>
        <v/>
      </c>
      <c r="Z32" s="55" t="str">
        <f t="shared" si="13"/>
        <v/>
      </c>
      <c r="AA32" s="65" t="str">
        <f t="shared" si="14"/>
        <v/>
      </c>
      <c r="AB32" s="56" t="str">
        <f t="shared" si="15"/>
        <v/>
      </c>
      <c r="AC32" s="66" t="str">
        <f t="shared" si="16"/>
        <v/>
      </c>
      <c r="AD32" s="58" t="str">
        <f t="shared" si="17"/>
        <v/>
      </c>
      <c r="AE32" s="67" t="str">
        <f t="shared" si="18"/>
        <v/>
      </c>
      <c r="AF32" s="60" t="str">
        <f t="shared" si="19"/>
        <v/>
      </c>
      <c r="AG32" s="60" t="str">
        <f t="shared" si="20"/>
        <v/>
      </c>
      <c r="AH32" s="68" t="str">
        <f t="shared" si="21"/>
        <v/>
      </c>
      <c r="AI32" s="69" t="str">
        <f t="shared" si="22"/>
        <v/>
      </c>
      <c r="AJ32" s="63" t="str">
        <f t="shared" si="23"/>
        <v/>
      </c>
      <c r="AK32" s="63" t="str">
        <f t="shared" si="24"/>
        <v/>
      </c>
      <c r="AL32" s="63" t="str">
        <f t="shared" si="25"/>
        <v/>
      </c>
      <c r="AM32" s="63" t="str">
        <f t="shared" si="26"/>
        <v/>
      </c>
      <c r="AN32" s="63" t="str">
        <f t="shared" si="27"/>
        <v/>
      </c>
    </row>
    <row r="33" spans="1:40" ht="24.5" thickTop="1" thickBot="1" x14ac:dyDescent="0.55000000000000004">
      <c r="B33" t="s">
        <v>1003</v>
      </c>
      <c r="C33" s="84" t="str">
        <f>_xlfn.CONCAT(C2,"2")</f>
        <v>aitas2a2</v>
      </c>
      <c r="D33" s="85"/>
      <c r="E33" s="85"/>
      <c r="F33" s="85"/>
      <c r="G33" s="85"/>
      <c r="H33" s="86"/>
      <c r="I33" s="86"/>
      <c r="J33" s="86"/>
      <c r="K33" s="86"/>
      <c r="L33" s="87" t="str">
        <f>_xlfn.CONCAT("            ","{ line: `${",C33,"} (Re,,181)(Mi,m,352)`, sC: ","""","tc","""","},")</f>
        <v xml:space="preserve">            { line: `${aitas2a2} (Re,,181)(Mi,m,352)`, sC: "tc"},</v>
      </c>
      <c r="M33" s="55" t="str">
        <f t="shared" si="0"/>
        <v/>
      </c>
      <c r="N33" s="56" t="str">
        <f t="shared" si="1"/>
        <v/>
      </c>
      <c r="O33" s="57" t="str">
        <f t="shared" si="2"/>
        <v/>
      </c>
      <c r="P33" s="58" t="str">
        <f t="shared" si="3"/>
        <v/>
      </c>
      <c r="Q33" s="59" t="str">
        <f t="shared" si="4"/>
        <v/>
      </c>
      <c r="R33" s="60" t="str">
        <f t="shared" si="5"/>
        <v/>
      </c>
      <c r="S33" s="55" t="str">
        <f t="shared" si="6"/>
        <v/>
      </c>
      <c r="T33" s="61" t="str">
        <f t="shared" si="7"/>
        <v/>
      </c>
      <c r="U33" s="62" t="str">
        <f t="shared" si="8"/>
        <v/>
      </c>
      <c r="V33" s="63" t="str">
        <f t="shared" si="9"/>
        <v/>
      </c>
      <c r="W33" s="64" t="str">
        <f t="shared" si="10"/>
        <v/>
      </c>
      <c r="X33" s="63" t="str">
        <f t="shared" si="11"/>
        <v/>
      </c>
      <c r="Y33" s="63" t="str">
        <f t="shared" si="12"/>
        <v/>
      </c>
      <c r="Z33" s="55" t="str">
        <f t="shared" si="13"/>
        <v/>
      </c>
      <c r="AA33" s="65" t="str">
        <f t="shared" si="14"/>
        <v/>
      </c>
      <c r="AB33" s="56" t="str">
        <f t="shared" si="15"/>
        <v/>
      </c>
      <c r="AC33" s="66" t="str">
        <f t="shared" si="16"/>
        <v/>
      </c>
      <c r="AD33" s="58" t="str">
        <f t="shared" si="17"/>
        <v/>
      </c>
      <c r="AE33" s="67" t="str">
        <f t="shared" si="18"/>
        <v/>
      </c>
      <c r="AF33" s="60" t="str">
        <f t="shared" si="19"/>
        <v/>
      </c>
      <c r="AG33" s="60" t="str">
        <f t="shared" si="20"/>
        <v/>
      </c>
      <c r="AH33" s="68" t="str">
        <f t="shared" si="21"/>
        <v/>
      </c>
      <c r="AI33" s="69" t="str">
        <f t="shared" si="22"/>
        <v/>
      </c>
      <c r="AJ33" s="63" t="str">
        <f t="shared" si="23"/>
        <v/>
      </c>
      <c r="AK33" s="63" t="str">
        <f t="shared" si="24"/>
        <v/>
      </c>
      <c r="AL33" s="63" t="str">
        <f t="shared" si="25"/>
        <v/>
      </c>
      <c r="AM33" s="63" t="str">
        <f t="shared" si="26"/>
        <v/>
      </c>
      <c r="AN33" s="63" t="str">
        <f t="shared" si="27"/>
        <v/>
      </c>
    </row>
    <row r="34" spans="1:40" ht="24.5" thickTop="1" thickBot="1" x14ac:dyDescent="0.55000000000000004">
      <c r="B34" t="s">
        <v>1003</v>
      </c>
      <c r="C34" s="84" t="str">
        <f>_xlfn.CONCAT(C2,"3")</f>
        <v>aitas2a3</v>
      </c>
      <c r="D34" s="88"/>
      <c r="E34" s="88"/>
      <c r="F34" s="88"/>
      <c r="G34" s="88"/>
      <c r="H34" s="89"/>
      <c r="I34" s="89"/>
      <c r="J34" s="89"/>
      <c r="K34" s="89"/>
      <c r="L34" s="87" t="str">
        <f t="shared" ref="L34:L35" si="28">_xlfn.CONCAT("            ","{ line: `${",C34,"} (Re,,181)(Mi,m,352)`, sC: ","""","tc","""","},")</f>
        <v xml:space="preserve">            { line: `${aitas2a3} (Re,,181)(Mi,m,352)`, sC: "tc"},</v>
      </c>
      <c r="M34" s="55" t="str">
        <f t="shared" si="0"/>
        <v/>
      </c>
      <c r="N34" s="56" t="str">
        <f t="shared" si="1"/>
        <v/>
      </c>
      <c r="O34" s="57" t="str">
        <f t="shared" si="2"/>
        <v/>
      </c>
      <c r="P34" s="58" t="str">
        <f t="shared" si="3"/>
        <v/>
      </c>
      <c r="Q34" s="59" t="str">
        <f t="shared" si="4"/>
        <v/>
      </c>
      <c r="R34" s="60" t="str">
        <f t="shared" si="5"/>
        <v/>
      </c>
      <c r="S34" s="55" t="str">
        <f t="shared" si="6"/>
        <v/>
      </c>
      <c r="T34" s="61" t="str">
        <f t="shared" si="7"/>
        <v/>
      </c>
      <c r="U34" s="62" t="str">
        <f t="shared" si="8"/>
        <v/>
      </c>
      <c r="V34" s="63" t="str">
        <f t="shared" si="9"/>
        <v/>
      </c>
      <c r="W34" s="64" t="str">
        <f t="shared" si="10"/>
        <v/>
      </c>
      <c r="X34" s="63" t="str">
        <f t="shared" si="11"/>
        <v/>
      </c>
      <c r="Y34" s="63" t="str">
        <f t="shared" si="12"/>
        <v/>
      </c>
      <c r="Z34" s="55" t="str">
        <f t="shared" si="13"/>
        <v/>
      </c>
      <c r="AA34" s="65" t="str">
        <f t="shared" si="14"/>
        <v/>
      </c>
      <c r="AB34" s="56" t="str">
        <f t="shared" si="15"/>
        <v/>
      </c>
      <c r="AC34" s="66" t="str">
        <f t="shared" si="16"/>
        <v/>
      </c>
      <c r="AD34" s="58" t="str">
        <f t="shared" si="17"/>
        <v/>
      </c>
      <c r="AE34" s="67" t="str">
        <f t="shared" si="18"/>
        <v/>
      </c>
      <c r="AF34" s="60" t="str">
        <f t="shared" si="19"/>
        <v/>
      </c>
      <c r="AG34" s="60" t="str">
        <f t="shared" si="20"/>
        <v/>
      </c>
      <c r="AH34" s="68" t="str">
        <f t="shared" si="21"/>
        <v/>
      </c>
      <c r="AI34" s="69" t="str">
        <f t="shared" si="22"/>
        <v/>
      </c>
      <c r="AJ34" s="63" t="str">
        <f t="shared" si="23"/>
        <v/>
      </c>
      <c r="AK34" s="63" t="str">
        <f t="shared" si="24"/>
        <v/>
      </c>
      <c r="AL34" s="63" t="str">
        <f t="shared" si="25"/>
        <v/>
      </c>
      <c r="AM34" s="63" t="str">
        <f t="shared" si="26"/>
        <v/>
      </c>
      <c r="AN34" s="63" t="str">
        <f t="shared" si="27"/>
        <v/>
      </c>
    </row>
    <row r="35" spans="1:40" ht="24.5" thickTop="1" thickBot="1" x14ac:dyDescent="0.55000000000000004">
      <c r="B35" t="s">
        <v>1003</v>
      </c>
      <c r="C35" s="84" t="str">
        <f>_xlfn.CONCAT(C2,"4")</f>
        <v>aitas2a4</v>
      </c>
      <c r="D35" s="90"/>
      <c r="E35" s="90"/>
      <c r="F35" s="90"/>
      <c r="G35" s="90"/>
      <c r="H35" s="91"/>
      <c r="I35" s="91"/>
      <c r="J35" s="91"/>
      <c r="K35" s="91"/>
      <c r="L35" s="87" t="str">
        <f t="shared" si="28"/>
        <v xml:space="preserve">            { line: `${aitas2a4} (Re,,181)(Mi,m,352)`, sC: "tc"},</v>
      </c>
      <c r="M35" s="55" t="str">
        <f t="shared" si="0"/>
        <v/>
      </c>
      <c r="N35" s="56" t="str">
        <f t="shared" si="1"/>
        <v/>
      </c>
      <c r="O35" s="57" t="str">
        <f t="shared" si="2"/>
        <v/>
      </c>
      <c r="P35" s="58" t="str">
        <f t="shared" si="3"/>
        <v/>
      </c>
      <c r="Q35" s="59" t="str">
        <f t="shared" si="4"/>
        <v/>
      </c>
      <c r="R35" s="60" t="str">
        <f t="shared" si="5"/>
        <v/>
      </c>
      <c r="S35" s="55" t="str">
        <f t="shared" si="6"/>
        <v/>
      </c>
      <c r="T35" s="61" t="str">
        <f t="shared" si="7"/>
        <v/>
      </c>
      <c r="U35" s="62" t="str">
        <f t="shared" si="8"/>
        <v/>
      </c>
      <c r="V35" s="63" t="str">
        <f t="shared" si="9"/>
        <v/>
      </c>
      <c r="W35" s="64" t="str">
        <f t="shared" si="10"/>
        <v/>
      </c>
      <c r="X35" s="63" t="str">
        <f t="shared" si="11"/>
        <v/>
      </c>
      <c r="Y35" s="63" t="str">
        <f t="shared" si="12"/>
        <v/>
      </c>
      <c r="Z35" s="55" t="str">
        <f t="shared" si="13"/>
        <v/>
      </c>
      <c r="AA35" s="65" t="str">
        <f t="shared" si="14"/>
        <v/>
      </c>
      <c r="AB35" s="56" t="str">
        <f t="shared" si="15"/>
        <v/>
      </c>
      <c r="AC35" s="66" t="str">
        <f t="shared" si="16"/>
        <v/>
      </c>
      <c r="AD35" s="58" t="str">
        <f t="shared" si="17"/>
        <v/>
      </c>
      <c r="AE35" s="67" t="str">
        <f t="shared" si="18"/>
        <v/>
      </c>
      <c r="AF35" s="60" t="str">
        <f t="shared" si="19"/>
        <v/>
      </c>
      <c r="AG35" s="60" t="str">
        <f t="shared" si="20"/>
        <v/>
      </c>
      <c r="AH35" s="68" t="str">
        <f t="shared" si="21"/>
        <v/>
      </c>
      <c r="AI35" s="69" t="str">
        <f t="shared" si="22"/>
        <v/>
      </c>
      <c r="AJ35" s="63" t="str">
        <f t="shared" si="23"/>
        <v/>
      </c>
      <c r="AK35" s="63" t="str">
        <f t="shared" si="24"/>
        <v/>
      </c>
      <c r="AL35" s="63" t="str">
        <f t="shared" si="25"/>
        <v/>
      </c>
      <c r="AM35" s="63" t="str">
        <f t="shared" si="26"/>
        <v/>
      </c>
      <c r="AN35" s="63" t="str">
        <f t="shared" si="27"/>
        <v/>
      </c>
    </row>
    <row r="36" spans="1:40" ht="24.5" thickTop="1" thickBot="1" x14ac:dyDescent="0.55000000000000004">
      <c r="B36" t="s">
        <v>1001</v>
      </c>
      <c r="C36" s="92" t="s">
        <v>2351</v>
      </c>
      <c r="D36" s="82" t="s">
        <v>1053</v>
      </c>
      <c r="E36" s="82"/>
      <c r="F36" s="82"/>
      <c r="G36" s="82"/>
      <c r="H36" s="82"/>
      <c r="I36" s="82"/>
      <c r="J36" s="82"/>
      <c r="K36" s="82"/>
      <c r="L36" s="112" t="s">
        <v>2357</v>
      </c>
      <c r="M36" s="55" t="str">
        <f t="shared" si="0"/>
        <v>(</v>
      </c>
      <c r="N36" s="56" t="str">
        <f t="shared" si="1"/>
        <v>Sol</v>
      </c>
      <c r="O36" s="57" t="str">
        <f t="shared" si="2"/>
        <v>,</v>
      </c>
      <c r="P36" s="58" t="str">
        <f t="shared" si="3"/>
        <v/>
      </c>
      <c r="Q36" s="59" t="str">
        <f t="shared" si="4"/>
        <v>,</v>
      </c>
      <c r="R36" s="60">
        <f>IF(N36="","",11)</f>
        <v>11</v>
      </c>
      <c r="S36" s="55" t="str">
        <f t="shared" si="6"/>
        <v>)</v>
      </c>
      <c r="T36" s="61" t="str">
        <f t="shared" si="7"/>
        <v/>
      </c>
      <c r="U36" s="62" t="str">
        <f t="shared" si="8"/>
        <v/>
      </c>
      <c r="V36" s="63" t="str">
        <f t="shared" si="9"/>
        <v/>
      </c>
      <c r="W36" s="64" t="str">
        <f t="shared" si="10"/>
        <v/>
      </c>
      <c r="X36" s="63" t="str">
        <f t="shared" si="11"/>
        <v/>
      </c>
      <c r="Y36" s="63" t="str">
        <f t="shared" si="12"/>
        <v/>
      </c>
      <c r="Z36" s="55" t="str">
        <f t="shared" si="13"/>
        <v/>
      </c>
      <c r="AA36" s="65" t="str">
        <f t="shared" si="14"/>
        <v/>
      </c>
      <c r="AB36" s="56" t="str">
        <f t="shared" si="15"/>
        <v/>
      </c>
      <c r="AC36" s="66" t="str">
        <f t="shared" si="16"/>
        <v/>
      </c>
      <c r="AD36" s="58" t="str">
        <f t="shared" si="17"/>
        <v/>
      </c>
      <c r="AE36" s="67" t="str">
        <f t="shared" si="18"/>
        <v/>
      </c>
      <c r="AF36" s="60" t="str">
        <f t="shared" si="19"/>
        <v/>
      </c>
      <c r="AG36" s="60" t="str">
        <f t="shared" si="20"/>
        <v/>
      </c>
      <c r="AH36" s="68" t="str">
        <f t="shared" si="21"/>
        <v/>
      </c>
      <c r="AI36" s="69" t="str">
        <f t="shared" si="22"/>
        <v/>
      </c>
      <c r="AJ36" s="63" t="str">
        <f t="shared" si="23"/>
        <v/>
      </c>
      <c r="AK36" s="63" t="str">
        <f t="shared" si="24"/>
        <v/>
      </c>
      <c r="AL36" s="63" t="str">
        <f t="shared" si="25"/>
        <v/>
      </c>
      <c r="AM36" s="63" t="str">
        <f t="shared" si="26"/>
        <v/>
      </c>
      <c r="AN36" s="63" t="str">
        <f t="shared" si="27"/>
        <v/>
      </c>
    </row>
    <row r="37" spans="1:40" ht="24.5" thickTop="1" thickBot="1" x14ac:dyDescent="0.55000000000000004">
      <c r="A37" s="113"/>
      <c r="B37" s="113"/>
      <c r="C37" s="114" t="s">
        <v>999</v>
      </c>
      <c r="D37" s="115"/>
      <c r="E37" s="115"/>
      <c r="F37" s="115"/>
      <c r="G37" s="115"/>
      <c r="H37" s="115"/>
      <c r="I37" s="115"/>
      <c r="J37" s="115"/>
      <c r="K37" s="115"/>
      <c r="L37" s="116" t="s">
        <v>2352</v>
      </c>
      <c r="M37" s="55" t="str">
        <f t="shared" ref="M37:M45" si="29">IF(N37="","","(")</f>
        <v/>
      </c>
      <c r="N37" s="56" t="str">
        <f t="shared" ref="N37:N45" si="30">IF(D37="","",D37)</f>
        <v/>
      </c>
      <c r="O37" s="57" t="str">
        <f t="shared" ref="O37:O45" si="31">IF(N37="","",",")</f>
        <v/>
      </c>
      <c r="P37" s="58" t="str">
        <f t="shared" ref="P37:P45" si="32">IF(E37="","",E37)</f>
        <v/>
      </c>
      <c r="Q37" s="59" t="str">
        <f t="shared" ref="Q37:Q45" si="33">IF(N37="","",",")</f>
        <v/>
      </c>
      <c r="R37" s="60" t="str">
        <f t="shared" ref="R37" si="34">IF(N37="","",15)</f>
        <v/>
      </c>
      <c r="S37" s="55" t="str">
        <f t="shared" ref="S37:S45" si="35">IF(N37="","",")")</f>
        <v/>
      </c>
      <c r="T37" s="61" t="str">
        <f t="shared" ref="T37:T45" si="36">IF(U37="","","(")</f>
        <v/>
      </c>
      <c r="U37" s="62" t="str">
        <f t="shared" ref="U37:U45" si="37">IF(F37="","",F37)</f>
        <v/>
      </c>
      <c r="V37" s="63" t="str">
        <f t="shared" ref="V37:V45" si="38">IF(U37="","",",")</f>
        <v/>
      </c>
      <c r="W37" s="64" t="str">
        <f t="shared" ref="W37:W45" si="39">IF(G37="","",G37)</f>
        <v/>
      </c>
      <c r="X37" s="63" t="str">
        <f t="shared" ref="X37:X45" si="40">IF(U37="","",",")</f>
        <v/>
      </c>
      <c r="Y37" s="63" t="str">
        <f t="shared" ref="Y37:Y45" si="41">IF(U37="","",250)</f>
        <v/>
      </c>
      <c r="Z37" s="55" t="str">
        <f t="shared" ref="Z37:Z45" si="42">IF(U37="","",")")</f>
        <v/>
      </c>
      <c r="AA37" s="65" t="str">
        <f t="shared" ref="AA37:AA45" si="43">IF(AB37="","","(")</f>
        <v/>
      </c>
      <c r="AB37" s="56" t="str">
        <f t="shared" ref="AB37:AB45" si="44">IF(H37="","",H37)</f>
        <v/>
      </c>
      <c r="AC37" s="66" t="str">
        <f t="shared" ref="AC37:AC45" si="45">IF(AB37="","",",")</f>
        <v/>
      </c>
      <c r="AD37" s="58" t="str">
        <f t="shared" ref="AD37:AD45" si="46">IF(I37="","",I37)</f>
        <v/>
      </c>
      <c r="AE37" s="67" t="str">
        <f t="shared" ref="AE37:AE45" si="47">IF(AB37="","",",")</f>
        <v/>
      </c>
      <c r="AF37" s="60" t="str">
        <f t="shared" ref="AF37:AF45" si="48">IF(AB37="","",350)</f>
        <v/>
      </c>
      <c r="AG37" s="60" t="str">
        <f t="shared" ref="AG37:AG45" si="49">IF(AB37="","",")")</f>
        <v/>
      </c>
      <c r="AH37" s="68" t="str">
        <f t="shared" ref="AH37:AH45" si="50">IF(AI37="","","(")</f>
        <v/>
      </c>
      <c r="AI37" s="69" t="str">
        <f t="shared" ref="AI37:AI45" si="51">IF(J37="","",J37)</f>
        <v/>
      </c>
      <c r="AJ37" s="63" t="str">
        <f t="shared" ref="AJ37:AJ45" si="52">IF(AI37="","",",")</f>
        <v/>
      </c>
      <c r="AK37" s="63" t="str">
        <f t="shared" ref="AK37:AK45" si="53">IF(K37="","",K37)</f>
        <v/>
      </c>
      <c r="AL37" s="63" t="str">
        <f t="shared" ref="AL37:AL45" si="54">IF(AI37="","",",")</f>
        <v/>
      </c>
      <c r="AM37" s="63" t="str">
        <f t="shared" ref="AM37:AM45" si="55">IF(AI37="","",450)</f>
        <v/>
      </c>
      <c r="AN37" s="63" t="str">
        <f t="shared" ref="AN37:AN45" si="56">IF(AI37="","",")")</f>
        <v/>
      </c>
    </row>
    <row r="38" spans="1:40" ht="24.5" thickTop="1" thickBot="1" x14ac:dyDescent="0.55000000000000004">
      <c r="A38" t="s">
        <v>2349</v>
      </c>
      <c r="B38" t="s">
        <v>2354</v>
      </c>
      <c r="C38" s="81" t="s">
        <v>2353</v>
      </c>
      <c r="D38" s="82"/>
      <c r="E38" s="82"/>
      <c r="F38" s="82"/>
      <c r="G38" s="82"/>
      <c r="H38" s="82"/>
      <c r="I38" s="82"/>
      <c r="J38" s="82"/>
      <c r="K38" s="82"/>
      <c r="L38" s="80" t="str">
        <f>IF(C38="","",_xlfn.CONCAT("       triggerLine: ","""",C38,M38:AN38,""", sC: ","""",B38,""", color: ","""","red",""", lines: ["))</f>
        <v xml:space="preserve">       triggerLine: "Modelo II", sC: "as mod2", color: "red", lines: [</v>
      </c>
      <c r="M38" s="55" t="str">
        <f t="shared" si="29"/>
        <v/>
      </c>
      <c r="N38" s="56" t="str">
        <f t="shared" si="30"/>
        <v/>
      </c>
      <c r="O38" s="57" t="str">
        <f t="shared" si="31"/>
        <v/>
      </c>
      <c r="P38" s="58" t="str">
        <f t="shared" si="32"/>
        <v/>
      </c>
      <c r="Q38" s="59" t="str">
        <f t="shared" si="33"/>
        <v/>
      </c>
      <c r="R38" s="60" t="str">
        <f>IF(N38="","",10)</f>
        <v/>
      </c>
      <c r="S38" s="55" t="str">
        <f t="shared" si="35"/>
        <v/>
      </c>
      <c r="T38" s="61" t="str">
        <f t="shared" si="36"/>
        <v/>
      </c>
      <c r="U38" s="62" t="str">
        <f t="shared" si="37"/>
        <v/>
      </c>
      <c r="V38" s="63" t="str">
        <f t="shared" si="38"/>
        <v/>
      </c>
      <c r="W38" s="64" t="str">
        <f t="shared" si="39"/>
        <v/>
      </c>
      <c r="X38" s="63" t="str">
        <f t="shared" si="40"/>
        <v/>
      </c>
      <c r="Y38" s="63" t="str">
        <f t="shared" si="41"/>
        <v/>
      </c>
      <c r="Z38" s="55" t="str">
        <f t="shared" si="42"/>
        <v/>
      </c>
      <c r="AA38" s="65" t="str">
        <f t="shared" si="43"/>
        <v/>
      </c>
      <c r="AB38" s="56" t="str">
        <f t="shared" si="44"/>
        <v/>
      </c>
      <c r="AC38" s="66" t="str">
        <f t="shared" si="45"/>
        <v/>
      </c>
      <c r="AD38" s="58" t="str">
        <f t="shared" si="46"/>
        <v/>
      </c>
      <c r="AE38" s="67" t="str">
        <f t="shared" si="47"/>
        <v/>
      </c>
      <c r="AF38" s="60" t="str">
        <f t="shared" si="48"/>
        <v/>
      </c>
      <c r="AG38" s="60" t="str">
        <f t="shared" si="49"/>
        <v/>
      </c>
      <c r="AH38" s="68" t="str">
        <f t="shared" si="50"/>
        <v/>
      </c>
      <c r="AI38" s="69" t="str">
        <f t="shared" si="51"/>
        <v/>
      </c>
      <c r="AJ38" s="63" t="str">
        <f t="shared" si="52"/>
        <v/>
      </c>
      <c r="AK38" s="63" t="str">
        <f t="shared" si="53"/>
        <v/>
      </c>
      <c r="AL38" s="63" t="str">
        <f t="shared" si="54"/>
        <v/>
      </c>
      <c r="AM38" s="63" t="str">
        <f t="shared" si="55"/>
        <v/>
      </c>
      <c r="AN38" s="63" t="str">
        <f t="shared" si="56"/>
        <v/>
      </c>
    </row>
    <row r="39" spans="1:40" ht="24.5" thickTop="1" thickBot="1" x14ac:dyDescent="0.55000000000000004">
      <c r="C39" s="81"/>
      <c r="D39" s="82"/>
      <c r="E39" s="82"/>
      <c r="F39" s="82"/>
      <c r="G39" s="82"/>
      <c r="H39" s="82"/>
      <c r="I39" s="82"/>
      <c r="J39" s="82"/>
      <c r="K39" s="82"/>
      <c r="L39" s="80" t="s">
        <v>2355</v>
      </c>
      <c r="M39" s="55"/>
      <c r="N39" s="56"/>
      <c r="O39" s="57"/>
      <c r="P39" s="58"/>
      <c r="Q39" s="59"/>
      <c r="R39" s="60"/>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4.5" thickTop="1" thickBot="1" x14ac:dyDescent="0.55000000000000004">
      <c r="B40" t="s">
        <v>1003</v>
      </c>
      <c r="C40" s="84" t="s">
        <v>1004</v>
      </c>
      <c r="D40" s="85"/>
      <c r="E40" s="85"/>
      <c r="F40" s="85"/>
      <c r="G40" s="85"/>
      <c r="H40" s="86"/>
      <c r="I40" s="86"/>
      <c r="J40" s="86"/>
      <c r="K40" s="86"/>
      <c r="L40" s="87" t="s">
        <v>2356</v>
      </c>
      <c r="M40" s="55" t="str">
        <f t="shared" si="29"/>
        <v/>
      </c>
      <c r="N40" s="56" t="str">
        <f t="shared" si="30"/>
        <v/>
      </c>
      <c r="O40" s="57" t="str">
        <f t="shared" si="31"/>
        <v/>
      </c>
      <c r="P40" s="58" t="str">
        <f t="shared" si="32"/>
        <v/>
      </c>
      <c r="Q40" s="59" t="str">
        <f t="shared" si="33"/>
        <v/>
      </c>
      <c r="R40" s="60" t="str">
        <f t="shared" ref="R40:R44" si="57">IF(N40="","",15)</f>
        <v/>
      </c>
      <c r="S40" s="55" t="str">
        <f t="shared" si="35"/>
        <v/>
      </c>
      <c r="T40" s="61" t="str">
        <f t="shared" si="36"/>
        <v/>
      </c>
      <c r="U40" s="62" t="str">
        <f t="shared" si="37"/>
        <v/>
      </c>
      <c r="V40" s="63" t="str">
        <f t="shared" si="38"/>
        <v/>
      </c>
      <c r="W40" s="64" t="str">
        <f t="shared" si="39"/>
        <v/>
      </c>
      <c r="X40" s="63" t="str">
        <f t="shared" si="40"/>
        <v/>
      </c>
      <c r="Y40" s="63" t="str">
        <f t="shared" si="41"/>
        <v/>
      </c>
      <c r="Z40" s="55" t="str">
        <f t="shared" si="42"/>
        <v/>
      </c>
      <c r="AA40" s="65" t="str">
        <f t="shared" si="43"/>
        <v/>
      </c>
      <c r="AB40" s="56" t="str">
        <f t="shared" si="44"/>
        <v/>
      </c>
      <c r="AC40" s="66" t="str">
        <f t="shared" si="45"/>
        <v/>
      </c>
      <c r="AD40" s="58" t="str">
        <f t="shared" si="46"/>
        <v/>
      </c>
      <c r="AE40" s="67" t="str">
        <f t="shared" si="47"/>
        <v/>
      </c>
      <c r="AF40" s="60" t="str">
        <f t="shared" si="48"/>
        <v/>
      </c>
      <c r="AG40" s="60" t="str">
        <f t="shared" si="49"/>
        <v/>
      </c>
      <c r="AH40" s="68" t="str">
        <f t="shared" si="50"/>
        <v/>
      </c>
      <c r="AI40" s="69" t="str">
        <f t="shared" si="51"/>
        <v/>
      </c>
      <c r="AJ40" s="63" t="str">
        <f t="shared" si="52"/>
        <v/>
      </c>
      <c r="AK40" s="63" t="str">
        <f t="shared" si="53"/>
        <v/>
      </c>
      <c r="AL40" s="63" t="str">
        <f t="shared" si="54"/>
        <v/>
      </c>
      <c r="AM40" s="63" t="str">
        <f t="shared" si="55"/>
        <v/>
      </c>
      <c r="AN40" s="63" t="str">
        <f t="shared" si="56"/>
        <v/>
      </c>
    </row>
    <row r="41" spans="1:40" ht="24.5" thickTop="1" thickBot="1" x14ac:dyDescent="0.55000000000000004">
      <c r="B41" t="s">
        <v>1003</v>
      </c>
      <c r="C41" s="84" t="str">
        <f>_xlfn.CONCAT(C2,"1")</f>
        <v>aitas2a1</v>
      </c>
      <c r="D41" s="88"/>
      <c r="E41" s="88"/>
      <c r="F41" s="88"/>
      <c r="G41" s="88"/>
      <c r="H41" s="89"/>
      <c r="I41" s="89"/>
      <c r="J41" s="89"/>
      <c r="K41" s="89"/>
      <c r="L41" s="87" t="str">
        <f>_xlfn.CONCAT("            ","{ line: `${",C41,"} (Do,,10)(Mi,,178)(La,m,342)`, sC: ","""","tc","""","},")</f>
        <v xml:space="preserve">            { line: `${aitas2a1} (Do,,10)(Mi,,178)(La,m,342)`, sC: "tc"},</v>
      </c>
      <c r="M41" s="55" t="str">
        <f t="shared" si="29"/>
        <v/>
      </c>
      <c r="N41" s="56" t="str">
        <f t="shared" si="30"/>
        <v/>
      </c>
      <c r="O41" s="57" t="str">
        <f t="shared" si="31"/>
        <v/>
      </c>
      <c r="P41" s="58" t="str">
        <f t="shared" si="32"/>
        <v/>
      </c>
      <c r="Q41" s="59" t="str">
        <f t="shared" si="33"/>
        <v/>
      </c>
      <c r="R41" s="60" t="str">
        <f t="shared" si="57"/>
        <v/>
      </c>
      <c r="S41" s="55" t="str">
        <f t="shared" si="35"/>
        <v/>
      </c>
      <c r="T41" s="61" t="str">
        <f t="shared" si="36"/>
        <v/>
      </c>
      <c r="U41" s="62" t="str">
        <f t="shared" si="37"/>
        <v/>
      </c>
      <c r="V41" s="63" t="str">
        <f t="shared" si="38"/>
        <v/>
      </c>
      <c r="W41" s="64" t="str">
        <f t="shared" si="39"/>
        <v/>
      </c>
      <c r="X41" s="63" t="str">
        <f t="shared" si="40"/>
        <v/>
      </c>
      <c r="Y41" s="63" t="str">
        <f t="shared" si="41"/>
        <v/>
      </c>
      <c r="Z41" s="55" t="str">
        <f t="shared" si="42"/>
        <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1:40" ht="24.5" thickTop="1" thickBot="1" x14ac:dyDescent="0.55000000000000004">
      <c r="B42" t="s">
        <v>1003</v>
      </c>
      <c r="C42" s="84" t="str">
        <f>_xlfn.CONCAT(C2,"2")</f>
        <v>aitas2a2</v>
      </c>
      <c r="D42" s="85"/>
      <c r="E42" s="85"/>
      <c r="F42" s="85"/>
      <c r="G42" s="85"/>
      <c r="H42" s="86"/>
      <c r="I42" s="86"/>
      <c r="J42" s="86"/>
      <c r="K42" s="86"/>
      <c r="L42" s="87" t="str">
        <f>_xlfn.CONCAT("            ","{ line: `${",C42,"} (Do,,151)(Mi,,252)(La,m,350)`, sC: ","""","tc","""","},")</f>
        <v xml:space="preserve">            { line: `${aitas2a2} (Do,,151)(Mi,,252)(La,m,350)`, sC: "tc"},</v>
      </c>
      <c r="M42" s="55" t="str">
        <f t="shared" si="29"/>
        <v/>
      </c>
      <c r="N42" s="56" t="str">
        <f t="shared" si="30"/>
        <v/>
      </c>
      <c r="O42" s="57" t="str">
        <f t="shared" si="31"/>
        <v/>
      </c>
      <c r="P42" s="58" t="str">
        <f t="shared" si="32"/>
        <v/>
      </c>
      <c r="Q42" s="59" t="str">
        <f t="shared" si="33"/>
        <v/>
      </c>
      <c r="R42" s="60" t="str">
        <f t="shared" si="57"/>
        <v/>
      </c>
      <c r="S42" s="55" t="str">
        <f t="shared" si="35"/>
        <v/>
      </c>
      <c r="T42" s="61" t="str">
        <f t="shared" si="36"/>
        <v/>
      </c>
      <c r="U42" s="62" t="str">
        <f t="shared" si="37"/>
        <v/>
      </c>
      <c r="V42" s="63" t="str">
        <f t="shared" si="38"/>
        <v/>
      </c>
      <c r="W42" s="64" t="str">
        <f t="shared" si="39"/>
        <v/>
      </c>
      <c r="X42" s="63" t="str">
        <f t="shared" si="40"/>
        <v/>
      </c>
      <c r="Y42" s="63" t="str">
        <f t="shared" si="41"/>
        <v/>
      </c>
      <c r="Z42" s="55" t="str">
        <f t="shared" si="42"/>
        <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1:40" ht="24.5" thickTop="1" thickBot="1" x14ac:dyDescent="0.55000000000000004">
      <c r="B43" t="s">
        <v>1003</v>
      </c>
      <c r="C43" s="84" t="str">
        <f>_xlfn.CONCAT(C2,"3")</f>
        <v>aitas2a3</v>
      </c>
      <c r="D43" s="88"/>
      <c r="E43" s="88"/>
      <c r="F43" s="88"/>
      <c r="G43" s="88"/>
      <c r="H43" s="89"/>
      <c r="I43" s="89"/>
      <c r="J43" s="89"/>
      <c r="K43" s="89"/>
      <c r="L43" s="87" t="str">
        <f>_xlfn.CONCAT("            ","{ line: `${",C43,"} (Do,,151)(Mi,,252)(La,m,350)`, sC: ","""","tc","""","},")</f>
        <v xml:space="preserve">            { line: `${aitas2a3} (Do,,151)(Mi,,252)(La,m,350)`, sC: "tc"},</v>
      </c>
      <c r="M43" s="55" t="str">
        <f t="shared" si="29"/>
        <v/>
      </c>
      <c r="N43" s="56" t="str">
        <f t="shared" si="30"/>
        <v/>
      </c>
      <c r="O43" s="57" t="str">
        <f t="shared" si="31"/>
        <v/>
      </c>
      <c r="P43" s="58" t="str">
        <f t="shared" si="32"/>
        <v/>
      </c>
      <c r="Q43" s="59" t="str">
        <f t="shared" si="33"/>
        <v/>
      </c>
      <c r="R43" s="60" t="str">
        <f t="shared" si="57"/>
        <v/>
      </c>
      <c r="S43" s="55" t="str">
        <f t="shared" si="35"/>
        <v/>
      </c>
      <c r="T43" s="61" t="str">
        <f t="shared" si="36"/>
        <v/>
      </c>
      <c r="U43" s="62" t="str">
        <f t="shared" si="37"/>
        <v/>
      </c>
      <c r="V43" s="63" t="str">
        <f t="shared" si="38"/>
        <v/>
      </c>
      <c r="W43" s="64" t="str">
        <f t="shared" si="39"/>
        <v/>
      </c>
      <c r="X43" s="63" t="str">
        <f t="shared" si="40"/>
        <v/>
      </c>
      <c r="Y43" s="63" t="str">
        <f t="shared" si="41"/>
        <v/>
      </c>
      <c r="Z43" s="55" t="str">
        <f t="shared" si="42"/>
        <v/>
      </c>
      <c r="AA43" s="65" t="str">
        <f t="shared" si="43"/>
        <v/>
      </c>
      <c r="AB43" s="56" t="str">
        <f t="shared" si="44"/>
        <v/>
      </c>
      <c r="AC43" s="66" t="str">
        <f t="shared" si="45"/>
        <v/>
      </c>
      <c r="AD43" s="58" t="str">
        <f t="shared" si="46"/>
        <v/>
      </c>
      <c r="AE43" s="67" t="str">
        <f t="shared" si="47"/>
        <v/>
      </c>
      <c r="AF43" s="60" t="str">
        <f t="shared" si="48"/>
        <v/>
      </c>
      <c r="AG43" s="60" t="str">
        <f t="shared" si="49"/>
        <v/>
      </c>
      <c r="AH43" s="68" t="str">
        <f t="shared" si="50"/>
        <v/>
      </c>
      <c r="AI43" s="69" t="str">
        <f t="shared" si="51"/>
        <v/>
      </c>
      <c r="AJ43" s="63" t="str">
        <f t="shared" si="52"/>
        <v/>
      </c>
      <c r="AK43" s="63" t="str">
        <f t="shared" si="53"/>
        <v/>
      </c>
      <c r="AL43" s="63" t="str">
        <f t="shared" si="54"/>
        <v/>
      </c>
      <c r="AM43" s="63" t="str">
        <f t="shared" si="55"/>
        <v/>
      </c>
      <c r="AN43" s="63" t="str">
        <f t="shared" si="56"/>
        <v/>
      </c>
    </row>
    <row r="44" spans="1:40" ht="24.5" thickTop="1" thickBot="1" x14ac:dyDescent="0.55000000000000004">
      <c r="B44" t="s">
        <v>1003</v>
      </c>
      <c r="C44" s="84" t="str">
        <f>_xlfn.CONCAT(C2,"4")</f>
        <v>aitas2a4</v>
      </c>
      <c r="D44" s="90"/>
      <c r="E44" s="90"/>
      <c r="F44" s="90"/>
      <c r="G44" s="90"/>
      <c r="H44" s="91"/>
      <c r="I44" s="91"/>
      <c r="J44" s="91"/>
      <c r="K44" s="91"/>
      <c r="L44" s="87" t="str">
        <f>_xlfn.CONCAT("            ","{ line: `${",C44,"} (Do,,151)(Mi,,252)(La,m,350)`, sC: ","""","tc","""","},")</f>
        <v xml:space="preserve">            { line: `${aitas2a4} (Do,,151)(Mi,,252)(La,m,350)`, sC: "tc"},</v>
      </c>
      <c r="M44" s="55" t="str">
        <f t="shared" si="29"/>
        <v/>
      </c>
      <c r="N44" s="56" t="str">
        <f t="shared" si="30"/>
        <v/>
      </c>
      <c r="O44" s="57" t="str">
        <f t="shared" si="31"/>
        <v/>
      </c>
      <c r="P44" s="58" t="str">
        <f t="shared" si="32"/>
        <v/>
      </c>
      <c r="Q44" s="59" t="str">
        <f t="shared" si="33"/>
        <v/>
      </c>
      <c r="R44" s="60" t="str">
        <f t="shared" si="57"/>
        <v/>
      </c>
      <c r="S44" s="55" t="str">
        <f t="shared" si="35"/>
        <v/>
      </c>
      <c r="T44" s="61" t="str">
        <f t="shared" si="36"/>
        <v/>
      </c>
      <c r="U44" s="62" t="str">
        <f t="shared" si="37"/>
        <v/>
      </c>
      <c r="V44" s="63" t="str">
        <f t="shared" si="38"/>
        <v/>
      </c>
      <c r="W44" s="64" t="str">
        <f t="shared" si="39"/>
        <v/>
      </c>
      <c r="X44" s="63" t="str">
        <f t="shared" si="40"/>
        <v/>
      </c>
      <c r="Y44" s="63" t="str">
        <f t="shared" si="41"/>
        <v/>
      </c>
      <c r="Z44" s="55" t="str">
        <f t="shared" si="42"/>
        <v/>
      </c>
      <c r="AA44" s="65" t="str">
        <f t="shared" si="43"/>
        <v/>
      </c>
      <c r="AB44" s="56" t="str">
        <f t="shared" si="44"/>
        <v/>
      </c>
      <c r="AC44" s="66" t="str">
        <f t="shared" si="45"/>
        <v/>
      </c>
      <c r="AD44" s="58" t="str">
        <f t="shared" si="46"/>
        <v/>
      </c>
      <c r="AE44" s="67" t="str">
        <f t="shared" si="47"/>
        <v/>
      </c>
      <c r="AF44" s="60" t="str">
        <f t="shared" si="48"/>
        <v/>
      </c>
      <c r="AG44" s="60" t="str">
        <f t="shared" si="49"/>
        <v/>
      </c>
      <c r="AH44" s="68" t="str">
        <f t="shared" si="50"/>
        <v/>
      </c>
      <c r="AI44" s="69" t="str">
        <f t="shared" si="51"/>
        <v/>
      </c>
      <c r="AJ44" s="63" t="str">
        <f t="shared" si="52"/>
        <v/>
      </c>
      <c r="AK44" s="63" t="str">
        <f t="shared" si="53"/>
        <v/>
      </c>
      <c r="AL44" s="63" t="str">
        <f t="shared" si="54"/>
        <v/>
      </c>
      <c r="AM44" s="63" t="str">
        <f t="shared" si="55"/>
        <v/>
      </c>
      <c r="AN44" s="63" t="str">
        <f t="shared" si="56"/>
        <v/>
      </c>
    </row>
    <row r="45" spans="1:40" ht="24.5" thickTop="1" thickBot="1" x14ac:dyDescent="0.55000000000000004">
      <c r="B45" t="s">
        <v>1001</v>
      </c>
      <c r="C45" s="92" t="s">
        <v>2351</v>
      </c>
      <c r="D45" s="82" t="s">
        <v>1053</v>
      </c>
      <c r="E45" s="82"/>
      <c r="F45" s="82"/>
      <c r="G45" s="82"/>
      <c r="H45" s="82"/>
      <c r="I45" s="82"/>
      <c r="J45" s="82"/>
      <c r="K45" s="82"/>
      <c r="L45" s="112" t="s">
        <v>2358</v>
      </c>
      <c r="M45" s="55" t="str">
        <f t="shared" si="29"/>
        <v>(</v>
      </c>
      <c r="N45" s="56" t="str">
        <f t="shared" si="30"/>
        <v>Sol</v>
      </c>
      <c r="O45" s="57" t="str">
        <f t="shared" si="31"/>
        <v>,</v>
      </c>
      <c r="P45" s="58" t="str">
        <f t="shared" si="32"/>
        <v/>
      </c>
      <c r="Q45" s="59" t="str">
        <f t="shared" si="33"/>
        <v>,</v>
      </c>
      <c r="R45" s="60">
        <f>IF(N45="","",11)</f>
        <v>11</v>
      </c>
      <c r="S45" s="55" t="str">
        <f t="shared" si="35"/>
        <v>)</v>
      </c>
      <c r="T45" s="61" t="str">
        <f t="shared" si="36"/>
        <v/>
      </c>
      <c r="U45" s="62" t="str">
        <f t="shared" si="37"/>
        <v/>
      </c>
      <c r="V45" s="63" t="str">
        <f t="shared" si="38"/>
        <v/>
      </c>
      <c r="W45" s="64" t="str">
        <f t="shared" si="39"/>
        <v/>
      </c>
      <c r="X45" s="63" t="str">
        <f t="shared" si="40"/>
        <v/>
      </c>
      <c r="Y45" s="63" t="str">
        <f t="shared" si="41"/>
        <v/>
      </c>
      <c r="Z45" s="55" t="str">
        <f t="shared" si="42"/>
        <v/>
      </c>
      <c r="AA45" s="65" t="str">
        <f t="shared" si="43"/>
        <v/>
      </c>
      <c r="AB45" s="56" t="str">
        <f t="shared" si="44"/>
        <v/>
      </c>
      <c r="AC45" s="66" t="str">
        <f t="shared" si="45"/>
        <v/>
      </c>
      <c r="AD45" s="58" t="str">
        <f t="shared" si="46"/>
        <v/>
      </c>
      <c r="AE45" s="67" t="str">
        <f t="shared" si="47"/>
        <v/>
      </c>
      <c r="AF45" s="60" t="str">
        <f t="shared" si="48"/>
        <v/>
      </c>
      <c r="AG45" s="60" t="str">
        <f t="shared" si="49"/>
        <v/>
      </c>
      <c r="AH45" s="68" t="str">
        <f t="shared" si="50"/>
        <v/>
      </c>
      <c r="AI45" s="69" t="str">
        <f t="shared" si="51"/>
        <v/>
      </c>
      <c r="AJ45" s="63" t="str">
        <f t="shared" si="52"/>
        <v/>
      </c>
      <c r="AK45" s="63" t="str">
        <f t="shared" si="53"/>
        <v/>
      </c>
      <c r="AL45" s="63" t="str">
        <f t="shared" si="54"/>
        <v/>
      </c>
      <c r="AM45" s="63" t="str">
        <f t="shared" si="55"/>
        <v/>
      </c>
      <c r="AN45" s="63" t="str">
        <f t="shared" si="56"/>
        <v/>
      </c>
    </row>
    <row r="46" spans="1:40" ht="24.5" thickTop="1" thickBot="1" x14ac:dyDescent="0.55000000000000004">
      <c r="A46" s="113"/>
      <c r="B46" s="113"/>
      <c r="C46" s="114" t="s">
        <v>999</v>
      </c>
      <c r="D46" s="115"/>
      <c r="E46" s="115"/>
      <c r="F46" s="115"/>
      <c r="G46" s="115"/>
      <c r="H46" s="115"/>
      <c r="I46" s="115"/>
      <c r="J46" s="115"/>
      <c r="K46" s="115"/>
      <c r="L46" s="116" t="s">
        <v>2359</v>
      </c>
      <c r="M46" s="55" t="str">
        <f t="shared" ref="M46:M47" si="58">IF(N46="","","(")</f>
        <v/>
      </c>
      <c r="N46" s="56" t="str">
        <f t="shared" ref="N46:N47" si="59">IF(D46="","",D46)</f>
        <v/>
      </c>
      <c r="O46" s="57" t="str">
        <f t="shared" ref="O46:O47" si="60">IF(N46="","",",")</f>
        <v/>
      </c>
      <c r="P46" s="58" t="str">
        <f t="shared" ref="P46:P47" si="61">IF(E46="","",E46)</f>
        <v/>
      </c>
      <c r="Q46" s="59" t="str">
        <f t="shared" ref="Q46:Q47" si="62">IF(N46="","",",")</f>
        <v/>
      </c>
      <c r="R46" s="60" t="str">
        <f t="shared" ref="R46" si="63">IF(N46="","",15)</f>
        <v/>
      </c>
      <c r="S46" s="55" t="str">
        <f t="shared" ref="S46:S47" si="64">IF(N46="","",")")</f>
        <v/>
      </c>
      <c r="T46" s="61" t="str">
        <f t="shared" ref="T46:T47" si="65">IF(U46="","","(")</f>
        <v/>
      </c>
      <c r="U46" s="62" t="str">
        <f t="shared" ref="U46:U47" si="66">IF(F46="","",F46)</f>
        <v/>
      </c>
      <c r="V46" s="63" t="str">
        <f t="shared" ref="V46:V47" si="67">IF(U46="","",",")</f>
        <v/>
      </c>
      <c r="W46" s="64" t="str">
        <f t="shared" ref="W46:W47" si="68">IF(G46="","",G46)</f>
        <v/>
      </c>
      <c r="X46" s="63" t="str">
        <f t="shared" ref="X46:X47" si="69">IF(U46="","",",")</f>
        <v/>
      </c>
      <c r="Y46" s="63" t="str">
        <f t="shared" ref="Y46:Y47" si="70">IF(U46="","",250)</f>
        <v/>
      </c>
      <c r="Z46" s="55" t="str">
        <f t="shared" ref="Z46:Z47" si="71">IF(U46="","",")")</f>
        <v/>
      </c>
      <c r="AA46" s="65" t="str">
        <f t="shared" ref="AA46:AA47" si="72">IF(AB46="","","(")</f>
        <v/>
      </c>
      <c r="AB46" s="56" t="str">
        <f t="shared" ref="AB46:AB47" si="73">IF(H46="","",H46)</f>
        <v/>
      </c>
      <c r="AC46" s="66" t="str">
        <f t="shared" ref="AC46:AC47" si="74">IF(AB46="","",",")</f>
        <v/>
      </c>
      <c r="AD46" s="58" t="str">
        <f t="shared" ref="AD46:AD47" si="75">IF(I46="","",I46)</f>
        <v/>
      </c>
      <c r="AE46" s="67" t="str">
        <f t="shared" ref="AE46:AE47" si="76">IF(AB46="","",",")</f>
        <v/>
      </c>
      <c r="AF46" s="60" t="str">
        <f t="shared" ref="AF46:AF47" si="77">IF(AB46="","",350)</f>
        <v/>
      </c>
      <c r="AG46" s="60" t="str">
        <f t="shared" ref="AG46:AG47" si="78">IF(AB46="","",")")</f>
        <v/>
      </c>
      <c r="AH46" s="68" t="str">
        <f t="shared" ref="AH46:AH47" si="79">IF(AI46="","","(")</f>
        <v/>
      </c>
      <c r="AI46" s="69" t="str">
        <f t="shared" ref="AI46:AI47" si="80">IF(J46="","",J46)</f>
        <v/>
      </c>
      <c r="AJ46" s="63" t="str">
        <f t="shared" ref="AJ46:AJ47" si="81">IF(AI46="","",",")</f>
        <v/>
      </c>
      <c r="AK46" s="63" t="str">
        <f t="shared" ref="AK46:AK47" si="82">IF(K46="","",K46)</f>
        <v/>
      </c>
      <c r="AL46" s="63" t="str">
        <f t="shared" ref="AL46:AL47" si="83">IF(AI46="","",",")</f>
        <v/>
      </c>
      <c r="AM46" s="63" t="str">
        <f t="shared" ref="AM46:AM47" si="84">IF(AI46="","",450)</f>
        <v/>
      </c>
      <c r="AN46" s="63" t="str">
        <f t="shared" ref="AN46:AN47" si="85">IF(AI46="","",")")</f>
        <v/>
      </c>
    </row>
    <row r="47" spans="1:40" ht="24.5" thickTop="1" thickBot="1" x14ac:dyDescent="0.55000000000000004">
      <c r="A47" t="s">
        <v>2349</v>
      </c>
      <c r="B47" t="s">
        <v>2360</v>
      </c>
      <c r="C47" s="81" t="s">
        <v>2361</v>
      </c>
      <c r="D47" s="82"/>
      <c r="E47" s="82"/>
      <c r="F47" s="82"/>
      <c r="G47" s="82"/>
      <c r="H47" s="82"/>
      <c r="I47" s="82"/>
      <c r="J47" s="82"/>
      <c r="K47" s="82"/>
      <c r="L47" s="80" t="str">
        <f>IF(C47="","",_xlfn.CONCAT("       triggerLine: ","""",C47,M47:AN47,""", sC: ","""",B47,""", color: ","""","red",""", lines: ["))</f>
        <v xml:space="preserve">       triggerLine: "Modelo III", sC: "as mod3", color: "red", lines: [</v>
      </c>
      <c r="M47" s="55" t="str">
        <f t="shared" si="58"/>
        <v/>
      </c>
      <c r="N47" s="56" t="str">
        <f t="shared" si="59"/>
        <v/>
      </c>
      <c r="O47" s="57" t="str">
        <f t="shared" si="60"/>
        <v/>
      </c>
      <c r="P47" s="58" t="str">
        <f t="shared" si="61"/>
        <v/>
      </c>
      <c r="Q47" s="59" t="str">
        <f t="shared" si="62"/>
        <v/>
      </c>
      <c r="R47" s="60" t="str">
        <f>IF(N47="","",10)</f>
        <v/>
      </c>
      <c r="S47" s="55" t="str">
        <f t="shared" si="64"/>
        <v/>
      </c>
      <c r="T47" s="61" t="str">
        <f t="shared" si="65"/>
        <v/>
      </c>
      <c r="U47" s="62" t="str">
        <f t="shared" si="66"/>
        <v/>
      </c>
      <c r="V47" s="63" t="str">
        <f t="shared" si="67"/>
        <v/>
      </c>
      <c r="W47" s="64" t="str">
        <f t="shared" si="68"/>
        <v/>
      </c>
      <c r="X47" s="63" t="str">
        <f t="shared" si="69"/>
        <v/>
      </c>
      <c r="Y47" s="63" t="str">
        <f t="shared" si="70"/>
        <v/>
      </c>
      <c r="Z47" s="55" t="str">
        <f t="shared" si="71"/>
        <v/>
      </c>
      <c r="AA47" s="65" t="str">
        <f t="shared" si="72"/>
        <v/>
      </c>
      <c r="AB47" s="56" t="str">
        <f t="shared" si="73"/>
        <v/>
      </c>
      <c r="AC47" s="66" t="str">
        <f t="shared" si="74"/>
        <v/>
      </c>
      <c r="AD47" s="58" t="str">
        <f t="shared" si="75"/>
        <v/>
      </c>
      <c r="AE47" s="67" t="str">
        <f t="shared" si="76"/>
        <v/>
      </c>
      <c r="AF47" s="60" t="str">
        <f t="shared" si="77"/>
        <v/>
      </c>
      <c r="AG47" s="60" t="str">
        <f t="shared" si="78"/>
        <v/>
      </c>
      <c r="AH47" s="68" t="str">
        <f t="shared" si="79"/>
        <v/>
      </c>
      <c r="AI47" s="69" t="str">
        <f t="shared" si="80"/>
        <v/>
      </c>
      <c r="AJ47" s="63" t="str">
        <f t="shared" si="81"/>
        <v/>
      </c>
      <c r="AK47" s="63" t="str">
        <f t="shared" si="82"/>
        <v/>
      </c>
      <c r="AL47" s="63" t="str">
        <f t="shared" si="83"/>
        <v/>
      </c>
      <c r="AM47" s="63" t="str">
        <f t="shared" si="84"/>
        <v/>
      </c>
      <c r="AN47" s="63" t="str">
        <f t="shared" si="85"/>
        <v/>
      </c>
    </row>
    <row r="48" spans="1:40" ht="24.5" thickTop="1" thickBot="1" x14ac:dyDescent="0.55000000000000004">
      <c r="B48" t="s">
        <v>1003</v>
      </c>
      <c r="C48" s="84" t="s">
        <v>1004</v>
      </c>
      <c r="D48" s="85"/>
      <c r="E48" s="85"/>
      <c r="F48" s="85"/>
      <c r="G48" s="85"/>
      <c r="H48" s="86"/>
      <c r="I48" s="86"/>
      <c r="J48" s="86"/>
      <c r="K48" s="86"/>
      <c r="L48" s="87" t="s">
        <v>2362</v>
      </c>
      <c r="M48" s="55" t="str">
        <f t="shared" ref="M48:M53" si="86">IF(N48="","","(")</f>
        <v/>
      </c>
      <c r="N48" s="56" t="str">
        <f t="shared" ref="N48:N53" si="87">IF(D48="","",D48)</f>
        <v/>
      </c>
      <c r="O48" s="57" t="str">
        <f t="shared" ref="O48:O53" si="88">IF(N48="","",",")</f>
        <v/>
      </c>
      <c r="P48" s="58" t="str">
        <f t="shared" ref="P48:P53" si="89">IF(E48="","",E48)</f>
        <v/>
      </c>
      <c r="Q48" s="59" t="str">
        <f t="shared" ref="Q48:Q53" si="90">IF(N48="","",",")</f>
        <v/>
      </c>
      <c r="R48" s="60" t="str">
        <f t="shared" ref="R48:R52" si="91">IF(N48="","",15)</f>
        <v/>
      </c>
      <c r="S48" s="55" t="str">
        <f t="shared" ref="S48:S53" si="92">IF(N48="","",")")</f>
        <v/>
      </c>
      <c r="T48" s="61" t="str">
        <f t="shared" ref="T48:T53" si="93">IF(U48="","","(")</f>
        <v/>
      </c>
      <c r="U48" s="62" t="str">
        <f t="shared" ref="U48:U53" si="94">IF(F48="","",F48)</f>
        <v/>
      </c>
      <c r="V48" s="63" t="str">
        <f t="shared" ref="V48:V53" si="95">IF(U48="","",",")</f>
        <v/>
      </c>
      <c r="W48" s="64" t="str">
        <f t="shared" ref="W48:W53" si="96">IF(G48="","",G48)</f>
        <v/>
      </c>
      <c r="X48" s="63" t="str">
        <f t="shared" ref="X48:X53" si="97">IF(U48="","",",")</f>
        <v/>
      </c>
      <c r="Y48" s="63" t="str">
        <f t="shared" ref="Y48:Y53" si="98">IF(U48="","",250)</f>
        <v/>
      </c>
      <c r="Z48" s="55" t="str">
        <f t="shared" ref="Z48:Z53" si="99">IF(U48="","",")")</f>
        <v/>
      </c>
      <c r="AA48" s="65" t="str">
        <f t="shared" ref="AA48:AA53" si="100">IF(AB48="","","(")</f>
        <v/>
      </c>
      <c r="AB48" s="56" t="str">
        <f t="shared" ref="AB48:AB53" si="101">IF(H48="","",H48)</f>
        <v/>
      </c>
      <c r="AC48" s="66" t="str">
        <f t="shared" ref="AC48:AC53" si="102">IF(AB48="","",",")</f>
        <v/>
      </c>
      <c r="AD48" s="58" t="str">
        <f t="shared" ref="AD48:AD53" si="103">IF(I48="","",I48)</f>
        <v/>
      </c>
      <c r="AE48" s="67" t="str">
        <f t="shared" ref="AE48:AE53" si="104">IF(AB48="","",",")</f>
        <v/>
      </c>
      <c r="AF48" s="60" t="str">
        <f t="shared" ref="AF48:AF53" si="105">IF(AB48="","",350)</f>
        <v/>
      </c>
      <c r="AG48" s="60" t="str">
        <f t="shared" ref="AG48:AG53" si="106">IF(AB48="","",")")</f>
        <v/>
      </c>
      <c r="AH48" s="68" t="str">
        <f t="shared" ref="AH48:AH53" si="107">IF(AI48="","","(")</f>
        <v/>
      </c>
      <c r="AI48" s="69" t="str">
        <f t="shared" ref="AI48:AI53" si="108">IF(J48="","",J48)</f>
        <v/>
      </c>
      <c r="AJ48" s="63" t="str">
        <f t="shared" ref="AJ48:AJ53" si="109">IF(AI48="","",",")</f>
        <v/>
      </c>
      <c r="AK48" s="63" t="str">
        <f t="shared" ref="AK48:AK53" si="110">IF(K48="","",K48)</f>
        <v/>
      </c>
      <c r="AL48" s="63" t="str">
        <f t="shared" ref="AL48:AL53" si="111">IF(AI48="","",",")</f>
        <v/>
      </c>
      <c r="AM48" s="63" t="str">
        <f t="shared" ref="AM48:AM53" si="112">IF(AI48="","",450)</f>
        <v/>
      </c>
      <c r="AN48" s="63" t="str">
        <f t="shared" ref="AN48:AN53" si="113">IF(AI48="","",")")</f>
        <v/>
      </c>
    </row>
    <row r="49" spans="1:40" ht="24.5" thickTop="1" thickBot="1" x14ac:dyDescent="0.55000000000000004">
      <c r="B49" t="s">
        <v>1003</v>
      </c>
      <c r="C49" s="84" t="str">
        <f>_xlfn.CONCAT(C2,"1")</f>
        <v>aitas2a1</v>
      </c>
      <c r="D49" s="88"/>
      <c r="E49" s="88"/>
      <c r="F49" s="88"/>
      <c r="G49" s="88"/>
      <c r="H49" s="89"/>
      <c r="I49" s="89"/>
      <c r="J49" s="89"/>
      <c r="K49" s="89"/>
      <c r="L49" s="87" t="str">
        <f>_xlfn.CONCAT("            ","{ line: `${",C49,"} (Do,,10)(Mi,,178)(La,m,342)`, sC: ","""","tc","""","},")</f>
        <v xml:space="preserve">            { line: `${aitas2a1} (Do,,10)(Mi,,178)(La,m,342)`, sC: "tc"},</v>
      </c>
      <c r="M49" s="55" t="str">
        <f t="shared" si="86"/>
        <v/>
      </c>
      <c r="N49" s="56" t="str">
        <f t="shared" si="87"/>
        <v/>
      </c>
      <c r="O49" s="57" t="str">
        <f t="shared" si="88"/>
        <v/>
      </c>
      <c r="P49" s="58" t="str">
        <f t="shared" si="89"/>
        <v/>
      </c>
      <c r="Q49" s="59" t="str">
        <f t="shared" si="90"/>
        <v/>
      </c>
      <c r="R49" s="60" t="str">
        <f t="shared" si="91"/>
        <v/>
      </c>
      <c r="S49" s="55" t="str">
        <f t="shared" si="92"/>
        <v/>
      </c>
      <c r="T49" s="61" t="str">
        <f t="shared" si="93"/>
        <v/>
      </c>
      <c r="U49" s="62" t="str">
        <f t="shared" si="94"/>
        <v/>
      </c>
      <c r="V49" s="63" t="str">
        <f t="shared" si="95"/>
        <v/>
      </c>
      <c r="W49" s="64" t="str">
        <f t="shared" si="96"/>
        <v/>
      </c>
      <c r="X49" s="63" t="str">
        <f t="shared" si="97"/>
        <v/>
      </c>
      <c r="Y49" s="63" t="str">
        <f t="shared" si="98"/>
        <v/>
      </c>
      <c r="Z49" s="55" t="str">
        <f t="shared" si="99"/>
        <v/>
      </c>
      <c r="AA49" s="65" t="str">
        <f t="shared" si="100"/>
        <v/>
      </c>
      <c r="AB49" s="56" t="str">
        <f t="shared" si="101"/>
        <v/>
      </c>
      <c r="AC49" s="66" t="str">
        <f t="shared" si="102"/>
        <v/>
      </c>
      <c r="AD49" s="58" t="str">
        <f t="shared" si="103"/>
        <v/>
      </c>
      <c r="AE49" s="67" t="str">
        <f t="shared" si="104"/>
        <v/>
      </c>
      <c r="AF49" s="60" t="str">
        <f t="shared" si="105"/>
        <v/>
      </c>
      <c r="AG49" s="60" t="str">
        <f t="shared" si="106"/>
        <v/>
      </c>
      <c r="AH49" s="68" t="str">
        <f t="shared" si="107"/>
        <v/>
      </c>
      <c r="AI49" s="69" t="str">
        <f t="shared" si="108"/>
        <v/>
      </c>
      <c r="AJ49" s="63" t="str">
        <f t="shared" si="109"/>
        <v/>
      </c>
      <c r="AK49" s="63" t="str">
        <f t="shared" si="110"/>
        <v/>
      </c>
      <c r="AL49" s="63" t="str">
        <f t="shared" si="111"/>
        <v/>
      </c>
      <c r="AM49" s="63" t="str">
        <f t="shared" si="112"/>
        <v/>
      </c>
      <c r="AN49" s="63" t="str">
        <f t="shared" si="113"/>
        <v/>
      </c>
    </row>
    <row r="50" spans="1:40" ht="24.5" thickTop="1" thickBot="1" x14ac:dyDescent="0.55000000000000004">
      <c r="B50" t="s">
        <v>1003</v>
      </c>
      <c r="C50" s="84" t="str">
        <f>_xlfn.CONCAT(C2,"2")</f>
        <v>aitas2a2</v>
      </c>
      <c r="D50" s="85"/>
      <c r="E50" s="85"/>
      <c r="F50" s="85"/>
      <c r="G50" s="85"/>
      <c r="H50" s="86"/>
      <c r="I50" s="86"/>
      <c r="J50" s="86"/>
      <c r="K50" s="86"/>
      <c r="L50" s="87" t="str">
        <f>_xlfn.CONCAT("            ","{ line: `${",C50,"} (Do,,151)(Mi,,252)(La,m,350)`, sC: ","""","bg","""","},")</f>
        <v xml:space="preserve">            { line: `${aitas2a2} (Do,,151)(Mi,,252)(La,m,350)`, sC: "bg"},</v>
      </c>
      <c r="M50" s="55" t="str">
        <f t="shared" si="86"/>
        <v/>
      </c>
      <c r="N50" s="56" t="str">
        <f t="shared" si="87"/>
        <v/>
      </c>
      <c r="O50" s="57" t="str">
        <f t="shared" si="88"/>
        <v/>
      </c>
      <c r="P50" s="58" t="str">
        <f t="shared" si="89"/>
        <v/>
      </c>
      <c r="Q50" s="59" t="str">
        <f t="shared" si="90"/>
        <v/>
      </c>
      <c r="R50" s="60" t="str">
        <f t="shared" si="91"/>
        <v/>
      </c>
      <c r="S50" s="55" t="str">
        <f t="shared" si="92"/>
        <v/>
      </c>
      <c r="T50" s="61" t="str">
        <f t="shared" si="93"/>
        <v/>
      </c>
      <c r="U50" s="62" t="str">
        <f t="shared" si="94"/>
        <v/>
      </c>
      <c r="V50" s="63" t="str">
        <f t="shared" si="95"/>
        <v/>
      </c>
      <c r="W50" s="64" t="str">
        <f t="shared" si="96"/>
        <v/>
      </c>
      <c r="X50" s="63" t="str">
        <f t="shared" si="97"/>
        <v/>
      </c>
      <c r="Y50" s="63" t="str">
        <f t="shared" si="98"/>
        <v/>
      </c>
      <c r="Z50" s="55" t="str">
        <f t="shared" si="99"/>
        <v/>
      </c>
      <c r="AA50" s="65" t="str">
        <f t="shared" si="100"/>
        <v/>
      </c>
      <c r="AB50" s="56" t="str">
        <f t="shared" si="101"/>
        <v/>
      </c>
      <c r="AC50" s="66" t="str">
        <f t="shared" si="102"/>
        <v/>
      </c>
      <c r="AD50" s="58" t="str">
        <f t="shared" si="103"/>
        <v/>
      </c>
      <c r="AE50" s="67" t="str">
        <f t="shared" si="104"/>
        <v/>
      </c>
      <c r="AF50" s="60" t="str">
        <f t="shared" si="105"/>
        <v/>
      </c>
      <c r="AG50" s="60" t="str">
        <f t="shared" si="106"/>
        <v/>
      </c>
      <c r="AH50" s="68" t="str">
        <f t="shared" si="107"/>
        <v/>
      </c>
      <c r="AI50" s="69" t="str">
        <f t="shared" si="108"/>
        <v/>
      </c>
      <c r="AJ50" s="63" t="str">
        <f t="shared" si="109"/>
        <v/>
      </c>
      <c r="AK50" s="63" t="str">
        <f t="shared" si="110"/>
        <v/>
      </c>
      <c r="AL50" s="63" t="str">
        <f t="shared" si="111"/>
        <v/>
      </c>
      <c r="AM50" s="63" t="str">
        <f t="shared" si="112"/>
        <v/>
      </c>
      <c r="AN50" s="63" t="str">
        <f t="shared" si="113"/>
        <v/>
      </c>
    </row>
    <row r="51" spans="1:40" ht="24.5" thickTop="1" thickBot="1" x14ac:dyDescent="0.55000000000000004">
      <c r="B51" t="s">
        <v>1003</v>
      </c>
      <c r="C51" s="84" t="str">
        <f>_xlfn.CONCAT(C2,"3")</f>
        <v>aitas2a3</v>
      </c>
      <c r="D51" s="88"/>
      <c r="E51" s="88"/>
      <c r="F51" s="88"/>
      <c r="G51" s="88"/>
      <c r="H51" s="89"/>
      <c r="I51" s="89"/>
      <c r="J51" s="89"/>
      <c r="K51" s="89"/>
      <c r="L51" s="87" t="str">
        <f>_xlfn.CONCAT("            ","{ line: `${",C51,"} (Do,,151)(Mi,,252)(La,m,350)`, sC: ","""","bg","""","},")</f>
        <v xml:space="preserve">            { line: `${aitas2a3} (Do,,151)(Mi,,252)(La,m,350)`, sC: "bg"},</v>
      </c>
      <c r="M51" s="55" t="str">
        <f t="shared" si="86"/>
        <v/>
      </c>
      <c r="N51" s="56" t="str">
        <f t="shared" si="87"/>
        <v/>
      </c>
      <c r="O51" s="57" t="str">
        <f t="shared" si="88"/>
        <v/>
      </c>
      <c r="P51" s="58" t="str">
        <f t="shared" si="89"/>
        <v/>
      </c>
      <c r="Q51" s="59" t="str">
        <f t="shared" si="90"/>
        <v/>
      </c>
      <c r="R51" s="60" t="str">
        <f t="shared" si="91"/>
        <v/>
      </c>
      <c r="S51" s="55" t="str">
        <f t="shared" si="92"/>
        <v/>
      </c>
      <c r="T51" s="61" t="str">
        <f t="shared" si="93"/>
        <v/>
      </c>
      <c r="U51" s="62" t="str">
        <f t="shared" si="94"/>
        <v/>
      </c>
      <c r="V51" s="63" t="str">
        <f t="shared" si="95"/>
        <v/>
      </c>
      <c r="W51" s="64" t="str">
        <f t="shared" si="96"/>
        <v/>
      </c>
      <c r="X51" s="63" t="str">
        <f t="shared" si="97"/>
        <v/>
      </c>
      <c r="Y51" s="63" t="str">
        <f t="shared" si="98"/>
        <v/>
      </c>
      <c r="Z51" s="55" t="str">
        <f t="shared" si="99"/>
        <v/>
      </c>
      <c r="AA51" s="65" t="str">
        <f t="shared" si="100"/>
        <v/>
      </c>
      <c r="AB51" s="56" t="str">
        <f t="shared" si="101"/>
        <v/>
      </c>
      <c r="AC51" s="66" t="str">
        <f t="shared" si="102"/>
        <v/>
      </c>
      <c r="AD51" s="58" t="str">
        <f t="shared" si="103"/>
        <v/>
      </c>
      <c r="AE51" s="67" t="str">
        <f t="shared" si="104"/>
        <v/>
      </c>
      <c r="AF51" s="60" t="str">
        <f t="shared" si="105"/>
        <v/>
      </c>
      <c r="AG51" s="60" t="str">
        <f t="shared" si="106"/>
        <v/>
      </c>
      <c r="AH51" s="68" t="str">
        <f t="shared" si="107"/>
        <v/>
      </c>
      <c r="AI51" s="69" t="str">
        <f t="shared" si="108"/>
        <v/>
      </c>
      <c r="AJ51" s="63" t="str">
        <f t="shared" si="109"/>
        <v/>
      </c>
      <c r="AK51" s="63" t="str">
        <f t="shared" si="110"/>
        <v/>
      </c>
      <c r="AL51" s="63" t="str">
        <f t="shared" si="111"/>
        <v/>
      </c>
      <c r="AM51" s="63" t="str">
        <f t="shared" si="112"/>
        <v/>
      </c>
      <c r="AN51" s="63" t="str">
        <f t="shared" si="113"/>
        <v/>
      </c>
    </row>
    <row r="52" spans="1:40" ht="24.5" thickTop="1" thickBot="1" x14ac:dyDescent="0.55000000000000004">
      <c r="B52" t="s">
        <v>1003</v>
      </c>
      <c r="C52" s="84" t="str">
        <f>_xlfn.CONCAT(C2,"4")</f>
        <v>aitas2a4</v>
      </c>
      <c r="D52" s="90"/>
      <c r="E52" s="90"/>
      <c r="F52" s="90"/>
      <c r="G52" s="90"/>
      <c r="H52" s="91"/>
      <c r="I52" s="91"/>
      <c r="J52" s="91"/>
      <c r="K52" s="91"/>
      <c r="L52" s="87" t="str">
        <f>_xlfn.CONCAT("            ","{ line: `${",C52,"} (Do,,151)(Mi,,252)(La,m,350)`, sC: ","""","bg","""","},")</f>
        <v xml:space="preserve">            { line: `${aitas2a4} (Do,,151)(Mi,,252)(La,m,350)`, sC: "bg"},</v>
      </c>
      <c r="M52" s="55" t="str">
        <f t="shared" si="86"/>
        <v/>
      </c>
      <c r="N52" s="56" t="str">
        <f t="shared" si="87"/>
        <v/>
      </c>
      <c r="O52" s="57" t="str">
        <f t="shared" si="88"/>
        <v/>
      </c>
      <c r="P52" s="58" t="str">
        <f t="shared" si="89"/>
        <v/>
      </c>
      <c r="Q52" s="59" t="str">
        <f t="shared" si="90"/>
        <v/>
      </c>
      <c r="R52" s="60" t="str">
        <f t="shared" si="91"/>
        <v/>
      </c>
      <c r="S52" s="55" t="str">
        <f t="shared" si="92"/>
        <v/>
      </c>
      <c r="T52" s="61" t="str">
        <f t="shared" si="93"/>
        <v/>
      </c>
      <c r="U52" s="62" t="str">
        <f t="shared" si="94"/>
        <v/>
      </c>
      <c r="V52" s="63" t="str">
        <f t="shared" si="95"/>
        <v/>
      </c>
      <c r="W52" s="64" t="str">
        <f t="shared" si="96"/>
        <v/>
      </c>
      <c r="X52" s="63" t="str">
        <f t="shared" si="97"/>
        <v/>
      </c>
      <c r="Y52" s="63" t="str">
        <f t="shared" si="98"/>
        <v/>
      </c>
      <c r="Z52" s="55" t="str">
        <f t="shared" si="99"/>
        <v/>
      </c>
      <c r="AA52" s="65" t="str">
        <f t="shared" si="100"/>
        <v/>
      </c>
      <c r="AB52" s="56" t="str">
        <f t="shared" si="101"/>
        <v/>
      </c>
      <c r="AC52" s="66" t="str">
        <f t="shared" si="102"/>
        <v/>
      </c>
      <c r="AD52" s="58" t="str">
        <f t="shared" si="103"/>
        <v/>
      </c>
      <c r="AE52" s="67" t="str">
        <f t="shared" si="104"/>
        <v/>
      </c>
      <c r="AF52" s="60" t="str">
        <f t="shared" si="105"/>
        <v/>
      </c>
      <c r="AG52" s="60" t="str">
        <f t="shared" si="106"/>
        <v/>
      </c>
      <c r="AH52" s="68" t="str">
        <f t="shared" si="107"/>
        <v/>
      </c>
      <c r="AI52" s="69" t="str">
        <f t="shared" si="108"/>
        <v/>
      </c>
      <c r="AJ52" s="63" t="str">
        <f t="shared" si="109"/>
        <v/>
      </c>
      <c r="AK52" s="63" t="str">
        <f t="shared" si="110"/>
        <v/>
      </c>
      <c r="AL52" s="63" t="str">
        <f t="shared" si="111"/>
        <v/>
      </c>
      <c r="AM52" s="63" t="str">
        <f t="shared" si="112"/>
        <v/>
      </c>
      <c r="AN52" s="63" t="str">
        <f t="shared" si="113"/>
        <v/>
      </c>
    </row>
    <row r="53" spans="1:40" ht="24.5" thickTop="1" thickBot="1" x14ac:dyDescent="0.55000000000000004">
      <c r="B53" t="s">
        <v>1001</v>
      </c>
      <c r="C53" s="92" t="s">
        <v>2351</v>
      </c>
      <c r="D53" s="82" t="s">
        <v>1053</v>
      </c>
      <c r="E53" s="82"/>
      <c r="F53" s="82"/>
      <c r="G53" s="82"/>
      <c r="H53" s="82"/>
      <c r="I53" s="82"/>
      <c r="J53" s="82"/>
      <c r="K53" s="82"/>
      <c r="L53" s="112" t="s">
        <v>2363</v>
      </c>
      <c r="M53" s="55" t="str">
        <f t="shared" si="86"/>
        <v>(</v>
      </c>
      <c r="N53" s="56" t="str">
        <f t="shared" si="87"/>
        <v>Sol</v>
      </c>
      <c r="O53" s="57" t="str">
        <f t="shared" si="88"/>
        <v>,</v>
      </c>
      <c r="P53" s="58" t="str">
        <f t="shared" si="89"/>
        <v/>
      </c>
      <c r="Q53" s="59" t="str">
        <f t="shared" si="90"/>
        <v>,</v>
      </c>
      <c r="R53" s="60">
        <f>IF(N53="","",11)</f>
        <v>11</v>
      </c>
      <c r="S53" s="55" t="str">
        <f t="shared" si="92"/>
        <v>)</v>
      </c>
      <c r="T53" s="61" t="str">
        <f t="shared" si="93"/>
        <v/>
      </c>
      <c r="U53" s="62" t="str">
        <f t="shared" si="94"/>
        <v/>
      </c>
      <c r="V53" s="63" t="str">
        <f t="shared" si="95"/>
        <v/>
      </c>
      <c r="W53" s="64" t="str">
        <f t="shared" si="96"/>
        <v/>
      </c>
      <c r="X53" s="63" t="str">
        <f t="shared" si="97"/>
        <v/>
      </c>
      <c r="Y53" s="63" t="str">
        <f t="shared" si="98"/>
        <v/>
      </c>
      <c r="Z53" s="55" t="str">
        <f t="shared" si="99"/>
        <v/>
      </c>
      <c r="AA53" s="65" t="str">
        <f t="shared" si="100"/>
        <v/>
      </c>
      <c r="AB53" s="56" t="str">
        <f t="shared" si="101"/>
        <v/>
      </c>
      <c r="AC53" s="66" t="str">
        <f t="shared" si="102"/>
        <v/>
      </c>
      <c r="AD53" s="58" t="str">
        <f t="shared" si="103"/>
        <v/>
      </c>
      <c r="AE53" s="67" t="str">
        <f t="shared" si="104"/>
        <v/>
      </c>
      <c r="AF53" s="60" t="str">
        <f t="shared" si="105"/>
        <v/>
      </c>
      <c r="AG53" s="60" t="str">
        <f t="shared" si="106"/>
        <v/>
      </c>
      <c r="AH53" s="68" t="str">
        <f t="shared" si="107"/>
        <v/>
      </c>
      <c r="AI53" s="69" t="str">
        <f t="shared" si="108"/>
        <v/>
      </c>
      <c r="AJ53" s="63" t="str">
        <f t="shared" si="109"/>
        <v/>
      </c>
      <c r="AK53" s="63" t="str">
        <f t="shared" si="110"/>
        <v/>
      </c>
      <c r="AL53" s="63" t="str">
        <f t="shared" si="111"/>
        <v/>
      </c>
      <c r="AM53" s="63" t="str">
        <f t="shared" si="112"/>
        <v/>
      </c>
      <c r="AN53" s="63" t="str">
        <f t="shared" si="113"/>
        <v/>
      </c>
    </row>
    <row r="54" spans="1:40" ht="26.5" thickTop="1" thickBot="1" x14ac:dyDescent="0.55000000000000004">
      <c r="C54" s="72"/>
      <c r="D54" s="73"/>
      <c r="E54" s="73"/>
      <c r="F54" s="73"/>
      <c r="G54" s="73"/>
      <c r="H54" s="73"/>
      <c r="I54" s="73"/>
      <c r="J54" s="73"/>
      <c r="K54" s="73"/>
      <c r="L54" s="74"/>
      <c r="M54" s="55"/>
      <c r="N54" s="56"/>
      <c r="O54" s="57"/>
      <c r="P54" s="58"/>
      <c r="Q54" s="59"/>
      <c r="R54" s="60"/>
      <c r="S54" s="55"/>
      <c r="T54" s="61"/>
      <c r="U54" s="62"/>
      <c r="V54" s="63"/>
      <c r="W54" s="64"/>
      <c r="X54" s="63"/>
      <c r="Y54" s="63"/>
      <c r="Z54" s="55"/>
      <c r="AA54" s="65"/>
      <c r="AB54" s="56"/>
      <c r="AC54" s="66"/>
      <c r="AD54" s="58"/>
      <c r="AE54" s="67"/>
      <c r="AF54" s="60"/>
      <c r="AG54" s="60"/>
      <c r="AH54" s="68"/>
      <c r="AI54" s="69"/>
      <c r="AJ54" s="63"/>
      <c r="AK54" s="63"/>
      <c r="AL54" s="63"/>
      <c r="AM54" s="63"/>
      <c r="AN54" s="63"/>
    </row>
    <row r="55" spans="1:40" ht="36.5" thickTop="1" thickBot="1" x14ac:dyDescent="0.55000000000000004">
      <c r="A55" s="75"/>
      <c r="B55" s="75"/>
      <c r="C55" s="75"/>
      <c r="D55" s="76"/>
      <c r="E55" s="76"/>
      <c r="F55" s="76"/>
      <c r="G55" s="76"/>
      <c r="H55" s="76"/>
      <c r="I55" s="76"/>
      <c r="J55" s="76"/>
      <c r="K55" s="76"/>
      <c r="L55" s="49" t="s">
        <v>998</v>
      </c>
      <c r="M55" s="55" t="str">
        <f t="shared" ref="M55" si="114">IF(N55="","","(")</f>
        <v/>
      </c>
      <c r="N55" s="56" t="str">
        <f t="shared" ref="N55" si="115">IF(D55="","",D55)</f>
        <v/>
      </c>
      <c r="O55" s="57" t="str">
        <f t="shared" ref="O55" si="116">IF(N55="","",",")</f>
        <v/>
      </c>
      <c r="P55" s="58" t="str">
        <f t="shared" ref="P55" si="117">IF(E55="","",E55)</f>
        <v/>
      </c>
      <c r="Q55" s="59" t="str">
        <f t="shared" ref="Q55" si="118">IF(N55="","",",")</f>
        <v/>
      </c>
      <c r="R55" s="60" t="str">
        <f t="shared" ref="R55" si="119">IF(N55="","",15)</f>
        <v/>
      </c>
      <c r="S55" s="55" t="str">
        <f t="shared" ref="S55" si="120">IF(N55="","",")")</f>
        <v/>
      </c>
      <c r="T55" s="61" t="str">
        <f t="shared" ref="T55" si="121">IF(U55="","","(")</f>
        <v/>
      </c>
      <c r="U55" s="62" t="str">
        <f t="shared" ref="U55" si="122">IF(F55="","",F55)</f>
        <v/>
      </c>
      <c r="V55" s="63" t="str">
        <f t="shared" ref="V55" si="123">IF(U55="","",",")</f>
        <v/>
      </c>
      <c r="W55" s="64" t="str">
        <f t="shared" ref="W55" si="124">IF(G55="","",G55)</f>
        <v/>
      </c>
      <c r="X55" s="63" t="str">
        <f t="shared" ref="X55" si="125">IF(U55="","",",")</f>
        <v/>
      </c>
      <c r="Y55" s="63" t="str">
        <f t="shared" ref="Y55" si="126">IF(U55="","",250)</f>
        <v/>
      </c>
      <c r="Z55" s="55" t="str">
        <f t="shared" ref="Z55" si="127">IF(U55="","",")")</f>
        <v/>
      </c>
      <c r="AA55" s="65" t="str">
        <f t="shared" ref="AA55" si="128">IF(AB55="","","(")</f>
        <v/>
      </c>
      <c r="AB55" s="56" t="str">
        <f t="shared" ref="AB55" si="129">IF(H55="","",H55)</f>
        <v/>
      </c>
      <c r="AC55" s="66" t="str">
        <f t="shared" ref="AC55" si="130">IF(AB55="","",",")</f>
        <v/>
      </c>
      <c r="AD55" s="58" t="str">
        <f t="shared" ref="AD55" si="131">IF(I55="","",I55)</f>
        <v/>
      </c>
      <c r="AE55" s="67" t="str">
        <f t="shared" ref="AE55" si="132">IF(AB55="","",",")</f>
        <v/>
      </c>
      <c r="AF55" s="60" t="str">
        <f t="shared" ref="AF55" si="133">IF(AB55="","",350)</f>
        <v/>
      </c>
      <c r="AG55" s="60" t="str">
        <f t="shared" ref="AG55" si="134">IF(AB55="","",")")</f>
        <v/>
      </c>
      <c r="AH55" s="68" t="str">
        <f t="shared" ref="AH55" si="135">IF(AI55="","","(")</f>
        <v/>
      </c>
      <c r="AI55" s="69" t="str">
        <f t="shared" ref="AI55" si="136">IF(J55="","",J55)</f>
        <v/>
      </c>
      <c r="AJ55" s="63" t="str">
        <f t="shared" ref="AJ55" si="137">IF(AI55="","",",")</f>
        <v/>
      </c>
      <c r="AK55" s="63" t="str">
        <f t="shared" ref="AK55" si="138">IF(K55="","",K55)</f>
        <v/>
      </c>
      <c r="AL55" s="63" t="str">
        <f t="shared" ref="AL55" si="139">IF(AI55="","",",")</f>
        <v/>
      </c>
      <c r="AM55" s="63" t="str">
        <f t="shared" ref="AM55" si="140">IF(AI55="","",450)</f>
        <v/>
      </c>
      <c r="AN55" s="63" t="str">
        <f t="shared" ref="AN55" si="141">IF(AI55="","",")")</f>
        <v/>
      </c>
    </row>
    <row r="56" spans="1:40" ht="24" customHeight="1" thickTop="1" x14ac:dyDescent="0.6">
      <c r="B56" s="94"/>
      <c r="C56" s="94"/>
      <c r="D56" s="94"/>
      <c r="E56" s="94"/>
      <c r="F56" s="94"/>
      <c r="G56" s="94"/>
      <c r="H56" s="94"/>
      <c r="I56" s="94"/>
      <c r="J56" s="94"/>
      <c r="K56" s="94"/>
      <c r="L56" s="98" t="str">
        <f>_xlfn.CONCAT("]}, // ULTIMA LINEA DEL CANTO: ",L1)</f>
        <v>]}, // ULTIMA LINEA DEL CANTO: ALELUYA INTERLECCIONAL</v>
      </c>
      <c r="M56" s="94"/>
    </row>
    <row r="57" spans="1:40" ht="20.5" x14ac:dyDescent="0.35">
      <c r="L57" s="99" t="s">
        <v>1012</v>
      </c>
      <c r="M57" s="100"/>
    </row>
    <row r="58" spans="1:40" x14ac:dyDescent="0.35">
      <c r="M58" s="100"/>
    </row>
  </sheetData>
  <hyperlinks>
    <hyperlink ref="B2" location="'Aleluya Interleccional'!A1" display="Aleluya Interleccional" xr:uid="{A6BC07C0-ABF6-41FC-A646-5357CDDF79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3905" r:id="rId4" name="Button 1">
              <controlPr defaultSize="0" print="0" autoFill="0" autoPict="0" macro="[0]!JS_Click">
                <anchor moveWithCells="1" sizeWithCells="1">
                  <from>
                    <xdr:col>3</xdr:col>
                    <xdr:colOff>298450</xdr:colOff>
                    <xdr:row>0</xdr:row>
                    <xdr:rowOff>88900</xdr:rowOff>
                  </from>
                  <to>
                    <xdr:col>8</xdr:col>
                    <xdr:colOff>361950</xdr:colOff>
                    <xdr:row>0</xdr:row>
                    <xdr:rowOff>800100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E70D9B-3146-4869-988F-6783CB136119}">
  <sheetPr codeName="Sheet85">
    <tabColor rgb="FFFFC000"/>
  </sheetPr>
  <dimension ref="A1:AN59"/>
  <sheetViews>
    <sheetView zoomScale="85" zoomScaleNormal="85" workbookViewId="0">
      <pane xSplit="2" ySplit="2" topLeftCell="C42" activePane="bottomRight" state="frozen"/>
      <selection pane="topRight" activeCell="C1" sqref="C1"/>
      <selection pane="bottomLeft" activeCell="A3" sqref="A3"/>
      <selection pane="bottomRight" activeCell="L56" sqref="L56"/>
    </sheetView>
  </sheetViews>
  <sheetFormatPr defaultRowHeight="14.5" x14ac:dyDescent="0.35"/>
  <cols>
    <col min="2" max="2" width="13.1796875" customWidth="1"/>
    <col min="3" max="3" width="38.7265625" customWidth="1"/>
    <col min="4" max="7" width="14.81640625" customWidth="1"/>
    <col min="8" max="11" width="10.81640625" customWidth="1"/>
    <col min="12" max="12" width="197.7265625" customWidth="1"/>
    <col min="13" max="13" width="2.453125" bestFit="1" customWidth="1"/>
    <col min="14" max="14" width="7.453125"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1:32" ht="71.5" customHeight="1" x14ac:dyDescent="0.55000000000000004">
      <c r="B1" s="38"/>
      <c r="C1" s="39">
        <v>180</v>
      </c>
      <c r="D1" s="143" t="str">
        <f>VLOOKUP(C2,Table378[],7,FALSE)</f>
        <v>En el esplendor de la nube se oyó la voz del Padre:
«Éste es mi Hijo, el amado; escuchadlo».</v>
      </c>
      <c r="E1" s="143"/>
      <c r="F1" s="143"/>
      <c r="G1" s="143"/>
      <c r="H1" s="117"/>
      <c r="I1" s="39"/>
      <c r="J1" s="39"/>
      <c r="K1" s="39"/>
      <c r="L1" s="40" t="str">
        <f>UPPER(VLOOKUP(C1,Table223[],3,FALSE))</f>
        <v>ALELUYA INTERLECCIONAL</v>
      </c>
      <c r="O1" s="41"/>
      <c r="P1" s="41"/>
      <c r="Q1" s="42"/>
      <c r="AE1" s="42"/>
      <c r="AF1" s="42"/>
    </row>
    <row r="2" spans="1:32" ht="39.65" customHeight="1" x14ac:dyDescent="0.6">
      <c r="A2" s="43" t="s">
        <v>983</v>
      </c>
      <c r="B2" s="110" t="s">
        <v>2337</v>
      </c>
      <c r="C2" s="111" t="s">
        <v>1503</v>
      </c>
      <c r="D2" s="143"/>
      <c r="E2" s="143"/>
      <c r="F2" s="143"/>
      <c r="G2" s="143"/>
      <c r="H2" s="117"/>
      <c r="I2" s="117"/>
      <c r="J2" s="117"/>
      <c r="K2" s="117"/>
      <c r="L2" s="45" t="s">
        <v>2366</v>
      </c>
    </row>
    <row r="3" spans="1:32" ht="23" x14ac:dyDescent="0.35">
      <c r="C3" t="str">
        <f>ROMAN(VLOOKUP(C2,Table378[],5,FALSE))</f>
        <v>II</v>
      </c>
      <c r="D3" s="117"/>
      <c r="E3" s="117"/>
      <c r="F3" s="117"/>
      <c r="G3" s="117"/>
      <c r="H3" s="117"/>
      <c r="I3" s="117"/>
      <c r="J3" s="117"/>
      <c r="K3" s="117"/>
      <c r="L3" s="45" t="str">
        <f>_xlfn.CONCAT("    ║   ",C5,"      ║")</f>
        <v xml:space="preserve">    ║   ALELUYA INTERLECCIONAL TIEMPO CUARESMA SEMANA II      ║</v>
      </c>
    </row>
    <row r="4" spans="1:32" ht="23" x14ac:dyDescent="0.35">
      <c r="C4">
        <f>VLOOKUP(C2,Table378[],5,FALSE)</f>
        <v>2</v>
      </c>
      <c r="D4" s="117"/>
      <c r="E4" s="117"/>
      <c r="F4" s="117"/>
      <c r="G4" s="117"/>
      <c r="H4" s="117"/>
      <c r="I4" s="117"/>
      <c r="J4" s="117"/>
      <c r="K4" s="117"/>
      <c r="L4" s="45" t="s">
        <v>2365</v>
      </c>
    </row>
    <row r="5" spans="1:32" ht="23" x14ac:dyDescent="0.35">
      <c r="C5" t="str">
        <f>_xlfn.CONCAT("ALELUYA INTERLECCIONAL TIEMPO"," ", UPPER(VLOOKUP(C2,Table378[],4,FALSE)), " SEMANA ",C3)</f>
        <v>ALELUYA INTERLECCIONAL TIEMPO CUARESMA SEMANA II</v>
      </c>
      <c r="D5" s="117"/>
      <c r="E5" s="117"/>
      <c r="F5" s="117"/>
      <c r="G5" s="117"/>
      <c r="H5" s="117"/>
      <c r="I5" s="117"/>
      <c r="J5" s="117"/>
      <c r="K5" s="117"/>
      <c r="L5" s="46" t="s">
        <v>987</v>
      </c>
    </row>
    <row r="6" spans="1:32" ht="23" x14ac:dyDescent="0.35">
      <c r="C6" t="str">
        <f>VLOOKUP(C2,Table378[],1,FALSE)</f>
        <v>aitcs2a</v>
      </c>
      <c r="D6" s="117"/>
      <c r="E6" s="117"/>
      <c r="F6" s="117"/>
      <c r="G6" s="117"/>
      <c r="H6" s="117"/>
      <c r="I6" s="117"/>
      <c r="J6" s="117"/>
      <c r="K6" s="117"/>
      <c r="L6" s="47" t="str">
        <f>_xlfn.CONCAT("        id: ","""",C6,"""",",")</f>
        <v xml:space="preserve">        id: "aitcs2a",</v>
      </c>
    </row>
    <row r="7" spans="1:32" ht="23" x14ac:dyDescent="0.35">
      <c r="C7" t="str">
        <f>VLOOKUP(C2,Table378[],14,FALSE)</f>
        <v>aitcs2</v>
      </c>
      <c r="D7" s="117"/>
      <c r="E7" s="117"/>
      <c r="F7" s="117"/>
      <c r="G7" s="117"/>
      <c r="H7" s="117"/>
      <c r="I7" s="117"/>
      <c r="J7" s="117"/>
      <c r="K7" s="117"/>
      <c r="L7" s="47" t="str">
        <f>_xlfn.CONCAT("        tt: ",C7,",")</f>
        <v xml:space="preserve">        tt: aitcs2,</v>
      </c>
    </row>
    <row r="8" spans="1:32" ht="23" x14ac:dyDescent="0.35">
      <c r="C8" s="34" t="str">
        <f>VLOOKUP(C2,Table378[],14,FALSE)</f>
        <v>aitcs2</v>
      </c>
      <c r="D8" s="117"/>
      <c r="E8" s="117"/>
      <c r="F8" s="117"/>
      <c r="G8" s="117"/>
      <c r="H8" s="117"/>
      <c r="I8" s="117"/>
      <c r="J8" s="117"/>
      <c r="K8" s="117"/>
      <c r="L8" s="47" t="str">
        <f>_xlfn.CONCAT("     title: ",C8,",")</f>
        <v xml:space="preserve">     title: aitcs2,</v>
      </c>
    </row>
    <row r="9" spans="1:32" ht="23" x14ac:dyDescent="0.35">
      <c r="C9" t="str">
        <f>_xlfn.CONCAT("año",VLOOKUP(C2,Table378[],6,FALSE))</f>
        <v>añoa</v>
      </c>
      <c r="L9" s="47" t="str">
        <f>_xlfn.CONCAT("  ","subtitle: ",C9,"+""",", ","""","+",C6,",")</f>
        <v xml:space="preserve">  subtitle: añoa+", "+aitcs2a,</v>
      </c>
    </row>
    <row r="10" spans="1:32" ht="23" x14ac:dyDescent="0.35">
      <c r="C10" t="str">
        <f>_xlfn.CONCAT("category: [",VLOOKUP(C1,Table223[],16,FALSE),"],")</f>
        <v>category: ["Liturgia"],</v>
      </c>
      <c r="L10" s="47" t="s">
        <v>2370</v>
      </c>
      <c r="N10" s="47" t="str">
        <f>_xlfn.CONCAT("  ",C10)</f>
        <v xml:space="preserve">  category: ["Liturgia"],</v>
      </c>
    </row>
    <row r="11" spans="1:32" ht="23" hidden="1" x14ac:dyDescent="0.35">
      <c r="C11" t="str">
        <f>VLOOKUP(C1,Table223[],5,FALSE)</f>
        <v>Liturgia</v>
      </c>
      <c r="L11" s="47" t="str">
        <f>_xlfn.CONCAT("  catCanto: ","""",C11,"""",",   ")</f>
        <v xml:space="preserve">  catCanto: "Liturgia",   </v>
      </c>
      <c r="N11" s="47" t="str">
        <f>_xlfn.CONCAT("  catCanto: ","""",C11,"""",",   ")</f>
        <v xml:space="preserve">  catCanto: "Liturgia",   </v>
      </c>
    </row>
    <row r="12" spans="1:32" ht="23" hidden="1" x14ac:dyDescent="0.35">
      <c r="L12" s="47" t="str">
        <f>_xlfn.CONCAT("   cejilla: ","""",C12,"""",",")</f>
        <v xml:space="preserve">   cejilla: "",</v>
      </c>
      <c r="N12" t="str">
        <f>_xlfn.CONCAT("   cejilla: ","""",C12,"""",",")</f>
        <v xml:space="preserve">   cejilla: "",</v>
      </c>
    </row>
    <row r="13" spans="1:32" ht="23" hidden="1" x14ac:dyDescent="0.35">
      <c r="L13" s="47" t="str">
        <f>_xlfn.CONCAT("        nCan: ","""",C13,"""",",")</f>
        <v xml:space="preserve">        nCan: "",</v>
      </c>
      <c r="N13" t="str">
        <f>_xlfn.CONCAT("        nCan: ","""",C13,"""",",")</f>
        <v xml:space="preserve">        nCan: "",</v>
      </c>
    </row>
    <row r="14" spans="1:32" ht="23" hidden="1" x14ac:dyDescent="0.35">
      <c r="L14" s="47" t="str">
        <f>_xlfn.CONCAT("        nCanURL: ","""",C14,"""",",")</f>
        <v xml:space="preserve">        nCanURL: "",</v>
      </c>
      <c r="N14" t="str">
        <f>_xlfn.CONCAT("        nCanURL: ","""",C14,"""",",")</f>
        <v xml:space="preserve">        nCanURL: "",</v>
      </c>
    </row>
    <row r="15" spans="1:32" ht="23" hidden="1" x14ac:dyDescent="0.35">
      <c r="C15">
        <f>VLOOKUP(C1,Table223[],1,FALSE)</f>
        <v>180</v>
      </c>
      <c r="L15" s="47" t="str">
        <f>_xlfn.CONCAT("        dbno: ","""",C15,"""",",")</f>
        <v xml:space="preserve">        dbno: "180",</v>
      </c>
      <c r="N15" t="str">
        <f>_xlfn.CONCAT("        dbno: ","""",C15,"""",",")</f>
        <v xml:space="preserve">        dbno: "180",</v>
      </c>
    </row>
    <row r="16" spans="1:32" ht="23" hidden="1" x14ac:dyDescent="0.35">
      <c r="L16" s="47" t="str">
        <f>_xlfn.CONCAT("        notes: ","""",C16,"""",",")</f>
        <v xml:space="preserve">        notes: "",</v>
      </c>
      <c r="N16" t="str">
        <f>_xlfn.CONCAT("        notes: ","""",C16,"""",",")</f>
        <v xml:space="preserve">        notes: "",</v>
      </c>
    </row>
    <row r="17" spans="1:40" ht="23" x14ac:dyDescent="0.35">
      <c r="C17" t="s">
        <v>988</v>
      </c>
      <c r="L17" s="47" t="str">
        <f>_xlfn.CONCAT("      mant: ","""",C17,"""",",")</f>
        <v xml:space="preserve">      mant: "Si",</v>
      </c>
      <c r="N17" t="str">
        <f>_xlfn.CONCAT("        mant: ","""",C17,"""",",")</f>
        <v xml:space="preserve">        mant: "Si",</v>
      </c>
    </row>
    <row r="18" spans="1:40" ht="23" x14ac:dyDescent="0.35">
      <c r="C18" t="str">
        <f>C6</f>
        <v>aitcs2a</v>
      </c>
      <c r="L18" s="47" t="s">
        <v>2344</v>
      </c>
      <c r="N18" t="str">
        <f>_xlfn.CONCAT("        audioSrc: ","""/audio/",C18,".mp3""",",")</f>
        <v xml:space="preserve">        audioSrc: "/audio/aitcs2a.mp3",</v>
      </c>
    </row>
    <row r="19" spans="1:40" ht="23" x14ac:dyDescent="0.35">
      <c r="C19" t="str">
        <f>VLOOKUP(C2,Table378[],6,FALSE)</f>
        <v>a</v>
      </c>
      <c r="L19" s="45" t="s">
        <v>989</v>
      </c>
    </row>
    <row r="20" spans="1:40" ht="23" x14ac:dyDescent="0.35">
      <c r="C20" t="str">
        <f>VLOOKUP(C2,Table378[],15,FALSE)</f>
        <v>aitcs</v>
      </c>
      <c r="L20" s="47" t="s">
        <v>2345</v>
      </c>
    </row>
    <row r="21" spans="1:40" ht="23" x14ac:dyDescent="0.35">
      <c r="L21" s="47" t="s">
        <v>991</v>
      </c>
    </row>
    <row r="22" spans="1:40" ht="23" x14ac:dyDescent="0.35">
      <c r="L22" s="47" t="s">
        <v>992</v>
      </c>
    </row>
    <row r="23" spans="1:40" ht="23" x14ac:dyDescent="0.35">
      <c r="C23" t="s">
        <v>1014</v>
      </c>
      <c r="L23" s="47" t="s">
        <v>993</v>
      </c>
    </row>
    <row r="24" spans="1:40" ht="23" x14ac:dyDescent="0.35">
      <c r="L24" s="47" t="s">
        <v>994</v>
      </c>
    </row>
    <row r="25" spans="1:40" ht="26" x14ac:dyDescent="0.6">
      <c r="B25">
        <f>C4-1</f>
        <v>1</v>
      </c>
      <c r="C25" s="111" t="str">
        <f>_xlfn.CONCAT("ant: ","""/resucito/src/ainterleccional.html?canto=",C20,B25,C19,"""",",")</f>
        <v>ant: "/resucito/src/ainterleccional.html?canto=aitcs1a",</v>
      </c>
      <c r="L25" s="47" t="str">
        <f>C25</f>
        <v>ant: "/resucito/src/ainterleccional.html?canto=aitcs1a",</v>
      </c>
    </row>
    <row r="26" spans="1:40" ht="26" x14ac:dyDescent="0.6">
      <c r="B26">
        <f>C4+1</f>
        <v>3</v>
      </c>
      <c r="C26" s="111" t="str">
        <f>_xlfn.CONCAT("sig: ","""/resucito/src/ainterleccional.html?canto=",C20,B26,C19,"""",",")</f>
        <v>sig: "/resucito/src/ainterleccional.html?canto=aitcs3a",</v>
      </c>
      <c r="L26" s="47" t="str">
        <f>C26</f>
        <v>sig: "/resucito/src/ainterleccional.html?canto=aitcs3a",</v>
      </c>
    </row>
    <row r="27" spans="1:40" ht="23" x14ac:dyDescent="0.35">
      <c r="L27" s="45" t="s">
        <v>2346</v>
      </c>
    </row>
    <row r="28" spans="1:40" ht="36" thickBot="1" x14ac:dyDescent="0.4">
      <c r="C28" s="48"/>
      <c r="D28" s="48"/>
      <c r="E28" s="48"/>
      <c r="F28" s="48"/>
      <c r="G28" s="48"/>
      <c r="H28" s="48"/>
      <c r="I28" s="48"/>
      <c r="J28" s="48"/>
      <c r="K28" s="48"/>
      <c r="L28" s="49" t="s">
        <v>996</v>
      </c>
    </row>
    <row r="29" spans="1:40" ht="24.5" thickTop="1" thickBot="1" x14ac:dyDescent="0.55000000000000004">
      <c r="C29" s="78" t="s">
        <v>999</v>
      </c>
      <c r="D29" s="79"/>
      <c r="E29" s="79"/>
      <c r="F29" s="79"/>
      <c r="G29" s="79"/>
      <c r="H29" s="79"/>
      <c r="I29" s="79"/>
      <c r="J29" s="79"/>
      <c r="K29" s="79"/>
      <c r="L29" s="80" t="s">
        <v>2347</v>
      </c>
      <c r="M29" s="55" t="str">
        <f t="shared" ref="M29:M53" si="0">IF(N29="","","(")</f>
        <v/>
      </c>
      <c r="N29" s="56" t="str">
        <f t="shared" ref="N29:N53" si="1">IF(D29="","",D29)</f>
        <v/>
      </c>
      <c r="O29" s="57" t="str">
        <f t="shared" ref="O29:O53" si="2">IF(N29="","",",")</f>
        <v/>
      </c>
      <c r="P29" s="58" t="str">
        <f t="shared" ref="P29:P53" si="3">IF(E29="","",E29)</f>
        <v/>
      </c>
      <c r="Q29" s="59" t="str">
        <f t="shared" ref="Q29:Q53" si="4">IF(N29="","",",")</f>
        <v/>
      </c>
      <c r="R29" s="60" t="str">
        <f t="shared" ref="R29:R35" si="5">IF(N29="","",15)</f>
        <v/>
      </c>
      <c r="S29" s="55" t="str">
        <f t="shared" ref="S29:S53" si="6">IF(N29="","",")")</f>
        <v/>
      </c>
      <c r="T29" s="61" t="str">
        <f t="shared" ref="T29:T53" si="7">IF(U29="","","(")</f>
        <v/>
      </c>
      <c r="U29" s="62" t="str">
        <f t="shared" ref="U29:U53" si="8">IF(F29="","",F29)</f>
        <v/>
      </c>
      <c r="V29" s="63" t="str">
        <f t="shared" ref="V29:V53" si="9">IF(U29="","",",")</f>
        <v/>
      </c>
      <c r="W29" s="64" t="str">
        <f t="shared" ref="W29:W53" si="10">IF(G29="","",G29)</f>
        <v/>
      </c>
      <c r="X29" s="63" t="str">
        <f t="shared" ref="X29:X53" si="11">IF(U29="","",",")</f>
        <v/>
      </c>
      <c r="Y29" s="63" t="str">
        <f t="shared" ref="Y29:Y53" si="12">IF(U29="","",250)</f>
        <v/>
      </c>
      <c r="Z29" s="55" t="str">
        <f t="shared" ref="Z29:Z53" si="13">IF(U29="","",")")</f>
        <v/>
      </c>
      <c r="AA29" s="65" t="str">
        <f t="shared" ref="AA29:AA53" si="14">IF(AB29="","","(")</f>
        <v/>
      </c>
      <c r="AB29" s="56" t="str">
        <f t="shared" ref="AB29:AB53" si="15">IF(H29="","",H29)</f>
        <v/>
      </c>
      <c r="AC29" s="66" t="str">
        <f t="shared" ref="AC29:AC53" si="16">IF(AB29="","",",")</f>
        <v/>
      </c>
      <c r="AD29" s="58" t="str">
        <f t="shared" ref="AD29:AD53" si="17">IF(I29="","",I29)</f>
        <v/>
      </c>
      <c r="AE29" s="67" t="str">
        <f t="shared" ref="AE29:AE53" si="18">IF(AB29="","",",")</f>
        <v/>
      </c>
      <c r="AF29" s="60" t="str">
        <f t="shared" ref="AF29:AF53" si="19">IF(AB29="","",350)</f>
        <v/>
      </c>
      <c r="AG29" s="60" t="str">
        <f t="shared" ref="AG29:AG53" si="20">IF(AB29="","",")")</f>
        <v/>
      </c>
      <c r="AH29" s="68" t="str">
        <f t="shared" ref="AH29:AH53" si="21">IF(AI29="","","(")</f>
        <v/>
      </c>
      <c r="AI29" s="69" t="str">
        <f t="shared" ref="AI29:AI53" si="22">IF(J29="","",J29)</f>
        <v/>
      </c>
      <c r="AJ29" s="63" t="str">
        <f t="shared" ref="AJ29:AJ53" si="23">IF(AI29="","",",")</f>
        <v/>
      </c>
      <c r="AK29" s="63" t="str">
        <f t="shared" ref="AK29:AK53" si="24">IF(K29="","",K29)</f>
        <v/>
      </c>
      <c r="AL29" s="63" t="str">
        <f t="shared" ref="AL29:AL53" si="25">IF(AI29="","",",")</f>
        <v/>
      </c>
      <c r="AM29" s="63" t="str">
        <f t="shared" ref="AM29:AM53" si="26">IF(AI29="","",450)</f>
        <v/>
      </c>
      <c r="AN29" s="63" t="str">
        <f t="shared" ref="AN29:AN53" si="27">IF(AI29="","",")")</f>
        <v/>
      </c>
    </row>
    <row r="30" spans="1:40" ht="24.5" thickTop="1" thickBot="1" x14ac:dyDescent="0.55000000000000004">
      <c r="A30" t="s">
        <v>2349</v>
      </c>
      <c r="B30" t="s">
        <v>2348</v>
      </c>
      <c r="C30" s="81" t="s">
        <v>413</v>
      </c>
      <c r="D30" s="82"/>
      <c r="E30" s="82"/>
      <c r="F30" s="82"/>
      <c r="G30" s="82"/>
      <c r="H30" s="82"/>
      <c r="I30" s="82"/>
      <c r="J30" s="82"/>
      <c r="K30" s="82"/>
      <c r="L30" s="80" t="str">
        <f>IF(C30="","",_xlfn.CONCAT("       triggerLine: ","""",C30,M30:AN30,""", sC: ","""",B30,""", color: ","""","red",""", lines: ["))</f>
        <v xml:space="preserve">       triggerLine: "Modelo I", sC: "as mod1", color: "red", lines: [</v>
      </c>
      <c r="M30" s="55" t="str">
        <f t="shared" si="0"/>
        <v/>
      </c>
      <c r="N30" s="56" t="str">
        <f t="shared" si="1"/>
        <v/>
      </c>
      <c r="O30" s="57" t="str">
        <f t="shared" si="2"/>
        <v/>
      </c>
      <c r="P30" s="58" t="str">
        <f t="shared" si="3"/>
        <v/>
      </c>
      <c r="Q30" s="59" t="str">
        <f t="shared" si="4"/>
        <v/>
      </c>
      <c r="R30" s="60" t="str">
        <f>IF(N30="","",10)</f>
        <v/>
      </c>
      <c r="S30" s="55" t="str">
        <f t="shared" si="6"/>
        <v/>
      </c>
      <c r="T30" s="61" t="str">
        <f t="shared" si="7"/>
        <v/>
      </c>
      <c r="U30" s="62" t="str">
        <f t="shared" si="8"/>
        <v/>
      </c>
      <c r="V30" s="63" t="str">
        <f t="shared" si="9"/>
        <v/>
      </c>
      <c r="W30" s="64" t="str">
        <f t="shared" si="10"/>
        <v/>
      </c>
      <c r="X30" s="63" t="str">
        <f t="shared" si="11"/>
        <v/>
      </c>
      <c r="Y30" s="63" t="str">
        <f t="shared" si="12"/>
        <v/>
      </c>
      <c r="Z30" s="55" t="str">
        <f t="shared" si="13"/>
        <v/>
      </c>
      <c r="AA30" s="65" t="str">
        <f t="shared" si="14"/>
        <v/>
      </c>
      <c r="AB30" s="56" t="str">
        <f t="shared" si="15"/>
        <v/>
      </c>
      <c r="AC30" s="66" t="str">
        <f t="shared" si="16"/>
        <v/>
      </c>
      <c r="AD30" s="58" t="str">
        <f t="shared" si="17"/>
        <v/>
      </c>
      <c r="AE30" s="67" t="str">
        <f t="shared" si="18"/>
        <v/>
      </c>
      <c r="AF30" s="60" t="str">
        <f t="shared" si="19"/>
        <v/>
      </c>
      <c r="AG30" s="60" t="str">
        <f t="shared" si="20"/>
        <v/>
      </c>
      <c r="AH30" s="68" t="str">
        <f t="shared" si="21"/>
        <v/>
      </c>
      <c r="AI30" s="69" t="str">
        <f t="shared" si="22"/>
        <v/>
      </c>
      <c r="AJ30" s="63" t="str">
        <f t="shared" si="23"/>
        <v/>
      </c>
      <c r="AK30" s="63" t="str">
        <f t="shared" si="24"/>
        <v/>
      </c>
      <c r="AL30" s="63" t="str">
        <f t="shared" si="25"/>
        <v/>
      </c>
      <c r="AM30" s="63" t="str">
        <f t="shared" si="26"/>
        <v/>
      </c>
      <c r="AN30" s="63" t="str">
        <f t="shared" si="27"/>
        <v/>
      </c>
    </row>
    <row r="31" spans="1:40" ht="24.5" thickTop="1" thickBot="1" x14ac:dyDescent="0.55000000000000004">
      <c r="B31" t="s">
        <v>1003</v>
      </c>
      <c r="C31" s="84" t="s">
        <v>1004</v>
      </c>
      <c r="D31" s="85"/>
      <c r="E31" s="85"/>
      <c r="F31" s="85"/>
      <c r="G31" s="85"/>
      <c r="H31" s="86"/>
      <c r="I31" s="86"/>
      <c r="J31" s="86"/>
      <c r="K31" s="86"/>
      <c r="L31" s="87" t="s">
        <v>2350</v>
      </c>
      <c r="M31" s="55" t="str">
        <f t="shared" si="0"/>
        <v/>
      </c>
      <c r="N31" s="56" t="str">
        <f t="shared" si="1"/>
        <v/>
      </c>
      <c r="O31" s="57" t="str">
        <f t="shared" si="2"/>
        <v/>
      </c>
      <c r="P31" s="58" t="str">
        <f t="shared" si="3"/>
        <v/>
      </c>
      <c r="Q31" s="59" t="str">
        <f t="shared" si="4"/>
        <v/>
      </c>
      <c r="R31" s="60" t="str">
        <f t="shared" si="5"/>
        <v/>
      </c>
      <c r="S31" s="55" t="str">
        <f t="shared" si="6"/>
        <v/>
      </c>
      <c r="T31" s="61" t="str">
        <f t="shared" si="7"/>
        <v/>
      </c>
      <c r="U31" s="62" t="str">
        <f t="shared" si="8"/>
        <v/>
      </c>
      <c r="V31" s="63" t="str">
        <f t="shared" si="9"/>
        <v/>
      </c>
      <c r="W31" s="64" t="str">
        <f t="shared" si="10"/>
        <v/>
      </c>
      <c r="X31" s="63" t="str">
        <f t="shared" si="11"/>
        <v/>
      </c>
      <c r="Y31" s="63" t="str">
        <f t="shared" si="12"/>
        <v/>
      </c>
      <c r="Z31" s="55" t="str">
        <f t="shared" si="13"/>
        <v/>
      </c>
      <c r="AA31" s="65" t="str">
        <f t="shared" si="14"/>
        <v/>
      </c>
      <c r="AB31" s="56" t="str">
        <f t="shared" si="15"/>
        <v/>
      </c>
      <c r="AC31" s="66" t="str">
        <f t="shared" si="16"/>
        <v/>
      </c>
      <c r="AD31" s="58" t="str">
        <f t="shared" si="17"/>
        <v/>
      </c>
      <c r="AE31" s="67" t="str">
        <f t="shared" si="18"/>
        <v/>
      </c>
      <c r="AF31" s="60" t="str">
        <f t="shared" si="19"/>
        <v/>
      </c>
      <c r="AG31" s="60" t="str">
        <f t="shared" si="20"/>
        <v/>
      </c>
      <c r="AH31" s="68" t="str">
        <f t="shared" si="21"/>
        <v/>
      </c>
      <c r="AI31" s="69" t="str">
        <f t="shared" si="22"/>
        <v/>
      </c>
      <c r="AJ31" s="63" t="str">
        <f t="shared" si="23"/>
        <v/>
      </c>
      <c r="AK31" s="63" t="str">
        <f t="shared" si="24"/>
        <v/>
      </c>
      <c r="AL31" s="63" t="str">
        <f t="shared" si="25"/>
        <v/>
      </c>
      <c r="AM31" s="63" t="str">
        <f t="shared" si="26"/>
        <v/>
      </c>
      <c r="AN31" s="63" t="str">
        <f t="shared" si="27"/>
        <v/>
      </c>
    </row>
    <row r="32" spans="1:40" ht="24.5" thickTop="1" thickBot="1" x14ac:dyDescent="0.55000000000000004">
      <c r="B32" t="s">
        <v>1003</v>
      </c>
      <c r="C32" s="84" t="str">
        <f>_xlfn.CONCAT(C2,"1")</f>
        <v>aitcs2a1</v>
      </c>
      <c r="D32" s="88"/>
      <c r="E32" s="88"/>
      <c r="F32" s="88"/>
      <c r="G32" s="88"/>
      <c r="H32" s="89"/>
      <c r="I32" s="89"/>
      <c r="J32" s="89"/>
      <c r="K32" s="89"/>
      <c r="L32" s="87" t="str">
        <f>_xlfn.CONCAT("            ","{ line: `${",C32,"} (Mi,m,10)(Re,,181)(Mi,m,352)`, sC: ","""","tc","""","},")</f>
        <v xml:space="preserve">            { line: `${aitcs2a1} (Mi,m,10)(Re,,181)(Mi,m,352)`, sC: "tc"},</v>
      </c>
      <c r="M32" s="55" t="str">
        <f t="shared" si="0"/>
        <v/>
      </c>
      <c r="N32" s="56" t="str">
        <f t="shared" si="1"/>
        <v/>
      </c>
      <c r="O32" s="57" t="str">
        <f t="shared" si="2"/>
        <v/>
      </c>
      <c r="P32" s="58" t="str">
        <f t="shared" si="3"/>
        <v/>
      </c>
      <c r="Q32" s="59" t="str">
        <f t="shared" si="4"/>
        <v/>
      </c>
      <c r="R32" s="60" t="str">
        <f t="shared" si="5"/>
        <v/>
      </c>
      <c r="S32" s="55" t="str">
        <f t="shared" si="6"/>
        <v/>
      </c>
      <c r="T32" s="61" t="str">
        <f t="shared" si="7"/>
        <v/>
      </c>
      <c r="U32" s="62" t="str">
        <f t="shared" si="8"/>
        <v/>
      </c>
      <c r="V32" s="63" t="str">
        <f t="shared" si="9"/>
        <v/>
      </c>
      <c r="W32" s="64" t="str">
        <f t="shared" si="10"/>
        <v/>
      </c>
      <c r="X32" s="63" t="str">
        <f t="shared" si="11"/>
        <v/>
      </c>
      <c r="Y32" s="63" t="str">
        <f t="shared" si="12"/>
        <v/>
      </c>
      <c r="Z32" s="55" t="str">
        <f t="shared" si="13"/>
        <v/>
      </c>
      <c r="AA32" s="65" t="str">
        <f t="shared" si="14"/>
        <v/>
      </c>
      <c r="AB32" s="56" t="str">
        <f t="shared" si="15"/>
        <v/>
      </c>
      <c r="AC32" s="66" t="str">
        <f t="shared" si="16"/>
        <v/>
      </c>
      <c r="AD32" s="58" t="str">
        <f t="shared" si="17"/>
        <v/>
      </c>
      <c r="AE32" s="67" t="str">
        <f t="shared" si="18"/>
        <v/>
      </c>
      <c r="AF32" s="60" t="str">
        <f t="shared" si="19"/>
        <v/>
      </c>
      <c r="AG32" s="60" t="str">
        <f t="shared" si="20"/>
        <v/>
      </c>
      <c r="AH32" s="68" t="str">
        <f t="shared" si="21"/>
        <v/>
      </c>
      <c r="AI32" s="69" t="str">
        <f t="shared" si="22"/>
        <v/>
      </c>
      <c r="AJ32" s="63" t="str">
        <f t="shared" si="23"/>
        <v/>
      </c>
      <c r="AK32" s="63" t="str">
        <f t="shared" si="24"/>
        <v/>
      </c>
      <c r="AL32" s="63" t="str">
        <f t="shared" si="25"/>
        <v/>
      </c>
      <c r="AM32" s="63" t="str">
        <f t="shared" si="26"/>
        <v/>
      </c>
      <c r="AN32" s="63" t="str">
        <f t="shared" si="27"/>
        <v/>
      </c>
    </row>
    <row r="33" spans="1:40" ht="24.5" thickTop="1" thickBot="1" x14ac:dyDescent="0.55000000000000004">
      <c r="B33" t="s">
        <v>1003</v>
      </c>
      <c r="C33" s="84" t="str">
        <f>_xlfn.CONCAT(C2,"2")</f>
        <v>aitcs2a2</v>
      </c>
      <c r="D33" s="85"/>
      <c r="E33" s="85"/>
      <c r="F33" s="85"/>
      <c r="G33" s="85"/>
      <c r="H33" s="86"/>
      <c r="I33" s="86"/>
      <c r="J33" s="86"/>
      <c r="K33" s="86"/>
      <c r="L33" s="87" t="str">
        <f>_xlfn.CONCAT("            ","{ line: `${",C33,"} (Re,,181)(Mi,m,352)`, sC: ","""","bg","""","},")</f>
        <v xml:space="preserve">            { line: `${aitcs2a2} (Re,,181)(Mi,m,352)`, sC: "bg"},</v>
      </c>
      <c r="M33" s="55" t="str">
        <f t="shared" si="0"/>
        <v/>
      </c>
      <c r="N33" s="56" t="str">
        <f t="shared" si="1"/>
        <v/>
      </c>
      <c r="O33" s="57" t="str">
        <f t="shared" si="2"/>
        <v/>
      </c>
      <c r="P33" s="58" t="str">
        <f t="shared" si="3"/>
        <v/>
      </c>
      <c r="Q33" s="59" t="str">
        <f t="shared" si="4"/>
        <v/>
      </c>
      <c r="R33" s="60" t="str">
        <f t="shared" si="5"/>
        <v/>
      </c>
      <c r="S33" s="55" t="str">
        <f t="shared" si="6"/>
        <v/>
      </c>
      <c r="T33" s="61" t="str">
        <f t="shared" si="7"/>
        <v/>
      </c>
      <c r="U33" s="62" t="str">
        <f t="shared" si="8"/>
        <v/>
      </c>
      <c r="V33" s="63" t="str">
        <f t="shared" si="9"/>
        <v/>
      </c>
      <c r="W33" s="64" t="str">
        <f t="shared" si="10"/>
        <v/>
      </c>
      <c r="X33" s="63" t="str">
        <f t="shared" si="11"/>
        <v/>
      </c>
      <c r="Y33" s="63" t="str">
        <f t="shared" si="12"/>
        <v/>
      </c>
      <c r="Z33" s="55" t="str">
        <f t="shared" si="13"/>
        <v/>
      </c>
      <c r="AA33" s="65" t="str">
        <f t="shared" si="14"/>
        <v/>
      </c>
      <c r="AB33" s="56" t="str">
        <f t="shared" si="15"/>
        <v/>
      </c>
      <c r="AC33" s="66" t="str">
        <f t="shared" si="16"/>
        <v/>
      </c>
      <c r="AD33" s="58" t="str">
        <f t="shared" si="17"/>
        <v/>
      </c>
      <c r="AE33" s="67" t="str">
        <f t="shared" si="18"/>
        <v/>
      </c>
      <c r="AF33" s="60" t="str">
        <f t="shared" si="19"/>
        <v/>
      </c>
      <c r="AG33" s="60" t="str">
        <f t="shared" si="20"/>
        <v/>
      </c>
      <c r="AH33" s="68" t="str">
        <f t="shared" si="21"/>
        <v/>
      </c>
      <c r="AI33" s="69" t="str">
        <f t="shared" si="22"/>
        <v/>
      </c>
      <c r="AJ33" s="63" t="str">
        <f t="shared" si="23"/>
        <v/>
      </c>
      <c r="AK33" s="63" t="str">
        <f t="shared" si="24"/>
        <v/>
      </c>
      <c r="AL33" s="63" t="str">
        <f t="shared" si="25"/>
        <v/>
      </c>
      <c r="AM33" s="63" t="str">
        <f t="shared" si="26"/>
        <v/>
      </c>
      <c r="AN33" s="63" t="str">
        <f t="shared" si="27"/>
        <v/>
      </c>
    </row>
    <row r="34" spans="1:40" ht="24.5" thickTop="1" thickBot="1" x14ac:dyDescent="0.55000000000000004">
      <c r="A34" s="118"/>
      <c r="B34" t="s">
        <v>1003</v>
      </c>
      <c r="C34" s="84" t="str">
        <f>_xlfn.CONCAT(C2,"3")</f>
        <v>aitcs2a3</v>
      </c>
      <c r="D34" s="88"/>
      <c r="E34" s="88"/>
      <c r="F34" s="88"/>
      <c r="G34" s="88"/>
      <c r="H34" s="89"/>
      <c r="I34" s="89"/>
      <c r="J34" s="89"/>
      <c r="K34" s="89"/>
      <c r="L34" s="87" t="str">
        <f>_xlfn.CONCAT("            ","{ line: `${",C34,"} (Re,,181)(Mi,m,352)`, sC: ","""","bg","""","},")</f>
        <v xml:space="preserve">            { line: `${aitcs2a3} (Re,,181)(Mi,m,352)`, sC: "bg"},</v>
      </c>
      <c r="M34" s="55" t="str">
        <f t="shared" si="0"/>
        <v/>
      </c>
      <c r="N34" s="56" t="str">
        <f t="shared" si="1"/>
        <v/>
      </c>
      <c r="O34" s="57" t="str">
        <f t="shared" si="2"/>
        <v/>
      </c>
      <c r="P34" s="58" t="str">
        <f t="shared" si="3"/>
        <v/>
      </c>
      <c r="Q34" s="59" t="str">
        <f t="shared" si="4"/>
        <v/>
      </c>
      <c r="R34" s="60" t="str">
        <f t="shared" si="5"/>
        <v/>
      </c>
      <c r="S34" s="55" t="str">
        <f t="shared" si="6"/>
        <v/>
      </c>
      <c r="T34" s="61" t="str">
        <f t="shared" si="7"/>
        <v/>
      </c>
      <c r="U34" s="62" t="str">
        <f t="shared" si="8"/>
        <v/>
      </c>
      <c r="V34" s="63" t="str">
        <f t="shared" si="9"/>
        <v/>
      </c>
      <c r="W34" s="64" t="str">
        <f t="shared" si="10"/>
        <v/>
      </c>
      <c r="X34" s="63" t="str">
        <f t="shared" si="11"/>
        <v/>
      </c>
      <c r="Y34" s="63" t="str">
        <f t="shared" si="12"/>
        <v/>
      </c>
      <c r="Z34" s="55" t="str">
        <f t="shared" si="13"/>
        <v/>
      </c>
      <c r="AA34" s="65" t="str">
        <f t="shared" si="14"/>
        <v/>
      </c>
      <c r="AB34" s="56" t="str">
        <f t="shared" si="15"/>
        <v/>
      </c>
      <c r="AC34" s="66" t="str">
        <f t="shared" si="16"/>
        <v/>
      </c>
      <c r="AD34" s="58" t="str">
        <f t="shared" si="17"/>
        <v/>
      </c>
      <c r="AE34" s="67" t="str">
        <f t="shared" si="18"/>
        <v/>
      </c>
      <c r="AF34" s="60" t="str">
        <f t="shared" si="19"/>
        <v/>
      </c>
      <c r="AG34" s="60" t="str">
        <f t="shared" si="20"/>
        <v/>
      </c>
      <c r="AH34" s="68" t="str">
        <f t="shared" si="21"/>
        <v/>
      </c>
      <c r="AI34" s="69" t="str">
        <f t="shared" si="22"/>
        <v/>
      </c>
      <c r="AJ34" s="63" t="str">
        <f t="shared" si="23"/>
        <v/>
      </c>
      <c r="AK34" s="63" t="str">
        <f t="shared" si="24"/>
        <v/>
      </c>
      <c r="AL34" s="63" t="str">
        <f t="shared" si="25"/>
        <v/>
      </c>
      <c r="AM34" s="63" t="str">
        <f t="shared" si="26"/>
        <v/>
      </c>
      <c r="AN34" s="63" t="str">
        <f t="shared" si="27"/>
        <v/>
      </c>
    </row>
    <row r="35" spans="1:40" ht="24.5" hidden="1" thickTop="1" thickBot="1" x14ac:dyDescent="0.55000000000000004">
      <c r="A35" s="118"/>
      <c r="B35" t="s">
        <v>1003</v>
      </c>
      <c r="C35" s="84" t="str">
        <f>_xlfn.CONCAT(C2,"4")</f>
        <v>aitcs2a4</v>
      </c>
      <c r="D35" s="90"/>
      <c r="E35" s="90"/>
      <c r="F35" s="90"/>
      <c r="G35" s="90"/>
      <c r="H35" s="91"/>
      <c r="I35" s="91"/>
      <c r="J35" s="91"/>
      <c r="K35" s="91"/>
      <c r="L35" s="87" t="str">
        <f>_xlfn.CONCAT("            ","{ line: `${",C35,"} (Re,,181)(Mi,m,352)`, sC: ","""","bg","""","},")</f>
        <v xml:space="preserve">            { line: `${aitcs2a4} (Re,,181)(Mi,m,352)`, sC: "bg"},</v>
      </c>
      <c r="M35" s="55" t="str">
        <f t="shared" si="0"/>
        <v/>
      </c>
      <c r="N35" s="56" t="str">
        <f t="shared" si="1"/>
        <v/>
      </c>
      <c r="O35" s="57" t="str">
        <f t="shared" si="2"/>
        <v/>
      </c>
      <c r="P35" s="58" t="str">
        <f t="shared" si="3"/>
        <v/>
      </c>
      <c r="Q35" s="59" t="str">
        <f t="shared" si="4"/>
        <v/>
      </c>
      <c r="R35" s="60" t="str">
        <f t="shared" si="5"/>
        <v/>
      </c>
      <c r="S35" s="55" t="str">
        <f t="shared" si="6"/>
        <v/>
      </c>
      <c r="T35" s="61" t="str">
        <f t="shared" si="7"/>
        <v/>
      </c>
      <c r="U35" s="62" t="str">
        <f t="shared" si="8"/>
        <v/>
      </c>
      <c r="V35" s="63" t="str">
        <f t="shared" si="9"/>
        <v/>
      </c>
      <c r="W35" s="64" t="str">
        <f t="shared" si="10"/>
        <v/>
      </c>
      <c r="X35" s="63" t="str">
        <f t="shared" si="11"/>
        <v/>
      </c>
      <c r="Y35" s="63" t="str">
        <f t="shared" si="12"/>
        <v/>
      </c>
      <c r="Z35" s="55" t="str">
        <f t="shared" si="13"/>
        <v/>
      </c>
      <c r="AA35" s="65" t="str">
        <f t="shared" si="14"/>
        <v/>
      </c>
      <c r="AB35" s="56" t="str">
        <f t="shared" si="15"/>
        <v/>
      </c>
      <c r="AC35" s="66" t="str">
        <f t="shared" si="16"/>
        <v/>
      </c>
      <c r="AD35" s="58" t="str">
        <f t="shared" si="17"/>
        <v/>
      </c>
      <c r="AE35" s="67" t="str">
        <f t="shared" si="18"/>
        <v/>
      </c>
      <c r="AF35" s="60" t="str">
        <f t="shared" si="19"/>
        <v/>
      </c>
      <c r="AG35" s="60" t="str">
        <f t="shared" si="20"/>
        <v/>
      </c>
      <c r="AH35" s="68" t="str">
        <f t="shared" si="21"/>
        <v/>
      </c>
      <c r="AI35" s="69" t="str">
        <f t="shared" si="22"/>
        <v/>
      </c>
      <c r="AJ35" s="63" t="str">
        <f t="shared" si="23"/>
        <v/>
      </c>
      <c r="AK35" s="63" t="str">
        <f t="shared" si="24"/>
        <v/>
      </c>
      <c r="AL35" s="63" t="str">
        <f t="shared" si="25"/>
        <v/>
      </c>
      <c r="AM35" s="63" t="str">
        <f t="shared" si="26"/>
        <v/>
      </c>
      <c r="AN35" s="63" t="str">
        <f t="shared" si="27"/>
        <v/>
      </c>
    </row>
    <row r="36" spans="1:40" ht="24.5" thickTop="1" thickBot="1" x14ac:dyDescent="0.55000000000000004">
      <c r="B36" t="s">
        <v>1001</v>
      </c>
      <c r="C36" s="92" t="s">
        <v>2351</v>
      </c>
      <c r="D36" s="82" t="s">
        <v>1053</v>
      </c>
      <c r="E36" s="82"/>
      <c r="F36" s="82"/>
      <c r="G36" s="82"/>
      <c r="H36" s="82"/>
      <c r="I36" s="82"/>
      <c r="J36" s="82"/>
      <c r="K36" s="82"/>
      <c r="L36" s="112" t="s">
        <v>2357</v>
      </c>
      <c r="M36" s="55" t="str">
        <f t="shared" si="0"/>
        <v>(</v>
      </c>
      <c r="N36" s="56" t="str">
        <f t="shared" si="1"/>
        <v>Sol</v>
      </c>
      <c r="O36" s="57" t="str">
        <f t="shared" si="2"/>
        <v>,</v>
      </c>
      <c r="P36" s="58" t="str">
        <f t="shared" si="3"/>
        <v/>
      </c>
      <c r="Q36" s="59" t="str">
        <f t="shared" si="4"/>
        <v>,</v>
      </c>
      <c r="R36" s="60">
        <f>IF(N36="","",11)</f>
        <v>11</v>
      </c>
      <c r="S36" s="55" t="str">
        <f t="shared" si="6"/>
        <v>)</v>
      </c>
      <c r="T36" s="61" t="str">
        <f t="shared" si="7"/>
        <v/>
      </c>
      <c r="U36" s="62" t="str">
        <f t="shared" si="8"/>
        <v/>
      </c>
      <c r="V36" s="63" t="str">
        <f t="shared" si="9"/>
        <v/>
      </c>
      <c r="W36" s="64" t="str">
        <f t="shared" si="10"/>
        <v/>
      </c>
      <c r="X36" s="63" t="str">
        <f t="shared" si="11"/>
        <v/>
      </c>
      <c r="Y36" s="63" t="str">
        <f t="shared" si="12"/>
        <v/>
      </c>
      <c r="Z36" s="55" t="str">
        <f t="shared" si="13"/>
        <v/>
      </c>
      <c r="AA36" s="65" t="str">
        <f t="shared" si="14"/>
        <v/>
      </c>
      <c r="AB36" s="56" t="str">
        <f t="shared" si="15"/>
        <v/>
      </c>
      <c r="AC36" s="66" t="str">
        <f t="shared" si="16"/>
        <v/>
      </c>
      <c r="AD36" s="58" t="str">
        <f t="shared" si="17"/>
        <v/>
      </c>
      <c r="AE36" s="67" t="str">
        <f t="shared" si="18"/>
        <v/>
      </c>
      <c r="AF36" s="60" t="str">
        <f t="shared" si="19"/>
        <v/>
      </c>
      <c r="AG36" s="60" t="str">
        <f t="shared" si="20"/>
        <v/>
      </c>
      <c r="AH36" s="68" t="str">
        <f t="shared" si="21"/>
        <v/>
      </c>
      <c r="AI36" s="69" t="str">
        <f t="shared" si="22"/>
        <v/>
      </c>
      <c r="AJ36" s="63" t="str">
        <f t="shared" si="23"/>
        <v/>
      </c>
      <c r="AK36" s="63" t="str">
        <f t="shared" si="24"/>
        <v/>
      </c>
      <c r="AL36" s="63" t="str">
        <f t="shared" si="25"/>
        <v/>
      </c>
      <c r="AM36" s="63" t="str">
        <f t="shared" si="26"/>
        <v/>
      </c>
      <c r="AN36" s="63" t="str">
        <f t="shared" si="27"/>
        <v/>
      </c>
    </row>
    <row r="37" spans="1:40" ht="24.5" thickTop="1" thickBot="1" x14ac:dyDescent="0.55000000000000004">
      <c r="A37" s="113"/>
      <c r="B37" s="113"/>
      <c r="C37" s="114" t="s">
        <v>999</v>
      </c>
      <c r="D37" s="115"/>
      <c r="E37" s="115"/>
      <c r="F37" s="115"/>
      <c r="G37" s="115"/>
      <c r="H37" s="115"/>
      <c r="I37" s="115"/>
      <c r="J37" s="115"/>
      <c r="K37" s="115"/>
      <c r="L37" s="116" t="s">
        <v>2352</v>
      </c>
      <c r="M37" s="55" t="str">
        <f t="shared" si="0"/>
        <v/>
      </c>
      <c r="N37" s="56" t="str">
        <f t="shared" si="1"/>
        <v/>
      </c>
      <c r="O37" s="57" t="str">
        <f t="shared" si="2"/>
        <v/>
      </c>
      <c r="P37" s="58" t="str">
        <f t="shared" si="3"/>
        <v/>
      </c>
      <c r="Q37" s="59" t="str">
        <f t="shared" si="4"/>
        <v/>
      </c>
      <c r="R37" s="60" t="str">
        <f t="shared" ref="R37" si="28">IF(N37="","",15)</f>
        <v/>
      </c>
      <c r="S37" s="55" t="str">
        <f t="shared" si="6"/>
        <v/>
      </c>
      <c r="T37" s="61" t="str">
        <f t="shared" si="7"/>
        <v/>
      </c>
      <c r="U37" s="62" t="str">
        <f t="shared" si="8"/>
        <v/>
      </c>
      <c r="V37" s="63" t="str">
        <f t="shared" si="9"/>
        <v/>
      </c>
      <c r="W37" s="64" t="str">
        <f t="shared" si="10"/>
        <v/>
      </c>
      <c r="X37" s="63" t="str">
        <f t="shared" si="11"/>
        <v/>
      </c>
      <c r="Y37" s="63" t="str">
        <f t="shared" si="12"/>
        <v/>
      </c>
      <c r="Z37" s="55" t="str">
        <f t="shared" si="13"/>
        <v/>
      </c>
      <c r="AA37" s="65" t="str">
        <f t="shared" si="14"/>
        <v/>
      </c>
      <c r="AB37" s="56" t="str">
        <f t="shared" si="15"/>
        <v/>
      </c>
      <c r="AC37" s="66" t="str">
        <f t="shared" si="16"/>
        <v/>
      </c>
      <c r="AD37" s="58" t="str">
        <f t="shared" si="17"/>
        <v/>
      </c>
      <c r="AE37" s="67" t="str">
        <f t="shared" si="18"/>
        <v/>
      </c>
      <c r="AF37" s="60" t="str">
        <f t="shared" si="19"/>
        <v/>
      </c>
      <c r="AG37" s="60" t="str">
        <f t="shared" si="20"/>
        <v/>
      </c>
      <c r="AH37" s="68" t="str">
        <f t="shared" si="21"/>
        <v/>
      </c>
      <c r="AI37" s="69" t="str">
        <f t="shared" si="22"/>
        <v/>
      </c>
      <c r="AJ37" s="63" t="str">
        <f t="shared" si="23"/>
        <v/>
      </c>
      <c r="AK37" s="63" t="str">
        <f t="shared" si="24"/>
        <v/>
      </c>
      <c r="AL37" s="63" t="str">
        <f t="shared" si="25"/>
        <v/>
      </c>
      <c r="AM37" s="63" t="str">
        <f t="shared" si="26"/>
        <v/>
      </c>
      <c r="AN37" s="63" t="str">
        <f t="shared" si="27"/>
        <v/>
      </c>
    </row>
    <row r="38" spans="1:40" ht="24.5" thickTop="1" thickBot="1" x14ac:dyDescent="0.55000000000000004">
      <c r="A38" t="s">
        <v>2349</v>
      </c>
      <c r="B38" t="s">
        <v>2354</v>
      </c>
      <c r="C38" s="81" t="s">
        <v>2353</v>
      </c>
      <c r="D38" s="82"/>
      <c r="E38" s="82"/>
      <c r="F38" s="82"/>
      <c r="G38" s="82"/>
      <c r="H38" s="82"/>
      <c r="I38" s="82"/>
      <c r="J38" s="82"/>
      <c r="K38" s="82"/>
      <c r="L38" s="80" t="str">
        <f>IF(C38="","",_xlfn.CONCAT("       triggerLine: ","""",C38,M38:AN38,""", sC: ","""",B38,""", color: ","""","red",""", lines: ["))</f>
        <v xml:space="preserve">       triggerLine: "Modelo II", sC: "as mod2", color: "red", lines: [</v>
      </c>
      <c r="M38" s="55" t="str">
        <f t="shared" si="0"/>
        <v/>
      </c>
      <c r="N38" s="56" t="str">
        <f t="shared" si="1"/>
        <v/>
      </c>
      <c r="O38" s="57" t="str">
        <f t="shared" si="2"/>
        <v/>
      </c>
      <c r="P38" s="58" t="str">
        <f t="shared" si="3"/>
        <v/>
      </c>
      <c r="Q38" s="59" t="str">
        <f t="shared" si="4"/>
        <v/>
      </c>
      <c r="R38" s="60" t="str">
        <f>IF(N38="","",10)</f>
        <v/>
      </c>
      <c r="S38" s="55" t="str">
        <f t="shared" si="6"/>
        <v/>
      </c>
      <c r="T38" s="61" t="str">
        <f t="shared" si="7"/>
        <v/>
      </c>
      <c r="U38" s="62" t="str">
        <f t="shared" si="8"/>
        <v/>
      </c>
      <c r="V38" s="63" t="str">
        <f t="shared" si="9"/>
        <v/>
      </c>
      <c r="W38" s="64" t="str">
        <f t="shared" si="10"/>
        <v/>
      </c>
      <c r="X38" s="63" t="str">
        <f t="shared" si="11"/>
        <v/>
      </c>
      <c r="Y38" s="63" t="str">
        <f t="shared" si="12"/>
        <v/>
      </c>
      <c r="Z38" s="55" t="str">
        <f t="shared" si="13"/>
        <v/>
      </c>
      <c r="AA38" s="65" t="str">
        <f t="shared" si="14"/>
        <v/>
      </c>
      <c r="AB38" s="56" t="str">
        <f t="shared" si="15"/>
        <v/>
      </c>
      <c r="AC38" s="66" t="str">
        <f t="shared" si="16"/>
        <v/>
      </c>
      <c r="AD38" s="58" t="str">
        <f t="shared" si="17"/>
        <v/>
      </c>
      <c r="AE38" s="67" t="str">
        <f t="shared" si="18"/>
        <v/>
      </c>
      <c r="AF38" s="60" t="str">
        <f t="shared" si="19"/>
        <v/>
      </c>
      <c r="AG38" s="60" t="str">
        <f t="shared" si="20"/>
        <v/>
      </c>
      <c r="AH38" s="68" t="str">
        <f t="shared" si="21"/>
        <v/>
      </c>
      <c r="AI38" s="69" t="str">
        <f t="shared" si="22"/>
        <v/>
      </c>
      <c r="AJ38" s="63" t="str">
        <f t="shared" si="23"/>
        <v/>
      </c>
      <c r="AK38" s="63" t="str">
        <f t="shared" si="24"/>
        <v/>
      </c>
      <c r="AL38" s="63" t="str">
        <f t="shared" si="25"/>
        <v/>
      </c>
      <c r="AM38" s="63" t="str">
        <f t="shared" si="26"/>
        <v/>
      </c>
      <c r="AN38" s="63" t="str">
        <f t="shared" si="27"/>
        <v/>
      </c>
    </row>
    <row r="39" spans="1:40" ht="24.5" thickTop="1" thickBot="1" x14ac:dyDescent="0.55000000000000004">
      <c r="C39" s="81"/>
      <c r="D39" s="82"/>
      <c r="E39" s="82"/>
      <c r="F39" s="82"/>
      <c r="G39" s="82"/>
      <c r="H39" s="82"/>
      <c r="I39" s="82"/>
      <c r="J39" s="82"/>
      <c r="K39" s="82"/>
      <c r="L39" s="80" t="s">
        <v>2355</v>
      </c>
      <c r="M39" s="55"/>
      <c r="N39" s="56"/>
      <c r="O39" s="57"/>
      <c r="P39" s="58"/>
      <c r="Q39" s="59"/>
      <c r="R39" s="60"/>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4.5" thickTop="1" thickBot="1" x14ac:dyDescent="0.55000000000000004">
      <c r="B40" t="s">
        <v>1003</v>
      </c>
      <c r="C40" s="84" t="s">
        <v>1004</v>
      </c>
      <c r="D40" s="85"/>
      <c r="E40" s="85"/>
      <c r="F40" s="85"/>
      <c r="G40" s="85"/>
      <c r="H40" s="86"/>
      <c r="I40" s="86"/>
      <c r="J40" s="86"/>
      <c r="K40" s="86"/>
      <c r="L40" s="87" t="s">
        <v>2356</v>
      </c>
      <c r="M40" s="55" t="str">
        <f t="shared" si="0"/>
        <v/>
      </c>
      <c r="N40" s="56" t="str">
        <f t="shared" si="1"/>
        <v/>
      </c>
      <c r="O40" s="57" t="str">
        <f t="shared" si="2"/>
        <v/>
      </c>
      <c r="P40" s="58" t="str">
        <f t="shared" si="3"/>
        <v/>
      </c>
      <c r="Q40" s="59" t="str">
        <f t="shared" si="4"/>
        <v/>
      </c>
      <c r="R40" s="60" t="str">
        <f t="shared" ref="R40:R44" si="29">IF(N40="","",15)</f>
        <v/>
      </c>
      <c r="S40" s="55" t="str">
        <f t="shared" si="6"/>
        <v/>
      </c>
      <c r="T40" s="61" t="str">
        <f t="shared" si="7"/>
        <v/>
      </c>
      <c r="U40" s="62" t="str">
        <f t="shared" si="8"/>
        <v/>
      </c>
      <c r="V40" s="63" t="str">
        <f t="shared" si="9"/>
        <v/>
      </c>
      <c r="W40" s="64" t="str">
        <f t="shared" si="10"/>
        <v/>
      </c>
      <c r="X40" s="63" t="str">
        <f t="shared" si="11"/>
        <v/>
      </c>
      <c r="Y40" s="63" t="str">
        <f t="shared" si="12"/>
        <v/>
      </c>
      <c r="Z40" s="55" t="str">
        <f t="shared" si="13"/>
        <v/>
      </c>
      <c r="AA40" s="65" t="str">
        <f t="shared" si="14"/>
        <v/>
      </c>
      <c r="AB40" s="56" t="str">
        <f t="shared" si="15"/>
        <v/>
      </c>
      <c r="AC40" s="66" t="str">
        <f t="shared" si="16"/>
        <v/>
      </c>
      <c r="AD40" s="58" t="str">
        <f t="shared" si="17"/>
        <v/>
      </c>
      <c r="AE40" s="67" t="str">
        <f t="shared" si="18"/>
        <v/>
      </c>
      <c r="AF40" s="60" t="str">
        <f t="shared" si="19"/>
        <v/>
      </c>
      <c r="AG40" s="60" t="str">
        <f t="shared" si="20"/>
        <v/>
      </c>
      <c r="AH40" s="68" t="str">
        <f t="shared" si="21"/>
        <v/>
      </c>
      <c r="AI40" s="69" t="str">
        <f t="shared" si="22"/>
        <v/>
      </c>
      <c r="AJ40" s="63" t="str">
        <f t="shared" si="23"/>
        <v/>
      </c>
      <c r="AK40" s="63" t="str">
        <f t="shared" si="24"/>
        <v/>
      </c>
      <c r="AL40" s="63" t="str">
        <f t="shared" si="25"/>
        <v/>
      </c>
      <c r="AM40" s="63" t="str">
        <f t="shared" si="26"/>
        <v/>
      </c>
      <c r="AN40" s="63" t="str">
        <f t="shared" si="27"/>
        <v/>
      </c>
    </row>
    <row r="41" spans="1:40" ht="24.5" thickTop="1" thickBot="1" x14ac:dyDescent="0.55000000000000004">
      <c r="B41" t="s">
        <v>1003</v>
      </c>
      <c r="C41" s="84" t="str">
        <f>_xlfn.CONCAT(C2,"1")</f>
        <v>aitcs2a1</v>
      </c>
      <c r="D41" s="88"/>
      <c r="E41" s="88"/>
      <c r="F41" s="88"/>
      <c r="G41" s="88"/>
      <c r="H41" s="89"/>
      <c r="I41" s="89"/>
      <c r="J41" s="89"/>
      <c r="K41" s="89"/>
      <c r="L41" s="87" t="str">
        <f>_xlfn.CONCAT("            ","{ line: `${",C41,"} (Do,,10)(Mi,,178)(La,m,342)`, sC: ","""","tc","""","},")</f>
        <v xml:space="preserve">            { line: `${aitcs2a1} (Do,,10)(Mi,,178)(La,m,342)`, sC: "tc"},</v>
      </c>
      <c r="M41" s="55" t="str">
        <f t="shared" si="0"/>
        <v/>
      </c>
      <c r="N41" s="56" t="str">
        <f t="shared" si="1"/>
        <v/>
      </c>
      <c r="O41" s="57" t="str">
        <f t="shared" si="2"/>
        <v/>
      </c>
      <c r="P41" s="58" t="str">
        <f t="shared" si="3"/>
        <v/>
      </c>
      <c r="Q41" s="59" t="str">
        <f t="shared" si="4"/>
        <v/>
      </c>
      <c r="R41" s="60" t="str">
        <f t="shared" si="29"/>
        <v/>
      </c>
      <c r="S41" s="55" t="str">
        <f t="shared" si="6"/>
        <v/>
      </c>
      <c r="T41" s="61" t="str">
        <f t="shared" si="7"/>
        <v/>
      </c>
      <c r="U41" s="62" t="str">
        <f t="shared" si="8"/>
        <v/>
      </c>
      <c r="V41" s="63" t="str">
        <f t="shared" si="9"/>
        <v/>
      </c>
      <c r="W41" s="64" t="str">
        <f t="shared" si="10"/>
        <v/>
      </c>
      <c r="X41" s="63" t="str">
        <f t="shared" si="11"/>
        <v/>
      </c>
      <c r="Y41" s="63" t="str">
        <f t="shared" si="12"/>
        <v/>
      </c>
      <c r="Z41" s="55" t="str">
        <f t="shared" si="13"/>
        <v/>
      </c>
      <c r="AA41" s="65" t="str">
        <f t="shared" si="14"/>
        <v/>
      </c>
      <c r="AB41" s="56" t="str">
        <f t="shared" si="15"/>
        <v/>
      </c>
      <c r="AC41" s="66" t="str">
        <f t="shared" si="16"/>
        <v/>
      </c>
      <c r="AD41" s="58" t="str">
        <f t="shared" si="17"/>
        <v/>
      </c>
      <c r="AE41" s="67" t="str">
        <f t="shared" si="18"/>
        <v/>
      </c>
      <c r="AF41" s="60" t="str">
        <f t="shared" si="19"/>
        <v/>
      </c>
      <c r="AG41" s="60" t="str">
        <f t="shared" si="20"/>
        <v/>
      </c>
      <c r="AH41" s="68" t="str">
        <f t="shared" si="21"/>
        <v/>
      </c>
      <c r="AI41" s="69" t="str">
        <f t="shared" si="22"/>
        <v/>
      </c>
      <c r="AJ41" s="63" t="str">
        <f t="shared" si="23"/>
        <v/>
      </c>
      <c r="AK41" s="63" t="str">
        <f t="shared" si="24"/>
        <v/>
      </c>
      <c r="AL41" s="63" t="str">
        <f t="shared" si="25"/>
        <v/>
      </c>
      <c r="AM41" s="63" t="str">
        <f t="shared" si="26"/>
        <v/>
      </c>
      <c r="AN41" s="63" t="str">
        <f t="shared" si="27"/>
        <v/>
      </c>
    </row>
    <row r="42" spans="1:40" ht="24.5" thickTop="1" thickBot="1" x14ac:dyDescent="0.55000000000000004">
      <c r="B42" t="s">
        <v>1003</v>
      </c>
      <c r="C42" s="84" t="str">
        <f>_xlfn.CONCAT(C2,"2")</f>
        <v>aitcs2a2</v>
      </c>
      <c r="D42" s="85"/>
      <c r="E42" s="85"/>
      <c r="F42" s="85"/>
      <c r="G42" s="85"/>
      <c r="H42" s="86"/>
      <c r="I42" s="86"/>
      <c r="J42" s="86"/>
      <c r="K42" s="86"/>
      <c r="L42" s="87" t="str">
        <f>_xlfn.CONCAT("            ","{ line: `${",C42,"} (Do,,151)(Mi,,252)(La,m,350)`, sC: ","""","bg","""","},")</f>
        <v xml:space="preserve">            { line: `${aitcs2a2} (Do,,151)(Mi,,252)(La,m,350)`, sC: "bg"},</v>
      </c>
      <c r="M42" s="55" t="str">
        <f t="shared" si="0"/>
        <v/>
      </c>
      <c r="N42" s="56" t="str">
        <f t="shared" si="1"/>
        <v/>
      </c>
      <c r="O42" s="57" t="str">
        <f t="shared" si="2"/>
        <v/>
      </c>
      <c r="P42" s="58" t="str">
        <f t="shared" si="3"/>
        <v/>
      </c>
      <c r="Q42" s="59" t="str">
        <f t="shared" si="4"/>
        <v/>
      </c>
      <c r="R42" s="60" t="str">
        <f t="shared" si="29"/>
        <v/>
      </c>
      <c r="S42" s="55" t="str">
        <f t="shared" si="6"/>
        <v/>
      </c>
      <c r="T42" s="61" t="str">
        <f t="shared" si="7"/>
        <v/>
      </c>
      <c r="U42" s="62" t="str">
        <f t="shared" si="8"/>
        <v/>
      </c>
      <c r="V42" s="63" t="str">
        <f t="shared" si="9"/>
        <v/>
      </c>
      <c r="W42" s="64" t="str">
        <f t="shared" si="10"/>
        <v/>
      </c>
      <c r="X42" s="63" t="str">
        <f t="shared" si="11"/>
        <v/>
      </c>
      <c r="Y42" s="63" t="str">
        <f t="shared" si="12"/>
        <v/>
      </c>
      <c r="Z42" s="55" t="str">
        <f t="shared" si="13"/>
        <v/>
      </c>
      <c r="AA42" s="65" t="str">
        <f t="shared" si="14"/>
        <v/>
      </c>
      <c r="AB42" s="56" t="str">
        <f t="shared" si="15"/>
        <v/>
      </c>
      <c r="AC42" s="66" t="str">
        <f t="shared" si="16"/>
        <v/>
      </c>
      <c r="AD42" s="58" t="str">
        <f t="shared" si="17"/>
        <v/>
      </c>
      <c r="AE42" s="67" t="str">
        <f t="shared" si="18"/>
        <v/>
      </c>
      <c r="AF42" s="60" t="str">
        <f t="shared" si="19"/>
        <v/>
      </c>
      <c r="AG42" s="60" t="str">
        <f t="shared" si="20"/>
        <v/>
      </c>
      <c r="AH42" s="68" t="str">
        <f t="shared" si="21"/>
        <v/>
      </c>
      <c r="AI42" s="69" t="str">
        <f t="shared" si="22"/>
        <v/>
      </c>
      <c r="AJ42" s="63" t="str">
        <f t="shared" si="23"/>
        <v/>
      </c>
      <c r="AK42" s="63" t="str">
        <f t="shared" si="24"/>
        <v/>
      </c>
      <c r="AL42" s="63" t="str">
        <f t="shared" si="25"/>
        <v/>
      </c>
      <c r="AM42" s="63" t="str">
        <f t="shared" si="26"/>
        <v/>
      </c>
      <c r="AN42" s="63" t="str">
        <f t="shared" si="27"/>
        <v/>
      </c>
    </row>
    <row r="43" spans="1:40" ht="24.5" thickTop="1" thickBot="1" x14ac:dyDescent="0.55000000000000004">
      <c r="A43" s="118"/>
      <c r="B43" t="s">
        <v>1003</v>
      </c>
      <c r="C43" s="84" t="str">
        <f>_xlfn.CONCAT(C2,"3")</f>
        <v>aitcs2a3</v>
      </c>
      <c r="D43" s="88"/>
      <c r="E43" s="88"/>
      <c r="F43" s="88"/>
      <c r="G43" s="88"/>
      <c r="H43" s="89"/>
      <c r="I43" s="89"/>
      <c r="J43" s="89"/>
      <c r="K43" s="89"/>
      <c r="L43" s="87" t="str">
        <f>_xlfn.CONCAT("            ","{ line: `${",C43,"} (Do,,151)(Mi,,252)(La,m,350)`, sC: ","""","bg","""","},")</f>
        <v xml:space="preserve">            { line: `${aitcs2a3} (Do,,151)(Mi,,252)(La,m,350)`, sC: "bg"},</v>
      </c>
      <c r="M43" s="55" t="str">
        <f t="shared" si="0"/>
        <v/>
      </c>
      <c r="N43" s="56" t="str">
        <f t="shared" si="1"/>
        <v/>
      </c>
      <c r="O43" s="57" t="str">
        <f t="shared" si="2"/>
        <v/>
      </c>
      <c r="P43" s="58" t="str">
        <f t="shared" si="3"/>
        <v/>
      </c>
      <c r="Q43" s="59" t="str">
        <f t="shared" si="4"/>
        <v/>
      </c>
      <c r="R43" s="60" t="str">
        <f t="shared" si="29"/>
        <v/>
      </c>
      <c r="S43" s="55" t="str">
        <f t="shared" si="6"/>
        <v/>
      </c>
      <c r="T43" s="61" t="str">
        <f t="shared" si="7"/>
        <v/>
      </c>
      <c r="U43" s="62" t="str">
        <f t="shared" si="8"/>
        <v/>
      </c>
      <c r="V43" s="63" t="str">
        <f t="shared" si="9"/>
        <v/>
      </c>
      <c r="W43" s="64" t="str">
        <f t="shared" si="10"/>
        <v/>
      </c>
      <c r="X43" s="63" t="str">
        <f t="shared" si="11"/>
        <v/>
      </c>
      <c r="Y43" s="63" t="str">
        <f t="shared" si="12"/>
        <v/>
      </c>
      <c r="Z43" s="55" t="str">
        <f t="shared" si="13"/>
        <v/>
      </c>
      <c r="AA43" s="65" t="str">
        <f t="shared" si="14"/>
        <v/>
      </c>
      <c r="AB43" s="56" t="str">
        <f t="shared" si="15"/>
        <v/>
      </c>
      <c r="AC43" s="66" t="str">
        <f t="shared" si="16"/>
        <v/>
      </c>
      <c r="AD43" s="58" t="str">
        <f t="shared" si="17"/>
        <v/>
      </c>
      <c r="AE43" s="67" t="str">
        <f t="shared" si="18"/>
        <v/>
      </c>
      <c r="AF43" s="60" t="str">
        <f t="shared" si="19"/>
        <v/>
      </c>
      <c r="AG43" s="60" t="str">
        <f t="shared" si="20"/>
        <v/>
      </c>
      <c r="AH43" s="68" t="str">
        <f t="shared" si="21"/>
        <v/>
      </c>
      <c r="AI43" s="69" t="str">
        <f t="shared" si="22"/>
        <v/>
      </c>
      <c r="AJ43" s="63" t="str">
        <f t="shared" si="23"/>
        <v/>
      </c>
      <c r="AK43" s="63" t="str">
        <f t="shared" si="24"/>
        <v/>
      </c>
      <c r="AL43" s="63" t="str">
        <f t="shared" si="25"/>
        <v/>
      </c>
      <c r="AM43" s="63" t="str">
        <f t="shared" si="26"/>
        <v/>
      </c>
      <c r="AN43" s="63" t="str">
        <f t="shared" si="27"/>
        <v/>
      </c>
    </row>
    <row r="44" spans="1:40" ht="24.5" hidden="1" thickTop="1" thickBot="1" x14ac:dyDescent="0.55000000000000004">
      <c r="A44" s="118"/>
      <c r="B44" t="s">
        <v>1003</v>
      </c>
      <c r="C44" s="84" t="str">
        <f>_xlfn.CONCAT(C2,"4")</f>
        <v>aitcs2a4</v>
      </c>
      <c r="D44" s="90"/>
      <c r="E44" s="90"/>
      <c r="F44" s="90"/>
      <c r="G44" s="90"/>
      <c r="H44" s="91"/>
      <c r="I44" s="91"/>
      <c r="J44" s="91"/>
      <c r="K44" s="91"/>
      <c r="L44" s="87" t="str">
        <f>_xlfn.CONCAT("            ","{ line: `${",C44,"} (Do,,151)(Mi,,252)(La,m,350)`, sC: ","""","bg","""","},")</f>
        <v xml:space="preserve">            { line: `${aitcs2a4} (Do,,151)(Mi,,252)(La,m,350)`, sC: "bg"},</v>
      </c>
      <c r="M44" s="55" t="str">
        <f t="shared" si="0"/>
        <v/>
      </c>
      <c r="N44" s="56" t="str">
        <f t="shared" si="1"/>
        <v/>
      </c>
      <c r="O44" s="57" t="str">
        <f t="shared" si="2"/>
        <v/>
      </c>
      <c r="P44" s="58" t="str">
        <f t="shared" si="3"/>
        <v/>
      </c>
      <c r="Q44" s="59" t="str">
        <f t="shared" si="4"/>
        <v/>
      </c>
      <c r="R44" s="60" t="str">
        <f t="shared" si="29"/>
        <v/>
      </c>
      <c r="S44" s="55" t="str">
        <f t="shared" si="6"/>
        <v/>
      </c>
      <c r="T44" s="61" t="str">
        <f t="shared" si="7"/>
        <v/>
      </c>
      <c r="U44" s="62" t="str">
        <f t="shared" si="8"/>
        <v/>
      </c>
      <c r="V44" s="63" t="str">
        <f t="shared" si="9"/>
        <v/>
      </c>
      <c r="W44" s="64" t="str">
        <f t="shared" si="10"/>
        <v/>
      </c>
      <c r="X44" s="63" t="str">
        <f t="shared" si="11"/>
        <v/>
      </c>
      <c r="Y44" s="63" t="str">
        <f t="shared" si="12"/>
        <v/>
      </c>
      <c r="Z44" s="55" t="str">
        <f t="shared" si="13"/>
        <v/>
      </c>
      <c r="AA44" s="65" t="str">
        <f t="shared" si="14"/>
        <v/>
      </c>
      <c r="AB44" s="56" t="str">
        <f t="shared" si="15"/>
        <v/>
      </c>
      <c r="AC44" s="66" t="str">
        <f t="shared" si="16"/>
        <v/>
      </c>
      <c r="AD44" s="58" t="str">
        <f t="shared" si="17"/>
        <v/>
      </c>
      <c r="AE44" s="67" t="str">
        <f t="shared" si="18"/>
        <v/>
      </c>
      <c r="AF44" s="60" t="str">
        <f t="shared" si="19"/>
        <v/>
      </c>
      <c r="AG44" s="60" t="str">
        <f t="shared" si="20"/>
        <v/>
      </c>
      <c r="AH44" s="68" t="str">
        <f t="shared" si="21"/>
        <v/>
      </c>
      <c r="AI44" s="69" t="str">
        <f t="shared" si="22"/>
        <v/>
      </c>
      <c r="AJ44" s="63" t="str">
        <f t="shared" si="23"/>
        <v/>
      </c>
      <c r="AK44" s="63" t="str">
        <f t="shared" si="24"/>
        <v/>
      </c>
      <c r="AL44" s="63" t="str">
        <f t="shared" si="25"/>
        <v/>
      </c>
      <c r="AM44" s="63" t="str">
        <f t="shared" si="26"/>
        <v/>
      </c>
      <c r="AN44" s="63" t="str">
        <f t="shared" si="27"/>
        <v/>
      </c>
    </row>
    <row r="45" spans="1:40" ht="24.5" thickTop="1" thickBot="1" x14ac:dyDescent="0.55000000000000004">
      <c r="B45" t="s">
        <v>1001</v>
      </c>
      <c r="C45" s="92" t="s">
        <v>2351</v>
      </c>
      <c r="D45" s="82" t="s">
        <v>1053</v>
      </c>
      <c r="E45" s="82"/>
      <c r="F45" s="82"/>
      <c r="G45" s="82"/>
      <c r="H45" s="82"/>
      <c r="I45" s="82"/>
      <c r="J45" s="82"/>
      <c r="K45" s="82"/>
      <c r="L45" s="112" t="s">
        <v>2358</v>
      </c>
      <c r="M45" s="55" t="str">
        <f t="shared" si="0"/>
        <v>(</v>
      </c>
      <c r="N45" s="56" t="str">
        <f t="shared" si="1"/>
        <v>Sol</v>
      </c>
      <c r="O45" s="57" t="str">
        <f t="shared" si="2"/>
        <v>,</v>
      </c>
      <c r="P45" s="58" t="str">
        <f t="shared" si="3"/>
        <v/>
      </c>
      <c r="Q45" s="59" t="str">
        <f t="shared" si="4"/>
        <v>,</v>
      </c>
      <c r="R45" s="60">
        <f>IF(N45="","",11)</f>
        <v>11</v>
      </c>
      <c r="S45" s="55" t="str">
        <f t="shared" si="6"/>
        <v>)</v>
      </c>
      <c r="T45" s="61" t="str">
        <f t="shared" si="7"/>
        <v/>
      </c>
      <c r="U45" s="62" t="str">
        <f t="shared" si="8"/>
        <v/>
      </c>
      <c r="V45" s="63" t="str">
        <f t="shared" si="9"/>
        <v/>
      </c>
      <c r="W45" s="64" t="str">
        <f t="shared" si="10"/>
        <v/>
      </c>
      <c r="X45" s="63" t="str">
        <f t="shared" si="11"/>
        <v/>
      </c>
      <c r="Y45" s="63" t="str">
        <f t="shared" si="12"/>
        <v/>
      </c>
      <c r="Z45" s="55" t="str">
        <f t="shared" si="13"/>
        <v/>
      </c>
      <c r="AA45" s="65" t="str">
        <f t="shared" si="14"/>
        <v/>
      </c>
      <c r="AB45" s="56" t="str">
        <f t="shared" si="15"/>
        <v/>
      </c>
      <c r="AC45" s="66" t="str">
        <f t="shared" si="16"/>
        <v/>
      </c>
      <c r="AD45" s="58" t="str">
        <f t="shared" si="17"/>
        <v/>
      </c>
      <c r="AE45" s="67" t="str">
        <f t="shared" si="18"/>
        <v/>
      </c>
      <c r="AF45" s="60" t="str">
        <f t="shared" si="19"/>
        <v/>
      </c>
      <c r="AG45" s="60" t="str">
        <f t="shared" si="20"/>
        <v/>
      </c>
      <c r="AH45" s="68" t="str">
        <f t="shared" si="21"/>
        <v/>
      </c>
      <c r="AI45" s="69" t="str">
        <f t="shared" si="22"/>
        <v/>
      </c>
      <c r="AJ45" s="63" t="str">
        <f t="shared" si="23"/>
        <v/>
      </c>
      <c r="AK45" s="63" t="str">
        <f t="shared" si="24"/>
        <v/>
      </c>
      <c r="AL45" s="63" t="str">
        <f t="shared" si="25"/>
        <v/>
      </c>
      <c r="AM45" s="63" t="str">
        <f t="shared" si="26"/>
        <v/>
      </c>
      <c r="AN45" s="63" t="str">
        <f t="shared" si="27"/>
        <v/>
      </c>
    </row>
    <row r="46" spans="1:40" ht="24.5" thickTop="1" thickBot="1" x14ac:dyDescent="0.55000000000000004">
      <c r="A46" s="113"/>
      <c r="B46" s="113"/>
      <c r="C46" s="114" t="s">
        <v>999</v>
      </c>
      <c r="D46" s="115"/>
      <c r="E46" s="115"/>
      <c r="F46" s="115"/>
      <c r="G46" s="115"/>
      <c r="H46" s="115"/>
      <c r="I46" s="115"/>
      <c r="J46" s="115"/>
      <c r="K46" s="115"/>
      <c r="L46" s="116" t="s">
        <v>2359</v>
      </c>
      <c r="M46" s="55" t="str">
        <f t="shared" si="0"/>
        <v/>
      </c>
      <c r="N46" s="56" t="str">
        <f t="shared" si="1"/>
        <v/>
      </c>
      <c r="O46" s="57" t="str">
        <f t="shared" si="2"/>
        <v/>
      </c>
      <c r="P46" s="58" t="str">
        <f t="shared" si="3"/>
        <v/>
      </c>
      <c r="Q46" s="59" t="str">
        <f t="shared" si="4"/>
        <v/>
      </c>
      <c r="R46" s="60" t="str">
        <f t="shared" ref="R46" si="30">IF(N46="","",15)</f>
        <v/>
      </c>
      <c r="S46" s="55" t="str">
        <f t="shared" si="6"/>
        <v/>
      </c>
      <c r="T46" s="61" t="str">
        <f t="shared" si="7"/>
        <v/>
      </c>
      <c r="U46" s="62" t="str">
        <f t="shared" si="8"/>
        <v/>
      </c>
      <c r="V46" s="63" t="str">
        <f t="shared" si="9"/>
        <v/>
      </c>
      <c r="W46" s="64" t="str">
        <f t="shared" si="10"/>
        <v/>
      </c>
      <c r="X46" s="63" t="str">
        <f t="shared" si="11"/>
        <v/>
      </c>
      <c r="Y46" s="63" t="str">
        <f t="shared" si="12"/>
        <v/>
      </c>
      <c r="Z46" s="55" t="str">
        <f t="shared" si="13"/>
        <v/>
      </c>
      <c r="AA46" s="65" t="str">
        <f t="shared" si="14"/>
        <v/>
      </c>
      <c r="AB46" s="56" t="str">
        <f t="shared" si="15"/>
        <v/>
      </c>
      <c r="AC46" s="66" t="str">
        <f t="shared" si="16"/>
        <v/>
      </c>
      <c r="AD46" s="58" t="str">
        <f t="shared" si="17"/>
        <v/>
      </c>
      <c r="AE46" s="67" t="str">
        <f t="shared" si="18"/>
        <v/>
      </c>
      <c r="AF46" s="60" t="str">
        <f t="shared" si="19"/>
        <v/>
      </c>
      <c r="AG46" s="60" t="str">
        <f t="shared" si="20"/>
        <v/>
      </c>
      <c r="AH46" s="68" t="str">
        <f t="shared" si="21"/>
        <v/>
      </c>
      <c r="AI46" s="69" t="str">
        <f t="shared" si="22"/>
        <v/>
      </c>
      <c r="AJ46" s="63" t="str">
        <f t="shared" si="23"/>
        <v/>
      </c>
      <c r="AK46" s="63" t="str">
        <f t="shared" si="24"/>
        <v/>
      </c>
      <c r="AL46" s="63" t="str">
        <f t="shared" si="25"/>
        <v/>
      </c>
      <c r="AM46" s="63" t="str">
        <f t="shared" si="26"/>
        <v/>
      </c>
      <c r="AN46" s="63" t="str">
        <f t="shared" si="27"/>
        <v/>
      </c>
    </row>
    <row r="47" spans="1:40" ht="24.5" thickTop="1" thickBot="1" x14ac:dyDescent="0.55000000000000004">
      <c r="A47" t="s">
        <v>2349</v>
      </c>
      <c r="B47" t="s">
        <v>2360</v>
      </c>
      <c r="C47" s="81" t="s">
        <v>2361</v>
      </c>
      <c r="D47" s="82"/>
      <c r="E47" s="82"/>
      <c r="F47" s="82"/>
      <c r="G47" s="82"/>
      <c r="H47" s="82"/>
      <c r="I47" s="82"/>
      <c r="J47" s="82"/>
      <c r="K47" s="82"/>
      <c r="L47" s="80" t="str">
        <f>IF(C47="","",_xlfn.CONCAT("       triggerLine: ","""",C47,M47:AN47,""", sC: ","""",B47,""", color: ","""","red",""", lines: ["))</f>
        <v xml:space="preserve">       triggerLine: "Modelo III", sC: "as mod3", color: "red", lines: [</v>
      </c>
      <c r="M47" s="55" t="str">
        <f t="shared" si="0"/>
        <v/>
      </c>
      <c r="N47" s="56" t="str">
        <f t="shared" si="1"/>
        <v/>
      </c>
      <c r="O47" s="57" t="str">
        <f t="shared" si="2"/>
        <v/>
      </c>
      <c r="P47" s="58" t="str">
        <f t="shared" si="3"/>
        <v/>
      </c>
      <c r="Q47" s="59" t="str">
        <f t="shared" si="4"/>
        <v/>
      </c>
      <c r="R47" s="60" t="str">
        <f>IF(N47="","",10)</f>
        <v/>
      </c>
      <c r="S47" s="55" t="str">
        <f t="shared" si="6"/>
        <v/>
      </c>
      <c r="T47" s="61" t="str">
        <f t="shared" si="7"/>
        <v/>
      </c>
      <c r="U47" s="62" t="str">
        <f t="shared" si="8"/>
        <v/>
      </c>
      <c r="V47" s="63" t="str">
        <f t="shared" si="9"/>
        <v/>
      </c>
      <c r="W47" s="64" t="str">
        <f t="shared" si="10"/>
        <v/>
      </c>
      <c r="X47" s="63" t="str">
        <f t="shared" si="11"/>
        <v/>
      </c>
      <c r="Y47" s="63" t="str">
        <f t="shared" si="12"/>
        <v/>
      </c>
      <c r="Z47" s="55" t="str">
        <f t="shared" si="13"/>
        <v/>
      </c>
      <c r="AA47" s="65" t="str">
        <f t="shared" si="14"/>
        <v/>
      </c>
      <c r="AB47" s="56" t="str">
        <f t="shared" si="15"/>
        <v/>
      </c>
      <c r="AC47" s="66" t="str">
        <f t="shared" si="16"/>
        <v/>
      </c>
      <c r="AD47" s="58" t="str">
        <f t="shared" si="17"/>
        <v/>
      </c>
      <c r="AE47" s="67" t="str">
        <f t="shared" si="18"/>
        <v/>
      </c>
      <c r="AF47" s="60" t="str">
        <f t="shared" si="19"/>
        <v/>
      </c>
      <c r="AG47" s="60" t="str">
        <f t="shared" si="20"/>
        <v/>
      </c>
      <c r="AH47" s="68" t="str">
        <f t="shared" si="21"/>
        <v/>
      </c>
      <c r="AI47" s="69" t="str">
        <f t="shared" si="22"/>
        <v/>
      </c>
      <c r="AJ47" s="63" t="str">
        <f t="shared" si="23"/>
        <v/>
      </c>
      <c r="AK47" s="63" t="str">
        <f t="shared" si="24"/>
        <v/>
      </c>
      <c r="AL47" s="63" t="str">
        <f t="shared" si="25"/>
        <v/>
      </c>
      <c r="AM47" s="63" t="str">
        <f t="shared" si="26"/>
        <v/>
      </c>
      <c r="AN47" s="63" t="str">
        <f t="shared" si="27"/>
        <v/>
      </c>
    </row>
    <row r="48" spans="1:40" ht="24.5" thickTop="1" thickBot="1" x14ac:dyDescent="0.55000000000000004">
      <c r="B48" t="s">
        <v>1003</v>
      </c>
      <c r="C48" s="84" t="s">
        <v>1004</v>
      </c>
      <c r="D48" s="85"/>
      <c r="E48" s="85"/>
      <c r="F48" s="85"/>
      <c r="G48" s="85"/>
      <c r="H48" s="86"/>
      <c r="I48" s="86"/>
      <c r="J48" s="86"/>
      <c r="K48" s="86"/>
      <c r="L48" s="87" t="s">
        <v>2362</v>
      </c>
      <c r="M48" s="55" t="str">
        <f t="shared" si="0"/>
        <v/>
      </c>
      <c r="N48" s="56" t="str">
        <f t="shared" si="1"/>
        <v/>
      </c>
      <c r="O48" s="57" t="str">
        <f t="shared" si="2"/>
        <v/>
      </c>
      <c r="P48" s="58" t="str">
        <f t="shared" si="3"/>
        <v/>
      </c>
      <c r="Q48" s="59" t="str">
        <f t="shared" si="4"/>
        <v/>
      </c>
      <c r="R48" s="60" t="str">
        <f t="shared" ref="R48:R52" si="31">IF(N48="","",15)</f>
        <v/>
      </c>
      <c r="S48" s="55" t="str">
        <f t="shared" si="6"/>
        <v/>
      </c>
      <c r="T48" s="61" t="str">
        <f t="shared" si="7"/>
        <v/>
      </c>
      <c r="U48" s="62" t="str">
        <f t="shared" si="8"/>
        <v/>
      </c>
      <c r="V48" s="63" t="str">
        <f t="shared" si="9"/>
        <v/>
      </c>
      <c r="W48" s="64" t="str">
        <f t="shared" si="10"/>
        <v/>
      </c>
      <c r="X48" s="63" t="str">
        <f t="shared" si="11"/>
        <v/>
      </c>
      <c r="Y48" s="63" t="str">
        <f t="shared" si="12"/>
        <v/>
      </c>
      <c r="Z48" s="55" t="str">
        <f t="shared" si="13"/>
        <v/>
      </c>
      <c r="AA48" s="65" t="str">
        <f t="shared" si="14"/>
        <v/>
      </c>
      <c r="AB48" s="56" t="str">
        <f t="shared" si="15"/>
        <v/>
      </c>
      <c r="AC48" s="66" t="str">
        <f t="shared" si="16"/>
        <v/>
      </c>
      <c r="AD48" s="58" t="str">
        <f t="shared" si="17"/>
        <v/>
      </c>
      <c r="AE48" s="67" t="str">
        <f t="shared" si="18"/>
        <v/>
      </c>
      <c r="AF48" s="60" t="str">
        <f t="shared" si="19"/>
        <v/>
      </c>
      <c r="AG48" s="60" t="str">
        <f t="shared" si="20"/>
        <v/>
      </c>
      <c r="AH48" s="68" t="str">
        <f t="shared" si="21"/>
        <v/>
      </c>
      <c r="AI48" s="69" t="str">
        <f t="shared" si="22"/>
        <v/>
      </c>
      <c r="AJ48" s="63" t="str">
        <f t="shared" si="23"/>
        <v/>
      </c>
      <c r="AK48" s="63" t="str">
        <f t="shared" si="24"/>
        <v/>
      </c>
      <c r="AL48" s="63" t="str">
        <f t="shared" si="25"/>
        <v/>
      </c>
      <c r="AM48" s="63" t="str">
        <f t="shared" si="26"/>
        <v/>
      </c>
      <c r="AN48" s="63" t="str">
        <f t="shared" si="27"/>
        <v/>
      </c>
    </row>
    <row r="49" spans="1:40" ht="24.5" thickTop="1" thickBot="1" x14ac:dyDescent="0.55000000000000004">
      <c r="B49" t="s">
        <v>1003</v>
      </c>
      <c r="C49" s="84" t="str">
        <f>_xlfn.CONCAT(C2,"1")</f>
        <v>aitcs2a1</v>
      </c>
      <c r="D49" s="88"/>
      <c r="E49" s="88"/>
      <c r="F49" s="88"/>
      <c r="G49" s="88"/>
      <c r="H49" s="89"/>
      <c r="I49" s="89"/>
      <c r="J49" s="89"/>
      <c r="K49" s="89"/>
      <c r="L49" s="87" t="str">
        <f>_xlfn.CONCAT("            ","{ line: `${",C49,"} (Do,,10)(Mi,,178)(La,m,342)`, sC: ","""","tc","""","},")</f>
        <v xml:space="preserve">            { line: `${aitcs2a1} (Do,,10)(Mi,,178)(La,m,342)`, sC: "tc"},</v>
      </c>
      <c r="M49" s="55" t="str">
        <f t="shared" si="0"/>
        <v/>
      </c>
      <c r="N49" s="56" t="str">
        <f t="shared" si="1"/>
        <v/>
      </c>
      <c r="O49" s="57" t="str">
        <f t="shared" si="2"/>
        <v/>
      </c>
      <c r="P49" s="58" t="str">
        <f t="shared" si="3"/>
        <v/>
      </c>
      <c r="Q49" s="59" t="str">
        <f t="shared" si="4"/>
        <v/>
      </c>
      <c r="R49" s="60" t="str">
        <f t="shared" si="31"/>
        <v/>
      </c>
      <c r="S49" s="55" t="str">
        <f t="shared" si="6"/>
        <v/>
      </c>
      <c r="T49" s="61" t="str">
        <f t="shared" si="7"/>
        <v/>
      </c>
      <c r="U49" s="62" t="str">
        <f t="shared" si="8"/>
        <v/>
      </c>
      <c r="V49" s="63" t="str">
        <f t="shared" si="9"/>
        <v/>
      </c>
      <c r="W49" s="64" t="str">
        <f t="shared" si="10"/>
        <v/>
      </c>
      <c r="X49" s="63" t="str">
        <f t="shared" si="11"/>
        <v/>
      </c>
      <c r="Y49" s="63" t="str">
        <f t="shared" si="12"/>
        <v/>
      </c>
      <c r="Z49" s="55" t="str">
        <f t="shared" si="13"/>
        <v/>
      </c>
      <c r="AA49" s="65" t="str">
        <f t="shared" si="14"/>
        <v/>
      </c>
      <c r="AB49" s="56" t="str">
        <f t="shared" si="15"/>
        <v/>
      </c>
      <c r="AC49" s="66" t="str">
        <f t="shared" si="16"/>
        <v/>
      </c>
      <c r="AD49" s="58" t="str">
        <f t="shared" si="17"/>
        <v/>
      </c>
      <c r="AE49" s="67" t="str">
        <f t="shared" si="18"/>
        <v/>
      </c>
      <c r="AF49" s="60" t="str">
        <f t="shared" si="19"/>
        <v/>
      </c>
      <c r="AG49" s="60" t="str">
        <f t="shared" si="20"/>
        <v/>
      </c>
      <c r="AH49" s="68" t="str">
        <f t="shared" si="21"/>
        <v/>
      </c>
      <c r="AI49" s="69" t="str">
        <f t="shared" si="22"/>
        <v/>
      </c>
      <c r="AJ49" s="63" t="str">
        <f t="shared" si="23"/>
        <v/>
      </c>
      <c r="AK49" s="63" t="str">
        <f t="shared" si="24"/>
        <v/>
      </c>
      <c r="AL49" s="63" t="str">
        <f t="shared" si="25"/>
        <v/>
      </c>
      <c r="AM49" s="63" t="str">
        <f t="shared" si="26"/>
        <v/>
      </c>
      <c r="AN49" s="63" t="str">
        <f t="shared" si="27"/>
        <v/>
      </c>
    </row>
    <row r="50" spans="1:40" ht="24.5" thickTop="1" thickBot="1" x14ac:dyDescent="0.55000000000000004">
      <c r="B50" t="s">
        <v>1003</v>
      </c>
      <c r="C50" s="84" t="str">
        <f>_xlfn.CONCAT(C2,"2")</f>
        <v>aitcs2a2</v>
      </c>
      <c r="D50" s="85"/>
      <c r="E50" s="85"/>
      <c r="F50" s="85"/>
      <c r="G50" s="85"/>
      <c r="H50" s="86"/>
      <c r="I50" s="86"/>
      <c r="J50" s="86"/>
      <c r="K50" s="86"/>
      <c r="L50" s="87" t="str">
        <f>_xlfn.CONCAT("            ","{ line: `${",C50,"} (Do,,151)(Mi,,252)(La,m,350)`, sC: ","""","bg","""","},")</f>
        <v xml:space="preserve">            { line: `${aitcs2a2} (Do,,151)(Mi,,252)(La,m,350)`, sC: "bg"},</v>
      </c>
      <c r="M50" s="55" t="str">
        <f t="shared" si="0"/>
        <v/>
      </c>
      <c r="N50" s="56" t="str">
        <f t="shared" si="1"/>
        <v/>
      </c>
      <c r="O50" s="57" t="str">
        <f t="shared" si="2"/>
        <v/>
      </c>
      <c r="P50" s="58" t="str">
        <f t="shared" si="3"/>
        <v/>
      </c>
      <c r="Q50" s="59" t="str">
        <f t="shared" si="4"/>
        <v/>
      </c>
      <c r="R50" s="60" t="str">
        <f t="shared" si="31"/>
        <v/>
      </c>
      <c r="S50" s="55" t="str">
        <f t="shared" si="6"/>
        <v/>
      </c>
      <c r="T50" s="61" t="str">
        <f t="shared" si="7"/>
        <v/>
      </c>
      <c r="U50" s="62" t="str">
        <f t="shared" si="8"/>
        <v/>
      </c>
      <c r="V50" s="63" t="str">
        <f t="shared" si="9"/>
        <v/>
      </c>
      <c r="W50" s="64" t="str">
        <f t="shared" si="10"/>
        <v/>
      </c>
      <c r="X50" s="63" t="str">
        <f t="shared" si="11"/>
        <v/>
      </c>
      <c r="Y50" s="63" t="str">
        <f t="shared" si="12"/>
        <v/>
      </c>
      <c r="Z50" s="55" t="str">
        <f t="shared" si="13"/>
        <v/>
      </c>
      <c r="AA50" s="65" t="str">
        <f t="shared" si="14"/>
        <v/>
      </c>
      <c r="AB50" s="56" t="str">
        <f t="shared" si="15"/>
        <v/>
      </c>
      <c r="AC50" s="66" t="str">
        <f t="shared" si="16"/>
        <v/>
      </c>
      <c r="AD50" s="58" t="str">
        <f t="shared" si="17"/>
        <v/>
      </c>
      <c r="AE50" s="67" t="str">
        <f t="shared" si="18"/>
        <v/>
      </c>
      <c r="AF50" s="60" t="str">
        <f t="shared" si="19"/>
        <v/>
      </c>
      <c r="AG50" s="60" t="str">
        <f t="shared" si="20"/>
        <v/>
      </c>
      <c r="AH50" s="68" t="str">
        <f t="shared" si="21"/>
        <v/>
      </c>
      <c r="AI50" s="69" t="str">
        <f t="shared" si="22"/>
        <v/>
      </c>
      <c r="AJ50" s="63" t="str">
        <f t="shared" si="23"/>
        <v/>
      </c>
      <c r="AK50" s="63" t="str">
        <f t="shared" si="24"/>
        <v/>
      </c>
      <c r="AL50" s="63" t="str">
        <f t="shared" si="25"/>
        <v/>
      </c>
      <c r="AM50" s="63" t="str">
        <f t="shared" si="26"/>
        <v/>
      </c>
      <c r="AN50" s="63" t="str">
        <f t="shared" si="27"/>
        <v/>
      </c>
    </row>
    <row r="51" spans="1:40" ht="24.5" thickTop="1" thickBot="1" x14ac:dyDescent="0.55000000000000004">
      <c r="A51" s="118"/>
      <c r="B51" t="s">
        <v>1003</v>
      </c>
      <c r="C51" s="84" t="str">
        <f>_xlfn.CONCAT(C2,"3")</f>
        <v>aitcs2a3</v>
      </c>
      <c r="D51" s="88"/>
      <c r="E51" s="88"/>
      <c r="F51" s="88"/>
      <c r="G51" s="88"/>
      <c r="H51" s="89"/>
      <c r="I51" s="89"/>
      <c r="J51" s="89"/>
      <c r="K51" s="89"/>
      <c r="L51" s="87" t="str">
        <f>_xlfn.CONCAT("            ","{ line: `${",C51,"} (Do,,151)(Mi,,252)(La,m,350)`, sC: ","""","bg","""","},")</f>
        <v xml:space="preserve">            { line: `${aitcs2a3} (Do,,151)(Mi,,252)(La,m,350)`, sC: "bg"},</v>
      </c>
      <c r="M51" s="55" t="str">
        <f t="shared" si="0"/>
        <v/>
      </c>
      <c r="N51" s="56" t="str">
        <f t="shared" si="1"/>
        <v/>
      </c>
      <c r="O51" s="57" t="str">
        <f t="shared" si="2"/>
        <v/>
      </c>
      <c r="P51" s="58" t="str">
        <f t="shared" si="3"/>
        <v/>
      </c>
      <c r="Q51" s="59" t="str">
        <f t="shared" si="4"/>
        <v/>
      </c>
      <c r="R51" s="60" t="str">
        <f t="shared" si="31"/>
        <v/>
      </c>
      <c r="S51" s="55" t="str">
        <f t="shared" si="6"/>
        <v/>
      </c>
      <c r="T51" s="61" t="str">
        <f t="shared" si="7"/>
        <v/>
      </c>
      <c r="U51" s="62" t="str">
        <f t="shared" si="8"/>
        <v/>
      </c>
      <c r="V51" s="63" t="str">
        <f t="shared" si="9"/>
        <v/>
      </c>
      <c r="W51" s="64" t="str">
        <f t="shared" si="10"/>
        <v/>
      </c>
      <c r="X51" s="63" t="str">
        <f t="shared" si="11"/>
        <v/>
      </c>
      <c r="Y51" s="63" t="str">
        <f t="shared" si="12"/>
        <v/>
      </c>
      <c r="Z51" s="55" t="str">
        <f t="shared" si="13"/>
        <v/>
      </c>
      <c r="AA51" s="65" t="str">
        <f t="shared" si="14"/>
        <v/>
      </c>
      <c r="AB51" s="56" t="str">
        <f t="shared" si="15"/>
        <v/>
      </c>
      <c r="AC51" s="66" t="str">
        <f t="shared" si="16"/>
        <v/>
      </c>
      <c r="AD51" s="58" t="str">
        <f t="shared" si="17"/>
        <v/>
      </c>
      <c r="AE51" s="67" t="str">
        <f t="shared" si="18"/>
        <v/>
      </c>
      <c r="AF51" s="60" t="str">
        <f t="shared" si="19"/>
        <v/>
      </c>
      <c r="AG51" s="60" t="str">
        <f t="shared" si="20"/>
        <v/>
      </c>
      <c r="AH51" s="68" t="str">
        <f t="shared" si="21"/>
        <v/>
      </c>
      <c r="AI51" s="69" t="str">
        <f t="shared" si="22"/>
        <v/>
      </c>
      <c r="AJ51" s="63" t="str">
        <f t="shared" si="23"/>
        <v/>
      </c>
      <c r="AK51" s="63" t="str">
        <f t="shared" si="24"/>
        <v/>
      </c>
      <c r="AL51" s="63" t="str">
        <f t="shared" si="25"/>
        <v/>
      </c>
      <c r="AM51" s="63" t="str">
        <f t="shared" si="26"/>
        <v/>
      </c>
      <c r="AN51" s="63" t="str">
        <f t="shared" si="27"/>
        <v/>
      </c>
    </row>
    <row r="52" spans="1:40" ht="24.5" hidden="1" thickTop="1" thickBot="1" x14ac:dyDescent="0.55000000000000004">
      <c r="A52" s="118"/>
      <c r="B52" t="s">
        <v>1003</v>
      </c>
      <c r="C52" s="84" t="str">
        <f>_xlfn.CONCAT(C2,"4")</f>
        <v>aitcs2a4</v>
      </c>
      <c r="D52" s="90"/>
      <c r="E52" s="90"/>
      <c r="F52" s="90"/>
      <c r="G52" s="90"/>
      <c r="H52" s="91"/>
      <c r="I52" s="91"/>
      <c r="J52" s="91"/>
      <c r="K52" s="91"/>
      <c r="L52" s="87" t="str">
        <f>_xlfn.CONCAT("            ","{ line: `${",C52,"} (Do,,151)(Mi,,252)(La,m,350)`, sC: ","""","bg","""","},")</f>
        <v xml:space="preserve">            { line: `${aitcs2a4} (Do,,151)(Mi,,252)(La,m,350)`, sC: "bg"},</v>
      </c>
      <c r="M52" s="55" t="str">
        <f t="shared" si="0"/>
        <v/>
      </c>
      <c r="N52" s="56" t="str">
        <f t="shared" si="1"/>
        <v/>
      </c>
      <c r="O52" s="57" t="str">
        <f t="shared" si="2"/>
        <v/>
      </c>
      <c r="P52" s="58" t="str">
        <f t="shared" si="3"/>
        <v/>
      </c>
      <c r="Q52" s="59" t="str">
        <f t="shared" si="4"/>
        <v/>
      </c>
      <c r="R52" s="60" t="str">
        <f t="shared" si="31"/>
        <v/>
      </c>
      <c r="S52" s="55" t="str">
        <f t="shared" si="6"/>
        <v/>
      </c>
      <c r="T52" s="61" t="str">
        <f t="shared" si="7"/>
        <v/>
      </c>
      <c r="U52" s="62" t="str">
        <f t="shared" si="8"/>
        <v/>
      </c>
      <c r="V52" s="63" t="str">
        <f t="shared" si="9"/>
        <v/>
      </c>
      <c r="W52" s="64" t="str">
        <f t="shared" si="10"/>
        <v/>
      </c>
      <c r="X52" s="63" t="str">
        <f t="shared" si="11"/>
        <v/>
      </c>
      <c r="Y52" s="63" t="str">
        <f t="shared" si="12"/>
        <v/>
      </c>
      <c r="Z52" s="55" t="str">
        <f t="shared" si="13"/>
        <v/>
      </c>
      <c r="AA52" s="65" t="str">
        <f t="shared" si="14"/>
        <v/>
      </c>
      <c r="AB52" s="56" t="str">
        <f t="shared" si="15"/>
        <v/>
      </c>
      <c r="AC52" s="66" t="str">
        <f t="shared" si="16"/>
        <v/>
      </c>
      <c r="AD52" s="58" t="str">
        <f t="shared" si="17"/>
        <v/>
      </c>
      <c r="AE52" s="67" t="str">
        <f t="shared" si="18"/>
        <v/>
      </c>
      <c r="AF52" s="60" t="str">
        <f t="shared" si="19"/>
        <v/>
      </c>
      <c r="AG52" s="60" t="str">
        <f t="shared" si="20"/>
        <v/>
      </c>
      <c r="AH52" s="68" t="str">
        <f t="shared" si="21"/>
        <v/>
      </c>
      <c r="AI52" s="69" t="str">
        <f t="shared" si="22"/>
        <v/>
      </c>
      <c r="AJ52" s="63" t="str">
        <f t="shared" si="23"/>
        <v/>
      </c>
      <c r="AK52" s="63" t="str">
        <f t="shared" si="24"/>
        <v/>
      </c>
      <c r="AL52" s="63" t="str">
        <f t="shared" si="25"/>
        <v/>
      </c>
      <c r="AM52" s="63" t="str">
        <f t="shared" si="26"/>
        <v/>
      </c>
      <c r="AN52" s="63" t="str">
        <f t="shared" si="27"/>
        <v/>
      </c>
    </row>
    <row r="53" spans="1:40" ht="24.5" thickTop="1" thickBot="1" x14ac:dyDescent="0.55000000000000004">
      <c r="B53" t="s">
        <v>1001</v>
      </c>
      <c r="C53" s="92" t="s">
        <v>2351</v>
      </c>
      <c r="D53" s="82" t="s">
        <v>1053</v>
      </c>
      <c r="E53" s="82"/>
      <c r="F53" s="82"/>
      <c r="G53" s="82"/>
      <c r="H53" s="82"/>
      <c r="I53" s="82"/>
      <c r="J53" s="82"/>
      <c r="K53" s="82"/>
      <c r="L53" s="112" t="s">
        <v>2363</v>
      </c>
      <c r="M53" s="55" t="str">
        <f t="shared" si="0"/>
        <v>(</v>
      </c>
      <c r="N53" s="56" t="str">
        <f t="shared" si="1"/>
        <v>Sol</v>
      </c>
      <c r="O53" s="57" t="str">
        <f t="shared" si="2"/>
        <v>,</v>
      </c>
      <c r="P53" s="58" t="str">
        <f t="shared" si="3"/>
        <v/>
      </c>
      <c r="Q53" s="59" t="str">
        <f t="shared" si="4"/>
        <v>,</v>
      </c>
      <c r="R53" s="60">
        <f>IF(N53="","",11)</f>
        <v>11</v>
      </c>
      <c r="S53" s="55" t="str">
        <f t="shared" si="6"/>
        <v>)</v>
      </c>
      <c r="T53" s="61" t="str">
        <f t="shared" si="7"/>
        <v/>
      </c>
      <c r="U53" s="62" t="str">
        <f t="shared" si="8"/>
        <v/>
      </c>
      <c r="V53" s="63" t="str">
        <f t="shared" si="9"/>
        <v/>
      </c>
      <c r="W53" s="64" t="str">
        <f t="shared" si="10"/>
        <v/>
      </c>
      <c r="X53" s="63" t="str">
        <f t="shared" si="11"/>
        <v/>
      </c>
      <c r="Y53" s="63" t="str">
        <f t="shared" si="12"/>
        <v/>
      </c>
      <c r="Z53" s="55" t="str">
        <f t="shared" si="13"/>
        <v/>
      </c>
      <c r="AA53" s="65" t="str">
        <f t="shared" si="14"/>
        <v/>
      </c>
      <c r="AB53" s="56" t="str">
        <f t="shared" si="15"/>
        <v/>
      </c>
      <c r="AC53" s="66" t="str">
        <f t="shared" si="16"/>
        <v/>
      </c>
      <c r="AD53" s="58" t="str">
        <f t="shared" si="17"/>
        <v/>
      </c>
      <c r="AE53" s="67" t="str">
        <f t="shared" si="18"/>
        <v/>
      </c>
      <c r="AF53" s="60" t="str">
        <f t="shared" si="19"/>
        <v/>
      </c>
      <c r="AG53" s="60" t="str">
        <f t="shared" si="20"/>
        <v/>
      </c>
      <c r="AH53" s="68" t="str">
        <f t="shared" si="21"/>
        <v/>
      </c>
      <c r="AI53" s="69" t="str">
        <f t="shared" si="22"/>
        <v/>
      </c>
      <c r="AJ53" s="63" t="str">
        <f t="shared" si="23"/>
        <v/>
      </c>
      <c r="AK53" s="63" t="str">
        <f t="shared" si="24"/>
        <v/>
      </c>
      <c r="AL53" s="63" t="str">
        <f t="shared" si="25"/>
        <v/>
      </c>
      <c r="AM53" s="63" t="str">
        <f t="shared" si="26"/>
        <v/>
      </c>
      <c r="AN53" s="63" t="str">
        <f t="shared" si="27"/>
        <v/>
      </c>
    </row>
    <row r="54" spans="1:40" ht="26.5" thickTop="1" thickBot="1" x14ac:dyDescent="0.55000000000000004">
      <c r="C54" s="72"/>
      <c r="D54" s="73"/>
      <c r="E54" s="73"/>
      <c r="F54" s="73"/>
      <c r="G54" s="73"/>
      <c r="H54" s="73"/>
      <c r="I54" s="73"/>
      <c r="J54" s="73"/>
      <c r="K54" s="73"/>
      <c r="L54" s="74"/>
      <c r="M54" s="55"/>
      <c r="N54" s="56"/>
      <c r="O54" s="57"/>
      <c r="P54" s="58"/>
      <c r="Q54" s="59"/>
      <c r="R54" s="60"/>
      <c r="S54" s="55"/>
      <c r="T54" s="61"/>
      <c r="U54" s="62"/>
      <c r="V54" s="63"/>
      <c r="W54" s="64"/>
      <c r="X54" s="63"/>
      <c r="Y54" s="63"/>
      <c r="Z54" s="55"/>
      <c r="AA54" s="65"/>
      <c r="AB54" s="56"/>
      <c r="AC54" s="66"/>
      <c r="AD54" s="58"/>
      <c r="AE54" s="67"/>
      <c r="AF54" s="60"/>
      <c r="AG54" s="60"/>
      <c r="AH54" s="68"/>
      <c r="AI54" s="69"/>
      <c r="AJ54" s="63"/>
      <c r="AK54" s="63"/>
      <c r="AL54" s="63"/>
      <c r="AM54" s="63"/>
      <c r="AN54" s="63"/>
    </row>
    <row r="55" spans="1:40" ht="36.5" thickTop="1" thickBot="1" x14ac:dyDescent="0.55000000000000004">
      <c r="A55" s="75"/>
      <c r="B55" s="75"/>
      <c r="C55" s="75"/>
      <c r="D55" s="76"/>
      <c r="E55" s="76"/>
      <c r="F55" s="76"/>
      <c r="G55" s="76"/>
      <c r="H55" s="76"/>
      <c r="I55" s="76"/>
      <c r="J55" s="76"/>
      <c r="K55" s="76"/>
      <c r="L55" s="49" t="str">
        <f>_xlfn.CONCAT("    ], lder: [",_xlfn.CONCAT("]}, // ULTIMA LINEA DEL CANTO: ",_xlfn.CONCAT("TIEMPO"," ", UPPER(VLOOKUP(C2,Table378[],4,FALSE)), " SEMANA ",C3)))</f>
        <v xml:space="preserve">    ], lder: []}, // ULTIMA LINEA DEL CANTO: TIEMPO CUARESMA SEMANA II</v>
      </c>
      <c r="M55" s="55" t="str">
        <f t="shared" ref="M55" si="32">IF(N55="","","(")</f>
        <v/>
      </c>
      <c r="N55" s="56" t="str">
        <f t="shared" ref="N55" si="33">IF(D55="","",D55)</f>
        <v/>
      </c>
      <c r="O55" s="57" t="str">
        <f t="shared" ref="O55" si="34">IF(N55="","",",")</f>
        <v/>
      </c>
      <c r="P55" s="58" t="str">
        <f t="shared" ref="P55" si="35">IF(E55="","",E55)</f>
        <v/>
      </c>
      <c r="Q55" s="59" t="str">
        <f t="shared" ref="Q55" si="36">IF(N55="","",",")</f>
        <v/>
      </c>
      <c r="R55" s="60" t="str">
        <f t="shared" ref="R55" si="37">IF(N55="","",15)</f>
        <v/>
      </c>
      <c r="S55" s="55" t="str">
        <f t="shared" ref="S55" si="38">IF(N55="","",")")</f>
        <v/>
      </c>
      <c r="T55" s="61" t="str">
        <f t="shared" ref="T55" si="39">IF(U55="","","(")</f>
        <v/>
      </c>
      <c r="U55" s="62" t="str">
        <f t="shared" ref="U55" si="40">IF(F55="","",F55)</f>
        <v/>
      </c>
      <c r="V55" s="63" t="str">
        <f t="shared" ref="V55" si="41">IF(U55="","",",")</f>
        <v/>
      </c>
      <c r="W55" s="64" t="str">
        <f t="shared" ref="W55" si="42">IF(G55="","",G55)</f>
        <v/>
      </c>
      <c r="X55" s="63" t="str">
        <f t="shared" ref="X55" si="43">IF(U55="","",",")</f>
        <v/>
      </c>
      <c r="Y55" s="63" t="str">
        <f t="shared" ref="Y55" si="44">IF(U55="","",250)</f>
        <v/>
      </c>
      <c r="Z55" s="55" t="str">
        <f t="shared" ref="Z55" si="45">IF(U55="","",")")</f>
        <v/>
      </c>
      <c r="AA55" s="65" t="str">
        <f t="shared" ref="AA55" si="46">IF(AB55="","","(")</f>
        <v/>
      </c>
      <c r="AB55" s="56" t="str">
        <f t="shared" ref="AB55" si="47">IF(H55="","",H55)</f>
        <v/>
      </c>
      <c r="AC55" s="66" t="str">
        <f t="shared" ref="AC55" si="48">IF(AB55="","",",")</f>
        <v/>
      </c>
      <c r="AD55" s="58" t="str">
        <f t="shared" ref="AD55" si="49">IF(I55="","",I55)</f>
        <v/>
      </c>
      <c r="AE55" s="67" t="str">
        <f t="shared" ref="AE55" si="50">IF(AB55="","",",")</f>
        <v/>
      </c>
      <c r="AF55" s="60" t="str">
        <f t="shared" ref="AF55" si="51">IF(AB55="","",350)</f>
        <v/>
      </c>
      <c r="AG55" s="60" t="str">
        <f t="shared" ref="AG55" si="52">IF(AB55="","",")")</f>
        <v/>
      </c>
      <c r="AH55" s="68" t="str">
        <f t="shared" ref="AH55" si="53">IF(AI55="","","(")</f>
        <v/>
      </c>
      <c r="AI55" s="69" t="str">
        <f t="shared" ref="AI55" si="54">IF(J55="","",J55)</f>
        <v/>
      </c>
      <c r="AJ55" s="63" t="str">
        <f t="shared" ref="AJ55" si="55">IF(AI55="","",",")</f>
        <v/>
      </c>
      <c r="AK55" s="63" t="str">
        <f t="shared" ref="AK55" si="56">IF(K55="","",K55)</f>
        <v/>
      </c>
      <c r="AL55" s="63" t="str">
        <f t="shared" ref="AL55" si="57">IF(AI55="","",",")</f>
        <v/>
      </c>
      <c r="AM55" s="63" t="str">
        <f t="shared" ref="AM55" si="58">IF(AI55="","",450)</f>
        <v/>
      </c>
      <c r="AN55" s="63" t="str">
        <f t="shared" ref="AN55" si="59">IF(AI55="","",")")</f>
        <v/>
      </c>
    </row>
    <row r="56" spans="1:40" ht="24" customHeight="1" thickTop="1" x14ac:dyDescent="0.6">
      <c r="B56" s="94"/>
      <c r="C56" s="94"/>
      <c r="D56" s="94"/>
      <c r="E56" s="94"/>
      <c r="F56" s="94"/>
      <c r="G56" s="94"/>
      <c r="H56" s="94"/>
      <c r="I56" s="94"/>
      <c r="J56" s="94"/>
      <c r="K56" s="94"/>
      <c r="L56" s="98" t="str">
        <f>_xlfn.CONCAT("]}, // ULTIMA LINEA DEL CANTO: ",_xlfn.CONCAT("TIEMPO"," ", UPPER(VLOOKUP(C2,Table378[],4,FALSE)), " SEMANA ",C3))</f>
        <v>]}, // ULTIMA LINEA DEL CANTO: TIEMPO CUARESMA SEMANA II</v>
      </c>
      <c r="M56" s="94"/>
    </row>
    <row r="57" spans="1:40" ht="20.5" x14ac:dyDescent="0.35">
      <c r="L57" s="99" t="s">
        <v>1012</v>
      </c>
      <c r="M57" s="100"/>
    </row>
    <row r="58" spans="1:40" x14ac:dyDescent="0.35">
      <c r="M58" s="100"/>
    </row>
    <row r="59" spans="1:40" ht="35.5" x14ac:dyDescent="0.35">
      <c r="L59" s="49" t="str">
        <f>_xlfn.CONCAT("    ], lder: [",_xlfn.CONCAT("]}, // ULTIMA LINEA DEL CANTO: ",_xlfn.CONCAT("TIEMPO"," ", UPPER(VLOOKUP(C2,Table378[],4,FALSE)), " SEMANA ",C3)))</f>
        <v xml:space="preserve">    ], lder: []}, // ULTIMA LINEA DEL CANTO: TIEMPO CUARESMA SEMANA II</v>
      </c>
    </row>
  </sheetData>
  <mergeCells count="1">
    <mergeCell ref="D1:G2"/>
  </mergeCells>
  <hyperlinks>
    <hyperlink ref="B2" location="'Aleluya Interleccional'!A1" display="Aleluya Interleccional" xr:uid="{23C85855-7D52-4B34-8288-CC62FC978B24}"/>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0769" r:id="rId4" name="Button 1">
              <controlPr defaultSize="0" print="0" autoFill="0" autoPict="0" macro="[0]!JS_Click">
                <anchor moveWithCells="1" sizeWithCells="1">
                  <from>
                    <xdr:col>8</xdr:col>
                    <xdr:colOff>88900</xdr:colOff>
                    <xdr:row>0</xdr:row>
                    <xdr:rowOff>114300</xdr:rowOff>
                  </from>
                  <to>
                    <xdr:col>10</xdr:col>
                    <xdr:colOff>450850</xdr:colOff>
                    <xdr:row>0</xdr:row>
                    <xdr:rowOff>831850</xdr:rowOff>
                  </to>
                </anchor>
              </controlPr>
            </control>
          </mc:Choice>
        </mc:AlternateContent>
        <mc:AlternateContent xmlns:mc="http://schemas.openxmlformats.org/markup-compatibility/2006">
          <mc:Choice Requires="x14">
            <control shapeId="160770" r:id="rId5" name="Check Box 2">
              <controlPr defaultSize="0" autoFill="0" autoLine="0" autoPict="0" macro="[0]!Checkbox_B3">
                <anchor moveWithCells="1">
                  <from>
                    <xdr:col>7</xdr:col>
                    <xdr:colOff>69850</xdr:colOff>
                    <xdr:row>0</xdr:row>
                    <xdr:rowOff>76200</xdr:rowOff>
                  </from>
                  <to>
                    <xdr:col>8</xdr:col>
                    <xdr:colOff>0</xdr:colOff>
                    <xdr:row>0</xdr:row>
                    <xdr:rowOff>361950</xdr:rowOff>
                  </to>
                </anchor>
              </controlPr>
            </control>
          </mc:Choice>
        </mc:AlternateContent>
        <mc:AlternateContent xmlns:mc="http://schemas.openxmlformats.org/markup-compatibility/2006">
          <mc:Choice Requires="x14">
            <control shapeId="160771" r:id="rId6" name="Check Box 3">
              <controlPr defaultSize="0" autoFill="0" autoLine="0" autoPict="0" macro="[0]!Checkbox_B4">
                <anchor moveWithCells="1">
                  <from>
                    <xdr:col>7</xdr:col>
                    <xdr:colOff>76200</xdr:colOff>
                    <xdr:row>0</xdr:row>
                    <xdr:rowOff>527050</xdr:rowOff>
                  </from>
                  <to>
                    <xdr:col>7</xdr:col>
                    <xdr:colOff>641350</xdr:colOff>
                    <xdr:row>0</xdr:row>
                    <xdr:rowOff>723900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5B94FF03-4432-49C6-8DA0-7404B29F0576}">
          <x14:formula1>
            <xm:f>'Aleluya Interleccional'!$B$3:$B$203</xm:f>
          </x14:formula1>
          <xm:sqref>C2</xm:sqref>
        </x14:dataValidation>
      </x14:dataValidations>
    </ext>
  </extLs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7D0119-2DF6-4AF4-9B14-ADE0317CB3B3}">
  <sheetPr codeName="Sheet9"/>
  <dimension ref="B1:S204"/>
  <sheetViews>
    <sheetView zoomScale="160" zoomScaleNormal="160" workbookViewId="0">
      <pane xSplit="2" ySplit="2" topLeftCell="C181" activePane="bottomRight" state="frozen"/>
      <selection activeCell="A2" sqref="A2"/>
      <selection pane="topRight" activeCell="C2" sqref="C2"/>
      <selection pane="bottomLeft" activeCell="A3" sqref="A3"/>
      <selection pane="bottomRight" activeCell="F183" sqref="F183"/>
    </sheetView>
  </sheetViews>
  <sheetFormatPr defaultRowHeight="14.5" x14ac:dyDescent="0.35"/>
  <cols>
    <col min="1" max="1" width="0.7265625" customWidth="1"/>
    <col min="2" max="2" width="15.54296875" style="1" bestFit="1" customWidth="1"/>
    <col min="3" max="3" width="6.54296875" style="1" bestFit="1" customWidth="1"/>
    <col min="4" max="4" width="15.54296875" style="1" bestFit="1" customWidth="1"/>
    <col min="5" max="6" width="12.54296875" style="1" bestFit="1" customWidth="1"/>
    <col min="7" max="7" width="8.81640625" bestFit="1" customWidth="1"/>
    <col min="8" max="8" width="68.7265625" style="1" customWidth="1"/>
    <col min="9" max="9" width="30.81640625" customWidth="1"/>
    <col min="10" max="10" width="16" style="107" customWidth="1"/>
    <col min="11" max="11" width="0" hidden="1" customWidth="1"/>
    <col min="12" max="12" width="15.54296875" bestFit="1" customWidth="1"/>
    <col min="17" max="17" width="34.81640625" bestFit="1" customWidth="1"/>
    <col min="19" max="19" width="151.81640625" bestFit="1" customWidth="1"/>
  </cols>
  <sheetData>
    <row r="1" spans="2:19" ht="65.25" customHeight="1" x14ac:dyDescent="0.35">
      <c r="S1" t="s">
        <v>2388</v>
      </c>
    </row>
    <row r="2" spans="2:19" x14ac:dyDescent="0.35">
      <c r="B2" s="1" t="s">
        <v>2339</v>
      </c>
      <c r="C2" s="1" t="s">
        <v>1439</v>
      </c>
      <c r="D2" s="1" t="s">
        <v>258</v>
      </c>
      <c r="E2" s="1" t="s">
        <v>1201</v>
      </c>
      <c r="F2" s="1" t="s">
        <v>1204</v>
      </c>
      <c r="G2" s="1" t="s">
        <v>1203</v>
      </c>
      <c r="H2" t="s">
        <v>1250</v>
      </c>
      <c r="I2" t="s">
        <v>1328</v>
      </c>
      <c r="J2" s="1" t="s">
        <v>1237</v>
      </c>
      <c r="K2" s="107" t="s">
        <v>1451</v>
      </c>
      <c r="L2" t="s">
        <v>2340</v>
      </c>
      <c r="M2" t="s">
        <v>1453</v>
      </c>
      <c r="N2" t="s">
        <v>2320</v>
      </c>
      <c r="O2" t="s">
        <v>2369</v>
      </c>
      <c r="P2" t="s">
        <v>2338</v>
      </c>
      <c r="Q2" t="s">
        <v>2367</v>
      </c>
      <c r="R2" t="s">
        <v>2386</v>
      </c>
      <c r="S2" t="s">
        <v>2387</v>
      </c>
    </row>
    <row r="3" spans="2:19" ht="29" x14ac:dyDescent="0.35">
      <c r="B3" s="119" t="s">
        <v>1454</v>
      </c>
      <c r="C3" s="105">
        <v>1</v>
      </c>
      <c r="D3" s="1" t="str">
        <f t="shared" ref="D3:D66" si="0">LOWER(_xlfn.CONCAT("ait",LEFT(E3,1)&amp;"s"&amp;F3&amp;G3))</f>
        <v>aitas1a</v>
      </c>
      <c r="E3" s="1" t="s">
        <v>29</v>
      </c>
      <c r="F3" s="1">
        <v>1</v>
      </c>
      <c r="G3" s="1" t="s">
        <v>1239</v>
      </c>
      <c r="H3" s="101" t="s">
        <v>1358</v>
      </c>
      <c r="I3" s="104" t="s">
        <v>1359</v>
      </c>
      <c r="J3" s="1" t="s">
        <v>1223</v>
      </c>
      <c r="K3" s="106" t="str">
        <f>_xlfn.CONCAT(Table378[[#This Row],[id]]," ",Table378[[#This Row],[Aleluya Año C]]," ",Table378[[#This Row],[Cita]])</f>
        <v>aitas1a Muéstranos, Señor, tu misericordia
y danos tu salvación. Aleluya. Aleluya Sal 84,8</v>
      </c>
      <c r="L3" t="s">
        <v>1454</v>
      </c>
      <c r="M3" t="b">
        <f>Table378[[#This Row],[code2]]=N3</f>
        <v>0</v>
      </c>
      <c r="O3" t="s">
        <v>1658</v>
      </c>
      <c r="P3" t="str">
        <f t="shared" ref="P3:P66" si="1">LOWER(_xlfn.CONCAT("ait",LEFT(E3,1)&amp;"s"))</f>
        <v>aitas</v>
      </c>
      <c r="Q3" t="str">
        <f>_xlfn.CONCAT("cp aitos1c.css ",Table378[[#This Row],[Code]],".css")</f>
        <v>cp aitos1c.css aitas1a.css</v>
      </c>
      <c r="S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{"id":"aitas1a","titulo": "a1a | Año A, TA, Semana: 1, Aleluya Interleccional.","salmo": "Liturgia","letra": "a1a","archivo": "/src/ainterleccional.html?canto=aitas1a"},</v>
      </c>
    </row>
    <row r="4" spans="2:19" ht="29" x14ac:dyDescent="0.35">
      <c r="B4" s="119" t="s">
        <v>1455</v>
      </c>
      <c r="C4" s="105">
        <v>2</v>
      </c>
      <c r="D4" s="1" t="str">
        <f t="shared" si="0"/>
        <v>aitas2a</v>
      </c>
      <c r="E4" s="1" t="s">
        <v>29</v>
      </c>
      <c r="F4" s="1">
        <v>2</v>
      </c>
      <c r="G4" s="1" t="s">
        <v>1239</v>
      </c>
      <c r="H4" s="101" t="s">
        <v>1360</v>
      </c>
      <c r="I4" s="104" t="s">
        <v>1361</v>
      </c>
      <c r="J4" s="1" t="s">
        <v>1223</v>
      </c>
      <c r="K4" s="106" t="str">
        <f>_xlfn.CONCAT(Table378[[#This Row],[id]]," ",Table378[[#This Row],[Aleluya Año C]]," ",Table378[[#This Row],[Cita]])</f>
        <v>aitas2a Preparad el camino del Señor, allanad sus senderos.
Todos los hombres verán la salvación de Dios. Aleluya Lc 3,4.6</v>
      </c>
      <c r="L4" t="s">
        <v>1455</v>
      </c>
      <c r="M4" t="b">
        <f>Table378[[#This Row],[code2]]=N4</f>
        <v>0</v>
      </c>
      <c r="O4" t="s">
        <v>1661</v>
      </c>
      <c r="P4" t="str">
        <f t="shared" si="1"/>
        <v>aitas</v>
      </c>
      <c r="Q4" t="str">
        <f>_xlfn.CONCAT("cp aitos1c.css ",Table378[[#This Row],[Code]],".css")</f>
        <v>cp aitos1c.css aitas2a.css</v>
      </c>
      <c r="S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{"id":"aitas2a","titulo": "a2a | Año A, TA, Semana: 2, Aleluya Interleccional.","salmo": "Liturgia","letra": "a2a","archivo": "/src/ainterleccional.html?canto=aitas2a"},</v>
      </c>
    </row>
    <row r="5" spans="2:19" ht="29" x14ac:dyDescent="0.35">
      <c r="B5" s="119" t="s">
        <v>1456</v>
      </c>
      <c r="C5" s="105">
        <v>3</v>
      </c>
      <c r="D5" s="1" t="str">
        <f t="shared" si="0"/>
        <v>aitas3a</v>
      </c>
      <c r="E5" s="1" t="s">
        <v>29</v>
      </c>
      <c r="F5" s="1">
        <v>3</v>
      </c>
      <c r="G5" s="1" t="s">
        <v>1239</v>
      </c>
      <c r="H5" s="101" t="s">
        <v>1307</v>
      </c>
      <c r="I5" s="104" t="s">
        <v>1298</v>
      </c>
      <c r="J5" s="1" t="s">
        <v>1223</v>
      </c>
      <c r="K5" s="106" t="str">
        <f>_xlfn.CONCAT(Table378[[#This Row],[id]]," ",Table378[[#This Row],[Aleluya Año C]]," ",Table378[[#This Row],[Cita]])</f>
        <v>aitas3a El Espíritu del Señor está sobre mí;
me ha enviado para anunciar el Evangelio a los pobres. Aleluya Lc 4, 18</v>
      </c>
      <c r="L5" t="s">
        <v>1456</v>
      </c>
      <c r="M5" t="b">
        <f>Table378[[#This Row],[code2]]=N5</f>
        <v>0</v>
      </c>
      <c r="O5" t="s">
        <v>1663</v>
      </c>
      <c r="P5" t="str">
        <f t="shared" si="1"/>
        <v>aitas</v>
      </c>
      <c r="Q5" t="str">
        <f>_xlfn.CONCAT("cp aitos1c.css ",Table378[[#This Row],[Code]],".css")</f>
        <v>cp aitos1c.css aitas3a.css</v>
      </c>
      <c r="S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{"id":"aitas3a","titulo": "a3a | Año A, TA, Semana: 3, Aleluya Interleccional.","salmo": "Liturgia","letra": "a3a","archivo": "/src/ainterleccional.html?canto=aitas3a"},</v>
      </c>
    </row>
    <row r="6" spans="2:19" ht="43.5" x14ac:dyDescent="0.35">
      <c r="B6" s="119" t="s">
        <v>1457</v>
      </c>
      <c r="C6" s="105">
        <v>4</v>
      </c>
      <c r="D6" s="1" t="str">
        <f t="shared" si="0"/>
        <v>aitas4a</v>
      </c>
      <c r="E6" s="1" t="s">
        <v>29</v>
      </c>
      <c r="F6" s="1">
        <v>4</v>
      </c>
      <c r="G6" s="1" t="s">
        <v>1239</v>
      </c>
      <c r="H6" s="101" t="s">
        <v>1362</v>
      </c>
      <c r="I6" s="104" t="s">
        <v>1363</v>
      </c>
      <c r="J6" s="1" t="s">
        <v>1223</v>
      </c>
      <c r="K6" s="106" t="str">
        <f>_xlfn.CONCAT(Table378[[#This Row],[id]]," ",Table378[[#This Row],[Aleluya Año C]]," ",Table378[[#This Row],[Cita]])</f>
        <v>aitas4a Mirad: la Virgen concebirá y dará a luz un hijo
y le pondrá por nombre Emmanuel,
Dios-con-nosotros. Aleluya Mt 1, 23</v>
      </c>
      <c r="L6" t="s">
        <v>1457</v>
      </c>
      <c r="M6" t="b">
        <f>Table378[[#This Row],[code2]]=N6</f>
        <v>0</v>
      </c>
      <c r="O6" t="s">
        <v>1665</v>
      </c>
      <c r="P6" t="str">
        <f t="shared" si="1"/>
        <v>aitas</v>
      </c>
      <c r="Q6" t="str">
        <f>_xlfn.CONCAT("cp aitos1c.css ",Table378[[#This Row],[Code]],".css")</f>
        <v>cp aitos1c.css aitas4a.css</v>
      </c>
      <c r="S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{"id":"aitas4a","titulo": "a4a | Año A, TA, Semana: 4, Aleluya Interleccional.","salmo": "Liturgia","letra": "a4a","archivo": "/src/ainterleccional.html?canto=aitas4a"},</v>
      </c>
    </row>
    <row r="7" spans="2:19" ht="29" x14ac:dyDescent="0.35">
      <c r="B7" s="119" t="s">
        <v>1458</v>
      </c>
      <c r="C7" s="105">
        <v>5</v>
      </c>
      <c r="D7" s="1" t="str">
        <f t="shared" si="0"/>
        <v>aitns25dicmva</v>
      </c>
      <c r="E7" s="1" t="s">
        <v>30</v>
      </c>
      <c r="F7" s="1" t="s">
        <v>1378</v>
      </c>
      <c r="G7" s="1" t="s">
        <v>1239</v>
      </c>
      <c r="H7" s="101" t="s">
        <v>1370</v>
      </c>
      <c r="I7" s="104" t="s">
        <v>1372</v>
      </c>
      <c r="J7" s="1" t="s">
        <v>1223</v>
      </c>
      <c r="K7" s="106" t="str">
        <f>_xlfn.CONCAT(Table378[[#This Row],[id]]," ",Table378[[#This Row],[Aleluya Año C]]," ",Table378[[#This Row],[Cita]])</f>
        <v>aitns25dicmva Mañana quedará borrada la maldad de la tierra,
y será nuestro rey el Salvador del mundo Aleluya - Misa de la vigilia</v>
      </c>
      <c r="L7" t="s">
        <v>1458</v>
      </c>
      <c r="M7" t="b">
        <f>Table378[[#This Row],[code2]]=N7</f>
        <v>0</v>
      </c>
      <c r="O7" t="s">
        <v>1796</v>
      </c>
      <c r="P7" t="str">
        <f t="shared" si="1"/>
        <v>aitns</v>
      </c>
      <c r="Q7" t="str">
        <f>_xlfn.CONCAT("cp aitos1c.css ",Table378[[#This Row],[Code]],".css")</f>
        <v>cp aitos1c.css aitns25dicmva.css</v>
      </c>
      <c r="S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{"id":"aitns25dicmva","titulo": "n25dicmva | Año A, TN, Semana: 25dicmv, Aleluya Interleccional.","salmo": "Liturgia","letra": "n25dicmva","archivo": "/src/ainterleccional.html?canto=aitns25dicmva"},</v>
      </c>
    </row>
    <row r="8" spans="2:19" ht="43.5" x14ac:dyDescent="0.35">
      <c r="B8" s="119" t="s">
        <v>1459</v>
      </c>
      <c r="C8" s="105">
        <v>6</v>
      </c>
      <c r="D8" s="1" t="str">
        <f t="shared" si="0"/>
        <v>aitns25dicmma</v>
      </c>
      <c r="E8" s="1" t="s">
        <v>30</v>
      </c>
      <c r="F8" s="1" t="s">
        <v>1377</v>
      </c>
      <c r="G8" s="1" t="s">
        <v>1239</v>
      </c>
      <c r="H8" s="101" t="s">
        <v>1371</v>
      </c>
      <c r="I8" s="104" t="s">
        <v>1373</v>
      </c>
      <c r="J8" s="1" t="s">
        <v>1223</v>
      </c>
      <c r="K8" s="106" t="str">
        <f>_xlfn.CONCAT(Table378[[#This Row],[id]]," ",Table378[[#This Row],[Aleluya Año C]]," ",Table378[[#This Row],[Cita]])</f>
        <v>aitns25dicmma Os traigo una buena noticia,
una gran alegría: nos ha nacido un Salvador:
el Mesías, el Señor. Aleluya Lc 2, 10-11 - Misa de medianoche</v>
      </c>
      <c r="L8" t="s">
        <v>1459</v>
      </c>
      <c r="M8" t="b">
        <f>Table378[[#This Row],[code2]]=N8</f>
        <v>0</v>
      </c>
      <c r="O8" t="s">
        <v>2322</v>
      </c>
      <c r="P8" t="str">
        <f t="shared" si="1"/>
        <v>aitns</v>
      </c>
      <c r="Q8" t="str">
        <f>_xlfn.CONCAT("cp aitos1c.css ",Table378[[#This Row],[Code]],".css")</f>
        <v>cp aitos1c.css aitns25dicmma.css</v>
      </c>
      <c r="S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{"id":"aitns25dicmma","titulo": "n25dicmma | Año A, TN, Semana: 25dicmm, Aleluya Interleccional.","salmo": "Liturgia","letra": "n25dicmma","archivo": "/src/ainterleccional.html?canto=aitns25dicmma"},</v>
      </c>
    </row>
    <row r="9" spans="2:19" ht="29" x14ac:dyDescent="0.35">
      <c r="B9" s="119" t="s">
        <v>1460</v>
      </c>
      <c r="C9" s="105">
        <v>7</v>
      </c>
      <c r="D9" s="1" t="str">
        <f t="shared" si="0"/>
        <v>aitns25dicmaa</v>
      </c>
      <c r="E9" s="1" t="s">
        <v>30</v>
      </c>
      <c r="F9" s="1" t="s">
        <v>1376</v>
      </c>
      <c r="G9" s="1" t="s">
        <v>1239</v>
      </c>
      <c r="H9" s="101" t="s">
        <v>1374</v>
      </c>
      <c r="I9" s="104" t="s">
        <v>1375</v>
      </c>
      <c r="J9" s="1" t="s">
        <v>1223</v>
      </c>
      <c r="K9" s="106" t="str">
        <f>_xlfn.CONCAT(Table378[[#This Row],[id]]," ",Table378[[#This Row],[Aleluya Año C]]," ",Table378[[#This Row],[Cita]])</f>
        <v>aitns25dicmaa Gloria a Dios en el cielo,
y en la tierra paz a los hombres que ama el Señor. Aleluya Lc 2, 14 - Misa de la aurora</v>
      </c>
      <c r="L9" t="s">
        <v>1460</v>
      </c>
      <c r="M9" t="b">
        <f>Table378[[#This Row],[code2]]=N9</f>
        <v>0</v>
      </c>
      <c r="O9" t="s">
        <v>2323</v>
      </c>
      <c r="P9" t="str">
        <f t="shared" si="1"/>
        <v>aitns</v>
      </c>
      <c r="Q9" t="str">
        <f>_xlfn.CONCAT("cp aitos1c.css ",Table378[[#This Row],[Code]],".css")</f>
        <v>cp aitos1c.css aitns25dicmaa.css</v>
      </c>
      <c r="S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{"id":"aitns25dicmaa","titulo": "n25dicmaa | Año A, TN, Semana: 25dicma, Aleluya Interleccional.","salmo": "Liturgia","letra": "n25dicmaa","archivo": "/src/ainterleccional.html?canto=aitns25dicmaa"},</v>
      </c>
    </row>
    <row r="10" spans="2:19" ht="43.5" x14ac:dyDescent="0.35">
      <c r="B10" s="119" t="s">
        <v>1461</v>
      </c>
      <c r="C10" s="105">
        <v>8</v>
      </c>
      <c r="D10" s="1" t="str">
        <f t="shared" si="0"/>
        <v>aitns25dicmdaa</v>
      </c>
      <c r="E10" s="1" t="s">
        <v>30</v>
      </c>
      <c r="F10" s="1" t="s">
        <v>2368</v>
      </c>
      <c r="G10" s="1" t="s">
        <v>1239</v>
      </c>
      <c r="H10" s="101" t="s">
        <v>1379</v>
      </c>
      <c r="I10" s="104" t="s">
        <v>1380</v>
      </c>
      <c r="J10" s="1" t="s">
        <v>1223</v>
      </c>
      <c r="K10" s="106" t="str">
        <f>_xlfn.CONCAT(Table378[[#This Row],[id]]," ",Table378[[#This Row],[Aleluya Año C]]," ",Table378[[#This Row],[Cita]])</f>
        <v>aitns25dicmdaa Nos ha amanecido un día sagrado;
venid, naciones, adorad al Señor,
porque hoy una gran luz ha bajado a la tierra. Aleluya - Misa del día</v>
      </c>
      <c r="L10" t="s">
        <v>1461</v>
      </c>
      <c r="M10" t="b">
        <f>Table378[[#This Row],[code2]]=N10</f>
        <v>0</v>
      </c>
      <c r="O10" t="s">
        <v>2324</v>
      </c>
      <c r="P10" t="str">
        <f t="shared" si="1"/>
        <v>aitns</v>
      </c>
      <c r="Q10" t="str">
        <f>_xlfn.CONCAT("cp aitos1c.css ",Table378[[#This Row],[Code]],".css")</f>
        <v>cp aitos1c.css aitns25dicmda.css</v>
      </c>
      <c r="S1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{"id":"aitns25dicmda","titulo": "n25dicmdaa | Año A, TN, Semana: 25dicmda, Aleluya Interleccional.","salmo": "Liturgia","letra": "n25dicmdaa","archivo": "/src/ainterleccional.html?canto=aitns25dicmda"},</v>
      </c>
    </row>
    <row r="11" spans="2:19" ht="58" x14ac:dyDescent="0.35">
      <c r="B11" s="119" t="s">
        <v>1462</v>
      </c>
      <c r="C11" s="105">
        <v>9</v>
      </c>
      <c r="D11" s="1" t="str">
        <f t="shared" si="0"/>
        <v>aitnssfa</v>
      </c>
      <c r="E11" s="1" t="s">
        <v>30</v>
      </c>
      <c r="F11" s="1" t="s">
        <v>1382</v>
      </c>
      <c r="G11" s="1" t="s">
        <v>1239</v>
      </c>
      <c r="H11" s="101" t="s">
        <v>1228</v>
      </c>
      <c r="I11" s="104" t="s">
        <v>1429</v>
      </c>
      <c r="J11" s="1" t="s">
        <v>1223</v>
      </c>
      <c r="K11" s="106" t="str">
        <f>_xlfn.CONCAT(Table378[[#This Row],[id]]," ",Table378[[#This Row],[Aleluya Año C]]," ",Table378[[#This Row],[Cita]])</f>
        <v>aitnssfa Que la paz de Cristo actúe de árbitro
en vuestro corazón;
la palabra de Cristo habite entre vosotros
en toda su riqueza. Aleluya Col 3, 15a. 16a - La Sagrada Familia</v>
      </c>
      <c r="L11" t="s">
        <v>1462</v>
      </c>
      <c r="M11" t="b">
        <f>Table378[[#This Row],[code2]]=N11</f>
        <v>0</v>
      </c>
      <c r="O11" t="s">
        <v>2325</v>
      </c>
      <c r="P11" t="str">
        <f t="shared" si="1"/>
        <v>aitns</v>
      </c>
      <c r="Q11" t="str">
        <f>_xlfn.CONCAT("cp aitos1c.css ",Table378[[#This Row],[Code]],".css")</f>
        <v>cp aitos1c.css aitnssfa.css</v>
      </c>
      <c r="S1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{"id":"aitnssfa","titulo": "nsfa | Año A, TN, Semana: sf, Aleluya Interleccional.","salmo": "Liturgia","letra": "nsfa","archivo": "/src/ainterleccional.html?canto=aitnssfa"},</v>
      </c>
    </row>
    <row r="12" spans="2:19" ht="43.5" x14ac:dyDescent="0.35">
      <c r="B12" s="119" t="s">
        <v>1463</v>
      </c>
      <c r="C12" s="105">
        <v>10</v>
      </c>
      <c r="D12" s="1" t="str">
        <f t="shared" si="0"/>
        <v>aitns1a</v>
      </c>
      <c r="E12" s="1" t="s">
        <v>30</v>
      </c>
      <c r="F12" s="1">
        <v>1</v>
      </c>
      <c r="G12" s="1" t="s">
        <v>1239</v>
      </c>
      <c r="H12" s="101" t="s">
        <v>1430</v>
      </c>
      <c r="I12" s="104" t="s">
        <v>1449</v>
      </c>
      <c r="J12" s="1" t="s">
        <v>1223</v>
      </c>
      <c r="K12" s="106" t="str">
        <f>_xlfn.CONCAT(Table378[[#This Row],[id]]," ",Table378[[#This Row],[Aleluya Año C]]," ",Table378[[#This Row],[Cita]])</f>
        <v>aitns1a En distintas ocasiones habló Dios antiguamente
a nuestros padres por los profetas;
ahora, en esta etapa final, nos ha hablado por el Hijo. Aleluya Hb 1, 1-2 - Santa Maria Madre de Dios</v>
      </c>
      <c r="L12" t="s">
        <v>1463</v>
      </c>
      <c r="M12" t="b">
        <f>Table378[[#This Row],[code2]]=N12</f>
        <v>0</v>
      </c>
      <c r="O12" t="s">
        <v>1670</v>
      </c>
      <c r="P12" t="str">
        <f t="shared" si="1"/>
        <v>aitns</v>
      </c>
      <c r="Q12" t="str">
        <f>_xlfn.CONCAT("cp aitos1c.css ",Table378[[#This Row],[Code]],".css")</f>
        <v>cp aitos1c.css aitns1a.css</v>
      </c>
      <c r="S1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{"id":"aitns1a","titulo": "n1a | Año A, TN, Semana: 1, Aleluya Interleccional.","salmo": "Liturgia","letra": "n1a","archivo": "/src/ainterleccional.html?canto=aitns1a"},</v>
      </c>
    </row>
    <row r="13" spans="2:19" ht="40.5" x14ac:dyDescent="0.35">
      <c r="B13" s="119" t="s">
        <v>1464</v>
      </c>
      <c r="C13" s="105">
        <v>11</v>
      </c>
      <c r="D13" s="1" t="str">
        <f t="shared" si="0"/>
        <v>aitns2a</v>
      </c>
      <c r="E13" s="1" t="s">
        <v>30</v>
      </c>
      <c r="F13" s="1">
        <v>2</v>
      </c>
      <c r="G13" s="1" t="s">
        <v>1239</v>
      </c>
      <c r="H13" s="101" t="s">
        <v>1386</v>
      </c>
      <c r="I13" s="104" t="s">
        <v>1450</v>
      </c>
      <c r="J13" s="1" t="s">
        <v>1223</v>
      </c>
      <c r="K13" s="107" t="str">
        <f>_xlfn.CONCAT(Table378[[#This Row],[id]]," ",Table378[[#This Row],[Aleluya Año C]]," ",Table378[[#This Row],[Cita]])</f>
        <v>aitns2a Gloria a ti, Cristo, proclamado a los paganos.
Gloria a ti, Cristo, creído en el mundo. Aleluya Cf. 1Tm 3, 16 - 2º Domingo después de Navidad</v>
      </c>
      <c r="L13" t="s">
        <v>1464</v>
      </c>
      <c r="M13" t="b">
        <f>Table378[[#This Row],[code2]]=N13</f>
        <v>0</v>
      </c>
      <c r="O13" t="s">
        <v>1672</v>
      </c>
      <c r="P13" t="str">
        <f t="shared" si="1"/>
        <v>aitns</v>
      </c>
      <c r="Q13" t="str">
        <f>_xlfn.CONCAT("cp aitos1c.css ",Table378[[#This Row],[Code]],".css")</f>
        <v>cp aitos1c.css aitns2a.css</v>
      </c>
      <c r="S1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{"id":"aitns2a","titulo": "n2a | Año A, TN, Semana: 2, Aleluya Interleccional.","salmo": "Liturgia","letra": "n2a","archivo": "/src/ainterleccional.html?canto=aitns2a"},</v>
      </c>
    </row>
    <row r="14" spans="2:19" ht="29" x14ac:dyDescent="0.35">
      <c r="B14" s="119" t="s">
        <v>1465</v>
      </c>
      <c r="C14" s="105">
        <v>12</v>
      </c>
      <c r="D14" s="1" t="str">
        <f t="shared" si="0"/>
        <v>aitns6a</v>
      </c>
      <c r="E14" s="1" t="s">
        <v>30</v>
      </c>
      <c r="F14" s="1">
        <v>6</v>
      </c>
      <c r="G14" s="1" t="s">
        <v>1239</v>
      </c>
      <c r="H14" s="101" t="s">
        <v>1389</v>
      </c>
      <c r="I14" s="104" t="s">
        <v>1390</v>
      </c>
      <c r="J14" s="1" t="s">
        <v>1223</v>
      </c>
      <c r="K14" s="106" t="str">
        <f>_xlfn.CONCAT(Table378[[#This Row],[id]]," ",Table378[[#This Row],[Aleluya Año C]]," ",Table378[[#This Row],[Cita]])</f>
        <v>aitns6a Hemos visto salir su estrella
y venimos a adorar al Señor. Aleluya My 2, 2 - Epifanía del Señor</v>
      </c>
      <c r="L14" t="s">
        <v>1465</v>
      </c>
      <c r="M14" t="b">
        <f>Table378[[#This Row],[code2]]=N14</f>
        <v>0</v>
      </c>
      <c r="O14" t="s">
        <v>2326</v>
      </c>
      <c r="P14" t="str">
        <f t="shared" si="1"/>
        <v>aitns</v>
      </c>
      <c r="Q14" t="str">
        <f>_xlfn.CONCAT("cp aitos1c.css ",Table378[[#This Row],[Code]],".css")</f>
        <v>cp aitos1c.css aitns6a.css</v>
      </c>
      <c r="S1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{"id":"aitns6a","titulo": "n6a | Año A, TN, Semana: 6, Aleluya Interleccional.","salmo": "Liturgia","letra": "n6a","archivo": "/src/ainterleccional.html?canto=aitns6a"},</v>
      </c>
    </row>
    <row r="15" spans="2:19" ht="43.5" x14ac:dyDescent="0.35">
      <c r="B15" s="119" t="s">
        <v>1466</v>
      </c>
      <c r="C15" s="105">
        <v>13</v>
      </c>
      <c r="D15" s="105" t="str">
        <f t="shared" si="0"/>
        <v>aitos1a</v>
      </c>
      <c r="E15" s="1" t="s">
        <v>1202</v>
      </c>
      <c r="F15" s="1">
        <v>1</v>
      </c>
      <c r="G15" s="1" t="s">
        <v>1239</v>
      </c>
      <c r="H15" s="101" t="s">
        <v>1241</v>
      </c>
      <c r="I15" s="104" t="s">
        <v>1351</v>
      </c>
      <c r="J15" s="1" t="s">
        <v>1223</v>
      </c>
      <c r="K15" s="106" t="str">
        <f>_xlfn.CONCAT(Table378[[#This Row],[id]]," ",Table378[[#This Row],[Aleluya Año C]]," ",Table378[[#This Row],[Cita]])</f>
        <v>aitos1a Se abrió el cielo,
y se oyó la voz del Padre:
«Este es mi Hijo amado; escuchadlo». Aleluya Mc 9, 7</v>
      </c>
      <c r="L15" t="s">
        <v>1466</v>
      </c>
      <c r="M15" t="b">
        <f>Table378[[#This Row],[code2]]=N15</f>
        <v>0</v>
      </c>
      <c r="O15" t="s">
        <v>1727</v>
      </c>
      <c r="P15" t="str">
        <f t="shared" si="1"/>
        <v>aitos</v>
      </c>
      <c r="Q15" t="str">
        <f>_xlfn.CONCAT("cp aitos1c.css ",Table378[[#This Row],[Code]],".css")</f>
        <v>cp aitos1c.css aitos1a.css</v>
      </c>
      <c r="S1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{"id":"aitos1a","titulo": "o1a | Año A, TO, Semana: 1, Aleluya Interleccional.","salmo": "Liturgia","letra": "o1a","archivo": "/src/ainterleccional.html?canto=aitos1a"},</v>
      </c>
    </row>
    <row r="16" spans="2:19" ht="29" x14ac:dyDescent="0.35">
      <c r="B16" s="119" t="s">
        <v>1467</v>
      </c>
      <c r="C16" s="105">
        <v>14</v>
      </c>
      <c r="D16" s="105" t="str">
        <f t="shared" si="0"/>
        <v>aitos2a</v>
      </c>
      <c r="E16" s="1" t="s">
        <v>1202</v>
      </c>
      <c r="F16" s="1">
        <v>2</v>
      </c>
      <c r="G16" s="1" t="s">
        <v>1239</v>
      </c>
      <c r="H16" s="101" t="s">
        <v>1242</v>
      </c>
      <c r="I16" s="104" t="s">
        <v>1352</v>
      </c>
      <c r="J16" s="1" t="s">
        <v>1223</v>
      </c>
      <c r="K16" s="106" t="str">
        <f>_xlfn.CONCAT(Table378[[#This Row],[id]]," ",Table378[[#This Row],[Aleluya Año C]]," ",Table378[[#This Row],[Cita]])</f>
        <v>aitos2a La Palabra se hizo carne y acampó entre nosotros.
A cuantos la recibieron, les da poder para ser hijos de Dios. Aleluya Jn 1, 14. 12b</v>
      </c>
      <c r="L16" t="s">
        <v>1467</v>
      </c>
      <c r="M16" t="b">
        <f>Table378[[#This Row],[code2]]=N16</f>
        <v>0</v>
      </c>
      <c r="O16" t="s">
        <v>1729</v>
      </c>
      <c r="P16" t="str">
        <f t="shared" si="1"/>
        <v>aitos</v>
      </c>
      <c r="Q16" t="str">
        <f>_xlfn.CONCAT("cp aitos1c.css ",Table378[[#This Row],[Code]],".css")</f>
        <v>cp aitos1c.css aitos2a.css</v>
      </c>
      <c r="S1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{"id":"aitos2a","titulo": "o2a | Año A, TO, Semana: 2, Aleluya Interleccional.","salmo": "Liturgia","letra": "o2a","archivo": "/src/ainterleccional.html?canto=aitos2a"},</v>
      </c>
    </row>
    <row r="17" spans="2:19" ht="29" x14ac:dyDescent="0.35">
      <c r="B17" s="119" t="s">
        <v>1468</v>
      </c>
      <c r="C17" s="105">
        <v>15</v>
      </c>
      <c r="D17" s="105" t="str">
        <f t="shared" si="0"/>
        <v>aitos3a</v>
      </c>
      <c r="E17" s="1" t="s">
        <v>1202</v>
      </c>
      <c r="F17" s="1">
        <v>3</v>
      </c>
      <c r="G17" s="1" t="s">
        <v>1239</v>
      </c>
      <c r="H17" s="101" t="s">
        <v>1243</v>
      </c>
      <c r="I17" s="104" t="s">
        <v>1264</v>
      </c>
      <c r="J17" s="1" t="s">
        <v>1223</v>
      </c>
      <c r="K17" s="106" t="str">
        <f>_xlfn.CONCAT(Table378[[#This Row],[id]]," ",Table378[[#This Row],[Aleluya Año C]]," ",Table378[[#This Row],[Cita]])</f>
        <v>aitos3a Jesús proclamaba el Evangelio del reino,
curando las dolencias del pueblo. Aleluya Mt 4, 23</v>
      </c>
      <c r="L17" t="s">
        <v>1468</v>
      </c>
      <c r="M17" t="b">
        <f>Table378[[#This Row],[code2]]=N17</f>
        <v>0</v>
      </c>
      <c r="O17" t="s">
        <v>1731</v>
      </c>
      <c r="P17" t="str">
        <f t="shared" si="1"/>
        <v>aitos</v>
      </c>
      <c r="Q17" t="str">
        <f>_xlfn.CONCAT("cp aitos1c.css ",Table378[[#This Row],[Code]],".css")</f>
        <v>cp aitos1c.css aitos3a.css</v>
      </c>
      <c r="S1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{"id":"aitos3a","titulo": "o3a | Año A, TO, Semana: 3, Aleluya Interleccional.","salmo": "Liturgia","letra": "o3a","archivo": "/src/ainterleccional.html?canto=aitos3a"},</v>
      </c>
    </row>
    <row r="18" spans="2:19" ht="29" x14ac:dyDescent="0.35">
      <c r="B18" s="119" t="s">
        <v>1469</v>
      </c>
      <c r="C18" s="105">
        <v>16</v>
      </c>
      <c r="D18" s="105" t="str">
        <f t="shared" si="0"/>
        <v>aitos4a</v>
      </c>
      <c r="E18" s="1" t="s">
        <v>1202</v>
      </c>
      <c r="F18" s="1">
        <v>4</v>
      </c>
      <c r="G18" s="1" t="s">
        <v>1239</v>
      </c>
      <c r="H18" s="101" t="s">
        <v>1244</v>
      </c>
      <c r="I18" s="104" t="s">
        <v>1353</v>
      </c>
      <c r="J18" s="1" t="s">
        <v>1223</v>
      </c>
      <c r="K18" s="106" t="str">
        <f>_xlfn.CONCAT(Table378[[#This Row],[id]]," ",Table378[[#This Row],[Aleluya Año C]]," ",Table378[[#This Row],[Cita]])</f>
        <v>aitos4a Estad alegres y contentos,
porque vuestra recompensa será grande en el cielo. Aleluya Mt 5, 12a</v>
      </c>
      <c r="L18" t="s">
        <v>1469</v>
      </c>
      <c r="M18" t="b">
        <f>Table378[[#This Row],[code2]]=N18</f>
        <v>0</v>
      </c>
      <c r="O18" t="s">
        <v>1733</v>
      </c>
      <c r="P18" t="str">
        <f t="shared" si="1"/>
        <v>aitos</v>
      </c>
      <c r="Q18" t="str">
        <f>_xlfn.CONCAT("cp aitos1c.css ",Table378[[#This Row],[Code]],".css")</f>
        <v>cp aitos1c.css aitos4a.css</v>
      </c>
      <c r="S1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{"id":"aitos4a","titulo": "o4a | Año A, TO, Semana: 4, Aleluya Interleccional.","salmo": "Liturgia","letra": "o4a","archivo": "/src/ainterleccional.html?canto=aitos4a"},</v>
      </c>
    </row>
    <row r="19" spans="2:19" ht="43.5" x14ac:dyDescent="0.35">
      <c r="B19" s="119" t="s">
        <v>1470</v>
      </c>
      <c r="C19" s="105">
        <v>17</v>
      </c>
      <c r="D19" s="105" t="str">
        <f t="shared" si="0"/>
        <v>aitos5a</v>
      </c>
      <c r="E19" s="1" t="s">
        <v>1202</v>
      </c>
      <c r="F19" s="1">
        <v>5</v>
      </c>
      <c r="G19" s="1" t="s">
        <v>1239</v>
      </c>
      <c r="H19" s="101" t="s">
        <v>1245</v>
      </c>
      <c r="I19" s="104" t="s">
        <v>1354</v>
      </c>
      <c r="J19" s="1" t="s">
        <v>1223</v>
      </c>
      <c r="K19" s="106" t="str">
        <f>_xlfn.CONCAT(Table378[[#This Row],[id]]," ",Table378[[#This Row],[Aleluya Año C]]," ",Table378[[#This Row],[Cita]])</f>
        <v>aitos5a Yo soy la luz del mundo
—dice el Señor—;
el que me sigue tendrá la luz de la vida. Aleluya Jn 8, 12b</v>
      </c>
      <c r="L19" t="s">
        <v>1470</v>
      </c>
      <c r="M19" t="b">
        <f>Table378[[#This Row],[code2]]=N19</f>
        <v>0</v>
      </c>
      <c r="O19" t="s">
        <v>1735</v>
      </c>
      <c r="P19" t="str">
        <f t="shared" si="1"/>
        <v>aitos</v>
      </c>
      <c r="Q19" t="str">
        <f>_xlfn.CONCAT("cp aitos1c.css ",Table378[[#This Row],[Code]],".css")</f>
        <v>cp aitos1c.css aitos5a.css</v>
      </c>
      <c r="S1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{"id":"aitos5a","titulo": "o5a | Año A, TO, Semana: 5, Aleluya Interleccional.","salmo": "Liturgia","letra": "o5a","archivo": "/src/ainterleccional.html?canto=aitos5a"},</v>
      </c>
    </row>
    <row r="20" spans="2:19" ht="43.5" x14ac:dyDescent="0.35">
      <c r="B20" s="119" t="s">
        <v>1471</v>
      </c>
      <c r="C20" s="105">
        <v>18</v>
      </c>
      <c r="D20" s="105" t="str">
        <f t="shared" si="0"/>
        <v>aitos6a</v>
      </c>
      <c r="E20" s="1" t="s">
        <v>1202</v>
      </c>
      <c r="F20" s="1">
        <v>6</v>
      </c>
      <c r="G20" s="1" t="s">
        <v>1239</v>
      </c>
      <c r="H20" s="101" t="s">
        <v>1246</v>
      </c>
      <c r="I20" s="104" t="s">
        <v>1355</v>
      </c>
      <c r="J20" s="1" t="s">
        <v>1223</v>
      </c>
      <c r="K20" s="106" t="str">
        <f>_xlfn.CONCAT(Table378[[#This Row],[id]]," ",Table378[[#This Row],[Aleluya Año C]]," ",Table378[[#This Row],[Cita]])</f>
        <v>aitos6a Bendito seas, Padre, Señor de cielo y tierra,
porque has revelado los secretos del reino
a la gente sencilla. Aleluya Mt 11, 25</v>
      </c>
      <c r="L20" t="s">
        <v>1471</v>
      </c>
      <c r="M20" t="b">
        <f>Table378[[#This Row],[code2]]=N20</f>
        <v>0</v>
      </c>
      <c r="O20" t="s">
        <v>1737</v>
      </c>
      <c r="P20" t="str">
        <f t="shared" si="1"/>
        <v>aitos</v>
      </c>
      <c r="Q20" t="str">
        <f>_xlfn.CONCAT("cp aitos1c.css ",Table378[[#This Row],[Code]],".css")</f>
        <v>cp aitos1c.css aitos6a.css</v>
      </c>
      <c r="S2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{"id":"aitos6a","titulo": "o6a | Año A, TO, Semana: 6, Aleluya Interleccional.","salmo": "Liturgia","letra": "o6a","archivo": "/src/ainterleccional.html?canto=aitos6a"},</v>
      </c>
    </row>
    <row r="21" spans="2:19" ht="29" x14ac:dyDescent="0.35">
      <c r="B21" s="119" t="s">
        <v>1472</v>
      </c>
      <c r="C21" s="105">
        <v>19</v>
      </c>
      <c r="D21" s="105" t="str">
        <f t="shared" si="0"/>
        <v>aitos7a</v>
      </c>
      <c r="E21" s="1" t="s">
        <v>1202</v>
      </c>
      <c r="F21" s="1">
        <v>7</v>
      </c>
      <c r="G21" s="1" t="s">
        <v>1239</v>
      </c>
      <c r="H21" s="101" t="s">
        <v>2371</v>
      </c>
      <c r="I21" s="104" t="s">
        <v>1356</v>
      </c>
      <c r="J21" s="1" t="s">
        <v>1223</v>
      </c>
      <c r="K21" s="106" t="str">
        <f>_xlfn.CONCAT(Table378[[#This Row],[id]]," ",Table378[[#This Row],[Aleluya Año C]]," ",Table378[[#This Row],[Cita]])</f>
        <v>aitos7a Quien guarda la palabra de Cristo,
ciertamente el amor de Dios ha llegado en él a su plenitud. Aleluya 1Jn 2, 5</v>
      </c>
      <c r="L21" t="s">
        <v>1472</v>
      </c>
      <c r="M21" t="b">
        <f>Table378[[#This Row],[code2]]=N21</f>
        <v>0</v>
      </c>
      <c r="O21" t="s">
        <v>1739</v>
      </c>
      <c r="P21" t="str">
        <f t="shared" si="1"/>
        <v>aitos</v>
      </c>
      <c r="Q21" t="str">
        <f>_xlfn.CONCAT("cp aitos1c.css ",Table378[[#This Row],[Code]],".css")</f>
        <v>cp aitos1c.css aitos7a.css</v>
      </c>
      <c r="S2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{"id":"aitos7a","titulo": "o7a | Año A, TO, Semana: 7, Aleluya Interleccional.","salmo": "Liturgia","letra": "o7a","archivo": "/src/ainterleccional.html?canto=aitos7a"},</v>
      </c>
    </row>
    <row r="22" spans="2:19" ht="29" x14ac:dyDescent="0.35">
      <c r="B22" s="119" t="s">
        <v>1473</v>
      </c>
      <c r="C22" s="105">
        <v>20</v>
      </c>
      <c r="D22" s="105" t="str">
        <f t="shared" si="0"/>
        <v>aitos8a</v>
      </c>
      <c r="E22" s="1" t="s">
        <v>1202</v>
      </c>
      <c r="F22" s="1">
        <v>8</v>
      </c>
      <c r="G22" s="1" t="s">
        <v>1239</v>
      </c>
      <c r="H22" s="101" t="s">
        <v>1248</v>
      </c>
      <c r="I22" s="104" t="s">
        <v>1347</v>
      </c>
      <c r="J22" s="1" t="s">
        <v>1223</v>
      </c>
      <c r="K22" s="106" t="str">
        <f>_xlfn.CONCAT(Table378[[#This Row],[id]]," ",Table378[[#This Row],[Aleluya Año C]]," ",Table378[[#This Row],[Cita]])</f>
        <v>aitos8a La palabra de Dios es viva y eficaz;
juzga los deseos e intenciones del corazón. Aleluya Hb 4, 12</v>
      </c>
      <c r="L22" t="s">
        <v>1473</v>
      </c>
      <c r="M22" t="b">
        <f>Table378[[#This Row],[code2]]=N22</f>
        <v>0</v>
      </c>
      <c r="O22" t="s">
        <v>1741</v>
      </c>
      <c r="P22" t="str">
        <f t="shared" si="1"/>
        <v>aitos</v>
      </c>
      <c r="Q22" t="str">
        <f>_xlfn.CONCAT("cp aitos1c.css ",Table378[[#This Row],[Code]],".css")</f>
        <v>cp aitos1c.css aitos8a.css</v>
      </c>
      <c r="S2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{"id":"aitos8a","titulo": "o8a | Año A, TO, Semana: 8, Aleluya Interleccional.","salmo": "Liturgia","letra": "o8a","archivo": "/src/ainterleccional.html?canto=aitos8a"},</v>
      </c>
    </row>
    <row r="23" spans="2:19" ht="58" x14ac:dyDescent="0.35">
      <c r="B23" s="119" t="s">
        <v>1474</v>
      </c>
      <c r="C23" s="105">
        <v>21</v>
      </c>
      <c r="D23" s="105" t="str">
        <f t="shared" si="0"/>
        <v>aitos9a</v>
      </c>
      <c r="E23" s="1" t="s">
        <v>1202</v>
      </c>
      <c r="F23" s="1">
        <v>9</v>
      </c>
      <c r="G23" s="1" t="s">
        <v>1239</v>
      </c>
      <c r="H23" s="101" t="s">
        <v>1249</v>
      </c>
      <c r="I23" s="104" t="s">
        <v>1357</v>
      </c>
      <c r="J23" s="1" t="s">
        <v>1223</v>
      </c>
      <c r="K23" s="106" t="str">
        <f>_xlfn.CONCAT(Table378[[#This Row],[id]]," ",Table378[[#This Row],[Aleluya Año C]]," ",Table378[[#This Row],[Cita]])</f>
        <v>aitos9a Yo soy la vid, vosotros los sarmientos
—dice el Señor—;
el que permanece en mí y yo en él,
ése da fruto abundante. Aleluya Jn 15, 5</v>
      </c>
      <c r="L23" t="s">
        <v>1474</v>
      </c>
      <c r="M23" t="b">
        <f>Table378[[#This Row],[code2]]=N23</f>
        <v>0</v>
      </c>
      <c r="O23" t="s">
        <v>1743</v>
      </c>
      <c r="P23" t="str">
        <f t="shared" si="1"/>
        <v>aitos</v>
      </c>
      <c r="Q23" t="str">
        <f>_xlfn.CONCAT("cp aitos1c.css ",Table378[[#This Row],[Code]],".css")</f>
        <v>cp aitos1c.css aitos9a.css</v>
      </c>
      <c r="S2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{"id":"aitos9a","titulo": "o9a | Año A, TO, Semana: 9, Aleluya Interleccional.","salmo": "Liturgia","letra": "o9a","archivo": "/src/ainterleccional.html?canto=aitos9a"},</v>
      </c>
    </row>
    <row r="24" spans="2:19" ht="43.5" x14ac:dyDescent="0.35">
      <c r="B24" s="119" t="s">
        <v>1475</v>
      </c>
      <c r="C24" s="105">
        <v>22</v>
      </c>
      <c r="D24" s="105" t="str">
        <f t="shared" si="0"/>
        <v>aitos10a</v>
      </c>
      <c r="E24" s="1" t="s">
        <v>1202</v>
      </c>
      <c r="F24" s="1">
        <v>10</v>
      </c>
      <c r="G24" s="1" t="s">
        <v>1239</v>
      </c>
      <c r="H24" s="101" t="s">
        <v>1251</v>
      </c>
      <c r="I24" s="104" t="s">
        <v>1298</v>
      </c>
      <c r="J24" s="1" t="s">
        <v>1223</v>
      </c>
      <c r="K24" s="106" t="str">
        <f>_xlfn.CONCAT(Table378[[#This Row],[id]]," ",Table378[[#This Row],[Aleluya Año C]]," ",Table378[[#This Row],[Cita]])</f>
        <v>aitos10a El Señor me ha enviado
para anunciar el Evangelio a los pobres,
para anunciar a los cautivos la libertad. Aleluya Lc 4, 18</v>
      </c>
      <c r="L24" t="s">
        <v>1475</v>
      </c>
      <c r="M24" t="b">
        <f>Table378[[#This Row],[code2]]=N24</f>
        <v>0</v>
      </c>
      <c r="O24" t="s">
        <v>1745</v>
      </c>
      <c r="P24" t="str">
        <f t="shared" si="1"/>
        <v>aitos</v>
      </c>
      <c r="Q24" t="str">
        <f>_xlfn.CONCAT("cp aitos1c.css ",Table378[[#This Row],[Code]],".css")</f>
        <v>cp aitos1c.css aitos10a.css</v>
      </c>
      <c r="S2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{"id":"aitos10a","titulo": "o10a | Año A, TO, Semana: 10, Aleluya Interleccional.","salmo": "Liturgia","letra": "o10a","archivo": "/src/ainterleccional.html?canto=aitos10a"},</v>
      </c>
    </row>
    <row r="25" spans="2:19" ht="29" x14ac:dyDescent="0.35">
      <c r="B25" s="119" t="s">
        <v>1476</v>
      </c>
      <c r="C25" s="105">
        <v>23</v>
      </c>
      <c r="D25" s="105" t="str">
        <f t="shared" si="0"/>
        <v>aitos11a</v>
      </c>
      <c r="E25" s="1" t="s">
        <v>1202</v>
      </c>
      <c r="F25" s="1">
        <v>11</v>
      </c>
      <c r="G25" s="1" t="s">
        <v>1239</v>
      </c>
      <c r="H25" s="101" t="s">
        <v>1252</v>
      </c>
      <c r="I25" s="104" t="s">
        <v>1292</v>
      </c>
      <c r="J25" s="1" t="s">
        <v>1223</v>
      </c>
      <c r="K25" s="106" t="str">
        <f>_xlfn.CONCAT(Table378[[#This Row],[id]]," ",Table378[[#This Row],[Aleluya Año C]]," ",Table378[[#This Row],[Cita]])</f>
        <v>aitos11a Está cerca el reino de Dios:
convertíos y creed en el Evangelio. Aleluya Mc 1, 15</v>
      </c>
      <c r="L25" t="s">
        <v>1476</v>
      </c>
      <c r="M25" t="b">
        <f>Table378[[#This Row],[code2]]=N25</f>
        <v>0</v>
      </c>
      <c r="O25" t="s">
        <v>1747</v>
      </c>
      <c r="P25" t="str">
        <f t="shared" si="1"/>
        <v>aitos</v>
      </c>
      <c r="Q25" t="str">
        <f>_xlfn.CONCAT("cp aitos1c.css ",Table378[[#This Row],[Code]],".css")</f>
        <v>cp aitos1c.css aitos11a.css</v>
      </c>
      <c r="S2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{"id":"aitos11a","titulo": "o11a | Año A, TO, Semana: 11, Aleluya Interleccional.","salmo": "Liturgia","letra": "o11a","archivo": "/src/ainterleccional.html?canto=aitos11a"},</v>
      </c>
    </row>
    <row r="26" spans="2:19" ht="43.5" x14ac:dyDescent="0.35">
      <c r="B26" s="119" t="s">
        <v>1477</v>
      </c>
      <c r="C26" s="105">
        <v>24</v>
      </c>
      <c r="D26" s="105" t="str">
        <f t="shared" si="0"/>
        <v>aitos12a</v>
      </c>
      <c r="E26" s="1" t="s">
        <v>1202</v>
      </c>
      <c r="F26" s="1">
        <v>12</v>
      </c>
      <c r="G26" s="1" t="s">
        <v>1239</v>
      </c>
      <c r="H26" s="101" t="s">
        <v>1253</v>
      </c>
      <c r="I26" s="104" t="s">
        <v>1254</v>
      </c>
      <c r="J26" s="1" t="s">
        <v>1223</v>
      </c>
      <c r="K26" s="106" t="str">
        <f>_xlfn.CONCAT(Table378[[#This Row],[id]]," ",Table378[[#This Row],[Aleluya Año C]]," ",Table378[[#This Row],[Cita]])</f>
        <v>aitos12a El Espíritu de la verdad dará testimonio de mí
—dice el Señor—;
y también vosotros daréis testimonio. Aleluya Jn 15, 26b. 27a</v>
      </c>
      <c r="L26" t="s">
        <v>1477</v>
      </c>
      <c r="M26" t="b">
        <f>Table378[[#This Row],[code2]]=N26</f>
        <v>0</v>
      </c>
      <c r="O26" t="s">
        <v>1749</v>
      </c>
      <c r="P26" t="str">
        <f t="shared" si="1"/>
        <v>aitos</v>
      </c>
      <c r="Q26" t="str">
        <f>_xlfn.CONCAT("cp aitos1c.css ",Table378[[#This Row],[Code]],".css")</f>
        <v>cp aitos1c.css aitos12a.css</v>
      </c>
      <c r="S2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{"id":"aitos12a","titulo": "o12a | Año A, TO, Semana: 12, Aleluya Interleccional.","salmo": "Liturgia","letra": "o12a","archivo": "/src/ainterleccional.html?canto=aitos12a"},</v>
      </c>
    </row>
    <row r="27" spans="2:19" ht="72.5" x14ac:dyDescent="0.35">
      <c r="B27" s="119" t="s">
        <v>1478</v>
      </c>
      <c r="C27" s="105">
        <v>25</v>
      </c>
      <c r="D27" s="105" t="str">
        <f t="shared" si="0"/>
        <v>aitos13a</v>
      </c>
      <c r="E27" s="1" t="s">
        <v>1202</v>
      </c>
      <c r="F27" s="1">
        <v>13</v>
      </c>
      <c r="G27" s="1" t="s">
        <v>1239</v>
      </c>
      <c r="H27" s="101" t="s">
        <v>1255</v>
      </c>
      <c r="I27" s="104" t="s">
        <v>1256</v>
      </c>
      <c r="J27" s="1" t="s">
        <v>1223</v>
      </c>
      <c r="K27" s="106" t="str">
        <f>_xlfn.CONCAT(Table378[[#This Row],[id]]," ",Table378[[#This Row],[Aleluya Año C]]," ",Table378[[#This Row],[Cita]])</f>
        <v>aitos13a Vosotros sois una raza elegida, un sacerdocio real,
una nación consagrada;
proclamad las hazañas
del que os llamó a salir de las tinieblas
y a entrar en su luz maravillosa. 1P 2,9</v>
      </c>
      <c r="L27" t="s">
        <v>1478</v>
      </c>
      <c r="M27" t="b">
        <f>Table378[[#This Row],[code2]]=N27</f>
        <v>0</v>
      </c>
      <c r="O27" t="s">
        <v>1751</v>
      </c>
      <c r="P27" t="str">
        <f t="shared" si="1"/>
        <v>aitos</v>
      </c>
      <c r="Q27" t="str">
        <f>_xlfn.CONCAT("cp aitos1c.css ",Table378[[#This Row],[Code]],".css")</f>
        <v>cp aitos1c.css aitos13a.css</v>
      </c>
      <c r="S2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{"id":"aitos13a","titulo": "o13a | Año A, TO, Semana: 13, Aleluya Interleccional.","salmo": "Liturgia","letra": "o13a","archivo": "/src/ainterleccional.html?canto=aitos13a"},</v>
      </c>
    </row>
    <row r="28" spans="2:19" ht="43.5" x14ac:dyDescent="0.35">
      <c r="B28" s="119" t="s">
        <v>1479</v>
      </c>
      <c r="C28" s="105">
        <v>26</v>
      </c>
      <c r="D28" s="105" t="str">
        <f t="shared" si="0"/>
        <v>aitos14a</v>
      </c>
      <c r="E28" s="1" t="s">
        <v>1202</v>
      </c>
      <c r="F28" s="1">
        <v>14</v>
      </c>
      <c r="G28" s="1" t="s">
        <v>1239</v>
      </c>
      <c r="H28" s="101" t="s">
        <v>1246</v>
      </c>
      <c r="I28" s="104" t="s">
        <v>1257</v>
      </c>
      <c r="J28" s="1" t="s">
        <v>1223</v>
      </c>
      <c r="K28" s="106" t="str">
        <f>_xlfn.CONCAT(Table378[[#This Row],[id]]," ",Table378[[#This Row],[Aleluya Año C]]," ",Table378[[#This Row],[Cita]])</f>
        <v>aitos14a Bendito seas, Padre, Señor de cielo y tierra,
porque has revelado los secretos del reino
a la gente sencilla. Aleluya Cf. Mt 11, 25</v>
      </c>
      <c r="L28" t="s">
        <v>1479</v>
      </c>
      <c r="M28" t="b">
        <f>Table378[[#This Row],[code2]]=N28</f>
        <v>0</v>
      </c>
      <c r="O28" t="s">
        <v>1753</v>
      </c>
      <c r="P28" t="str">
        <f t="shared" si="1"/>
        <v>aitos</v>
      </c>
      <c r="Q28" t="str">
        <f>_xlfn.CONCAT("cp aitos1c.css ",Table378[[#This Row],[Code]],".css")</f>
        <v>cp aitos1c.css aitos14a.css</v>
      </c>
      <c r="S2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{"id":"aitos14a","titulo": "o14a | Año A, TO, Semana: 14, Aleluya Interleccional.","salmo": "Liturgia","letra": "o14a","archivo": "/src/ainterleccional.html?canto=aitos14a"},</v>
      </c>
    </row>
    <row r="29" spans="2:19" ht="29" x14ac:dyDescent="0.35">
      <c r="B29" s="119" t="s">
        <v>1480</v>
      </c>
      <c r="C29" s="105">
        <v>27</v>
      </c>
      <c r="D29" s="105" t="str">
        <f t="shared" si="0"/>
        <v>aitos15a</v>
      </c>
      <c r="E29" s="1" t="s">
        <v>1202</v>
      </c>
      <c r="F29" s="1">
        <v>15</v>
      </c>
      <c r="G29" s="1" t="s">
        <v>1239</v>
      </c>
      <c r="H29" s="101" t="s">
        <v>1258</v>
      </c>
      <c r="I29" s="104"/>
      <c r="J29" s="1" t="s">
        <v>1223</v>
      </c>
      <c r="K29" s="106" t="str">
        <f>_xlfn.CONCAT(Table378[[#This Row],[id]]," ",Table378[[#This Row],[Aleluya Año C]]," ",Table378[[#This Row],[Cita]])</f>
        <v xml:space="preserve">aitos15a La semilla es la palabra de Dios, el sembrador es Cristo;
quien lo encuentra vive para siempre. </v>
      </c>
      <c r="L29" t="s">
        <v>1480</v>
      </c>
      <c r="M29" t="b">
        <f>Table378[[#This Row],[code2]]=N29</f>
        <v>0</v>
      </c>
      <c r="O29" t="s">
        <v>1755</v>
      </c>
      <c r="P29" t="str">
        <f t="shared" si="1"/>
        <v>aitos</v>
      </c>
      <c r="Q29" t="str">
        <f>_xlfn.CONCAT("cp aitos1c.css ",Table378[[#This Row],[Code]],".css")</f>
        <v>cp aitos1c.css aitos15a.css</v>
      </c>
      <c r="S2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{"id":"aitos15a","titulo": "o15a | Año A, TO, Semana: 15, Aleluya Interleccional.","salmo": "Liturgia","letra": "o15a","archivo": "/src/ainterleccional.html?canto=aitos15a"},</v>
      </c>
    </row>
    <row r="30" spans="2:19" ht="31.5" customHeight="1" x14ac:dyDescent="0.35">
      <c r="B30" s="119" t="s">
        <v>1481</v>
      </c>
      <c r="C30" s="105">
        <v>28</v>
      </c>
      <c r="D30" s="105" t="str">
        <f t="shared" si="0"/>
        <v>aitos16a</v>
      </c>
      <c r="E30" s="1" t="s">
        <v>1202</v>
      </c>
      <c r="F30" s="1">
        <v>16</v>
      </c>
      <c r="G30" s="1" t="s">
        <v>1239</v>
      </c>
      <c r="H30" s="101" t="s">
        <v>1246</v>
      </c>
      <c r="I30" s="104" t="s">
        <v>1257</v>
      </c>
      <c r="J30" s="1" t="s">
        <v>1223</v>
      </c>
      <c r="K30" s="106" t="str">
        <f>_xlfn.CONCAT(Table378[[#This Row],[id]]," ",Table378[[#This Row],[Aleluya Año C]]," ",Table378[[#This Row],[Cita]])</f>
        <v>aitos16a Bendito seas, Padre, Señor de cielo y tierra,
porque has revelado los secretos del reino
a la gente sencilla. Aleluya Cf. Mt 11, 25</v>
      </c>
      <c r="L30" t="s">
        <v>1481</v>
      </c>
      <c r="M30" t="b">
        <f>Table378[[#This Row],[code2]]=N30</f>
        <v>0</v>
      </c>
      <c r="O30" t="s">
        <v>1757</v>
      </c>
      <c r="P30" t="str">
        <f t="shared" si="1"/>
        <v>aitos</v>
      </c>
      <c r="Q30" t="str">
        <f>_xlfn.CONCAT("cp aitos1c.css ",Table378[[#This Row],[Code]],".css")</f>
        <v>cp aitos1c.css aitos16a.css</v>
      </c>
      <c r="S3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{"id":"aitos16a","titulo": "o16a | Año A, TO, Semana: 16, Aleluya Interleccional.","salmo": "Liturgia","letra": "o16a","archivo": "/src/ainterleccional.html?canto=aitos16a"},</v>
      </c>
    </row>
    <row r="31" spans="2:19" ht="43.5" x14ac:dyDescent="0.35">
      <c r="B31" s="119" t="s">
        <v>1482</v>
      </c>
      <c r="C31" s="105">
        <v>29</v>
      </c>
      <c r="D31" s="105" t="str">
        <f t="shared" si="0"/>
        <v>aitos17a</v>
      </c>
      <c r="E31" s="1" t="s">
        <v>1202</v>
      </c>
      <c r="F31" s="1">
        <v>17</v>
      </c>
      <c r="G31" s="1" t="s">
        <v>1239</v>
      </c>
      <c r="H31" s="101" t="s">
        <v>1259</v>
      </c>
      <c r="I31" s="104" t="s">
        <v>1257</v>
      </c>
      <c r="J31" s="1" t="s">
        <v>1223</v>
      </c>
      <c r="K31" s="106" t="str">
        <f>_xlfn.CONCAT(Table378[[#This Row],[id]]," ",Table378[[#This Row],[Aleluya Año C]]," ",Table378[[#This Row],[Cita]])</f>
        <v>aitos17a Bendito seas, Padre, Señor de cielo y
tierra, porque has revelado los secretos del reino
a la gente sencilla. Aleluya Cf. Mt 11, 25</v>
      </c>
      <c r="L31" t="s">
        <v>1482</v>
      </c>
      <c r="M31" t="b">
        <f>Table378[[#This Row],[code2]]=N31</f>
        <v>0</v>
      </c>
      <c r="O31" t="s">
        <v>1759</v>
      </c>
      <c r="P31" t="str">
        <f t="shared" si="1"/>
        <v>aitos</v>
      </c>
      <c r="Q31" t="str">
        <f>_xlfn.CONCAT("cp aitos1c.css ",Table378[[#This Row],[Code]],".css")</f>
        <v>cp aitos1c.css aitos17a.css</v>
      </c>
      <c r="S3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{"id":"aitos17a","titulo": "o17a | Año A, TO, Semana: 17, Aleluya Interleccional.","salmo": "Liturgia","letra": "o17a","archivo": "/src/ainterleccional.html?canto=aitos17a"},</v>
      </c>
    </row>
    <row r="32" spans="2:19" ht="31.5" customHeight="1" x14ac:dyDescent="0.35">
      <c r="B32" s="119" t="s">
        <v>1483</v>
      </c>
      <c r="C32" s="105">
        <v>30</v>
      </c>
      <c r="D32" s="105" t="str">
        <f t="shared" si="0"/>
        <v>aitos18a</v>
      </c>
      <c r="E32" s="1" t="s">
        <v>1202</v>
      </c>
      <c r="F32" s="1">
        <v>18</v>
      </c>
      <c r="G32" s="1" t="s">
        <v>1239</v>
      </c>
      <c r="H32" s="101" t="s">
        <v>1260</v>
      </c>
      <c r="I32" s="104" t="s">
        <v>1261</v>
      </c>
      <c r="J32" s="1" t="s">
        <v>1223</v>
      </c>
      <c r="K32" s="106" t="str">
        <f>_xlfn.CONCAT(Table378[[#This Row],[id]]," ",Table378[[#This Row],[Aleluya Año C]]," ",Table378[[#This Row],[Cita]])</f>
        <v>aitos18a No sólo de pan vive el hombre,
sino de toda palabra que sale de la boca de Dios. Aleluya Mt 4, 4b</v>
      </c>
      <c r="L32" t="s">
        <v>1483</v>
      </c>
      <c r="M32" t="b">
        <f>Table378[[#This Row],[code2]]=N32</f>
        <v>0</v>
      </c>
      <c r="O32" t="s">
        <v>1761</v>
      </c>
      <c r="P32" t="str">
        <f t="shared" si="1"/>
        <v>aitos</v>
      </c>
      <c r="Q32" t="str">
        <f>_xlfn.CONCAT("cp aitos1c.css ",Table378[[#This Row],[Code]],".css")</f>
        <v>cp aitos1c.css aitos18a.css</v>
      </c>
      <c r="S3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{"id":"aitos18a","titulo": "o18a | Año A, TO, Semana: 18, Aleluya Interleccional.","salmo": "Liturgia","letra": "o18a","archivo": "/src/ainterleccional.html?canto=aitos18a"},</v>
      </c>
    </row>
    <row r="33" spans="2:19" ht="29" x14ac:dyDescent="0.35">
      <c r="B33" s="119" t="s">
        <v>1484</v>
      </c>
      <c r="C33" s="105">
        <v>31</v>
      </c>
      <c r="D33" s="105" t="str">
        <f t="shared" si="0"/>
        <v>aitos19a</v>
      </c>
      <c r="E33" s="1" t="s">
        <v>1202</v>
      </c>
      <c r="F33" s="1">
        <v>19</v>
      </c>
      <c r="G33" s="1" t="s">
        <v>1239</v>
      </c>
      <c r="H33" s="101" t="s">
        <v>1262</v>
      </c>
      <c r="I33" s="104" t="s">
        <v>1263</v>
      </c>
      <c r="J33" s="1" t="s">
        <v>1223</v>
      </c>
      <c r="K33" s="106" t="str">
        <f>_xlfn.CONCAT(Table378[[#This Row],[id]]," ",Table378[[#This Row],[Aleluya Año C]]," ",Table378[[#This Row],[Cita]])</f>
        <v>aitos19a Espero en el Señor,
espero en su palabra. Aleluya Cf. Sal 129, 5</v>
      </c>
      <c r="L33" t="s">
        <v>1484</v>
      </c>
      <c r="M33" t="b">
        <f>Table378[[#This Row],[code2]]=N33</f>
        <v>0</v>
      </c>
      <c r="O33" t="s">
        <v>1763</v>
      </c>
      <c r="P33" t="str">
        <f t="shared" si="1"/>
        <v>aitos</v>
      </c>
      <c r="Q33" t="str">
        <f>_xlfn.CONCAT("cp aitos1c.css ",Table378[[#This Row],[Code]],".css")</f>
        <v>cp aitos1c.css aitos19a.css</v>
      </c>
      <c r="S3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{"id":"aitos19a","titulo": "o19a | Año A, TO, Semana: 19, Aleluya Interleccional.","salmo": "Liturgia","letra": "o19a","archivo": "/src/ainterleccional.html?canto=aitos19a"},</v>
      </c>
    </row>
    <row r="34" spans="2:19" ht="29" x14ac:dyDescent="0.35">
      <c r="B34" s="119" t="s">
        <v>1485</v>
      </c>
      <c r="C34" s="105">
        <v>32</v>
      </c>
      <c r="D34" s="105" t="str">
        <f t="shared" si="0"/>
        <v>aitos20a</v>
      </c>
      <c r="E34" s="1" t="s">
        <v>1202</v>
      </c>
      <c r="F34" s="1">
        <v>20</v>
      </c>
      <c r="G34" s="1" t="s">
        <v>1239</v>
      </c>
      <c r="H34" s="101" t="s">
        <v>1243</v>
      </c>
      <c r="I34" s="104" t="s">
        <v>1264</v>
      </c>
      <c r="J34" s="1" t="s">
        <v>1223</v>
      </c>
      <c r="K34" s="106" t="str">
        <f>_xlfn.CONCAT(Table378[[#This Row],[id]]," ",Table378[[#This Row],[Aleluya Año C]]," ",Table378[[#This Row],[Cita]])</f>
        <v>aitos20a Jesús proclamaba el Evangelio del reino,
curando las dolencias del pueblo. Aleluya Mt 4, 23</v>
      </c>
      <c r="L34" t="s">
        <v>1485</v>
      </c>
      <c r="M34" t="b">
        <f>Table378[[#This Row],[code2]]=N34</f>
        <v>0</v>
      </c>
      <c r="O34" t="s">
        <v>1765</v>
      </c>
      <c r="P34" t="str">
        <f t="shared" si="1"/>
        <v>aitos</v>
      </c>
      <c r="Q34" t="str">
        <f>_xlfn.CONCAT("cp aitos1c.css ",Table378[[#This Row],[Code]],".css")</f>
        <v>cp aitos1c.css aitos20a.css</v>
      </c>
      <c r="S3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{"id":"aitos20a","titulo": "o20a | Año A, TO, Semana: 20, Aleluya Interleccional.","salmo": "Liturgia","letra": "o20a","archivo": "/src/ainterleccional.html?canto=aitos20a"},</v>
      </c>
    </row>
    <row r="35" spans="2:19" ht="43.5" x14ac:dyDescent="0.35">
      <c r="B35" s="119" t="s">
        <v>1486</v>
      </c>
      <c r="C35" s="105">
        <v>33</v>
      </c>
      <c r="D35" s="105" t="str">
        <f t="shared" si="0"/>
        <v>aitos21a</v>
      </c>
      <c r="E35" s="1" t="s">
        <v>1202</v>
      </c>
      <c r="F35" s="1">
        <v>21</v>
      </c>
      <c r="G35" s="1" t="s">
        <v>1239</v>
      </c>
      <c r="H35" s="101" t="s">
        <v>1265</v>
      </c>
      <c r="I35" s="104" t="s">
        <v>1266</v>
      </c>
      <c r="J35" s="1" t="s">
        <v>1223</v>
      </c>
      <c r="K35" s="106" t="str">
        <f>_xlfn.CONCAT(Table378[[#This Row],[id]]," ",Table378[[#This Row],[Aleluya Año C]]," ",Table378[[#This Row],[Cita]])</f>
        <v>aitos21a Tú eres Pedro,
y sobre esta piedra edificaré mi Iglesia,
y el poder del infierno no la derrotará. Aleluya Mt 16, 18</v>
      </c>
      <c r="L35" t="s">
        <v>1486</v>
      </c>
      <c r="M35" t="b">
        <f>Table378[[#This Row],[code2]]=N35</f>
        <v>0</v>
      </c>
      <c r="O35" t="s">
        <v>1767</v>
      </c>
      <c r="P35" t="str">
        <f t="shared" si="1"/>
        <v>aitos</v>
      </c>
      <c r="Q35" t="str">
        <f>_xlfn.CONCAT("cp aitos1c.css ",Table378[[#This Row],[Code]],".css")</f>
        <v>cp aitos1c.css aitos21a.css</v>
      </c>
      <c r="S3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{"id":"aitos21a","titulo": "o21a | Año A, TO, Semana: 21, Aleluya Interleccional.","salmo": "Liturgia","letra": "o21a","archivo": "/src/ainterleccional.html?canto=aitos21a"},</v>
      </c>
    </row>
    <row r="36" spans="2:19" ht="58" x14ac:dyDescent="0.35">
      <c r="B36" s="119" t="s">
        <v>1487</v>
      </c>
      <c r="C36" s="105">
        <v>34</v>
      </c>
      <c r="D36" s="105" t="str">
        <f t="shared" si="0"/>
        <v>aitos22a</v>
      </c>
      <c r="E36" s="1" t="s">
        <v>1202</v>
      </c>
      <c r="F36" s="1">
        <v>22</v>
      </c>
      <c r="G36" s="1" t="s">
        <v>1239</v>
      </c>
      <c r="H36" s="101" t="s">
        <v>1267</v>
      </c>
      <c r="I36" s="104" t="s">
        <v>1268</v>
      </c>
      <c r="J36" s="1" t="s">
        <v>1223</v>
      </c>
      <c r="K36" s="106" t="str">
        <f>_xlfn.CONCAT(Table378[[#This Row],[id]]," ",Table378[[#This Row],[Aleluya Año C]]," ",Table378[[#This Row],[Cita]])</f>
        <v>aitos22a El Padre de nuestro Señor Jesucristo
ilumine los ojos de nuestro corazón,
para que comprendamos cuál es la esperanza
a la que nos llama. Aleluya Cf. Ef 1, 17-18</v>
      </c>
      <c r="L36" t="s">
        <v>1487</v>
      </c>
      <c r="M36" t="b">
        <f>Table378[[#This Row],[code2]]=N36</f>
        <v>0</v>
      </c>
      <c r="O36" t="s">
        <v>1769</v>
      </c>
      <c r="P36" t="str">
        <f t="shared" si="1"/>
        <v>aitos</v>
      </c>
      <c r="Q36" t="str">
        <f>_xlfn.CONCAT("cp aitos1c.css ",Table378[[#This Row],[Code]],".css")</f>
        <v>cp aitos1c.css aitos22a.css</v>
      </c>
      <c r="S3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{"id":"aitos22a","titulo": "o22a | Año A, TO, Semana: 22, Aleluya Interleccional.","salmo": "Liturgia","letra": "o22a","archivo": "/src/ainterleccional.html?canto=aitos22a"},</v>
      </c>
    </row>
    <row r="37" spans="2:19" ht="43.5" x14ac:dyDescent="0.35">
      <c r="B37" s="119" t="s">
        <v>1488</v>
      </c>
      <c r="C37" s="105">
        <v>35</v>
      </c>
      <c r="D37" s="105" t="str">
        <f t="shared" si="0"/>
        <v>aitos23a</v>
      </c>
      <c r="E37" s="1" t="s">
        <v>1202</v>
      </c>
      <c r="F37" s="1">
        <v>23</v>
      </c>
      <c r="G37" s="1" t="s">
        <v>1239</v>
      </c>
      <c r="H37" s="101" t="s">
        <v>1269</v>
      </c>
      <c r="I37" s="104" t="s">
        <v>1270</v>
      </c>
      <c r="J37" s="1" t="s">
        <v>1223</v>
      </c>
      <c r="K37" s="106" t="str">
        <f>_xlfn.CONCAT(Table378[[#This Row],[id]]," ",Table378[[#This Row],[Aleluya Año C]]," ",Table378[[#This Row],[Cita]])</f>
        <v>aitos23a Dios estaba en Cristo, reconciliando al mundo consigo,
y a nosotros nos ha confiado
la palabra de la reconciliación. Aleluya 2Co 5, 19</v>
      </c>
      <c r="L37" t="s">
        <v>1488</v>
      </c>
      <c r="M37" t="b">
        <f>Table378[[#This Row],[code2]]=N37</f>
        <v>0</v>
      </c>
      <c r="O37" t="s">
        <v>1771</v>
      </c>
      <c r="P37" t="str">
        <f t="shared" si="1"/>
        <v>aitos</v>
      </c>
      <c r="Q37" t="str">
        <f>_xlfn.CONCAT("cp aitos1c.css ",Table378[[#This Row],[Code]],".css")</f>
        <v>cp aitos1c.css aitos23a.css</v>
      </c>
      <c r="S3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{"id":"aitos23a","titulo": "o23a | Año A, TO, Semana: 23, Aleluya Interleccional.","salmo": "Liturgia","letra": "o23a","archivo": "/src/ainterleccional.html?canto=aitos23a"},</v>
      </c>
    </row>
    <row r="38" spans="2:19" ht="58" x14ac:dyDescent="0.35">
      <c r="B38" s="119" t="s">
        <v>1489</v>
      </c>
      <c r="C38" s="105">
        <v>36</v>
      </c>
      <c r="D38" s="105" t="str">
        <f t="shared" si="0"/>
        <v>aitos24a</v>
      </c>
      <c r="E38" s="1" t="s">
        <v>1202</v>
      </c>
      <c r="F38" s="1">
        <v>24</v>
      </c>
      <c r="G38" s="1" t="s">
        <v>1239</v>
      </c>
      <c r="H38" s="101" t="s">
        <v>1219</v>
      </c>
      <c r="I38" s="104" t="s">
        <v>1271</v>
      </c>
      <c r="J38" s="1" t="s">
        <v>1223</v>
      </c>
      <c r="K38" s="106" t="str">
        <f>_xlfn.CONCAT(Table378[[#This Row],[id]]," ",Table378[[#This Row],[Aleluya Año C]]," ",Table378[[#This Row],[Cita]])</f>
        <v>aitos24a Os doy un mandamiento nuevo
—dice el Señor—:
que os améis unos a otros,
como yo os he amado. Aleluya Jn 13, 34</v>
      </c>
      <c r="L38" t="s">
        <v>1489</v>
      </c>
      <c r="M38" t="b">
        <f>Table378[[#This Row],[code2]]=N38</f>
        <v>0</v>
      </c>
      <c r="O38" t="s">
        <v>1773</v>
      </c>
      <c r="P38" t="str">
        <f t="shared" si="1"/>
        <v>aitos</v>
      </c>
      <c r="Q38" t="str">
        <f>_xlfn.CONCAT("cp aitos1c.css ",Table378[[#This Row],[Code]],".css")</f>
        <v>cp aitos1c.css aitos24a.css</v>
      </c>
      <c r="S3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{"id":"aitos24a","titulo": "o24a | Año A, TO, Semana: 24, Aleluya Interleccional.","salmo": "Liturgia","letra": "o24a","archivo": "/src/ainterleccional.html?canto=aitos24a"},</v>
      </c>
    </row>
    <row r="39" spans="2:19" ht="29" x14ac:dyDescent="0.35">
      <c r="B39" s="119" t="s">
        <v>1490</v>
      </c>
      <c r="C39" s="105">
        <v>37</v>
      </c>
      <c r="D39" s="105" t="str">
        <f t="shared" si="0"/>
        <v>aitos25a</v>
      </c>
      <c r="E39" s="1" t="s">
        <v>1202</v>
      </c>
      <c r="F39" s="1">
        <v>25</v>
      </c>
      <c r="G39" s="1" t="s">
        <v>1239</v>
      </c>
      <c r="H39" s="101" t="s">
        <v>1272</v>
      </c>
      <c r="I39" s="104" t="s">
        <v>1273</v>
      </c>
      <c r="J39" s="1" t="s">
        <v>1223</v>
      </c>
      <c r="K39" s="106" t="str">
        <f>_xlfn.CONCAT(Table378[[#This Row],[id]]," ",Table378[[#This Row],[Aleluya Año C]]," ",Table378[[#This Row],[Cita]])</f>
        <v>aitos25a Ábrenos el corazón, Señor,
para que aceptemos las palabras de tu Hijo. Aleluya Cf. Hch 16, 14b</v>
      </c>
      <c r="L39" t="s">
        <v>1490</v>
      </c>
      <c r="M39" t="b">
        <f>Table378[[#This Row],[code2]]=N39</f>
        <v>0</v>
      </c>
      <c r="O39" t="s">
        <v>1775</v>
      </c>
      <c r="P39" t="str">
        <f t="shared" si="1"/>
        <v>aitos</v>
      </c>
      <c r="Q39" t="str">
        <f>_xlfn.CONCAT("cp aitos1c.css ",Table378[[#This Row],[Code]],".css")</f>
        <v>cp aitos1c.css aitos25a.css</v>
      </c>
      <c r="S3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{"id":"aitos25a","titulo": "o25a | Año A, TO, Semana: 25, Aleluya Interleccional.","salmo": "Liturgia","letra": "o25a","archivo": "/src/ainterleccional.html?canto=aitos25a"},</v>
      </c>
    </row>
    <row r="40" spans="2:19" ht="43.5" x14ac:dyDescent="0.35">
      <c r="B40" s="119" t="s">
        <v>1491</v>
      </c>
      <c r="C40" s="105">
        <v>38</v>
      </c>
      <c r="D40" s="105" t="str">
        <f t="shared" si="0"/>
        <v>aitos26a</v>
      </c>
      <c r="E40" s="1" t="s">
        <v>1202</v>
      </c>
      <c r="F40" s="1">
        <v>26</v>
      </c>
      <c r="G40" s="1" t="s">
        <v>1239</v>
      </c>
      <c r="H40" s="101" t="s">
        <v>1274</v>
      </c>
      <c r="I40" s="104" t="s">
        <v>1275</v>
      </c>
      <c r="J40" s="1" t="s">
        <v>1223</v>
      </c>
      <c r="K40" s="106" t="str">
        <f>_xlfn.CONCAT(Table378[[#This Row],[id]]," ",Table378[[#This Row],[Aleluya Año C]]," ",Table378[[#This Row],[Cita]])</f>
        <v>aitos26a Mis ovejas escuchan mi voz
—dice el Señor—
y yo las conozco, y ellas me siguen. Aleluya Jn 10, 27</v>
      </c>
      <c r="L40" t="s">
        <v>1491</v>
      </c>
      <c r="M40" t="b">
        <f>Table378[[#This Row],[code2]]=N40</f>
        <v>0</v>
      </c>
      <c r="O40" t="s">
        <v>1777</v>
      </c>
      <c r="P40" t="str">
        <f t="shared" si="1"/>
        <v>aitos</v>
      </c>
      <c r="Q40" t="str">
        <f>_xlfn.CONCAT("cp aitos1c.css ",Table378[[#This Row],[Code]],".css")</f>
        <v>cp aitos1c.css aitos26a.css</v>
      </c>
      <c r="S4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{"id":"aitos26a","titulo": "o26a | Año A, TO, Semana: 26, Aleluya Interleccional.","salmo": "Liturgia","letra": "o26a","archivo": "/src/ainterleccional.html?canto=aitos26a"},</v>
      </c>
    </row>
    <row r="41" spans="2:19" ht="43.5" x14ac:dyDescent="0.35">
      <c r="B41" s="119" t="s">
        <v>1492</v>
      </c>
      <c r="C41" s="105">
        <v>39</v>
      </c>
      <c r="D41" s="105" t="str">
        <f t="shared" si="0"/>
        <v>aitos27a</v>
      </c>
      <c r="E41" s="1" t="s">
        <v>1202</v>
      </c>
      <c r="F41" s="1">
        <v>27</v>
      </c>
      <c r="G41" s="1" t="s">
        <v>1239</v>
      </c>
      <c r="H41" s="101" t="s">
        <v>1276</v>
      </c>
      <c r="I41" s="104" t="s">
        <v>1277</v>
      </c>
      <c r="J41" s="1" t="s">
        <v>1223</v>
      </c>
      <c r="K41" s="106" t="str">
        <f>_xlfn.CONCAT(Table378[[#This Row],[id]]," ",Table378[[#This Row],[Aleluya Año C]]," ",Table378[[#This Row],[Cita]])</f>
        <v>aitos27a Yo os he elegido del mundo, para que vayáis y deis fruto,
y vuestro fruto perdure
—dice el Señor—. Aleluya Cf. Jn 15, 16</v>
      </c>
      <c r="L41" t="s">
        <v>1492</v>
      </c>
      <c r="M41" t="b">
        <f>Table378[[#This Row],[code2]]=N41</f>
        <v>0</v>
      </c>
      <c r="O41" t="s">
        <v>1779</v>
      </c>
      <c r="P41" t="str">
        <f t="shared" si="1"/>
        <v>aitos</v>
      </c>
      <c r="Q41" t="str">
        <f>_xlfn.CONCAT("cp aitos1c.css ",Table378[[#This Row],[Code]],".css")</f>
        <v>cp aitos1c.css aitos27a.css</v>
      </c>
      <c r="S4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{"id":"aitos27a","titulo": "o27a | Año A, TO, Semana: 27, Aleluya Interleccional.","salmo": "Liturgia","letra": "o27a","archivo": "/src/ainterleccional.html?canto=aitos27a"},</v>
      </c>
    </row>
    <row r="42" spans="2:19" ht="58" x14ac:dyDescent="0.35">
      <c r="B42" s="119" t="s">
        <v>1493</v>
      </c>
      <c r="C42" s="105">
        <v>40</v>
      </c>
      <c r="D42" s="105" t="str">
        <f t="shared" si="0"/>
        <v>aitos28a</v>
      </c>
      <c r="E42" s="1" t="s">
        <v>1202</v>
      </c>
      <c r="F42" s="1">
        <v>28</v>
      </c>
      <c r="G42" s="1" t="s">
        <v>1239</v>
      </c>
      <c r="H42" s="101" t="s">
        <v>1267</v>
      </c>
      <c r="I42" s="104" t="s">
        <v>1268</v>
      </c>
      <c r="J42" s="1" t="s">
        <v>1223</v>
      </c>
      <c r="K42" s="106" t="str">
        <f>_xlfn.CONCAT(Table378[[#This Row],[id]]," ",Table378[[#This Row],[Aleluya Año C]]," ",Table378[[#This Row],[Cita]])</f>
        <v>aitos28a El Padre de nuestro Señor Jesucristo
ilumine los ojos de nuestro corazón,
para que comprendamos cuál es la esperanza
a la que nos llama. Aleluya Cf. Ef 1, 17-18</v>
      </c>
      <c r="L42" t="s">
        <v>1493</v>
      </c>
      <c r="M42" t="b">
        <f>Table378[[#This Row],[code2]]=N42</f>
        <v>0</v>
      </c>
      <c r="O42" t="s">
        <v>1781</v>
      </c>
      <c r="P42" t="str">
        <f t="shared" si="1"/>
        <v>aitos</v>
      </c>
      <c r="Q42" t="str">
        <f>_xlfn.CONCAT("cp aitos1c.css ",Table378[[#This Row],[Code]],".css")</f>
        <v>cp aitos1c.css aitos28a.css</v>
      </c>
      <c r="S4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{"id":"aitos28a","titulo": "o28a | Año A, TO, Semana: 28, Aleluya Interleccional.","salmo": "Liturgia","letra": "o28a","archivo": "/src/ainterleccional.html?canto=aitos28a"},</v>
      </c>
    </row>
    <row r="43" spans="2:19" ht="29" x14ac:dyDescent="0.35">
      <c r="B43" s="119" t="s">
        <v>1494</v>
      </c>
      <c r="C43" s="105">
        <v>41</v>
      </c>
      <c r="D43" s="105" t="str">
        <f t="shared" si="0"/>
        <v>aitos29a</v>
      </c>
      <c r="E43" s="1" t="s">
        <v>1202</v>
      </c>
      <c r="F43" s="1">
        <v>29</v>
      </c>
      <c r="G43" s="1" t="s">
        <v>1239</v>
      </c>
      <c r="H43" s="101" t="s">
        <v>1220</v>
      </c>
      <c r="I43" s="104" t="s">
        <v>1278</v>
      </c>
      <c r="J43" s="1" t="s">
        <v>1223</v>
      </c>
      <c r="K43" s="106" t="str">
        <f>_xlfn.CONCAT(Table378[[#This Row],[id]]," ",Table378[[#This Row],[Aleluya Año C]]," ",Table378[[#This Row],[Cita]])</f>
        <v>aitos29a Brilláis como lumbreras del mundo,
mostrando una razón para vivir. Aleluya Flp 2, 15d. 16a</v>
      </c>
      <c r="L43" t="s">
        <v>1494</v>
      </c>
      <c r="M43" t="b">
        <f>Table378[[#This Row],[code2]]=N43</f>
        <v>0</v>
      </c>
      <c r="O43" t="s">
        <v>1783</v>
      </c>
      <c r="P43" t="str">
        <f t="shared" si="1"/>
        <v>aitos</v>
      </c>
      <c r="Q43" t="str">
        <f>_xlfn.CONCAT("cp aitos1c.css ",Table378[[#This Row],[Code]],".css")</f>
        <v>cp aitos1c.css aitos29a.css</v>
      </c>
      <c r="S4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{"id":"aitos29a","titulo": "o29a | Año A, TO, Semana: 29, Aleluya Interleccional.","salmo": "Liturgia","letra": "o29a","archivo": "/src/ainterleccional.html?canto=aitos29a"},</v>
      </c>
    </row>
    <row r="44" spans="2:19" ht="43.5" x14ac:dyDescent="0.35">
      <c r="B44" s="119" t="s">
        <v>1495</v>
      </c>
      <c r="C44" s="105">
        <v>42</v>
      </c>
      <c r="D44" s="105" t="str">
        <f t="shared" si="0"/>
        <v>aitos30a</v>
      </c>
      <c r="E44" s="1" t="s">
        <v>1202</v>
      </c>
      <c r="F44" s="1">
        <v>30</v>
      </c>
      <c r="G44" s="1" t="s">
        <v>1239</v>
      </c>
      <c r="H44" s="101" t="s">
        <v>1279</v>
      </c>
      <c r="I44" s="104" t="s">
        <v>1280</v>
      </c>
      <c r="J44" s="1" t="s">
        <v>1223</v>
      </c>
      <c r="K44" s="106" t="str">
        <f>_xlfn.CONCAT(Table378[[#This Row],[id]]," ",Table378[[#This Row],[Aleluya Año C]]," ",Table378[[#This Row],[Cita]])</f>
        <v>aitos30a El que me ama guardará mi palabra
—dice el Señor—,
y mi Padre lo amará, y vendremos a él. Aleluya Jn 14, 23</v>
      </c>
      <c r="L44" t="s">
        <v>1495</v>
      </c>
      <c r="M44" t="b">
        <f>Table378[[#This Row],[code2]]=N44</f>
        <v>0</v>
      </c>
      <c r="O44" t="s">
        <v>1785</v>
      </c>
      <c r="P44" t="str">
        <f t="shared" si="1"/>
        <v>aitos</v>
      </c>
      <c r="Q44" t="str">
        <f>_xlfn.CONCAT("cp aitos1c.css ",Table378[[#This Row],[Code]],".css")</f>
        <v>cp aitos1c.css aitos30a.css</v>
      </c>
      <c r="S4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{"id":"aitos30a","titulo": "o30a | Año A, TO, Semana: 30, Aleluya Interleccional.","salmo": "Liturgia","letra": "o30a","archivo": "/src/ainterleccional.html?canto=aitos30a"},</v>
      </c>
    </row>
    <row r="45" spans="2:19" ht="29" x14ac:dyDescent="0.35">
      <c r="B45" s="119" t="s">
        <v>1496</v>
      </c>
      <c r="C45" s="105">
        <v>43</v>
      </c>
      <c r="D45" s="105" t="str">
        <f t="shared" si="0"/>
        <v>aitos31a</v>
      </c>
      <c r="E45" s="1" t="s">
        <v>1202</v>
      </c>
      <c r="F45" s="1">
        <v>31</v>
      </c>
      <c r="G45" s="1" t="s">
        <v>1239</v>
      </c>
      <c r="H45" s="101" t="s">
        <v>1281</v>
      </c>
      <c r="I45" s="104" t="s">
        <v>1282</v>
      </c>
      <c r="J45" s="1" t="s">
        <v>1223</v>
      </c>
      <c r="K45" s="106" t="str">
        <f>_xlfn.CONCAT(Table378[[#This Row],[id]]," ",Table378[[#This Row],[Aleluya Año C]]," ",Table378[[#This Row],[Cita]])</f>
        <v>aitos31a Uno solo es vuestro Padre, el del cielo,
y uno solo es vuestro consejero, Cristo. Aleluya Mt 23, 9b. 10b</v>
      </c>
      <c r="L45" t="s">
        <v>1496</v>
      </c>
      <c r="M45" t="b">
        <f>Table378[[#This Row],[code2]]=N45</f>
        <v>0</v>
      </c>
      <c r="O45" t="s">
        <v>1787</v>
      </c>
      <c r="P45" t="str">
        <f t="shared" si="1"/>
        <v>aitos</v>
      </c>
      <c r="Q45" t="str">
        <f>_xlfn.CONCAT("cp aitos1c.css ",Table378[[#This Row],[Code]],".css")</f>
        <v>cp aitos1c.css aitos31a.css</v>
      </c>
      <c r="S4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{"id":"aitos31a","titulo": "o31a | Año A, TO, Semana: 31, Aleluya Interleccional.","salmo": "Liturgia","letra": "o31a","archivo": "/src/ainterleccional.html?canto=aitos31a"},</v>
      </c>
    </row>
    <row r="46" spans="2:19" ht="43.5" x14ac:dyDescent="0.35">
      <c r="B46" s="119" t="s">
        <v>1497</v>
      </c>
      <c r="C46" s="105">
        <v>44</v>
      </c>
      <c r="D46" s="105" t="str">
        <f t="shared" si="0"/>
        <v>aitos32a</v>
      </c>
      <c r="E46" s="1" t="s">
        <v>1202</v>
      </c>
      <c r="F46" s="1">
        <v>32</v>
      </c>
      <c r="G46" s="1" t="s">
        <v>1239</v>
      </c>
      <c r="H46" s="101" t="s">
        <v>1233</v>
      </c>
      <c r="I46" s="104" t="s">
        <v>1283</v>
      </c>
      <c r="J46" s="1" t="s">
        <v>1223</v>
      </c>
      <c r="K46" s="106" t="str">
        <f>_xlfn.CONCAT(Table378[[#This Row],[id]]," ",Table378[[#This Row],[Aleluya Año C]]," ",Table378[[#This Row],[Cita]])</f>
        <v>aitos32a Estad en vela y preparados,
porque a la hora que menos pensáis
viene el Hijo del hombre. Aleluya Mt 24, 42a. 44</v>
      </c>
      <c r="L46" t="s">
        <v>1497</v>
      </c>
      <c r="M46" t="b">
        <f>Table378[[#This Row],[code2]]=N46</f>
        <v>0</v>
      </c>
      <c r="O46" t="s">
        <v>1789</v>
      </c>
      <c r="P46" t="str">
        <f t="shared" si="1"/>
        <v>aitos</v>
      </c>
      <c r="Q46" t="str">
        <f>_xlfn.CONCAT("cp aitos1c.css ",Table378[[#This Row],[Code]],".css")</f>
        <v>cp aitos1c.css aitos32a.css</v>
      </c>
      <c r="S4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{"id":"aitos32a","titulo": "o32a | Año A, TO, Semana: 32, Aleluya Interleccional.","salmo": "Liturgia","letra": "o32a","archivo": "/src/ainterleccional.html?canto=aitos32a"},</v>
      </c>
    </row>
    <row r="47" spans="2:19" ht="43.5" x14ac:dyDescent="0.35">
      <c r="B47" s="119" t="s">
        <v>1498</v>
      </c>
      <c r="C47" s="105">
        <v>45</v>
      </c>
      <c r="D47" s="105" t="str">
        <f t="shared" si="0"/>
        <v>aitos33a</v>
      </c>
      <c r="E47" s="1" t="s">
        <v>1202</v>
      </c>
      <c r="F47" s="1">
        <v>33</v>
      </c>
      <c r="G47" s="1" t="s">
        <v>1239</v>
      </c>
      <c r="H47" s="101" t="s">
        <v>1284</v>
      </c>
      <c r="I47" s="104" t="s">
        <v>1285</v>
      </c>
      <c r="J47" s="1" t="s">
        <v>1223</v>
      </c>
      <c r="K47" s="106" t="str">
        <f>_xlfn.CONCAT(Table378[[#This Row],[id]]," ",Table378[[#This Row],[Aleluya Año C]]," ",Table378[[#This Row],[Cita]])</f>
        <v>aitos33a Permaneced en mí, y yo en vosotros
—dice el Señor—;
el que permanece en mí da fruto abundante. Aleluya Jn 15, 4a. 5b</v>
      </c>
      <c r="L47" t="s">
        <v>1498</v>
      </c>
      <c r="M47" t="b">
        <f>Table378[[#This Row],[code2]]=N47</f>
        <v>0</v>
      </c>
      <c r="O47" t="s">
        <v>1791</v>
      </c>
      <c r="P47" t="str">
        <f t="shared" si="1"/>
        <v>aitos</v>
      </c>
      <c r="Q47" t="str">
        <f>_xlfn.CONCAT("cp aitos1c.css ",Table378[[#This Row],[Code]],".css")</f>
        <v>cp aitos1c.css aitos33a.css</v>
      </c>
      <c r="S4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{"id":"aitos33a","titulo": "o33a | Año A, TO, Semana: 33, Aleluya Interleccional.","salmo": "Liturgia","letra": "o33a","archivo": "/src/ainterleccional.html?canto=aitos33a"},</v>
      </c>
    </row>
    <row r="48" spans="2:19" ht="29" x14ac:dyDescent="0.35">
      <c r="B48" s="119" t="s">
        <v>1499</v>
      </c>
      <c r="C48" s="105">
        <v>46</v>
      </c>
      <c r="D48" s="105" t="str">
        <f t="shared" si="0"/>
        <v>aitos34a</v>
      </c>
      <c r="E48" s="1" t="s">
        <v>1202</v>
      </c>
      <c r="F48" s="1">
        <v>34</v>
      </c>
      <c r="G48" s="1" t="s">
        <v>1239</v>
      </c>
      <c r="H48" s="101" t="s">
        <v>1286</v>
      </c>
      <c r="I48" s="104" t="s">
        <v>1287</v>
      </c>
      <c r="J48" s="1" t="s">
        <v>1223</v>
      </c>
      <c r="K48" s="106" t="str">
        <f>_xlfn.CONCAT(Table378[[#This Row],[id]]," ",Table378[[#This Row],[Aleluya Año C]]," ",Table378[[#This Row],[Cita]])</f>
        <v>aitos34a Bendito el que viene en nombre del Señor.
Bendito el reino que llega, el de nuestro padre David. Aleluya Mc 11, 9b-10a</v>
      </c>
      <c r="L48" t="s">
        <v>1499</v>
      </c>
      <c r="M48" t="b">
        <f>Table378[[#This Row],[code2]]=N48</f>
        <v>0</v>
      </c>
      <c r="O48" t="s">
        <v>1793</v>
      </c>
      <c r="P48" t="str">
        <f t="shared" si="1"/>
        <v>aitos</v>
      </c>
      <c r="Q48" t="str">
        <f>_xlfn.CONCAT("cp aitos1c.css ",Table378[[#This Row],[Code]],".css")</f>
        <v>cp aitos1c.css aitos34a.css</v>
      </c>
      <c r="S4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{"id":"aitos34a","titulo": "o34a | Año A, TO, Semana: 34, Aleluya Interleccional.","salmo": "Liturgia","letra": "o34a","archivo": "/src/ainterleccional.html?canto=aitos34a"},</v>
      </c>
    </row>
    <row r="49" spans="2:19" ht="58" x14ac:dyDescent="0.35">
      <c r="B49" s="119" t="s">
        <v>1500</v>
      </c>
      <c r="C49" s="105">
        <v>47</v>
      </c>
      <c r="D49" s="1" t="str">
        <f t="shared" si="0"/>
        <v>aitosscsca</v>
      </c>
      <c r="E49" s="1" t="s">
        <v>1202</v>
      </c>
      <c r="F49" s="1" t="s">
        <v>1427</v>
      </c>
      <c r="G49" s="1" t="s">
        <v>1239</v>
      </c>
      <c r="H49" s="101" t="s">
        <v>1425</v>
      </c>
      <c r="I49" s="104" t="s">
        <v>1426</v>
      </c>
      <c r="J49" s="1" t="s">
        <v>1223</v>
      </c>
      <c r="K49" s="106" t="str">
        <f>_xlfn.CONCAT(Table378[[#This Row],[id]]," ",Table378[[#This Row],[Aleluya Año C]]," ",Table378[[#This Row],[Cita]])</f>
        <v>aitosscsca Yo soy el pan vivo que ha bajado del cielo
—dice el Señor—;
el que coma de este pan
vivirá para siempre. Aleluya Jn 6, 51 - Santísimo Cuerpo y Sangre de Cristo</v>
      </c>
      <c r="L49" t="s">
        <v>1500</v>
      </c>
      <c r="M49" t="b">
        <f>Table378[[#This Row],[code2]]=N49</f>
        <v>0</v>
      </c>
      <c r="O49" t="s">
        <v>2327</v>
      </c>
      <c r="P49" t="str">
        <f t="shared" si="1"/>
        <v>aitos</v>
      </c>
      <c r="Q49" t="str">
        <f>_xlfn.CONCAT("cp aitos1c.css ",Table378[[#This Row],[Code]],".css")</f>
        <v>cp aitos1c.css aitosscsca.css</v>
      </c>
      <c r="S4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{"id":"aitosscsca","titulo": "oscsca | Año A, TO, Semana: scsc, Aleluya Interleccional.","salmo": "Liturgia","letra": "oscsca","archivo": "/src/ainterleccional.html?canto=aitosscsca"},</v>
      </c>
    </row>
    <row r="50" spans="2:19" ht="135" x14ac:dyDescent="0.35">
      <c r="B50" s="119" t="s">
        <v>1653</v>
      </c>
      <c r="C50" s="105">
        <v>48</v>
      </c>
      <c r="D50" s="1" t="str">
        <f>LOWER(_xlfn.CONCAT("ait",LEFT(E50,1)&amp;"s"&amp;F50&amp;G50))</f>
        <v>aitossvsaa</v>
      </c>
      <c r="E50" s="1" t="s">
        <v>1202</v>
      </c>
      <c r="F50" s="1" t="s">
        <v>2372</v>
      </c>
      <c r="G50" s="1" t="s">
        <v>1239</v>
      </c>
      <c r="H50" s="101" t="s">
        <v>1437</v>
      </c>
      <c r="I50" s="104" t="s">
        <v>1438</v>
      </c>
      <c r="J50" s="1" t="s">
        <v>1223</v>
      </c>
      <c r="K50" s="106" t="str">
        <f>_xlfn.CONCAT(Table378[[#This Row],[id]]," ",Table378[[#This Row],[Aleluya Año C]]," ",Table378[[#This Row],[Cita]])</f>
        <v xml:space="preserve">aitossvsaa Cargad con mi yugo y aprended de mí
—dice el Señor—,
que soy manso y humilde de corazón.
ó 
Dios nos amó y nos envió a su Hijo
como víctima de propiciación por nuestros pecados.
 Aleluya Mt 11, 29ab - El Sagrado Corazón de Jesús
- Viernes posterior al segundo domingo después de Pentecostés
ó 
Aleluya 1Jn 4, 10b
</v>
      </c>
      <c r="L50" t="s">
        <v>1653</v>
      </c>
      <c r="M50" t="b">
        <f>Table378[[#This Row],[code2]]=N50</f>
        <v>0</v>
      </c>
      <c r="O50" t="s">
        <v>2328</v>
      </c>
      <c r="P50" t="str">
        <f t="shared" si="1"/>
        <v>aitos</v>
      </c>
      <c r="Q50" t="str">
        <f>_xlfn.CONCAT("cp aitos1c.css ",Table378[[#This Row],[Code]],".css")</f>
        <v>cp aitos1c.css aitosvsa.css</v>
      </c>
      <c r="S5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{"id":"aitosvsa","titulo": "osvsaa | Año A, TO, Semana: svsa, Aleluya Interleccional.","salmo": "Liturgia","letra": "osvsaa","archivo": "/src/ainterleccional.html?canto=aitosvsa"},</v>
      </c>
    </row>
    <row r="51" spans="2:19" ht="29" x14ac:dyDescent="0.35">
      <c r="B51" s="119" t="s">
        <v>1502</v>
      </c>
      <c r="C51" s="105">
        <v>49</v>
      </c>
      <c r="D51" s="1" t="str">
        <f t="shared" si="0"/>
        <v>aitcs1a</v>
      </c>
      <c r="E51" s="1" t="s">
        <v>17</v>
      </c>
      <c r="F51" s="1">
        <v>1</v>
      </c>
      <c r="G51" s="1" t="s">
        <v>1239</v>
      </c>
      <c r="H51" s="101" t="s">
        <v>1260</v>
      </c>
      <c r="I51" s="104" t="s">
        <v>1261</v>
      </c>
      <c r="J51" s="1" t="s">
        <v>1223</v>
      </c>
      <c r="K51" s="106" t="str">
        <f>_xlfn.CONCAT(Table378[[#This Row],[id]]," ",Table378[[#This Row],[Aleluya Año C]]," ",Table378[[#This Row],[Cita]])</f>
        <v>aitcs1a No sólo de pan vive el hombre,
sino de toda palabra que sale de la boca de Dios. Aleluya Mt 4, 4b</v>
      </c>
      <c r="L51" t="s">
        <v>1502</v>
      </c>
      <c r="M51" t="b">
        <f>Table378[[#This Row],[code2]]=N51</f>
        <v>0</v>
      </c>
      <c r="O51" t="s">
        <v>1679</v>
      </c>
      <c r="P51" t="str">
        <f t="shared" si="1"/>
        <v>aitcs</v>
      </c>
      <c r="Q51" t="str">
        <f>_xlfn.CONCAT("cp aitos1c.css ",Table378[[#This Row],[Code]],".css")</f>
        <v>cp aitos1c.css aitcs1a.css</v>
      </c>
      <c r="S5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{"id":"aitcs1a","titulo": "c1a | Año A, TC, Semana: 1, Aleluya Interleccional.","salmo": "Liturgia","letra": "c1a","archivo": "/src/ainterleccional.html?canto=aitcs1a"},</v>
      </c>
    </row>
    <row r="52" spans="2:19" ht="29" x14ac:dyDescent="0.35">
      <c r="B52" s="119" t="s">
        <v>1503</v>
      </c>
      <c r="C52" s="105">
        <v>50</v>
      </c>
      <c r="D52" s="1" t="str">
        <f t="shared" si="0"/>
        <v>aitcs2a</v>
      </c>
      <c r="E52" s="1" t="s">
        <v>17</v>
      </c>
      <c r="F52" s="1">
        <v>2</v>
      </c>
      <c r="G52" s="1" t="s">
        <v>1239</v>
      </c>
      <c r="H52" s="101" t="s">
        <v>1392</v>
      </c>
      <c r="I52" s="104" t="s">
        <v>1200</v>
      </c>
      <c r="J52" s="1" t="s">
        <v>1223</v>
      </c>
      <c r="K52" s="106" t="str">
        <f>_xlfn.CONCAT(Table378[[#This Row],[id]]," ",Table378[[#This Row],[Aleluya Año C]]," ",Table378[[#This Row],[Cita]])</f>
        <v>aitcs2a En el esplendor de la nube se oyó la voz del Padre:
«Éste es mi Hijo, el amado; escuchadlo». Aleluya</v>
      </c>
      <c r="L52" t="s">
        <v>1503</v>
      </c>
      <c r="M52" t="b">
        <f>Table378[[#This Row],[code2]]=N52</f>
        <v>0</v>
      </c>
      <c r="O52" t="s">
        <v>1681</v>
      </c>
      <c r="P52" t="str">
        <f t="shared" si="1"/>
        <v>aitcs</v>
      </c>
      <c r="Q52" t="str">
        <f>_xlfn.CONCAT("cp aitos1c.css ",Table378[[#This Row],[Code]],".css")</f>
        <v>cp aitos1c.css aitcs2a.css</v>
      </c>
      <c r="S5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{"id":"aitcs2a","titulo": "c2a | Año A, TC, Semana: 2, Aleluya Interleccional.","salmo": "Liturgia","letra": "c2a","archivo": "/src/ainterleccional.html?canto=aitcs2a"},</v>
      </c>
    </row>
    <row r="53" spans="2:19" ht="29" x14ac:dyDescent="0.35">
      <c r="B53" s="119" t="s">
        <v>1504</v>
      </c>
      <c r="C53" s="105">
        <v>51</v>
      </c>
      <c r="D53" s="1" t="str">
        <f t="shared" si="0"/>
        <v>aitcs3a</v>
      </c>
      <c r="E53" s="1" t="s">
        <v>17</v>
      </c>
      <c r="F53" s="1">
        <v>3</v>
      </c>
      <c r="G53" s="1" t="s">
        <v>1239</v>
      </c>
      <c r="H53" s="101" t="s">
        <v>1393</v>
      </c>
      <c r="I53" s="104" t="s">
        <v>1394</v>
      </c>
      <c r="J53" s="1" t="s">
        <v>1223</v>
      </c>
      <c r="K53" s="106" t="str">
        <f>_xlfn.CONCAT(Table378[[#This Row],[id]]," ",Table378[[#This Row],[Aleluya Año C]]," ",Table378[[#This Row],[Cita]])</f>
        <v>aitcs3a Señor, tú eres de verdad el Salvador del mundo;
dame agua viva; así no tendré más sed. Aleluya Jn 4, 42. 15</v>
      </c>
      <c r="L53" t="s">
        <v>1504</v>
      </c>
      <c r="M53" t="b">
        <f>Table378[[#This Row],[code2]]=N53</f>
        <v>0</v>
      </c>
      <c r="O53" t="s">
        <v>1683</v>
      </c>
      <c r="P53" t="str">
        <f t="shared" si="1"/>
        <v>aitcs</v>
      </c>
      <c r="Q53" t="str">
        <f>_xlfn.CONCAT("cp aitos1c.css ",Table378[[#This Row],[Code]],".css")</f>
        <v>cp aitos1c.css aitcs3a.css</v>
      </c>
      <c r="S5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{"id":"aitcs3a","titulo": "c3a | Año A, TC, Semana: 3, Aleluya Interleccional.","salmo": "Liturgia","letra": "c3a","archivo": "/src/ainterleccional.html?canto=aitcs3a"},</v>
      </c>
    </row>
    <row r="54" spans="2:19" ht="43.5" x14ac:dyDescent="0.35">
      <c r="B54" s="119" t="s">
        <v>1505</v>
      </c>
      <c r="C54" s="105">
        <v>52</v>
      </c>
      <c r="D54" s="1" t="str">
        <f t="shared" si="0"/>
        <v>aitcs4a</v>
      </c>
      <c r="E54" s="1" t="s">
        <v>17</v>
      </c>
      <c r="F54" s="1">
        <v>4</v>
      </c>
      <c r="G54" s="1" t="s">
        <v>1239</v>
      </c>
      <c r="H54" s="101" t="s">
        <v>1395</v>
      </c>
      <c r="I54" s="104" t="s">
        <v>1396</v>
      </c>
      <c r="J54" s="1" t="s">
        <v>1223</v>
      </c>
      <c r="K54" s="106" t="str">
        <f>_xlfn.CONCAT(Table378[[#This Row],[id]]," ",Table378[[#This Row],[Aleluya Año C]]," ",Table378[[#This Row],[Cita]])</f>
        <v>aitcs4a Yo soy la luz del mundo
–dice el Señor–;
el que me sigue tendrá la luz de la vida. Aleluya Jn 8,2b</v>
      </c>
      <c r="L54" t="s">
        <v>1505</v>
      </c>
      <c r="M54" t="b">
        <f>Table378[[#This Row],[code2]]=N54</f>
        <v>0</v>
      </c>
      <c r="O54" t="s">
        <v>1685</v>
      </c>
      <c r="P54" t="str">
        <f t="shared" si="1"/>
        <v>aitcs</v>
      </c>
      <c r="Q54" t="str">
        <f>_xlfn.CONCAT("cp aitos1c.css ",Table378[[#This Row],[Code]],".css")</f>
        <v>cp aitos1c.css aitcs4a.css</v>
      </c>
      <c r="S5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{"id":"aitcs4a","titulo": "c4a | Año A, TC, Semana: 4, Aleluya Interleccional.","salmo": "Liturgia","letra": "c4a","archivo": "/src/ainterleccional.html?canto=aitcs4a"},</v>
      </c>
    </row>
    <row r="55" spans="2:19" ht="43.5" x14ac:dyDescent="0.35">
      <c r="B55" s="119" t="s">
        <v>1506</v>
      </c>
      <c r="C55" s="105">
        <v>53</v>
      </c>
      <c r="D55" s="1" t="str">
        <f t="shared" si="0"/>
        <v>aitcs5a</v>
      </c>
      <c r="E55" s="1" t="s">
        <v>17</v>
      </c>
      <c r="F55" s="1">
        <v>5</v>
      </c>
      <c r="G55" s="1" t="s">
        <v>1239</v>
      </c>
      <c r="H55" s="101" t="s">
        <v>1397</v>
      </c>
      <c r="I55" s="104" t="s">
        <v>1398</v>
      </c>
      <c r="J55" s="1" t="s">
        <v>1223</v>
      </c>
      <c r="K55" s="106" t="str">
        <f>_xlfn.CONCAT(Table378[[#This Row],[id]]," ",Table378[[#This Row],[Aleluya Año C]]," ",Table378[[#This Row],[Cita]])</f>
        <v>aitcs5a Yo soy la resurrección y la vida
–dice el Señor–;
el que cree en mí no morirá para siempre. Aleluya Jn 11, 25a. 26</v>
      </c>
      <c r="L55" t="s">
        <v>1506</v>
      </c>
      <c r="M55" t="b">
        <f>Table378[[#This Row],[code2]]=N55</f>
        <v>0</v>
      </c>
      <c r="O55" t="s">
        <v>1687</v>
      </c>
      <c r="P55" t="str">
        <f t="shared" si="1"/>
        <v>aitcs</v>
      </c>
      <c r="Q55" t="str">
        <f>_xlfn.CONCAT("cp aitos1c.css ",Table378[[#This Row],[Code]],".css")</f>
        <v>cp aitos1c.css aitcs5a.css</v>
      </c>
      <c r="S5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{"id":"aitcs5a","titulo": "c5a | Año A, TC, Semana: 5, Aleluya Interleccional.","salmo": "Liturgia","letra": "c5a","archivo": "/src/ainterleccional.html?canto=aitcs5a"},</v>
      </c>
    </row>
    <row r="56" spans="2:19" ht="58" x14ac:dyDescent="0.35">
      <c r="B56" s="119" t="s">
        <v>1507</v>
      </c>
      <c r="C56" s="105">
        <v>54</v>
      </c>
      <c r="D56" s="1" t="str">
        <f t="shared" si="0"/>
        <v>aitcs6a</v>
      </c>
      <c r="E56" s="1" t="s">
        <v>17</v>
      </c>
      <c r="F56" s="1">
        <v>6</v>
      </c>
      <c r="G56" s="1" t="s">
        <v>1239</v>
      </c>
      <c r="H56" s="101" t="s">
        <v>1399</v>
      </c>
      <c r="I56" s="104" t="s">
        <v>1400</v>
      </c>
      <c r="J56" s="1" t="s">
        <v>1223</v>
      </c>
      <c r="K56" s="106" t="str">
        <f>_xlfn.CONCAT(Table378[[#This Row],[id]]," ",Table378[[#This Row],[Aleluya Año C]]," ",Table378[[#This Row],[Cita]])</f>
        <v>aitcs6a Cristo por nosotros se sometió incluso a la muerte,
y una muerte de cruz.
Por eso, Dios lo levantó sobre todo,
y le concedió el «Nombre-sobre-todo-nombre». Aleluya Flp 2, 8-9 - Domingo de Ramos</v>
      </c>
      <c r="L56" t="s">
        <v>1507</v>
      </c>
      <c r="M56" t="b">
        <f>Table378[[#This Row],[code2]]=N56</f>
        <v>0</v>
      </c>
      <c r="O56" t="s">
        <v>1689</v>
      </c>
      <c r="P56" t="str">
        <f t="shared" si="1"/>
        <v>aitcs</v>
      </c>
      <c r="Q56" t="str">
        <f>_xlfn.CONCAT("cp aitos1c.css ",Table378[[#This Row],[Code]],".css")</f>
        <v>cp aitos1c.css aitcs6a.css</v>
      </c>
      <c r="S5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{"id":"aitcs6a","titulo": "c6a | Año A, TC, Semana: 6, Aleluya Interleccional.","salmo": "Liturgia","letra": "c6a","archivo": "/src/ainterleccional.html?canto=aitcs6a"},</v>
      </c>
    </row>
    <row r="57" spans="2:19" ht="58" x14ac:dyDescent="0.35">
      <c r="B57" s="119" t="s">
        <v>1508</v>
      </c>
      <c r="C57" s="105">
        <v>55</v>
      </c>
      <c r="D57" s="1" t="str">
        <f t="shared" si="0"/>
        <v>aitcs7a</v>
      </c>
      <c r="E57" s="1" t="s">
        <v>17</v>
      </c>
      <c r="F57" s="1">
        <v>7</v>
      </c>
      <c r="G57" s="1" t="s">
        <v>1239</v>
      </c>
      <c r="H57" s="101" t="s">
        <v>1402</v>
      </c>
      <c r="I57" s="104" t="s">
        <v>1403</v>
      </c>
      <c r="J57" s="1" t="s">
        <v>1223</v>
      </c>
      <c r="K57" s="106" t="str">
        <f>_xlfn.CONCAT(Table378[[#This Row],[id]]," ",Table378[[#This Row],[Aleluya Año C]]," ",Table378[[#This Row],[Cita]])</f>
        <v>aitcs7a Os doy un mandamiento nuevo
–dice el Señor–:
que os améis unos a otros,
como yo os he amado. Aleluya Jn 13, 34 - Jueves santo - Misa de la cena del Señor</v>
      </c>
      <c r="L57" t="s">
        <v>1508</v>
      </c>
      <c r="M57" t="b">
        <f>Table378[[#This Row],[code2]]=N57</f>
        <v>0</v>
      </c>
      <c r="O57" t="s">
        <v>2329</v>
      </c>
      <c r="P57" t="str">
        <f t="shared" si="1"/>
        <v>aitcs</v>
      </c>
      <c r="Q57" t="str">
        <f>_xlfn.CONCAT("cp aitos1c.css ",Table378[[#This Row],[Code]],".css")</f>
        <v>cp aitos1c.css aitcsjsa.css</v>
      </c>
      <c r="S5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{"id":"aitcsjsa","titulo": "c7a | Año A, TC, Semana: 7, Aleluya Interleccional.","salmo": "Liturgia","letra": "c7a","archivo": "/src/ainterleccional.html?canto=aitcsjsa"},</v>
      </c>
    </row>
    <row r="58" spans="2:19" ht="58" x14ac:dyDescent="0.35">
      <c r="B58" s="119" t="s">
        <v>1509</v>
      </c>
      <c r="C58" s="105">
        <v>56</v>
      </c>
      <c r="D58" s="1" t="str">
        <f t="shared" si="0"/>
        <v>aitcs7a</v>
      </c>
      <c r="E58" s="1" t="s">
        <v>17</v>
      </c>
      <c r="F58" s="1">
        <v>7</v>
      </c>
      <c r="G58" s="1" t="s">
        <v>1239</v>
      </c>
      <c r="H58" s="101" t="s">
        <v>1406</v>
      </c>
      <c r="I58" s="104" t="s">
        <v>1405</v>
      </c>
      <c r="J58" s="1" t="s">
        <v>1223</v>
      </c>
      <c r="K58" s="106" t="str">
        <f>_xlfn.CONCAT(Table378[[#This Row],[id]]," ",Table378[[#This Row],[Aleluya Año C]]," ",Table378[[#This Row],[Cita]])</f>
        <v xml:space="preserve">aitcs7a Cristo, por nosotros, se sometió incluso a la muerte,
y una muerte de cruz.
Por eso Dios lo levantó sobre todo
y le concedió el «Nombre-sobre-todo-nombre». Aleluya Flp 2, 8-9 - Viernes santo - Celebración de la Pasión del Señor
</v>
      </c>
      <c r="L58" t="s">
        <v>1509</v>
      </c>
      <c r="M58" t="b">
        <f>Table378[[#This Row],[code2]]=N58</f>
        <v>0</v>
      </c>
      <c r="O58" t="s">
        <v>2330</v>
      </c>
      <c r="P58" t="str">
        <f t="shared" si="1"/>
        <v>aitcs</v>
      </c>
      <c r="Q58" t="str">
        <f>_xlfn.CONCAT("cp aitos1c.css ",Table378[[#This Row],[Code]],".css")</f>
        <v>cp aitos1c.css aitcsvsa.css</v>
      </c>
      <c r="S5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{"id":"aitcsvsa","titulo": "c7a | Año A, TC, Semana: 7, Aleluya Interleccional.","salmo": "Liturgia","letra": "c7a","archivo": "/src/ainterleccional.html?canto=aitcsvsa"},</v>
      </c>
    </row>
    <row r="59" spans="2:19" x14ac:dyDescent="0.35">
      <c r="B59" s="119" t="s">
        <v>1510</v>
      </c>
      <c r="C59" s="105">
        <v>57</v>
      </c>
      <c r="D59" s="1" t="str">
        <f t="shared" si="0"/>
        <v>aitps7a</v>
      </c>
      <c r="E59" s="1" t="s">
        <v>12</v>
      </c>
      <c r="F59" s="1">
        <v>7</v>
      </c>
      <c r="G59" s="1" t="s">
        <v>1239</v>
      </c>
      <c r="H59" s="101" t="s">
        <v>1410</v>
      </c>
      <c r="I59" s="104" t="s">
        <v>1444</v>
      </c>
      <c r="J59" s="1" t="s">
        <v>1223</v>
      </c>
      <c r="K59" s="106" t="str">
        <f>_xlfn.CONCAT(Table378[[#This Row],[id]]," ",Table378[[#This Row],[Aleluya Año C]]," ",Table378[[#This Row],[Cita]])</f>
        <v>aitps7a ¡Cristo Jesus ha resucitado! Aleluya - Vigilia Pascual</v>
      </c>
      <c r="L59" t="s">
        <v>1510</v>
      </c>
      <c r="M59" t="b">
        <f>Table378[[#This Row],[code2]]=N59</f>
        <v>0</v>
      </c>
      <c r="O59" t="s">
        <v>2331</v>
      </c>
      <c r="P59" t="str">
        <f t="shared" si="1"/>
        <v>aitps</v>
      </c>
      <c r="Q59" t="str">
        <f>_xlfn.CONCAT("cp aitos1c.css ",Table378[[#This Row],[Code]],".css")</f>
        <v>cp aitos1c.css aitpsssa.css</v>
      </c>
      <c r="S5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{"id":"aitpsssa","titulo": "p7a | Año A, TP, Semana: 7, Aleluya Interleccional.","salmo": "Liturgia","letra": "p7a","archivo": "/src/ainterleccional.html?canto=aitpsssa"},</v>
      </c>
    </row>
    <row r="60" spans="2:19" ht="43.5" x14ac:dyDescent="0.35">
      <c r="B60" s="119" t="s">
        <v>1511</v>
      </c>
      <c r="C60" s="105">
        <v>58</v>
      </c>
      <c r="D60" s="1" t="str">
        <f t="shared" si="0"/>
        <v>aitps1a</v>
      </c>
      <c r="E60" s="1" t="s">
        <v>12</v>
      </c>
      <c r="F60" s="1">
        <v>1</v>
      </c>
      <c r="G60" s="1" t="s">
        <v>1239</v>
      </c>
      <c r="H60" s="101" t="s">
        <v>1408</v>
      </c>
      <c r="I60" s="104" t="s">
        <v>1409</v>
      </c>
      <c r="J60" s="1" t="s">
        <v>1223</v>
      </c>
      <c r="K60" s="106" t="str">
        <f>_xlfn.CONCAT(Table378[[#This Row],[id]]," ",Table378[[#This Row],[Aleluya Año C]]," ",Table378[[#This Row],[Cita]])</f>
        <v>aitps1a Ha sido inmolada
nuestra víctima pascual: Cristo.
Así, pues, celebramos la Pascua en el Señor. Aleluya 1Cor 5, 7b-8a - Domingo de Pascua</v>
      </c>
      <c r="L60" t="s">
        <v>1511</v>
      </c>
      <c r="M60" t="b">
        <f>Table378[[#This Row],[code2]]=N60</f>
        <v>0</v>
      </c>
      <c r="O60" t="s">
        <v>1692</v>
      </c>
      <c r="P60" t="str">
        <f t="shared" si="1"/>
        <v>aitps</v>
      </c>
      <c r="Q60" t="str">
        <f>_xlfn.CONCAT("cp aitos1c.css ",Table378[[#This Row],[Code]],".css")</f>
        <v>cp aitos1c.css aitps1a.css</v>
      </c>
      <c r="S6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{"id":"aitps1a","titulo": "p1a | Año A, TP, Semana: 1, Aleluya Interleccional.","salmo": "Liturgia","letra": "p1a","archivo": "/src/ainterleccional.html?canto=aitps1a"},</v>
      </c>
    </row>
    <row r="61" spans="2:19" ht="43.5" x14ac:dyDescent="0.35">
      <c r="B61" s="119" t="s">
        <v>1512</v>
      </c>
      <c r="C61" s="105">
        <v>59</v>
      </c>
      <c r="D61" s="1" t="str">
        <f t="shared" si="0"/>
        <v>aitps2a</v>
      </c>
      <c r="E61" s="1" t="s">
        <v>12</v>
      </c>
      <c r="F61" s="1">
        <v>2</v>
      </c>
      <c r="G61" s="1" t="s">
        <v>1239</v>
      </c>
      <c r="H61" s="101" t="s">
        <v>1411</v>
      </c>
      <c r="I61" s="104" t="s">
        <v>1412</v>
      </c>
      <c r="J61" s="1" t="s">
        <v>1223</v>
      </c>
      <c r="K61" s="106" t="str">
        <f>_xlfn.CONCAT(Table378[[#This Row],[id]]," ",Table378[[#This Row],[Aleluya Año C]]," ",Table378[[#This Row],[Cita]])</f>
        <v>aitps2a Porque me has visto, Tomás, has creído
—dice el Señor—.
Dichosos los que crean sin haber visto. Aleluya Jn 20, 29</v>
      </c>
      <c r="L61" t="s">
        <v>1512</v>
      </c>
      <c r="M61" t="b">
        <f>Table378[[#This Row],[code2]]=N61</f>
        <v>0</v>
      </c>
      <c r="O61" t="s">
        <v>1694</v>
      </c>
      <c r="P61" t="str">
        <f t="shared" si="1"/>
        <v>aitps</v>
      </c>
      <c r="Q61" t="str">
        <f>_xlfn.CONCAT("cp aitos1c.css ",Table378[[#This Row],[Code]],".css")</f>
        <v>cp aitos1c.css aitps2a.css</v>
      </c>
      <c r="S6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{"id":"aitps2a","titulo": "p2a | Año A, TP, Semana: 2, Aleluya Interleccional.","salmo": "Liturgia","letra": "p2a","archivo": "/src/ainterleccional.html?canto=aitps2a"},</v>
      </c>
    </row>
    <row r="62" spans="2:19" ht="29" x14ac:dyDescent="0.35">
      <c r="B62" s="119" t="s">
        <v>1513</v>
      </c>
      <c r="C62" s="105">
        <v>60</v>
      </c>
      <c r="D62" s="1" t="str">
        <f t="shared" si="0"/>
        <v>aitps3a</v>
      </c>
      <c r="E62" s="1" t="s">
        <v>12</v>
      </c>
      <c r="F62" s="1">
        <v>3</v>
      </c>
      <c r="G62" s="1" t="s">
        <v>1239</v>
      </c>
      <c r="H62" s="101" t="s">
        <v>1413</v>
      </c>
      <c r="I62" s="104" t="s">
        <v>1414</v>
      </c>
      <c r="J62" s="1" t="s">
        <v>1223</v>
      </c>
      <c r="K62" s="106" t="str">
        <f>_xlfn.CONCAT(Table378[[#This Row],[id]]," ",Table378[[#This Row],[Aleluya Año C]]," ",Table378[[#This Row],[Cita]])</f>
        <v>aitps3a Señor Jesús, explícanos las Escrituras;
haz que arda nuestro corazón mientras nos hablas. Aleluya Lc 24, 32</v>
      </c>
      <c r="L62" t="s">
        <v>1513</v>
      </c>
      <c r="M62" t="b">
        <f>Table378[[#This Row],[code2]]=N62</f>
        <v>0</v>
      </c>
      <c r="O62" t="s">
        <v>1696</v>
      </c>
      <c r="P62" t="str">
        <f t="shared" si="1"/>
        <v>aitps</v>
      </c>
      <c r="Q62" t="str">
        <f>_xlfn.CONCAT("cp aitos1c.css ",Table378[[#This Row],[Code]],".css")</f>
        <v>cp aitos1c.css aitps3a.css</v>
      </c>
      <c r="S6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{"id":"aitps3a","titulo": "p3a | Año A, TP, Semana: 3, Aleluya Interleccional.","salmo": "Liturgia","letra": "p3a","archivo": "/src/ainterleccional.html?canto=aitps3a"},</v>
      </c>
    </row>
    <row r="63" spans="2:19" ht="43.5" x14ac:dyDescent="0.35">
      <c r="B63" s="119" t="s">
        <v>1514</v>
      </c>
      <c r="C63" s="105">
        <v>61</v>
      </c>
      <c r="D63" s="1" t="str">
        <f t="shared" si="0"/>
        <v>aitps4a</v>
      </c>
      <c r="E63" s="1" t="s">
        <v>12</v>
      </c>
      <c r="F63" s="1">
        <v>4</v>
      </c>
      <c r="G63" s="1" t="s">
        <v>1239</v>
      </c>
      <c r="H63" s="101" t="s">
        <v>1415</v>
      </c>
      <c r="I63" s="104" t="s">
        <v>1416</v>
      </c>
      <c r="J63" s="1" t="s">
        <v>1223</v>
      </c>
      <c r="K63" s="106" t="str">
        <f>_xlfn.CONCAT(Table378[[#This Row],[id]]," ",Table378[[#This Row],[Aleluya Año C]]," ",Table378[[#This Row],[Cita]])</f>
        <v>aitps4a Yo soy el buen Pastor
—dice el Señor—,
conozco mis ovejas, y las mías me conocen. Aleluya Jn 10, 14</v>
      </c>
      <c r="L63" t="s">
        <v>1514</v>
      </c>
      <c r="M63" t="b">
        <f>Table378[[#This Row],[code2]]=N63</f>
        <v>0</v>
      </c>
      <c r="O63" t="s">
        <v>1698</v>
      </c>
      <c r="P63" t="str">
        <f t="shared" si="1"/>
        <v>aitps</v>
      </c>
      <c r="Q63" t="str">
        <f>_xlfn.CONCAT("cp aitos1c.css ",Table378[[#This Row],[Code]],".css")</f>
        <v>cp aitos1c.css aitps4a.css</v>
      </c>
      <c r="S6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{"id":"aitps4a","titulo": "p4a | Año A, TP, Semana: 4, Aleluya Interleccional.","salmo": "Liturgia","letra": "p4a","archivo": "/src/ainterleccional.html?canto=aitps4a"},</v>
      </c>
    </row>
    <row r="64" spans="2:19" ht="43.5" x14ac:dyDescent="0.35">
      <c r="B64" s="119" t="s">
        <v>1515</v>
      </c>
      <c r="C64" s="105">
        <v>62</v>
      </c>
      <c r="D64" s="1" t="str">
        <f t="shared" si="0"/>
        <v>aitps5a</v>
      </c>
      <c r="E64" s="1" t="s">
        <v>12</v>
      </c>
      <c r="F64" s="1">
        <v>5</v>
      </c>
      <c r="G64" s="1" t="s">
        <v>1239</v>
      </c>
      <c r="H64" s="101" t="s">
        <v>1235</v>
      </c>
      <c r="I64" s="104" t="s">
        <v>1341</v>
      </c>
      <c r="J64" s="1" t="s">
        <v>1223</v>
      </c>
      <c r="K64" s="106" t="str">
        <f>_xlfn.CONCAT(Table378[[#This Row],[id]]," ",Table378[[#This Row],[Aleluya Año C]]," ",Table378[[#This Row],[Cita]])</f>
        <v>aitps5a Yo soy el camino, y la verdad, y la vida
—dice el Señor—;
nadie va al Padre, sino por mí. Aleluya Jn 14, 6</v>
      </c>
      <c r="L64" t="s">
        <v>1515</v>
      </c>
      <c r="M64" t="b">
        <f>Table378[[#This Row],[code2]]=N64</f>
        <v>0</v>
      </c>
      <c r="O64" t="s">
        <v>1700</v>
      </c>
      <c r="P64" t="str">
        <f t="shared" si="1"/>
        <v>aitps</v>
      </c>
      <c r="Q64" t="str">
        <f>_xlfn.CONCAT("cp aitos1c.css ",Table378[[#This Row],[Code]],".css")</f>
        <v>cp aitos1c.css aitps5a.css</v>
      </c>
      <c r="S6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{"id":"aitps5a","titulo": "p5a | Año A, TP, Semana: 5, Aleluya Interleccional.","salmo": "Liturgia","letra": "p5a","archivo": "/src/ainterleccional.html?canto=aitps5a"},</v>
      </c>
    </row>
    <row r="65" spans="2:19" ht="58" x14ac:dyDescent="0.35">
      <c r="B65" s="119" t="s">
        <v>1516</v>
      </c>
      <c r="C65" s="105">
        <v>63</v>
      </c>
      <c r="D65" s="1" t="str">
        <f t="shared" si="0"/>
        <v>aitps6a</v>
      </c>
      <c r="E65" s="1" t="s">
        <v>12</v>
      </c>
      <c r="F65" s="1">
        <v>6</v>
      </c>
      <c r="G65" s="1" t="s">
        <v>1239</v>
      </c>
      <c r="H65" s="101" t="s">
        <v>1417</v>
      </c>
      <c r="I65" s="104" t="s">
        <v>1418</v>
      </c>
      <c r="J65" s="1" t="s">
        <v>1223</v>
      </c>
      <c r="K65" s="106" t="str">
        <f>_xlfn.CONCAT(Table378[[#This Row],[id]]," ",Table378[[#This Row],[Aleluya Año C]]," ",Table378[[#This Row],[Cita]])</f>
        <v>aitps6a No os dejaré huérfanos
—dice el Señor—;
me voy y vuelvo a vuestro lado,
y se alegrará vuestro corazón. Aleluya Jn 14, 18</v>
      </c>
      <c r="L65" t="s">
        <v>1516</v>
      </c>
      <c r="M65" t="b">
        <f>Table378[[#This Row],[code2]]=N65</f>
        <v>0</v>
      </c>
      <c r="O65" t="s">
        <v>1702</v>
      </c>
      <c r="P65" t="str">
        <f t="shared" si="1"/>
        <v>aitps</v>
      </c>
      <c r="Q65" t="str">
        <f>_xlfn.CONCAT("cp aitos1c.css ",Table378[[#This Row],[Code]],".css")</f>
        <v>cp aitos1c.css aitps6a.css</v>
      </c>
      <c r="S6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{"id":"aitps6a","titulo": "p6a | Año A, TP, Semana: 6, Aleluya Interleccional.","salmo": "Liturgia","letra": "p6a","archivo": "/src/ainterleccional.html?canto=aitps6a"},</v>
      </c>
    </row>
    <row r="66" spans="2:19" ht="58" x14ac:dyDescent="0.35">
      <c r="B66" s="119" t="s">
        <v>1517</v>
      </c>
      <c r="C66" s="105">
        <v>64</v>
      </c>
      <c r="D66" s="1" t="str">
        <f t="shared" si="0"/>
        <v>aitps7a</v>
      </c>
      <c r="E66" s="1" t="s">
        <v>12</v>
      </c>
      <c r="F66" s="1">
        <v>7</v>
      </c>
      <c r="G66" s="1" t="s">
        <v>1239</v>
      </c>
      <c r="H66" s="101" t="s">
        <v>1417</v>
      </c>
      <c r="I66" s="104" t="s">
        <v>1418</v>
      </c>
      <c r="J66" s="1" t="s">
        <v>1223</v>
      </c>
      <c r="K66" s="106" t="str">
        <f>_xlfn.CONCAT(Table378[[#This Row],[id]]," ",Table378[[#This Row],[Aleluya Año C]]," ",Table378[[#This Row],[Cita]])</f>
        <v>aitps7a No os dejaré huérfanos
—dice el Señor—;
me voy y vuelvo a vuestro lado,
y se alegrará vuestro corazón. Aleluya Jn 14, 18</v>
      </c>
      <c r="L66" t="s">
        <v>1517</v>
      </c>
      <c r="M66" t="b">
        <f>Table378[[#This Row],[code2]]=N66</f>
        <v>0</v>
      </c>
      <c r="O66" t="s">
        <v>1704</v>
      </c>
      <c r="P66" t="str">
        <f t="shared" si="1"/>
        <v>aitps</v>
      </c>
      <c r="Q66" t="str">
        <f>_xlfn.CONCAT("cp aitos1c.css ",Table378[[#This Row],[Code]],".css")</f>
        <v>cp aitos1c.css aitps7a.css</v>
      </c>
      <c r="S6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{"id":"aitps7a","titulo": "p7a | Año A, TP, Semana: 7, Aleluya Interleccional.","salmo": "Liturgia","letra": "p7a","archivo": "/src/ainterleccional.html?canto=aitps7a"},</v>
      </c>
    </row>
    <row r="67" spans="2:19" ht="58" x14ac:dyDescent="0.35">
      <c r="B67" s="119" t="s">
        <v>1518</v>
      </c>
      <c r="C67" s="105">
        <v>65</v>
      </c>
      <c r="D67" s="1" t="str">
        <f t="shared" ref="D67:D130" si="2">LOWER(_xlfn.CONCAT("ait",LEFT(E67,1)&amp;"s"&amp;F67&amp;G67))</f>
        <v>aitps7a</v>
      </c>
      <c r="E67" s="1" t="s">
        <v>12</v>
      </c>
      <c r="F67" s="1">
        <v>7</v>
      </c>
      <c r="G67" s="1" t="s">
        <v>1239</v>
      </c>
      <c r="H67" s="101" t="s">
        <v>1419</v>
      </c>
      <c r="I67" s="104" t="s">
        <v>1420</v>
      </c>
      <c r="J67" s="1" t="s">
        <v>1223</v>
      </c>
      <c r="K67" s="106" t="str">
        <f>_xlfn.CONCAT(Table378[[#This Row],[id]]," ",Table378[[#This Row],[Aleluya Año C]]," ",Table378[[#This Row],[Cita]])</f>
        <v>aitps7a Id y haced discípulos de todos los pueblos
—dice el Señor—;
yo estoy con vosotros todos los días,
hasta el fin del mundo. Aleluya Mt 28, 19.20 - La Ascensión del Señor</v>
      </c>
      <c r="L67" t="s">
        <v>1518</v>
      </c>
      <c r="M67" t="b">
        <f>Table378[[#This Row],[code2]]=N67</f>
        <v>0</v>
      </c>
      <c r="O67" t="s">
        <v>2332</v>
      </c>
      <c r="P67" t="str">
        <f t="shared" ref="P67:P130" si="3">LOWER(_xlfn.CONCAT("ait",LEFT(E67,1)&amp;"s"))</f>
        <v>aitps</v>
      </c>
      <c r="Q67" t="str">
        <f>_xlfn.CONCAT("cp aitos1c.css ",Table378[[#This Row],[Code]],".css")</f>
        <v>cp aitos1c.css aitpsasa.css</v>
      </c>
      <c r="S6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{"id":"aitpsasa","titulo": "p7a | Año A, TP, Semana: 7, Aleluya Interleccional.","salmo": "Liturgia","letra": "p7a","archivo": "/src/ainterleccional.html?canto=aitpsasa"},</v>
      </c>
    </row>
    <row r="68" spans="2:19" ht="43.5" x14ac:dyDescent="0.35">
      <c r="B68" s="119" t="s">
        <v>1519</v>
      </c>
      <c r="C68" s="105">
        <v>66</v>
      </c>
      <c r="D68" s="1" t="str">
        <f t="shared" si="2"/>
        <v>aitps8a</v>
      </c>
      <c r="E68" s="1" t="s">
        <v>12</v>
      </c>
      <c r="F68" s="1">
        <v>8</v>
      </c>
      <c r="G68" s="1" t="s">
        <v>1239</v>
      </c>
      <c r="H68" s="101" t="s">
        <v>1421</v>
      </c>
      <c r="I68" s="104" t="s">
        <v>1422</v>
      </c>
      <c r="J68" s="1" t="s">
        <v>1223</v>
      </c>
      <c r="K68" s="106" t="str">
        <f>_xlfn.CONCAT(Table378[[#This Row],[id]]," ",Table378[[#This Row],[Aleluya Año C]]," ",Table378[[#This Row],[Cita]])</f>
        <v>aitps8a Ven, Espíritu Santo,
llena los corazones de tus fieles
y enciende en ellos la llama de tu amor Aleluya - Domingo de Pentecostés</v>
      </c>
      <c r="L68" t="s">
        <v>1519</v>
      </c>
      <c r="M68" t="b">
        <f>Table378[[#This Row],[code2]]=N68</f>
        <v>0</v>
      </c>
      <c r="O68" t="s">
        <v>1706</v>
      </c>
      <c r="P68" t="str">
        <f t="shared" si="3"/>
        <v>aitps</v>
      </c>
      <c r="Q68" t="str">
        <f>_xlfn.CONCAT("cp aitos1c.css ",Table378[[#This Row],[Code]],".css")</f>
        <v>cp aitos1c.css aitps8a.css</v>
      </c>
      <c r="S6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{"id":"aitps8a","titulo": "p8a | Año A, TP, Semana: 8, Aleluya Interleccional.","salmo": "Liturgia","letra": "p8a","archivo": "/src/ainterleccional.html?canto=aitps8a"},</v>
      </c>
    </row>
    <row r="69" spans="2:19" ht="29" x14ac:dyDescent="0.35">
      <c r="B69" s="119" t="s">
        <v>1520</v>
      </c>
      <c r="C69" s="105">
        <v>67</v>
      </c>
      <c r="D69" s="1" t="str">
        <f t="shared" si="2"/>
        <v>aitps9a</v>
      </c>
      <c r="E69" s="1" t="s">
        <v>12</v>
      </c>
      <c r="F69" s="1">
        <v>9</v>
      </c>
      <c r="G69" s="1" t="s">
        <v>1239</v>
      </c>
      <c r="H69" s="101" t="s">
        <v>1423</v>
      </c>
      <c r="I69" s="104" t="s">
        <v>1424</v>
      </c>
      <c r="J69" s="1" t="s">
        <v>1223</v>
      </c>
      <c r="K69" s="106" t="str">
        <f>_xlfn.CONCAT(Table378[[#This Row],[id]]," ",Table378[[#This Row],[Aleluya Año C]]," ",Table378[[#This Row],[Cita]])</f>
        <v>aitps9a Gloria al Padre, y al Hijo, y al Espíritu Santo,
al Dios que es, que era y que viene. Aleluya Ap 1, 8 - La Santísima Trinidad</v>
      </c>
      <c r="L69" t="s">
        <v>1520</v>
      </c>
      <c r="M69" t="b">
        <f>Table378[[#This Row],[code2]]=N69</f>
        <v>0</v>
      </c>
      <c r="O69" t="s">
        <v>2333</v>
      </c>
      <c r="P69" t="str">
        <f t="shared" si="3"/>
        <v>aitps</v>
      </c>
      <c r="Q69" t="str">
        <f>_xlfn.CONCAT("cp aitos1c.css ",Table378[[#This Row],[Code]],".css")</f>
        <v>cp aitos1c.css aitps9a.css</v>
      </c>
      <c r="S6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{"id":"aitps9a","titulo": "p9a | Año A, TP, Semana: 9, Aleluya Interleccional.","salmo": "Liturgia","letra": "p9a","archivo": "/src/ainterleccional.html?canto=aitps9a"},</v>
      </c>
    </row>
    <row r="70" spans="2:19" ht="29" x14ac:dyDescent="0.35">
      <c r="B70" s="119" t="s">
        <v>1521</v>
      </c>
      <c r="C70" s="105">
        <v>68</v>
      </c>
      <c r="D70" s="1" t="str">
        <f t="shared" si="2"/>
        <v>aitas1b</v>
      </c>
      <c r="E70" s="1" t="s">
        <v>29</v>
      </c>
      <c r="F70" s="1">
        <v>1</v>
      </c>
      <c r="G70" s="1" t="s">
        <v>1240</v>
      </c>
      <c r="H70" s="101" t="s">
        <v>1364</v>
      </c>
      <c r="I70" s="104" t="s">
        <v>1365</v>
      </c>
      <c r="J70" s="1" t="s">
        <v>1223</v>
      </c>
      <c r="K70" s="106" t="str">
        <f>_xlfn.CONCAT(Table378[[#This Row],[id]]," ",Table378[[#This Row],[Aleluya Año C]]," ",Table378[[#This Row],[Cita]])</f>
        <v>aitas1b Muéstranos, Señor, tu misericordia
y danos tu salvación. Aleluya Sal 84, 8</v>
      </c>
      <c r="L70" t="s">
        <v>1521</v>
      </c>
      <c r="M70" t="b">
        <f>Table378[[#This Row],[code2]]=N70</f>
        <v>0</v>
      </c>
      <c r="O70" t="s">
        <v>1658</v>
      </c>
      <c r="P70" t="str">
        <f t="shared" si="3"/>
        <v>aitas</v>
      </c>
      <c r="Q70" t="str">
        <f>_xlfn.CONCAT("cp aitos1c.css ",Table378[[#This Row],[Code]],".css")</f>
        <v>cp aitos1c.css aitas1b.css</v>
      </c>
      <c r="S7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{"id":"aitas1b","titulo": "a1b | Año B, TA, Semana: 1, Aleluya Interleccional.","salmo": "Liturgia","letra": "a1b","archivo": "/src/ainterleccional.html?canto=aitas1b"},</v>
      </c>
    </row>
    <row r="71" spans="2:19" ht="29" x14ac:dyDescent="0.35">
      <c r="B71" s="119" t="s">
        <v>1522</v>
      </c>
      <c r="C71" s="105">
        <v>69</v>
      </c>
      <c r="D71" s="1" t="str">
        <f t="shared" si="2"/>
        <v>aitas2b</v>
      </c>
      <c r="E71" s="1" t="s">
        <v>29</v>
      </c>
      <c r="F71" s="1">
        <v>2</v>
      </c>
      <c r="G71" s="1" t="s">
        <v>1240</v>
      </c>
      <c r="H71" s="101" t="s">
        <v>1366</v>
      </c>
      <c r="I71" s="104" t="s">
        <v>1367</v>
      </c>
      <c r="J71" s="1" t="s">
        <v>1223</v>
      </c>
      <c r="K71" s="106" t="str">
        <f>_xlfn.CONCAT(Table378[[#This Row],[id]]," ",Table378[[#This Row],[Aleluya Año C]]," ",Table378[[#This Row],[Cita]])</f>
        <v>aitas2b Preparad el camino del Señor, allanad sus senderos.
Todos verán la salvación de Dios. Aleluya Lc 3, 4. 6</v>
      </c>
      <c r="L71" t="s">
        <v>1522</v>
      </c>
      <c r="M71" t="b">
        <f>Table378[[#This Row],[code2]]=N71</f>
        <v>0</v>
      </c>
      <c r="O71" t="s">
        <v>1661</v>
      </c>
      <c r="P71" t="str">
        <f t="shared" si="3"/>
        <v>aitas</v>
      </c>
      <c r="Q71" t="str">
        <f>_xlfn.CONCAT("cp aitos1c.css ",Table378[[#This Row],[Code]],".css")</f>
        <v>cp aitos1c.css aitas2b.css</v>
      </c>
      <c r="S7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{"id":"aitas2b","titulo": "a2b | Año B, TA, Semana: 2, Aleluya Interleccional.","salmo": "Liturgia","letra": "a2b","archivo": "/src/ainterleccional.html?canto=aitas2b"},</v>
      </c>
    </row>
    <row r="72" spans="2:19" ht="29" x14ac:dyDescent="0.35">
      <c r="B72" s="119" t="s">
        <v>1523</v>
      </c>
      <c r="C72" s="105">
        <v>70</v>
      </c>
      <c r="D72" s="1" t="str">
        <f t="shared" si="2"/>
        <v>aitas3b</v>
      </c>
      <c r="E72" s="1" t="s">
        <v>29</v>
      </c>
      <c r="F72" s="1">
        <v>3</v>
      </c>
      <c r="G72" s="1" t="s">
        <v>1240</v>
      </c>
      <c r="H72" s="101" t="s">
        <v>1307</v>
      </c>
      <c r="I72" s="104" t="s">
        <v>1298</v>
      </c>
      <c r="J72" s="1" t="s">
        <v>1223</v>
      </c>
      <c r="K72" s="106" t="str">
        <f>_xlfn.CONCAT(Table378[[#This Row],[id]]," ",Table378[[#This Row],[Aleluya Año C]]," ",Table378[[#This Row],[Cita]])</f>
        <v>aitas3b El Espíritu del Señor está sobre mí;
me ha enviado para anunciar el Evangelio a los pobres. Aleluya Lc 4, 18</v>
      </c>
      <c r="L72" t="s">
        <v>1523</v>
      </c>
      <c r="M72" t="b">
        <f>Table378[[#This Row],[code2]]=N72</f>
        <v>0</v>
      </c>
      <c r="O72" t="s">
        <v>1663</v>
      </c>
      <c r="P72" t="str">
        <f t="shared" si="3"/>
        <v>aitas</v>
      </c>
      <c r="Q72" t="str">
        <f>_xlfn.CONCAT("cp aitos1c.css ",Table378[[#This Row],[Code]],".css")</f>
        <v>cp aitos1c.css aitas3b.css</v>
      </c>
      <c r="S7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{"id":"aitas3b","titulo": "a3b | Año B, TA, Semana: 3, Aleluya Interleccional.","salmo": "Liturgia","letra": "a3b","archivo": "/src/ainterleccional.html?canto=aitas3b"},</v>
      </c>
    </row>
    <row r="73" spans="2:19" ht="29" x14ac:dyDescent="0.35">
      <c r="B73" s="119" t="s">
        <v>1524</v>
      </c>
      <c r="C73" s="105">
        <v>71</v>
      </c>
      <c r="D73" s="1" t="str">
        <f t="shared" si="2"/>
        <v>aitas4b</v>
      </c>
      <c r="E73" s="1" t="s">
        <v>29</v>
      </c>
      <c r="F73" s="1">
        <v>4</v>
      </c>
      <c r="G73" s="1" t="s">
        <v>1240</v>
      </c>
      <c r="H73" s="101" t="s">
        <v>1368</v>
      </c>
      <c r="I73" s="104" t="s">
        <v>1369</v>
      </c>
      <c r="J73" s="1" t="s">
        <v>1223</v>
      </c>
      <c r="K73" s="106" t="str">
        <f>_xlfn.CONCAT(Table378[[#This Row],[id]]," ",Table378[[#This Row],[Aleluya Año C]]," ",Table378[[#This Row],[Cita]])</f>
        <v>aitas4b Aquí está la esclava del Señor;
hágase en mí según tu palabra. Aleluya Lc 1, 38</v>
      </c>
      <c r="L73" t="s">
        <v>1524</v>
      </c>
      <c r="M73" t="b">
        <f>Table378[[#This Row],[code2]]=N73</f>
        <v>0</v>
      </c>
      <c r="O73" t="s">
        <v>1665</v>
      </c>
      <c r="P73" t="str">
        <f t="shared" si="3"/>
        <v>aitas</v>
      </c>
      <c r="Q73" t="str">
        <f>_xlfn.CONCAT("cp aitos1c.css ",Table378[[#This Row],[Code]],".css")</f>
        <v>cp aitos1c.css aitas4b.css</v>
      </c>
      <c r="S7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{"id":"aitas4b","titulo": "a4b | Año B, TA, Semana: 4, Aleluya Interleccional.","salmo": "Liturgia","letra": "a4b","archivo": "/src/ainterleccional.html?canto=aitas4b"},</v>
      </c>
    </row>
    <row r="74" spans="2:19" ht="29" x14ac:dyDescent="0.35">
      <c r="B74" s="119" t="s">
        <v>1525</v>
      </c>
      <c r="C74" s="105">
        <v>72</v>
      </c>
      <c r="D74" s="1" t="str">
        <f t="shared" si="2"/>
        <v>aitns1b</v>
      </c>
      <c r="E74" s="1" t="s">
        <v>30</v>
      </c>
      <c r="F74" s="1">
        <v>1</v>
      </c>
      <c r="G74" s="1" t="s">
        <v>1240</v>
      </c>
      <c r="H74" s="101" t="s">
        <v>1370</v>
      </c>
      <c r="I74" s="104" t="s">
        <v>1372</v>
      </c>
      <c r="J74" s="1" t="s">
        <v>1223</v>
      </c>
      <c r="K74" s="106" t="str">
        <f>_xlfn.CONCAT(Table378[[#This Row],[id]]," ",Table378[[#This Row],[Aleluya Año C]]," ",Table378[[#This Row],[Cita]])</f>
        <v>aitns1b Mañana quedará borrada la maldad de la tierra,
y será nuestro rey el Salvador del mundo Aleluya - Misa de la vigilia</v>
      </c>
      <c r="L74" t="s">
        <v>1525</v>
      </c>
      <c r="M74" t="b">
        <f>Table378[[#This Row],[code2]]=N74</f>
        <v>0</v>
      </c>
      <c r="O74" t="s">
        <v>1796</v>
      </c>
      <c r="P74" t="str">
        <f t="shared" si="3"/>
        <v>aitns</v>
      </c>
      <c r="Q74" t="str">
        <f>_xlfn.CONCAT("cp aitos1c.css ",Table378[[#This Row],[Code]],".css")</f>
        <v>cp aitos1c.css aitns25dicmvb.css</v>
      </c>
      <c r="S7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{"id":"aitns25dicmvb","titulo": "n1b | Año B, TN, Semana: 1, Aleluya Interleccional.","salmo": "Liturgia","letra": "n1b","archivo": "/src/ainterleccional.html?canto=aitns25dicmvb"},</v>
      </c>
    </row>
    <row r="75" spans="2:19" ht="43.5" x14ac:dyDescent="0.35">
      <c r="B75" s="119" t="s">
        <v>1526</v>
      </c>
      <c r="C75" s="105">
        <v>73</v>
      </c>
      <c r="D75" s="1" t="str">
        <f t="shared" si="2"/>
        <v>aitns1b</v>
      </c>
      <c r="E75" s="1" t="s">
        <v>30</v>
      </c>
      <c r="F75" s="1">
        <v>1</v>
      </c>
      <c r="G75" s="1" t="s">
        <v>1240</v>
      </c>
      <c r="H75" s="101" t="s">
        <v>1371</v>
      </c>
      <c r="I75" s="104" t="s">
        <v>1373</v>
      </c>
      <c r="J75" s="1" t="s">
        <v>1223</v>
      </c>
      <c r="K75" s="106" t="str">
        <f>_xlfn.CONCAT(Table378[[#This Row],[id]]," ",Table378[[#This Row],[Aleluya Año C]]," ",Table378[[#This Row],[Cita]])</f>
        <v>aitns1b Os traigo una buena noticia,
una gran alegría: nos ha nacido un Salvador:
el Mesías, el Señor. Aleluya Lc 2, 10-11 - Misa de medianoche</v>
      </c>
      <c r="L75" t="s">
        <v>1526</v>
      </c>
      <c r="M75" t="b">
        <f>Table378[[#This Row],[code2]]=N75</f>
        <v>0</v>
      </c>
      <c r="O75" t="s">
        <v>2322</v>
      </c>
      <c r="P75" t="str">
        <f t="shared" si="3"/>
        <v>aitns</v>
      </c>
      <c r="Q75" t="str">
        <f>_xlfn.CONCAT("cp aitos1c.css ",Table378[[#This Row],[Code]],".css")</f>
        <v>cp aitos1c.css aitns25dicmmb.css</v>
      </c>
      <c r="S7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{"id":"aitns25dicmmb","titulo": "n1b | Año B, TN, Semana: 1, Aleluya Interleccional.","salmo": "Liturgia","letra": "n1b","archivo": "/src/ainterleccional.html?canto=aitns25dicmmb"},</v>
      </c>
    </row>
    <row r="76" spans="2:19" ht="29" x14ac:dyDescent="0.35">
      <c r="B76" s="119" t="s">
        <v>1527</v>
      </c>
      <c r="C76" s="105">
        <v>74</v>
      </c>
      <c r="D76" s="1" t="str">
        <f t="shared" si="2"/>
        <v>aitns1b</v>
      </c>
      <c r="E76" s="1" t="s">
        <v>30</v>
      </c>
      <c r="F76" s="1">
        <v>1</v>
      </c>
      <c r="G76" s="1" t="s">
        <v>1240</v>
      </c>
      <c r="H76" s="101" t="s">
        <v>1374</v>
      </c>
      <c r="I76" s="104" t="s">
        <v>1375</v>
      </c>
      <c r="J76" s="1" t="s">
        <v>1223</v>
      </c>
      <c r="K76" s="106" t="str">
        <f>_xlfn.CONCAT(Table378[[#This Row],[id]]," ",Table378[[#This Row],[Aleluya Año C]]," ",Table378[[#This Row],[Cita]])</f>
        <v>aitns1b Gloria a Dios en el cielo,
y en la tierra paz a los hombres que ama el Señor. Aleluya Lc 2, 14 - Misa de la aurora</v>
      </c>
      <c r="L76" t="s">
        <v>1527</v>
      </c>
      <c r="M76" t="b">
        <f>Table378[[#This Row],[code2]]=N76</f>
        <v>0</v>
      </c>
      <c r="O76" t="s">
        <v>2323</v>
      </c>
      <c r="P76" t="str">
        <f t="shared" si="3"/>
        <v>aitns</v>
      </c>
      <c r="Q76" t="str">
        <f>_xlfn.CONCAT("cp aitos1c.css ",Table378[[#This Row],[Code]],".css")</f>
        <v>cp aitos1c.css aitns25dicmab.css</v>
      </c>
      <c r="S7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{"id":"aitns25dicmab","titulo": "n1b | Año B, TN, Semana: 1, Aleluya Interleccional.","salmo": "Liturgia","letra": "n1b","archivo": "/src/ainterleccional.html?canto=aitns25dicmab"},</v>
      </c>
    </row>
    <row r="77" spans="2:19" ht="43.5" x14ac:dyDescent="0.35">
      <c r="B77" s="119" t="s">
        <v>1528</v>
      </c>
      <c r="C77" s="105">
        <v>75</v>
      </c>
      <c r="D77" s="1" t="str">
        <f t="shared" si="2"/>
        <v>aitns1b</v>
      </c>
      <c r="E77" s="1" t="s">
        <v>30</v>
      </c>
      <c r="F77" s="1">
        <v>1</v>
      </c>
      <c r="G77" s="1" t="s">
        <v>1240</v>
      </c>
      <c r="H77" s="101" t="s">
        <v>1379</v>
      </c>
      <c r="I77" s="104" t="s">
        <v>1380</v>
      </c>
      <c r="J77" s="1" t="s">
        <v>1223</v>
      </c>
      <c r="K77" s="106" t="str">
        <f>_xlfn.CONCAT(Table378[[#This Row],[id]]," ",Table378[[#This Row],[Aleluya Año C]]," ",Table378[[#This Row],[Cita]])</f>
        <v>aitns1b Nos ha amanecido un día sagrado;
venid, naciones, adorad al Señor,
porque hoy una gran luz ha bajado a la tierra. Aleluya - Misa del día</v>
      </c>
      <c r="L77" t="s">
        <v>1528</v>
      </c>
      <c r="M77" t="b">
        <f>Table378[[#This Row],[code2]]=N77</f>
        <v>0</v>
      </c>
      <c r="O77" t="s">
        <v>2324</v>
      </c>
      <c r="P77" t="str">
        <f t="shared" si="3"/>
        <v>aitns</v>
      </c>
      <c r="Q77" t="str">
        <f>_xlfn.CONCAT("cp aitos1c.css ",Table378[[#This Row],[Code]],".css")</f>
        <v>cp aitos1c.css aitns25dicmdb.css</v>
      </c>
      <c r="S7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{"id":"aitns25dicmdb","titulo": "n1b | Año B, TN, Semana: 1, Aleluya Interleccional.","salmo": "Liturgia","letra": "n1b","archivo": "/src/ainterleccional.html?canto=aitns25dicmdb"},</v>
      </c>
    </row>
    <row r="78" spans="2:19" ht="58" x14ac:dyDescent="0.35">
      <c r="B78" s="119" t="s">
        <v>1529</v>
      </c>
      <c r="C78" s="105">
        <v>76</v>
      </c>
      <c r="D78" s="1" t="str">
        <f t="shared" si="2"/>
        <v>aitns1b</v>
      </c>
      <c r="E78" s="1" t="s">
        <v>30</v>
      </c>
      <c r="F78" s="1">
        <v>1</v>
      </c>
      <c r="G78" s="1" t="s">
        <v>1240</v>
      </c>
      <c r="H78" s="101" t="s">
        <v>1228</v>
      </c>
      <c r="I78" s="104" t="s">
        <v>1429</v>
      </c>
      <c r="J78" s="1" t="s">
        <v>1223</v>
      </c>
      <c r="K78" s="106" t="str">
        <f>_xlfn.CONCAT(Table378[[#This Row],[id]]," ",Table378[[#This Row],[Aleluya Año C]]," ",Table378[[#This Row],[Cita]])</f>
        <v>aitns1b Que la paz de Cristo actúe de árbitro
en vuestro corazón;
la palabra de Cristo habite entre vosotros
en toda su riqueza. Aleluya Col 3, 15a. 16a - La Sagrada Familia</v>
      </c>
      <c r="L78" t="s">
        <v>1529</v>
      </c>
      <c r="M78" t="b">
        <f>Table378[[#This Row],[code2]]=N78</f>
        <v>0</v>
      </c>
      <c r="O78" t="s">
        <v>2325</v>
      </c>
      <c r="P78" t="str">
        <f t="shared" si="3"/>
        <v>aitns</v>
      </c>
      <c r="Q78" t="str">
        <f>_xlfn.CONCAT("cp aitos1c.css ",Table378[[#This Row],[Code]],".css")</f>
        <v>cp aitos1c.css aitnssfb.css</v>
      </c>
      <c r="S7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{"id":"aitnssfb","titulo": "n1b | Año B, TN, Semana: 1, Aleluya Interleccional.","salmo": "Liturgia","letra": "n1b","archivo": "/src/ainterleccional.html?canto=aitnssfb"},</v>
      </c>
    </row>
    <row r="79" spans="2:19" ht="43.5" x14ac:dyDescent="0.35">
      <c r="B79" s="119" t="s">
        <v>1530</v>
      </c>
      <c r="C79" s="105">
        <v>77</v>
      </c>
      <c r="D79" s="1" t="str">
        <f t="shared" si="2"/>
        <v>aitns2b</v>
      </c>
      <c r="E79" s="1" t="s">
        <v>30</v>
      </c>
      <c r="F79" s="1">
        <v>2</v>
      </c>
      <c r="G79" s="1" t="s">
        <v>1240</v>
      </c>
      <c r="H79" s="101" t="s">
        <v>1430</v>
      </c>
      <c r="I79" s="104" t="s">
        <v>1384</v>
      </c>
      <c r="J79" s="1" t="s">
        <v>1223</v>
      </c>
      <c r="K79" s="106" t="str">
        <f>_xlfn.CONCAT(Table378[[#This Row],[id]]," ",Table378[[#This Row],[Aleluya Año C]]," ",Table378[[#This Row],[Cita]])</f>
        <v>aitns2b En distintas ocasiones habló Dios antiguamente
a nuestros padres por los profetas;
ahora, en esta etapa final, nos ha hablado por el Hijo. Aleluya Hb 1, 1-2</v>
      </c>
      <c r="L79" t="s">
        <v>1530</v>
      </c>
      <c r="M79" t="b">
        <f>Table378[[#This Row],[code2]]=N79</f>
        <v>0</v>
      </c>
      <c r="O79" t="s">
        <v>2334</v>
      </c>
      <c r="P79" t="str">
        <f t="shared" si="3"/>
        <v>aitns</v>
      </c>
      <c r="Q79" t="str">
        <f>_xlfn.CONCAT("cp aitos1c.css ",Table378[[#This Row],[Code]],".css")</f>
        <v>cp aitos1c.css aitns1enerob.css</v>
      </c>
      <c r="S7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{"id":"aitns1enerob","titulo": "n2b | Año B, TN, Semana: 2, Aleluya Interleccional.","salmo": "Liturgia","letra": "n2b","archivo": "/src/ainterleccional.html?canto=aitns1enerob"},</v>
      </c>
    </row>
    <row r="80" spans="2:19" ht="40.5" x14ac:dyDescent="0.35">
      <c r="B80" s="119" t="s">
        <v>1531</v>
      </c>
      <c r="C80" s="105">
        <v>78</v>
      </c>
      <c r="D80" s="1" t="str">
        <f t="shared" si="2"/>
        <v>aitns2b</v>
      </c>
      <c r="E80" s="1" t="s">
        <v>30</v>
      </c>
      <c r="F80" s="1">
        <v>2</v>
      </c>
      <c r="G80" s="1" t="s">
        <v>1240</v>
      </c>
      <c r="H80" s="101" t="s">
        <v>1386</v>
      </c>
      <c r="I80" s="104" t="s">
        <v>1387</v>
      </c>
      <c r="J80" s="1" t="s">
        <v>1223</v>
      </c>
      <c r="K80" s="106" t="str">
        <f>_xlfn.CONCAT(Table378[[#This Row],[id]]," ",Table378[[#This Row],[Aleluya Año C]]," ",Table378[[#This Row],[Cita]])</f>
        <v>aitns2b Gloria a ti, Cristo, proclamado a los paganos.
Gloria a ti, Cristo, creído en el mundo. AleluyaCf. 1Tm 3, 16 - 2º Domingo después de Navidad</v>
      </c>
      <c r="L80" t="s">
        <v>1531</v>
      </c>
      <c r="M80" t="b">
        <f>Table378[[#This Row],[code2]]=N80</f>
        <v>0</v>
      </c>
      <c r="O80" t="s">
        <v>2335</v>
      </c>
      <c r="P80" t="str">
        <f t="shared" si="3"/>
        <v>aitns</v>
      </c>
      <c r="Q80" t="str">
        <f>_xlfn.CONCAT("cp aitos1c.css ",Table378[[#This Row],[Code]],".css")</f>
        <v>cp aitos1c.css aitns2domingob.css</v>
      </c>
      <c r="S8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{"id":"aitns2domingob","titulo": "n2b | Año B, TN, Semana: 2, Aleluya Interleccional.","salmo": "Liturgia","letra": "n2b","archivo": "/src/ainterleccional.html?canto=aitns2domingob"},</v>
      </c>
    </row>
    <row r="81" spans="2:19" ht="29" x14ac:dyDescent="0.35">
      <c r="B81" s="119" t="s">
        <v>1532</v>
      </c>
      <c r="C81" s="105">
        <v>79</v>
      </c>
      <c r="D81" s="1" t="str">
        <f t="shared" si="2"/>
        <v>aitns3b</v>
      </c>
      <c r="E81" s="1" t="s">
        <v>30</v>
      </c>
      <c r="F81" s="1">
        <v>3</v>
      </c>
      <c r="G81" s="1" t="s">
        <v>1240</v>
      </c>
      <c r="H81" s="101" t="s">
        <v>1389</v>
      </c>
      <c r="I81" s="104" t="s">
        <v>1390</v>
      </c>
      <c r="J81" s="1" t="s">
        <v>1223</v>
      </c>
      <c r="K81" s="106" t="str">
        <f>_xlfn.CONCAT(Table378[[#This Row],[id]]," ",Table378[[#This Row],[Aleluya Año C]]," ",Table378[[#This Row],[Cita]])</f>
        <v>aitns3b Hemos visto salir su estrella
y venimos a adorar al Señor. Aleluya My 2, 2 - Epifanía del Señor</v>
      </c>
      <c r="L81" t="s">
        <v>1532</v>
      </c>
      <c r="M81" t="b">
        <f>Table378[[#This Row],[code2]]=N81</f>
        <v>0</v>
      </c>
      <c r="O81" t="s">
        <v>2336</v>
      </c>
      <c r="P81" t="str">
        <f t="shared" si="3"/>
        <v>aitns</v>
      </c>
      <c r="Q81" t="str">
        <f>_xlfn.CONCAT("cp aitos1c.css ",Table378[[#This Row],[Code]],".css")</f>
        <v>cp aitos1c.css aitns6enerob.css</v>
      </c>
      <c r="S8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{"id":"aitns6enerob","titulo": "n3b | Año B, TN, Semana: 3, Aleluya Interleccional.","salmo": "Liturgia","letra": "n3b","archivo": "/src/ainterleccional.html?canto=aitns6enerob"},</v>
      </c>
    </row>
    <row r="82" spans="2:19" ht="43.5" x14ac:dyDescent="0.35">
      <c r="B82" s="119" t="s">
        <v>1533</v>
      </c>
      <c r="C82" s="105">
        <v>80</v>
      </c>
      <c r="D82" s="105" t="str">
        <f t="shared" si="2"/>
        <v>aitos1b</v>
      </c>
      <c r="E82" s="1" t="s">
        <v>1202</v>
      </c>
      <c r="F82" s="1">
        <v>1</v>
      </c>
      <c r="G82" s="1" t="s">
        <v>1240</v>
      </c>
      <c r="H82" s="101" t="s">
        <v>1238</v>
      </c>
      <c r="I82" s="104" t="s">
        <v>1288</v>
      </c>
      <c r="J82" s="1" t="s">
        <v>1223</v>
      </c>
      <c r="K82" s="106" t="str">
        <f>_xlfn.CONCAT(Table378[[#This Row],[id]]," ",Table378[[#This Row],[Aleluya Año C]]," ",Table378[[#This Row],[Cita]])</f>
        <v>aitos1b Se abrió el cielo,
y se oyó la voz del Padre:
«Éste es mi Hijo amado; escuchadlo». Aleluya Cf. Mc 9, 7</v>
      </c>
      <c r="L82" t="s">
        <v>1533</v>
      </c>
      <c r="M82" t="b">
        <f>Table378[[#This Row],[code2]]=N82</f>
        <v>0</v>
      </c>
      <c r="O82" t="s">
        <v>1727</v>
      </c>
      <c r="P82" t="str">
        <f t="shared" si="3"/>
        <v>aitos</v>
      </c>
      <c r="Q82" t="str">
        <f>_xlfn.CONCAT("cp aitos1c.css ",Table378[[#This Row],[Code]],".css")</f>
        <v>cp aitos1c.css aitos1b.css</v>
      </c>
      <c r="S8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{"id":"aitos1b","titulo": "o1b | Año B, TO, Semana: 1, Aleluya Interleccional.","salmo": "Liturgia","letra": "o1b","archivo": "/src/ainterleccional.html?canto=aitos1b"},</v>
      </c>
    </row>
    <row r="83" spans="2:19" ht="29" x14ac:dyDescent="0.35">
      <c r="B83" s="119" t="s">
        <v>1534</v>
      </c>
      <c r="C83" s="105">
        <v>81</v>
      </c>
      <c r="D83" s="105" t="str">
        <f t="shared" si="2"/>
        <v>aitos2b</v>
      </c>
      <c r="E83" s="1" t="s">
        <v>1202</v>
      </c>
      <c r="F83" s="1">
        <v>2</v>
      </c>
      <c r="G83" s="1" t="s">
        <v>1240</v>
      </c>
      <c r="H83" s="101" t="s">
        <v>1289</v>
      </c>
      <c r="I83" s="104" t="s">
        <v>1290</v>
      </c>
      <c r="J83" s="1" t="s">
        <v>1223</v>
      </c>
      <c r="K83" s="106" t="str">
        <f>_xlfn.CONCAT(Table378[[#This Row],[id]]," ",Table378[[#This Row],[Aleluya Año C]]," ",Table378[[#This Row],[Cita]])</f>
        <v>aitos2b Hemos encontrado al Mesías, que es Cristo;
la gracia y la verdad vinieron por medio de él. Aleluya Jn 1, 41. 17b</v>
      </c>
      <c r="L83" t="s">
        <v>1534</v>
      </c>
      <c r="M83" t="b">
        <f>Table378[[#This Row],[code2]]=N83</f>
        <v>0</v>
      </c>
      <c r="O83" t="s">
        <v>1729</v>
      </c>
      <c r="P83" t="str">
        <f t="shared" si="3"/>
        <v>aitos</v>
      </c>
      <c r="Q83" t="str">
        <f>_xlfn.CONCAT("cp aitos1c.css ",Table378[[#This Row],[Code]],".css")</f>
        <v>cp aitos1c.css aitos2b.css</v>
      </c>
      <c r="S8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{"id":"aitos2b","titulo": "o2b | Año B, TO, Semana: 2, Aleluya Interleccional.","salmo": "Liturgia","letra": "o2b","archivo": "/src/ainterleccional.html?canto=aitos2b"},</v>
      </c>
    </row>
    <row r="84" spans="2:19" ht="29" x14ac:dyDescent="0.35">
      <c r="B84" s="119" t="s">
        <v>1535</v>
      </c>
      <c r="C84" s="105">
        <v>82</v>
      </c>
      <c r="D84" s="105" t="str">
        <f t="shared" si="2"/>
        <v>aitos3b</v>
      </c>
      <c r="E84" s="1" t="s">
        <v>1202</v>
      </c>
      <c r="F84" s="1">
        <v>3</v>
      </c>
      <c r="G84" s="1" t="s">
        <v>1240</v>
      </c>
      <c r="H84" s="101" t="s">
        <v>1291</v>
      </c>
      <c r="I84" s="104" t="s">
        <v>1292</v>
      </c>
      <c r="J84" s="1" t="s">
        <v>1223</v>
      </c>
      <c r="K84" s="106" t="str">
        <f>_xlfn.CONCAT(Table378[[#This Row],[id]]," ",Table378[[#This Row],[Aleluya Año C]]," ",Table378[[#This Row],[Cita]])</f>
        <v>aitos3b Está cerca el reino de Dios:
convertíos y creced en el Evangelio. Aleluya Mc 1, 15</v>
      </c>
      <c r="L84" t="s">
        <v>1535</v>
      </c>
      <c r="M84" t="b">
        <f>Table378[[#This Row],[code2]]=N84</f>
        <v>0</v>
      </c>
      <c r="O84" t="s">
        <v>1731</v>
      </c>
      <c r="P84" t="str">
        <f t="shared" si="3"/>
        <v>aitos</v>
      </c>
      <c r="Q84" t="str">
        <f>_xlfn.CONCAT("cp aitos1c.css ",Table378[[#This Row],[Code]],".css")</f>
        <v>cp aitos1c.css aitos3b.css</v>
      </c>
      <c r="S8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{"id":"aitos3b","titulo": "o3b | Año B, TO, Semana: 3, Aleluya Interleccional.","salmo": "Liturgia","letra": "o3b","archivo": "/src/ainterleccional.html?canto=aitos3b"},</v>
      </c>
    </row>
    <row r="85" spans="2:19" ht="43.5" x14ac:dyDescent="0.35">
      <c r="B85" s="119" t="s">
        <v>1536</v>
      </c>
      <c r="C85" s="105">
        <v>83</v>
      </c>
      <c r="D85" s="105" t="str">
        <f t="shared" si="2"/>
        <v>aitos4b</v>
      </c>
      <c r="E85" s="1" t="s">
        <v>1202</v>
      </c>
      <c r="F85" s="1">
        <v>4</v>
      </c>
      <c r="G85" s="1" t="s">
        <v>1240</v>
      </c>
      <c r="H85" s="101" t="s">
        <v>1293</v>
      </c>
      <c r="I85" s="104" t="s">
        <v>1294</v>
      </c>
      <c r="J85" s="1" t="s">
        <v>1223</v>
      </c>
      <c r="K85" s="106" t="str">
        <f>_xlfn.CONCAT(Table378[[#This Row],[id]]," ",Table378[[#This Row],[Aleluya Año C]]," ",Table378[[#This Row],[Cita]])</f>
        <v>aitos4b El pueblo que habitaba en tinieblas vio una luz grande;
a los que habitan en tierra y sombras de muerte,
una luz les brilló. Aleluya Mt 4, 16</v>
      </c>
      <c r="L85" t="s">
        <v>1536</v>
      </c>
      <c r="M85" t="b">
        <f>Table378[[#This Row],[code2]]=N85</f>
        <v>0</v>
      </c>
      <c r="O85" t="s">
        <v>1733</v>
      </c>
      <c r="P85" t="str">
        <f t="shared" si="3"/>
        <v>aitos</v>
      </c>
      <c r="Q85" t="str">
        <f>_xlfn.CONCAT("cp aitos1c.css ",Table378[[#This Row],[Code]],".css")</f>
        <v>cp aitos1c.css aitos4b.css</v>
      </c>
      <c r="S8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{"id":"aitos4b","titulo": "o4b | Año B, TO, Semana: 4, Aleluya Interleccional.","salmo": "Liturgia","letra": "o4b","archivo": "/src/ainterleccional.html?canto=aitos4b"},</v>
      </c>
    </row>
    <row r="86" spans="2:19" ht="29" x14ac:dyDescent="0.35">
      <c r="B86" s="119" t="s">
        <v>1537</v>
      </c>
      <c r="C86" s="105">
        <v>84</v>
      </c>
      <c r="D86" s="105" t="str">
        <f t="shared" si="2"/>
        <v>aitos5b</v>
      </c>
      <c r="E86" s="1" t="s">
        <v>1202</v>
      </c>
      <c r="F86" s="1">
        <v>5</v>
      </c>
      <c r="G86" s="1" t="s">
        <v>1240</v>
      </c>
      <c r="H86" s="101" t="s">
        <v>1295</v>
      </c>
      <c r="I86" s="104" t="s">
        <v>1296</v>
      </c>
      <c r="J86" s="1" t="s">
        <v>1223</v>
      </c>
      <c r="K86" s="106" t="str">
        <f>_xlfn.CONCAT(Table378[[#This Row],[id]]," ",Table378[[#This Row],[Aleluya Año C]]," ",Table378[[#This Row],[Cita]])</f>
        <v>aitos5b Cristo tomó nuestras dolencias
y cargó con nuestras enfermedades. Aleluya Mt 8, 17</v>
      </c>
      <c r="L86" t="s">
        <v>1537</v>
      </c>
      <c r="M86" t="b">
        <f>Table378[[#This Row],[code2]]=N86</f>
        <v>0</v>
      </c>
      <c r="O86" t="s">
        <v>1735</v>
      </c>
      <c r="P86" t="str">
        <f t="shared" si="3"/>
        <v>aitos</v>
      </c>
      <c r="Q86" t="str">
        <f>_xlfn.CONCAT("cp aitos1c.css ",Table378[[#This Row],[Code]],".css")</f>
        <v>cp aitos1c.css aitos5b.css</v>
      </c>
      <c r="S8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{"id":"aitos5b","titulo": "o5b | Año B, TO, Semana: 5, Aleluya Interleccional.","salmo": "Liturgia","letra": "o5b","archivo": "/src/ainterleccional.html?canto=aitos5b"},</v>
      </c>
    </row>
    <row r="87" spans="2:19" ht="29" x14ac:dyDescent="0.35">
      <c r="B87" s="119" t="s">
        <v>1538</v>
      </c>
      <c r="C87" s="105">
        <v>85</v>
      </c>
      <c r="D87" s="105" t="str">
        <f t="shared" si="2"/>
        <v>aitos6b</v>
      </c>
      <c r="E87" s="1" t="s">
        <v>1202</v>
      </c>
      <c r="F87" s="1">
        <v>6</v>
      </c>
      <c r="G87" s="1" t="s">
        <v>1240</v>
      </c>
      <c r="H87" s="101" t="s">
        <v>1222</v>
      </c>
      <c r="I87" s="104" t="s">
        <v>1297</v>
      </c>
      <c r="J87" s="1" t="s">
        <v>1223</v>
      </c>
      <c r="K87" s="106" t="str">
        <f>_xlfn.CONCAT(Table378[[#This Row],[id]]," ",Table378[[#This Row],[Aleluya Año C]]," ",Table378[[#This Row],[Cita]])</f>
        <v>aitos6b Un gran Profeta ha surgido entre nosotros.
Dios ha visitado a su pueblo. Aleluya Lc 7, 16</v>
      </c>
      <c r="L87" t="s">
        <v>1538</v>
      </c>
      <c r="M87" t="b">
        <f>Table378[[#This Row],[code2]]=N87</f>
        <v>0</v>
      </c>
      <c r="O87" t="s">
        <v>1737</v>
      </c>
      <c r="P87" t="str">
        <f t="shared" si="3"/>
        <v>aitos</v>
      </c>
      <c r="Q87" t="str">
        <f>_xlfn.CONCAT("cp aitos1c.css ",Table378[[#This Row],[Code]],".css")</f>
        <v>cp aitos1c.css aitos6b.css</v>
      </c>
      <c r="S8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{"id":"aitos6b","titulo": "o6b | Año B, TO, Semana: 6, Aleluya Interleccional.","salmo": "Liturgia","letra": "o6b","archivo": "/src/ainterleccional.html?canto=aitos6b"},</v>
      </c>
    </row>
    <row r="88" spans="2:19" ht="29" x14ac:dyDescent="0.35">
      <c r="B88" s="119" t="s">
        <v>1539</v>
      </c>
      <c r="C88" s="105">
        <v>86</v>
      </c>
      <c r="D88" s="105" t="str">
        <f t="shared" si="2"/>
        <v>aitos7b</v>
      </c>
      <c r="E88" s="1" t="s">
        <v>1202</v>
      </c>
      <c r="F88" s="1">
        <v>7</v>
      </c>
      <c r="G88" s="1" t="s">
        <v>1240</v>
      </c>
      <c r="H88" s="101" t="s">
        <v>1215</v>
      </c>
      <c r="I88" s="104" t="s">
        <v>1298</v>
      </c>
      <c r="J88" s="1" t="s">
        <v>1223</v>
      </c>
      <c r="K88" s="106" t="str">
        <f>_xlfn.CONCAT(Table378[[#This Row],[id]]," ",Table378[[#This Row],[Aleluya Año C]]," ",Table378[[#This Row],[Cita]])</f>
        <v>aitos7b El Señor me ha enviado para anunciar el Evangelio a los pobres,
para anunciar a los cautivos la libertad. Aleluya Lc 4, 18</v>
      </c>
      <c r="L88" t="s">
        <v>1539</v>
      </c>
      <c r="M88" t="b">
        <f>Table378[[#This Row],[code2]]=N88</f>
        <v>0</v>
      </c>
      <c r="O88" t="s">
        <v>1739</v>
      </c>
      <c r="P88" t="str">
        <f t="shared" si="3"/>
        <v>aitos</v>
      </c>
      <c r="Q88" t="str">
        <f>_xlfn.CONCAT("cp aitos1c.css ",Table378[[#This Row],[Code]],".css")</f>
        <v>cp aitos1c.css aitos7b.css</v>
      </c>
      <c r="S8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{"id":"aitos7b","titulo": "o7b | Año B, TO, Semana: 7, Aleluya Interleccional.","salmo": "Liturgia","letra": "o7b","archivo": "/src/ainterleccional.html?canto=aitos7b"},</v>
      </c>
    </row>
    <row r="89" spans="2:19" ht="29" x14ac:dyDescent="0.35">
      <c r="B89" s="119" t="s">
        <v>1540</v>
      </c>
      <c r="C89" s="105">
        <v>87</v>
      </c>
      <c r="D89" s="105" t="str">
        <f t="shared" si="2"/>
        <v>aitos8b</v>
      </c>
      <c r="E89" s="1" t="s">
        <v>1202</v>
      </c>
      <c r="F89" s="1">
        <v>8</v>
      </c>
      <c r="G89" s="1" t="s">
        <v>1240</v>
      </c>
      <c r="H89" s="101" t="s">
        <v>1299</v>
      </c>
      <c r="I89" s="104" t="s">
        <v>1300</v>
      </c>
      <c r="J89" s="1" t="s">
        <v>1223</v>
      </c>
      <c r="K89" s="106" t="str">
        <f>_xlfn.CONCAT(Table378[[#This Row],[id]]," ",Table378[[#This Row],[Aleluya Año C]]," ",Table378[[#This Row],[Cita]])</f>
        <v>aitos8b El Padre, por propia iniciativa, con la palabra de la verdad, nos engendró,
para que seamos como la primicia de sus criaturas. Aleluya St 1, 18</v>
      </c>
      <c r="L89" t="s">
        <v>1540</v>
      </c>
      <c r="M89" t="b">
        <f>Table378[[#This Row],[code2]]=N89</f>
        <v>0</v>
      </c>
      <c r="O89" t="s">
        <v>1741</v>
      </c>
      <c r="P89" t="str">
        <f t="shared" si="3"/>
        <v>aitos</v>
      </c>
      <c r="Q89" t="str">
        <f>_xlfn.CONCAT("cp aitos1c.css ",Table378[[#This Row],[Code]],".css")</f>
        <v>cp aitos1c.css aitos8b.css</v>
      </c>
      <c r="S8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{"id":"aitos8b","titulo": "o8b | Año B, TO, Semana: 8, Aleluya Interleccional.","salmo": "Liturgia","letra": "o8b","archivo": "/src/ainterleccional.html?canto=aitos8b"},</v>
      </c>
    </row>
    <row r="90" spans="2:19" ht="29" x14ac:dyDescent="0.35">
      <c r="B90" s="119" t="s">
        <v>1541</v>
      </c>
      <c r="C90" s="105">
        <v>88</v>
      </c>
      <c r="D90" s="105" t="str">
        <f t="shared" si="2"/>
        <v>aitos9b</v>
      </c>
      <c r="E90" s="1" t="s">
        <v>1202</v>
      </c>
      <c r="F90" s="1">
        <v>9</v>
      </c>
      <c r="G90" s="1" t="s">
        <v>1240</v>
      </c>
      <c r="H90" s="101" t="s">
        <v>1301</v>
      </c>
      <c r="I90" s="104" t="s">
        <v>1302</v>
      </c>
      <c r="J90" s="1" t="s">
        <v>1223</v>
      </c>
      <c r="K90" s="106" t="str">
        <f>_xlfn.CONCAT(Table378[[#This Row],[id]]," ",Table378[[#This Row],[Aleluya Año C]]," ",Table378[[#This Row],[Cita]])</f>
        <v>aitos9b Tu palabra, Señor, es verdad;
conságranos en la verdad. Aleluya Cf. Jn 17, 17b.a</v>
      </c>
      <c r="L90" t="s">
        <v>1541</v>
      </c>
      <c r="M90" t="b">
        <f>Table378[[#This Row],[code2]]=N90</f>
        <v>0</v>
      </c>
      <c r="O90" t="s">
        <v>1743</v>
      </c>
      <c r="P90" t="str">
        <f t="shared" si="3"/>
        <v>aitos</v>
      </c>
      <c r="Q90" t="str">
        <f>_xlfn.CONCAT("cp aitos1c.css ",Table378[[#This Row],[Code]],".css")</f>
        <v>cp aitos1c.css aitos9b.css</v>
      </c>
      <c r="S9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{"id":"aitos9b","titulo": "o9b | Año B, TO, Semana: 9, Aleluya Interleccional.","salmo": "Liturgia","letra": "o9b","archivo": "/src/ainterleccional.html?canto=aitos9b"},</v>
      </c>
    </row>
    <row r="91" spans="2:19" ht="58" x14ac:dyDescent="0.35">
      <c r="B91" s="119" t="s">
        <v>1542</v>
      </c>
      <c r="C91" s="105">
        <v>89</v>
      </c>
      <c r="D91" s="105" t="str">
        <f t="shared" si="2"/>
        <v>aitos10b</v>
      </c>
      <c r="E91" s="1" t="s">
        <v>1202</v>
      </c>
      <c r="F91" s="1">
        <v>10</v>
      </c>
      <c r="G91" s="1" t="s">
        <v>1240</v>
      </c>
      <c r="H91" s="101" t="s">
        <v>1303</v>
      </c>
      <c r="I91" s="104" t="s">
        <v>1304</v>
      </c>
      <c r="J91" s="1" t="s">
        <v>1223</v>
      </c>
      <c r="K91" s="106" t="str">
        <f>_xlfn.CONCAT(Table378[[#This Row],[id]]," ",Table378[[#This Row],[Aleluya Año C]]," ",Table378[[#This Row],[Cita]])</f>
        <v>aitos10b Ahora el Príncipe de este mundo va a ser echado fuera
–dice el Señor–.
Y cuando yo sea elevado sobre la tierra
atraeré a todos hacia mí. Aleluya Jn 12, 31b-32</v>
      </c>
      <c r="L91" t="s">
        <v>1542</v>
      </c>
      <c r="M91" t="b">
        <f>Table378[[#This Row],[code2]]=N91</f>
        <v>0</v>
      </c>
      <c r="O91" t="s">
        <v>1745</v>
      </c>
      <c r="P91" t="str">
        <f t="shared" si="3"/>
        <v>aitos</v>
      </c>
      <c r="Q91" t="str">
        <f>_xlfn.CONCAT("cp aitos1c.css ",Table378[[#This Row],[Code]],".css")</f>
        <v>cp aitos1c.css aitos10b.css</v>
      </c>
      <c r="S9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{"id":"aitos10b","titulo": "o10b | Año B, TO, Semana: 10, Aleluya Interleccional.","salmo": "Liturgia","letra": "o10b","archivo": "/src/ainterleccional.html?canto=aitos10b"},</v>
      </c>
    </row>
    <row r="92" spans="2:19" ht="29" x14ac:dyDescent="0.35">
      <c r="B92" s="119" t="s">
        <v>1543</v>
      </c>
      <c r="C92" s="105">
        <v>90</v>
      </c>
      <c r="D92" s="105" t="str">
        <f t="shared" si="2"/>
        <v>aitos11b</v>
      </c>
      <c r="E92" s="1" t="s">
        <v>1202</v>
      </c>
      <c r="F92" s="1">
        <v>11</v>
      </c>
      <c r="G92" s="1" t="s">
        <v>1240</v>
      </c>
      <c r="H92" s="101" t="s">
        <v>1258</v>
      </c>
      <c r="I92" s="104" t="s">
        <v>1200</v>
      </c>
      <c r="J92" s="1" t="s">
        <v>1223</v>
      </c>
      <c r="K92" s="106" t="str">
        <f>_xlfn.CONCAT(Table378[[#This Row],[id]]," ",Table378[[#This Row],[Aleluya Año C]]," ",Table378[[#This Row],[Cita]])</f>
        <v>aitos11b La semilla es la palabra de Dios, el sembrador es Cristo;
quien lo encuentra vive para siempre. Aleluya</v>
      </c>
      <c r="L92" t="s">
        <v>1543</v>
      </c>
      <c r="M92" t="b">
        <f>Table378[[#This Row],[code2]]=N92</f>
        <v>0</v>
      </c>
      <c r="O92" t="s">
        <v>1747</v>
      </c>
      <c r="P92" t="str">
        <f t="shared" si="3"/>
        <v>aitos</v>
      </c>
      <c r="Q92" t="str">
        <f>_xlfn.CONCAT("cp aitos1c.css ",Table378[[#This Row],[Code]],".css")</f>
        <v>cp aitos1c.css aitos11b.css</v>
      </c>
      <c r="S9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{"id":"aitos11b","titulo": "o11b | Año B, TO, Semana: 11, Aleluya Interleccional.","salmo": "Liturgia","letra": "o11b","archivo": "/src/ainterleccional.html?canto=aitos11b"},</v>
      </c>
    </row>
    <row r="93" spans="2:19" ht="29" x14ac:dyDescent="0.35">
      <c r="B93" s="119" t="s">
        <v>1544</v>
      </c>
      <c r="C93" s="105">
        <v>91</v>
      </c>
      <c r="D93" s="105" t="str">
        <f t="shared" si="2"/>
        <v>aitos12b</v>
      </c>
      <c r="E93" s="1" t="s">
        <v>1202</v>
      </c>
      <c r="F93" s="1">
        <v>12</v>
      </c>
      <c r="G93" s="1" t="s">
        <v>1240</v>
      </c>
      <c r="H93" s="101" t="s">
        <v>1222</v>
      </c>
      <c r="I93" s="104" t="s">
        <v>1297</v>
      </c>
      <c r="J93" s="1" t="s">
        <v>1223</v>
      </c>
      <c r="K93" s="106" t="str">
        <f>_xlfn.CONCAT(Table378[[#This Row],[id]]," ",Table378[[#This Row],[Aleluya Año C]]," ",Table378[[#This Row],[Cita]])</f>
        <v>aitos12b Un gran Profeta ha surgido entre nosotros.
Dios ha visitado a su pueblo. Aleluya Lc 7, 16</v>
      </c>
      <c r="L93" t="s">
        <v>1544</v>
      </c>
      <c r="M93" t="b">
        <f>Table378[[#This Row],[code2]]=N93</f>
        <v>0</v>
      </c>
      <c r="O93" t="s">
        <v>1749</v>
      </c>
      <c r="P93" t="str">
        <f t="shared" si="3"/>
        <v>aitos</v>
      </c>
      <c r="Q93" t="str">
        <f>_xlfn.CONCAT("cp aitos1c.css ",Table378[[#This Row],[Code]],".css")</f>
        <v>cp aitos1c.css aitos12b.css</v>
      </c>
      <c r="S9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{"id":"aitos12b","titulo": "o12b | Año B, TO, Semana: 12, Aleluya Interleccional.","salmo": "Liturgia","letra": "o12b","archivo": "/src/ainterleccional.html?canto=aitos12b"},</v>
      </c>
    </row>
    <row r="94" spans="2:19" ht="29" x14ac:dyDescent="0.35">
      <c r="B94" s="119" t="s">
        <v>1545</v>
      </c>
      <c r="C94" s="105">
        <v>92</v>
      </c>
      <c r="D94" s="105" t="str">
        <f t="shared" si="2"/>
        <v>aitos13b</v>
      </c>
      <c r="E94" s="1" t="s">
        <v>1202</v>
      </c>
      <c r="F94" s="1">
        <v>13</v>
      </c>
      <c r="G94" s="1" t="s">
        <v>1240</v>
      </c>
      <c r="H94" s="101" t="s">
        <v>1305</v>
      </c>
      <c r="I94" s="104" t="s">
        <v>1306</v>
      </c>
      <c r="J94" s="1" t="s">
        <v>1223</v>
      </c>
      <c r="K94" s="106" t="str">
        <f>_xlfn.CONCAT(Table378[[#This Row],[id]]," ",Table378[[#This Row],[Aleluya Año C]]," ",Table378[[#This Row],[Cita]])</f>
        <v>aitos13b Nuestro Salvador Jesucristo destruyó la muerte
y sacó a la luz la vida, por medio del Evangelio. Aleluya Cf. 2Tm 1, 10</v>
      </c>
      <c r="L94" t="s">
        <v>1545</v>
      </c>
      <c r="M94" t="b">
        <f>Table378[[#This Row],[code2]]=N94</f>
        <v>0</v>
      </c>
      <c r="O94" t="s">
        <v>1751</v>
      </c>
      <c r="P94" t="str">
        <f t="shared" si="3"/>
        <v>aitos</v>
      </c>
      <c r="Q94" t="str">
        <f>_xlfn.CONCAT("cp aitos1c.css ",Table378[[#This Row],[Code]],".css")</f>
        <v>cp aitos1c.css aitos13b.css</v>
      </c>
      <c r="S9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{"id":"aitos13b","titulo": "o13b | Año B, TO, Semana: 13, Aleluya Interleccional.","salmo": "Liturgia","letra": "o13b","archivo": "/src/ainterleccional.html?canto=aitos13b"},</v>
      </c>
    </row>
    <row r="95" spans="2:19" ht="29" x14ac:dyDescent="0.35">
      <c r="B95" s="119" t="s">
        <v>1546</v>
      </c>
      <c r="C95" s="105">
        <v>93</v>
      </c>
      <c r="D95" s="105" t="str">
        <f t="shared" si="2"/>
        <v>aitos14b</v>
      </c>
      <c r="E95" s="1" t="s">
        <v>1202</v>
      </c>
      <c r="F95" s="1">
        <v>14</v>
      </c>
      <c r="G95" s="1" t="s">
        <v>1240</v>
      </c>
      <c r="H95" s="101" t="s">
        <v>1307</v>
      </c>
      <c r="I95" s="104" t="s">
        <v>1298</v>
      </c>
      <c r="J95" s="1" t="s">
        <v>1223</v>
      </c>
      <c r="K95" s="106" t="str">
        <f>_xlfn.CONCAT(Table378[[#This Row],[id]]," ",Table378[[#This Row],[Aleluya Año C]]," ",Table378[[#This Row],[Cita]])</f>
        <v>aitos14b El Espíritu del Señor está sobre mí;
me ha enviado para anunciar el Evangelio a los pobres. Aleluya Lc 4, 18</v>
      </c>
      <c r="L95" t="s">
        <v>1546</v>
      </c>
      <c r="M95" t="b">
        <f>Table378[[#This Row],[code2]]=N95</f>
        <v>0</v>
      </c>
      <c r="O95" t="s">
        <v>1753</v>
      </c>
      <c r="P95" t="str">
        <f t="shared" si="3"/>
        <v>aitos</v>
      </c>
      <c r="Q95" t="str">
        <f>_xlfn.CONCAT("cp aitos1c.css ",Table378[[#This Row],[Code]],".css")</f>
        <v>cp aitos1c.css aitos14b.css</v>
      </c>
      <c r="S9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{"id":"aitos14b","titulo": "o14b | Año B, TO, Semana: 14, Aleluya Interleccional.","salmo": "Liturgia","letra": "o14b","archivo": "/src/ainterleccional.html?canto=aitos14b"},</v>
      </c>
    </row>
    <row r="96" spans="2:19" ht="58" x14ac:dyDescent="0.35">
      <c r="B96" s="119" t="s">
        <v>1547</v>
      </c>
      <c r="C96" s="105">
        <v>94</v>
      </c>
      <c r="D96" s="105" t="str">
        <f t="shared" si="2"/>
        <v>aitos15b</v>
      </c>
      <c r="E96" s="1" t="s">
        <v>1202</v>
      </c>
      <c r="F96" s="1">
        <v>15</v>
      </c>
      <c r="G96" s="1" t="s">
        <v>1240</v>
      </c>
      <c r="H96" s="101" t="s">
        <v>1267</v>
      </c>
      <c r="I96" s="104" t="s">
        <v>1268</v>
      </c>
      <c r="J96" s="1" t="s">
        <v>1223</v>
      </c>
      <c r="K96" s="106" t="str">
        <f>_xlfn.CONCAT(Table378[[#This Row],[id]]," ",Table378[[#This Row],[Aleluya Año C]]," ",Table378[[#This Row],[Cita]])</f>
        <v>aitos15b El Padre de nuestro Señor Jesucristo
ilumine los ojos de nuestro corazón,
para que comprendamos cuál es la esperanza
a la que nos llama. Aleluya Cf. Ef 1, 17-18</v>
      </c>
      <c r="L96" t="s">
        <v>1547</v>
      </c>
      <c r="M96" t="b">
        <f>Table378[[#This Row],[code2]]=N96</f>
        <v>0</v>
      </c>
      <c r="O96" t="s">
        <v>1755</v>
      </c>
      <c r="P96" t="str">
        <f t="shared" si="3"/>
        <v>aitos</v>
      </c>
      <c r="Q96" t="str">
        <f>_xlfn.CONCAT("cp aitos1c.css ",Table378[[#This Row],[Code]],".css")</f>
        <v>cp aitos1c.css aitos15b.css</v>
      </c>
      <c r="S9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{"id":"aitos15b","titulo": "o15b | Año B, TO, Semana: 15, Aleluya Interleccional.","salmo": "Liturgia","letra": "o15b","archivo": "/src/ainterleccional.html?canto=aitos15b"},</v>
      </c>
    </row>
    <row r="97" spans="2:19" ht="43.5" x14ac:dyDescent="0.35">
      <c r="B97" s="119" t="s">
        <v>1548</v>
      </c>
      <c r="C97" s="105">
        <v>95</v>
      </c>
      <c r="D97" s="105" t="str">
        <f t="shared" si="2"/>
        <v>aitos16b</v>
      </c>
      <c r="E97" s="1" t="s">
        <v>1202</v>
      </c>
      <c r="F97" s="1">
        <v>16</v>
      </c>
      <c r="G97" s="1" t="s">
        <v>1240</v>
      </c>
      <c r="H97" s="101" t="s">
        <v>1226</v>
      </c>
      <c r="I97" s="104" t="s">
        <v>1275</v>
      </c>
      <c r="J97" s="1" t="s">
        <v>1223</v>
      </c>
      <c r="K97" s="106" t="str">
        <f>_xlfn.CONCAT(Table378[[#This Row],[id]]," ",Table378[[#This Row],[Aleluya Año C]]," ",Table378[[#This Row],[Cita]])</f>
        <v>aitos16b Mis ovejas escuchan mi voz
—dice el Señor—,
y yo las conozco, y ellas me siguen. Aleluya Jn 10, 27</v>
      </c>
      <c r="L97" t="s">
        <v>1548</v>
      </c>
      <c r="M97" t="b">
        <f>Table378[[#This Row],[code2]]=N97</f>
        <v>0</v>
      </c>
      <c r="O97" t="s">
        <v>1757</v>
      </c>
      <c r="P97" t="str">
        <f t="shared" si="3"/>
        <v>aitos</v>
      </c>
      <c r="Q97" t="str">
        <f>_xlfn.CONCAT("cp aitos1c.css ",Table378[[#This Row],[Code]],".css")</f>
        <v>cp aitos1c.css aitos16b.css</v>
      </c>
      <c r="S9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{"id":"aitos16b","titulo": "o16b | Año B, TO, Semana: 16, Aleluya Interleccional.","salmo": "Liturgia","letra": "o16b","archivo": "/src/ainterleccional.html?canto=aitos16b"},</v>
      </c>
    </row>
    <row r="98" spans="2:19" ht="29" x14ac:dyDescent="0.35">
      <c r="B98" s="119" t="s">
        <v>1549</v>
      </c>
      <c r="C98" s="105">
        <v>96</v>
      </c>
      <c r="D98" s="105" t="str">
        <f t="shared" si="2"/>
        <v>aitos17b</v>
      </c>
      <c r="E98" s="1" t="s">
        <v>1202</v>
      </c>
      <c r="F98" s="1">
        <v>17</v>
      </c>
      <c r="G98" s="1" t="s">
        <v>1240</v>
      </c>
      <c r="H98" s="101" t="s">
        <v>1222</v>
      </c>
      <c r="I98" s="104" t="s">
        <v>1297</v>
      </c>
      <c r="J98" s="1" t="s">
        <v>1223</v>
      </c>
      <c r="K98" s="106" t="str">
        <f>_xlfn.CONCAT(Table378[[#This Row],[id]]," ",Table378[[#This Row],[Aleluya Año C]]," ",Table378[[#This Row],[Cita]])</f>
        <v>aitos17b Un gran Profeta ha surgido entre nosotros.
Dios ha visitado a su pueblo. Aleluya Lc 7, 16</v>
      </c>
      <c r="L98" t="s">
        <v>1549</v>
      </c>
      <c r="M98" t="b">
        <f>Table378[[#This Row],[code2]]=N98</f>
        <v>0</v>
      </c>
      <c r="O98" t="s">
        <v>1759</v>
      </c>
      <c r="P98" t="str">
        <f t="shared" si="3"/>
        <v>aitos</v>
      </c>
      <c r="Q98" t="str">
        <f>_xlfn.CONCAT("cp aitos1c.css ",Table378[[#This Row],[Code]],".css")</f>
        <v>cp aitos1c.css aitos17b.css</v>
      </c>
      <c r="S9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{"id":"aitos17b","titulo": "o17b | Año B, TO, Semana: 17, Aleluya Interleccional.","salmo": "Liturgia","letra": "o17b","archivo": "/src/ainterleccional.html?canto=aitos17b"},</v>
      </c>
    </row>
    <row r="99" spans="2:19" ht="29" x14ac:dyDescent="0.35">
      <c r="B99" s="119" t="s">
        <v>1550</v>
      </c>
      <c r="C99" s="105">
        <v>97</v>
      </c>
      <c r="D99" s="105" t="str">
        <f t="shared" si="2"/>
        <v>aitos18b</v>
      </c>
      <c r="E99" s="1" t="s">
        <v>1202</v>
      </c>
      <c r="F99" s="1">
        <v>18</v>
      </c>
      <c r="G99" s="1" t="s">
        <v>1240</v>
      </c>
      <c r="H99" s="101" t="s">
        <v>1260</v>
      </c>
      <c r="I99" s="104" t="s">
        <v>1261</v>
      </c>
      <c r="J99" s="1" t="s">
        <v>1223</v>
      </c>
      <c r="K99" s="106" t="str">
        <f>_xlfn.CONCAT(Table378[[#This Row],[id]]," ",Table378[[#This Row],[Aleluya Año C]]," ",Table378[[#This Row],[Cita]])</f>
        <v>aitos18b No sólo de pan vive el hombre,
sino de toda palabra que sale de la boca de Dios. Aleluya Mt 4, 4b</v>
      </c>
      <c r="L99" t="s">
        <v>1550</v>
      </c>
      <c r="M99" t="b">
        <f>Table378[[#This Row],[code2]]=N99</f>
        <v>0</v>
      </c>
      <c r="O99" t="s">
        <v>1761</v>
      </c>
      <c r="P99" t="str">
        <f t="shared" si="3"/>
        <v>aitos</v>
      </c>
      <c r="Q99" t="str">
        <f>_xlfn.CONCAT("cp aitos1c.css ",Table378[[#This Row],[Code]],".css")</f>
        <v>cp aitos1c.css aitos18b.css</v>
      </c>
      <c r="S9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{"id":"aitos18b","titulo": "o18b | Año B, TO, Semana: 18, Aleluya Interleccional.","salmo": "Liturgia","letra": "o18b","archivo": "/src/ainterleccional.html?canto=aitos18b"},</v>
      </c>
    </row>
    <row r="100" spans="2:19" ht="43.5" x14ac:dyDescent="0.35">
      <c r="B100" s="119" t="s">
        <v>1551</v>
      </c>
      <c r="C100" s="105">
        <v>98</v>
      </c>
      <c r="D100" s="105" t="str">
        <f t="shared" si="2"/>
        <v>aitos19b</v>
      </c>
      <c r="E100" s="1" t="s">
        <v>1202</v>
      </c>
      <c r="F100" s="1">
        <v>19</v>
      </c>
      <c r="G100" s="1" t="s">
        <v>1240</v>
      </c>
      <c r="H100" s="101" t="s">
        <v>1308</v>
      </c>
      <c r="I100" s="104" t="s">
        <v>1309</v>
      </c>
      <c r="J100" s="1" t="s">
        <v>1223</v>
      </c>
      <c r="K100" s="106" t="str">
        <f>_xlfn.CONCAT(Table378[[#This Row],[id]]," ",Table378[[#This Row],[Aleluya Año C]]," ",Table378[[#This Row],[Cita]])</f>
        <v>aitos19b Yo soy el pan vivo que ha bajado del cielo
—dice el Señor—;
el que coma de este pan vivirá para siempre. Aleluya Jn 6, 51</v>
      </c>
      <c r="L100" t="s">
        <v>1551</v>
      </c>
      <c r="M100" t="b">
        <f>Table378[[#This Row],[code2]]=N100</f>
        <v>0</v>
      </c>
      <c r="O100" t="s">
        <v>1763</v>
      </c>
      <c r="P100" t="str">
        <f t="shared" si="3"/>
        <v>aitos</v>
      </c>
      <c r="Q100" t="str">
        <f>_xlfn.CONCAT("cp aitos1c.css ",Table378[[#This Row],[Code]],".css")</f>
        <v>cp aitos1c.css aitos19b.css</v>
      </c>
      <c r="S10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{"id":"aitos19b","titulo": "o19b | Año B, TO, Semana: 19, Aleluya Interleccional.","salmo": "Liturgia","letra": "o19b","archivo": "/src/ainterleccional.html?canto=aitos19b"},</v>
      </c>
    </row>
    <row r="101" spans="2:19" ht="43.5" x14ac:dyDescent="0.35">
      <c r="B101" s="119" t="s">
        <v>1552</v>
      </c>
      <c r="C101" s="105">
        <v>99</v>
      </c>
      <c r="D101" s="105" t="str">
        <f t="shared" si="2"/>
        <v>aitos20b</v>
      </c>
      <c r="E101" s="1" t="s">
        <v>1202</v>
      </c>
      <c r="F101" s="1">
        <v>20</v>
      </c>
      <c r="G101" s="1" t="s">
        <v>1240</v>
      </c>
      <c r="H101" s="101" t="s">
        <v>1310</v>
      </c>
      <c r="I101" s="104" t="s">
        <v>1311</v>
      </c>
      <c r="J101" s="1" t="s">
        <v>1223</v>
      </c>
      <c r="K101" s="106" t="str">
        <f>_xlfn.CONCAT(Table378[[#This Row],[id]]," ",Table378[[#This Row],[Aleluya Año C]]," ",Table378[[#This Row],[Cita]])</f>
        <v>aitos20b El que come mi carne y bebe mi sangre
habita en mí y yo en él
—dice el Señor—. Aleluya Jn 6, 56</v>
      </c>
      <c r="L101" t="s">
        <v>1552</v>
      </c>
      <c r="M101" t="b">
        <f>Table378[[#This Row],[code2]]=N101</f>
        <v>0</v>
      </c>
      <c r="O101" t="s">
        <v>1765</v>
      </c>
      <c r="P101" t="str">
        <f t="shared" si="3"/>
        <v>aitos</v>
      </c>
      <c r="Q101" t="str">
        <f>_xlfn.CONCAT("cp aitos1c.css ",Table378[[#This Row],[Code]],".css")</f>
        <v>cp aitos1c.css aitos20b.css</v>
      </c>
      <c r="S10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{"id":"aitos20b","titulo": "o20b | Año B, TO, Semana: 20, Aleluya Interleccional.","salmo": "Liturgia","letra": "o20b","archivo": "/src/ainterleccional.html?canto=aitos20b"},</v>
      </c>
    </row>
    <row r="102" spans="2:19" ht="29" x14ac:dyDescent="0.35">
      <c r="B102" s="119" t="s">
        <v>1553</v>
      </c>
      <c r="C102" s="105">
        <v>100</v>
      </c>
      <c r="D102" s="105" t="str">
        <f t="shared" si="2"/>
        <v>aitos21b</v>
      </c>
      <c r="E102" s="1" t="s">
        <v>1202</v>
      </c>
      <c r="F102" s="1">
        <v>21</v>
      </c>
      <c r="G102" s="1" t="s">
        <v>1240</v>
      </c>
      <c r="H102" s="101" t="s">
        <v>1229</v>
      </c>
      <c r="I102" s="104" t="s">
        <v>1312</v>
      </c>
      <c r="J102" s="1" t="s">
        <v>1223</v>
      </c>
      <c r="K102" s="106" t="str">
        <f>_xlfn.CONCAT(Table378[[#This Row],[id]]," ",Table378[[#This Row],[Aleluya Año C]]," ",Table378[[#This Row],[Cita]])</f>
        <v>aitos21b Tus palabras, Señor, son espíritu y vida;
tú tienes palabras de vida eterna. Aleluya Jn 6, 63c. 68c</v>
      </c>
      <c r="L102" t="s">
        <v>1553</v>
      </c>
      <c r="M102" t="b">
        <f>Table378[[#This Row],[code2]]=N102</f>
        <v>0</v>
      </c>
      <c r="O102" t="s">
        <v>1767</v>
      </c>
      <c r="P102" t="str">
        <f t="shared" si="3"/>
        <v>aitos</v>
      </c>
      <c r="Q102" t="str">
        <f>_xlfn.CONCAT("cp aitos1c.css ",Table378[[#This Row],[Code]],".css")</f>
        <v>cp aitos1c.css aitos21b.css</v>
      </c>
      <c r="S10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{"id":"aitos21b","titulo": "o21b | Año B, TO, Semana: 21, Aleluya Interleccional.","salmo": "Liturgia","letra": "o21b","archivo": "/src/ainterleccional.html?canto=aitos21b"},</v>
      </c>
    </row>
    <row r="103" spans="2:19" ht="29" x14ac:dyDescent="0.35">
      <c r="B103" s="119" t="s">
        <v>1554</v>
      </c>
      <c r="C103" s="105">
        <v>101</v>
      </c>
      <c r="D103" s="105" t="str">
        <f t="shared" si="2"/>
        <v>aitos22b</v>
      </c>
      <c r="E103" s="1" t="s">
        <v>1202</v>
      </c>
      <c r="F103" s="1">
        <v>22</v>
      </c>
      <c r="G103" s="1" t="s">
        <v>1240</v>
      </c>
      <c r="H103" s="101" t="s">
        <v>1299</v>
      </c>
      <c r="I103" s="104" t="s">
        <v>1300</v>
      </c>
      <c r="J103" s="1" t="s">
        <v>1223</v>
      </c>
      <c r="K103" s="106" t="str">
        <f>_xlfn.CONCAT(Table378[[#This Row],[id]]," ",Table378[[#This Row],[Aleluya Año C]]," ",Table378[[#This Row],[Cita]])</f>
        <v>aitos22b El Padre, por propia iniciativa, con la palabra de la verdad, nos engendró,
para que seamos como la primicia de sus criaturas. Aleluya St 1, 18</v>
      </c>
      <c r="L103" t="s">
        <v>1554</v>
      </c>
      <c r="M103" t="b">
        <f>Table378[[#This Row],[code2]]=N103</f>
        <v>0</v>
      </c>
      <c r="O103" t="s">
        <v>1769</v>
      </c>
      <c r="P103" t="str">
        <f t="shared" si="3"/>
        <v>aitos</v>
      </c>
      <c r="Q103" t="str">
        <f>_xlfn.CONCAT("cp aitos1c.css ",Table378[[#This Row],[Code]],".css")</f>
        <v>cp aitos1c.css aitos22b.css</v>
      </c>
      <c r="S10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{"id":"aitos22b","titulo": "o22b | Año B, TO, Semana: 22, Aleluya Interleccional.","salmo": "Liturgia","letra": "o22b","archivo": "/src/ainterleccional.html?canto=aitos22b"},</v>
      </c>
    </row>
    <row r="104" spans="2:19" ht="29" x14ac:dyDescent="0.35">
      <c r="B104" s="119" t="s">
        <v>1555</v>
      </c>
      <c r="C104" s="105">
        <v>102</v>
      </c>
      <c r="D104" s="105" t="str">
        <f t="shared" si="2"/>
        <v>aitos23b</v>
      </c>
      <c r="E104" s="1" t="s">
        <v>1202</v>
      </c>
      <c r="F104" s="1">
        <v>23</v>
      </c>
      <c r="G104" s="1" t="s">
        <v>1240</v>
      </c>
      <c r="H104" s="101" t="s">
        <v>1243</v>
      </c>
      <c r="I104" s="104" t="s">
        <v>1264</v>
      </c>
      <c r="J104" s="1" t="s">
        <v>1223</v>
      </c>
      <c r="K104" s="106" t="str">
        <f>_xlfn.CONCAT(Table378[[#This Row],[id]]," ",Table378[[#This Row],[Aleluya Año C]]," ",Table378[[#This Row],[Cita]])</f>
        <v>aitos23b Jesús proclamaba el Evangelio del reino,
curando las dolencias del pueblo. Aleluya Mt 4, 23</v>
      </c>
      <c r="L104" t="s">
        <v>1555</v>
      </c>
      <c r="M104" t="b">
        <f>Table378[[#This Row],[code2]]=N104</f>
        <v>0</v>
      </c>
      <c r="O104" t="s">
        <v>1771</v>
      </c>
      <c r="P104" t="str">
        <f t="shared" si="3"/>
        <v>aitos</v>
      </c>
      <c r="Q104" t="str">
        <f>_xlfn.CONCAT("cp aitos1c.css ",Table378[[#This Row],[Code]],".css")</f>
        <v>cp aitos1c.css aitos23b.css</v>
      </c>
      <c r="S10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{"id":"aitos23b","titulo": "o23b | Año B, TO, Semana: 23, Aleluya Interleccional.","salmo": "Liturgia","letra": "o23b","archivo": "/src/ainterleccional.html?canto=aitos23b"},</v>
      </c>
    </row>
    <row r="105" spans="2:19" ht="43.5" x14ac:dyDescent="0.35">
      <c r="B105" s="119" t="s">
        <v>1556</v>
      </c>
      <c r="C105" s="105">
        <v>103</v>
      </c>
      <c r="D105" s="105" t="str">
        <f t="shared" si="2"/>
        <v>aitos24b</v>
      </c>
      <c r="E105" s="1" t="s">
        <v>1202</v>
      </c>
      <c r="F105" s="1">
        <v>24</v>
      </c>
      <c r="G105" s="1" t="s">
        <v>1240</v>
      </c>
      <c r="H105" s="101" t="s">
        <v>1313</v>
      </c>
      <c r="I105" s="104" t="s">
        <v>1314</v>
      </c>
      <c r="J105" s="1" t="s">
        <v>1223</v>
      </c>
      <c r="K105" s="106" t="str">
        <f>_xlfn.CONCAT(Table378[[#This Row],[id]]," ",Table378[[#This Row],[Aleluya Año C]]," ",Table378[[#This Row],[Cita]])</f>
        <v>aitos24b Dios me libre de gloriarme si no es en la cruz del Señor,
en la cual el mundo está crucificado para mí,
y yo para el mundo. Aleluya Ga 6, 14</v>
      </c>
      <c r="L105" t="s">
        <v>1556</v>
      </c>
      <c r="M105" t="b">
        <f>Table378[[#This Row],[code2]]=N105</f>
        <v>0</v>
      </c>
      <c r="O105" t="s">
        <v>1773</v>
      </c>
      <c r="P105" t="str">
        <f t="shared" si="3"/>
        <v>aitos</v>
      </c>
      <c r="Q105" t="str">
        <f>_xlfn.CONCAT("cp aitos1c.css ",Table378[[#This Row],[Code]],".css")</f>
        <v>cp aitos1c.css aitos24b.css</v>
      </c>
      <c r="S10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{"id":"aitos24b","titulo": "o24b | Año B, TO, Semana: 24, Aleluya Interleccional.","salmo": "Liturgia","letra": "o24b","archivo": "/src/ainterleccional.html?canto=aitos24b"},</v>
      </c>
    </row>
    <row r="106" spans="2:19" ht="29" x14ac:dyDescent="0.35">
      <c r="B106" s="119" t="s">
        <v>1557</v>
      </c>
      <c r="C106" s="105">
        <v>104</v>
      </c>
      <c r="D106" s="105" t="str">
        <f t="shared" si="2"/>
        <v>aitos25b</v>
      </c>
      <c r="E106" s="1" t="s">
        <v>1202</v>
      </c>
      <c r="F106" s="1">
        <v>25</v>
      </c>
      <c r="G106" s="1" t="s">
        <v>1240</v>
      </c>
      <c r="H106" s="101" t="s">
        <v>1315</v>
      </c>
      <c r="I106" s="104" t="s">
        <v>1316</v>
      </c>
      <c r="J106" s="1" t="s">
        <v>1223</v>
      </c>
      <c r="K106" s="106" t="str">
        <f>_xlfn.CONCAT(Table378[[#This Row],[id]]," ",Table378[[#This Row],[Aleluya Año C]]," ",Table378[[#This Row],[Cita]])</f>
        <v>aitos25b Dios nos llamó por medio del Evangelio,
para que sea nuestra la gloria de nuestro Señor Jesucristo. Aleluya 2Ts 2, 14</v>
      </c>
      <c r="L106" t="s">
        <v>1557</v>
      </c>
      <c r="M106" t="b">
        <f>Table378[[#This Row],[code2]]=N106</f>
        <v>0</v>
      </c>
      <c r="O106" t="s">
        <v>1775</v>
      </c>
      <c r="P106" t="str">
        <f t="shared" si="3"/>
        <v>aitos</v>
      </c>
      <c r="Q106" t="str">
        <f>_xlfn.CONCAT("cp aitos1c.css ",Table378[[#This Row],[Code]],".css")</f>
        <v>cp aitos1c.css aitos25b.css</v>
      </c>
      <c r="S10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{"id":"aitos25b","titulo": "o25b | Año B, TO, Semana: 25, Aleluya Interleccional.","salmo": "Liturgia","letra": "o25b","archivo": "/src/ainterleccional.html?canto=aitos25b"},</v>
      </c>
    </row>
    <row r="107" spans="2:19" ht="29" x14ac:dyDescent="0.35">
      <c r="B107" s="119" t="s">
        <v>1558</v>
      </c>
      <c r="C107" s="105">
        <v>105</v>
      </c>
      <c r="D107" s="105" t="str">
        <f t="shared" si="2"/>
        <v>aitos26b</v>
      </c>
      <c r="E107" s="1" t="s">
        <v>1202</v>
      </c>
      <c r="F107" s="1">
        <v>26</v>
      </c>
      <c r="G107" s="1" t="s">
        <v>1240</v>
      </c>
      <c r="H107" s="101" t="s">
        <v>1301</v>
      </c>
      <c r="I107" s="104" t="s">
        <v>1317</v>
      </c>
      <c r="J107" s="1" t="s">
        <v>1223</v>
      </c>
      <c r="K107" s="106" t="str">
        <f>_xlfn.CONCAT(Table378[[#This Row],[id]]," ",Table378[[#This Row],[Aleluya Año C]]," ",Table378[[#This Row],[Cita]])</f>
        <v>aitos26b Tu palabra, Señor, es verdad;
conságranos en la verdad. Aleluya Jn 17, 17b.a</v>
      </c>
      <c r="L107" t="s">
        <v>1558</v>
      </c>
      <c r="M107" t="b">
        <f>Table378[[#This Row],[code2]]=N107</f>
        <v>0</v>
      </c>
      <c r="O107" t="s">
        <v>1777</v>
      </c>
      <c r="P107" t="str">
        <f t="shared" si="3"/>
        <v>aitos</v>
      </c>
      <c r="Q107" t="str">
        <f>_xlfn.CONCAT("cp aitos1c.css ",Table378[[#This Row],[Code]],".css")</f>
        <v>cp aitos1c.css aitos26b.css</v>
      </c>
      <c r="S10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{"id":"aitos26b","titulo": "o26b | Año B, TO, Semana: 26, Aleluya Interleccional.","salmo": "Liturgia","letra": "o26b","archivo": "/src/ainterleccional.html?canto=aitos26b"},</v>
      </c>
    </row>
    <row r="108" spans="2:19" ht="29" x14ac:dyDescent="0.35">
      <c r="B108" s="119" t="s">
        <v>1559</v>
      </c>
      <c r="C108" s="105">
        <v>106</v>
      </c>
      <c r="D108" s="105" t="str">
        <f t="shared" si="2"/>
        <v>aitos27b</v>
      </c>
      <c r="E108" s="1" t="s">
        <v>1202</v>
      </c>
      <c r="F108" s="1">
        <v>27</v>
      </c>
      <c r="G108" s="1" t="s">
        <v>1240</v>
      </c>
      <c r="H108" s="101" t="s">
        <v>1318</v>
      </c>
      <c r="I108" s="104" t="s">
        <v>1319</v>
      </c>
      <c r="J108" s="1" t="s">
        <v>1223</v>
      </c>
      <c r="K108" s="106" t="str">
        <f>_xlfn.CONCAT(Table378[[#This Row],[id]]," ",Table378[[#This Row],[Aleluya Año C]]," ",Table378[[#This Row],[Cita]])</f>
        <v>aitos27b Si nos amamos unos a otros, Dios permanece en nosotros,
y su amor ha llegado en nosotros a su plenitud. Aleluya 1Jn 4, 12</v>
      </c>
      <c r="L108" t="s">
        <v>1559</v>
      </c>
      <c r="M108" t="b">
        <f>Table378[[#This Row],[code2]]=N108</f>
        <v>0</v>
      </c>
      <c r="O108" t="s">
        <v>1779</v>
      </c>
      <c r="P108" t="str">
        <f t="shared" si="3"/>
        <v>aitos</v>
      </c>
      <c r="Q108" t="str">
        <f>_xlfn.CONCAT("cp aitos1c.css ",Table378[[#This Row],[Code]],".css")</f>
        <v>cp aitos1c.css aitos27b.css</v>
      </c>
      <c r="S10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{"id":"aitos27b","titulo": "o27b | Año B, TO, Semana: 27, Aleluya Interleccional.","salmo": "Liturgia","letra": "o27b","archivo": "/src/ainterleccional.html?canto=aitos27b"},</v>
      </c>
    </row>
    <row r="109" spans="2:19" ht="29" x14ac:dyDescent="0.35">
      <c r="B109" s="119" t="s">
        <v>1560</v>
      </c>
      <c r="C109" s="105">
        <v>107</v>
      </c>
      <c r="D109" s="105" t="str">
        <f t="shared" si="2"/>
        <v>aitos28b</v>
      </c>
      <c r="E109" s="1" t="s">
        <v>1202</v>
      </c>
      <c r="F109" s="1">
        <v>28</v>
      </c>
      <c r="G109" s="1" t="s">
        <v>1240</v>
      </c>
      <c r="H109" s="101" t="s">
        <v>1232</v>
      </c>
      <c r="I109" s="104" t="s">
        <v>1320</v>
      </c>
      <c r="J109" s="1" t="s">
        <v>1223</v>
      </c>
      <c r="K109" s="106" t="str">
        <f>_xlfn.CONCAT(Table378[[#This Row],[id]]," ",Table378[[#This Row],[Aleluya Año C]]," ",Table378[[#This Row],[Cita]])</f>
        <v>aitos28b Dichosos los pobres en el espíritu,
porque de ellos es el reino de los cielos. Aleluya Mt 5, 3</v>
      </c>
      <c r="L109" t="s">
        <v>1560</v>
      </c>
      <c r="M109" t="b">
        <f>Table378[[#This Row],[code2]]=N109</f>
        <v>0</v>
      </c>
      <c r="O109" t="s">
        <v>1781</v>
      </c>
      <c r="P109" t="str">
        <f t="shared" si="3"/>
        <v>aitos</v>
      </c>
      <c r="Q109" t="str">
        <f>_xlfn.CONCAT("cp aitos1c.css ",Table378[[#This Row],[Code]],".css")</f>
        <v>cp aitos1c.css aitos28b.css</v>
      </c>
      <c r="S10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{"id":"aitos28b","titulo": "o28b | Año B, TO, Semana: 28, Aleluya Interleccional.","salmo": "Liturgia","letra": "o28b","archivo": "/src/ainterleccional.html?canto=aitos28b"},</v>
      </c>
    </row>
    <row r="110" spans="2:19" ht="29" x14ac:dyDescent="0.35">
      <c r="B110" s="119" t="s">
        <v>1561</v>
      </c>
      <c r="C110" s="105">
        <v>108</v>
      </c>
      <c r="D110" s="105" t="str">
        <f t="shared" si="2"/>
        <v>aitos29b</v>
      </c>
      <c r="E110" s="1" t="s">
        <v>1202</v>
      </c>
      <c r="F110" s="1">
        <v>29</v>
      </c>
      <c r="G110" s="1" t="s">
        <v>1240</v>
      </c>
      <c r="H110" s="101" t="s">
        <v>1321</v>
      </c>
      <c r="I110" s="104" t="s">
        <v>1322</v>
      </c>
      <c r="J110" s="1" t="s">
        <v>1223</v>
      </c>
      <c r="K110" s="106" t="str">
        <f>_xlfn.CONCAT(Table378[[#This Row],[id]]," ",Table378[[#This Row],[Aleluya Año C]]," ",Table378[[#This Row],[Cita]])</f>
        <v>aitos29b El Hijo del hombre ha venido para servir
y dar su vida en rescate por todos. Aleluya Mc 10, 45</v>
      </c>
      <c r="L110" t="s">
        <v>1561</v>
      </c>
      <c r="M110" t="b">
        <f>Table378[[#This Row],[code2]]=N110</f>
        <v>0</v>
      </c>
      <c r="O110" t="s">
        <v>1783</v>
      </c>
      <c r="P110" t="str">
        <f t="shared" si="3"/>
        <v>aitos</v>
      </c>
      <c r="Q110" t="str">
        <f>_xlfn.CONCAT("cp aitos1c.css ",Table378[[#This Row],[Code]],".css")</f>
        <v>cp aitos1c.css aitos29b.css</v>
      </c>
      <c r="S11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{"id":"aitos29b","titulo": "o29b | Año B, TO, Semana: 29, Aleluya Interleccional.","salmo": "Liturgia","letra": "o29b","archivo": "/src/ainterleccional.html?canto=aitos29b"},</v>
      </c>
    </row>
    <row r="111" spans="2:19" ht="29" x14ac:dyDescent="0.35">
      <c r="B111" s="119" t="s">
        <v>1562</v>
      </c>
      <c r="C111" s="105">
        <v>109</v>
      </c>
      <c r="D111" s="105" t="str">
        <f t="shared" si="2"/>
        <v>aitos30b</v>
      </c>
      <c r="E111" s="1" t="s">
        <v>1202</v>
      </c>
      <c r="F111" s="1">
        <v>30</v>
      </c>
      <c r="G111" s="1" t="s">
        <v>1240</v>
      </c>
      <c r="H111" s="101" t="s">
        <v>1305</v>
      </c>
      <c r="I111" s="104" t="s">
        <v>1323</v>
      </c>
      <c r="J111" s="1" t="s">
        <v>1223</v>
      </c>
      <c r="K111" s="106" t="str">
        <f>_xlfn.CONCAT(Table378[[#This Row],[id]]," ",Table378[[#This Row],[Aleluya Año C]]," ",Table378[[#This Row],[Cita]])</f>
        <v>aitos30b Nuestro Salvador Jesucristo destruyó la muerte
y sacó a la luz la vida, por medio del Evangelio. Aleluya 2Tm 1, 10</v>
      </c>
      <c r="L111" t="s">
        <v>1562</v>
      </c>
      <c r="M111" t="b">
        <f>Table378[[#This Row],[code2]]=N111</f>
        <v>0</v>
      </c>
      <c r="O111" t="s">
        <v>1785</v>
      </c>
      <c r="P111" t="str">
        <f t="shared" si="3"/>
        <v>aitos</v>
      </c>
      <c r="Q111" t="str">
        <f>_xlfn.CONCAT("cp aitos1c.css ",Table378[[#This Row],[Code]],".css")</f>
        <v>cp aitos1c.css aitos30b.css</v>
      </c>
      <c r="S11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{"id":"aitos30b","titulo": "o30b | Año B, TO, Semana: 30, Aleluya Interleccional.","salmo": "Liturgia","letra": "o30b","archivo": "/src/ainterleccional.html?canto=aitos30b"},</v>
      </c>
    </row>
    <row r="112" spans="2:19" ht="43.5" x14ac:dyDescent="0.35">
      <c r="B112" s="119" t="s">
        <v>1563</v>
      </c>
      <c r="C112" s="105">
        <v>110</v>
      </c>
      <c r="D112" s="105" t="str">
        <f t="shared" si="2"/>
        <v>aitos31b</v>
      </c>
      <c r="E112" s="1" t="s">
        <v>1202</v>
      </c>
      <c r="F112" s="1">
        <v>31</v>
      </c>
      <c r="G112" s="1" t="s">
        <v>1240</v>
      </c>
      <c r="H112" s="101" t="s">
        <v>1279</v>
      </c>
      <c r="I112" s="104" t="s">
        <v>1280</v>
      </c>
      <c r="J112" s="1" t="s">
        <v>1223</v>
      </c>
      <c r="K112" s="106" t="str">
        <f>_xlfn.CONCAT(Table378[[#This Row],[id]]," ",Table378[[#This Row],[Aleluya Año C]]," ",Table378[[#This Row],[Cita]])</f>
        <v>aitos31b El que me ama guardará mi palabra
—dice el Señor—,
y mi Padre lo amará, y vendremos a él. Aleluya Jn 14, 23</v>
      </c>
      <c r="L112" t="s">
        <v>1563</v>
      </c>
      <c r="M112" t="b">
        <f>Table378[[#This Row],[code2]]=N112</f>
        <v>0</v>
      </c>
      <c r="O112" t="s">
        <v>1787</v>
      </c>
      <c r="P112" t="str">
        <f t="shared" si="3"/>
        <v>aitos</v>
      </c>
      <c r="Q112" t="str">
        <f>_xlfn.CONCAT("cp aitos1c.css ",Table378[[#This Row],[Code]],".css")</f>
        <v>cp aitos1c.css aitos31b.css</v>
      </c>
      <c r="S11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{"id":"aitos31b","titulo": "o31b | Año B, TO, Semana: 31, Aleluya Interleccional.","salmo": "Liturgia","letra": "o31b","archivo": "/src/ainterleccional.html?canto=aitos31b"},</v>
      </c>
    </row>
    <row r="113" spans="2:19" ht="29" x14ac:dyDescent="0.35">
      <c r="B113" s="119" t="s">
        <v>1564</v>
      </c>
      <c r="C113" s="105">
        <v>111</v>
      </c>
      <c r="D113" s="105" t="str">
        <f t="shared" si="2"/>
        <v>aitos32b</v>
      </c>
      <c r="E113" s="1" t="s">
        <v>1202</v>
      </c>
      <c r="F113" s="1">
        <v>32</v>
      </c>
      <c r="G113" s="1" t="s">
        <v>1240</v>
      </c>
      <c r="H113" s="101" t="s">
        <v>1232</v>
      </c>
      <c r="I113" s="104" t="s">
        <v>1320</v>
      </c>
      <c r="J113" s="1" t="s">
        <v>1223</v>
      </c>
      <c r="K113" s="106" t="str">
        <f>_xlfn.CONCAT(Table378[[#This Row],[id]]," ",Table378[[#This Row],[Aleluya Año C]]," ",Table378[[#This Row],[Cita]])</f>
        <v>aitos32b Dichosos los pobres en el espíritu,
porque de ellos es el reino de los cielos. Aleluya Mt 5, 3</v>
      </c>
      <c r="L113" t="s">
        <v>1564</v>
      </c>
      <c r="M113" t="b">
        <f>Table378[[#This Row],[code2]]=N113</f>
        <v>0</v>
      </c>
      <c r="O113" t="s">
        <v>1789</v>
      </c>
      <c r="P113" t="str">
        <f t="shared" si="3"/>
        <v>aitos</v>
      </c>
      <c r="Q113" t="str">
        <f>_xlfn.CONCAT("cp aitos1c.css ",Table378[[#This Row],[Code]],".css")</f>
        <v>cp aitos1c.css aitos32b.css</v>
      </c>
      <c r="S11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{"id":"aitos32b","titulo": "o32b | Año B, TO, Semana: 32, Aleluya Interleccional.","salmo": "Liturgia","letra": "o32b","archivo": "/src/ainterleccional.html?canto=aitos32b"},</v>
      </c>
    </row>
    <row r="114" spans="2:19" ht="43.5" x14ac:dyDescent="0.35">
      <c r="B114" s="119" t="s">
        <v>1565</v>
      </c>
      <c r="C114" s="105">
        <v>112</v>
      </c>
      <c r="D114" s="105" t="str">
        <f t="shared" si="2"/>
        <v>aitos33b</v>
      </c>
      <c r="E114" s="1" t="s">
        <v>1202</v>
      </c>
      <c r="F114" s="1">
        <v>33</v>
      </c>
      <c r="G114" s="1" t="s">
        <v>1240</v>
      </c>
      <c r="H114" s="101" t="s">
        <v>1326</v>
      </c>
      <c r="I114" s="104" t="s">
        <v>1327</v>
      </c>
      <c r="J114" s="1" t="s">
        <v>1223</v>
      </c>
      <c r="K114" s="106" t="str">
        <f>_xlfn.CONCAT(Table378[[#This Row],[id]]," ",Table378[[#This Row],[Aleluya Año C]]," ",Table378[[#This Row],[Cita]])</f>
        <v>aitos33b Estad siempre despiertos,
pidiendo fuerza para manteneros en pie
ante el Hijo del hombre. Aleluya Lc 21, 36</v>
      </c>
      <c r="L114" t="s">
        <v>1565</v>
      </c>
      <c r="M114" t="b">
        <f>Table378[[#This Row],[code2]]=N114</f>
        <v>0</v>
      </c>
      <c r="O114" t="s">
        <v>1791</v>
      </c>
      <c r="P114" t="str">
        <f t="shared" si="3"/>
        <v>aitos</v>
      </c>
      <c r="Q114" t="str">
        <f>_xlfn.CONCAT("cp aitos1c.css ",Table378[[#This Row],[Code]],".css")</f>
        <v>cp aitos1c.css aitos33b.css</v>
      </c>
      <c r="S11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{"id":"aitos33b","titulo": "o33b | Año B, TO, Semana: 33, Aleluya Interleccional.","salmo": "Liturgia","letra": "o33b","archivo": "/src/ainterleccional.html?canto=aitos33b"},</v>
      </c>
    </row>
    <row r="115" spans="2:19" ht="29" x14ac:dyDescent="0.35">
      <c r="B115" s="119" t="s">
        <v>1566</v>
      </c>
      <c r="C115" s="105">
        <v>113</v>
      </c>
      <c r="D115" s="105" t="str">
        <f t="shared" si="2"/>
        <v>aitos34b</v>
      </c>
      <c r="E115" s="1" t="s">
        <v>1202</v>
      </c>
      <c r="F115" s="1">
        <v>34</v>
      </c>
      <c r="G115" s="1" t="s">
        <v>1240</v>
      </c>
      <c r="H115" s="101" t="s">
        <v>1286</v>
      </c>
      <c r="I115" s="104" t="s">
        <v>1325</v>
      </c>
      <c r="J115" s="1" t="s">
        <v>1324</v>
      </c>
      <c r="K115" s="106" t="str">
        <f>_xlfn.CONCAT(Table378[[#This Row],[id]]," ",Table378[[#This Row],[Aleluya Año C]]," ",Table378[[#This Row],[Cita]])</f>
        <v>aitos34b Bendito el que viene en nombre del Señor.
Bendito el reino que llega, el de nuestro padre David. Aleluya Mc 11 9b-10a</v>
      </c>
      <c r="L115" t="s">
        <v>1566</v>
      </c>
      <c r="M115" t="b">
        <f>Table378[[#This Row],[code2]]=N115</f>
        <v>0</v>
      </c>
      <c r="O115" t="s">
        <v>1793</v>
      </c>
      <c r="P115" t="str">
        <f t="shared" si="3"/>
        <v>aitos</v>
      </c>
      <c r="Q115" t="str">
        <f>_xlfn.CONCAT("cp aitos1c.css ",Table378[[#This Row],[Code]],".css")</f>
        <v>cp aitos1c.css aitos34b.css</v>
      </c>
      <c r="S11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{"id":"aitos34b","titulo": "o34b | Año B, TO, Semana: 34, Aleluya Interleccional.","salmo": "Liturgia","letra": "o34b","archivo": "/src/ainterleccional.html?canto=aitos34b"},</v>
      </c>
    </row>
    <row r="116" spans="2:19" ht="58" x14ac:dyDescent="0.35">
      <c r="B116" s="119" t="s">
        <v>1567</v>
      </c>
      <c r="C116" s="105">
        <v>114</v>
      </c>
      <c r="D116" s="1" t="str">
        <f t="shared" si="2"/>
        <v>aitosscscb</v>
      </c>
      <c r="E116" s="1" t="s">
        <v>1202</v>
      </c>
      <c r="F116" s="1" t="s">
        <v>1427</v>
      </c>
      <c r="G116" s="1" t="s">
        <v>1240</v>
      </c>
      <c r="H116" s="101" t="s">
        <v>1425</v>
      </c>
      <c r="I116" s="104" t="s">
        <v>1426</v>
      </c>
      <c r="J116" s="1" t="s">
        <v>1223</v>
      </c>
      <c r="K116" s="106" t="str">
        <f>_xlfn.CONCAT(Table378[[#This Row],[id]]," ",Table378[[#This Row],[Aleluya Año C]]," ",Table378[[#This Row],[Cita]])</f>
        <v>aitosscscb Yo soy el pan vivo que ha bajado del cielo
—dice el Señor—;
el que coma de este pan
vivirá para siempre. Aleluya Jn 6, 51 - Santísimo Cuerpo y Sangre de Cristo</v>
      </c>
      <c r="L116" t="s">
        <v>1567</v>
      </c>
      <c r="M116" t="b">
        <f>Table378[[#This Row],[code2]]=N116</f>
        <v>0</v>
      </c>
      <c r="O116" t="s">
        <v>2327</v>
      </c>
      <c r="P116" t="str">
        <f t="shared" si="3"/>
        <v>aitos</v>
      </c>
      <c r="Q116" t="str">
        <f>_xlfn.CONCAT("cp aitos1c.css ",Table378[[#This Row],[Code]],".css")</f>
        <v>cp aitos1c.css aitosscscb.css</v>
      </c>
      <c r="S11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{"id":"aitosscscb","titulo": "oscscb | Año B, TO, Semana: scsc, Aleluya Interleccional.","salmo": "Liturgia","letra": "oscscb","archivo": "/src/ainterleccional.html?canto=aitosscscb"},</v>
      </c>
    </row>
    <row r="117" spans="2:19" ht="135" x14ac:dyDescent="0.35">
      <c r="B117" s="119" t="s">
        <v>1654</v>
      </c>
      <c r="C117" s="105">
        <v>115</v>
      </c>
      <c r="D117" s="1" t="str">
        <f t="shared" si="2"/>
        <v>aitosvsb</v>
      </c>
      <c r="E117" s="1" t="s">
        <v>1202</v>
      </c>
      <c r="F117" s="1" t="s">
        <v>1404</v>
      </c>
      <c r="G117" s="1" t="s">
        <v>1240</v>
      </c>
      <c r="H117" s="101" t="s">
        <v>1437</v>
      </c>
      <c r="I117" s="104" t="s">
        <v>1438</v>
      </c>
      <c r="J117" s="1" t="s">
        <v>1223</v>
      </c>
      <c r="K117" s="106" t="str">
        <f>_xlfn.CONCAT(Table378[[#This Row],[id]]," ",Table378[[#This Row],[Aleluya Año C]]," ",Table378[[#This Row],[Cita]])</f>
        <v xml:space="preserve">aitosvsb Cargad con mi yugo y aprended de mí
—dice el Señor—,
que soy manso y humilde de corazón.
ó 
Dios nos amó y nos envió a su Hijo
como víctima de propiciación por nuestros pecados.
 Aleluya Mt 11, 29ab - El Sagrado Corazón de Jesús
- Viernes posterior al segundo domingo después de Pentecostés
ó 
Aleluya 1Jn 4, 10b
</v>
      </c>
      <c r="L117" t="s">
        <v>1654</v>
      </c>
      <c r="M117" t="b">
        <f>Table378[[#This Row],[code2]]=N117</f>
        <v>0</v>
      </c>
      <c r="O117" t="s">
        <v>2328</v>
      </c>
      <c r="P117" t="str">
        <f t="shared" si="3"/>
        <v>aitos</v>
      </c>
      <c r="Q117" t="str">
        <f>_xlfn.CONCAT("cp aitos1c.css ",Table378[[#This Row],[Code]],".css")</f>
        <v>cp aitos1c.css aitosvsb.css</v>
      </c>
      <c r="S11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{"id":"aitosvsb","titulo": "ovsb | Año B, TO, Semana: vs, Aleluya Interleccional.","salmo": "Liturgia","letra": "ovsb","archivo": "/src/ainterleccional.html?canto=aitosvsb"},</v>
      </c>
    </row>
    <row r="118" spans="2:19" ht="29" x14ac:dyDescent="0.35">
      <c r="B118" s="119" t="s">
        <v>1568</v>
      </c>
      <c r="C118" s="105">
        <v>116</v>
      </c>
      <c r="D118" s="1" t="str">
        <f t="shared" si="2"/>
        <v>aitcs1b</v>
      </c>
      <c r="E118" s="1" t="s">
        <v>17</v>
      </c>
      <c r="F118" s="1">
        <v>1</v>
      </c>
      <c r="G118" s="1" t="s">
        <v>1240</v>
      </c>
      <c r="H118" s="101" t="s">
        <v>1260</v>
      </c>
      <c r="I118" s="104" t="s">
        <v>1261</v>
      </c>
      <c r="J118" s="1" t="s">
        <v>1223</v>
      </c>
      <c r="K118" s="106" t="str">
        <f>_xlfn.CONCAT(Table378[[#This Row],[id]]," ",Table378[[#This Row],[Aleluya Año C]]," ",Table378[[#This Row],[Cita]])</f>
        <v>aitcs1b No sólo de pan vive el hombre,
sino de toda palabra que sale de la boca de Dios. Aleluya Mt 4, 4b</v>
      </c>
      <c r="L118" t="s">
        <v>1568</v>
      </c>
      <c r="M118" t="b">
        <f>Table378[[#This Row],[code2]]=N118</f>
        <v>0</v>
      </c>
      <c r="O118" t="s">
        <v>1679</v>
      </c>
      <c r="P118" t="str">
        <f t="shared" si="3"/>
        <v>aitcs</v>
      </c>
      <c r="Q118" t="str">
        <f>_xlfn.CONCAT("cp aitos1c.css ",Table378[[#This Row],[Code]],".css")</f>
        <v>cp aitos1c.css aitcs1b.css</v>
      </c>
      <c r="S11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{"id":"aitcs1b","titulo": "c1b | Año B, TC, Semana: 1, Aleluya Interleccional.","salmo": "Liturgia","letra": "c1b","archivo": "/src/ainterleccional.html?canto=aitcs1b"},</v>
      </c>
    </row>
    <row r="119" spans="2:19" ht="29" x14ac:dyDescent="0.35">
      <c r="B119" s="119" t="s">
        <v>1569</v>
      </c>
      <c r="C119" s="105">
        <v>117</v>
      </c>
      <c r="D119" s="1" t="str">
        <f t="shared" si="2"/>
        <v>aitcs2b</v>
      </c>
      <c r="E119" s="1" t="s">
        <v>17</v>
      </c>
      <c r="F119" s="1">
        <v>2</v>
      </c>
      <c r="G119" s="1" t="s">
        <v>1240</v>
      </c>
      <c r="H119" s="101" t="s">
        <v>1431</v>
      </c>
      <c r="I119" s="104" t="s">
        <v>1200</v>
      </c>
      <c r="J119" s="1" t="s">
        <v>1223</v>
      </c>
      <c r="K119" s="106" t="str">
        <f>_xlfn.CONCAT(Table378[[#This Row],[id]]," ",Table378[[#This Row],[Aleluya Año C]]," ",Table378[[#This Row],[Cita]])</f>
        <v>aitcs2b En el esplendor de la nube se oyó la voz del Padre:
«Éste es mi Hijo, el amado: escuchadlo». Aleluya</v>
      </c>
      <c r="L119" t="s">
        <v>1569</v>
      </c>
      <c r="M119" t="b">
        <f>Table378[[#This Row],[code2]]=N119</f>
        <v>0</v>
      </c>
      <c r="O119" t="s">
        <v>1681</v>
      </c>
      <c r="P119" t="str">
        <f t="shared" si="3"/>
        <v>aitcs</v>
      </c>
      <c r="Q119" t="str">
        <f>_xlfn.CONCAT("cp aitos1c.css ",Table378[[#This Row],[Code]],".css")</f>
        <v>cp aitos1c.css aitcs2b.css</v>
      </c>
      <c r="S11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{"id":"aitcs2b","titulo": "c2b | Año B, TC, Semana: 2, Aleluya Interleccional.","salmo": "Liturgia","letra": "c2b","archivo": "/src/ainterleccional.html?canto=aitcs2b"},</v>
      </c>
    </row>
    <row r="120" spans="2:19" ht="29" x14ac:dyDescent="0.35">
      <c r="B120" s="119" t="s">
        <v>1570</v>
      </c>
      <c r="C120" s="105">
        <v>118</v>
      </c>
      <c r="D120" s="1" t="str">
        <f t="shared" si="2"/>
        <v>aitcs3b</v>
      </c>
      <c r="E120" s="1" t="s">
        <v>17</v>
      </c>
      <c r="F120" s="1">
        <v>3</v>
      </c>
      <c r="G120" s="1" t="s">
        <v>1240</v>
      </c>
      <c r="H120" s="101" t="s">
        <v>1393</v>
      </c>
      <c r="I120" s="104" t="s">
        <v>1394</v>
      </c>
      <c r="J120" s="1" t="s">
        <v>1223</v>
      </c>
      <c r="K120" s="106" t="str">
        <f>_xlfn.CONCAT(Table378[[#This Row],[id]]," ",Table378[[#This Row],[Aleluya Año C]]," ",Table378[[#This Row],[Cita]])</f>
        <v>aitcs3b Señor, tú eres de verdad el Salvador del mundo;
dame agua viva; así no tendré más sed. Aleluya Jn 4, 42. 15</v>
      </c>
      <c r="L120" t="s">
        <v>1570</v>
      </c>
      <c r="M120" t="b">
        <f>Table378[[#This Row],[code2]]=N120</f>
        <v>0</v>
      </c>
      <c r="O120" t="s">
        <v>1683</v>
      </c>
      <c r="P120" t="str">
        <f t="shared" si="3"/>
        <v>aitcs</v>
      </c>
      <c r="Q120" t="str">
        <f>_xlfn.CONCAT("cp aitos1c.css ",Table378[[#This Row],[Code]],".css")</f>
        <v>cp aitos1c.css aitcs3b.css</v>
      </c>
      <c r="S12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{"id":"aitcs3b","titulo": "c3b | Año B, TC, Semana: 3, Aleluya Interleccional.","salmo": "Liturgia","letra": "c3b","archivo": "/src/ainterleccional.html?canto=aitcs3b"},</v>
      </c>
    </row>
    <row r="121" spans="2:19" ht="43.5" x14ac:dyDescent="0.35">
      <c r="B121" s="119" t="s">
        <v>1571</v>
      </c>
      <c r="C121" s="105">
        <v>119</v>
      </c>
      <c r="D121" s="1" t="str">
        <f t="shared" si="2"/>
        <v>aitcs4b</v>
      </c>
      <c r="E121" s="1" t="s">
        <v>17</v>
      </c>
      <c r="F121" s="1">
        <v>4</v>
      </c>
      <c r="G121" s="1" t="s">
        <v>1240</v>
      </c>
      <c r="H121" s="101" t="s">
        <v>1245</v>
      </c>
      <c r="I121" s="104" t="s">
        <v>1432</v>
      </c>
      <c r="J121" s="1" t="s">
        <v>1223</v>
      </c>
      <c r="K121" s="106" t="str">
        <f>_xlfn.CONCAT(Table378[[#This Row],[id]]," ",Table378[[#This Row],[Aleluya Año C]]," ",Table378[[#This Row],[Cita]])</f>
        <v>aitcs4b Yo soy la luz del mundo
—dice el Señor—;
el que me sigue tendrá la luz de la vida. Aleluya Jn 8, 2b</v>
      </c>
      <c r="L121" t="s">
        <v>1571</v>
      </c>
      <c r="M121" t="b">
        <f>Table378[[#This Row],[code2]]=N121</f>
        <v>0</v>
      </c>
      <c r="O121" t="s">
        <v>1685</v>
      </c>
      <c r="P121" t="str">
        <f t="shared" si="3"/>
        <v>aitcs</v>
      </c>
      <c r="Q121" t="str">
        <f>_xlfn.CONCAT("cp aitos1c.css ",Table378[[#This Row],[Code]],".css")</f>
        <v>cp aitos1c.css aitcs4b.css</v>
      </c>
      <c r="S12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{"id":"aitcs4b","titulo": "c4b | Año B, TC, Semana: 4, Aleluya Interleccional.","salmo": "Liturgia","letra": "c4b","archivo": "/src/ainterleccional.html?canto=aitcs4b"},</v>
      </c>
    </row>
    <row r="122" spans="2:19" ht="43.5" x14ac:dyDescent="0.35">
      <c r="B122" s="119" t="s">
        <v>1572</v>
      </c>
      <c r="C122" s="105">
        <v>120</v>
      </c>
      <c r="D122" s="1" t="str">
        <f t="shared" si="2"/>
        <v>aitcs5b</v>
      </c>
      <c r="E122" s="1" t="s">
        <v>17</v>
      </c>
      <c r="F122" s="1">
        <v>5</v>
      </c>
      <c r="G122" s="1" t="s">
        <v>1240</v>
      </c>
      <c r="H122" s="101" t="s">
        <v>1433</v>
      </c>
      <c r="I122" s="104" t="s">
        <v>1398</v>
      </c>
      <c r="J122" s="1" t="s">
        <v>1223</v>
      </c>
      <c r="K122" s="106" t="str">
        <f>_xlfn.CONCAT(Table378[[#This Row],[id]]," ",Table378[[#This Row],[Aleluya Año C]]," ",Table378[[#This Row],[Cita]])</f>
        <v>aitcs5b Yo soy la resurrección y la vida
—dice el Señor—;
el que cree en mí no morirá para siempre. Aleluya Jn 11, 25a. 26</v>
      </c>
      <c r="L122" t="s">
        <v>1572</v>
      </c>
      <c r="M122" t="b">
        <f>Table378[[#This Row],[code2]]=N122</f>
        <v>0</v>
      </c>
      <c r="O122" t="s">
        <v>1687</v>
      </c>
      <c r="P122" t="str">
        <f t="shared" si="3"/>
        <v>aitcs</v>
      </c>
      <c r="Q122" t="str">
        <f>_xlfn.CONCAT("cp aitos1c.css ",Table378[[#This Row],[Code]],".css")</f>
        <v>cp aitos1c.css aitcs5b.css</v>
      </c>
      <c r="S12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{"id":"aitcs5b","titulo": "c5b | Año B, TC, Semana: 5, Aleluya Interleccional.","salmo": "Liturgia","letra": "c5b","archivo": "/src/ainterleccional.html?canto=aitcs5b"},</v>
      </c>
    </row>
    <row r="123" spans="2:19" ht="58" x14ac:dyDescent="0.35">
      <c r="B123" s="119" t="s">
        <v>1573</v>
      </c>
      <c r="C123" s="105">
        <v>121</v>
      </c>
      <c r="D123" s="1" t="str">
        <f t="shared" si="2"/>
        <v>aitcs6b</v>
      </c>
      <c r="E123" s="1" t="s">
        <v>17</v>
      </c>
      <c r="F123" s="1">
        <v>6</v>
      </c>
      <c r="G123" s="1" t="s">
        <v>1240</v>
      </c>
      <c r="H123" s="101" t="s">
        <v>1406</v>
      </c>
      <c r="I123" s="104" t="s">
        <v>1434</v>
      </c>
      <c r="J123" s="1" t="s">
        <v>1223</v>
      </c>
      <c r="K123" s="106" t="str">
        <f>_xlfn.CONCAT(Table378[[#This Row],[id]]," ",Table378[[#This Row],[Aleluya Año C]]," ",Table378[[#This Row],[Cita]])</f>
        <v>aitcs6b Cristo, por nosotros, se sometió incluso a la muerte,
y una muerte de cruz.
Por eso Dios lo levantó sobre todo
y le concedió el «Nombre-sobre-todo-nombre». Aleluya Flp 2, 8-9 - Domingo de ramos</v>
      </c>
      <c r="L123" t="s">
        <v>1573</v>
      </c>
      <c r="M123" t="b">
        <f>Table378[[#This Row],[code2]]=N123</f>
        <v>0</v>
      </c>
      <c r="O123" t="s">
        <v>1689</v>
      </c>
      <c r="P123" t="str">
        <f t="shared" si="3"/>
        <v>aitcs</v>
      </c>
      <c r="Q123" t="str">
        <f>_xlfn.CONCAT("cp aitos1c.css ",Table378[[#This Row],[Code]],".css")</f>
        <v>cp aitos1c.css aitcs6b.css</v>
      </c>
      <c r="S12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{"id":"aitcs6b","titulo": "c6b | Año B, TC, Semana: 6, Aleluya Interleccional.","salmo": "Liturgia","letra": "c6b","archivo": "/src/ainterleccional.html?canto=aitcs6b"},</v>
      </c>
    </row>
    <row r="124" spans="2:19" ht="58" x14ac:dyDescent="0.35">
      <c r="B124" s="119" t="s">
        <v>1574</v>
      </c>
      <c r="C124" s="105">
        <v>122</v>
      </c>
      <c r="D124" s="1" t="str">
        <f t="shared" si="2"/>
        <v>aitcsjsb</v>
      </c>
      <c r="E124" s="1" t="s">
        <v>17</v>
      </c>
      <c r="F124" s="1" t="s">
        <v>1401</v>
      </c>
      <c r="G124" s="1" t="s">
        <v>1240</v>
      </c>
      <c r="H124" s="101" t="s">
        <v>1402</v>
      </c>
      <c r="I124" s="104" t="s">
        <v>1403</v>
      </c>
      <c r="J124" s="1" t="s">
        <v>1223</v>
      </c>
      <c r="K124" s="106" t="str">
        <f>_xlfn.CONCAT(Table378[[#This Row],[id]]," ",Table378[[#This Row],[Aleluya Año C]]," ",Table378[[#This Row],[Cita]])</f>
        <v>aitcsjsb Os doy un mandamiento nuevo
–dice el Señor–:
que os améis unos a otros,
como yo os he amado. Aleluya Jn 13, 34 - Jueves santo - Misa de la cena del Señor</v>
      </c>
      <c r="L124" t="s">
        <v>1574</v>
      </c>
      <c r="M124" t="b">
        <f>Table378[[#This Row],[code2]]=N124</f>
        <v>0</v>
      </c>
      <c r="O124" t="s">
        <v>2329</v>
      </c>
      <c r="P124" t="str">
        <f t="shared" si="3"/>
        <v>aitcs</v>
      </c>
      <c r="Q124" t="str">
        <f>_xlfn.CONCAT("cp aitos1c.css ",Table378[[#This Row],[Code]],".css")</f>
        <v>cp aitos1c.css aitcsjsb.css</v>
      </c>
      <c r="S12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{"id":"aitcsjsb","titulo": "cjsb | Año B, TC, Semana: js, Aleluya Interleccional.","salmo": "Liturgia","letra": "cjsb","archivo": "/src/ainterleccional.html?canto=aitcsjsb"},</v>
      </c>
    </row>
    <row r="125" spans="2:19" ht="58" x14ac:dyDescent="0.35">
      <c r="B125" s="119" t="s">
        <v>1575</v>
      </c>
      <c r="C125" s="105">
        <v>123</v>
      </c>
      <c r="D125" s="1" t="str">
        <f t="shared" si="2"/>
        <v>aitcsvsb</v>
      </c>
      <c r="E125" s="1" t="s">
        <v>17</v>
      </c>
      <c r="F125" s="1" t="s">
        <v>1404</v>
      </c>
      <c r="G125" s="1" t="s">
        <v>1240</v>
      </c>
      <c r="H125" s="101" t="s">
        <v>1406</v>
      </c>
      <c r="I125" s="104" t="s">
        <v>1405</v>
      </c>
      <c r="J125" s="1" t="s">
        <v>1223</v>
      </c>
      <c r="K125" s="106" t="str">
        <f>_xlfn.CONCAT(Table378[[#This Row],[id]]," ",Table378[[#This Row],[Aleluya Año C]]," ",Table378[[#This Row],[Cita]])</f>
        <v xml:space="preserve">aitcsvsb Cristo, por nosotros, se sometió incluso a la muerte,
y una muerte de cruz.
Por eso Dios lo levantó sobre todo
y le concedió el «Nombre-sobre-todo-nombre». Aleluya Flp 2, 8-9 - Viernes santo - Celebración de la Pasión del Señor
</v>
      </c>
      <c r="L125" t="s">
        <v>1575</v>
      </c>
      <c r="M125" t="b">
        <f>Table378[[#This Row],[code2]]=N125</f>
        <v>0</v>
      </c>
      <c r="O125" t="s">
        <v>2330</v>
      </c>
      <c r="P125" t="str">
        <f t="shared" si="3"/>
        <v>aitcs</v>
      </c>
      <c r="Q125" t="str">
        <f>_xlfn.CONCAT("cp aitos1c.css ",Table378[[#This Row],[Code]],".css")</f>
        <v>cp aitos1c.css aitcsvsb.css</v>
      </c>
      <c r="S12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{"id":"aitcsvsb","titulo": "cvsb | Año B, TC, Semana: vs, Aleluya Interleccional.","salmo": "Liturgia","letra": "cvsb","archivo": "/src/ainterleccional.html?canto=aitcsvsb"},</v>
      </c>
    </row>
    <row r="126" spans="2:19" ht="43.5" x14ac:dyDescent="0.35">
      <c r="B126" s="119" t="s">
        <v>1576</v>
      </c>
      <c r="C126" s="105">
        <v>124</v>
      </c>
      <c r="D126" s="1" t="str">
        <f t="shared" si="2"/>
        <v>aitps1b</v>
      </c>
      <c r="E126" s="1" t="s">
        <v>12</v>
      </c>
      <c r="F126" s="1">
        <v>1</v>
      </c>
      <c r="G126" s="1" t="s">
        <v>1240</v>
      </c>
      <c r="H126" s="101" t="s">
        <v>1408</v>
      </c>
      <c r="I126" s="104" t="s">
        <v>1409</v>
      </c>
      <c r="J126" s="1" t="s">
        <v>1223</v>
      </c>
      <c r="K126" s="106" t="str">
        <f>_xlfn.CONCAT(Table378[[#This Row],[id]]," ",Table378[[#This Row],[Aleluya Año C]]," ",Table378[[#This Row],[Cita]])</f>
        <v>aitps1b Ha sido inmolada
nuestra víctima pascual: Cristo.
Así, pues, celebramos la Pascua en el Señor. Aleluya 1Cor 5, 7b-8a - Domingo de Pascua</v>
      </c>
      <c r="L126" t="s">
        <v>1576</v>
      </c>
      <c r="M126" t="b">
        <f>Table378[[#This Row],[code2]]=N126</f>
        <v>0</v>
      </c>
      <c r="O126" t="s">
        <v>1692</v>
      </c>
      <c r="P126" t="str">
        <f t="shared" si="3"/>
        <v>aitps</v>
      </c>
      <c r="Q126" t="str">
        <f>_xlfn.CONCAT("cp aitos1c.css ",Table378[[#This Row],[Code]],".css")</f>
        <v>cp aitos1c.css aitps1b.css</v>
      </c>
      <c r="S12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{"id":"aitps1b","titulo": "p1b | Año B, TP, Semana: 1, Aleluya Interleccional.","salmo": "Liturgia","letra": "p1b","archivo": "/src/ainterleccional.html?canto=aitps1b"},</v>
      </c>
    </row>
    <row r="127" spans="2:19" ht="43.5" x14ac:dyDescent="0.35">
      <c r="B127" s="119" t="s">
        <v>1577</v>
      </c>
      <c r="C127" s="105">
        <v>125</v>
      </c>
      <c r="D127" s="1" t="str">
        <f t="shared" si="2"/>
        <v>aitps2b</v>
      </c>
      <c r="E127" s="1" t="s">
        <v>12</v>
      </c>
      <c r="F127" s="1">
        <v>2</v>
      </c>
      <c r="G127" s="1" t="s">
        <v>1240</v>
      </c>
      <c r="H127" s="101" t="s">
        <v>1435</v>
      </c>
      <c r="I127" s="104" t="s">
        <v>1412</v>
      </c>
      <c r="J127" s="1" t="s">
        <v>1223</v>
      </c>
      <c r="K127" s="106" t="str">
        <f>_xlfn.CONCAT(Table378[[#This Row],[id]]," ",Table378[[#This Row],[Aleluya Año C]]," ",Table378[[#This Row],[Cita]])</f>
        <v>aitps2b Porque me has visto, Tomás, has creído,
—dice el Señor—.
Dichosos los que crean sin haber visto. Aleluya Jn 20, 29</v>
      </c>
      <c r="L127" t="s">
        <v>1577</v>
      </c>
      <c r="M127" t="b">
        <f>Table378[[#This Row],[code2]]=N127</f>
        <v>0</v>
      </c>
      <c r="O127" t="s">
        <v>1694</v>
      </c>
      <c r="P127" t="str">
        <f t="shared" si="3"/>
        <v>aitps</v>
      </c>
      <c r="Q127" t="str">
        <f>_xlfn.CONCAT("cp aitos1c.css ",Table378[[#This Row],[Code]],".css")</f>
        <v>cp aitos1c.css aitps2b.css</v>
      </c>
      <c r="S12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{"id":"aitps2b","titulo": "p2b | Año B, TP, Semana: 2, Aleluya Interleccional.","salmo": "Liturgia","letra": "p2b","archivo": "/src/ainterleccional.html?canto=aitps2b"},</v>
      </c>
    </row>
    <row r="128" spans="2:19" ht="29" x14ac:dyDescent="0.35">
      <c r="B128" s="119" t="s">
        <v>1578</v>
      </c>
      <c r="C128" s="105">
        <v>126</v>
      </c>
      <c r="D128" s="1" t="str">
        <f t="shared" si="2"/>
        <v>aitps3b</v>
      </c>
      <c r="E128" s="1" t="s">
        <v>12</v>
      </c>
      <c r="F128" s="1">
        <v>3</v>
      </c>
      <c r="G128" s="1" t="s">
        <v>1240</v>
      </c>
      <c r="H128" s="101" t="s">
        <v>1413</v>
      </c>
      <c r="I128" s="104" t="s">
        <v>1414</v>
      </c>
      <c r="J128" s="1" t="s">
        <v>1223</v>
      </c>
      <c r="K128" s="106" t="str">
        <f>_xlfn.CONCAT(Table378[[#This Row],[id]]," ",Table378[[#This Row],[Aleluya Año C]]," ",Table378[[#This Row],[Cita]])</f>
        <v>aitps3b Señor Jesús, explícanos las Escrituras;
haz que arda nuestro corazón mientras nos hablas. Aleluya Lc 24, 32</v>
      </c>
      <c r="L128" t="s">
        <v>1578</v>
      </c>
      <c r="M128" t="b">
        <f>Table378[[#This Row],[code2]]=N128</f>
        <v>0</v>
      </c>
      <c r="O128" t="s">
        <v>1696</v>
      </c>
      <c r="P128" t="str">
        <f t="shared" si="3"/>
        <v>aitps</v>
      </c>
      <c r="Q128" t="str">
        <f>_xlfn.CONCAT("cp aitos1c.css ",Table378[[#This Row],[Code]],".css")</f>
        <v>cp aitos1c.css aitps3b.css</v>
      </c>
      <c r="S12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{"id":"aitps3b","titulo": "p3b | Año B, TP, Semana: 3, Aleluya Interleccional.","salmo": "Liturgia","letra": "p3b","archivo": "/src/ainterleccional.html?canto=aitps3b"},</v>
      </c>
    </row>
    <row r="129" spans="2:19" ht="43.5" x14ac:dyDescent="0.35">
      <c r="B129" s="119" t="s">
        <v>1579</v>
      </c>
      <c r="C129" s="105">
        <v>127</v>
      </c>
      <c r="D129" s="1" t="str">
        <f t="shared" si="2"/>
        <v>aitps4b</v>
      </c>
      <c r="E129" s="1" t="s">
        <v>12</v>
      </c>
      <c r="F129" s="1">
        <v>4</v>
      </c>
      <c r="G129" s="1" t="s">
        <v>1240</v>
      </c>
      <c r="H129" s="101" t="s">
        <v>1415</v>
      </c>
      <c r="I129" s="104" t="s">
        <v>1416</v>
      </c>
      <c r="J129" s="1" t="s">
        <v>1223</v>
      </c>
      <c r="K129" s="106" t="str">
        <f>_xlfn.CONCAT(Table378[[#This Row],[id]]," ",Table378[[#This Row],[Aleluya Año C]]," ",Table378[[#This Row],[Cita]])</f>
        <v>aitps4b Yo soy el buen Pastor
—dice el Señor—,
conozco mis ovejas, y las mías me conocen. Aleluya Jn 10, 14</v>
      </c>
      <c r="L129" t="s">
        <v>1579</v>
      </c>
      <c r="M129" t="b">
        <f>Table378[[#This Row],[code2]]=N129</f>
        <v>0</v>
      </c>
      <c r="O129" t="s">
        <v>1698</v>
      </c>
      <c r="P129" t="str">
        <f t="shared" si="3"/>
        <v>aitps</v>
      </c>
      <c r="Q129" t="str">
        <f>_xlfn.CONCAT("cp aitos1c.css ",Table378[[#This Row],[Code]],".css")</f>
        <v>cp aitos1c.css aitps4b.css</v>
      </c>
      <c r="S12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{"id":"aitps4b","titulo": "p4b | Año B, TP, Semana: 4, Aleluya Interleccional.","salmo": "Liturgia","letra": "p4b","archivo": "/src/ainterleccional.html?canto=aitps4b"},</v>
      </c>
    </row>
    <row r="130" spans="2:19" ht="43.5" x14ac:dyDescent="0.35">
      <c r="B130" s="119" t="s">
        <v>1580</v>
      </c>
      <c r="C130" s="105">
        <v>128</v>
      </c>
      <c r="D130" s="1" t="str">
        <f t="shared" si="2"/>
        <v>aitps5b</v>
      </c>
      <c r="E130" s="1" t="s">
        <v>12</v>
      </c>
      <c r="F130" s="1">
        <v>5</v>
      </c>
      <c r="G130" s="1" t="s">
        <v>1240</v>
      </c>
      <c r="H130" s="101" t="s">
        <v>1284</v>
      </c>
      <c r="I130" s="104" t="s">
        <v>1436</v>
      </c>
      <c r="J130" s="1" t="s">
        <v>1223</v>
      </c>
      <c r="K130" s="106" t="str">
        <f>_xlfn.CONCAT(Table378[[#This Row],[id]]," ",Table378[[#This Row],[Aleluya Año C]]," ",Table378[[#This Row],[Cita]])</f>
        <v>aitps5b Permaneced en mí, y yo en vosotros
—dice el Señor—;
el que permanece en mí da fruto abundante. Aleluya Jn 15, 4. 5b</v>
      </c>
      <c r="L130" t="s">
        <v>1580</v>
      </c>
      <c r="M130" t="b">
        <f>Table378[[#This Row],[code2]]=N130</f>
        <v>0</v>
      </c>
      <c r="O130" t="s">
        <v>1700</v>
      </c>
      <c r="P130" t="str">
        <f t="shared" si="3"/>
        <v>aitps</v>
      </c>
      <c r="Q130" t="str">
        <f>_xlfn.CONCAT("cp aitos1c.css ",Table378[[#This Row],[Code]],".css")</f>
        <v>cp aitos1c.css aitps5b.css</v>
      </c>
      <c r="S13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{"id":"aitps5b","titulo": "p5b | Año B, TP, Semana: 5, Aleluya Interleccional.","salmo": "Liturgia","letra": "p5b","archivo": "/src/ainterleccional.html?canto=aitps5b"},</v>
      </c>
    </row>
    <row r="131" spans="2:19" ht="43.5" x14ac:dyDescent="0.35">
      <c r="B131" s="119" t="s">
        <v>1581</v>
      </c>
      <c r="C131" s="105">
        <v>129</v>
      </c>
      <c r="D131" s="1" t="str">
        <f t="shared" ref="D131:D194" si="4">LOWER(_xlfn.CONCAT("ait",LEFT(E131,1)&amp;"s"&amp;F131&amp;G131))</f>
        <v>aitps6b</v>
      </c>
      <c r="E131" s="1" t="s">
        <v>12</v>
      </c>
      <c r="F131" s="1">
        <v>6</v>
      </c>
      <c r="G131" s="1" t="s">
        <v>1240</v>
      </c>
      <c r="H131" s="101" t="s">
        <v>1279</v>
      </c>
      <c r="I131" s="104" t="s">
        <v>1280</v>
      </c>
      <c r="J131" s="1" t="s">
        <v>1223</v>
      </c>
      <c r="K131" s="106" t="str">
        <f>_xlfn.CONCAT(Table378[[#This Row],[id]]," ",Table378[[#This Row],[Aleluya Año C]]," ",Table378[[#This Row],[Cita]])</f>
        <v>aitps6b El que me ama guardará mi palabra
—dice el Señor—,
y mi Padre lo amará, y vendremos a él. Aleluya Jn 14, 23</v>
      </c>
      <c r="L131" t="s">
        <v>1581</v>
      </c>
      <c r="M131" t="b">
        <f>Table378[[#This Row],[code2]]=N131</f>
        <v>0</v>
      </c>
      <c r="O131" t="s">
        <v>1702</v>
      </c>
      <c r="P131" t="str">
        <f t="shared" ref="P131:P194" si="5">LOWER(_xlfn.CONCAT("ait",LEFT(E131,1)&amp;"s"))</f>
        <v>aitps</v>
      </c>
      <c r="Q131" t="str">
        <f>_xlfn.CONCAT("cp aitos1c.css ",Table378[[#This Row],[Code]],".css")</f>
        <v>cp aitos1c.css aitps6b.css</v>
      </c>
      <c r="S13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{"id":"aitps6b","titulo": "p6b | Año B, TP, Semana: 6, Aleluya Interleccional.","salmo": "Liturgia","letra": "p6b","archivo": "/src/ainterleccional.html?canto=aitps6b"},</v>
      </c>
    </row>
    <row r="132" spans="2:19" ht="58" x14ac:dyDescent="0.35">
      <c r="B132" s="119" t="s">
        <v>1582</v>
      </c>
      <c r="C132" s="105">
        <v>130</v>
      </c>
      <c r="D132" s="1" t="str">
        <f t="shared" si="4"/>
        <v>aitps7b</v>
      </c>
      <c r="E132" s="1" t="s">
        <v>12</v>
      </c>
      <c r="F132" s="1">
        <v>7</v>
      </c>
      <c r="G132" s="1" t="s">
        <v>1240</v>
      </c>
      <c r="H132" s="101" t="s">
        <v>1417</v>
      </c>
      <c r="I132" s="104" t="s">
        <v>1418</v>
      </c>
      <c r="J132" s="1" t="s">
        <v>1223</v>
      </c>
      <c r="K132" s="106" t="str">
        <f>_xlfn.CONCAT(Table378[[#This Row],[id]]," ",Table378[[#This Row],[Aleluya Año C]]," ",Table378[[#This Row],[Cita]])</f>
        <v>aitps7b No os dejaré huérfanos
—dice el Señor—;
me voy y vuelvo a vuestro lado,
y se alegrará vuestro corazón. Aleluya Jn 14, 18</v>
      </c>
      <c r="L132" t="s">
        <v>1582</v>
      </c>
      <c r="M132" t="b">
        <f>Table378[[#This Row],[code2]]=N132</f>
        <v>0</v>
      </c>
      <c r="O132" t="s">
        <v>1704</v>
      </c>
      <c r="P132" t="str">
        <f t="shared" si="5"/>
        <v>aitps</v>
      </c>
      <c r="Q132" t="str">
        <f>_xlfn.CONCAT("cp aitos1c.css ",Table378[[#This Row],[Code]],".css")</f>
        <v>cp aitos1c.css aitps7b.css</v>
      </c>
      <c r="S13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{"id":"aitps7b","titulo": "p7b | Año B, TP, Semana: 7, Aleluya Interleccional.","salmo": "Liturgia","letra": "p7b","archivo": "/src/ainterleccional.html?canto=aitps7b"},</v>
      </c>
    </row>
    <row r="133" spans="2:19" ht="43.5" x14ac:dyDescent="0.35">
      <c r="B133" s="119" t="s">
        <v>1583</v>
      </c>
      <c r="C133" s="105">
        <v>131</v>
      </c>
      <c r="D133" s="1" t="str">
        <f t="shared" si="4"/>
        <v>aitps8b</v>
      </c>
      <c r="E133" s="1" t="s">
        <v>12</v>
      </c>
      <c r="F133" s="1">
        <v>8</v>
      </c>
      <c r="G133" s="1" t="s">
        <v>1240</v>
      </c>
      <c r="H133" s="101" t="s">
        <v>1421</v>
      </c>
      <c r="I133" s="104" t="s">
        <v>1422</v>
      </c>
      <c r="J133" s="1" t="s">
        <v>1223</v>
      </c>
      <c r="K133" s="106" t="str">
        <f>_xlfn.CONCAT(Table378[[#This Row],[id]]," ",Table378[[#This Row],[Aleluya Año C]]," ",Table378[[#This Row],[Cita]])</f>
        <v>aitps8b Ven, Espíritu Santo,
llena los corazones de tus fieles
y enciende en ellos la llama de tu amor Aleluya - Domingo de Pentecostés</v>
      </c>
      <c r="L133" t="s">
        <v>1583</v>
      </c>
      <c r="M133" t="b">
        <f>Table378[[#This Row],[code2]]=N133</f>
        <v>0</v>
      </c>
      <c r="O133" t="s">
        <v>1706</v>
      </c>
      <c r="P133" t="str">
        <f t="shared" si="5"/>
        <v>aitps</v>
      </c>
      <c r="Q133" t="str">
        <f>_xlfn.CONCAT("cp aitos1c.css ",Table378[[#This Row],[Code]],".css")</f>
        <v>cp aitos1c.css aitps8b.css</v>
      </c>
      <c r="S13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{"id":"aitps8b","titulo": "p8b | Año B, TP, Semana: 8, Aleluya Interleccional.","salmo": "Liturgia","letra": "p8b","archivo": "/src/ainterleccional.html?canto=aitps8b"},</v>
      </c>
    </row>
    <row r="134" spans="2:19" ht="29" x14ac:dyDescent="0.35">
      <c r="B134" s="119" t="s">
        <v>1584</v>
      </c>
      <c r="C134" s="105">
        <v>132</v>
      </c>
      <c r="D134" s="1" t="str">
        <f t="shared" si="4"/>
        <v>aitps9b</v>
      </c>
      <c r="E134" s="1" t="s">
        <v>12</v>
      </c>
      <c r="F134" s="1">
        <v>9</v>
      </c>
      <c r="G134" s="1" t="s">
        <v>1240</v>
      </c>
      <c r="H134" s="101" t="s">
        <v>1423</v>
      </c>
      <c r="I134" s="104" t="s">
        <v>1424</v>
      </c>
      <c r="J134" s="1" t="s">
        <v>1223</v>
      </c>
      <c r="K134" s="106" t="str">
        <f>_xlfn.CONCAT(Table378[[#This Row],[id]]," ",Table378[[#This Row],[Aleluya Año C]]," ",Table378[[#This Row],[Cita]])</f>
        <v>aitps9b Gloria al Padre, y al Hijo, y al Espíritu Santo,
al Dios que es, que era y que viene. Aleluya Ap 1, 8 - La Santísima Trinidad</v>
      </c>
      <c r="L134" t="s">
        <v>1584</v>
      </c>
      <c r="M134" t="b">
        <f>Table378[[#This Row],[code2]]=N134</f>
        <v>0</v>
      </c>
      <c r="O134" t="s">
        <v>2333</v>
      </c>
      <c r="P134" t="str">
        <f t="shared" si="5"/>
        <v>aitps</v>
      </c>
      <c r="Q134" t="str">
        <f>_xlfn.CONCAT("cp aitos1c.css ",Table378[[#This Row],[Code]],".css")</f>
        <v>cp aitos1c.css aitps9b.css</v>
      </c>
      <c r="S13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{"id":"aitps9b","titulo": "p9b | Año B, TP, Semana: 9, Aleluya Interleccional.","salmo": "Liturgia","letra": "p9b","archivo": "/src/ainterleccional.html?canto=aitps9b"},</v>
      </c>
    </row>
    <row r="135" spans="2:19" x14ac:dyDescent="0.35">
      <c r="B135" s="119" t="s">
        <v>1585</v>
      </c>
      <c r="C135" s="105">
        <v>133</v>
      </c>
      <c r="D135" s="1" t="str">
        <f t="shared" si="4"/>
        <v>aitpsssb</v>
      </c>
      <c r="E135" s="1" t="s">
        <v>12</v>
      </c>
      <c r="F135" s="1" t="s">
        <v>1407</v>
      </c>
      <c r="G135" s="1" t="s">
        <v>1240</v>
      </c>
      <c r="H135" s="101" t="s">
        <v>1410</v>
      </c>
      <c r="I135" s="104" t="s">
        <v>1444</v>
      </c>
      <c r="J135" s="1" t="s">
        <v>1223</v>
      </c>
      <c r="K135" s="106" t="str">
        <f>_xlfn.CONCAT(Table378[[#This Row],[id]]," ",Table378[[#This Row],[Aleluya Año C]]," ",Table378[[#This Row],[Cita]])</f>
        <v>aitpsssb ¡Cristo Jesus ha resucitado! Aleluya - Vigilia Pascual</v>
      </c>
      <c r="L135" t="s">
        <v>1585</v>
      </c>
      <c r="M135" t="b">
        <f>Table378[[#This Row],[code2]]=N135</f>
        <v>0</v>
      </c>
      <c r="O135" t="s">
        <v>2331</v>
      </c>
      <c r="P135" t="str">
        <f t="shared" si="5"/>
        <v>aitps</v>
      </c>
      <c r="Q135" t="str">
        <f>_xlfn.CONCAT("cp aitos1c.css ",Table378[[#This Row],[Code]],".css")</f>
        <v>cp aitos1c.css aitpsssb.css</v>
      </c>
      <c r="S13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{"id":"aitpsssb","titulo": "pssb | Año B, TP, Semana: ss, Aleluya Interleccional.","salmo": "Liturgia","letra": "pssb","archivo": "/src/ainterleccional.html?canto=aitpsssb"},</v>
      </c>
    </row>
    <row r="136" spans="2:19" ht="58" x14ac:dyDescent="0.35">
      <c r="B136" s="119" t="s">
        <v>1586</v>
      </c>
      <c r="C136" s="105">
        <v>134</v>
      </c>
      <c r="D136" s="1" t="str">
        <f t="shared" si="4"/>
        <v>aitpsasb</v>
      </c>
      <c r="E136" s="1" t="s">
        <v>12</v>
      </c>
      <c r="F136" s="1" t="s">
        <v>1003</v>
      </c>
      <c r="G136" s="1" t="s">
        <v>1240</v>
      </c>
      <c r="H136" s="101" t="s">
        <v>1419</v>
      </c>
      <c r="I136" s="104" t="s">
        <v>1420</v>
      </c>
      <c r="J136" s="1" t="s">
        <v>1223</v>
      </c>
      <c r="K136" s="106" t="str">
        <f>_xlfn.CONCAT(Table378[[#This Row],[id]]," ",Table378[[#This Row],[Aleluya Año C]]," ",Table378[[#This Row],[Cita]])</f>
        <v>aitpsasb Id y haced discípulos de todos los pueblos
—dice el Señor—;
yo estoy con vosotros todos los días,
hasta el fin del mundo. Aleluya Mt 28, 19.20 - La Ascensión del Señor</v>
      </c>
      <c r="L136" t="s">
        <v>1586</v>
      </c>
      <c r="M136" t="b">
        <f>Table378[[#This Row],[code2]]=N136</f>
        <v>0</v>
      </c>
      <c r="O136" t="s">
        <v>2332</v>
      </c>
      <c r="P136" t="str">
        <f t="shared" si="5"/>
        <v>aitps</v>
      </c>
      <c r="Q136" t="str">
        <f>_xlfn.CONCAT("cp aitos1c.css ",Table378[[#This Row],[Code]],".css")</f>
        <v>cp aitos1c.css aitpsasb.css</v>
      </c>
      <c r="S13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{"id":"aitpsasb","titulo": "pasb | Año B, TP, Semana: as, Aleluya Interleccional.","salmo": "Liturgia","letra": "pasb","archivo": "/src/ainterleccional.html?canto=aitpsasb"},</v>
      </c>
    </row>
    <row r="137" spans="2:19" ht="29" x14ac:dyDescent="0.35">
      <c r="B137" s="119" t="s">
        <v>1587</v>
      </c>
      <c r="C137" s="105">
        <v>135</v>
      </c>
      <c r="D137" s="1" t="str">
        <f t="shared" si="4"/>
        <v>aitas1c</v>
      </c>
      <c r="E137" s="1" t="s">
        <v>29</v>
      </c>
      <c r="F137" s="1">
        <v>1</v>
      </c>
      <c r="G137" s="1" t="s">
        <v>1199</v>
      </c>
      <c r="H137" s="101" t="s">
        <v>1364</v>
      </c>
      <c r="I137" s="104" t="s">
        <v>1365</v>
      </c>
      <c r="J137" s="1" t="s">
        <v>1223</v>
      </c>
      <c r="K137" s="106" t="str">
        <f>_xlfn.CONCAT(Table378[[#This Row],[id]]," ",Table378[[#This Row],[Aleluya Año C]]," ",Table378[[#This Row],[Cita]])</f>
        <v>aitas1c Muéstranos, Señor, tu misericordia
y danos tu salvación. Aleluya Sal 84, 8</v>
      </c>
      <c r="L137" t="s">
        <v>1587</v>
      </c>
      <c r="M137" t="b">
        <f>Table378[[#This Row],[code2]]=N137</f>
        <v>0</v>
      </c>
      <c r="O137" t="s">
        <v>1658</v>
      </c>
      <c r="P137" t="str">
        <f t="shared" si="5"/>
        <v>aitas</v>
      </c>
      <c r="Q137" t="str">
        <f>_xlfn.CONCAT("cp aitos1c.css ",Table378[[#This Row],[Code]],".css")</f>
        <v>cp aitos1c.css aitas1c.css</v>
      </c>
      <c r="S13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{"id":"aitas1c","titulo": "a1c | Año C, TA, Semana: 1, Aleluya Interleccional.","salmo": "Liturgia","letra": "a1c","archivo": "/src/ainterleccional.html?canto=aitas1c"},</v>
      </c>
    </row>
    <row r="138" spans="2:19" ht="29" x14ac:dyDescent="0.35">
      <c r="B138" s="119" t="s">
        <v>1588</v>
      </c>
      <c r="C138" s="105">
        <v>136</v>
      </c>
      <c r="D138" s="1" t="str">
        <f t="shared" si="4"/>
        <v>aitas2c</v>
      </c>
      <c r="E138" s="1" t="s">
        <v>29</v>
      </c>
      <c r="F138" s="1">
        <v>2</v>
      </c>
      <c r="G138" s="1" t="s">
        <v>1199</v>
      </c>
      <c r="H138" s="101" t="s">
        <v>1366</v>
      </c>
      <c r="I138" s="104" t="s">
        <v>1367</v>
      </c>
      <c r="J138" s="1" t="s">
        <v>1223</v>
      </c>
      <c r="K138" s="106" t="str">
        <f>_xlfn.CONCAT(Table378[[#This Row],[id]]," ",Table378[[#This Row],[Aleluya Año C]]," ",Table378[[#This Row],[Cita]])</f>
        <v>aitas2c Preparad el camino del Señor, allanad sus senderos.
Todos verán la salvación de Dios. Aleluya Lc 3, 4. 6</v>
      </c>
      <c r="L138" t="s">
        <v>1588</v>
      </c>
      <c r="M138" t="b">
        <f>Table378[[#This Row],[code2]]=N138</f>
        <v>0</v>
      </c>
      <c r="O138" t="s">
        <v>1661</v>
      </c>
      <c r="P138" t="str">
        <f t="shared" si="5"/>
        <v>aitas</v>
      </c>
      <c r="Q138" t="str">
        <f>_xlfn.CONCAT("cp aitos1c.css ",Table378[[#This Row],[Code]],".css")</f>
        <v>cp aitos1c.css aitas2c.css</v>
      </c>
      <c r="S13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{"id":"aitas2c","titulo": "a2c | Año C, TA, Semana: 2, Aleluya Interleccional.","salmo": "Liturgia","letra": "a2c","archivo": "/src/ainterleccional.html?canto=aitas2c"},</v>
      </c>
    </row>
    <row r="139" spans="2:19" ht="29" x14ac:dyDescent="0.35">
      <c r="B139" s="119" t="s">
        <v>1589</v>
      </c>
      <c r="C139" s="105">
        <v>137</v>
      </c>
      <c r="D139" s="1" t="str">
        <f t="shared" si="4"/>
        <v>aitas3c</v>
      </c>
      <c r="E139" s="1" t="s">
        <v>29</v>
      </c>
      <c r="F139" s="1">
        <v>3</v>
      </c>
      <c r="G139" s="1" t="s">
        <v>1199</v>
      </c>
      <c r="H139" s="101" t="s">
        <v>1307</v>
      </c>
      <c r="I139" s="104" t="s">
        <v>1298</v>
      </c>
      <c r="J139" s="1" t="s">
        <v>1223</v>
      </c>
      <c r="K139" s="106" t="str">
        <f>_xlfn.CONCAT(Table378[[#This Row],[id]]," ",Table378[[#This Row],[Aleluya Año C]]," ",Table378[[#This Row],[Cita]])</f>
        <v>aitas3c El Espíritu del Señor está sobre mí;
me ha enviado para anunciar el Evangelio a los pobres. Aleluya Lc 4, 18</v>
      </c>
      <c r="L139" t="s">
        <v>1589</v>
      </c>
      <c r="M139" t="b">
        <f>Table378[[#This Row],[code2]]=N139</f>
        <v>0</v>
      </c>
      <c r="O139" t="s">
        <v>1663</v>
      </c>
      <c r="P139" t="str">
        <f t="shared" si="5"/>
        <v>aitas</v>
      </c>
      <c r="Q139" t="str">
        <f>_xlfn.CONCAT("cp aitos1c.css ",Table378[[#This Row],[Code]],".css")</f>
        <v>cp aitos1c.css aitas3c.css</v>
      </c>
      <c r="S13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{"id":"aitas3c","titulo": "a3c | Año C, TA, Semana: 3, Aleluya Interleccional.","salmo": "Liturgia","letra": "a3c","archivo": "/src/ainterleccional.html?canto=aitas3c"},</v>
      </c>
    </row>
    <row r="140" spans="2:19" ht="29" x14ac:dyDescent="0.35">
      <c r="B140" s="119" t="s">
        <v>1590</v>
      </c>
      <c r="C140" s="105">
        <v>138</v>
      </c>
      <c r="D140" s="1" t="str">
        <f t="shared" si="4"/>
        <v>aitas4c</v>
      </c>
      <c r="E140" s="1" t="s">
        <v>29</v>
      </c>
      <c r="F140" s="1">
        <v>4</v>
      </c>
      <c r="G140" s="1" t="s">
        <v>1199</v>
      </c>
      <c r="H140" s="101" t="s">
        <v>1368</v>
      </c>
      <c r="I140" s="104" t="s">
        <v>1369</v>
      </c>
      <c r="J140" s="1" t="s">
        <v>1223</v>
      </c>
      <c r="K140" s="106" t="str">
        <f>_xlfn.CONCAT(Table378[[#This Row],[id]]," ",Table378[[#This Row],[Aleluya Año C]]," ",Table378[[#This Row],[Cita]])</f>
        <v>aitas4c Aquí está la esclava del Señor;
hágase en mí según tu palabra. Aleluya Lc 1, 38</v>
      </c>
      <c r="L140" t="s">
        <v>1590</v>
      </c>
      <c r="M140" t="b">
        <f>Table378[[#This Row],[code2]]=N140</f>
        <v>0</v>
      </c>
      <c r="O140" t="s">
        <v>1665</v>
      </c>
      <c r="P140" t="str">
        <f t="shared" si="5"/>
        <v>aitas</v>
      </c>
      <c r="Q140" t="str">
        <f>_xlfn.CONCAT("cp aitos1c.css ",Table378[[#This Row],[Code]],".css")</f>
        <v>cp aitos1c.css aitas4c.css</v>
      </c>
      <c r="S14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{"id":"aitas4c","titulo": "a4c | Año C, TA, Semana: 4, Aleluya Interleccional.","salmo": "Liturgia","letra": "a4c","archivo": "/src/ainterleccional.html?canto=aitas4c"},</v>
      </c>
    </row>
    <row r="141" spans="2:19" ht="29" x14ac:dyDescent="0.35">
      <c r="B141" s="119" t="s">
        <v>1591</v>
      </c>
      <c r="C141" s="105">
        <v>139</v>
      </c>
      <c r="D141" s="1" t="str">
        <f t="shared" si="4"/>
        <v>aitns25dicmvc</v>
      </c>
      <c r="E141" s="1" t="s">
        <v>30</v>
      </c>
      <c r="F141" s="1" t="s">
        <v>1378</v>
      </c>
      <c r="G141" s="1" t="s">
        <v>1199</v>
      </c>
      <c r="H141" s="101" t="s">
        <v>1370</v>
      </c>
      <c r="I141" s="104" t="s">
        <v>1372</v>
      </c>
      <c r="J141" s="1" t="s">
        <v>1223</v>
      </c>
      <c r="K141" s="106" t="str">
        <f>_xlfn.CONCAT(Table378[[#This Row],[id]]," ",Table378[[#This Row],[Aleluya Año C]]," ",Table378[[#This Row],[Cita]])</f>
        <v>aitns25dicmvc Mañana quedará borrada la maldad de la tierra,
y será nuestro rey el Salvador del mundo Aleluya - Misa de la vigilia</v>
      </c>
      <c r="L141" t="s">
        <v>1591</v>
      </c>
      <c r="M141" t="b">
        <f>Table378[[#This Row],[code2]]=N141</f>
        <v>0</v>
      </c>
      <c r="O141" t="s">
        <v>1796</v>
      </c>
      <c r="P141" t="str">
        <f t="shared" si="5"/>
        <v>aitns</v>
      </c>
      <c r="Q141" t="str">
        <f>_xlfn.CONCAT("cp aitos1c.css ",Table378[[#This Row],[Code]],".css")</f>
        <v>cp aitos1c.css aitns25dicmvc.css</v>
      </c>
      <c r="S14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{"id":"aitns25dicmvc","titulo": "n25dicmvc | Año C, TN, Semana: 25dicmv, Aleluya Interleccional.","salmo": "Liturgia","letra": "n25dicmvc","archivo": "/src/ainterleccional.html?canto=aitns25dicmvc"},</v>
      </c>
    </row>
    <row r="142" spans="2:19" ht="43.5" x14ac:dyDescent="0.35">
      <c r="B142" s="119" t="s">
        <v>1592</v>
      </c>
      <c r="C142" s="105">
        <v>140</v>
      </c>
      <c r="D142" s="1" t="str">
        <f t="shared" si="4"/>
        <v>aitns25dicmmc</v>
      </c>
      <c r="E142" s="1" t="s">
        <v>30</v>
      </c>
      <c r="F142" s="1" t="s">
        <v>1377</v>
      </c>
      <c r="G142" s="1" t="s">
        <v>1199</v>
      </c>
      <c r="H142" s="101" t="s">
        <v>1371</v>
      </c>
      <c r="I142" s="104" t="s">
        <v>1373</v>
      </c>
      <c r="J142" s="1" t="s">
        <v>1223</v>
      </c>
      <c r="K142" s="106" t="str">
        <f>_xlfn.CONCAT(Table378[[#This Row],[id]]," ",Table378[[#This Row],[Aleluya Año C]]," ",Table378[[#This Row],[Cita]])</f>
        <v>aitns25dicmmc Os traigo una buena noticia,
una gran alegría: nos ha nacido un Salvador:
el Mesías, el Señor. Aleluya Lc 2, 10-11 - Misa de medianoche</v>
      </c>
      <c r="L142" t="s">
        <v>1592</v>
      </c>
      <c r="M142" t="b">
        <f>Table378[[#This Row],[code2]]=N142</f>
        <v>0</v>
      </c>
      <c r="O142" t="s">
        <v>2322</v>
      </c>
      <c r="P142" t="str">
        <f t="shared" si="5"/>
        <v>aitns</v>
      </c>
      <c r="Q142" t="str">
        <f>_xlfn.CONCAT("cp aitos1c.css ",Table378[[#This Row],[Code]],".css")</f>
        <v>cp aitos1c.css aitns25dicmmc.css</v>
      </c>
      <c r="S14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{"id":"aitns25dicmmc","titulo": "n25dicmmc | Año C, TN, Semana: 25dicmm, Aleluya Interleccional.","salmo": "Liturgia","letra": "n25dicmmc","archivo": "/src/ainterleccional.html?canto=aitns25dicmmc"},</v>
      </c>
    </row>
    <row r="143" spans="2:19" ht="29" x14ac:dyDescent="0.35">
      <c r="B143" s="119" t="s">
        <v>1593</v>
      </c>
      <c r="C143" s="105">
        <v>141</v>
      </c>
      <c r="D143" s="1" t="str">
        <f t="shared" si="4"/>
        <v>aitns25dicmac</v>
      </c>
      <c r="E143" s="1" t="s">
        <v>30</v>
      </c>
      <c r="F143" s="1" t="s">
        <v>1376</v>
      </c>
      <c r="G143" s="1" t="s">
        <v>1199</v>
      </c>
      <c r="H143" s="101" t="s">
        <v>1374</v>
      </c>
      <c r="I143" s="104" t="s">
        <v>1375</v>
      </c>
      <c r="J143" s="1" t="s">
        <v>1223</v>
      </c>
      <c r="K143" s="106" t="str">
        <f>_xlfn.CONCAT(Table378[[#This Row],[id]]," ",Table378[[#This Row],[Aleluya Año C]]," ",Table378[[#This Row],[Cita]])</f>
        <v>aitns25dicmac Gloria a Dios en el cielo,
y en la tierra paz a los hombres que ama el Señor. Aleluya Lc 2, 14 - Misa de la aurora</v>
      </c>
      <c r="L143" t="s">
        <v>1593</v>
      </c>
      <c r="M143" t="b">
        <f>Table378[[#This Row],[code2]]=N143</f>
        <v>0</v>
      </c>
      <c r="O143" t="s">
        <v>2323</v>
      </c>
      <c r="P143" t="str">
        <f t="shared" si="5"/>
        <v>aitns</v>
      </c>
      <c r="Q143" t="str">
        <f>_xlfn.CONCAT("cp aitos1c.css ",Table378[[#This Row],[Code]],".css")</f>
        <v>cp aitos1c.css aitns25dicmac.css</v>
      </c>
      <c r="S14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{"id":"aitns25dicmac","titulo": "n25dicmac | Año C, TN, Semana: 25dicma, Aleluya Interleccional.","salmo": "Liturgia","letra": "n25dicmac","archivo": "/src/ainterleccional.html?canto=aitns25dicmac"},</v>
      </c>
    </row>
    <row r="144" spans="2:19" ht="43.5" x14ac:dyDescent="0.35">
      <c r="B144" s="119" t="s">
        <v>1594</v>
      </c>
      <c r="C144" s="105">
        <v>142</v>
      </c>
      <c r="D144" s="1" t="str">
        <f t="shared" si="4"/>
        <v>aitns25dicmdc</v>
      </c>
      <c r="E144" s="1" t="s">
        <v>30</v>
      </c>
      <c r="F144" s="1" t="s">
        <v>1381</v>
      </c>
      <c r="G144" s="1" t="s">
        <v>1199</v>
      </c>
      <c r="H144" s="101" t="s">
        <v>1379</v>
      </c>
      <c r="I144" s="104" t="s">
        <v>1380</v>
      </c>
      <c r="J144" s="1" t="s">
        <v>1223</v>
      </c>
      <c r="K144" s="106" t="str">
        <f>_xlfn.CONCAT(Table378[[#This Row],[id]]," ",Table378[[#This Row],[Aleluya Año C]]," ",Table378[[#This Row],[Cita]])</f>
        <v>aitns25dicmdc Nos ha amanecido un día sagrado;
venid, naciones, adorad al Señor,
porque hoy una gran luz ha bajado a la tierra. Aleluya - Misa del día</v>
      </c>
      <c r="L144" t="s">
        <v>1594</v>
      </c>
      <c r="M144" t="b">
        <f>Table378[[#This Row],[code2]]=N144</f>
        <v>0</v>
      </c>
      <c r="O144" t="s">
        <v>2324</v>
      </c>
      <c r="P144" t="str">
        <f t="shared" si="5"/>
        <v>aitns</v>
      </c>
      <c r="Q144" t="str">
        <f>_xlfn.CONCAT("cp aitos1c.css ",Table378[[#This Row],[Code]],".css")</f>
        <v>cp aitos1c.css aitns25dicmdc.css</v>
      </c>
      <c r="S14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{"id":"aitns25dicmdc","titulo": "n25dicmdc | Año C, TN, Semana: 25dicmd, Aleluya Interleccional.","salmo": "Liturgia","letra": "n25dicmdc","archivo": "/src/ainterleccional.html?canto=aitns25dicmdc"},</v>
      </c>
    </row>
    <row r="145" spans="2:19" ht="58" x14ac:dyDescent="0.35">
      <c r="B145" s="119" t="s">
        <v>1595</v>
      </c>
      <c r="C145" s="105">
        <v>143</v>
      </c>
      <c r="D145" s="1" t="str">
        <f t="shared" si="4"/>
        <v>aitnssfc</v>
      </c>
      <c r="E145" s="1" t="s">
        <v>30</v>
      </c>
      <c r="F145" s="1" t="s">
        <v>1382</v>
      </c>
      <c r="G145" s="1" t="s">
        <v>1199</v>
      </c>
      <c r="H145" s="101" t="s">
        <v>1228</v>
      </c>
      <c r="I145" s="104" t="s">
        <v>1429</v>
      </c>
      <c r="J145" s="1" t="s">
        <v>1223</v>
      </c>
      <c r="K145" s="106" t="str">
        <f>_xlfn.CONCAT(Table378[[#This Row],[id]]," ",Table378[[#This Row],[Aleluya Año C]]," ",Table378[[#This Row],[Cita]])</f>
        <v>aitnssfc Que la paz de Cristo actúe de árbitro
en vuestro corazón;
la palabra de Cristo habite entre vosotros
en toda su riqueza. Aleluya Col 3, 15a. 16a - La Sagrada Familia</v>
      </c>
      <c r="L145" t="s">
        <v>1595</v>
      </c>
      <c r="M145" t="b">
        <f>Table378[[#This Row],[code2]]=N145</f>
        <v>0</v>
      </c>
      <c r="O145" t="s">
        <v>2325</v>
      </c>
      <c r="P145" t="str">
        <f t="shared" si="5"/>
        <v>aitns</v>
      </c>
      <c r="Q145" t="str">
        <f>_xlfn.CONCAT("cp aitos1c.css ",Table378[[#This Row],[Code]],".css")</f>
        <v>cp aitos1c.css aitnssfc.css</v>
      </c>
      <c r="S14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{"id":"aitnssfc","titulo": "nsfc | Año C, TN, Semana: sf, Aleluya Interleccional.","salmo": "Liturgia","letra": "nsfc","archivo": "/src/ainterleccional.html?canto=aitnssfc"},</v>
      </c>
    </row>
    <row r="146" spans="2:19" ht="43.5" x14ac:dyDescent="0.35">
      <c r="B146" s="119" t="s">
        <v>1596</v>
      </c>
      <c r="C146" s="105">
        <v>144</v>
      </c>
      <c r="D146" s="1" t="str">
        <f t="shared" si="4"/>
        <v>aitns1eneroc</v>
      </c>
      <c r="E146" s="1" t="s">
        <v>30</v>
      </c>
      <c r="F146" s="1" t="s">
        <v>1383</v>
      </c>
      <c r="G146" s="1" t="s">
        <v>1199</v>
      </c>
      <c r="H146" s="101" t="s">
        <v>1430</v>
      </c>
      <c r="I146" s="104" t="s">
        <v>1384</v>
      </c>
      <c r="J146" s="1" t="s">
        <v>1223</v>
      </c>
      <c r="K146" s="106" t="str">
        <f>_xlfn.CONCAT(Table378[[#This Row],[id]]," ",Table378[[#This Row],[Aleluya Año C]]," ",Table378[[#This Row],[Cita]])</f>
        <v>aitns1eneroc En distintas ocasiones habló Dios antiguamente
a nuestros padres por los profetas;
ahora, en esta etapa final, nos ha hablado por el Hijo. Aleluya Hb 1, 1-2</v>
      </c>
      <c r="L146" t="s">
        <v>1596</v>
      </c>
      <c r="M146" t="b">
        <f>Table378[[#This Row],[code2]]=N146</f>
        <v>0</v>
      </c>
      <c r="O146" t="s">
        <v>2334</v>
      </c>
      <c r="P146" t="str">
        <f t="shared" si="5"/>
        <v>aitns</v>
      </c>
      <c r="Q146" t="str">
        <f>_xlfn.CONCAT("cp aitos1c.css ",Table378[[#This Row],[Code]],".css")</f>
        <v>cp aitos1c.css aitns1eneroc.css</v>
      </c>
      <c r="S14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{"id":"aitns1eneroc","titulo": "n1eneroc | Año C, TN, Semana: 1enero, Aleluya Interleccional.","salmo": "Liturgia","letra": "n1eneroc","archivo": "/src/ainterleccional.html?canto=aitns1eneroc"},</v>
      </c>
    </row>
    <row r="147" spans="2:19" ht="40.5" x14ac:dyDescent="0.35">
      <c r="B147" s="119" t="s">
        <v>1597</v>
      </c>
      <c r="C147" s="105">
        <v>145</v>
      </c>
      <c r="D147" s="1" t="str">
        <f t="shared" si="4"/>
        <v>aitns2domingoc</v>
      </c>
      <c r="E147" s="1" t="s">
        <v>30</v>
      </c>
      <c r="F147" s="1" t="s">
        <v>1385</v>
      </c>
      <c r="G147" s="1" t="s">
        <v>1199</v>
      </c>
      <c r="H147" s="101" t="s">
        <v>1386</v>
      </c>
      <c r="I147" s="104" t="s">
        <v>1387</v>
      </c>
      <c r="J147" s="1" t="s">
        <v>1223</v>
      </c>
      <c r="K147" s="106" t="str">
        <f>_xlfn.CONCAT(Table378[[#This Row],[id]]," ",Table378[[#This Row],[Aleluya Año C]]," ",Table378[[#This Row],[Cita]])</f>
        <v>aitns2domingoc Gloria a ti, Cristo, proclamado a los paganos.
Gloria a ti, Cristo, creído en el mundo. AleluyaCf. 1Tm 3, 16 - 2º Domingo después de Navidad</v>
      </c>
      <c r="L147" t="s">
        <v>1597</v>
      </c>
      <c r="M147" t="b">
        <f>Table378[[#This Row],[code2]]=N147</f>
        <v>0</v>
      </c>
      <c r="O147" t="s">
        <v>2335</v>
      </c>
      <c r="P147" t="str">
        <f t="shared" si="5"/>
        <v>aitns</v>
      </c>
      <c r="Q147" t="str">
        <f>_xlfn.CONCAT("cp aitos1c.css ",Table378[[#This Row],[Code]],".css")</f>
        <v>cp aitos1c.css aitns2domingoc.css</v>
      </c>
      <c r="S14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{"id":"aitns2domingoc","titulo": "n2domingoc | Año C, TN, Semana: 2domingo, Aleluya Interleccional.","salmo": "Liturgia","letra": "n2domingoc","archivo": "/src/ainterleccional.html?canto=aitns2domingoc"},</v>
      </c>
    </row>
    <row r="148" spans="2:19" ht="29" x14ac:dyDescent="0.35">
      <c r="B148" s="119" t="s">
        <v>1598</v>
      </c>
      <c r="C148" s="105">
        <v>146</v>
      </c>
      <c r="D148" s="1" t="str">
        <f t="shared" si="4"/>
        <v>aitns6eneroc</v>
      </c>
      <c r="E148" s="1" t="s">
        <v>30</v>
      </c>
      <c r="F148" s="1" t="s">
        <v>1388</v>
      </c>
      <c r="G148" s="1" t="s">
        <v>1199</v>
      </c>
      <c r="H148" s="101" t="s">
        <v>1389</v>
      </c>
      <c r="I148" s="104" t="s">
        <v>1390</v>
      </c>
      <c r="J148" s="1" t="s">
        <v>1223</v>
      </c>
      <c r="K148" s="106" t="str">
        <f>_xlfn.CONCAT(Table378[[#This Row],[id]]," ",Table378[[#This Row],[Aleluya Año C]]," ",Table378[[#This Row],[Cita]])</f>
        <v>aitns6eneroc Hemos visto salir su estrella
y venimos a adorar al Señor. Aleluya My 2, 2 - Epifanía del Señor</v>
      </c>
      <c r="L148" t="s">
        <v>1598</v>
      </c>
      <c r="M148" t="b">
        <f>Table378[[#This Row],[code2]]=N148</f>
        <v>0</v>
      </c>
      <c r="O148" t="s">
        <v>2336</v>
      </c>
      <c r="P148" t="str">
        <f t="shared" si="5"/>
        <v>aitns</v>
      </c>
      <c r="Q148" t="str">
        <f>_xlfn.CONCAT("cp aitos1c.css ",Table378[[#This Row],[Code]],".css")</f>
        <v>cp aitos1c.css aitns6eneroc.css</v>
      </c>
      <c r="S14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{"id":"aitns6eneroc","titulo": "n6eneroc | Año C, TN, Semana: 6enero, Aleluya Interleccional.","salmo": "Liturgia","letra": "n6eneroc","archivo": "/src/ainterleccional.html?canto=aitns6eneroc"},</v>
      </c>
    </row>
    <row r="149" spans="2:19" ht="43.5" x14ac:dyDescent="0.35">
      <c r="B149" s="119" t="s">
        <v>1599</v>
      </c>
      <c r="C149" s="105">
        <v>147</v>
      </c>
      <c r="D149" s="105" t="str">
        <f t="shared" si="4"/>
        <v>aitos1c</v>
      </c>
      <c r="E149" s="1" t="s">
        <v>1202</v>
      </c>
      <c r="F149" s="1">
        <v>1</v>
      </c>
      <c r="G149" s="1" t="s">
        <v>1199</v>
      </c>
      <c r="H149" s="101" t="s">
        <v>1238</v>
      </c>
      <c r="I149" s="104" t="s">
        <v>1391</v>
      </c>
      <c r="J149" s="1" t="s">
        <v>1223</v>
      </c>
      <c r="K149" s="106" t="str">
        <f>_xlfn.CONCAT(Table378[[#This Row],[id]]," ",Table378[[#This Row],[Aleluya Año C]]," ",Table378[[#This Row],[Cita]])</f>
        <v>aitos1c Se abrió el cielo,
y se oyó la voz del Padre:
«Éste es mi Hijo amado; escuchadlo». Aleluya: cf. Mc 9, 7 - El Bautismo del Señor</v>
      </c>
      <c r="L149" t="s">
        <v>1599</v>
      </c>
      <c r="M149" t="b">
        <f>Table378[[#This Row],[code2]]=N149</f>
        <v>1</v>
      </c>
      <c r="N149" t="s">
        <v>1599</v>
      </c>
      <c r="O149" t="s">
        <v>1727</v>
      </c>
      <c r="P149" t="str">
        <f t="shared" si="5"/>
        <v>aitos</v>
      </c>
      <c r="Q149" t="str">
        <f>_xlfn.CONCAT("cp aitos1c.css ",Table378[[#This Row],[Code]],".css")</f>
        <v>cp aitos1c.css aitos1c.css</v>
      </c>
      <c r="S14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{"id":"aitos1c","titulo": "o1c | Año C, TO, Semana: 1, Aleluya Interleccional.","salmo": "Liturgia","letra": "o1c","archivo": "/src/ainterleccional.html?canto=aitos1c"},</v>
      </c>
    </row>
    <row r="150" spans="2:19" ht="29" x14ac:dyDescent="0.35">
      <c r="B150" s="119" t="s">
        <v>1600</v>
      </c>
      <c r="C150" s="105">
        <v>148</v>
      </c>
      <c r="D150" s="105" t="str">
        <f t="shared" si="4"/>
        <v>aitos2c</v>
      </c>
      <c r="E150" s="1" t="s">
        <v>1202</v>
      </c>
      <c r="F150" s="1">
        <v>2</v>
      </c>
      <c r="G150" s="1" t="s">
        <v>1199</v>
      </c>
      <c r="H150" s="101" t="s">
        <v>1214</v>
      </c>
      <c r="I150" s="104" t="s">
        <v>1329</v>
      </c>
      <c r="J150" s="1" t="s">
        <v>1223</v>
      </c>
      <c r="K150" s="106" t="str">
        <f>_xlfn.CONCAT(Table378[[#This Row],[id]]," ",Table378[[#This Row],[Aleluya Año C]]," ",Table378[[#This Row],[Cita]])</f>
        <v>aitos2c Dios nos llamó por medio del Evangelio,
para que sea nuestra gloria la de nuestro Señor Jesucristo. Aleluya Cf. 2Ts 2, 14</v>
      </c>
      <c r="L150" t="s">
        <v>1600</v>
      </c>
      <c r="M150" t="b">
        <f>Table378[[#This Row],[code2]]=N150</f>
        <v>1</v>
      </c>
      <c r="N150" t="s">
        <v>1600</v>
      </c>
      <c r="O150" t="s">
        <v>1729</v>
      </c>
      <c r="P150" t="str">
        <f t="shared" si="5"/>
        <v>aitos</v>
      </c>
      <c r="Q150" t="str">
        <f>_xlfn.CONCAT("cp aitos1c.css ",Table378[[#This Row],[Code]],".css")</f>
        <v>cp aitos1c.css aitos2c.css</v>
      </c>
      <c r="S15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{"id":"aitos2c","titulo": "o2c | Año C, TO, Semana: 2, Aleluya Interleccional.","salmo": "Liturgia","letra": "o2c","archivo": "/src/ainterleccional.html?canto=aitos2c"},</v>
      </c>
    </row>
    <row r="151" spans="2:19" ht="29" x14ac:dyDescent="0.35">
      <c r="B151" s="119" t="s">
        <v>1601</v>
      </c>
      <c r="C151" s="105">
        <v>149</v>
      </c>
      <c r="D151" s="105" t="str">
        <f t="shared" si="4"/>
        <v>aitos3c</v>
      </c>
      <c r="E151" s="1" t="s">
        <v>1202</v>
      </c>
      <c r="F151" s="1">
        <v>3</v>
      </c>
      <c r="G151" s="1" t="s">
        <v>1199</v>
      </c>
      <c r="H151" s="101" t="s">
        <v>1215</v>
      </c>
      <c r="I151" s="104" t="s">
        <v>1298</v>
      </c>
      <c r="J151" s="1" t="s">
        <v>1223</v>
      </c>
      <c r="K151" s="106" t="str">
        <f>_xlfn.CONCAT(Table378[[#This Row],[id]]," ",Table378[[#This Row],[Aleluya Año C]]," ",Table378[[#This Row],[Cita]])</f>
        <v>aitos3c El Señor me ha enviado para anunciar el Evangelio a los pobres,
para anunciar a los cautivos la libertad. Aleluya Lc 4, 18</v>
      </c>
      <c r="L151" t="s">
        <v>1601</v>
      </c>
      <c r="M151" t="b">
        <f>Table378[[#This Row],[code2]]=N151</f>
        <v>1</v>
      </c>
      <c r="N151" t="s">
        <v>1601</v>
      </c>
      <c r="O151" t="s">
        <v>1731</v>
      </c>
      <c r="P151" t="str">
        <f t="shared" si="5"/>
        <v>aitos</v>
      </c>
      <c r="Q151" t="str">
        <f>_xlfn.CONCAT("cp aitos1c.css ",Table378[[#This Row],[Code]],".css")</f>
        <v>cp aitos1c.css aitos3c.css</v>
      </c>
      <c r="S15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{"id":"aitos3c","titulo": "o3c | Año C, TO, Semana: 3, Aleluya Interleccional.","salmo": "Liturgia","letra": "o3c","archivo": "/src/ainterleccional.html?canto=aitos3c"},</v>
      </c>
    </row>
    <row r="152" spans="2:19" ht="29" x14ac:dyDescent="0.35">
      <c r="B152" s="119" t="s">
        <v>1602</v>
      </c>
      <c r="C152" s="105">
        <v>150</v>
      </c>
      <c r="D152" s="105" t="str">
        <f t="shared" si="4"/>
        <v>aitos4c</v>
      </c>
      <c r="E152" s="1" t="s">
        <v>1202</v>
      </c>
      <c r="F152" s="1">
        <v>4</v>
      </c>
      <c r="G152" s="1" t="s">
        <v>1199</v>
      </c>
      <c r="H152" s="101" t="s">
        <v>1216</v>
      </c>
      <c r="I152" s="104" t="s">
        <v>1298</v>
      </c>
      <c r="J152" s="1" t="s">
        <v>1223</v>
      </c>
      <c r="K152" s="106" t="str">
        <f>_xlfn.CONCAT(Table378[[#This Row],[id]]," ",Table378[[#This Row],[Aleluya Año C]]," ",Table378[[#This Row],[Cita]])</f>
        <v>aitos4c El Señor me ha enviado para anunciar el Evangelio a los pobres, 
para anunciar a los cautivos la libertad. Aleluya Lc 4, 18</v>
      </c>
      <c r="L152" t="s">
        <v>1602</v>
      </c>
      <c r="M152" t="b">
        <f>Table378[[#This Row],[code2]]=N152</f>
        <v>0</v>
      </c>
      <c r="O152" t="s">
        <v>1733</v>
      </c>
      <c r="P152" t="str">
        <f t="shared" si="5"/>
        <v>aitos</v>
      </c>
      <c r="Q152" t="str">
        <f>_xlfn.CONCAT("cp aitos1c.css ",Table378[[#This Row],[Code]],".css")</f>
        <v>cp aitos1c.css aitos4c.css</v>
      </c>
      <c r="S15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{"id":"aitos4c","titulo": "o4c | Año C, TO, Semana: 4, Aleluya Interleccional.","salmo": "Liturgia","letra": "o4c","archivo": "/src/ainterleccional.html?canto=aitos4c"},</v>
      </c>
    </row>
    <row r="153" spans="2:19" ht="43.5" x14ac:dyDescent="0.35">
      <c r="B153" s="119" t="s">
        <v>1603</v>
      </c>
      <c r="C153" s="105">
        <v>151</v>
      </c>
      <c r="D153" s="105" t="str">
        <f t="shared" si="4"/>
        <v>aitos5c</v>
      </c>
      <c r="E153" s="1" t="s">
        <v>1202</v>
      </c>
      <c r="F153" s="1">
        <v>5</v>
      </c>
      <c r="G153" s="1" t="s">
        <v>1199</v>
      </c>
      <c r="H153" s="101" t="s">
        <v>1218</v>
      </c>
      <c r="I153" s="104" t="s">
        <v>1330</v>
      </c>
      <c r="J153" s="1" t="s">
        <v>1223</v>
      </c>
      <c r="K153" s="106" t="str">
        <f>_xlfn.CONCAT(Table378[[#This Row],[id]]," ",Table378[[#This Row],[Aleluya Año C]]," ",Table378[[#This Row],[Cita]])</f>
        <v>aitos5c Venid y seguidme 
—dice el Señor—,
y os haré pescadores de hombres. Aleluya Mt 4, 19</v>
      </c>
      <c r="L153" t="s">
        <v>1603</v>
      </c>
      <c r="M153" t="b">
        <f>Table378[[#This Row],[code2]]=N153</f>
        <v>0</v>
      </c>
      <c r="O153" t="s">
        <v>1735</v>
      </c>
      <c r="P153" t="str">
        <f t="shared" si="5"/>
        <v>aitos</v>
      </c>
      <c r="Q153" t="str">
        <f>_xlfn.CONCAT("cp aitos1c.css ",Table378[[#This Row],[Code]],".css")</f>
        <v>cp aitos1c.css aitos5c.css</v>
      </c>
      <c r="S15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{"id":"aitos5c","titulo": "o5c | Año C, TO, Semana: 5, Aleluya Interleccional.","salmo": "Liturgia","letra": "o5c","archivo": "/src/ainterleccional.html?canto=aitos5c"},</v>
      </c>
    </row>
    <row r="154" spans="2:19" ht="43.5" x14ac:dyDescent="0.35">
      <c r="B154" s="119" t="s">
        <v>1604</v>
      </c>
      <c r="C154" s="105">
        <v>152</v>
      </c>
      <c r="D154" s="105" t="str">
        <f t="shared" si="4"/>
        <v>aitos6c</v>
      </c>
      <c r="E154" s="1" t="s">
        <v>1202</v>
      </c>
      <c r="F154" s="1">
        <v>6</v>
      </c>
      <c r="G154" s="1" t="s">
        <v>1199</v>
      </c>
      <c r="H154" s="101" t="s">
        <v>1217</v>
      </c>
      <c r="I154" s="104" t="s">
        <v>1331</v>
      </c>
      <c r="J154" s="1" t="s">
        <v>1223</v>
      </c>
      <c r="K154" s="106" t="str">
        <f>_xlfn.CONCAT(Table378[[#This Row],[id]]," ",Table378[[#This Row],[Aleluya Año C]]," ",Table378[[#This Row],[Cita]])</f>
        <v>aitos6c Alegraos y saltad de gozo 
—dice el Señor—,
porque vuestra recompensa será grande en el cielo. Aleluya Lc 6, 23ab</v>
      </c>
      <c r="L154" t="s">
        <v>1604</v>
      </c>
      <c r="M154" t="b">
        <f>Table378[[#This Row],[code2]]=N154</f>
        <v>0</v>
      </c>
      <c r="O154" t="s">
        <v>1737</v>
      </c>
      <c r="P154" t="str">
        <f t="shared" si="5"/>
        <v>aitos</v>
      </c>
      <c r="Q154" t="str">
        <f>_xlfn.CONCAT("cp aitos1c.css ",Table378[[#This Row],[Code]],".css")</f>
        <v>cp aitos1c.css aitos6c.css</v>
      </c>
      <c r="S15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{"id":"aitos6c","titulo": "o6c | Año C, TO, Semana: 6, Aleluya Interleccional.","salmo": "Liturgia","letra": "o6c","archivo": "/src/ainterleccional.html?canto=aitos6c"},</v>
      </c>
    </row>
    <row r="155" spans="2:19" ht="58" x14ac:dyDescent="0.35">
      <c r="B155" s="119" t="s">
        <v>1605</v>
      </c>
      <c r="C155" s="105">
        <v>153</v>
      </c>
      <c r="D155" s="105" t="str">
        <f t="shared" si="4"/>
        <v>aitos7c</v>
      </c>
      <c r="E155" s="1" t="s">
        <v>1202</v>
      </c>
      <c r="F155" s="1">
        <v>7</v>
      </c>
      <c r="G155" s="1" t="s">
        <v>1199</v>
      </c>
      <c r="H155" s="101" t="s">
        <v>1219</v>
      </c>
      <c r="I155" s="104" t="s">
        <v>1332</v>
      </c>
      <c r="J155" s="1" t="s">
        <v>1223</v>
      </c>
      <c r="K155" s="106" t="str">
        <f>_xlfn.CONCAT(Table378[[#This Row],[id]]," ",Table378[[#This Row],[Aleluya Año C]]," ",Table378[[#This Row],[Cita]])</f>
        <v>aitos7c Os doy un mandamiento nuevo
—dice el Señor—:
que os améis unos a otros,
como yo os he amado. Aleluya : Jn 13, 34</v>
      </c>
      <c r="L155" t="s">
        <v>1605</v>
      </c>
      <c r="M155" t="b">
        <f>Table378[[#This Row],[code2]]=N155</f>
        <v>0</v>
      </c>
      <c r="O155" t="s">
        <v>1739</v>
      </c>
      <c r="P155" t="str">
        <f t="shared" si="5"/>
        <v>aitos</v>
      </c>
      <c r="Q155" t="str">
        <f>_xlfn.CONCAT("cp aitos1c.css ",Table378[[#This Row],[Code]],".css")</f>
        <v>cp aitos1c.css aitos7c.css</v>
      </c>
      <c r="S15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{"id":"aitos7c","titulo": "o7c | Año C, TO, Semana: 7, Aleluya Interleccional.","salmo": "Liturgia","letra": "o7c","archivo": "/src/ainterleccional.html?canto=aitos7c"},</v>
      </c>
    </row>
    <row r="156" spans="2:19" ht="29" x14ac:dyDescent="0.35">
      <c r="B156" s="119" t="s">
        <v>1606</v>
      </c>
      <c r="C156" s="105">
        <v>154</v>
      </c>
      <c r="D156" s="105" t="str">
        <f t="shared" si="4"/>
        <v>aitos8c</v>
      </c>
      <c r="E156" s="1" t="s">
        <v>1202</v>
      </c>
      <c r="F156" s="1">
        <v>8</v>
      </c>
      <c r="G156" s="1" t="s">
        <v>1199</v>
      </c>
      <c r="H156" s="101" t="s">
        <v>1220</v>
      </c>
      <c r="I156" s="104" t="s">
        <v>1278</v>
      </c>
      <c r="J156" s="1" t="s">
        <v>1223</v>
      </c>
      <c r="K156" s="106" t="str">
        <f>_xlfn.CONCAT(Table378[[#This Row],[id]]," ",Table378[[#This Row],[Aleluya Año C]]," ",Table378[[#This Row],[Cita]])</f>
        <v>aitos8c Brilláis como lumbreras del mundo,
mostrando una razón para vivir. Aleluya Flp 2, 15d. 16a</v>
      </c>
      <c r="L156" t="s">
        <v>1606</v>
      </c>
      <c r="M156" t="b">
        <f>Table378[[#This Row],[code2]]=N156</f>
        <v>0</v>
      </c>
      <c r="O156" t="s">
        <v>1741</v>
      </c>
      <c r="P156" t="str">
        <f t="shared" si="5"/>
        <v>aitos</v>
      </c>
      <c r="Q156" t="str">
        <f>_xlfn.CONCAT("cp aitos1c.css ",Table378[[#This Row],[Code]],".css")</f>
        <v>cp aitos1c.css aitos8c.css</v>
      </c>
      <c r="S15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{"id":"aitos8c","titulo": "o8c | Año C, TO, Semana: 8, Aleluya Interleccional.","salmo": "Liturgia","letra": "o8c","archivo": "/src/ainterleccional.html?canto=aitos8c"},</v>
      </c>
    </row>
    <row r="157" spans="2:19" ht="58" x14ac:dyDescent="0.35">
      <c r="B157" s="119" t="s">
        <v>1607</v>
      </c>
      <c r="C157" s="105">
        <v>155</v>
      </c>
      <c r="D157" s="105" t="str">
        <f t="shared" si="4"/>
        <v>aitos9c</v>
      </c>
      <c r="E157" s="1" t="s">
        <v>1202</v>
      </c>
      <c r="F157" s="1">
        <v>9</v>
      </c>
      <c r="G157" s="1" t="s">
        <v>1199</v>
      </c>
      <c r="H157" s="101" t="s">
        <v>1221</v>
      </c>
      <c r="I157" s="104" t="s">
        <v>1333</v>
      </c>
      <c r="J157" s="1" t="s">
        <v>1223</v>
      </c>
      <c r="K157" s="106" t="str">
        <f>_xlfn.CONCAT(Table378[[#This Row],[id]]," ",Table378[[#This Row],[Aleluya Año C]]," ",Table378[[#This Row],[Cita]])</f>
        <v>aitos9c Tanto amó Dios al mundo
que entregó a su Hijo único.
Todo el que cree en él
tiene vida eterna. Aleluya Jn 3, 16</v>
      </c>
      <c r="L157" t="s">
        <v>1607</v>
      </c>
      <c r="M157" t="b">
        <f>Table378[[#This Row],[code2]]=N157</f>
        <v>0</v>
      </c>
      <c r="O157" t="s">
        <v>1743</v>
      </c>
      <c r="P157" t="str">
        <f t="shared" si="5"/>
        <v>aitos</v>
      </c>
      <c r="Q157" t="str">
        <f>_xlfn.CONCAT("cp aitos1c.css ",Table378[[#This Row],[Code]],".css")</f>
        <v>cp aitos1c.css aitos9c.css</v>
      </c>
      <c r="S15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{"id":"aitos9c","titulo": "o9c | Año C, TO, Semana: 9, Aleluya Interleccional.","salmo": "Liturgia","letra": "o9c","archivo": "/src/ainterleccional.html?canto=aitos9c"},</v>
      </c>
    </row>
    <row r="158" spans="2:19" ht="29" x14ac:dyDescent="0.35">
      <c r="B158" s="119" t="s">
        <v>1608</v>
      </c>
      <c r="C158" s="105">
        <v>156</v>
      </c>
      <c r="D158" s="105" t="str">
        <f t="shared" si="4"/>
        <v>aitos10c</v>
      </c>
      <c r="E158" s="1" t="s">
        <v>1202</v>
      </c>
      <c r="F158" s="1">
        <v>10</v>
      </c>
      <c r="G158" s="1" t="s">
        <v>1199</v>
      </c>
      <c r="H158" s="101" t="s">
        <v>1222</v>
      </c>
      <c r="I158" s="104" t="s">
        <v>1297</v>
      </c>
      <c r="J158" s="1" t="s">
        <v>1223</v>
      </c>
      <c r="K158" s="106" t="str">
        <f>_xlfn.CONCAT(Table378[[#This Row],[id]]," ",Table378[[#This Row],[Aleluya Año C]]," ",Table378[[#This Row],[Cita]])</f>
        <v>aitos10c Un gran Profeta ha surgido entre nosotros.
Dios ha visitado a su pueblo. Aleluya Lc 7, 16</v>
      </c>
      <c r="L158" t="s">
        <v>1608</v>
      </c>
      <c r="M158" t="b">
        <f>Table378[[#This Row],[code2]]=N158</f>
        <v>0</v>
      </c>
      <c r="O158" t="s">
        <v>1745</v>
      </c>
      <c r="P158" t="str">
        <f t="shared" si="5"/>
        <v>aitos</v>
      </c>
      <c r="Q158" t="str">
        <f>_xlfn.CONCAT("cp aitos1c.css ",Table378[[#This Row],[Code]],".css")</f>
        <v>cp aitos1c.css aitos10c.css</v>
      </c>
      <c r="S15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{"id":"aitos10c","titulo": "o10c | Año C, TO, Semana: 10, Aleluya Interleccional.","salmo": "Liturgia","letra": "o10c","archivo": "/src/ainterleccional.html?canto=aitos10c"},</v>
      </c>
    </row>
    <row r="159" spans="2:19" ht="29" x14ac:dyDescent="0.35">
      <c r="B159" s="119" t="s">
        <v>1609</v>
      </c>
      <c r="C159" s="105">
        <v>157</v>
      </c>
      <c r="D159" s="105" t="str">
        <f t="shared" si="4"/>
        <v>aitos11c</v>
      </c>
      <c r="E159" s="1" t="s">
        <v>1202</v>
      </c>
      <c r="F159" s="1">
        <v>11</v>
      </c>
      <c r="G159" s="1" t="s">
        <v>1199</v>
      </c>
      <c r="H159" s="101" t="s">
        <v>1225</v>
      </c>
      <c r="I159" s="104" t="s">
        <v>1334</v>
      </c>
      <c r="J159" s="1" t="s">
        <v>1223</v>
      </c>
      <c r="K159" s="106" t="str">
        <f>_xlfn.CONCAT(Table378[[#This Row],[id]]," ",Table378[[#This Row],[Aleluya Año C]]," ",Table378[[#This Row],[Cita]])</f>
        <v>aitos11c Dios nos amó y nos envió a su Hijo
como víctima de propiciación por nuestros pecados. Aleluya 1Jn 4, 10b</v>
      </c>
      <c r="L159" t="s">
        <v>1609</v>
      </c>
      <c r="M159" t="b">
        <f>Table378[[#This Row],[code2]]=N159</f>
        <v>0</v>
      </c>
      <c r="O159" t="s">
        <v>1747</v>
      </c>
      <c r="P159" t="str">
        <f t="shared" si="5"/>
        <v>aitos</v>
      </c>
      <c r="Q159" t="str">
        <f>_xlfn.CONCAT("cp aitos1c.css ",Table378[[#This Row],[Code]],".css")</f>
        <v>cp aitos1c.css aitos11c.css</v>
      </c>
      <c r="S15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{"id":"aitos11c","titulo": "o11c | Año C, TO, Semana: 11, Aleluya Interleccional.","salmo": "Liturgia","letra": "o11c","archivo": "/src/ainterleccional.html?canto=aitos11c"},</v>
      </c>
    </row>
    <row r="160" spans="2:19" ht="43.5" x14ac:dyDescent="0.35">
      <c r="B160" s="119" t="s">
        <v>1610</v>
      </c>
      <c r="C160" s="105">
        <v>158</v>
      </c>
      <c r="D160" s="105" t="str">
        <f t="shared" si="4"/>
        <v>aitos12c</v>
      </c>
      <c r="E160" s="1" t="s">
        <v>1202</v>
      </c>
      <c r="F160" s="1">
        <v>12</v>
      </c>
      <c r="G160" s="1" t="s">
        <v>1199</v>
      </c>
      <c r="H160" s="101" t="s">
        <v>1226</v>
      </c>
      <c r="I160" s="104" t="s">
        <v>1275</v>
      </c>
      <c r="J160" s="1" t="s">
        <v>1223</v>
      </c>
      <c r="K160" s="106" t="str">
        <f>_xlfn.CONCAT(Table378[[#This Row],[id]]," ",Table378[[#This Row],[Aleluya Año C]]," ",Table378[[#This Row],[Cita]])</f>
        <v>aitos12c Mis ovejas escuchan mi voz
—dice el Señor—,
y yo las conozco, y ellas me siguen. Aleluya Jn 10, 27</v>
      </c>
      <c r="L160" t="s">
        <v>1610</v>
      </c>
      <c r="M160" t="b">
        <f>Table378[[#This Row],[code2]]=N160</f>
        <v>0</v>
      </c>
      <c r="O160" t="s">
        <v>1749</v>
      </c>
      <c r="P160" t="str">
        <f t="shared" si="5"/>
        <v>aitos</v>
      </c>
      <c r="Q160" t="str">
        <f>_xlfn.CONCAT("cp aitos1c.css ",Table378[[#This Row],[Code]],".css")</f>
        <v>cp aitos1c.css aitos12c.css</v>
      </c>
      <c r="S16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{"id":"aitos12c","titulo": "o12c | Año C, TO, Semana: 12, Aleluya Interleccional.","salmo": "Liturgia","letra": "o12c","archivo": "/src/ainterleccional.html?canto=aitos12c"},</v>
      </c>
    </row>
    <row r="161" spans="2:19" ht="29" x14ac:dyDescent="0.35">
      <c r="B161" s="119" t="s">
        <v>1611</v>
      </c>
      <c r="C161" s="105">
        <v>159</v>
      </c>
      <c r="D161" s="105" t="str">
        <f t="shared" si="4"/>
        <v>aitos13c</v>
      </c>
      <c r="E161" s="1" t="s">
        <v>1202</v>
      </c>
      <c r="F161" s="1">
        <v>13</v>
      </c>
      <c r="G161" s="1" t="s">
        <v>1199</v>
      </c>
      <c r="H161" s="101" t="s">
        <v>1227</v>
      </c>
      <c r="I161" s="104" t="s">
        <v>1335</v>
      </c>
      <c r="J161" s="1" t="s">
        <v>1223</v>
      </c>
      <c r="K161" s="106" t="str">
        <f>_xlfn.CONCAT(Table378[[#This Row],[id]]," ",Table378[[#This Row],[Aleluya Año C]]," ",Table378[[#This Row],[Cita]])</f>
        <v>aitos13c Habla, Señor, que tu siervo te escucha;
tú tienes palabras de vida eterna. Aleluya 1S 3, 9; Jn 6, 68c</v>
      </c>
      <c r="L161" t="s">
        <v>1611</v>
      </c>
      <c r="M161" t="b">
        <f>Table378[[#This Row],[code2]]=N161</f>
        <v>0</v>
      </c>
      <c r="O161" t="s">
        <v>1751</v>
      </c>
      <c r="P161" t="str">
        <f t="shared" si="5"/>
        <v>aitos</v>
      </c>
      <c r="Q161" t="str">
        <f>_xlfn.CONCAT("cp aitos1c.css ",Table378[[#This Row],[Code]],".css")</f>
        <v>cp aitos1c.css aitos13c.css</v>
      </c>
      <c r="S16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{"id":"aitos13c","titulo": "o13c | Año C, TO, Semana: 13, Aleluya Interleccional.","salmo": "Liturgia","letra": "o13c","archivo": "/src/ainterleccional.html?canto=aitos13c"},</v>
      </c>
    </row>
    <row r="162" spans="2:19" ht="58" x14ac:dyDescent="0.35">
      <c r="B162" s="119" t="s">
        <v>1612</v>
      </c>
      <c r="C162" s="105">
        <v>160</v>
      </c>
      <c r="D162" s="105" t="str">
        <f t="shared" si="4"/>
        <v>aitos14c</v>
      </c>
      <c r="E162" s="1" t="s">
        <v>1202</v>
      </c>
      <c r="F162" s="1">
        <v>14</v>
      </c>
      <c r="G162" s="1" t="s">
        <v>1199</v>
      </c>
      <c r="H162" s="101" t="s">
        <v>1228</v>
      </c>
      <c r="I162" s="104" t="s">
        <v>1336</v>
      </c>
      <c r="J162" s="1" t="s">
        <v>1223</v>
      </c>
      <c r="K162" s="106" t="str">
        <f>_xlfn.CONCAT(Table378[[#This Row],[id]]," ",Table378[[#This Row],[Aleluya Año C]]," ",Table378[[#This Row],[Cita]])</f>
        <v>aitos14c Que la paz de Cristo actúe de árbitro
en vuestro corazón;
la palabra de Cristo habite entre vosotros
en toda su riqueza. Aleluya Col 3, 15a. 16a</v>
      </c>
      <c r="L162" t="s">
        <v>1612</v>
      </c>
      <c r="M162" t="b">
        <f>Table378[[#This Row],[code2]]=N162</f>
        <v>0</v>
      </c>
      <c r="O162" t="s">
        <v>1753</v>
      </c>
      <c r="P162" t="str">
        <f t="shared" si="5"/>
        <v>aitos</v>
      </c>
      <c r="Q162" t="str">
        <f>_xlfn.CONCAT("cp aitos1c.css ",Table378[[#This Row],[Code]],".css")</f>
        <v>cp aitos1c.css aitos14c.css</v>
      </c>
      <c r="S16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{"id":"aitos14c","titulo": "o14c | Año C, TO, Semana: 14, Aleluya Interleccional.","salmo": "Liturgia","letra": "o14c","archivo": "/src/ainterleccional.html?canto=aitos14c"},</v>
      </c>
    </row>
    <row r="163" spans="2:19" ht="29" x14ac:dyDescent="0.35">
      <c r="B163" s="119" t="s">
        <v>1613</v>
      </c>
      <c r="C163" s="105">
        <v>161</v>
      </c>
      <c r="D163" s="105" t="str">
        <f t="shared" si="4"/>
        <v>aitos15c</v>
      </c>
      <c r="E163" s="1" t="s">
        <v>1202</v>
      </c>
      <c r="F163" s="1">
        <v>15</v>
      </c>
      <c r="G163" s="1" t="s">
        <v>1199</v>
      </c>
      <c r="H163" s="101" t="s">
        <v>1229</v>
      </c>
      <c r="I163" s="104" t="s">
        <v>1337</v>
      </c>
      <c r="J163" s="1" t="s">
        <v>1223</v>
      </c>
      <c r="K163" s="106" t="str">
        <f>_xlfn.CONCAT(Table378[[#This Row],[id]]," ",Table378[[#This Row],[Aleluya Año C]]," ",Table378[[#This Row],[Cita]])</f>
        <v>aitos15c Tus palabras, Señor, son espíritu y vida;
tú tienes palabras de vida eterna. Aleluya cf. Jn 6, 63c. 68c</v>
      </c>
      <c r="L163" t="s">
        <v>1613</v>
      </c>
      <c r="M163" t="b">
        <f>Table378[[#This Row],[code2]]=N163</f>
        <v>0</v>
      </c>
      <c r="O163" t="s">
        <v>1755</v>
      </c>
      <c r="P163" t="str">
        <f t="shared" si="5"/>
        <v>aitos</v>
      </c>
      <c r="Q163" t="str">
        <f>_xlfn.CONCAT("cp aitos1c.css ",Table378[[#This Row],[Code]],".css")</f>
        <v>cp aitos1c.css aitos15c.css</v>
      </c>
      <c r="S16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{"id":"aitos15c","titulo": "o15c | Año C, TO, Semana: 15, Aleluya Interleccional.","salmo": "Liturgia","letra": "o15c","archivo": "/src/ainterleccional.html?canto=aitos15c"},</v>
      </c>
    </row>
    <row r="164" spans="2:19" ht="43.5" x14ac:dyDescent="0.35">
      <c r="B164" s="119" t="s">
        <v>1614</v>
      </c>
      <c r="C164" s="105">
        <v>162</v>
      </c>
      <c r="D164" s="105" t="str">
        <f t="shared" si="4"/>
        <v>aitos16c</v>
      </c>
      <c r="E164" s="1" t="s">
        <v>1202</v>
      </c>
      <c r="F164" s="1">
        <v>16</v>
      </c>
      <c r="G164" s="1" t="s">
        <v>1199</v>
      </c>
      <c r="H164" s="101" t="s">
        <v>1230</v>
      </c>
      <c r="I164" s="104" t="s">
        <v>1338</v>
      </c>
      <c r="J164" s="1" t="s">
        <v>1223</v>
      </c>
      <c r="K164" s="106" t="str">
        <f>_xlfn.CONCAT(Table378[[#This Row],[id]]," ",Table378[[#This Row],[Aleluya Año C]]," ",Table378[[#This Row],[Cita]])</f>
        <v>aitos16c Dichosos los que con un corazón noble y generoso
guardan la palabra de Dios
y dan fruto perseverando. Aleluya cf. Lc 8, 15</v>
      </c>
      <c r="L164" t="s">
        <v>1614</v>
      </c>
      <c r="M164" t="b">
        <f>Table378[[#This Row],[code2]]=N164</f>
        <v>0</v>
      </c>
      <c r="O164" t="s">
        <v>1757</v>
      </c>
      <c r="P164" t="str">
        <f t="shared" si="5"/>
        <v>aitos</v>
      </c>
      <c r="Q164" t="str">
        <f>_xlfn.CONCAT("cp aitos1c.css ",Table378[[#This Row],[Code]],".css")</f>
        <v>cp aitos1c.css aitos16c.css</v>
      </c>
      <c r="S16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{"id":"aitos16c","titulo": "o16c | Año C, TO, Semana: 16, Aleluya Interleccional.","salmo": "Liturgia","letra": "o16c","archivo": "/src/ainterleccional.html?canto=aitos16c"},</v>
      </c>
    </row>
    <row r="165" spans="2:19" ht="29" x14ac:dyDescent="0.35">
      <c r="B165" s="119" t="s">
        <v>1615</v>
      </c>
      <c r="C165" s="105">
        <v>163</v>
      </c>
      <c r="D165" s="105" t="str">
        <f t="shared" si="4"/>
        <v>aitos17c</v>
      </c>
      <c r="E165" s="1" t="s">
        <v>1202</v>
      </c>
      <c r="F165" s="1">
        <v>17</v>
      </c>
      <c r="G165" s="1" t="s">
        <v>1199</v>
      </c>
      <c r="H165" s="101" t="s">
        <v>1231</v>
      </c>
      <c r="I165" s="104" t="s">
        <v>1339</v>
      </c>
      <c r="J165" s="1" t="s">
        <v>1223</v>
      </c>
      <c r="K165" s="106" t="str">
        <f>_xlfn.CONCAT(Table378[[#This Row],[id]]," ",Table378[[#This Row],[Aleluya Año C]]," ",Table378[[#This Row],[Cita]])</f>
        <v>aitos17c Habéis recibido un espíritu de hijos adoptivos,
que nos hace gritar: «¡Abba!, Padre». Aleluya Rm 8, 15bc</v>
      </c>
      <c r="L165" t="s">
        <v>1615</v>
      </c>
      <c r="M165" t="b">
        <f>Table378[[#This Row],[code2]]=N165</f>
        <v>0</v>
      </c>
      <c r="O165" t="s">
        <v>1759</v>
      </c>
      <c r="P165" t="str">
        <f t="shared" si="5"/>
        <v>aitos</v>
      </c>
      <c r="Q165" t="str">
        <f>_xlfn.CONCAT("cp aitos1c.css ",Table378[[#This Row],[Code]],".css")</f>
        <v>cp aitos1c.css aitos17c.css</v>
      </c>
      <c r="S16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{"id":"aitos17c","titulo": "o17c | Año C, TO, Semana: 17, Aleluya Interleccional.","salmo": "Liturgia","letra": "o17c","archivo": "/src/ainterleccional.html?canto=aitos17c"},</v>
      </c>
    </row>
    <row r="166" spans="2:19" ht="29" x14ac:dyDescent="0.35">
      <c r="B166" s="119" t="s">
        <v>1616</v>
      </c>
      <c r="C166" s="105">
        <v>164</v>
      </c>
      <c r="D166" s="105" t="str">
        <f t="shared" si="4"/>
        <v>aitos18c</v>
      </c>
      <c r="E166" s="1" t="s">
        <v>1202</v>
      </c>
      <c r="F166" s="1">
        <v>18</v>
      </c>
      <c r="G166" s="1" t="s">
        <v>1199</v>
      </c>
      <c r="H166" s="101" t="s">
        <v>1232</v>
      </c>
      <c r="I166" s="104" t="s">
        <v>1320</v>
      </c>
      <c r="J166" s="1" t="s">
        <v>1223</v>
      </c>
      <c r="K166" s="106" t="str">
        <f>_xlfn.CONCAT(Table378[[#This Row],[id]]," ",Table378[[#This Row],[Aleluya Año C]]," ",Table378[[#This Row],[Cita]])</f>
        <v>aitos18c Dichosos los pobres en el espíritu,
porque de ellos es el reino de los cielos. Aleluya Mt 5, 3</v>
      </c>
      <c r="L166" t="s">
        <v>1616</v>
      </c>
      <c r="M166" t="b">
        <f>Table378[[#This Row],[code2]]=N166</f>
        <v>0</v>
      </c>
      <c r="O166" t="s">
        <v>1761</v>
      </c>
      <c r="P166" t="str">
        <f t="shared" si="5"/>
        <v>aitos</v>
      </c>
      <c r="Q166" t="str">
        <f>_xlfn.CONCAT("cp aitos1c.css ",Table378[[#This Row],[Code]],".css")</f>
        <v>cp aitos1c.css aitos18c.css</v>
      </c>
      <c r="S16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{"id":"aitos18c","titulo": "o18c | Año C, TO, Semana: 18, Aleluya Interleccional.","salmo": "Liturgia","letra": "o18c","archivo": "/src/ainterleccional.html?canto=aitos18c"},</v>
      </c>
    </row>
    <row r="167" spans="2:19" ht="43.5" x14ac:dyDescent="0.35">
      <c r="B167" s="119" t="s">
        <v>1617</v>
      </c>
      <c r="C167" s="105">
        <v>165</v>
      </c>
      <c r="D167" s="105" t="str">
        <f t="shared" si="4"/>
        <v>aitos19c</v>
      </c>
      <c r="E167" s="1" t="s">
        <v>1202</v>
      </c>
      <c r="F167" s="1">
        <v>19</v>
      </c>
      <c r="G167" s="1" t="s">
        <v>1199</v>
      </c>
      <c r="H167" s="101" t="s">
        <v>1233</v>
      </c>
      <c r="I167" s="104" t="s">
        <v>1340</v>
      </c>
      <c r="J167" s="1" t="s">
        <v>1223</v>
      </c>
      <c r="K167" s="106" t="str">
        <f>_xlfn.CONCAT(Table378[[#This Row],[id]]," ",Table378[[#This Row],[Aleluya Año C]]," ",Table378[[#This Row],[Cita]])</f>
        <v>aitos19c Estad en vela y preparados,
porque a la hora que menos pensáis
viene el Hijo del hombre. Aleluya Mt 24, 42a y 44</v>
      </c>
      <c r="L167" t="s">
        <v>1617</v>
      </c>
      <c r="M167" t="b">
        <f>Table378[[#This Row],[code2]]=N167</f>
        <v>0</v>
      </c>
      <c r="O167" t="s">
        <v>1763</v>
      </c>
      <c r="P167" t="str">
        <f t="shared" si="5"/>
        <v>aitos</v>
      </c>
      <c r="Q167" t="str">
        <f>_xlfn.CONCAT("cp aitos1c.css ",Table378[[#This Row],[Code]],".css")</f>
        <v>cp aitos1c.css aitos19c.css</v>
      </c>
      <c r="S16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{"id":"aitos19c","titulo": "o19c | Año C, TO, Semana: 19, Aleluya Interleccional.","salmo": "Liturgia","letra": "o19c","archivo": "/src/ainterleccional.html?canto=aitos19c"},</v>
      </c>
    </row>
    <row r="168" spans="2:19" ht="43.5" x14ac:dyDescent="0.35">
      <c r="B168" s="119" t="s">
        <v>1618</v>
      </c>
      <c r="C168" s="105">
        <v>166</v>
      </c>
      <c r="D168" s="105" t="str">
        <f t="shared" si="4"/>
        <v>aitos20c</v>
      </c>
      <c r="E168" s="1" t="s">
        <v>1202</v>
      </c>
      <c r="F168" s="1">
        <v>20</v>
      </c>
      <c r="G168" s="1" t="s">
        <v>1199</v>
      </c>
      <c r="H168" s="101" t="s">
        <v>1234</v>
      </c>
      <c r="I168" s="104" t="s">
        <v>1275</v>
      </c>
      <c r="J168" s="1" t="s">
        <v>1223</v>
      </c>
      <c r="K168" s="106" t="str">
        <f>_xlfn.CONCAT(Table378[[#This Row],[id]]," ",Table378[[#This Row],[Aleluya Año C]]," ",Table378[[#This Row],[Cita]])</f>
        <v>aitos20c Mis ovejas escuchan mi voz
—dice el Señor—,
y Yo las conozco, y ellas me siguen. Aleluya Jn 10, 27</v>
      </c>
      <c r="L168" t="s">
        <v>1618</v>
      </c>
      <c r="M168" t="b">
        <f>Table378[[#This Row],[code2]]=N168</f>
        <v>0</v>
      </c>
      <c r="O168" t="s">
        <v>1765</v>
      </c>
      <c r="P168" t="str">
        <f t="shared" si="5"/>
        <v>aitos</v>
      </c>
      <c r="Q168" t="str">
        <f>_xlfn.CONCAT("cp aitos1c.css ",Table378[[#This Row],[Code]],".css")</f>
        <v>cp aitos1c.css aitos20c.css</v>
      </c>
      <c r="S16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{"id":"aitos20c","titulo": "o20c | Año C, TO, Semana: 20, Aleluya Interleccional.","salmo": "Liturgia","letra": "o20c","archivo": "/src/ainterleccional.html?canto=aitos20c"},</v>
      </c>
    </row>
    <row r="169" spans="2:19" ht="43.5" x14ac:dyDescent="0.35">
      <c r="B169" s="119" t="s">
        <v>1619</v>
      </c>
      <c r="C169" s="105">
        <v>167</v>
      </c>
      <c r="D169" s="105" t="str">
        <f t="shared" si="4"/>
        <v>aitos21c</v>
      </c>
      <c r="E169" s="1" t="s">
        <v>1202</v>
      </c>
      <c r="F169" s="1">
        <v>21</v>
      </c>
      <c r="G169" s="1" t="s">
        <v>1199</v>
      </c>
      <c r="H169" s="101" t="s">
        <v>1235</v>
      </c>
      <c r="I169" s="104" t="s">
        <v>1341</v>
      </c>
      <c r="J169" s="1" t="s">
        <v>1223</v>
      </c>
      <c r="K169" s="106" t="str">
        <f>_xlfn.CONCAT(Table378[[#This Row],[id]]," ",Table378[[#This Row],[Aleluya Año C]]," ",Table378[[#This Row],[Cita]])</f>
        <v>aitos21c Yo soy el camino, y la verdad, y la vida
—dice el Señor—;
nadie va al Padre, sino por mí. Aleluya Jn 14, 6</v>
      </c>
      <c r="L169" t="s">
        <v>1619</v>
      </c>
      <c r="M169" t="b">
        <f>Table378[[#This Row],[code2]]=N169</f>
        <v>0</v>
      </c>
      <c r="O169" t="s">
        <v>1767</v>
      </c>
      <c r="P169" t="str">
        <f t="shared" si="5"/>
        <v>aitos</v>
      </c>
      <c r="Q169" t="str">
        <f>_xlfn.CONCAT("cp aitos1c.css ",Table378[[#This Row],[Code]],".css")</f>
        <v>cp aitos1c.css aitos21c.css</v>
      </c>
      <c r="S16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{"id":"aitos21c","titulo": "o21c | Año C, TO, Semana: 21, Aleluya Interleccional.","salmo": "Liturgia","letra": "o21c","archivo": "/src/ainterleccional.html?canto=aitos21c"},</v>
      </c>
    </row>
    <row r="170" spans="2:19" ht="43.5" x14ac:dyDescent="0.35">
      <c r="B170" s="119" t="s">
        <v>1620</v>
      </c>
      <c r="C170" s="105">
        <v>168</v>
      </c>
      <c r="D170" s="105" t="str">
        <f t="shared" si="4"/>
        <v>aitos22c</v>
      </c>
      <c r="E170" s="1" t="s">
        <v>1202</v>
      </c>
      <c r="F170" s="1">
        <v>22</v>
      </c>
      <c r="G170" s="1" t="s">
        <v>1199</v>
      </c>
      <c r="H170" s="101" t="s">
        <v>1236</v>
      </c>
      <c r="I170" s="104" t="s">
        <v>1342</v>
      </c>
      <c r="J170" s="1" t="s">
        <v>1223</v>
      </c>
      <c r="K170" s="106" t="str">
        <f>_xlfn.CONCAT(Table378[[#This Row],[id]]," ",Table378[[#This Row],[Aleluya Año C]]," ",Table378[[#This Row],[Cita]])</f>
        <v>aitos22c Cargad con mi yugo y aprended de mí
—dice el Señor—,
que soy manso y humilde de corazón. Aleluya Mt 11, 29ab</v>
      </c>
      <c r="L170" t="s">
        <v>1620</v>
      </c>
      <c r="M170" t="b">
        <f>Table378[[#This Row],[code2]]=N170</f>
        <v>0</v>
      </c>
      <c r="O170" t="s">
        <v>1769</v>
      </c>
      <c r="P170" t="str">
        <f t="shared" si="5"/>
        <v>aitos</v>
      </c>
      <c r="Q170" t="str">
        <f>_xlfn.CONCAT("cp aitos1c.css ",Table378[[#This Row],[Code]],".css")</f>
        <v>cp aitos1c.css aitos22c.css</v>
      </c>
      <c r="S17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{"id":"aitos22c","titulo": "o22c | Año C, TO, Semana: 22, Aleluya Interleccional.","salmo": "Liturgia","letra": "o22c","archivo": "/src/ainterleccional.html?canto=aitos22c"},</v>
      </c>
    </row>
    <row r="171" spans="2:19" ht="29" x14ac:dyDescent="0.35">
      <c r="B171" s="119" t="s">
        <v>1621</v>
      </c>
      <c r="C171" s="105">
        <v>169</v>
      </c>
      <c r="D171" s="105" t="str">
        <f t="shared" si="4"/>
        <v>aitos23c</v>
      </c>
      <c r="E171" s="1" t="s">
        <v>1202</v>
      </c>
      <c r="F171" s="1">
        <v>23</v>
      </c>
      <c r="G171" s="1" t="s">
        <v>1199</v>
      </c>
      <c r="H171" s="101" t="s">
        <v>1207</v>
      </c>
      <c r="I171" s="104" t="s">
        <v>1343</v>
      </c>
      <c r="J171" s="1" t="s">
        <v>1224</v>
      </c>
      <c r="K171" s="106" t="str">
        <f>_xlfn.CONCAT(Table378[[#This Row],[id]]," ",Table378[[#This Row],[Aleluya Año C]]," ",Table378[[#This Row],[Cita]])</f>
        <v>aitos23c Haz brillar tu rostro sobre tu siervo,
enséñame tus decretos. Aleluya Sal 118, 135</v>
      </c>
      <c r="L171" t="s">
        <v>1621</v>
      </c>
      <c r="M171" t="b">
        <f>Table378[[#This Row],[code2]]=N171</f>
        <v>0</v>
      </c>
      <c r="O171" t="s">
        <v>1771</v>
      </c>
      <c r="P171" t="str">
        <f t="shared" si="5"/>
        <v>aitos</v>
      </c>
      <c r="Q171" t="str">
        <f>_xlfn.CONCAT("cp aitos1c.css ",Table378[[#This Row],[Code]],".css")</f>
        <v>cp aitos1c.css aitos23c.css</v>
      </c>
      <c r="S17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{"id":"aitos23c","titulo": "o23c | Año C, TO, Semana: 23, Aleluya Interleccional.","salmo": "Liturgia","letra": "o23c","archivo": "/src/ainterleccional.html?canto=aitos23c"},</v>
      </c>
    </row>
    <row r="172" spans="2:19" ht="29" x14ac:dyDescent="0.35">
      <c r="B172" s="119" t="s">
        <v>1622</v>
      </c>
      <c r="C172" s="105">
        <v>170</v>
      </c>
      <c r="D172" s="105" t="str">
        <f t="shared" si="4"/>
        <v>aitos24c</v>
      </c>
      <c r="E172" s="1" t="s">
        <v>1202</v>
      </c>
      <c r="F172" s="1">
        <v>24</v>
      </c>
      <c r="G172" s="1" t="s">
        <v>1199</v>
      </c>
      <c r="H172" s="102" t="s">
        <v>1210</v>
      </c>
      <c r="I172" s="104" t="s">
        <v>1270</v>
      </c>
      <c r="J172" s="1" t="s">
        <v>1224</v>
      </c>
      <c r="K172" s="106" t="str">
        <f>_xlfn.CONCAT(Table378[[#This Row],[id]]," ",Table378[[#This Row],[Aleluya Año C]]," ",Table378[[#This Row],[Cita]])</f>
        <v>aitos24c Dios estaba en Cristo reconciliando al mundo consigo,
y ha puesto en nosotros el mensaje de la reconciliación. Aleluya 2Co 5, 19</v>
      </c>
      <c r="L172" t="s">
        <v>1622</v>
      </c>
      <c r="M172" t="b">
        <f>Table378[[#This Row],[code2]]=N172</f>
        <v>0</v>
      </c>
      <c r="O172" t="s">
        <v>1773</v>
      </c>
      <c r="P172" t="str">
        <f t="shared" si="5"/>
        <v>aitos</v>
      </c>
      <c r="Q172" t="str">
        <f>_xlfn.CONCAT("cp aitos1c.css ",Table378[[#This Row],[Code]],".css")</f>
        <v>cp aitos1c.css aitos24c.css</v>
      </c>
      <c r="S17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{"id":"aitos24c","titulo": "o24c | Año C, TO, Semana: 24, Aleluya Interleccional.","salmo": "Liturgia","letra": "o24c","archivo": "/src/ainterleccional.html?canto=aitos24c"},</v>
      </c>
    </row>
    <row r="173" spans="2:19" ht="29" x14ac:dyDescent="0.35">
      <c r="B173" s="119" t="s">
        <v>1623</v>
      </c>
      <c r="C173" s="105">
        <v>171</v>
      </c>
      <c r="D173" s="105" t="str">
        <f t="shared" si="4"/>
        <v>aitos25c</v>
      </c>
      <c r="E173" s="1" t="s">
        <v>1202</v>
      </c>
      <c r="F173" s="1">
        <v>25</v>
      </c>
      <c r="G173" s="1" t="s">
        <v>1199</v>
      </c>
      <c r="H173" s="103" t="s">
        <v>1213</v>
      </c>
      <c r="I173" s="104" t="s">
        <v>1344</v>
      </c>
      <c r="J173" s="1" t="s">
        <v>1224</v>
      </c>
      <c r="K173" s="106" t="str">
        <f>_xlfn.CONCAT(Table378[[#This Row],[id]]," ",Table378[[#This Row],[Aleluya Año C]]," ",Table378[[#This Row],[Cita]])</f>
        <v>aitos25c Jesucristo, siendo rico, se hizo pobre
para enriqueceros con su pobreza. Aleluya 2Co 8, 9</v>
      </c>
      <c r="L173" t="s">
        <v>1623</v>
      </c>
      <c r="M173" t="b">
        <f>Table378[[#This Row],[code2]]=N173</f>
        <v>0</v>
      </c>
      <c r="O173" t="s">
        <v>1775</v>
      </c>
      <c r="P173" t="str">
        <f t="shared" si="5"/>
        <v>aitos</v>
      </c>
      <c r="Q173" t="str">
        <f>_xlfn.CONCAT("cp aitos1c.css ",Table378[[#This Row],[Code]],".css")</f>
        <v>cp aitos1c.css aitos25c.css</v>
      </c>
      <c r="S17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{"id":"aitos25c","titulo": "o25c | Año C, TO, Semana: 25, Aleluya Interleccional.","salmo": "Liturgia","letra": "o25c","archivo": "/src/ainterleccional.html?canto=aitos25c"},</v>
      </c>
    </row>
    <row r="174" spans="2:19" ht="29" x14ac:dyDescent="0.35">
      <c r="B174" s="119" t="s">
        <v>1624</v>
      </c>
      <c r="C174" s="105">
        <v>172</v>
      </c>
      <c r="D174" s="105" t="str">
        <f t="shared" si="4"/>
        <v>aitos26c</v>
      </c>
      <c r="E174" s="1" t="s">
        <v>1202</v>
      </c>
      <c r="F174" s="1">
        <v>26</v>
      </c>
      <c r="G174" s="1" t="s">
        <v>1199</v>
      </c>
      <c r="H174" s="103" t="s">
        <v>1213</v>
      </c>
      <c r="I174" s="104" t="s">
        <v>1344</v>
      </c>
      <c r="J174" s="1" t="s">
        <v>1224</v>
      </c>
      <c r="K174" s="106" t="str">
        <f>_xlfn.CONCAT(Table378[[#This Row],[id]]," ",Table378[[#This Row],[Aleluya Año C]]," ",Table378[[#This Row],[Cita]])</f>
        <v>aitos26c Jesucristo, siendo rico, se hizo pobre
para enriqueceros con su pobreza. Aleluya 2Co 8, 9</v>
      </c>
      <c r="L174" t="s">
        <v>1624</v>
      </c>
      <c r="M174" t="b">
        <f>Table378[[#This Row],[code2]]=N174</f>
        <v>0</v>
      </c>
      <c r="O174" t="s">
        <v>1777</v>
      </c>
      <c r="P174" t="str">
        <f t="shared" si="5"/>
        <v>aitos</v>
      </c>
      <c r="Q174" t="str">
        <f>_xlfn.CONCAT("cp aitos1c.css ",Table378[[#This Row],[Code]],".css")</f>
        <v>cp aitos1c.css aitos26c.css</v>
      </c>
      <c r="S17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{"id":"aitos26c","titulo": "o26c | Año C, TO, Semana: 26, Aleluya Interleccional.","salmo": "Liturgia","letra": "o26c","archivo": "/src/ainterleccional.html?canto=aitos26c"},</v>
      </c>
    </row>
    <row r="175" spans="2:19" ht="29" x14ac:dyDescent="0.35">
      <c r="B175" s="119" t="s">
        <v>1625</v>
      </c>
      <c r="C175" s="105">
        <v>173</v>
      </c>
      <c r="D175" s="105" t="str">
        <f t="shared" si="4"/>
        <v>aitos27c</v>
      </c>
      <c r="E175" s="1" t="s">
        <v>1202</v>
      </c>
      <c r="F175" s="1">
        <v>27</v>
      </c>
      <c r="G175" s="1" t="s">
        <v>1199</v>
      </c>
      <c r="H175" s="101" t="s">
        <v>1212</v>
      </c>
      <c r="I175" s="104" t="s">
        <v>1345</v>
      </c>
      <c r="J175" s="1" t="s">
        <v>1224</v>
      </c>
      <c r="K175" s="106" t="str">
        <f>_xlfn.CONCAT(Table378[[#This Row],[id]]," ",Table378[[#This Row],[Aleluya Año C]]," ",Table378[[#This Row],[Cita]])</f>
        <v>aitos27c La palabra del Señor permanece para siempre;
esta es la palabra del Evangelio que os ha sido anunciada. Aleluya 1P 1, 25</v>
      </c>
      <c r="L175" t="s">
        <v>1625</v>
      </c>
      <c r="M175" t="b">
        <f>Table378[[#This Row],[code2]]=N175</f>
        <v>0</v>
      </c>
      <c r="O175" t="s">
        <v>1779</v>
      </c>
      <c r="P175" t="str">
        <f t="shared" si="5"/>
        <v>aitos</v>
      </c>
      <c r="Q175" t="str">
        <f>_xlfn.CONCAT("cp aitos1c.css ",Table378[[#This Row],[Code]],".css")</f>
        <v>cp aitos1c.css aitos27c.css</v>
      </c>
      <c r="S17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{"id":"aitos27c","titulo": "o27c | Año C, TO, Semana: 27, Aleluya Interleccional.","salmo": "Liturgia","letra": "o27c","archivo": "/src/ainterleccional.html?canto=aitos27c"},</v>
      </c>
    </row>
    <row r="176" spans="2:19" ht="29" x14ac:dyDescent="0.35">
      <c r="B176" s="119" t="s">
        <v>1626</v>
      </c>
      <c r="C176" s="105">
        <v>174</v>
      </c>
      <c r="D176" s="105" t="str">
        <f t="shared" si="4"/>
        <v>aitos28c</v>
      </c>
      <c r="E176" s="1" t="s">
        <v>1202</v>
      </c>
      <c r="F176" s="1">
        <v>28</v>
      </c>
      <c r="G176" s="1" t="s">
        <v>1199</v>
      </c>
      <c r="H176" s="101" t="s">
        <v>1211</v>
      </c>
      <c r="I176" s="104" t="s">
        <v>1346</v>
      </c>
      <c r="J176" s="1" t="s">
        <v>1224</v>
      </c>
      <c r="K176" s="106" t="str">
        <f>_xlfn.CONCAT(Table378[[#This Row],[id]]," ",Table378[[#This Row],[Aleluya Año C]]," ",Table378[[#This Row],[Cita]])</f>
        <v>aitos28c Dad gracias en toda ocasión:
esta es la voluntad de Dios en Cristo Jesús respecto de vosotros. Aleluya 1Ts 5, 18</v>
      </c>
      <c r="L176" t="s">
        <v>1626</v>
      </c>
      <c r="M176" t="b">
        <f>Table378[[#This Row],[code2]]=N176</f>
        <v>0</v>
      </c>
      <c r="O176" t="s">
        <v>1781</v>
      </c>
      <c r="P176" t="str">
        <f t="shared" si="5"/>
        <v>aitos</v>
      </c>
      <c r="Q176" t="str">
        <f>_xlfn.CONCAT("cp aitos1c.css ",Table378[[#This Row],[Code]],".css")</f>
        <v>cp aitos1c.css aitos28c.css</v>
      </c>
      <c r="S17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{"id":"aitos28c","titulo": "o28c | Año C, TO, Semana: 28, Aleluya Interleccional.","salmo": "Liturgia","letra": "o28c","archivo": "/src/ainterleccional.html?canto=aitos28c"},</v>
      </c>
    </row>
    <row r="177" spans="2:19" ht="29" x14ac:dyDescent="0.35">
      <c r="B177" s="119" t="s">
        <v>1627</v>
      </c>
      <c r="C177" s="105">
        <v>175</v>
      </c>
      <c r="D177" s="105" t="str">
        <f t="shared" si="4"/>
        <v>aitos29c</v>
      </c>
      <c r="E177" s="1" t="s">
        <v>1202</v>
      </c>
      <c r="F177" s="1">
        <v>29</v>
      </c>
      <c r="G177" s="1" t="s">
        <v>1199</v>
      </c>
      <c r="H177" s="101" t="s">
        <v>1248</v>
      </c>
      <c r="I177" s="104" t="s">
        <v>1347</v>
      </c>
      <c r="J177" s="1" t="s">
        <v>1224</v>
      </c>
      <c r="K177" s="106" t="str">
        <f>_xlfn.CONCAT(Table378[[#This Row],[id]]," ",Table378[[#This Row],[Aleluya Año C]]," ",Table378[[#This Row],[Cita]])</f>
        <v>aitos29c La palabra de Dios es viva y eficaz;
juzga los deseos e intenciones del corazón. Aleluya Hb 4, 12</v>
      </c>
      <c r="L177" t="s">
        <v>1627</v>
      </c>
      <c r="M177" t="b">
        <f>Table378[[#This Row],[code2]]=N177</f>
        <v>0</v>
      </c>
      <c r="O177" t="s">
        <v>1783</v>
      </c>
      <c r="P177" t="str">
        <f t="shared" si="5"/>
        <v>aitos</v>
      </c>
      <c r="Q177" t="str">
        <f>_xlfn.CONCAT("cp aitos1c.css ",Table378[[#This Row],[Code]],".css")</f>
        <v>cp aitos1c.css aitos29c.css</v>
      </c>
      <c r="S17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{"id":"aitos29c","titulo": "o29c | Año C, TO, Semana: 29, Aleluya Interleccional.","salmo": "Liturgia","letra": "o29c","archivo": "/src/ainterleccional.html?canto=aitos29c"},</v>
      </c>
    </row>
    <row r="178" spans="2:19" ht="29" x14ac:dyDescent="0.35">
      <c r="B178" s="119" t="s">
        <v>1628</v>
      </c>
      <c r="C178" s="105">
        <v>176</v>
      </c>
      <c r="D178" s="105" t="str">
        <f t="shared" si="4"/>
        <v>aitos30c</v>
      </c>
      <c r="E178" s="1" t="s">
        <v>1202</v>
      </c>
      <c r="F178" s="1">
        <v>30</v>
      </c>
      <c r="G178" s="1" t="s">
        <v>1199</v>
      </c>
      <c r="H178" s="102" t="s">
        <v>1210</v>
      </c>
      <c r="I178" s="104" t="s">
        <v>1348</v>
      </c>
      <c r="J178" s="1" t="s">
        <v>1224</v>
      </c>
      <c r="K178" s="106" t="str">
        <f>_xlfn.CONCAT(Table378[[#This Row],[id]]," ",Table378[[#This Row],[Aleluya Año C]]," ",Table378[[#This Row],[Cita]])</f>
        <v>aitos30c Dios estaba en Cristo reconciliando al mundo consigo,
y ha puesto en nosotros el mensaje de la reconciliación. Aleluya 2 Co 5, 19</v>
      </c>
      <c r="L178" t="s">
        <v>1628</v>
      </c>
      <c r="M178" t="b">
        <f>Table378[[#This Row],[code2]]=N178</f>
        <v>0</v>
      </c>
      <c r="O178" t="s">
        <v>1785</v>
      </c>
      <c r="P178" t="str">
        <f t="shared" si="5"/>
        <v>aitos</v>
      </c>
      <c r="Q178" t="str">
        <f>_xlfn.CONCAT("cp aitos1c.css ",Table378[[#This Row],[Code]],".css")</f>
        <v>cp aitos1c.css aitos30c.css</v>
      </c>
      <c r="S17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{"id":"aitos30c","titulo": "o30c | Año C, TO, Semana: 30, Aleluya Interleccional.","salmo": "Liturgia","letra": "o30c","archivo": "/src/ainterleccional.html?canto=aitos30c"},</v>
      </c>
    </row>
    <row r="179" spans="2:19" ht="43.5" x14ac:dyDescent="0.35">
      <c r="B179" s="119" t="s">
        <v>1629</v>
      </c>
      <c r="C179" s="105">
        <v>177</v>
      </c>
      <c r="D179" s="105" t="str">
        <f t="shared" si="4"/>
        <v>aitos31c</v>
      </c>
      <c r="E179" s="1" t="s">
        <v>1202</v>
      </c>
      <c r="F179" s="1">
        <v>31</v>
      </c>
      <c r="G179" s="1" t="s">
        <v>1199</v>
      </c>
      <c r="H179" s="101" t="s">
        <v>1209</v>
      </c>
      <c r="I179" s="104" t="s">
        <v>1333</v>
      </c>
      <c r="J179" s="1" t="s">
        <v>1224</v>
      </c>
      <c r="K179" s="106" t="str">
        <f>_xlfn.CONCAT(Table378[[#This Row],[id]]," ",Table378[[#This Row],[Aleluya Año C]]," ",Table378[[#This Row],[Cita]])</f>
        <v>aitos31c Tanto amó Dios al mundo,
que entregó a su Unigénito;
todo el que cree en él tiene vida eterna. Aleluya Jn 3, 16</v>
      </c>
      <c r="L179" t="s">
        <v>1629</v>
      </c>
      <c r="M179" t="b">
        <f>Table378[[#This Row],[code2]]=N179</f>
        <v>0</v>
      </c>
      <c r="O179" t="s">
        <v>1787</v>
      </c>
      <c r="P179" t="str">
        <f t="shared" si="5"/>
        <v>aitos</v>
      </c>
      <c r="Q179" t="str">
        <f>_xlfn.CONCAT("cp aitos1c.css ",Table378[[#This Row],[Code]],".css")</f>
        <v>cp aitos1c.css aitos31c.css</v>
      </c>
      <c r="S17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{"id":"aitos31c","titulo": "o31c | Año C, TO, Semana: 31, Aleluya Interleccional.","salmo": "Liturgia","letra": "o31c","archivo": "/src/ainterleccional.html?canto=aitos31c"},</v>
      </c>
    </row>
    <row r="180" spans="2:19" ht="29" x14ac:dyDescent="0.35">
      <c r="B180" s="119" t="s">
        <v>1630</v>
      </c>
      <c r="C180" s="105">
        <v>178</v>
      </c>
      <c r="D180" s="105" t="str">
        <f t="shared" si="4"/>
        <v>aitos32c</v>
      </c>
      <c r="E180" s="1" t="s">
        <v>1202</v>
      </c>
      <c r="F180" s="1">
        <v>32</v>
      </c>
      <c r="G180" s="1" t="s">
        <v>1199</v>
      </c>
      <c r="H180" s="101" t="s">
        <v>1208</v>
      </c>
      <c r="I180" s="104" t="s">
        <v>1349</v>
      </c>
      <c r="J180" s="1" t="s">
        <v>1224</v>
      </c>
      <c r="K180" s="106" t="str">
        <f>_xlfn.CONCAT(Table378[[#This Row],[id]]," ",Table378[[#This Row],[Aleluya Año C]]," ",Table378[[#This Row],[Cita]])</f>
        <v>aitos32c Jesucristo es el primogénito de entre los muertos;
a él, la gloria y el poder por los siglos de los siglos. Aleluya Ap 1, 5a y 6b</v>
      </c>
      <c r="L180" t="s">
        <v>1630</v>
      </c>
      <c r="M180" t="b">
        <f>Table378[[#This Row],[code2]]=N180</f>
        <v>0</v>
      </c>
      <c r="O180" t="s">
        <v>1789</v>
      </c>
      <c r="P180" t="str">
        <f t="shared" si="5"/>
        <v>aitos</v>
      </c>
      <c r="Q180" t="str">
        <f>_xlfn.CONCAT("cp aitos1c.css ",Table378[[#This Row],[Code]],".css")</f>
        <v>cp aitos1c.css aitos32c.css</v>
      </c>
      <c r="S18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{"id":"aitos32c","titulo": "o32c | Año C, TO, Semana: 32, Aleluya Interleccional.","salmo": "Liturgia","letra": "o32c","archivo": "/src/ainterleccional.html?canto=aitos32c"},</v>
      </c>
    </row>
    <row r="181" spans="2:19" ht="29" x14ac:dyDescent="0.35">
      <c r="B181" s="119" t="s">
        <v>1631</v>
      </c>
      <c r="C181" s="105">
        <v>179</v>
      </c>
      <c r="D181" s="105" t="str">
        <f t="shared" si="4"/>
        <v>aitos33c</v>
      </c>
      <c r="E181" s="1" t="s">
        <v>1202</v>
      </c>
      <c r="F181" s="1">
        <v>33</v>
      </c>
      <c r="G181" s="1" t="s">
        <v>1199</v>
      </c>
      <c r="H181" s="101" t="s">
        <v>1206</v>
      </c>
      <c r="I181" s="104" t="s">
        <v>1350</v>
      </c>
      <c r="J181" s="1" t="s">
        <v>1224</v>
      </c>
      <c r="K181" s="106" t="str">
        <f>_xlfn.CONCAT(Table378[[#This Row],[id]]," ",Table378[[#This Row],[Aleluya Año C]]," ",Table378[[#This Row],[Cita]])</f>
        <v>aitos33c Levantaos, alzad la cabeza:
se acerca vuestra liberación. Aleluya Lc 21, 28</v>
      </c>
      <c r="L181" t="s">
        <v>1631</v>
      </c>
      <c r="M181" t="b">
        <f>Table378[[#This Row],[code2]]=N181</f>
        <v>0</v>
      </c>
      <c r="O181" t="s">
        <v>1791</v>
      </c>
      <c r="P181" t="str">
        <f t="shared" si="5"/>
        <v>aitos</v>
      </c>
      <c r="Q181" t="str">
        <f>_xlfn.CONCAT("cp aitos1c.css ",Table378[[#This Row],[Code]],".css")</f>
        <v>cp aitos1c.css aitos33c.css</v>
      </c>
      <c r="S18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{"id":"aitos33c","titulo": "o33c | Año C, TO, Semana: 33, Aleluya Interleccional.","salmo": "Liturgia","letra": "o33c","archivo": "/src/ainterleccional.html?canto=aitos33c"},</v>
      </c>
    </row>
    <row r="182" spans="2:19" ht="29" x14ac:dyDescent="0.35">
      <c r="B182" s="119" t="s">
        <v>1632</v>
      </c>
      <c r="C182" s="105">
        <v>180</v>
      </c>
      <c r="D182" s="105" t="str">
        <f t="shared" si="4"/>
        <v>aitos34c</v>
      </c>
      <c r="E182" s="1" t="s">
        <v>1202</v>
      </c>
      <c r="F182" s="1">
        <v>34</v>
      </c>
      <c r="G182" s="1" t="s">
        <v>1199</v>
      </c>
      <c r="H182" s="101" t="s">
        <v>1205</v>
      </c>
      <c r="I182" s="104" t="s">
        <v>1287</v>
      </c>
      <c r="J182" s="1" t="s">
        <v>1224</v>
      </c>
      <c r="K182" s="106" t="str">
        <f>_xlfn.CONCAT(Table378[[#This Row],[id]]," ",Table378[[#This Row],[Aleluya Año C]]," ",Table378[[#This Row],[Cita]])</f>
        <v>aitos34c ¡Bendito el que viene en nombre del Señor!
¡Bendito el reino que llega, el de nuestro padre David! Aleluya Mc 11, 9b-10a</v>
      </c>
      <c r="L182" t="s">
        <v>1632</v>
      </c>
      <c r="M182" t="b">
        <f>Table378[[#This Row],[code2]]=N182</f>
        <v>0</v>
      </c>
      <c r="O182" t="s">
        <v>1793</v>
      </c>
      <c r="P182" t="str">
        <f t="shared" si="5"/>
        <v>aitos</v>
      </c>
      <c r="Q182" t="str">
        <f>_xlfn.CONCAT("cp aitos1c.css ",Table378[[#This Row],[Code]],".css")</f>
        <v>cp aitos1c.css aitos34c.css</v>
      </c>
      <c r="S18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{"id":"aitos34c","titulo": "o34c | Año C, TO, Semana: 34, Aleluya Interleccional.","salmo": "Liturgia","letra": "o34c","archivo": "/src/ainterleccional.html?canto=aitos34c"},</v>
      </c>
    </row>
    <row r="183" spans="2:19" ht="58" x14ac:dyDescent="0.35">
      <c r="B183" s="119" t="s">
        <v>1633</v>
      </c>
      <c r="C183" s="105">
        <v>181</v>
      </c>
      <c r="D183" s="1" t="str">
        <f t="shared" si="4"/>
        <v>aitos34c</v>
      </c>
      <c r="E183" s="1" t="s">
        <v>1202</v>
      </c>
      <c r="F183" s="1">
        <v>34</v>
      </c>
      <c r="G183" s="1" t="s">
        <v>1199</v>
      </c>
      <c r="H183" s="101" t="s">
        <v>1425</v>
      </c>
      <c r="I183" s="104" t="s">
        <v>1426</v>
      </c>
      <c r="J183" s="1" t="s">
        <v>1223</v>
      </c>
      <c r="K183" s="106" t="str">
        <f>_xlfn.CONCAT(Table378[[#This Row],[id]]," ",Table378[[#This Row],[Aleluya Año C]]," ",Table378[[#This Row],[Cita]])</f>
        <v>aitos34c Yo soy el pan vivo que ha bajado del cielo
—dice el Señor—;
el que coma de este pan
vivirá para siempre. Aleluya Jn 6, 51 - Santísimo Cuerpo y Sangre de Cristo</v>
      </c>
      <c r="L183" t="s">
        <v>1633</v>
      </c>
      <c r="M183" t="b">
        <f>Table378[[#This Row],[code2]]=N183</f>
        <v>0</v>
      </c>
      <c r="O183" t="s">
        <v>2327</v>
      </c>
      <c r="P183" t="str">
        <f t="shared" si="5"/>
        <v>aitos</v>
      </c>
      <c r="Q183" t="str">
        <f>_xlfn.CONCAT("cp aitos1c.css ",Table378[[#This Row],[Code]],".css")</f>
        <v>cp aitos1c.css aitosscscc.css</v>
      </c>
      <c r="S18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{"id":"aitosscscc","titulo": "o34c | Año C, TO, Semana: 34, Aleluya Interleccional.","salmo": "Liturgia","letra": "o34c","archivo": "/src/ainterleccional.html?canto=aitosscscc"},</v>
      </c>
    </row>
    <row r="184" spans="2:19" ht="135" x14ac:dyDescent="0.35">
      <c r="B184" s="119" t="s">
        <v>1655</v>
      </c>
      <c r="C184" s="105">
        <v>182</v>
      </c>
      <c r="D184" s="1" t="str">
        <f t="shared" si="4"/>
        <v>aitosvsc</v>
      </c>
      <c r="E184" s="1" t="s">
        <v>1202</v>
      </c>
      <c r="F184" s="1" t="s">
        <v>1404</v>
      </c>
      <c r="G184" s="1" t="s">
        <v>1199</v>
      </c>
      <c r="H184" s="108" t="s">
        <v>1452</v>
      </c>
      <c r="I184" s="104" t="s">
        <v>1438</v>
      </c>
      <c r="J184" s="1" t="s">
        <v>1223</v>
      </c>
      <c r="K184" s="106" t="str">
        <f>_xlfn.CONCAT(Table378[[#This Row],[id]]," ",Table378[[#This Row],[Aleluya Año C]]," ",Table378[[#This Row],[Cita]])</f>
        <v xml:space="preserve">aitosvsc Cargad con mi yugo y aprended de mí
—dice el Señor—,
que soy manso y humilde de corazón.
ó 
Dios nos amó y nos envió a su Hijo
como víctima de propiciación por nuestros pecados.
 Aleluya Mt 11, 29ab - El Sagrado Corazón de Jesús
- Viernes posterior al segundo domingo después de Pentecostés
ó 
Aleluya 1Jn 4, 10b
</v>
      </c>
      <c r="L184" t="s">
        <v>1655</v>
      </c>
      <c r="M184" t="b">
        <f>Table378[[#This Row],[code2]]=N184</f>
        <v>0</v>
      </c>
      <c r="O184" t="s">
        <v>2328</v>
      </c>
      <c r="P184" t="str">
        <f t="shared" si="5"/>
        <v>aitos</v>
      </c>
      <c r="Q184" t="str">
        <f>_xlfn.CONCAT("cp aitos1c.css ",Table378[[#This Row],[Code]],".css")</f>
        <v>cp aitos1c.css aitosvsc.css</v>
      </c>
      <c r="S18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{"id":"aitosvsc","titulo": "ovsc | Año C, TO, Semana: vs, Aleluya Interleccional.","salmo": "Liturgia","letra": "ovsc","archivo": "/src/ainterleccional.html?canto=aitosvsc"},</v>
      </c>
    </row>
    <row r="185" spans="2:19" ht="29" x14ac:dyDescent="0.35">
      <c r="B185" s="119" t="s">
        <v>1634</v>
      </c>
      <c r="C185" s="105">
        <v>183</v>
      </c>
      <c r="D185" s="1" t="str">
        <f t="shared" si="4"/>
        <v>aitcs1c</v>
      </c>
      <c r="E185" s="1" t="s">
        <v>17</v>
      </c>
      <c r="F185" s="1">
        <v>1</v>
      </c>
      <c r="G185" s="1" t="s">
        <v>1199</v>
      </c>
      <c r="H185" s="101" t="s">
        <v>1260</v>
      </c>
      <c r="I185" s="104" t="s">
        <v>1261</v>
      </c>
      <c r="J185" s="1"/>
      <c r="K185" s="106" t="str">
        <f>_xlfn.CONCAT(Table378[[#This Row],[id]]," ",Table378[[#This Row],[Aleluya Año C]]," ",Table378[[#This Row],[Cita]])</f>
        <v>aitcs1c No sólo de pan vive el hombre,
sino de toda palabra que sale de la boca de Dios. Aleluya Mt 4, 4b</v>
      </c>
      <c r="L185" t="s">
        <v>1634</v>
      </c>
      <c r="M185" t="b">
        <f>Table378[[#This Row],[code2]]=N185</f>
        <v>0</v>
      </c>
      <c r="O185" t="s">
        <v>1679</v>
      </c>
      <c r="P185" t="str">
        <f t="shared" si="5"/>
        <v>aitcs</v>
      </c>
      <c r="Q185" t="str">
        <f>_xlfn.CONCAT("cp aitos1c.css ",Table378[[#This Row],[Code]],".css")</f>
        <v>cp aitos1c.css aitcs1c.css</v>
      </c>
      <c r="S18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{"id":"aitcs1c","titulo": "c1c | Año C, TC, Semana: 1, Aleluya Interleccional.","salmo": "Liturgia","letra": "c1c","archivo": "/src/ainterleccional.html?canto=aitcs1c"},</v>
      </c>
    </row>
    <row r="186" spans="2:19" ht="29" x14ac:dyDescent="0.35">
      <c r="B186" s="119" t="s">
        <v>1635</v>
      </c>
      <c r="C186" s="105">
        <v>184</v>
      </c>
      <c r="D186" s="1" t="str">
        <f t="shared" si="4"/>
        <v>aitcs2c</v>
      </c>
      <c r="E186" s="1" t="s">
        <v>17</v>
      </c>
      <c r="F186" s="1">
        <v>2</v>
      </c>
      <c r="G186" s="1" t="s">
        <v>1199</v>
      </c>
      <c r="H186" s="101" t="s">
        <v>1392</v>
      </c>
      <c r="I186" s="104" t="s">
        <v>1200</v>
      </c>
      <c r="J186" s="1"/>
      <c r="K186" s="106" t="str">
        <f>_xlfn.CONCAT(Table378[[#This Row],[id]]," ",Table378[[#This Row],[Aleluya Año C]]," ",Table378[[#This Row],[Cita]])</f>
        <v>aitcs2c En el esplendor de la nube se oyó la voz del Padre:
«Éste es mi Hijo, el amado; escuchadlo». Aleluya</v>
      </c>
      <c r="L186" t="s">
        <v>1635</v>
      </c>
      <c r="M186" t="b">
        <f>Table378[[#This Row],[code2]]=N186</f>
        <v>0</v>
      </c>
      <c r="O186" t="s">
        <v>1681</v>
      </c>
      <c r="P186" t="str">
        <f t="shared" si="5"/>
        <v>aitcs</v>
      </c>
      <c r="Q186" t="str">
        <f>_xlfn.CONCAT("cp aitos1c.css ",Table378[[#This Row],[Code]],".css")</f>
        <v>cp aitos1c.css aitcs2c.css</v>
      </c>
      <c r="S18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{"id":"aitcs2c","titulo": "c2c | Año C, TC, Semana: 2, Aleluya Interleccional.","salmo": "Liturgia","letra": "c2c","archivo": "/src/ainterleccional.html?canto=aitcs2c"},</v>
      </c>
    </row>
    <row r="187" spans="2:19" ht="29" x14ac:dyDescent="0.35">
      <c r="B187" s="119" t="s">
        <v>1636</v>
      </c>
      <c r="C187" s="105">
        <v>185</v>
      </c>
      <c r="D187" s="1" t="str">
        <f t="shared" si="4"/>
        <v>aitcs3c</v>
      </c>
      <c r="E187" s="1" t="s">
        <v>17</v>
      </c>
      <c r="F187" s="1">
        <v>3</v>
      </c>
      <c r="G187" s="1" t="s">
        <v>1199</v>
      </c>
      <c r="H187" s="101" t="s">
        <v>1393</v>
      </c>
      <c r="I187" s="104" t="s">
        <v>1394</v>
      </c>
      <c r="J187" s="1"/>
      <c r="K187" s="106" t="str">
        <f>_xlfn.CONCAT(Table378[[#This Row],[id]]," ",Table378[[#This Row],[Aleluya Año C]]," ",Table378[[#This Row],[Cita]])</f>
        <v>aitcs3c Señor, tú eres de verdad el Salvador del mundo;
dame agua viva; así no tendré más sed. Aleluya Jn 4, 42. 15</v>
      </c>
      <c r="L187" t="s">
        <v>1636</v>
      </c>
      <c r="M187" t="b">
        <f>Table378[[#This Row],[code2]]=N187</f>
        <v>0</v>
      </c>
      <c r="O187" t="s">
        <v>1683</v>
      </c>
      <c r="P187" t="str">
        <f t="shared" si="5"/>
        <v>aitcs</v>
      </c>
      <c r="Q187" t="str">
        <f>_xlfn.CONCAT("cp aitos1c.css ",Table378[[#This Row],[Code]],".css")</f>
        <v>cp aitos1c.css aitcs3c.css</v>
      </c>
      <c r="S18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{"id":"aitcs3c","titulo": "c3c | Año C, TC, Semana: 3, Aleluya Interleccional.","salmo": "Liturgia","letra": "c3c","archivo": "/src/ainterleccional.html?canto=aitcs3c"},</v>
      </c>
    </row>
    <row r="188" spans="2:19" ht="29" x14ac:dyDescent="0.35">
      <c r="B188" s="119" t="s">
        <v>1637</v>
      </c>
      <c r="C188" s="105">
        <v>186</v>
      </c>
      <c r="D188" s="1" t="str">
        <f t="shared" si="4"/>
        <v>aitcs4c</v>
      </c>
      <c r="E188" s="1" t="s">
        <v>17</v>
      </c>
      <c r="F188" s="1">
        <v>4</v>
      </c>
      <c r="G188" s="1" t="s">
        <v>1199</v>
      </c>
      <c r="H188" s="101" t="s">
        <v>1440</v>
      </c>
      <c r="I188" s="104" t="s">
        <v>1441</v>
      </c>
      <c r="J188" s="1"/>
      <c r="K188" s="106" t="str">
        <f>_xlfn.CONCAT(Table378[[#This Row],[id]]," ",Table378[[#This Row],[Aleluya Año C]]," ",Table378[[#This Row],[Cita]])</f>
        <v>aitcs4c Me pondré en camino a donde está mi padre, y le diré:
«Padre, he pecado contra el cielo y contra ti». Aleluya Lc 15, 18</v>
      </c>
      <c r="L188" t="s">
        <v>1637</v>
      </c>
      <c r="M188" t="b">
        <f>Table378[[#This Row],[code2]]=N188</f>
        <v>0</v>
      </c>
      <c r="O188" t="s">
        <v>1685</v>
      </c>
      <c r="P188" t="str">
        <f t="shared" si="5"/>
        <v>aitcs</v>
      </c>
      <c r="Q188" t="str">
        <f>_xlfn.CONCAT("cp aitos1c.css ",Table378[[#This Row],[Code]],".css")</f>
        <v>cp aitos1c.css aitcs4c.css</v>
      </c>
      <c r="S18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{"id":"aitcs4c","titulo": "c4c | Año C, TC, Semana: 4, Aleluya Interleccional.","salmo": "Liturgia","letra": "c4c","archivo": "/src/ainterleccional.html?canto=aitcs4c"},</v>
      </c>
    </row>
    <row r="189" spans="2:19" ht="58" x14ac:dyDescent="0.35">
      <c r="B189" s="119" t="s">
        <v>1638</v>
      </c>
      <c r="C189" s="105">
        <v>187</v>
      </c>
      <c r="D189" s="1" t="str">
        <f t="shared" si="4"/>
        <v>aitcs5c</v>
      </c>
      <c r="E189" s="1" t="s">
        <v>17</v>
      </c>
      <c r="F189" s="1">
        <v>5</v>
      </c>
      <c r="G189" s="1" t="s">
        <v>1199</v>
      </c>
      <c r="H189" s="101" t="s">
        <v>1442</v>
      </c>
      <c r="I189" s="104" t="s">
        <v>1443</v>
      </c>
      <c r="J189" s="1"/>
      <c r="K189" s="106" t="str">
        <f>_xlfn.CONCAT(Table378[[#This Row],[id]]," ",Table378[[#This Row],[Aleluya Año C]]," ",Table378[[#This Row],[Cita]])</f>
        <v>aitcs5c Ahora
—oráculo del Señor—
convertíos a mí de todo corazón,
porque soy compasivo y misericordioso. Aleluya Jl 2, 12-13</v>
      </c>
      <c r="L189" t="s">
        <v>1638</v>
      </c>
      <c r="M189" t="b">
        <f>Table378[[#This Row],[code2]]=N189</f>
        <v>0</v>
      </c>
      <c r="O189" t="s">
        <v>1687</v>
      </c>
      <c r="P189" t="str">
        <f t="shared" si="5"/>
        <v>aitcs</v>
      </c>
      <c r="Q189" t="str">
        <f>_xlfn.CONCAT("cp aitos1c.css ",Table378[[#This Row],[Code]],".css")</f>
        <v>cp aitos1c.css aitcs5c.css</v>
      </c>
      <c r="S18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{"id":"aitcs5c","titulo": "c5c | Año C, TC, Semana: 5, Aleluya Interleccional.","salmo": "Liturgia","letra": "c5c","archivo": "/src/ainterleccional.html?canto=aitcs5c"},</v>
      </c>
    </row>
    <row r="190" spans="2:19" ht="58" x14ac:dyDescent="0.35">
      <c r="B190" s="119" t="s">
        <v>1639</v>
      </c>
      <c r="C190" s="105">
        <v>188</v>
      </c>
      <c r="D190" s="1" t="str">
        <f t="shared" si="4"/>
        <v>aitcs6c</v>
      </c>
      <c r="E190" s="1" t="s">
        <v>17</v>
      </c>
      <c r="F190" s="1">
        <v>6</v>
      </c>
      <c r="G190" s="1" t="s">
        <v>1199</v>
      </c>
      <c r="H190" s="101" t="s">
        <v>1406</v>
      </c>
      <c r="I190" s="104" t="s">
        <v>1400</v>
      </c>
      <c r="J190" s="1"/>
      <c r="K190" s="106" t="str">
        <f>_xlfn.CONCAT(Table378[[#This Row],[id]]," ",Table378[[#This Row],[Aleluya Año C]]," ",Table378[[#This Row],[Cita]])</f>
        <v>aitcs6c Cristo, por nosotros, se sometió incluso a la muerte,
y una muerte de cruz.
Por eso Dios lo levantó sobre todo
y le concedió el «Nombre-sobre-todo-nombre». Aleluya Flp 2, 8-9 - Domingo de Ramos</v>
      </c>
      <c r="L190" t="s">
        <v>1639</v>
      </c>
      <c r="M190" t="b">
        <f>Table378[[#This Row],[code2]]=N190</f>
        <v>0</v>
      </c>
      <c r="O190" t="s">
        <v>1689</v>
      </c>
      <c r="P190" t="str">
        <f t="shared" si="5"/>
        <v>aitcs</v>
      </c>
      <c r="Q190" t="str">
        <f>_xlfn.CONCAT("cp aitos1c.css ",Table378[[#This Row],[Code]],".css")</f>
        <v>cp aitos1c.css aitcs6c.css</v>
      </c>
      <c r="S19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{"id":"aitcs6c","titulo": "c6c | Año C, TC, Semana: 6, Aleluya Interleccional.","salmo": "Liturgia","letra": "c6c","archivo": "/src/ainterleccional.html?canto=aitcs6c"},</v>
      </c>
    </row>
    <row r="191" spans="2:19" ht="58" x14ac:dyDescent="0.35">
      <c r="B191" s="119" t="s">
        <v>1640</v>
      </c>
      <c r="C191" s="105">
        <v>189</v>
      </c>
      <c r="D191" s="1" t="str">
        <f t="shared" si="4"/>
        <v>aitcsjsc</v>
      </c>
      <c r="E191" s="1" t="s">
        <v>17</v>
      </c>
      <c r="F191" s="1" t="s">
        <v>1401</v>
      </c>
      <c r="G191" s="1" t="s">
        <v>1199</v>
      </c>
      <c r="H191" s="101" t="s">
        <v>1402</v>
      </c>
      <c r="I191" s="104" t="s">
        <v>1403</v>
      </c>
      <c r="J191" s="1" t="s">
        <v>1223</v>
      </c>
      <c r="K191" s="106" t="str">
        <f>_xlfn.CONCAT(Table378[[#This Row],[id]]," ",Table378[[#This Row],[Aleluya Año C]]," ",Table378[[#This Row],[Cita]])</f>
        <v>aitcsjsc Os doy un mandamiento nuevo
–dice el Señor–:
que os améis unos a otros,
como yo os he amado. Aleluya Jn 13, 34 - Jueves santo - Misa de la cena del Señor</v>
      </c>
      <c r="L191" t="s">
        <v>1640</v>
      </c>
      <c r="M191" t="b">
        <f>Table378[[#This Row],[code2]]=N191</f>
        <v>0</v>
      </c>
      <c r="O191" t="s">
        <v>2329</v>
      </c>
      <c r="P191" t="str">
        <f t="shared" si="5"/>
        <v>aitcs</v>
      </c>
      <c r="Q191" t="str">
        <f>_xlfn.CONCAT("cp aitos1c.css ",Table378[[#This Row],[Code]],".css")</f>
        <v>cp aitos1c.css aitcsjsc.css</v>
      </c>
      <c r="S19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{"id":"aitcsjsc","titulo": "cjsc | Año C, TC, Semana: js, Aleluya Interleccional.","salmo": "Liturgia","letra": "cjsc","archivo": "/src/ainterleccional.html?canto=aitcsjsc"},</v>
      </c>
    </row>
    <row r="192" spans="2:19" ht="58" x14ac:dyDescent="0.35">
      <c r="B192" s="119" t="s">
        <v>1641</v>
      </c>
      <c r="C192" s="105">
        <v>190</v>
      </c>
      <c r="D192" s="1" t="str">
        <f t="shared" si="4"/>
        <v>aitcsvsc</v>
      </c>
      <c r="E192" s="1" t="s">
        <v>17</v>
      </c>
      <c r="F192" s="1" t="s">
        <v>1404</v>
      </c>
      <c r="G192" s="1" t="s">
        <v>1199</v>
      </c>
      <c r="H192" s="101" t="s">
        <v>1406</v>
      </c>
      <c r="I192" s="104" t="s">
        <v>1405</v>
      </c>
      <c r="J192" s="1" t="s">
        <v>1223</v>
      </c>
      <c r="K192" s="106" t="str">
        <f>_xlfn.CONCAT(Table378[[#This Row],[id]]," ",Table378[[#This Row],[Aleluya Año C]]," ",Table378[[#This Row],[Cita]])</f>
        <v xml:space="preserve">aitcsvsc Cristo, por nosotros, se sometió incluso a la muerte,
y una muerte de cruz.
Por eso Dios lo levantó sobre todo
y le concedió el «Nombre-sobre-todo-nombre». Aleluya Flp 2, 8-9 - Viernes santo - Celebración de la Pasión del Señor
</v>
      </c>
      <c r="L192" t="s">
        <v>1641</v>
      </c>
      <c r="M192" t="b">
        <f>Table378[[#This Row],[code2]]=N192</f>
        <v>0</v>
      </c>
      <c r="O192" t="s">
        <v>2330</v>
      </c>
      <c r="P192" t="str">
        <f t="shared" si="5"/>
        <v>aitcs</v>
      </c>
      <c r="Q192" t="str">
        <f>_xlfn.CONCAT("cp aitos1c.css ",Table378[[#This Row],[Code]],".css")</f>
        <v>cp aitos1c.css aitcsvsc.css</v>
      </c>
      <c r="S19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{"id":"aitcsvsc","titulo": "cvsc | Año C, TC, Semana: vs, Aleluya Interleccional.","salmo": "Liturgia","letra": "cvsc","archivo": "/src/ainterleccional.html?canto=aitcsvsc"},</v>
      </c>
    </row>
    <row r="193" spans="2:19" x14ac:dyDescent="0.35">
      <c r="B193" s="119" t="s">
        <v>1642</v>
      </c>
      <c r="C193" s="105">
        <v>191</v>
      </c>
      <c r="D193" s="1" t="str">
        <f t="shared" si="4"/>
        <v>aitpsssc</v>
      </c>
      <c r="E193" s="1" t="s">
        <v>12</v>
      </c>
      <c r="F193" s="1" t="s">
        <v>1407</v>
      </c>
      <c r="G193" s="1" t="s">
        <v>1199</v>
      </c>
      <c r="H193" s="101" t="s">
        <v>1410</v>
      </c>
      <c r="I193" s="104" t="s">
        <v>1444</v>
      </c>
      <c r="J193" s="1" t="s">
        <v>1223</v>
      </c>
      <c r="K193" s="106" t="str">
        <f>_xlfn.CONCAT(Table378[[#This Row],[id]]," ",Table378[[#This Row],[Aleluya Año C]]," ",Table378[[#This Row],[Cita]])</f>
        <v>aitpsssc ¡Cristo Jesus ha resucitado! Aleluya - Vigilia Pascual</v>
      </c>
      <c r="L193" t="s">
        <v>1642</v>
      </c>
      <c r="M193" t="b">
        <f>Table378[[#This Row],[code2]]=N193</f>
        <v>0</v>
      </c>
      <c r="O193" t="s">
        <v>2331</v>
      </c>
      <c r="P193" t="str">
        <f t="shared" si="5"/>
        <v>aitps</v>
      </c>
      <c r="Q193" t="str">
        <f>_xlfn.CONCAT("cp aitos1c.css ",Table378[[#This Row],[Code]],".css")</f>
        <v>cp aitos1c.css aitpsssc.css</v>
      </c>
      <c r="S19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{"id":"aitpsssc","titulo": "pssc | Año C, TP, Semana: ss, Aleluya Interleccional.","salmo": "Liturgia","letra": "pssc","archivo": "/src/ainterleccional.html?canto=aitpsssc"},</v>
      </c>
    </row>
    <row r="194" spans="2:19" ht="43.5" x14ac:dyDescent="0.35">
      <c r="B194" s="119" t="s">
        <v>1643</v>
      </c>
      <c r="C194" s="105">
        <v>192</v>
      </c>
      <c r="D194" s="1" t="str">
        <f t="shared" si="4"/>
        <v>aitps1c</v>
      </c>
      <c r="E194" s="1" t="s">
        <v>12</v>
      </c>
      <c r="F194" s="1">
        <v>1</v>
      </c>
      <c r="G194" s="1" t="s">
        <v>1199</v>
      </c>
      <c r="H194" s="101" t="s">
        <v>1408</v>
      </c>
      <c r="I194" s="104" t="s">
        <v>1409</v>
      </c>
      <c r="J194" s="1" t="s">
        <v>1223</v>
      </c>
      <c r="K194" s="106" t="str">
        <f>_xlfn.CONCAT(Table378[[#This Row],[id]]," ",Table378[[#This Row],[Aleluya Año C]]," ",Table378[[#This Row],[Cita]])</f>
        <v>aitps1c Ha sido inmolada
nuestra víctima pascual: Cristo.
Así, pues, celebramos la Pascua en el Señor. Aleluya 1Cor 5, 7b-8a - Domingo de Pascua</v>
      </c>
      <c r="L194" t="s">
        <v>1643</v>
      </c>
      <c r="M194" t="b">
        <f>Table378[[#This Row],[code2]]=N194</f>
        <v>0</v>
      </c>
      <c r="O194" t="s">
        <v>1692</v>
      </c>
      <c r="P194" t="str">
        <f t="shared" si="5"/>
        <v>aitps</v>
      </c>
      <c r="Q194" t="str">
        <f>_xlfn.CONCAT("cp aitos1c.css ",Table378[[#This Row],[Code]],".css")</f>
        <v>cp aitos1c.css aitps1c.css</v>
      </c>
      <c r="S19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{"id":"aitps1c","titulo": "p1c | Año C, TP, Semana: 1, Aleluya Interleccional.","salmo": "Liturgia","letra": "p1c","archivo": "/src/ainterleccional.html?canto=aitps1c"},</v>
      </c>
    </row>
    <row r="195" spans="2:19" ht="43.5" x14ac:dyDescent="0.35">
      <c r="B195" s="119" t="s">
        <v>1644</v>
      </c>
      <c r="C195" s="105">
        <v>193</v>
      </c>
      <c r="D195" s="1" t="str">
        <f t="shared" ref="D195:D203" si="6">LOWER(_xlfn.CONCAT("ait",LEFT(E195,1)&amp;"s"&amp;F195&amp;G195))</f>
        <v>aitps2c</v>
      </c>
      <c r="E195" s="1" t="s">
        <v>12</v>
      </c>
      <c r="F195" s="1">
        <v>2</v>
      </c>
      <c r="G195" s="1" t="s">
        <v>1199</v>
      </c>
      <c r="H195" s="101" t="s">
        <v>1445</v>
      </c>
      <c r="I195" s="104" t="s">
        <v>1412</v>
      </c>
      <c r="J195" s="1"/>
      <c r="K195" s="106" t="str">
        <f>_xlfn.CONCAT(Table378[[#This Row],[id]]," ",Table378[[#This Row],[Aleluya Año C]]," ",Table378[[#This Row],[Cita]])</f>
        <v>aitps2c Porque me has visto, Tomas, has creído,
—dice el Señor—.
Dichosos los que crean sin haber visto. Aleluya Jn 20, 29</v>
      </c>
      <c r="L195" t="s">
        <v>1644</v>
      </c>
      <c r="M195" t="b">
        <f>Table378[[#This Row],[code2]]=N195</f>
        <v>0</v>
      </c>
      <c r="O195" t="s">
        <v>1694</v>
      </c>
      <c r="P195" t="str">
        <f t="shared" ref="P195:P203" si="7">LOWER(_xlfn.CONCAT("ait",LEFT(E195,1)&amp;"s"))</f>
        <v>aitps</v>
      </c>
      <c r="Q195" t="str">
        <f>_xlfn.CONCAT("cp aitos1c.css ",Table378[[#This Row],[Code]],".css")</f>
        <v>cp aitos1c.css aitps2c.css</v>
      </c>
      <c r="S19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{"id":"aitps2c","titulo": "p2c | Año C, TP, Semana: 2, Aleluya Interleccional.","salmo": "Liturgia","letra": "p2c","archivo": "/src/ainterleccional.html?canto=aitps2c"},</v>
      </c>
    </row>
    <row r="196" spans="2:19" ht="29" x14ac:dyDescent="0.35">
      <c r="B196" s="119" t="s">
        <v>1645</v>
      </c>
      <c r="C196" s="105">
        <v>194</v>
      </c>
      <c r="D196" s="1" t="str">
        <f t="shared" si="6"/>
        <v>aitps3c</v>
      </c>
      <c r="E196" s="1" t="s">
        <v>12</v>
      </c>
      <c r="F196" s="1">
        <v>3</v>
      </c>
      <c r="G196" s="1" t="s">
        <v>1199</v>
      </c>
      <c r="H196" s="101" t="s">
        <v>1446</v>
      </c>
      <c r="I196" s="104" t="s">
        <v>1200</v>
      </c>
      <c r="J196" s="1"/>
      <c r="K196" s="106" t="str">
        <f>_xlfn.CONCAT(Table378[[#This Row],[id]]," ",Table378[[#This Row],[Aleluya Año C]]," ",Table378[[#This Row],[Cita]])</f>
        <v>aitps3c Ha resucitado Cristo, que creó todas las cosas
y se compadeció del género humano. Aleluya</v>
      </c>
      <c r="L196" t="s">
        <v>1645</v>
      </c>
      <c r="M196" t="b">
        <f>Table378[[#This Row],[code2]]=N196</f>
        <v>0</v>
      </c>
      <c r="O196" t="s">
        <v>1696</v>
      </c>
      <c r="P196" t="str">
        <f t="shared" si="7"/>
        <v>aitps</v>
      </c>
      <c r="Q196" t="str">
        <f>_xlfn.CONCAT("cp aitos1c.css ",Table378[[#This Row],[Code]],".css")</f>
        <v>cp aitos1c.css aitps3c.css</v>
      </c>
      <c r="S19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{"id":"aitps3c","titulo": "p3c | Año C, TP, Semana: 3, Aleluya Interleccional.","salmo": "Liturgia","letra": "p3c","archivo": "/src/ainterleccional.html?canto=aitps3c"},</v>
      </c>
    </row>
    <row r="197" spans="2:19" ht="43.5" x14ac:dyDescent="0.35">
      <c r="B197" s="119" t="s">
        <v>1646</v>
      </c>
      <c r="C197" s="105">
        <v>195</v>
      </c>
      <c r="D197" s="1" t="str">
        <f t="shared" si="6"/>
        <v>aitps4c</v>
      </c>
      <c r="E197" s="1" t="s">
        <v>12</v>
      </c>
      <c r="F197" s="1">
        <v>4</v>
      </c>
      <c r="G197" s="1" t="s">
        <v>1199</v>
      </c>
      <c r="H197" s="101" t="s">
        <v>1447</v>
      </c>
      <c r="I197" s="104" t="s">
        <v>1416</v>
      </c>
      <c r="J197" s="1"/>
      <c r="K197" s="106" t="str">
        <f>_xlfn.CONCAT(Table378[[#This Row],[id]]," ",Table378[[#This Row],[Aleluya Año C]]," ",Table378[[#This Row],[Cita]])</f>
        <v>aitps4c Yo soy el buen Pastor
—dice el Señor—,
y conozco mis ovejas, y las mías me conocen. Aleluya Jn 10, 14</v>
      </c>
      <c r="L197" t="s">
        <v>1646</v>
      </c>
      <c r="M197" t="b">
        <f>Table378[[#This Row],[code2]]=N197</f>
        <v>0</v>
      </c>
      <c r="O197" t="s">
        <v>1698</v>
      </c>
      <c r="P197" t="str">
        <f t="shared" si="7"/>
        <v>aitps</v>
      </c>
      <c r="Q197" t="str">
        <f>_xlfn.CONCAT("cp aitos1c.css ",Table378[[#This Row],[Code]],".css")</f>
        <v>cp aitos1c.css aitps4c.css</v>
      </c>
      <c r="S19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{"id":"aitps4c","titulo": "p4c | Año C, TP, Semana: 4, Aleluya Interleccional.","salmo": "Liturgia","letra": "p4c","archivo": "/src/ainterleccional.html?canto=aitps4c"},</v>
      </c>
    </row>
    <row r="198" spans="2:19" ht="58" x14ac:dyDescent="0.35">
      <c r="B198" s="119" t="s">
        <v>1647</v>
      </c>
      <c r="C198" s="105">
        <v>196</v>
      </c>
      <c r="D198" s="1" t="str">
        <f t="shared" si="6"/>
        <v>aitps5c</v>
      </c>
      <c r="E198" s="1" t="s">
        <v>12</v>
      </c>
      <c r="F198" s="1">
        <v>5</v>
      </c>
      <c r="G198" s="1" t="s">
        <v>1199</v>
      </c>
      <c r="H198" s="101" t="s">
        <v>1219</v>
      </c>
      <c r="I198" s="104" t="s">
        <v>1271</v>
      </c>
      <c r="J198" s="1"/>
      <c r="K198" s="106" t="str">
        <f>_xlfn.CONCAT(Table378[[#This Row],[id]]," ",Table378[[#This Row],[Aleluya Año C]]," ",Table378[[#This Row],[Cita]])</f>
        <v>aitps5c Os doy un mandamiento nuevo
—dice el Señor—:
que os améis unos a otros,
como yo os he amado. Aleluya Jn 13, 34</v>
      </c>
      <c r="L198" t="s">
        <v>1647</v>
      </c>
      <c r="M198" t="b">
        <f>Table378[[#This Row],[code2]]=N198</f>
        <v>0</v>
      </c>
      <c r="O198" t="s">
        <v>1700</v>
      </c>
      <c r="P198" t="str">
        <f t="shared" si="7"/>
        <v>aitps</v>
      </c>
      <c r="Q198" t="str">
        <f>_xlfn.CONCAT("cp aitos1c.css ",Table378[[#This Row],[Code]],".css")</f>
        <v>cp aitos1c.css aitps5c.css</v>
      </c>
      <c r="S19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{"id":"aitps5c","titulo": "p5c | Año C, TP, Semana: 5, Aleluya Interleccional.","salmo": "Liturgia","letra": "p5c","archivo": "/src/ainterleccional.html?canto=aitps5c"},</v>
      </c>
    </row>
    <row r="199" spans="2:19" ht="43.5" x14ac:dyDescent="0.35">
      <c r="B199" s="119" t="s">
        <v>1648</v>
      </c>
      <c r="C199" s="105">
        <v>197</v>
      </c>
      <c r="D199" s="1" t="str">
        <f t="shared" si="6"/>
        <v>aitps6c</v>
      </c>
      <c r="E199" s="1" t="s">
        <v>12</v>
      </c>
      <c r="F199" s="1">
        <v>6</v>
      </c>
      <c r="G199" s="1" t="s">
        <v>1199</v>
      </c>
      <c r="H199" s="101" t="s">
        <v>1279</v>
      </c>
      <c r="I199" s="104" t="s">
        <v>1280</v>
      </c>
      <c r="J199" s="1"/>
      <c r="K199" s="106" t="str">
        <f>_xlfn.CONCAT(Table378[[#This Row],[id]]," ",Table378[[#This Row],[Aleluya Año C]]," ",Table378[[#This Row],[Cita]])</f>
        <v>aitps6c El que me ama guardará mi palabra
—dice el Señor—,
y mi Padre lo amará, y vendremos a él. Aleluya Jn 14, 23</v>
      </c>
      <c r="L199" t="s">
        <v>1648</v>
      </c>
      <c r="M199" t="b">
        <f>Table378[[#This Row],[code2]]=N199</f>
        <v>0</v>
      </c>
      <c r="O199" t="s">
        <v>1702</v>
      </c>
      <c r="P199" t="str">
        <f t="shared" si="7"/>
        <v>aitps</v>
      </c>
      <c r="Q199" t="str">
        <f>_xlfn.CONCAT("cp aitos1c.css ",Table378[[#This Row],[Code]],".css")</f>
        <v>cp aitos1c.css aitps6c.css</v>
      </c>
      <c r="S19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{"id":"aitps6c","titulo": "p6c | Año C, TP, Semana: 6, Aleluya Interleccional.","salmo": "Liturgia","letra": "p6c","archivo": "/src/ainterleccional.html?canto=aitps6c"},</v>
      </c>
    </row>
    <row r="200" spans="2:19" ht="58" x14ac:dyDescent="0.35">
      <c r="B200" s="119" t="s">
        <v>1649</v>
      </c>
      <c r="C200" s="105">
        <v>198</v>
      </c>
      <c r="D200" s="1" t="str">
        <f t="shared" si="6"/>
        <v>aitps7c</v>
      </c>
      <c r="E200" s="1" t="s">
        <v>12</v>
      </c>
      <c r="F200" s="1">
        <v>7</v>
      </c>
      <c r="G200" s="1" t="s">
        <v>1199</v>
      </c>
      <c r="H200" s="101" t="s">
        <v>1417</v>
      </c>
      <c r="I200" s="104" t="s">
        <v>1418</v>
      </c>
      <c r="J200" s="1"/>
      <c r="K200" s="106" t="str">
        <f>_xlfn.CONCAT(Table378[[#This Row],[id]]," ",Table378[[#This Row],[Aleluya Año C]]," ",Table378[[#This Row],[Cita]])</f>
        <v>aitps7c No os dejaré huérfanos
—dice el Señor—;
me voy y vuelvo a vuestro lado,
y se alegrará vuestro corazón. Aleluya Jn 14, 18</v>
      </c>
      <c r="L200" t="s">
        <v>1649</v>
      </c>
      <c r="M200" t="b">
        <f>Table378[[#This Row],[code2]]=N200</f>
        <v>0</v>
      </c>
      <c r="O200" t="s">
        <v>1704</v>
      </c>
      <c r="P200" t="str">
        <f t="shared" si="7"/>
        <v>aitps</v>
      </c>
      <c r="Q200" t="str">
        <f>_xlfn.CONCAT("cp aitos1c.css ",Table378[[#This Row],[Code]],".css")</f>
        <v>cp aitos1c.css aitps7c.css</v>
      </c>
      <c r="S20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{"id":"aitps7c","titulo": "p7c | Año C, TP, Semana: 7, Aleluya Interleccional.","salmo": "Liturgia","letra": "p7c","archivo": "/src/ainterleccional.html?canto=aitps7c"},</v>
      </c>
    </row>
    <row r="201" spans="2:19" ht="58" x14ac:dyDescent="0.35">
      <c r="B201" s="119" t="s">
        <v>1650</v>
      </c>
      <c r="C201" s="105">
        <v>199</v>
      </c>
      <c r="D201" s="1" t="str">
        <f t="shared" si="6"/>
        <v>aitpsasc</v>
      </c>
      <c r="E201" s="1" t="s">
        <v>12</v>
      </c>
      <c r="F201" s="1" t="s">
        <v>1003</v>
      </c>
      <c r="G201" s="1" t="s">
        <v>1199</v>
      </c>
      <c r="H201" s="101" t="s">
        <v>1419</v>
      </c>
      <c r="I201" s="104" t="s">
        <v>1420</v>
      </c>
      <c r="J201" s="1" t="s">
        <v>1223</v>
      </c>
      <c r="K201" s="106" t="str">
        <f>_xlfn.CONCAT(Table378[[#This Row],[id]]," ",Table378[[#This Row],[Aleluya Año C]]," ",Table378[[#This Row],[Cita]])</f>
        <v>aitpsasc Id y haced discípulos de todos los pueblos
—dice el Señor—;
yo estoy con vosotros todos los días,
hasta el fin del mundo. Aleluya Mt 28, 19.20 - La Ascensión del Señor</v>
      </c>
      <c r="L201" t="s">
        <v>1650</v>
      </c>
      <c r="M201" t="b">
        <f>Table378[[#This Row],[code2]]=N201</f>
        <v>0</v>
      </c>
      <c r="O201" t="s">
        <v>2332</v>
      </c>
      <c r="P201" t="str">
        <f t="shared" si="7"/>
        <v>aitps</v>
      </c>
      <c r="Q201" t="str">
        <f>_xlfn.CONCAT("cp aitos1c.css ",Table378[[#This Row],[Code]],".css")</f>
        <v>cp aitos1c.css aitpsasc.css</v>
      </c>
      <c r="S20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{"id":"aitpsasc","titulo": "pasc | Año C, TP, Semana: as, Aleluya Interleccional.","salmo": "Liturgia","letra": "pasc","archivo": "/src/ainterleccional.html?canto=aitpsasc"},</v>
      </c>
    </row>
    <row r="202" spans="2:19" ht="43.5" x14ac:dyDescent="0.35">
      <c r="B202" s="119" t="s">
        <v>1651</v>
      </c>
      <c r="C202" s="105">
        <v>200</v>
      </c>
      <c r="D202" s="1" t="str">
        <f t="shared" si="6"/>
        <v>aitps8c</v>
      </c>
      <c r="E202" s="1" t="s">
        <v>12</v>
      </c>
      <c r="F202" s="1">
        <v>8</v>
      </c>
      <c r="G202" s="1" t="s">
        <v>1199</v>
      </c>
      <c r="H202" s="101" t="s">
        <v>1421</v>
      </c>
      <c r="I202" s="104" t="s">
        <v>1422</v>
      </c>
      <c r="J202" s="1" t="s">
        <v>1223</v>
      </c>
      <c r="K202" s="106" t="str">
        <f>_xlfn.CONCAT(Table378[[#This Row],[id]]," ",Table378[[#This Row],[Aleluya Año C]]," ",Table378[[#This Row],[Cita]])</f>
        <v>aitps8c Ven, Espíritu Santo,
llena los corazones de tus fieles
y enciende en ellos la llama de tu amor Aleluya - Domingo de Pentecostés</v>
      </c>
      <c r="L202" t="s">
        <v>1651</v>
      </c>
      <c r="M202" t="b">
        <f>Table378[[#This Row],[code2]]=N202</f>
        <v>0</v>
      </c>
      <c r="O202" t="s">
        <v>1706</v>
      </c>
      <c r="P202" t="str">
        <f t="shared" si="7"/>
        <v>aitps</v>
      </c>
      <c r="Q202" t="str">
        <f>_xlfn.CONCAT("cp aitos1c.css ",Table378[[#This Row],[Code]],".css")</f>
        <v>cp aitos1c.css aitps8c.css</v>
      </c>
      <c r="S20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{"id":"aitps8c","titulo": "p8c | Año C, TP, Semana: 8, Aleluya Interleccional.","salmo": "Liturgia","letra": "p8c","archivo": "/src/ainterleccional.html?canto=aitps8c"},</v>
      </c>
    </row>
    <row r="203" spans="2:19" ht="29" x14ac:dyDescent="0.35">
      <c r="B203" s="119" t="s">
        <v>1652</v>
      </c>
      <c r="C203" s="105">
        <v>201</v>
      </c>
      <c r="D203" s="1" t="str">
        <f t="shared" si="6"/>
        <v>aitps9c</v>
      </c>
      <c r="E203" s="1" t="s">
        <v>12</v>
      </c>
      <c r="F203" s="1">
        <v>9</v>
      </c>
      <c r="G203" s="1" t="s">
        <v>1199</v>
      </c>
      <c r="H203" s="101" t="s">
        <v>1423</v>
      </c>
      <c r="I203" s="104" t="s">
        <v>1424</v>
      </c>
      <c r="J203" s="1" t="s">
        <v>1223</v>
      </c>
      <c r="K203" s="106" t="str">
        <f>_xlfn.CONCAT(Table378[[#This Row],[id]]," ",Table378[[#This Row],[Aleluya Año C]]," ",Table378[[#This Row],[Cita]])</f>
        <v>aitps9c Gloria al Padre, y al Hijo, y al Espíritu Santo,
al Dios que es, que era y que viene. Aleluya Ap 1, 8 - La Santísima Trinidad</v>
      </c>
      <c r="L203" t="s">
        <v>1652</v>
      </c>
      <c r="M203" t="b">
        <f>Table378[[#This Row],[code2]]=N203</f>
        <v>0</v>
      </c>
      <c r="O203" t="s">
        <v>2333</v>
      </c>
      <c r="P203" t="str">
        <f t="shared" si="7"/>
        <v>aitps</v>
      </c>
      <c r="Q203" t="str">
        <f>_xlfn.CONCAT("cp aitos1c.css ",Table378[[#This Row],[Code]],".css")</f>
        <v>cp aitos1c.css aitps9c.css</v>
      </c>
      <c r="S20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{"id":"aitps9c","titulo": "p9c | Año C, TP, Semana: 9, Aleluya Interleccional.","salmo": "Liturgia","letra": "p9c","archivo": "/src/ainterleccional.html?canto=aitps9c"},</v>
      </c>
    </row>
    <row r="204" spans="2:19" ht="29" x14ac:dyDescent="0.35">
      <c r="B204" s="119" t="s">
        <v>2378</v>
      </c>
      <c r="C204" s="1">
        <v>202</v>
      </c>
      <c r="D204" s="1" t="str">
        <f>LOWER(_xlfn.CONCAT("ait",LEFT(E204,1)&amp;"s"&amp;F204&amp;G204))</f>
        <v>aitfs14s</v>
      </c>
      <c r="E204" s="1" t="s">
        <v>2373</v>
      </c>
      <c r="F204" s="1">
        <v>14</v>
      </c>
      <c r="G204" s="1" t="s">
        <v>2377</v>
      </c>
      <c r="H204" s="101" t="s">
        <v>2379</v>
      </c>
      <c r="I204" s="104" t="s">
        <v>2381</v>
      </c>
      <c r="J204" s="1" t="s">
        <v>1223</v>
      </c>
      <c r="K204" s="106" t="str">
        <f>_xlfn.CONCAT(Table378[[#This Row],[id]]," ",Table378[[#This Row],[Aleluya Año C]]," ",Table378[[#This Row],[Cita]])</f>
        <v>aitfs14s Te adoramos, oh Cristo, y te bendecimos,
porque con tu cruz has redimido el mundo. Aleluya - La Excaltación de la Cruz</v>
      </c>
      <c r="L204" t="s">
        <v>2378</v>
      </c>
      <c r="M204" t="b">
        <f>Table378[[#This Row],[code2]]=N204</f>
        <v>0</v>
      </c>
      <c r="O204" t="s">
        <v>2380</v>
      </c>
      <c r="P204" t="str">
        <f>LOWER(_xlfn.CONCAT("ait",LEFT(E204,1)&amp;"s"))</f>
        <v>aitfs</v>
      </c>
      <c r="Q204" t="str">
        <f>_xlfn.CONCAT("cp aitos1c.css ",Table378[[#This Row],[Code]],".css")</f>
        <v>cp aitos1c.css aitfs14s.css</v>
      </c>
      <c r="S20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{"id":"aitfs14s","titulo": "f14s | Año S, TF, Semana: 14, Aleluya Interleccional.","salmo": "Liturgia","letra": "f14s","archivo": "/src/ainterleccional.html?canto=aitfs14s"},</v>
      </c>
    </row>
  </sheetData>
  <phoneticPr fontId="11" type="noConversion"/>
  <pageMargins left="0.7" right="0.7" top="0.75" bottom="0.75" header="0.3" footer="0.3"/>
  <pageSetup orientation="portrait" r:id="rId1"/>
  <drawing r:id="rId2"/>
  <legacyDrawing r:id="rId3"/>
  <tableParts count="1">
    <tablePart r:id="rId4"/>
  </tableParts>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064EA2-A226-4ED5-BA67-937A7EB2DFEB}">
  <sheetPr codeName="Sheet83">
    <tabColor rgb="FFFFC000"/>
  </sheetPr>
  <dimension ref="A1:AN55"/>
  <sheetViews>
    <sheetView zoomScale="85" zoomScaleNormal="85" workbookViewId="0">
      <pane xSplit="2" ySplit="2" topLeftCell="C20" activePane="bottomRight" state="frozen"/>
      <selection pane="topRight" activeCell="C1" sqref="C1"/>
      <selection pane="bottomLeft" activeCell="A3" sqref="A3"/>
      <selection pane="bottomRight" activeCell="C34" sqref="C34"/>
    </sheetView>
  </sheetViews>
  <sheetFormatPr defaultRowHeight="14.5" x14ac:dyDescent="0.35"/>
  <cols>
    <col min="2" max="2" width="13.1796875" customWidth="1"/>
    <col min="3" max="3" width="38.7265625" customWidth="1"/>
    <col min="4" max="7" width="14.81640625" customWidth="1"/>
    <col min="8" max="11" width="10.81640625" customWidth="1"/>
    <col min="12" max="12" width="197.7265625" customWidth="1"/>
    <col min="13" max="13" width="2.453125" bestFit="1" customWidth="1"/>
    <col min="14" max="14" width="7.453125"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1:32" ht="71.5" customHeight="1" x14ac:dyDescent="0.55000000000000004">
      <c r="B1" s="38"/>
      <c r="C1" s="39">
        <v>180</v>
      </c>
      <c r="D1" s="143" t="str">
        <f>VLOOKUP(C2,Table378[],7,FALSE)</f>
        <v>Yo soy el pan vivo que ha bajado del cielo
—dice el Señor—;
el que coma de este pan
vivirá para siempre.</v>
      </c>
      <c r="E1" s="143"/>
      <c r="F1" s="143"/>
      <c r="G1" s="143"/>
      <c r="H1" s="117"/>
      <c r="I1" s="39"/>
      <c r="J1" s="39"/>
      <c r="K1" s="39"/>
      <c r="L1" s="40" t="str">
        <f>UPPER(VLOOKUP(C1,Table223[],3,FALSE))</f>
        <v>ALELUYA INTERLECCIONAL</v>
      </c>
      <c r="O1" s="41"/>
      <c r="P1" s="41"/>
      <c r="Q1" s="42"/>
      <c r="AE1" s="42"/>
      <c r="AF1" s="42"/>
    </row>
    <row r="2" spans="1:32" ht="39.65" customHeight="1" x14ac:dyDescent="0.6">
      <c r="A2" s="43" t="s">
        <v>983</v>
      </c>
      <c r="B2" s="110" t="s">
        <v>2337</v>
      </c>
      <c r="C2" s="111" t="s">
        <v>1633</v>
      </c>
      <c r="D2" s="143"/>
      <c r="E2" s="143"/>
      <c r="F2" s="143"/>
      <c r="G2" s="143"/>
      <c r="H2" s="117"/>
      <c r="I2" s="117"/>
      <c r="J2" s="117"/>
      <c r="K2" s="117"/>
      <c r="L2" s="45" t="s">
        <v>2366</v>
      </c>
    </row>
    <row r="3" spans="1:32" ht="23" x14ac:dyDescent="0.35">
      <c r="B3" t="s">
        <v>1530</v>
      </c>
      <c r="C3" t="str">
        <f>ROMAN(VLOOKUP(C2,Table378[],5,FALSE))</f>
        <v>XXXIV</v>
      </c>
      <c r="D3" s="117"/>
      <c r="E3" s="117"/>
      <c r="F3" s="117"/>
      <c r="G3" s="117"/>
      <c r="H3" s="117"/>
      <c r="I3" s="117"/>
      <c r="J3" s="117"/>
      <c r="K3" s="117"/>
      <c r="L3" s="45" t="str">
        <f>_xlfn.CONCAT("    ║ ",C5," AÑO B  ║")</f>
        <v xml:space="preserve">    ║ ALELUYA INTERLECCIONAL TIEMPO ORDINARIO SEMANA XXXIV AÑO B  ║</v>
      </c>
    </row>
    <row r="4" spans="1:32" ht="23" x14ac:dyDescent="0.35">
      <c r="C4">
        <f>VLOOKUP(C2,Table378[],5,FALSE)</f>
        <v>34</v>
      </c>
      <c r="D4" s="117"/>
      <c r="E4" s="117"/>
      <c r="F4" s="117"/>
      <c r="G4" s="117"/>
      <c r="H4" s="117"/>
      <c r="I4" s="117"/>
      <c r="J4" s="117"/>
      <c r="K4" s="117"/>
      <c r="L4" s="45" t="s">
        <v>2365</v>
      </c>
    </row>
    <row r="5" spans="1:32" ht="23" x14ac:dyDescent="0.35">
      <c r="C5" t="str">
        <f>_xlfn.CONCAT("ALELUYA INTERLECCIONAL TIEMPO"," ", UPPER(VLOOKUP(C2,Table378[],4,FALSE)), " SEMANA ",C3)</f>
        <v>ALELUYA INTERLECCIONAL TIEMPO ORDINARIO SEMANA XXXIV</v>
      </c>
      <c r="D5" s="117"/>
      <c r="E5" s="117"/>
      <c r="F5" s="117"/>
      <c r="G5" s="117"/>
      <c r="H5" s="117"/>
      <c r="I5" s="117"/>
      <c r="J5" s="117"/>
      <c r="K5" s="117"/>
      <c r="L5" s="46" t="s">
        <v>987</v>
      </c>
    </row>
    <row r="6" spans="1:32" ht="23" x14ac:dyDescent="0.35">
      <c r="C6" t="str">
        <f>VLOOKUP(C2,Table378[],1,FALSE)</f>
        <v>aitosscscc</v>
      </c>
      <c r="D6" s="117"/>
      <c r="E6" s="117"/>
      <c r="F6" s="117"/>
      <c r="G6" s="117"/>
      <c r="H6" s="117"/>
      <c r="I6" s="117"/>
      <c r="J6" s="117"/>
      <c r="K6" s="117"/>
      <c r="L6" s="47" t="str">
        <f>_xlfn.CONCAT("        id: ","""",C6,"""",",")</f>
        <v xml:space="preserve">        id: "aitosscscc",</v>
      </c>
    </row>
    <row r="7" spans="1:32" ht="23" x14ac:dyDescent="0.35">
      <c r="C7" t="str">
        <f>VLOOKUP(C2,Table378[],14,FALSE)</f>
        <v>aitosscsc</v>
      </c>
      <c r="D7" s="117"/>
      <c r="E7" s="117"/>
      <c r="F7" s="117"/>
      <c r="G7" s="117"/>
      <c r="H7" s="117"/>
      <c r="I7" s="117"/>
      <c r="J7" s="117"/>
      <c r="K7" s="117"/>
      <c r="L7" s="47" t="str">
        <f>_xlfn.CONCAT("        tt: ",C7,",")</f>
        <v xml:space="preserve">        tt: aitosscsc,</v>
      </c>
    </row>
    <row r="8" spans="1:32" ht="23" x14ac:dyDescent="0.35">
      <c r="C8" s="34" t="str">
        <f>VLOOKUP(C2,Table378[],14,FALSE)</f>
        <v>aitosscsc</v>
      </c>
      <c r="D8" s="117"/>
      <c r="E8" s="117"/>
      <c r="F8" s="117"/>
      <c r="G8" s="117"/>
      <c r="H8" s="117"/>
      <c r="I8" s="117"/>
      <c r="J8" s="117"/>
      <c r="K8" s="117"/>
      <c r="L8" s="47" t="str">
        <f>_xlfn.CONCAT("     title: ",C8,",")</f>
        <v xml:space="preserve">     title: aitosscsc,</v>
      </c>
    </row>
    <row r="9" spans="1:32" ht="23" x14ac:dyDescent="0.35">
      <c r="C9" t="str">
        <f>_xlfn.CONCAT("año",VLOOKUP(C2,Table378[],6,FALSE))</f>
        <v>añoc</v>
      </c>
      <c r="L9" s="47" t="str">
        <f>_xlfn.CONCAT("  ","subtitle: ",C9,"+""",", ","""","+",C6,",")</f>
        <v xml:space="preserve">  subtitle: añoc+", "+aitosscscc,</v>
      </c>
    </row>
    <row r="10" spans="1:32" ht="23" x14ac:dyDescent="0.35">
      <c r="C10" t="str">
        <f>_xlfn.CONCAT("category: [",VLOOKUP(C1,Table223[],16,FALSE),"],")</f>
        <v>category: ["Liturgia"],</v>
      </c>
      <c r="L10" s="47" t="s">
        <v>2370</v>
      </c>
      <c r="N10" s="47" t="str">
        <f>_xlfn.CONCAT("  ",C10)</f>
        <v xml:space="preserve">  category: ["Liturgia"],</v>
      </c>
    </row>
    <row r="11" spans="1:32" ht="23" hidden="1" x14ac:dyDescent="0.35">
      <c r="C11" t="str">
        <f>VLOOKUP(C1,Table223[],5,FALSE)</f>
        <v>Liturgia</v>
      </c>
      <c r="L11" s="47" t="str">
        <f>_xlfn.CONCAT("  catCanto: ","""",C11,"""",",   ")</f>
        <v xml:space="preserve">  catCanto: "Liturgia",   </v>
      </c>
      <c r="N11" s="47" t="str">
        <f>_xlfn.CONCAT("  catCanto: ","""",C11,"""",",   ")</f>
        <v xml:space="preserve">  catCanto: "Liturgia",   </v>
      </c>
    </row>
    <row r="12" spans="1:32" ht="23" hidden="1" x14ac:dyDescent="0.35">
      <c r="L12" s="47" t="str">
        <f>_xlfn.CONCAT("   cejilla: ","""",C12,"""",",")</f>
        <v xml:space="preserve">   cejilla: "",</v>
      </c>
      <c r="N12" t="str">
        <f>_xlfn.CONCAT("   cejilla: ","""",C12,"""",",")</f>
        <v xml:space="preserve">   cejilla: "",</v>
      </c>
    </row>
    <row r="13" spans="1:32" ht="23" hidden="1" x14ac:dyDescent="0.35">
      <c r="L13" s="47" t="str">
        <f>_xlfn.CONCAT("        nCan: ","""",C13,"""",",")</f>
        <v xml:space="preserve">        nCan: "",</v>
      </c>
      <c r="N13" t="str">
        <f>_xlfn.CONCAT("        nCan: ","""",C13,"""",",")</f>
        <v xml:space="preserve">        nCan: "",</v>
      </c>
    </row>
    <row r="14" spans="1:32" ht="23" hidden="1" x14ac:dyDescent="0.35">
      <c r="L14" s="47" t="str">
        <f>_xlfn.CONCAT("        nCanURL: ","""",C14,"""",",")</f>
        <v xml:space="preserve">        nCanURL: "",</v>
      </c>
      <c r="N14" t="str">
        <f>_xlfn.CONCAT("        nCanURL: ","""",C14,"""",",")</f>
        <v xml:space="preserve">        nCanURL: "",</v>
      </c>
    </row>
    <row r="15" spans="1:32" ht="23" hidden="1" x14ac:dyDescent="0.35">
      <c r="C15">
        <f>VLOOKUP(C1,Table223[],1,FALSE)</f>
        <v>180</v>
      </c>
      <c r="L15" s="47" t="str">
        <f>_xlfn.CONCAT("        dbno: ","""",C15,"""",",")</f>
        <v xml:space="preserve">        dbno: "180",</v>
      </c>
      <c r="N15" t="str">
        <f>_xlfn.CONCAT("        dbno: ","""",C15,"""",",")</f>
        <v xml:space="preserve">        dbno: "180",</v>
      </c>
    </row>
    <row r="16" spans="1:32" ht="23" hidden="1" x14ac:dyDescent="0.35">
      <c r="L16" s="47" t="str">
        <f>_xlfn.CONCAT("        notes: ","""",C16,"""",",")</f>
        <v xml:space="preserve">        notes: "",</v>
      </c>
      <c r="N16" t="str">
        <f>_xlfn.CONCAT("        notes: ","""",C16,"""",",")</f>
        <v xml:space="preserve">        notes: "",</v>
      </c>
    </row>
    <row r="17" spans="1:40" ht="23" x14ac:dyDescent="0.35">
      <c r="C17" t="s">
        <v>988</v>
      </c>
      <c r="L17" s="47" t="str">
        <f>_xlfn.CONCAT("      mant: ","""",C17,"""",",")</f>
        <v xml:space="preserve">      mant: "Si",</v>
      </c>
      <c r="N17" t="str">
        <f>_xlfn.CONCAT("        mant: ","""",C17,"""",",")</f>
        <v xml:space="preserve">        mant: "Si",</v>
      </c>
    </row>
    <row r="18" spans="1:40" ht="23" x14ac:dyDescent="0.35">
      <c r="C18" t="str">
        <f>C6</f>
        <v>aitosscscc</v>
      </c>
      <c r="L18" s="47" t="s">
        <v>2382</v>
      </c>
      <c r="N18" t="str">
        <f>_xlfn.CONCAT("        audioSrc: ","""/audio/",C18,".mp3""",",")</f>
        <v xml:space="preserve">        audioSrc: "/audio/aitosscscc.mp3",</v>
      </c>
    </row>
    <row r="19" spans="1:40" ht="23" x14ac:dyDescent="0.35">
      <c r="C19" t="str">
        <f>VLOOKUP(C2,Table378[],6,FALSE)</f>
        <v>c</v>
      </c>
      <c r="L19" s="45" t="s">
        <v>989</v>
      </c>
    </row>
    <row r="20" spans="1:40" ht="23" x14ac:dyDescent="0.35">
      <c r="C20" t="str">
        <f>VLOOKUP(C2,Table378[],15,FALSE)</f>
        <v>aitos</v>
      </c>
      <c r="L20" s="47" t="s">
        <v>2345</v>
      </c>
    </row>
    <row r="21" spans="1:40" ht="23" x14ac:dyDescent="0.35">
      <c r="L21" s="47" t="s">
        <v>991</v>
      </c>
    </row>
    <row r="22" spans="1:40" ht="23" x14ac:dyDescent="0.35">
      <c r="L22" s="47" t="s">
        <v>992</v>
      </c>
    </row>
    <row r="23" spans="1:40" ht="23" x14ac:dyDescent="0.5">
      <c r="B23" s="50" t="s">
        <v>1507</v>
      </c>
      <c r="C23" t="s">
        <v>1014</v>
      </c>
      <c r="L23" s="47" t="s">
        <v>993</v>
      </c>
    </row>
    <row r="24" spans="1:40" ht="23" x14ac:dyDescent="0.35">
      <c r="L24" s="47" t="s">
        <v>994</v>
      </c>
    </row>
    <row r="25" spans="1:40" ht="26" x14ac:dyDescent="0.6">
      <c r="B25">
        <f>C4-1</f>
        <v>33</v>
      </c>
      <c r="C25" s="111" t="str">
        <f>_xlfn.CONCAT("               ant: ","""/src/ainterleccional.html?canto=",C20,B25,C19,"""",",")</f>
        <v xml:space="preserve">               ant: "/src/ainterleccional.html?canto=aitos33c",</v>
      </c>
      <c r="L25" s="47" t="str">
        <f>C25</f>
        <v xml:space="preserve">               ant: "/src/ainterleccional.html?canto=aitos33c",</v>
      </c>
    </row>
    <row r="26" spans="1:40" ht="26" x14ac:dyDescent="0.6">
      <c r="B26">
        <f>C4+1</f>
        <v>35</v>
      </c>
      <c r="C26" s="111" t="str">
        <f>_xlfn.CONCAT("               sig: ","""/src/ainterleccional.html?canto=",C20,B26,C19,"""",",")</f>
        <v xml:space="preserve">               sig: "/src/ainterleccional.html?canto=aitos35c",</v>
      </c>
      <c r="L26" s="47" t="str">
        <f>C26</f>
        <v xml:space="preserve">               sig: "/src/ainterleccional.html?canto=aitos35c",</v>
      </c>
    </row>
    <row r="27" spans="1:40" ht="23" x14ac:dyDescent="0.35">
      <c r="L27" s="45" t="s">
        <v>2346</v>
      </c>
    </row>
    <row r="28" spans="1:40" ht="36" thickBot="1" x14ac:dyDescent="0.4">
      <c r="C28" s="48"/>
      <c r="D28" s="48"/>
      <c r="E28" s="48"/>
      <c r="F28" s="48"/>
      <c r="G28" s="48"/>
      <c r="H28" s="48"/>
      <c r="I28" s="48"/>
      <c r="J28" s="48"/>
      <c r="K28" s="48"/>
      <c r="L28" s="49" t="s">
        <v>996</v>
      </c>
    </row>
    <row r="29" spans="1:40" ht="24.5" thickTop="1" thickBot="1" x14ac:dyDescent="0.55000000000000004">
      <c r="C29" s="78" t="s">
        <v>999</v>
      </c>
      <c r="D29" s="79"/>
      <c r="E29" s="79"/>
      <c r="F29" s="79"/>
      <c r="G29" s="79"/>
      <c r="H29" s="79"/>
      <c r="I29" s="79"/>
      <c r="J29" s="79"/>
      <c r="K29" s="79"/>
      <c r="L29" s="80" t="s">
        <v>2383</v>
      </c>
      <c r="M29" s="55" t="str">
        <f t="shared" ref="M29:M53" si="0">IF(N29="","","(")</f>
        <v/>
      </c>
      <c r="N29" s="56" t="str">
        <f t="shared" ref="N29:N53" si="1">IF(D29="","",D29)</f>
        <v/>
      </c>
      <c r="O29" s="57" t="str">
        <f t="shared" ref="O29:O53" si="2">IF(N29="","",",")</f>
        <v/>
      </c>
      <c r="P29" s="58" t="str">
        <f t="shared" ref="P29:P53" si="3">IF(E29="","",E29)</f>
        <v/>
      </c>
      <c r="Q29" s="59" t="str">
        <f t="shared" ref="Q29:Q53" si="4">IF(N29="","",",")</f>
        <v/>
      </c>
      <c r="R29" s="60" t="str">
        <f t="shared" ref="R29:R35" si="5">IF(N29="","",15)</f>
        <v/>
      </c>
      <c r="S29" s="55" t="str">
        <f t="shared" ref="S29:S53" si="6">IF(N29="","",")")</f>
        <v/>
      </c>
      <c r="T29" s="61" t="str">
        <f t="shared" ref="T29:T53" si="7">IF(U29="","","(")</f>
        <v/>
      </c>
      <c r="U29" s="62" t="str">
        <f t="shared" ref="U29:U53" si="8">IF(F29="","",F29)</f>
        <v/>
      </c>
      <c r="V29" s="63" t="str">
        <f t="shared" ref="V29:V53" si="9">IF(U29="","",",")</f>
        <v/>
      </c>
      <c r="W29" s="64" t="str">
        <f t="shared" ref="W29:W53" si="10">IF(G29="","",G29)</f>
        <v/>
      </c>
      <c r="X29" s="63" t="str">
        <f t="shared" ref="X29:X53" si="11">IF(U29="","",",")</f>
        <v/>
      </c>
      <c r="Y29" s="63" t="str">
        <f t="shared" ref="Y29:Y53" si="12">IF(U29="","",250)</f>
        <v/>
      </c>
      <c r="Z29" s="55" t="str">
        <f t="shared" ref="Z29:Z53" si="13">IF(U29="","",")")</f>
        <v/>
      </c>
      <c r="AA29" s="65" t="str">
        <f t="shared" ref="AA29:AA53" si="14">IF(AB29="","","(")</f>
        <v/>
      </c>
      <c r="AB29" s="56" t="str">
        <f t="shared" ref="AB29:AB53" si="15">IF(H29="","",H29)</f>
        <v/>
      </c>
      <c r="AC29" s="66" t="str">
        <f t="shared" ref="AC29:AC53" si="16">IF(AB29="","",",")</f>
        <v/>
      </c>
      <c r="AD29" s="58" t="str">
        <f t="shared" ref="AD29:AD53" si="17">IF(I29="","",I29)</f>
        <v/>
      </c>
      <c r="AE29" s="67" t="str">
        <f t="shared" ref="AE29:AE53" si="18">IF(AB29="","",",")</f>
        <v/>
      </c>
      <c r="AF29" s="60" t="str">
        <f t="shared" ref="AF29:AF53" si="19">IF(AB29="","",350)</f>
        <v/>
      </c>
      <c r="AG29" s="60" t="str">
        <f t="shared" ref="AG29:AG53" si="20">IF(AB29="","",")")</f>
        <v/>
      </c>
      <c r="AH29" s="68" t="str">
        <f t="shared" ref="AH29:AH53" si="21">IF(AI29="","","(")</f>
        <v/>
      </c>
      <c r="AI29" s="69" t="str">
        <f t="shared" ref="AI29:AI53" si="22">IF(J29="","",J29)</f>
        <v/>
      </c>
      <c r="AJ29" s="63" t="str">
        <f t="shared" ref="AJ29:AJ53" si="23">IF(AI29="","",",")</f>
        <v/>
      </c>
      <c r="AK29" s="63" t="str">
        <f t="shared" ref="AK29:AK53" si="24">IF(K29="","",K29)</f>
        <v/>
      </c>
      <c r="AL29" s="63" t="str">
        <f t="shared" ref="AL29:AL53" si="25">IF(AI29="","",",")</f>
        <v/>
      </c>
      <c r="AM29" s="63" t="str">
        <f t="shared" ref="AM29:AM53" si="26">IF(AI29="","",450)</f>
        <v/>
      </c>
      <c r="AN29" s="63" t="str">
        <f t="shared" ref="AN29:AN53" si="27">IF(AI29="","",")")</f>
        <v/>
      </c>
    </row>
    <row r="30" spans="1:40" ht="24.5" thickTop="1" thickBot="1" x14ac:dyDescent="0.55000000000000004">
      <c r="A30" t="s">
        <v>2349</v>
      </c>
      <c r="B30" t="s">
        <v>2348</v>
      </c>
      <c r="C30" s="81" t="s">
        <v>413</v>
      </c>
      <c r="D30" s="82"/>
      <c r="E30" s="82"/>
      <c r="F30" s="82"/>
      <c r="G30" s="82"/>
      <c r="H30" s="82"/>
      <c r="I30" s="82"/>
      <c r="J30" s="82"/>
      <c r="K30" s="82"/>
      <c r="L30" s="80" t="str">
        <f>IF(C30="","",_xlfn.CONCAT("       triggerLine: ","""",C30,M30:AN30,""", sC: ","""",B30,""", color: ","""","red",""", lines: ["))</f>
        <v xml:space="preserve">       triggerLine: "Modelo I", sC: "as mod1", color: "red", lines: [</v>
      </c>
      <c r="M30" s="55" t="str">
        <f t="shared" si="0"/>
        <v/>
      </c>
      <c r="N30" s="56" t="str">
        <f t="shared" si="1"/>
        <v/>
      </c>
      <c r="O30" s="57" t="str">
        <f t="shared" si="2"/>
        <v/>
      </c>
      <c r="P30" s="58" t="str">
        <f t="shared" si="3"/>
        <v/>
      </c>
      <c r="Q30" s="59" t="str">
        <f t="shared" si="4"/>
        <v/>
      </c>
      <c r="R30" s="60" t="str">
        <f>IF(N30="","",10)</f>
        <v/>
      </c>
      <c r="S30" s="55" t="str">
        <f t="shared" si="6"/>
        <v/>
      </c>
      <c r="T30" s="61" t="str">
        <f t="shared" si="7"/>
        <v/>
      </c>
      <c r="U30" s="62" t="str">
        <f t="shared" si="8"/>
        <v/>
      </c>
      <c r="V30" s="63" t="str">
        <f t="shared" si="9"/>
        <v/>
      </c>
      <c r="W30" s="64" t="str">
        <f t="shared" si="10"/>
        <v/>
      </c>
      <c r="X30" s="63" t="str">
        <f t="shared" si="11"/>
        <v/>
      </c>
      <c r="Y30" s="63" t="str">
        <f t="shared" si="12"/>
        <v/>
      </c>
      <c r="Z30" s="55" t="str">
        <f t="shared" si="13"/>
        <v/>
      </c>
      <c r="AA30" s="65" t="str">
        <f t="shared" si="14"/>
        <v/>
      </c>
      <c r="AB30" s="56" t="str">
        <f t="shared" si="15"/>
        <v/>
      </c>
      <c r="AC30" s="66" t="str">
        <f t="shared" si="16"/>
        <v/>
      </c>
      <c r="AD30" s="58" t="str">
        <f t="shared" si="17"/>
        <v/>
      </c>
      <c r="AE30" s="67" t="str">
        <f t="shared" si="18"/>
        <v/>
      </c>
      <c r="AF30" s="60" t="str">
        <f t="shared" si="19"/>
        <v/>
      </c>
      <c r="AG30" s="60" t="str">
        <f t="shared" si="20"/>
        <v/>
      </c>
      <c r="AH30" s="68" t="str">
        <f t="shared" si="21"/>
        <v/>
      </c>
      <c r="AI30" s="69" t="str">
        <f t="shared" si="22"/>
        <v/>
      </c>
      <c r="AJ30" s="63" t="str">
        <f t="shared" si="23"/>
        <v/>
      </c>
      <c r="AK30" s="63" t="str">
        <f t="shared" si="24"/>
        <v/>
      </c>
      <c r="AL30" s="63" t="str">
        <f t="shared" si="25"/>
        <v/>
      </c>
      <c r="AM30" s="63" t="str">
        <f t="shared" si="26"/>
        <v/>
      </c>
      <c r="AN30" s="63" t="str">
        <f t="shared" si="27"/>
        <v/>
      </c>
    </row>
    <row r="31" spans="1:40" ht="24.5" thickTop="1" thickBot="1" x14ac:dyDescent="0.55000000000000004">
      <c r="B31" t="s">
        <v>1003</v>
      </c>
      <c r="C31" s="84" t="s">
        <v>1004</v>
      </c>
      <c r="D31" s="85"/>
      <c r="E31" s="85"/>
      <c r="F31" s="85"/>
      <c r="G31" s="85"/>
      <c r="H31" s="86"/>
      <c r="I31" s="86"/>
      <c r="J31" s="86"/>
      <c r="K31" s="86"/>
      <c r="L31" s="87" t="s">
        <v>2350</v>
      </c>
      <c r="M31" s="55" t="str">
        <f t="shared" si="0"/>
        <v/>
      </c>
      <c r="N31" s="56" t="str">
        <f t="shared" si="1"/>
        <v/>
      </c>
      <c r="O31" s="57" t="str">
        <f t="shared" si="2"/>
        <v/>
      </c>
      <c r="P31" s="58" t="str">
        <f t="shared" si="3"/>
        <v/>
      </c>
      <c r="Q31" s="59" t="str">
        <f t="shared" si="4"/>
        <v/>
      </c>
      <c r="R31" s="60" t="str">
        <f t="shared" si="5"/>
        <v/>
      </c>
      <c r="S31" s="55" t="str">
        <f t="shared" si="6"/>
        <v/>
      </c>
      <c r="T31" s="61" t="str">
        <f t="shared" si="7"/>
        <v/>
      </c>
      <c r="U31" s="62" t="str">
        <f t="shared" si="8"/>
        <v/>
      </c>
      <c r="V31" s="63" t="str">
        <f t="shared" si="9"/>
        <v/>
      </c>
      <c r="W31" s="64" t="str">
        <f t="shared" si="10"/>
        <v/>
      </c>
      <c r="X31" s="63" t="str">
        <f t="shared" si="11"/>
        <v/>
      </c>
      <c r="Y31" s="63" t="str">
        <f t="shared" si="12"/>
        <v/>
      </c>
      <c r="Z31" s="55" t="str">
        <f t="shared" si="13"/>
        <v/>
      </c>
      <c r="AA31" s="65" t="str">
        <f t="shared" si="14"/>
        <v/>
      </c>
      <c r="AB31" s="56" t="str">
        <f t="shared" si="15"/>
        <v/>
      </c>
      <c r="AC31" s="66" t="str">
        <f t="shared" si="16"/>
        <v/>
      </c>
      <c r="AD31" s="58" t="str">
        <f t="shared" si="17"/>
        <v/>
      </c>
      <c r="AE31" s="67" t="str">
        <f t="shared" si="18"/>
        <v/>
      </c>
      <c r="AF31" s="60" t="str">
        <f t="shared" si="19"/>
        <v/>
      </c>
      <c r="AG31" s="60" t="str">
        <f t="shared" si="20"/>
        <v/>
      </c>
      <c r="AH31" s="68" t="str">
        <f t="shared" si="21"/>
        <v/>
      </c>
      <c r="AI31" s="69" t="str">
        <f t="shared" si="22"/>
        <v/>
      </c>
      <c r="AJ31" s="63" t="str">
        <f t="shared" si="23"/>
        <v/>
      </c>
      <c r="AK31" s="63" t="str">
        <f t="shared" si="24"/>
        <v/>
      </c>
      <c r="AL31" s="63" t="str">
        <f t="shared" si="25"/>
        <v/>
      </c>
      <c r="AM31" s="63" t="str">
        <f t="shared" si="26"/>
        <v/>
      </c>
      <c r="AN31" s="63" t="str">
        <f t="shared" si="27"/>
        <v/>
      </c>
    </row>
    <row r="32" spans="1:40" ht="24.5" thickTop="1" thickBot="1" x14ac:dyDescent="0.55000000000000004">
      <c r="B32" t="s">
        <v>1003</v>
      </c>
      <c r="C32" s="84" t="str">
        <f>_xlfn.CONCAT(C2,"1")</f>
        <v>aitosscscc1</v>
      </c>
      <c r="D32" s="88"/>
      <c r="E32" s="88"/>
      <c r="F32" s="88"/>
      <c r="G32" s="88"/>
      <c r="H32" s="89"/>
      <c r="I32" s="89"/>
      <c r="J32" s="89"/>
      <c r="K32" s="89"/>
      <c r="L32" s="87" t="str">
        <f>_xlfn.CONCAT("            ","{ line: `${",C32,"} (Mi,m,20)(Re,,181)(Mi,m,352)`, sC: ","""","tc","""","},")</f>
        <v xml:space="preserve">            { line: `${aitosscscc1} (Mi,m,20)(Re,,181)(Mi,m,352)`, sC: "tc"},</v>
      </c>
      <c r="M32" s="55" t="str">
        <f t="shared" si="0"/>
        <v/>
      </c>
      <c r="N32" s="56" t="str">
        <f t="shared" si="1"/>
        <v/>
      </c>
      <c r="O32" s="57" t="str">
        <f t="shared" si="2"/>
        <v/>
      </c>
      <c r="P32" s="58" t="str">
        <f t="shared" si="3"/>
        <v/>
      </c>
      <c r="Q32" s="59" t="str">
        <f t="shared" si="4"/>
        <v/>
      </c>
      <c r="R32" s="60" t="str">
        <f t="shared" si="5"/>
        <v/>
      </c>
      <c r="S32" s="55" t="str">
        <f t="shared" si="6"/>
        <v/>
      </c>
      <c r="T32" s="61" t="str">
        <f t="shared" si="7"/>
        <v/>
      </c>
      <c r="U32" s="62" t="str">
        <f t="shared" si="8"/>
        <v/>
      </c>
      <c r="V32" s="63" t="str">
        <f t="shared" si="9"/>
        <v/>
      </c>
      <c r="W32" s="64" t="str">
        <f t="shared" si="10"/>
        <v/>
      </c>
      <c r="X32" s="63" t="str">
        <f t="shared" si="11"/>
        <v/>
      </c>
      <c r="Y32" s="63" t="str">
        <f t="shared" si="12"/>
        <v/>
      </c>
      <c r="Z32" s="55" t="str">
        <f t="shared" si="13"/>
        <v/>
      </c>
      <c r="AA32" s="65" t="str">
        <f t="shared" si="14"/>
        <v/>
      </c>
      <c r="AB32" s="56" t="str">
        <f t="shared" si="15"/>
        <v/>
      </c>
      <c r="AC32" s="66" t="str">
        <f t="shared" si="16"/>
        <v/>
      </c>
      <c r="AD32" s="58" t="str">
        <f t="shared" si="17"/>
        <v/>
      </c>
      <c r="AE32" s="67" t="str">
        <f t="shared" si="18"/>
        <v/>
      </c>
      <c r="AF32" s="60" t="str">
        <f t="shared" si="19"/>
        <v/>
      </c>
      <c r="AG32" s="60" t="str">
        <f t="shared" si="20"/>
        <v/>
      </c>
      <c r="AH32" s="68" t="str">
        <f t="shared" si="21"/>
        <v/>
      </c>
      <c r="AI32" s="69" t="str">
        <f t="shared" si="22"/>
        <v/>
      </c>
      <c r="AJ32" s="63" t="str">
        <f t="shared" si="23"/>
        <v/>
      </c>
      <c r="AK32" s="63" t="str">
        <f t="shared" si="24"/>
        <v/>
      </c>
      <c r="AL32" s="63" t="str">
        <f t="shared" si="25"/>
        <v/>
      </c>
      <c r="AM32" s="63" t="str">
        <f t="shared" si="26"/>
        <v/>
      </c>
      <c r="AN32" s="63" t="str">
        <f t="shared" si="27"/>
        <v/>
      </c>
    </row>
    <row r="33" spans="1:40" ht="24.5" thickTop="1" thickBot="1" x14ac:dyDescent="0.55000000000000004">
      <c r="B33" t="s">
        <v>1003</v>
      </c>
      <c r="C33" s="84" t="str">
        <f>_xlfn.CONCAT(C2,"2")</f>
        <v>aitosscscc2</v>
      </c>
      <c r="D33" s="85"/>
      <c r="E33" s="85"/>
      <c r="F33" s="85"/>
      <c r="G33" s="85"/>
      <c r="H33" s="86"/>
      <c r="I33" s="86"/>
      <c r="J33" s="86"/>
      <c r="K33" s="86"/>
      <c r="L33" s="87" t="str">
        <f>_xlfn.CONCAT("            ","{ line: `${",C33,"} (Re,,181)(Mi,m,352)`, sC: ","""","bg","""","},")</f>
        <v xml:space="preserve">            { line: `${aitosscscc2} (Re,,181)(Mi,m,352)`, sC: "bg"},</v>
      </c>
      <c r="M33" s="55" t="str">
        <f t="shared" si="0"/>
        <v/>
      </c>
      <c r="N33" s="56" t="str">
        <f t="shared" si="1"/>
        <v/>
      </c>
      <c r="O33" s="57" t="str">
        <f t="shared" si="2"/>
        <v/>
      </c>
      <c r="P33" s="58" t="str">
        <f t="shared" si="3"/>
        <v/>
      </c>
      <c r="Q33" s="59" t="str">
        <f t="shared" si="4"/>
        <v/>
      </c>
      <c r="R33" s="60" t="str">
        <f t="shared" si="5"/>
        <v/>
      </c>
      <c r="S33" s="55" t="str">
        <f t="shared" si="6"/>
        <v/>
      </c>
      <c r="T33" s="61" t="str">
        <f t="shared" si="7"/>
        <v/>
      </c>
      <c r="U33" s="62" t="str">
        <f t="shared" si="8"/>
        <v/>
      </c>
      <c r="V33" s="63" t="str">
        <f t="shared" si="9"/>
        <v/>
      </c>
      <c r="W33" s="64" t="str">
        <f t="shared" si="10"/>
        <v/>
      </c>
      <c r="X33" s="63" t="str">
        <f t="shared" si="11"/>
        <v/>
      </c>
      <c r="Y33" s="63" t="str">
        <f t="shared" si="12"/>
        <v/>
      </c>
      <c r="Z33" s="55" t="str">
        <f t="shared" si="13"/>
        <v/>
      </c>
      <c r="AA33" s="65" t="str">
        <f t="shared" si="14"/>
        <v/>
      </c>
      <c r="AB33" s="56" t="str">
        <f t="shared" si="15"/>
        <v/>
      </c>
      <c r="AC33" s="66" t="str">
        <f t="shared" si="16"/>
        <v/>
      </c>
      <c r="AD33" s="58" t="str">
        <f t="shared" si="17"/>
        <v/>
      </c>
      <c r="AE33" s="67" t="str">
        <f t="shared" si="18"/>
        <v/>
      </c>
      <c r="AF33" s="60" t="str">
        <f t="shared" si="19"/>
        <v/>
      </c>
      <c r="AG33" s="60" t="str">
        <f t="shared" si="20"/>
        <v/>
      </c>
      <c r="AH33" s="68" t="str">
        <f t="shared" si="21"/>
        <v/>
      </c>
      <c r="AI33" s="69" t="str">
        <f t="shared" si="22"/>
        <v/>
      </c>
      <c r="AJ33" s="63" t="str">
        <f t="shared" si="23"/>
        <v/>
      </c>
      <c r="AK33" s="63" t="str">
        <f t="shared" si="24"/>
        <v/>
      </c>
      <c r="AL33" s="63" t="str">
        <f t="shared" si="25"/>
        <v/>
      </c>
      <c r="AM33" s="63" t="str">
        <f t="shared" si="26"/>
        <v/>
      </c>
      <c r="AN33" s="63" t="str">
        <f t="shared" si="27"/>
        <v/>
      </c>
    </row>
    <row r="34" spans="1:40" ht="24.5" thickTop="1" thickBot="1" x14ac:dyDescent="0.55000000000000004">
      <c r="A34" s="118"/>
      <c r="B34" t="s">
        <v>1003</v>
      </c>
      <c r="C34" s="84" t="str">
        <f>_xlfn.CONCAT(C2,"3")</f>
        <v>aitosscscc3</v>
      </c>
      <c r="D34" s="88"/>
      <c r="E34" s="88"/>
      <c r="F34" s="88"/>
      <c r="G34" s="88"/>
      <c r="H34" s="89"/>
      <c r="I34" s="89"/>
      <c r="J34" s="89"/>
      <c r="K34" s="89"/>
      <c r="L34" s="87" t="str">
        <f>_xlfn.CONCAT("            ","{ line: `${",C34,"} (Re,,181)(Mi,m,352)`, sC: ","""","bg","""","},")</f>
        <v xml:space="preserve">            { line: `${aitosscscc3} (Re,,181)(Mi,m,352)`, sC: "bg"},</v>
      </c>
      <c r="M34" s="55" t="str">
        <f t="shared" si="0"/>
        <v/>
      </c>
      <c r="N34" s="56" t="str">
        <f t="shared" si="1"/>
        <v/>
      </c>
      <c r="O34" s="57" t="str">
        <f t="shared" si="2"/>
        <v/>
      </c>
      <c r="P34" s="58" t="str">
        <f t="shared" si="3"/>
        <v/>
      </c>
      <c r="Q34" s="59" t="str">
        <f t="shared" si="4"/>
        <v/>
      </c>
      <c r="R34" s="60" t="str">
        <f t="shared" si="5"/>
        <v/>
      </c>
      <c r="S34" s="55" t="str">
        <f t="shared" si="6"/>
        <v/>
      </c>
      <c r="T34" s="61" t="str">
        <f t="shared" si="7"/>
        <v/>
      </c>
      <c r="U34" s="62" t="str">
        <f t="shared" si="8"/>
        <v/>
      </c>
      <c r="V34" s="63" t="str">
        <f t="shared" si="9"/>
        <v/>
      </c>
      <c r="W34" s="64" t="str">
        <f t="shared" si="10"/>
        <v/>
      </c>
      <c r="X34" s="63" t="str">
        <f t="shared" si="11"/>
        <v/>
      </c>
      <c r="Y34" s="63" t="str">
        <f t="shared" si="12"/>
        <v/>
      </c>
      <c r="Z34" s="55" t="str">
        <f t="shared" si="13"/>
        <v/>
      </c>
      <c r="AA34" s="65" t="str">
        <f t="shared" si="14"/>
        <v/>
      </c>
      <c r="AB34" s="56" t="str">
        <f t="shared" si="15"/>
        <v/>
      </c>
      <c r="AC34" s="66" t="str">
        <f t="shared" si="16"/>
        <v/>
      </c>
      <c r="AD34" s="58" t="str">
        <f t="shared" si="17"/>
        <v/>
      </c>
      <c r="AE34" s="67" t="str">
        <f t="shared" si="18"/>
        <v/>
      </c>
      <c r="AF34" s="60" t="str">
        <f t="shared" si="19"/>
        <v/>
      </c>
      <c r="AG34" s="60" t="str">
        <f t="shared" si="20"/>
        <v/>
      </c>
      <c r="AH34" s="68" t="str">
        <f t="shared" si="21"/>
        <v/>
      </c>
      <c r="AI34" s="69" t="str">
        <f t="shared" si="22"/>
        <v/>
      </c>
      <c r="AJ34" s="63" t="str">
        <f t="shared" si="23"/>
        <v/>
      </c>
      <c r="AK34" s="63" t="str">
        <f t="shared" si="24"/>
        <v/>
      </c>
      <c r="AL34" s="63" t="str">
        <f t="shared" si="25"/>
        <v/>
      </c>
      <c r="AM34" s="63" t="str">
        <f t="shared" si="26"/>
        <v/>
      </c>
      <c r="AN34" s="63" t="str">
        <f t="shared" si="27"/>
        <v/>
      </c>
    </row>
    <row r="35" spans="1:40" ht="24.5" thickTop="1" thickBot="1" x14ac:dyDescent="0.55000000000000004">
      <c r="A35" s="118"/>
      <c r="B35" t="s">
        <v>1003</v>
      </c>
      <c r="C35" s="84" t="str">
        <f>_xlfn.CONCAT(C2,"4")</f>
        <v>aitosscscc4</v>
      </c>
      <c r="D35" s="90"/>
      <c r="E35" s="90"/>
      <c r="F35" s="90"/>
      <c r="G35" s="90"/>
      <c r="H35" s="91"/>
      <c r="I35" s="91"/>
      <c r="J35" s="91"/>
      <c r="K35" s="91"/>
      <c r="L35" s="87" t="str">
        <f>_xlfn.CONCAT("            ","{ line: `${",C35,"} (Re,,181)(Mi,m,352)`, sC: ","""","bg","""","},")</f>
        <v xml:space="preserve">            { line: `${aitosscscc4} (Re,,181)(Mi,m,352)`, sC: "bg"},</v>
      </c>
      <c r="M35" s="55" t="str">
        <f t="shared" si="0"/>
        <v/>
      </c>
      <c r="N35" s="56" t="str">
        <f t="shared" si="1"/>
        <v/>
      </c>
      <c r="O35" s="57" t="str">
        <f t="shared" si="2"/>
        <v/>
      </c>
      <c r="P35" s="58" t="str">
        <f t="shared" si="3"/>
        <v/>
      </c>
      <c r="Q35" s="59" t="str">
        <f t="shared" si="4"/>
        <v/>
      </c>
      <c r="R35" s="60" t="str">
        <f t="shared" si="5"/>
        <v/>
      </c>
      <c r="S35" s="55" t="str">
        <f t="shared" si="6"/>
        <v/>
      </c>
      <c r="T35" s="61" t="str">
        <f t="shared" si="7"/>
        <v/>
      </c>
      <c r="U35" s="62" t="str">
        <f t="shared" si="8"/>
        <v/>
      </c>
      <c r="V35" s="63" t="str">
        <f t="shared" si="9"/>
        <v/>
      </c>
      <c r="W35" s="64" t="str">
        <f t="shared" si="10"/>
        <v/>
      </c>
      <c r="X35" s="63" t="str">
        <f t="shared" si="11"/>
        <v/>
      </c>
      <c r="Y35" s="63" t="str">
        <f t="shared" si="12"/>
        <v/>
      </c>
      <c r="Z35" s="55" t="str">
        <f t="shared" si="13"/>
        <v/>
      </c>
      <c r="AA35" s="65" t="str">
        <f t="shared" si="14"/>
        <v/>
      </c>
      <c r="AB35" s="56" t="str">
        <f t="shared" si="15"/>
        <v/>
      </c>
      <c r="AC35" s="66" t="str">
        <f t="shared" si="16"/>
        <v/>
      </c>
      <c r="AD35" s="58" t="str">
        <f t="shared" si="17"/>
        <v/>
      </c>
      <c r="AE35" s="67" t="str">
        <f t="shared" si="18"/>
        <v/>
      </c>
      <c r="AF35" s="60" t="str">
        <f t="shared" si="19"/>
        <v/>
      </c>
      <c r="AG35" s="60" t="str">
        <f t="shared" si="20"/>
        <v/>
      </c>
      <c r="AH35" s="68" t="str">
        <f t="shared" si="21"/>
        <v/>
      </c>
      <c r="AI35" s="69" t="str">
        <f t="shared" si="22"/>
        <v/>
      </c>
      <c r="AJ35" s="63" t="str">
        <f t="shared" si="23"/>
        <v/>
      </c>
      <c r="AK35" s="63" t="str">
        <f t="shared" si="24"/>
        <v/>
      </c>
      <c r="AL35" s="63" t="str">
        <f t="shared" si="25"/>
        <v/>
      </c>
      <c r="AM35" s="63" t="str">
        <f t="shared" si="26"/>
        <v/>
      </c>
      <c r="AN35" s="63" t="str">
        <f t="shared" si="27"/>
        <v/>
      </c>
    </row>
    <row r="36" spans="1:40" ht="24.5" thickTop="1" thickBot="1" x14ac:dyDescent="0.55000000000000004">
      <c r="B36" t="s">
        <v>1001</v>
      </c>
      <c r="C36" s="92" t="s">
        <v>2351</v>
      </c>
      <c r="D36" s="82" t="s">
        <v>1053</v>
      </c>
      <c r="E36" s="82"/>
      <c r="F36" s="82"/>
      <c r="G36" s="82"/>
      <c r="H36" s="82"/>
      <c r="I36" s="82"/>
      <c r="J36" s="82"/>
      <c r="K36" s="82"/>
      <c r="L36" s="112" t="s">
        <v>2357</v>
      </c>
      <c r="M36" s="55" t="str">
        <f t="shared" si="0"/>
        <v>(</v>
      </c>
      <c r="N36" s="56" t="str">
        <f t="shared" si="1"/>
        <v>Sol</v>
      </c>
      <c r="O36" s="57" t="str">
        <f t="shared" si="2"/>
        <v>,</v>
      </c>
      <c r="P36" s="58" t="str">
        <f t="shared" si="3"/>
        <v/>
      </c>
      <c r="Q36" s="59" t="str">
        <f t="shared" si="4"/>
        <v>,</v>
      </c>
      <c r="R36" s="60">
        <f>IF(N36="","",11)</f>
        <v>11</v>
      </c>
      <c r="S36" s="55" t="str">
        <f t="shared" si="6"/>
        <v>)</v>
      </c>
      <c r="T36" s="61" t="str">
        <f t="shared" si="7"/>
        <v/>
      </c>
      <c r="U36" s="62" t="str">
        <f t="shared" si="8"/>
        <v/>
      </c>
      <c r="V36" s="63" t="str">
        <f t="shared" si="9"/>
        <v/>
      </c>
      <c r="W36" s="64" t="str">
        <f t="shared" si="10"/>
        <v/>
      </c>
      <c r="X36" s="63" t="str">
        <f t="shared" si="11"/>
        <v/>
      </c>
      <c r="Y36" s="63" t="str">
        <f t="shared" si="12"/>
        <v/>
      </c>
      <c r="Z36" s="55" t="str">
        <f t="shared" si="13"/>
        <v/>
      </c>
      <c r="AA36" s="65" t="str">
        <f t="shared" si="14"/>
        <v/>
      </c>
      <c r="AB36" s="56" t="str">
        <f t="shared" si="15"/>
        <v/>
      </c>
      <c r="AC36" s="66" t="str">
        <f t="shared" si="16"/>
        <v/>
      </c>
      <c r="AD36" s="58" t="str">
        <f t="shared" si="17"/>
        <v/>
      </c>
      <c r="AE36" s="67" t="str">
        <f t="shared" si="18"/>
        <v/>
      </c>
      <c r="AF36" s="60" t="str">
        <f t="shared" si="19"/>
        <v/>
      </c>
      <c r="AG36" s="60" t="str">
        <f t="shared" si="20"/>
        <v/>
      </c>
      <c r="AH36" s="68" t="str">
        <f t="shared" si="21"/>
        <v/>
      </c>
      <c r="AI36" s="69" t="str">
        <f t="shared" si="22"/>
        <v/>
      </c>
      <c r="AJ36" s="63" t="str">
        <f t="shared" si="23"/>
        <v/>
      </c>
      <c r="AK36" s="63" t="str">
        <f t="shared" si="24"/>
        <v/>
      </c>
      <c r="AL36" s="63" t="str">
        <f t="shared" si="25"/>
        <v/>
      </c>
      <c r="AM36" s="63" t="str">
        <f t="shared" si="26"/>
        <v/>
      </c>
      <c r="AN36" s="63" t="str">
        <f t="shared" si="27"/>
        <v/>
      </c>
    </row>
    <row r="37" spans="1:40" ht="24.5" thickTop="1" thickBot="1" x14ac:dyDescent="0.55000000000000004">
      <c r="A37" s="113"/>
      <c r="B37" s="113"/>
      <c r="C37" s="114" t="s">
        <v>999</v>
      </c>
      <c r="D37" s="115"/>
      <c r="E37" s="115"/>
      <c r="F37" s="115"/>
      <c r="G37" s="115"/>
      <c r="H37" s="115"/>
      <c r="I37" s="115"/>
      <c r="J37" s="115"/>
      <c r="K37" s="115"/>
      <c r="L37" s="116" t="s">
        <v>2384</v>
      </c>
      <c r="M37" s="55" t="str">
        <f t="shared" si="0"/>
        <v/>
      </c>
      <c r="N37" s="56" t="str">
        <f t="shared" si="1"/>
        <v/>
      </c>
      <c r="O37" s="57" t="str">
        <f t="shared" si="2"/>
        <v/>
      </c>
      <c r="P37" s="58" t="str">
        <f t="shared" si="3"/>
        <v/>
      </c>
      <c r="Q37" s="59" t="str">
        <f t="shared" si="4"/>
        <v/>
      </c>
      <c r="R37" s="60" t="str">
        <f t="shared" ref="R37" si="28">IF(N37="","",15)</f>
        <v/>
      </c>
      <c r="S37" s="55" t="str">
        <f t="shared" si="6"/>
        <v/>
      </c>
      <c r="T37" s="61" t="str">
        <f t="shared" si="7"/>
        <v/>
      </c>
      <c r="U37" s="62" t="str">
        <f t="shared" si="8"/>
        <v/>
      </c>
      <c r="V37" s="63" t="str">
        <f t="shared" si="9"/>
        <v/>
      </c>
      <c r="W37" s="64" t="str">
        <f t="shared" si="10"/>
        <v/>
      </c>
      <c r="X37" s="63" t="str">
        <f t="shared" si="11"/>
        <v/>
      </c>
      <c r="Y37" s="63" t="str">
        <f t="shared" si="12"/>
        <v/>
      </c>
      <c r="Z37" s="55" t="str">
        <f t="shared" si="13"/>
        <v/>
      </c>
      <c r="AA37" s="65" t="str">
        <f t="shared" si="14"/>
        <v/>
      </c>
      <c r="AB37" s="56" t="str">
        <f t="shared" si="15"/>
        <v/>
      </c>
      <c r="AC37" s="66" t="str">
        <f t="shared" si="16"/>
        <v/>
      </c>
      <c r="AD37" s="58" t="str">
        <f t="shared" si="17"/>
        <v/>
      </c>
      <c r="AE37" s="67" t="str">
        <f t="shared" si="18"/>
        <v/>
      </c>
      <c r="AF37" s="60" t="str">
        <f t="shared" si="19"/>
        <v/>
      </c>
      <c r="AG37" s="60" t="str">
        <f t="shared" si="20"/>
        <v/>
      </c>
      <c r="AH37" s="68" t="str">
        <f t="shared" si="21"/>
        <v/>
      </c>
      <c r="AI37" s="69" t="str">
        <f t="shared" si="22"/>
        <v/>
      </c>
      <c r="AJ37" s="63" t="str">
        <f t="shared" si="23"/>
        <v/>
      </c>
      <c r="AK37" s="63" t="str">
        <f t="shared" si="24"/>
        <v/>
      </c>
      <c r="AL37" s="63" t="str">
        <f t="shared" si="25"/>
        <v/>
      </c>
      <c r="AM37" s="63" t="str">
        <f t="shared" si="26"/>
        <v/>
      </c>
      <c r="AN37" s="63" t="str">
        <f t="shared" si="27"/>
        <v/>
      </c>
    </row>
    <row r="38" spans="1:40" ht="24.5" thickTop="1" thickBot="1" x14ac:dyDescent="0.55000000000000004">
      <c r="A38" t="s">
        <v>2349</v>
      </c>
      <c r="B38" t="s">
        <v>2354</v>
      </c>
      <c r="C38" s="81" t="s">
        <v>2353</v>
      </c>
      <c r="D38" s="82"/>
      <c r="E38" s="82"/>
      <c r="F38" s="82"/>
      <c r="G38" s="82"/>
      <c r="H38" s="82"/>
      <c r="I38" s="82"/>
      <c r="J38" s="82"/>
      <c r="K38" s="82"/>
      <c r="L38" s="80" t="str">
        <f>IF(C38="","",_xlfn.CONCAT("       triggerLine: ","""",C38,M38:AN38,""", sC: ","""",B38,""", color: ","""","red",""", lines: ["))</f>
        <v xml:space="preserve">       triggerLine: "Modelo II", sC: "as mod2", color: "red", lines: [</v>
      </c>
      <c r="M38" s="55" t="str">
        <f t="shared" si="0"/>
        <v/>
      </c>
      <c r="N38" s="56" t="str">
        <f t="shared" si="1"/>
        <v/>
      </c>
      <c r="O38" s="57" t="str">
        <f t="shared" si="2"/>
        <v/>
      </c>
      <c r="P38" s="58" t="str">
        <f t="shared" si="3"/>
        <v/>
      </c>
      <c r="Q38" s="59" t="str">
        <f t="shared" si="4"/>
        <v/>
      </c>
      <c r="R38" s="60" t="str">
        <f>IF(N38="","",10)</f>
        <v/>
      </c>
      <c r="S38" s="55" t="str">
        <f t="shared" si="6"/>
        <v/>
      </c>
      <c r="T38" s="61" t="str">
        <f t="shared" si="7"/>
        <v/>
      </c>
      <c r="U38" s="62" t="str">
        <f t="shared" si="8"/>
        <v/>
      </c>
      <c r="V38" s="63" t="str">
        <f t="shared" si="9"/>
        <v/>
      </c>
      <c r="W38" s="64" t="str">
        <f t="shared" si="10"/>
        <v/>
      </c>
      <c r="X38" s="63" t="str">
        <f t="shared" si="11"/>
        <v/>
      </c>
      <c r="Y38" s="63" t="str">
        <f t="shared" si="12"/>
        <v/>
      </c>
      <c r="Z38" s="55" t="str">
        <f t="shared" si="13"/>
        <v/>
      </c>
      <c r="AA38" s="65" t="str">
        <f t="shared" si="14"/>
        <v/>
      </c>
      <c r="AB38" s="56" t="str">
        <f t="shared" si="15"/>
        <v/>
      </c>
      <c r="AC38" s="66" t="str">
        <f t="shared" si="16"/>
        <v/>
      </c>
      <c r="AD38" s="58" t="str">
        <f t="shared" si="17"/>
        <v/>
      </c>
      <c r="AE38" s="67" t="str">
        <f t="shared" si="18"/>
        <v/>
      </c>
      <c r="AF38" s="60" t="str">
        <f t="shared" si="19"/>
        <v/>
      </c>
      <c r="AG38" s="60" t="str">
        <f t="shared" si="20"/>
        <v/>
      </c>
      <c r="AH38" s="68" t="str">
        <f t="shared" si="21"/>
        <v/>
      </c>
      <c r="AI38" s="69" t="str">
        <f t="shared" si="22"/>
        <v/>
      </c>
      <c r="AJ38" s="63" t="str">
        <f t="shared" si="23"/>
        <v/>
      </c>
      <c r="AK38" s="63" t="str">
        <f t="shared" si="24"/>
        <v/>
      </c>
      <c r="AL38" s="63" t="str">
        <f t="shared" si="25"/>
        <v/>
      </c>
      <c r="AM38" s="63" t="str">
        <f t="shared" si="26"/>
        <v/>
      </c>
      <c r="AN38" s="63" t="str">
        <f t="shared" si="27"/>
        <v/>
      </c>
    </row>
    <row r="39" spans="1:40" ht="24.5" thickTop="1" thickBot="1" x14ac:dyDescent="0.55000000000000004">
      <c r="C39" s="81"/>
      <c r="D39" s="82"/>
      <c r="E39" s="82"/>
      <c r="F39" s="82"/>
      <c r="G39" s="82"/>
      <c r="H39" s="82"/>
      <c r="I39" s="82"/>
      <c r="J39" s="82"/>
      <c r="K39" s="82"/>
      <c r="L39" s="80" t="s">
        <v>2355</v>
      </c>
      <c r="M39" s="55"/>
      <c r="N39" s="56"/>
      <c r="O39" s="57"/>
      <c r="P39" s="58"/>
      <c r="Q39" s="59"/>
      <c r="R39" s="60"/>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4.5" thickTop="1" thickBot="1" x14ac:dyDescent="0.55000000000000004">
      <c r="B40" t="s">
        <v>1003</v>
      </c>
      <c r="C40" s="84" t="s">
        <v>1004</v>
      </c>
      <c r="D40" s="85"/>
      <c r="E40" s="85"/>
      <c r="F40" s="85"/>
      <c r="G40" s="85"/>
      <c r="H40" s="86"/>
      <c r="I40" s="86"/>
      <c r="J40" s="86"/>
      <c r="K40" s="86"/>
      <c r="L40" s="87" t="s">
        <v>2356</v>
      </c>
      <c r="M40" s="55" t="str">
        <f t="shared" si="0"/>
        <v/>
      </c>
      <c r="N40" s="56" t="str">
        <f t="shared" si="1"/>
        <v/>
      </c>
      <c r="O40" s="57" t="str">
        <f t="shared" si="2"/>
        <v/>
      </c>
      <c r="P40" s="58" t="str">
        <f t="shared" si="3"/>
        <v/>
      </c>
      <c r="Q40" s="59" t="str">
        <f t="shared" si="4"/>
        <v/>
      </c>
      <c r="R40" s="60" t="str">
        <f t="shared" ref="R40:R44" si="29">IF(N40="","",15)</f>
        <v/>
      </c>
      <c r="S40" s="55" t="str">
        <f t="shared" si="6"/>
        <v/>
      </c>
      <c r="T40" s="61" t="str">
        <f t="shared" si="7"/>
        <v/>
      </c>
      <c r="U40" s="62" t="str">
        <f t="shared" si="8"/>
        <v/>
      </c>
      <c r="V40" s="63" t="str">
        <f t="shared" si="9"/>
        <v/>
      </c>
      <c r="W40" s="64" t="str">
        <f t="shared" si="10"/>
        <v/>
      </c>
      <c r="X40" s="63" t="str">
        <f t="shared" si="11"/>
        <v/>
      </c>
      <c r="Y40" s="63" t="str">
        <f t="shared" si="12"/>
        <v/>
      </c>
      <c r="Z40" s="55" t="str">
        <f t="shared" si="13"/>
        <v/>
      </c>
      <c r="AA40" s="65" t="str">
        <f t="shared" si="14"/>
        <v/>
      </c>
      <c r="AB40" s="56" t="str">
        <f t="shared" si="15"/>
        <v/>
      </c>
      <c r="AC40" s="66" t="str">
        <f t="shared" si="16"/>
        <v/>
      </c>
      <c r="AD40" s="58" t="str">
        <f t="shared" si="17"/>
        <v/>
      </c>
      <c r="AE40" s="67" t="str">
        <f t="shared" si="18"/>
        <v/>
      </c>
      <c r="AF40" s="60" t="str">
        <f t="shared" si="19"/>
        <v/>
      </c>
      <c r="AG40" s="60" t="str">
        <f t="shared" si="20"/>
        <v/>
      </c>
      <c r="AH40" s="68" t="str">
        <f t="shared" si="21"/>
        <v/>
      </c>
      <c r="AI40" s="69" t="str">
        <f t="shared" si="22"/>
        <v/>
      </c>
      <c r="AJ40" s="63" t="str">
        <f t="shared" si="23"/>
        <v/>
      </c>
      <c r="AK40" s="63" t="str">
        <f t="shared" si="24"/>
        <v/>
      </c>
      <c r="AL40" s="63" t="str">
        <f t="shared" si="25"/>
        <v/>
      </c>
      <c r="AM40" s="63" t="str">
        <f t="shared" si="26"/>
        <v/>
      </c>
      <c r="AN40" s="63" t="str">
        <f t="shared" si="27"/>
        <v/>
      </c>
    </row>
    <row r="41" spans="1:40" ht="24.5" thickTop="1" thickBot="1" x14ac:dyDescent="0.55000000000000004">
      <c r="B41" t="s">
        <v>1003</v>
      </c>
      <c r="C41" s="84" t="str">
        <f>_xlfn.CONCAT(C2,"1")</f>
        <v>aitosscscc1</v>
      </c>
      <c r="D41" s="88"/>
      <c r="E41" s="88"/>
      <c r="F41" s="88"/>
      <c r="G41" s="88"/>
      <c r="H41" s="89"/>
      <c r="I41" s="89"/>
      <c r="J41" s="89"/>
      <c r="K41" s="89"/>
      <c r="L41" s="87" t="str">
        <f>_xlfn.CONCAT("            ","{ line: `${",C41,"} (Do,,10)(Mi,,178)(La,m,342)`, sC: ","""","tc","""","},")</f>
        <v xml:space="preserve">            { line: `${aitosscscc1} (Do,,10)(Mi,,178)(La,m,342)`, sC: "tc"},</v>
      </c>
      <c r="M41" s="55" t="str">
        <f t="shared" si="0"/>
        <v/>
      </c>
      <c r="N41" s="56" t="str">
        <f t="shared" si="1"/>
        <v/>
      </c>
      <c r="O41" s="57" t="str">
        <f t="shared" si="2"/>
        <v/>
      </c>
      <c r="P41" s="58" t="str">
        <f t="shared" si="3"/>
        <v/>
      </c>
      <c r="Q41" s="59" t="str">
        <f t="shared" si="4"/>
        <v/>
      </c>
      <c r="R41" s="60" t="str">
        <f t="shared" si="29"/>
        <v/>
      </c>
      <c r="S41" s="55" t="str">
        <f t="shared" si="6"/>
        <v/>
      </c>
      <c r="T41" s="61" t="str">
        <f t="shared" si="7"/>
        <v/>
      </c>
      <c r="U41" s="62" t="str">
        <f t="shared" si="8"/>
        <v/>
      </c>
      <c r="V41" s="63" t="str">
        <f t="shared" si="9"/>
        <v/>
      </c>
      <c r="W41" s="64" t="str">
        <f t="shared" si="10"/>
        <v/>
      </c>
      <c r="X41" s="63" t="str">
        <f t="shared" si="11"/>
        <v/>
      </c>
      <c r="Y41" s="63" t="str">
        <f t="shared" si="12"/>
        <v/>
      </c>
      <c r="Z41" s="55" t="str">
        <f t="shared" si="13"/>
        <v/>
      </c>
      <c r="AA41" s="65" t="str">
        <f t="shared" si="14"/>
        <v/>
      </c>
      <c r="AB41" s="56" t="str">
        <f t="shared" si="15"/>
        <v/>
      </c>
      <c r="AC41" s="66" t="str">
        <f t="shared" si="16"/>
        <v/>
      </c>
      <c r="AD41" s="58" t="str">
        <f t="shared" si="17"/>
        <v/>
      </c>
      <c r="AE41" s="67" t="str">
        <f t="shared" si="18"/>
        <v/>
      </c>
      <c r="AF41" s="60" t="str">
        <f t="shared" si="19"/>
        <v/>
      </c>
      <c r="AG41" s="60" t="str">
        <f t="shared" si="20"/>
        <v/>
      </c>
      <c r="AH41" s="68" t="str">
        <f t="shared" si="21"/>
        <v/>
      </c>
      <c r="AI41" s="69" t="str">
        <f t="shared" si="22"/>
        <v/>
      </c>
      <c r="AJ41" s="63" t="str">
        <f t="shared" si="23"/>
        <v/>
      </c>
      <c r="AK41" s="63" t="str">
        <f t="shared" si="24"/>
        <v/>
      </c>
      <c r="AL41" s="63" t="str">
        <f t="shared" si="25"/>
        <v/>
      </c>
      <c r="AM41" s="63" t="str">
        <f t="shared" si="26"/>
        <v/>
      </c>
      <c r="AN41" s="63" t="str">
        <f t="shared" si="27"/>
        <v/>
      </c>
    </row>
    <row r="42" spans="1:40" ht="24.5" thickTop="1" thickBot="1" x14ac:dyDescent="0.55000000000000004">
      <c r="B42" t="s">
        <v>1003</v>
      </c>
      <c r="C42" s="84" t="str">
        <f>_xlfn.CONCAT(C2,"2")</f>
        <v>aitosscscc2</v>
      </c>
      <c r="D42" s="85"/>
      <c r="E42" s="85"/>
      <c r="F42" s="85"/>
      <c r="G42" s="85"/>
      <c r="H42" s="86"/>
      <c r="I42" s="86"/>
      <c r="J42" s="86"/>
      <c r="K42" s="86"/>
      <c r="L42" s="87" t="str">
        <f>_xlfn.CONCAT("            ","{ line: `${",C42,"} (Do,,151)(Mi,,252)(La,m,350)`, sC: ","""","bg","""","},")</f>
        <v xml:space="preserve">            { line: `${aitosscscc2} (Do,,151)(Mi,,252)(La,m,350)`, sC: "bg"},</v>
      </c>
      <c r="M42" s="55" t="str">
        <f t="shared" si="0"/>
        <v/>
      </c>
      <c r="N42" s="56" t="str">
        <f t="shared" si="1"/>
        <v/>
      </c>
      <c r="O42" s="57" t="str">
        <f t="shared" si="2"/>
        <v/>
      </c>
      <c r="P42" s="58" t="str">
        <f t="shared" si="3"/>
        <v/>
      </c>
      <c r="Q42" s="59" t="str">
        <f t="shared" si="4"/>
        <v/>
      </c>
      <c r="R42" s="60" t="str">
        <f t="shared" si="29"/>
        <v/>
      </c>
      <c r="S42" s="55" t="str">
        <f t="shared" si="6"/>
        <v/>
      </c>
      <c r="T42" s="61" t="str">
        <f t="shared" si="7"/>
        <v/>
      </c>
      <c r="U42" s="62" t="str">
        <f t="shared" si="8"/>
        <v/>
      </c>
      <c r="V42" s="63" t="str">
        <f t="shared" si="9"/>
        <v/>
      </c>
      <c r="W42" s="64" t="str">
        <f t="shared" si="10"/>
        <v/>
      </c>
      <c r="X42" s="63" t="str">
        <f t="shared" si="11"/>
        <v/>
      </c>
      <c r="Y42" s="63" t="str">
        <f t="shared" si="12"/>
        <v/>
      </c>
      <c r="Z42" s="55" t="str">
        <f t="shared" si="13"/>
        <v/>
      </c>
      <c r="AA42" s="65" t="str">
        <f t="shared" si="14"/>
        <v/>
      </c>
      <c r="AB42" s="56" t="str">
        <f t="shared" si="15"/>
        <v/>
      </c>
      <c r="AC42" s="66" t="str">
        <f t="shared" si="16"/>
        <v/>
      </c>
      <c r="AD42" s="58" t="str">
        <f t="shared" si="17"/>
        <v/>
      </c>
      <c r="AE42" s="67" t="str">
        <f t="shared" si="18"/>
        <v/>
      </c>
      <c r="AF42" s="60" t="str">
        <f t="shared" si="19"/>
        <v/>
      </c>
      <c r="AG42" s="60" t="str">
        <f t="shared" si="20"/>
        <v/>
      </c>
      <c r="AH42" s="68" t="str">
        <f t="shared" si="21"/>
        <v/>
      </c>
      <c r="AI42" s="69" t="str">
        <f t="shared" si="22"/>
        <v/>
      </c>
      <c r="AJ42" s="63" t="str">
        <f t="shared" si="23"/>
        <v/>
      </c>
      <c r="AK42" s="63" t="str">
        <f t="shared" si="24"/>
        <v/>
      </c>
      <c r="AL42" s="63" t="str">
        <f t="shared" si="25"/>
        <v/>
      </c>
      <c r="AM42" s="63" t="str">
        <f t="shared" si="26"/>
        <v/>
      </c>
      <c r="AN42" s="63" t="str">
        <f t="shared" si="27"/>
        <v/>
      </c>
    </row>
    <row r="43" spans="1:40" ht="24.5" thickTop="1" thickBot="1" x14ac:dyDescent="0.55000000000000004">
      <c r="A43" s="118"/>
      <c r="B43" t="s">
        <v>1003</v>
      </c>
      <c r="C43" s="84" t="str">
        <f>_xlfn.CONCAT(C2,"3")</f>
        <v>aitosscscc3</v>
      </c>
      <c r="D43" s="88"/>
      <c r="E43" s="88"/>
      <c r="F43" s="88"/>
      <c r="G43" s="88"/>
      <c r="H43" s="89"/>
      <c r="I43" s="89"/>
      <c r="J43" s="89"/>
      <c r="K43" s="89"/>
      <c r="L43" s="87" t="str">
        <f>_xlfn.CONCAT("            ","{ line: `${",C43,"} (Do,,151)(Mi,,252)(La,m,350)`, sC: ","""","bg","""","},")</f>
        <v xml:space="preserve">            { line: `${aitosscscc3} (Do,,151)(Mi,,252)(La,m,350)`, sC: "bg"},</v>
      </c>
      <c r="M43" s="55" t="str">
        <f t="shared" si="0"/>
        <v/>
      </c>
      <c r="N43" s="56" t="str">
        <f t="shared" si="1"/>
        <v/>
      </c>
      <c r="O43" s="57" t="str">
        <f t="shared" si="2"/>
        <v/>
      </c>
      <c r="P43" s="58" t="str">
        <f t="shared" si="3"/>
        <v/>
      </c>
      <c r="Q43" s="59" t="str">
        <f t="shared" si="4"/>
        <v/>
      </c>
      <c r="R43" s="60" t="str">
        <f t="shared" si="29"/>
        <v/>
      </c>
      <c r="S43" s="55" t="str">
        <f t="shared" si="6"/>
        <v/>
      </c>
      <c r="T43" s="61" t="str">
        <f t="shared" si="7"/>
        <v/>
      </c>
      <c r="U43" s="62" t="str">
        <f t="shared" si="8"/>
        <v/>
      </c>
      <c r="V43" s="63" t="str">
        <f t="shared" si="9"/>
        <v/>
      </c>
      <c r="W43" s="64" t="str">
        <f t="shared" si="10"/>
        <v/>
      </c>
      <c r="X43" s="63" t="str">
        <f t="shared" si="11"/>
        <v/>
      </c>
      <c r="Y43" s="63" t="str">
        <f t="shared" si="12"/>
        <v/>
      </c>
      <c r="Z43" s="55" t="str">
        <f t="shared" si="13"/>
        <v/>
      </c>
      <c r="AA43" s="65" t="str">
        <f t="shared" si="14"/>
        <v/>
      </c>
      <c r="AB43" s="56" t="str">
        <f t="shared" si="15"/>
        <v/>
      </c>
      <c r="AC43" s="66" t="str">
        <f t="shared" si="16"/>
        <v/>
      </c>
      <c r="AD43" s="58" t="str">
        <f t="shared" si="17"/>
        <v/>
      </c>
      <c r="AE43" s="67" t="str">
        <f t="shared" si="18"/>
        <v/>
      </c>
      <c r="AF43" s="60" t="str">
        <f t="shared" si="19"/>
        <v/>
      </c>
      <c r="AG43" s="60" t="str">
        <f t="shared" si="20"/>
        <v/>
      </c>
      <c r="AH43" s="68" t="str">
        <f t="shared" si="21"/>
        <v/>
      </c>
      <c r="AI43" s="69" t="str">
        <f t="shared" si="22"/>
        <v/>
      </c>
      <c r="AJ43" s="63" t="str">
        <f t="shared" si="23"/>
        <v/>
      </c>
      <c r="AK43" s="63" t="str">
        <f t="shared" si="24"/>
        <v/>
      </c>
      <c r="AL43" s="63" t="str">
        <f t="shared" si="25"/>
        <v/>
      </c>
      <c r="AM43" s="63" t="str">
        <f t="shared" si="26"/>
        <v/>
      </c>
      <c r="AN43" s="63" t="str">
        <f t="shared" si="27"/>
        <v/>
      </c>
    </row>
    <row r="44" spans="1:40" ht="24.5" thickTop="1" thickBot="1" x14ac:dyDescent="0.55000000000000004">
      <c r="A44" s="118"/>
      <c r="B44" t="s">
        <v>1003</v>
      </c>
      <c r="C44" s="84" t="str">
        <f>_xlfn.CONCAT(C2,"4")</f>
        <v>aitosscscc4</v>
      </c>
      <c r="D44" s="90"/>
      <c r="E44" s="90"/>
      <c r="F44" s="90"/>
      <c r="G44" s="90"/>
      <c r="H44" s="91"/>
      <c r="I44" s="91"/>
      <c r="J44" s="91"/>
      <c r="K44" s="91"/>
      <c r="L44" s="87" t="str">
        <f>_xlfn.CONCAT("            ","{ line: `${",C44,"} (Do,,151)(Mi,,252)(La,m,350)`, sC: ","""","bg","""","},")</f>
        <v xml:space="preserve">            { line: `${aitosscscc4} (Do,,151)(Mi,,252)(La,m,350)`, sC: "bg"},</v>
      </c>
      <c r="M44" s="55" t="str">
        <f t="shared" si="0"/>
        <v/>
      </c>
      <c r="N44" s="56" t="str">
        <f t="shared" si="1"/>
        <v/>
      </c>
      <c r="O44" s="57" t="str">
        <f t="shared" si="2"/>
        <v/>
      </c>
      <c r="P44" s="58" t="str">
        <f t="shared" si="3"/>
        <v/>
      </c>
      <c r="Q44" s="59" t="str">
        <f t="shared" si="4"/>
        <v/>
      </c>
      <c r="R44" s="60" t="str">
        <f t="shared" si="29"/>
        <v/>
      </c>
      <c r="S44" s="55" t="str">
        <f t="shared" si="6"/>
        <v/>
      </c>
      <c r="T44" s="61" t="str">
        <f t="shared" si="7"/>
        <v/>
      </c>
      <c r="U44" s="62" t="str">
        <f t="shared" si="8"/>
        <v/>
      </c>
      <c r="V44" s="63" t="str">
        <f t="shared" si="9"/>
        <v/>
      </c>
      <c r="W44" s="64" t="str">
        <f t="shared" si="10"/>
        <v/>
      </c>
      <c r="X44" s="63" t="str">
        <f t="shared" si="11"/>
        <v/>
      </c>
      <c r="Y44" s="63" t="str">
        <f t="shared" si="12"/>
        <v/>
      </c>
      <c r="Z44" s="55" t="str">
        <f t="shared" si="13"/>
        <v/>
      </c>
      <c r="AA44" s="65" t="str">
        <f t="shared" si="14"/>
        <v/>
      </c>
      <c r="AB44" s="56" t="str">
        <f t="shared" si="15"/>
        <v/>
      </c>
      <c r="AC44" s="66" t="str">
        <f t="shared" si="16"/>
        <v/>
      </c>
      <c r="AD44" s="58" t="str">
        <f t="shared" si="17"/>
        <v/>
      </c>
      <c r="AE44" s="67" t="str">
        <f t="shared" si="18"/>
        <v/>
      </c>
      <c r="AF44" s="60" t="str">
        <f t="shared" si="19"/>
        <v/>
      </c>
      <c r="AG44" s="60" t="str">
        <f t="shared" si="20"/>
        <v/>
      </c>
      <c r="AH44" s="68" t="str">
        <f t="shared" si="21"/>
        <v/>
      </c>
      <c r="AI44" s="69" t="str">
        <f t="shared" si="22"/>
        <v/>
      </c>
      <c r="AJ44" s="63" t="str">
        <f t="shared" si="23"/>
        <v/>
      </c>
      <c r="AK44" s="63" t="str">
        <f t="shared" si="24"/>
        <v/>
      </c>
      <c r="AL44" s="63" t="str">
        <f t="shared" si="25"/>
        <v/>
      </c>
      <c r="AM44" s="63" t="str">
        <f t="shared" si="26"/>
        <v/>
      </c>
      <c r="AN44" s="63" t="str">
        <f t="shared" si="27"/>
        <v/>
      </c>
    </row>
    <row r="45" spans="1:40" ht="24.5" thickTop="1" thickBot="1" x14ac:dyDescent="0.55000000000000004">
      <c r="B45" t="s">
        <v>1001</v>
      </c>
      <c r="C45" s="92" t="s">
        <v>2351</v>
      </c>
      <c r="D45" s="82" t="s">
        <v>1053</v>
      </c>
      <c r="E45" s="82"/>
      <c r="F45" s="82"/>
      <c r="G45" s="82"/>
      <c r="H45" s="82"/>
      <c r="I45" s="82"/>
      <c r="J45" s="82"/>
      <c r="K45" s="82"/>
      <c r="L45" s="112" t="s">
        <v>2358</v>
      </c>
      <c r="M45" s="55" t="str">
        <f t="shared" si="0"/>
        <v>(</v>
      </c>
      <c r="N45" s="56" t="str">
        <f t="shared" si="1"/>
        <v>Sol</v>
      </c>
      <c r="O45" s="57" t="str">
        <f t="shared" si="2"/>
        <v>,</v>
      </c>
      <c r="P45" s="58" t="str">
        <f t="shared" si="3"/>
        <v/>
      </c>
      <c r="Q45" s="59" t="str">
        <f t="shared" si="4"/>
        <v>,</v>
      </c>
      <c r="R45" s="60">
        <f>IF(N45="","",11)</f>
        <v>11</v>
      </c>
      <c r="S45" s="55" t="str">
        <f t="shared" si="6"/>
        <v>)</v>
      </c>
      <c r="T45" s="61" t="str">
        <f t="shared" si="7"/>
        <v/>
      </c>
      <c r="U45" s="62" t="str">
        <f t="shared" si="8"/>
        <v/>
      </c>
      <c r="V45" s="63" t="str">
        <f t="shared" si="9"/>
        <v/>
      </c>
      <c r="W45" s="64" t="str">
        <f t="shared" si="10"/>
        <v/>
      </c>
      <c r="X45" s="63" t="str">
        <f t="shared" si="11"/>
        <v/>
      </c>
      <c r="Y45" s="63" t="str">
        <f t="shared" si="12"/>
        <v/>
      </c>
      <c r="Z45" s="55" t="str">
        <f t="shared" si="13"/>
        <v/>
      </c>
      <c r="AA45" s="65" t="str">
        <f t="shared" si="14"/>
        <v/>
      </c>
      <c r="AB45" s="56" t="str">
        <f t="shared" si="15"/>
        <v/>
      </c>
      <c r="AC45" s="66" t="str">
        <f t="shared" si="16"/>
        <v/>
      </c>
      <c r="AD45" s="58" t="str">
        <f t="shared" si="17"/>
        <v/>
      </c>
      <c r="AE45" s="67" t="str">
        <f t="shared" si="18"/>
        <v/>
      </c>
      <c r="AF45" s="60" t="str">
        <f t="shared" si="19"/>
        <v/>
      </c>
      <c r="AG45" s="60" t="str">
        <f t="shared" si="20"/>
        <v/>
      </c>
      <c r="AH45" s="68" t="str">
        <f t="shared" si="21"/>
        <v/>
      </c>
      <c r="AI45" s="69" t="str">
        <f t="shared" si="22"/>
        <v/>
      </c>
      <c r="AJ45" s="63" t="str">
        <f t="shared" si="23"/>
        <v/>
      </c>
      <c r="AK45" s="63" t="str">
        <f t="shared" si="24"/>
        <v/>
      </c>
      <c r="AL45" s="63" t="str">
        <f t="shared" si="25"/>
        <v/>
      </c>
      <c r="AM45" s="63" t="str">
        <f t="shared" si="26"/>
        <v/>
      </c>
      <c r="AN45" s="63" t="str">
        <f t="shared" si="27"/>
        <v/>
      </c>
    </row>
    <row r="46" spans="1:40" ht="24.5" thickTop="1" thickBot="1" x14ac:dyDescent="0.55000000000000004">
      <c r="A46" s="113"/>
      <c r="B46" s="113"/>
      <c r="C46" s="114" t="s">
        <v>999</v>
      </c>
      <c r="D46" s="115"/>
      <c r="E46" s="115"/>
      <c r="F46" s="115"/>
      <c r="G46" s="115"/>
      <c r="H46" s="115"/>
      <c r="I46" s="115"/>
      <c r="J46" s="115"/>
      <c r="K46" s="115"/>
      <c r="L46" s="116" t="s">
        <v>2385</v>
      </c>
      <c r="M46" s="55" t="str">
        <f t="shared" si="0"/>
        <v/>
      </c>
      <c r="N46" s="56" t="str">
        <f t="shared" si="1"/>
        <v/>
      </c>
      <c r="O46" s="57" t="str">
        <f t="shared" si="2"/>
        <v/>
      </c>
      <c r="P46" s="58" t="str">
        <f t="shared" si="3"/>
        <v/>
      </c>
      <c r="Q46" s="59" t="str">
        <f t="shared" si="4"/>
        <v/>
      </c>
      <c r="R46" s="60" t="str">
        <f t="shared" ref="R46" si="30">IF(N46="","",15)</f>
        <v/>
      </c>
      <c r="S46" s="55" t="str">
        <f t="shared" si="6"/>
        <v/>
      </c>
      <c r="T46" s="61" t="str">
        <f t="shared" si="7"/>
        <v/>
      </c>
      <c r="U46" s="62" t="str">
        <f t="shared" si="8"/>
        <v/>
      </c>
      <c r="V46" s="63" t="str">
        <f t="shared" si="9"/>
        <v/>
      </c>
      <c r="W46" s="64" t="str">
        <f t="shared" si="10"/>
        <v/>
      </c>
      <c r="X46" s="63" t="str">
        <f t="shared" si="11"/>
        <v/>
      </c>
      <c r="Y46" s="63" t="str">
        <f t="shared" si="12"/>
        <v/>
      </c>
      <c r="Z46" s="55" t="str">
        <f t="shared" si="13"/>
        <v/>
      </c>
      <c r="AA46" s="65" t="str">
        <f t="shared" si="14"/>
        <v/>
      </c>
      <c r="AB46" s="56" t="str">
        <f t="shared" si="15"/>
        <v/>
      </c>
      <c r="AC46" s="66" t="str">
        <f t="shared" si="16"/>
        <v/>
      </c>
      <c r="AD46" s="58" t="str">
        <f t="shared" si="17"/>
        <v/>
      </c>
      <c r="AE46" s="67" t="str">
        <f t="shared" si="18"/>
        <v/>
      </c>
      <c r="AF46" s="60" t="str">
        <f t="shared" si="19"/>
        <v/>
      </c>
      <c r="AG46" s="60" t="str">
        <f t="shared" si="20"/>
        <v/>
      </c>
      <c r="AH46" s="68" t="str">
        <f t="shared" si="21"/>
        <v/>
      </c>
      <c r="AI46" s="69" t="str">
        <f t="shared" si="22"/>
        <v/>
      </c>
      <c r="AJ46" s="63" t="str">
        <f t="shared" si="23"/>
        <v/>
      </c>
      <c r="AK46" s="63" t="str">
        <f t="shared" si="24"/>
        <v/>
      </c>
      <c r="AL46" s="63" t="str">
        <f t="shared" si="25"/>
        <v/>
      </c>
      <c r="AM46" s="63" t="str">
        <f t="shared" si="26"/>
        <v/>
      </c>
      <c r="AN46" s="63" t="str">
        <f t="shared" si="27"/>
        <v/>
      </c>
    </row>
    <row r="47" spans="1:40" ht="24.5" thickTop="1" thickBot="1" x14ac:dyDescent="0.55000000000000004">
      <c r="A47" t="s">
        <v>2349</v>
      </c>
      <c r="B47" t="s">
        <v>2360</v>
      </c>
      <c r="C47" s="81" t="s">
        <v>2361</v>
      </c>
      <c r="D47" s="82"/>
      <c r="E47" s="82"/>
      <c r="F47" s="82"/>
      <c r="G47" s="82"/>
      <c r="H47" s="82"/>
      <c r="I47" s="82"/>
      <c r="J47" s="82"/>
      <c r="K47" s="82"/>
      <c r="L47" s="80" t="str">
        <f>IF(C47="","",_xlfn.CONCAT("       triggerLine: ","""",C47,M47:AN47,""", sC: ","""",B47,""", color: ","""","red",""", lines: ["))</f>
        <v xml:space="preserve">       triggerLine: "Modelo III", sC: "as mod3", color: "red", lines: [</v>
      </c>
      <c r="M47" s="55" t="str">
        <f t="shared" si="0"/>
        <v/>
      </c>
      <c r="N47" s="56" t="str">
        <f t="shared" si="1"/>
        <v/>
      </c>
      <c r="O47" s="57" t="str">
        <f t="shared" si="2"/>
        <v/>
      </c>
      <c r="P47" s="58" t="str">
        <f t="shared" si="3"/>
        <v/>
      </c>
      <c r="Q47" s="59" t="str">
        <f t="shared" si="4"/>
        <v/>
      </c>
      <c r="R47" s="60" t="str">
        <f>IF(N47="","",10)</f>
        <v/>
      </c>
      <c r="S47" s="55" t="str">
        <f t="shared" si="6"/>
        <v/>
      </c>
      <c r="T47" s="61" t="str">
        <f t="shared" si="7"/>
        <v/>
      </c>
      <c r="U47" s="62" t="str">
        <f t="shared" si="8"/>
        <v/>
      </c>
      <c r="V47" s="63" t="str">
        <f t="shared" si="9"/>
        <v/>
      </c>
      <c r="W47" s="64" t="str">
        <f t="shared" si="10"/>
        <v/>
      </c>
      <c r="X47" s="63" t="str">
        <f t="shared" si="11"/>
        <v/>
      </c>
      <c r="Y47" s="63" t="str">
        <f t="shared" si="12"/>
        <v/>
      </c>
      <c r="Z47" s="55" t="str">
        <f t="shared" si="13"/>
        <v/>
      </c>
      <c r="AA47" s="65" t="str">
        <f t="shared" si="14"/>
        <v/>
      </c>
      <c r="AB47" s="56" t="str">
        <f t="shared" si="15"/>
        <v/>
      </c>
      <c r="AC47" s="66" t="str">
        <f t="shared" si="16"/>
        <v/>
      </c>
      <c r="AD47" s="58" t="str">
        <f t="shared" si="17"/>
        <v/>
      </c>
      <c r="AE47" s="67" t="str">
        <f t="shared" si="18"/>
        <v/>
      </c>
      <c r="AF47" s="60" t="str">
        <f t="shared" si="19"/>
        <v/>
      </c>
      <c r="AG47" s="60" t="str">
        <f t="shared" si="20"/>
        <v/>
      </c>
      <c r="AH47" s="68" t="str">
        <f t="shared" si="21"/>
        <v/>
      </c>
      <c r="AI47" s="69" t="str">
        <f t="shared" si="22"/>
        <v/>
      </c>
      <c r="AJ47" s="63" t="str">
        <f t="shared" si="23"/>
        <v/>
      </c>
      <c r="AK47" s="63" t="str">
        <f t="shared" si="24"/>
        <v/>
      </c>
      <c r="AL47" s="63" t="str">
        <f t="shared" si="25"/>
        <v/>
      </c>
      <c r="AM47" s="63" t="str">
        <f t="shared" si="26"/>
        <v/>
      </c>
      <c r="AN47" s="63" t="str">
        <f t="shared" si="27"/>
        <v/>
      </c>
    </row>
    <row r="48" spans="1:40" ht="24.5" thickTop="1" thickBot="1" x14ac:dyDescent="0.55000000000000004">
      <c r="B48" t="s">
        <v>1003</v>
      </c>
      <c r="C48" s="84" t="s">
        <v>1004</v>
      </c>
      <c r="D48" s="85"/>
      <c r="E48" s="85"/>
      <c r="F48" s="85"/>
      <c r="G48" s="85"/>
      <c r="H48" s="86"/>
      <c r="I48" s="86"/>
      <c r="J48" s="86"/>
      <c r="K48" s="86"/>
      <c r="L48" s="87" t="s">
        <v>2362</v>
      </c>
      <c r="M48" s="55" t="str">
        <f t="shared" si="0"/>
        <v/>
      </c>
      <c r="N48" s="56" t="str">
        <f t="shared" si="1"/>
        <v/>
      </c>
      <c r="O48" s="57" t="str">
        <f t="shared" si="2"/>
        <v/>
      </c>
      <c r="P48" s="58" t="str">
        <f t="shared" si="3"/>
        <v/>
      </c>
      <c r="Q48" s="59" t="str">
        <f t="shared" si="4"/>
        <v/>
      </c>
      <c r="R48" s="60" t="str">
        <f t="shared" ref="R48:R52" si="31">IF(N48="","",15)</f>
        <v/>
      </c>
      <c r="S48" s="55" t="str">
        <f t="shared" si="6"/>
        <v/>
      </c>
      <c r="T48" s="61" t="str">
        <f t="shared" si="7"/>
        <v/>
      </c>
      <c r="U48" s="62" t="str">
        <f t="shared" si="8"/>
        <v/>
      </c>
      <c r="V48" s="63" t="str">
        <f t="shared" si="9"/>
        <v/>
      </c>
      <c r="W48" s="64" t="str">
        <f t="shared" si="10"/>
        <v/>
      </c>
      <c r="X48" s="63" t="str">
        <f t="shared" si="11"/>
        <v/>
      </c>
      <c r="Y48" s="63" t="str">
        <f t="shared" si="12"/>
        <v/>
      </c>
      <c r="Z48" s="55" t="str">
        <f t="shared" si="13"/>
        <v/>
      </c>
      <c r="AA48" s="65" t="str">
        <f t="shared" si="14"/>
        <v/>
      </c>
      <c r="AB48" s="56" t="str">
        <f t="shared" si="15"/>
        <v/>
      </c>
      <c r="AC48" s="66" t="str">
        <f t="shared" si="16"/>
        <v/>
      </c>
      <c r="AD48" s="58" t="str">
        <f t="shared" si="17"/>
        <v/>
      </c>
      <c r="AE48" s="67" t="str">
        <f t="shared" si="18"/>
        <v/>
      </c>
      <c r="AF48" s="60" t="str">
        <f t="shared" si="19"/>
        <v/>
      </c>
      <c r="AG48" s="60" t="str">
        <f t="shared" si="20"/>
        <v/>
      </c>
      <c r="AH48" s="68" t="str">
        <f t="shared" si="21"/>
        <v/>
      </c>
      <c r="AI48" s="69" t="str">
        <f t="shared" si="22"/>
        <v/>
      </c>
      <c r="AJ48" s="63" t="str">
        <f t="shared" si="23"/>
        <v/>
      </c>
      <c r="AK48" s="63" t="str">
        <f t="shared" si="24"/>
        <v/>
      </c>
      <c r="AL48" s="63" t="str">
        <f t="shared" si="25"/>
        <v/>
      </c>
      <c r="AM48" s="63" t="str">
        <f t="shared" si="26"/>
        <v/>
      </c>
      <c r="AN48" s="63" t="str">
        <f t="shared" si="27"/>
        <v/>
      </c>
    </row>
    <row r="49" spans="1:40" ht="24.5" thickTop="1" thickBot="1" x14ac:dyDescent="0.55000000000000004">
      <c r="B49" t="s">
        <v>1003</v>
      </c>
      <c r="C49" s="84" t="str">
        <f>_xlfn.CONCAT(C2,"1")</f>
        <v>aitosscscc1</v>
      </c>
      <c r="D49" s="88"/>
      <c r="E49" s="88"/>
      <c r="F49" s="88"/>
      <c r="G49" s="88"/>
      <c r="H49" s="89"/>
      <c r="I49" s="89"/>
      <c r="J49" s="89"/>
      <c r="K49" s="89"/>
      <c r="L49" s="87" t="str">
        <f>_xlfn.CONCAT("            ","{ line: `${",C49,"} (Mi,m,20)(La,,178)(Mi,m,342)`, sC: ","""","tc","""","},")</f>
        <v xml:space="preserve">            { line: `${aitosscscc1} (Mi,m,20)(La,,178)(Mi,m,342)`, sC: "tc"},</v>
      </c>
      <c r="M49" s="55" t="str">
        <f t="shared" si="0"/>
        <v/>
      </c>
      <c r="N49" s="56" t="str">
        <f t="shared" si="1"/>
        <v/>
      </c>
      <c r="O49" s="57" t="str">
        <f t="shared" si="2"/>
        <v/>
      </c>
      <c r="P49" s="58" t="str">
        <f t="shared" si="3"/>
        <v/>
      </c>
      <c r="Q49" s="59" t="str">
        <f t="shared" si="4"/>
        <v/>
      </c>
      <c r="R49" s="60" t="str">
        <f t="shared" si="31"/>
        <v/>
      </c>
      <c r="S49" s="55" t="str">
        <f t="shared" si="6"/>
        <v/>
      </c>
      <c r="T49" s="61" t="str">
        <f t="shared" si="7"/>
        <v/>
      </c>
      <c r="U49" s="62" t="str">
        <f t="shared" si="8"/>
        <v/>
      </c>
      <c r="V49" s="63" t="str">
        <f t="shared" si="9"/>
        <v/>
      </c>
      <c r="W49" s="64" t="str">
        <f t="shared" si="10"/>
        <v/>
      </c>
      <c r="X49" s="63" t="str">
        <f t="shared" si="11"/>
        <v/>
      </c>
      <c r="Y49" s="63" t="str">
        <f t="shared" si="12"/>
        <v/>
      </c>
      <c r="Z49" s="55" t="str">
        <f t="shared" si="13"/>
        <v/>
      </c>
      <c r="AA49" s="65" t="str">
        <f t="shared" si="14"/>
        <v/>
      </c>
      <c r="AB49" s="56" t="str">
        <f t="shared" si="15"/>
        <v/>
      </c>
      <c r="AC49" s="66" t="str">
        <f t="shared" si="16"/>
        <v/>
      </c>
      <c r="AD49" s="58" t="str">
        <f t="shared" si="17"/>
        <v/>
      </c>
      <c r="AE49" s="67" t="str">
        <f t="shared" si="18"/>
        <v/>
      </c>
      <c r="AF49" s="60" t="str">
        <f t="shared" si="19"/>
        <v/>
      </c>
      <c r="AG49" s="60" t="str">
        <f t="shared" si="20"/>
        <v/>
      </c>
      <c r="AH49" s="68" t="str">
        <f t="shared" si="21"/>
        <v/>
      </c>
      <c r="AI49" s="69" t="str">
        <f t="shared" si="22"/>
        <v/>
      </c>
      <c r="AJ49" s="63" t="str">
        <f t="shared" si="23"/>
        <v/>
      </c>
      <c r="AK49" s="63" t="str">
        <f t="shared" si="24"/>
        <v/>
      </c>
      <c r="AL49" s="63" t="str">
        <f t="shared" si="25"/>
        <v/>
      </c>
      <c r="AM49" s="63" t="str">
        <f t="shared" si="26"/>
        <v/>
      </c>
      <c r="AN49" s="63" t="str">
        <f t="shared" si="27"/>
        <v/>
      </c>
    </row>
    <row r="50" spans="1:40" ht="24.5" thickTop="1" thickBot="1" x14ac:dyDescent="0.55000000000000004">
      <c r="B50" t="s">
        <v>1003</v>
      </c>
      <c r="C50" s="84" t="str">
        <f>_xlfn.CONCAT(C2,"2")</f>
        <v>aitosscscc2</v>
      </c>
      <c r="D50" s="85"/>
      <c r="E50" s="85"/>
      <c r="F50" s="85"/>
      <c r="G50" s="85"/>
      <c r="H50" s="86"/>
      <c r="I50" s="86"/>
      <c r="J50" s="86"/>
      <c r="K50" s="86"/>
      <c r="L50" s="87" t="str">
        <f>_xlfn.CONCAT("            ","{ line: `${",C50,"} (La,,151)(Mi,m,252)`, sC: ","""","bg","""","},")</f>
        <v xml:space="preserve">            { line: `${aitosscscc2} (La,,151)(Mi,m,252)`, sC: "bg"},</v>
      </c>
      <c r="M50" s="55" t="str">
        <f t="shared" si="0"/>
        <v/>
      </c>
      <c r="N50" s="56" t="str">
        <f t="shared" si="1"/>
        <v/>
      </c>
      <c r="O50" s="57" t="str">
        <f t="shared" si="2"/>
        <v/>
      </c>
      <c r="P50" s="58" t="str">
        <f t="shared" si="3"/>
        <v/>
      </c>
      <c r="Q50" s="59" t="str">
        <f t="shared" si="4"/>
        <v/>
      </c>
      <c r="R50" s="60" t="str">
        <f t="shared" si="31"/>
        <v/>
      </c>
      <c r="S50" s="55" t="str">
        <f t="shared" si="6"/>
        <v/>
      </c>
      <c r="T50" s="61" t="str">
        <f t="shared" si="7"/>
        <v/>
      </c>
      <c r="U50" s="62" t="str">
        <f t="shared" si="8"/>
        <v/>
      </c>
      <c r="V50" s="63" t="str">
        <f t="shared" si="9"/>
        <v/>
      </c>
      <c r="W50" s="64" t="str">
        <f t="shared" si="10"/>
        <v/>
      </c>
      <c r="X50" s="63" t="str">
        <f t="shared" si="11"/>
        <v/>
      </c>
      <c r="Y50" s="63" t="str">
        <f t="shared" si="12"/>
        <v/>
      </c>
      <c r="Z50" s="55" t="str">
        <f t="shared" si="13"/>
        <v/>
      </c>
      <c r="AA50" s="65" t="str">
        <f t="shared" si="14"/>
        <v/>
      </c>
      <c r="AB50" s="56" t="str">
        <f t="shared" si="15"/>
        <v/>
      </c>
      <c r="AC50" s="66" t="str">
        <f t="shared" si="16"/>
        <v/>
      </c>
      <c r="AD50" s="58" t="str">
        <f t="shared" si="17"/>
        <v/>
      </c>
      <c r="AE50" s="67" t="str">
        <f t="shared" si="18"/>
        <v/>
      </c>
      <c r="AF50" s="60" t="str">
        <f t="shared" si="19"/>
        <v/>
      </c>
      <c r="AG50" s="60" t="str">
        <f t="shared" si="20"/>
        <v/>
      </c>
      <c r="AH50" s="68" t="str">
        <f t="shared" si="21"/>
        <v/>
      </c>
      <c r="AI50" s="69" t="str">
        <f t="shared" si="22"/>
        <v/>
      </c>
      <c r="AJ50" s="63" t="str">
        <f t="shared" si="23"/>
        <v/>
      </c>
      <c r="AK50" s="63" t="str">
        <f t="shared" si="24"/>
        <v/>
      </c>
      <c r="AL50" s="63" t="str">
        <f t="shared" si="25"/>
        <v/>
      </c>
      <c r="AM50" s="63" t="str">
        <f t="shared" si="26"/>
        <v/>
      </c>
      <c r="AN50" s="63" t="str">
        <f t="shared" si="27"/>
        <v/>
      </c>
    </row>
    <row r="51" spans="1:40" ht="24.5" thickTop="1" thickBot="1" x14ac:dyDescent="0.55000000000000004">
      <c r="A51" s="118"/>
      <c r="B51" t="s">
        <v>1003</v>
      </c>
      <c r="C51" s="84" t="str">
        <f>_xlfn.CONCAT(C2,"3")</f>
        <v>aitosscscc3</v>
      </c>
      <c r="D51" s="88"/>
      <c r="E51" s="88"/>
      <c r="F51" s="88"/>
      <c r="G51" s="88"/>
      <c r="H51" s="89"/>
      <c r="I51" s="89"/>
      <c r="J51" s="89"/>
      <c r="K51" s="89"/>
      <c r="L51" s="87" t="str">
        <f>_xlfn.CONCAT("            ","{ line: `${",C51,"} (La,,151)(Mi,m,252)`, sC: ","""","bg","""","},")</f>
        <v xml:space="preserve">            { line: `${aitosscscc3} (La,,151)(Mi,m,252)`, sC: "bg"},</v>
      </c>
      <c r="M51" s="55" t="str">
        <f t="shared" si="0"/>
        <v/>
      </c>
      <c r="N51" s="56" t="str">
        <f t="shared" si="1"/>
        <v/>
      </c>
      <c r="O51" s="57" t="str">
        <f t="shared" si="2"/>
        <v/>
      </c>
      <c r="P51" s="58" t="str">
        <f t="shared" si="3"/>
        <v/>
      </c>
      <c r="Q51" s="59" t="str">
        <f t="shared" si="4"/>
        <v/>
      </c>
      <c r="R51" s="60" t="str">
        <f t="shared" si="31"/>
        <v/>
      </c>
      <c r="S51" s="55" t="str">
        <f t="shared" si="6"/>
        <v/>
      </c>
      <c r="T51" s="61" t="str">
        <f t="shared" si="7"/>
        <v/>
      </c>
      <c r="U51" s="62" t="str">
        <f t="shared" si="8"/>
        <v/>
      </c>
      <c r="V51" s="63" t="str">
        <f t="shared" si="9"/>
        <v/>
      </c>
      <c r="W51" s="64" t="str">
        <f t="shared" si="10"/>
        <v/>
      </c>
      <c r="X51" s="63" t="str">
        <f t="shared" si="11"/>
        <v/>
      </c>
      <c r="Y51" s="63" t="str">
        <f t="shared" si="12"/>
        <v/>
      </c>
      <c r="Z51" s="55" t="str">
        <f t="shared" si="13"/>
        <v/>
      </c>
      <c r="AA51" s="65" t="str">
        <f t="shared" si="14"/>
        <v/>
      </c>
      <c r="AB51" s="56" t="str">
        <f t="shared" si="15"/>
        <v/>
      </c>
      <c r="AC51" s="66" t="str">
        <f t="shared" si="16"/>
        <v/>
      </c>
      <c r="AD51" s="58" t="str">
        <f t="shared" si="17"/>
        <v/>
      </c>
      <c r="AE51" s="67" t="str">
        <f t="shared" si="18"/>
        <v/>
      </c>
      <c r="AF51" s="60" t="str">
        <f t="shared" si="19"/>
        <v/>
      </c>
      <c r="AG51" s="60" t="str">
        <f t="shared" si="20"/>
        <v/>
      </c>
      <c r="AH51" s="68" t="str">
        <f t="shared" si="21"/>
        <v/>
      </c>
      <c r="AI51" s="69" t="str">
        <f t="shared" si="22"/>
        <v/>
      </c>
      <c r="AJ51" s="63" t="str">
        <f t="shared" si="23"/>
        <v/>
      </c>
      <c r="AK51" s="63" t="str">
        <f t="shared" si="24"/>
        <v/>
      </c>
      <c r="AL51" s="63" t="str">
        <f t="shared" si="25"/>
        <v/>
      </c>
      <c r="AM51" s="63" t="str">
        <f t="shared" si="26"/>
        <v/>
      </c>
      <c r="AN51" s="63" t="str">
        <f t="shared" si="27"/>
        <v/>
      </c>
    </row>
    <row r="52" spans="1:40" ht="24.5" thickTop="1" thickBot="1" x14ac:dyDescent="0.55000000000000004">
      <c r="A52" s="118"/>
      <c r="B52" t="s">
        <v>1003</v>
      </c>
      <c r="C52" s="84" t="str">
        <f>_xlfn.CONCAT(C2,"4")</f>
        <v>aitosscscc4</v>
      </c>
      <c r="D52" s="90"/>
      <c r="E52" s="90"/>
      <c r="F52" s="90"/>
      <c r="G52" s="90"/>
      <c r="H52" s="91"/>
      <c r="I52" s="91"/>
      <c r="J52" s="91"/>
      <c r="K52" s="91"/>
      <c r="L52" s="87" t="str">
        <f>_xlfn.CONCAT("            ","{ line: `${",C52,"} (Do,,151)(Mi,,252)(La,m,350)`, sC: ","""","bg","""","},")</f>
        <v xml:space="preserve">            { line: `${aitosscscc4} (Do,,151)(Mi,,252)(La,m,350)`, sC: "bg"},</v>
      </c>
      <c r="M52" s="55" t="str">
        <f t="shared" si="0"/>
        <v/>
      </c>
      <c r="N52" s="56" t="str">
        <f t="shared" si="1"/>
        <v/>
      </c>
      <c r="O52" s="57" t="str">
        <f t="shared" si="2"/>
        <v/>
      </c>
      <c r="P52" s="58" t="str">
        <f t="shared" si="3"/>
        <v/>
      </c>
      <c r="Q52" s="59" t="str">
        <f t="shared" si="4"/>
        <v/>
      </c>
      <c r="R52" s="60" t="str">
        <f t="shared" si="31"/>
        <v/>
      </c>
      <c r="S52" s="55" t="str">
        <f t="shared" si="6"/>
        <v/>
      </c>
      <c r="T52" s="61" t="str">
        <f t="shared" si="7"/>
        <v/>
      </c>
      <c r="U52" s="62" t="str">
        <f t="shared" si="8"/>
        <v/>
      </c>
      <c r="V52" s="63" t="str">
        <f t="shared" si="9"/>
        <v/>
      </c>
      <c r="W52" s="64" t="str">
        <f t="shared" si="10"/>
        <v/>
      </c>
      <c r="X52" s="63" t="str">
        <f t="shared" si="11"/>
        <v/>
      </c>
      <c r="Y52" s="63" t="str">
        <f t="shared" si="12"/>
        <v/>
      </c>
      <c r="Z52" s="55" t="str">
        <f t="shared" si="13"/>
        <v/>
      </c>
      <c r="AA52" s="65" t="str">
        <f t="shared" si="14"/>
        <v/>
      </c>
      <c r="AB52" s="56" t="str">
        <f t="shared" si="15"/>
        <v/>
      </c>
      <c r="AC52" s="66" t="str">
        <f t="shared" si="16"/>
        <v/>
      </c>
      <c r="AD52" s="58" t="str">
        <f t="shared" si="17"/>
        <v/>
      </c>
      <c r="AE52" s="67" t="str">
        <f t="shared" si="18"/>
        <v/>
      </c>
      <c r="AF52" s="60" t="str">
        <f t="shared" si="19"/>
        <v/>
      </c>
      <c r="AG52" s="60" t="str">
        <f t="shared" si="20"/>
        <v/>
      </c>
      <c r="AH52" s="68" t="str">
        <f t="shared" si="21"/>
        <v/>
      </c>
      <c r="AI52" s="69" t="str">
        <f t="shared" si="22"/>
        <v/>
      </c>
      <c r="AJ52" s="63" t="str">
        <f t="shared" si="23"/>
        <v/>
      </c>
      <c r="AK52" s="63" t="str">
        <f t="shared" si="24"/>
        <v/>
      </c>
      <c r="AL52" s="63" t="str">
        <f t="shared" si="25"/>
        <v/>
      </c>
      <c r="AM52" s="63" t="str">
        <f t="shared" si="26"/>
        <v/>
      </c>
      <c r="AN52" s="63" t="str">
        <f t="shared" si="27"/>
        <v/>
      </c>
    </row>
    <row r="53" spans="1:40" ht="24.5" thickTop="1" thickBot="1" x14ac:dyDescent="0.55000000000000004">
      <c r="B53" t="s">
        <v>1001</v>
      </c>
      <c r="C53" s="92" t="s">
        <v>2351</v>
      </c>
      <c r="D53" s="82" t="s">
        <v>1053</v>
      </c>
      <c r="E53" s="82"/>
      <c r="F53" s="82"/>
      <c r="G53" s="82"/>
      <c r="H53" s="82"/>
      <c r="I53" s="82"/>
      <c r="J53" s="82"/>
      <c r="K53" s="82"/>
      <c r="L53" s="112" t="s">
        <v>2363</v>
      </c>
      <c r="M53" s="55" t="str">
        <f t="shared" si="0"/>
        <v>(</v>
      </c>
      <c r="N53" s="56" t="str">
        <f t="shared" si="1"/>
        <v>Sol</v>
      </c>
      <c r="O53" s="57" t="str">
        <f t="shared" si="2"/>
        <v>,</v>
      </c>
      <c r="P53" s="58" t="str">
        <f t="shared" si="3"/>
        <v/>
      </c>
      <c r="Q53" s="59" t="str">
        <f t="shared" si="4"/>
        <v>,</v>
      </c>
      <c r="R53" s="60">
        <f>IF(N53="","",11)</f>
        <v>11</v>
      </c>
      <c r="S53" s="55" t="str">
        <f t="shared" si="6"/>
        <v>)</v>
      </c>
      <c r="T53" s="61" t="str">
        <f t="shared" si="7"/>
        <v/>
      </c>
      <c r="U53" s="62" t="str">
        <f t="shared" si="8"/>
        <v/>
      </c>
      <c r="V53" s="63" t="str">
        <f t="shared" si="9"/>
        <v/>
      </c>
      <c r="W53" s="64" t="str">
        <f t="shared" si="10"/>
        <v/>
      </c>
      <c r="X53" s="63" t="str">
        <f t="shared" si="11"/>
        <v/>
      </c>
      <c r="Y53" s="63" t="str">
        <f t="shared" si="12"/>
        <v/>
      </c>
      <c r="Z53" s="55" t="str">
        <f t="shared" si="13"/>
        <v/>
      </c>
      <c r="AA53" s="65" t="str">
        <f t="shared" si="14"/>
        <v/>
      </c>
      <c r="AB53" s="56" t="str">
        <f t="shared" si="15"/>
        <v/>
      </c>
      <c r="AC53" s="66" t="str">
        <f t="shared" si="16"/>
        <v/>
      </c>
      <c r="AD53" s="58" t="str">
        <f t="shared" si="17"/>
        <v/>
      </c>
      <c r="AE53" s="67" t="str">
        <f t="shared" si="18"/>
        <v/>
      </c>
      <c r="AF53" s="60" t="str">
        <f t="shared" si="19"/>
        <v/>
      </c>
      <c r="AG53" s="60" t="str">
        <f t="shared" si="20"/>
        <v/>
      </c>
      <c r="AH53" s="68" t="str">
        <f t="shared" si="21"/>
        <v/>
      </c>
      <c r="AI53" s="69" t="str">
        <f t="shared" si="22"/>
        <v/>
      </c>
      <c r="AJ53" s="63" t="str">
        <f t="shared" si="23"/>
        <v/>
      </c>
      <c r="AK53" s="63" t="str">
        <f t="shared" si="24"/>
        <v/>
      </c>
      <c r="AL53" s="63" t="str">
        <f t="shared" si="25"/>
        <v/>
      </c>
      <c r="AM53" s="63" t="str">
        <f t="shared" si="26"/>
        <v/>
      </c>
      <c r="AN53" s="63" t="str">
        <f t="shared" si="27"/>
        <v/>
      </c>
    </row>
    <row r="54" spans="1:40" ht="36.5" thickTop="1" thickBot="1" x14ac:dyDescent="0.55000000000000004">
      <c r="A54" s="75"/>
      <c r="B54" s="75"/>
      <c r="C54" s="75"/>
      <c r="D54" s="76"/>
      <c r="E54" s="76"/>
      <c r="F54" s="76"/>
      <c r="G54" s="76"/>
      <c r="H54" s="76"/>
      <c r="I54" s="76"/>
      <c r="J54" s="76"/>
      <c r="K54" s="76"/>
      <c r="L54" s="49" t="str">
        <f>_xlfn.CONCAT("    ], lder: [",_xlfn.CONCAT("]}, // ULTIMA LINEA DEL CANTO: ",_xlfn.CONCAT("TIEMPO"," ", UPPER(VLOOKUP(C2,Table378[],4,FALSE)), " SEMANA ",C3)))</f>
        <v xml:space="preserve">    ], lder: []}, // ULTIMA LINEA DEL CANTO: TIEMPO ORDINARIO SEMANA XXXIV</v>
      </c>
      <c r="M54" s="55" t="str">
        <f t="shared" ref="M54" si="32">IF(N54="","","(")</f>
        <v/>
      </c>
      <c r="N54" s="56" t="str">
        <f t="shared" ref="N54" si="33">IF(D54="","",D54)</f>
        <v/>
      </c>
      <c r="O54" s="57" t="str">
        <f t="shared" ref="O54" si="34">IF(N54="","",",")</f>
        <v/>
      </c>
      <c r="P54" s="58" t="str">
        <f t="shared" ref="P54" si="35">IF(E54="","",E54)</f>
        <v/>
      </c>
      <c r="Q54" s="59" t="str">
        <f t="shared" ref="Q54" si="36">IF(N54="","",",")</f>
        <v/>
      </c>
      <c r="R54" s="60" t="str">
        <f t="shared" ref="R54" si="37">IF(N54="","",15)</f>
        <v/>
      </c>
      <c r="S54" s="55" t="str">
        <f t="shared" ref="S54" si="38">IF(N54="","",")")</f>
        <v/>
      </c>
      <c r="T54" s="61" t="str">
        <f t="shared" ref="T54" si="39">IF(U54="","","(")</f>
        <v/>
      </c>
      <c r="U54" s="62" t="str">
        <f t="shared" ref="U54" si="40">IF(F54="","",F54)</f>
        <v/>
      </c>
      <c r="V54" s="63" t="str">
        <f t="shared" ref="V54" si="41">IF(U54="","",",")</f>
        <v/>
      </c>
      <c r="W54" s="64" t="str">
        <f t="shared" ref="W54" si="42">IF(G54="","",G54)</f>
        <v/>
      </c>
      <c r="X54" s="63" t="str">
        <f t="shared" ref="X54" si="43">IF(U54="","",",")</f>
        <v/>
      </c>
      <c r="Y54" s="63" t="str">
        <f t="shared" ref="Y54" si="44">IF(U54="","",250)</f>
        <v/>
      </c>
      <c r="Z54" s="55" t="str">
        <f t="shared" ref="Z54" si="45">IF(U54="","",")")</f>
        <v/>
      </c>
      <c r="AA54" s="65" t="str">
        <f t="shared" ref="AA54" si="46">IF(AB54="","","(")</f>
        <v/>
      </c>
      <c r="AB54" s="56" t="str">
        <f t="shared" ref="AB54" si="47">IF(H54="","",H54)</f>
        <v/>
      </c>
      <c r="AC54" s="66" t="str">
        <f t="shared" ref="AC54" si="48">IF(AB54="","",",")</f>
        <v/>
      </c>
      <c r="AD54" s="58" t="str">
        <f t="shared" ref="AD54" si="49">IF(I54="","",I54)</f>
        <v/>
      </c>
      <c r="AE54" s="67" t="str">
        <f t="shared" ref="AE54" si="50">IF(AB54="","",",")</f>
        <v/>
      </c>
      <c r="AF54" s="60" t="str">
        <f t="shared" ref="AF54" si="51">IF(AB54="","",350)</f>
        <v/>
      </c>
      <c r="AG54" s="60" t="str">
        <f t="shared" ref="AG54" si="52">IF(AB54="","",")")</f>
        <v/>
      </c>
      <c r="AH54" s="68" t="str">
        <f t="shared" ref="AH54" si="53">IF(AI54="","","(")</f>
        <v/>
      </c>
      <c r="AI54" s="69" t="str">
        <f t="shared" ref="AI54" si="54">IF(J54="","",J54)</f>
        <v/>
      </c>
      <c r="AJ54" s="63" t="str">
        <f t="shared" ref="AJ54" si="55">IF(AI54="","",",")</f>
        <v/>
      </c>
      <c r="AK54" s="63" t="str">
        <f t="shared" ref="AK54" si="56">IF(K54="","",K54)</f>
        <v/>
      </c>
      <c r="AL54" s="63" t="str">
        <f t="shared" ref="AL54" si="57">IF(AI54="","",",")</f>
        <v/>
      </c>
      <c r="AM54" s="63" t="str">
        <f t="shared" ref="AM54" si="58">IF(AI54="","",450)</f>
        <v/>
      </c>
      <c r="AN54" s="63" t="str">
        <f t="shared" ref="AN54" si="59">IF(AI54="","",")")</f>
        <v/>
      </c>
    </row>
    <row r="55" spans="1:40" ht="15" thickTop="1" x14ac:dyDescent="0.35"/>
  </sheetData>
  <mergeCells count="1">
    <mergeCell ref="D1:G2"/>
  </mergeCells>
  <hyperlinks>
    <hyperlink ref="B2" location="'Aleluya Interleccional'!A1" display="Aleluya Interleccional" xr:uid="{20D51103-FC43-41E1-8851-40CC0DFBD696}"/>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5953" r:id="rId4" name="Button 1">
              <controlPr defaultSize="0" print="0" autoFill="0" autoPict="0" macro="[0]!JS_Click">
                <anchor moveWithCells="1" sizeWithCells="1">
                  <from>
                    <xdr:col>8</xdr:col>
                    <xdr:colOff>88900</xdr:colOff>
                    <xdr:row>0</xdr:row>
                    <xdr:rowOff>114300</xdr:rowOff>
                  </from>
                  <to>
                    <xdr:col>10</xdr:col>
                    <xdr:colOff>450850</xdr:colOff>
                    <xdr:row>0</xdr:row>
                    <xdr:rowOff>831850</xdr:rowOff>
                  </to>
                </anchor>
              </controlPr>
            </control>
          </mc:Choice>
        </mc:AlternateContent>
        <mc:AlternateContent xmlns:mc="http://schemas.openxmlformats.org/markup-compatibility/2006">
          <mc:Choice Requires="x14">
            <control shapeId="125962" r:id="rId5" name="Check Box 10">
              <controlPr defaultSize="0" autoFill="0" autoLine="0" autoPict="0" macro="[0]!Checkbox_B3">
                <anchor moveWithCells="1">
                  <from>
                    <xdr:col>7</xdr:col>
                    <xdr:colOff>69850</xdr:colOff>
                    <xdr:row>0</xdr:row>
                    <xdr:rowOff>76200</xdr:rowOff>
                  </from>
                  <to>
                    <xdr:col>7</xdr:col>
                    <xdr:colOff>723900</xdr:colOff>
                    <xdr:row>0</xdr:row>
                    <xdr:rowOff>361950</xdr:rowOff>
                  </to>
                </anchor>
              </controlPr>
            </control>
          </mc:Choice>
        </mc:AlternateContent>
        <mc:AlternateContent xmlns:mc="http://schemas.openxmlformats.org/markup-compatibility/2006">
          <mc:Choice Requires="x14">
            <control shapeId="125964" r:id="rId6" name="Check Box 12">
              <controlPr defaultSize="0" autoFill="0" autoLine="0" autoPict="0" macro="[0]!Checkbox_B4">
                <anchor moveWithCells="1">
                  <from>
                    <xdr:col>7</xdr:col>
                    <xdr:colOff>76200</xdr:colOff>
                    <xdr:row>0</xdr:row>
                    <xdr:rowOff>527050</xdr:rowOff>
                  </from>
                  <to>
                    <xdr:col>7</xdr:col>
                    <xdr:colOff>641350</xdr:colOff>
                    <xdr:row>0</xdr:row>
                    <xdr:rowOff>736600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741260F6-0FD4-44CA-A6FA-8D69025D88A4}">
          <x14:formula1>
            <xm:f>'Aleluya Interleccional'!$B:$B</xm:f>
          </x14:formula1>
          <xm:sqref>C2</xm:sqref>
        </x14:dataValidation>
      </x14:dataValidations>
    </ext>
  </extLs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F5E39A-92BA-4ACF-9A67-DF6E6C4DA569}">
  <sheetPr codeName="Sheet87">
    <tabColor rgb="FF00B0F0"/>
  </sheetPr>
  <dimension ref="A1:AN104"/>
  <sheetViews>
    <sheetView zoomScale="115" zoomScaleNormal="115" workbookViewId="0">
      <pane xSplit="2" ySplit="1" topLeftCell="C2" activePane="bottomRight" state="frozen"/>
      <selection pane="topRight" activeCell="C1" sqref="C1"/>
      <selection pane="bottomLeft" activeCell="A2" sqref="A2"/>
      <selection pane="bottomRight" activeCell="C1" sqref="C1"/>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v>178</v>
      </c>
      <c r="E1" s="39"/>
      <c r="F1" s="39"/>
      <c r="G1" s="39"/>
      <c r="H1" s="39"/>
      <c r="I1" s="39"/>
      <c r="J1" s="39"/>
      <c r="K1" s="39"/>
      <c r="L1" s="40" t="str">
        <f>VLOOKUP(C1,'[1]Codigo Canto'!A3:AQ236,38,FALSE)</f>
        <v>ZAQUEO</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_xlfn.CONCAT("║           ",L1,"               ║")</f>
        <v>║           ZAQUEO               ║</v>
      </c>
    </row>
    <row r="5" spans="2:32" ht="23" x14ac:dyDescent="0.35">
      <c r="L5" s="45" t="s">
        <v>986</v>
      </c>
    </row>
    <row r="6" spans="2:32" ht="23" x14ac:dyDescent="0.35">
      <c r="L6" s="46" t="s">
        <v>987</v>
      </c>
    </row>
    <row r="7" spans="2:32" ht="23" x14ac:dyDescent="0.3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zaqueo</v>
      </c>
      <c r="L7" s="47" t="str">
        <f>_xlfn.CONCAT("        id: ","""",C7,"""",",")</f>
        <v xml:space="preserve">        id: "zaqueo",</v>
      </c>
    </row>
    <row r="8" spans="2:32" ht="23" x14ac:dyDescent="0.35">
      <c r="C8" t="str">
        <f>PROPER(L1)</f>
        <v>Zaqueo</v>
      </c>
      <c r="L8" s="47" t="str">
        <f>_xlfn.CONCAT("        tt: ","""",C8,"""",",")</f>
        <v xml:space="preserve">        tt: "Zaqueo",</v>
      </c>
    </row>
    <row r="9" spans="2:32" ht="23" x14ac:dyDescent="0.35">
      <c r="C9" t="str">
        <f>PROPER(L1)</f>
        <v>Zaqueo</v>
      </c>
      <c r="L9" s="47" t="str">
        <f>_xlfn.CONCAT("        title: ","""",C9,"""",",")</f>
        <v xml:space="preserve">        title: "Zaqueo",</v>
      </c>
    </row>
    <row r="10" spans="2:32" ht="23" x14ac:dyDescent="0.35">
      <c r="C10" t="str">
        <f>VLOOKUP(C1,'[1]Codigo Canto'!A3:AQ236,12,FALSE)</f>
        <v>Lucas 19,1-10</v>
      </c>
      <c r="L10" s="47" t="str">
        <f>_xlfn.CONCAT("        ","subtitle: ","""",C10,"""",",")</f>
        <v xml:space="preserve">        subtitle: "Lucas 19,1-10",</v>
      </c>
    </row>
    <row r="11" spans="2:32" ht="23" x14ac:dyDescent="0.35">
      <c r="C11" t="str">
        <f>_xlfn.CONCAT("category: [",VLOOKUP(C1,Table223[],16,FALSE),"],")</f>
        <v>category: ["Precatecumenado","Cuaresma","Entrada","Nuevo Testamento"],</v>
      </c>
      <c r="L11" s="47" t="str">
        <f>_xlfn.CONCAT("        ",C11)</f>
        <v xml:space="preserve">        category: ["Precatecumenado","Cuaresma","Entrada","Nuevo Testamento"],</v>
      </c>
    </row>
    <row r="12" spans="2:32" ht="23" x14ac:dyDescent="0.35">
      <c r="C12" t="s">
        <v>262</v>
      </c>
      <c r="L12" s="47" t="str">
        <f>_xlfn.CONCAT("        catCanto: ","""",C12,"""",",   // Precatecumenado | Catecumenado | Liturgia | Eleccion")</f>
        <v xml:space="preserve">        catCanto: "Precatecumenado",   // Precatecumenado | Catecumenado | Liturgia | Eleccion</v>
      </c>
    </row>
    <row r="13" spans="2:32" ht="23" x14ac:dyDescent="0.35">
      <c r="L13" s="47" t="str">
        <f>_xlfn.CONCAT("        cejilla: ","""",C13,"""",",")</f>
        <v xml:space="preserve">        cejilla: "",</v>
      </c>
    </row>
    <row r="14" spans="2:32" ht="23" x14ac:dyDescent="0.35">
      <c r="L14" s="47" t="str">
        <f>_xlfn.CONCAT("        nCan: ","""",C14,"""",",")</f>
        <v xml:space="preserve">        nCan: "",</v>
      </c>
    </row>
    <row r="15" spans="2:32" ht="23" x14ac:dyDescent="0.35">
      <c r="L15" s="47" t="str">
        <f>_xlfn.CONCAT("        nCanURL: ","""",C15,"""",",")</f>
        <v xml:space="preserve">        nCanURL: "",</v>
      </c>
    </row>
    <row r="16" spans="2:32" ht="23" x14ac:dyDescent="0.35">
      <c r="C16">
        <f>VLOOKUP(C1,'[1]Codigo Canto'!A3:AP240,1,FALSE)</f>
        <v>178</v>
      </c>
      <c r="L16" s="47" t="str">
        <f>_xlfn.CONCAT("        dbno: ","""",C16,"""",",")</f>
        <v xml:space="preserve">        dbno: "178",</v>
      </c>
    </row>
    <row r="17" spans="2:40" ht="23" x14ac:dyDescent="0.35">
      <c r="L17" s="47" t="str">
        <f>_xlfn.CONCAT("        notes: ","""",C17,"""",",")</f>
        <v xml:space="preserve">        notes: "",</v>
      </c>
    </row>
    <row r="18" spans="2:40" ht="23" x14ac:dyDescent="0.35">
      <c r="C18" t="s">
        <v>988</v>
      </c>
      <c r="L18" s="47" t="str">
        <f>_xlfn.CONCAT("        mant: ","""",C18,"""",",")</f>
        <v xml:space="preserve">        mant: "Si",</v>
      </c>
    </row>
    <row r="19" spans="2:40" ht="23" x14ac:dyDescent="0.35">
      <c r="C19" t="str">
        <f>C7</f>
        <v>zaqueo</v>
      </c>
      <c r="L19" s="47" t="str">
        <f>_xlfn.CONCAT("        audioSrc: ","""/audio/",C19,".mp3""",",")</f>
        <v xml:space="preserve">        audioSrc: "/audio/zaqueo.mp3",</v>
      </c>
    </row>
    <row r="20" spans="2:40" ht="23" x14ac:dyDescent="0.35">
      <c r="L20" s="45" t="s">
        <v>989</v>
      </c>
    </row>
    <row r="21" spans="2:40" ht="23" x14ac:dyDescent="0.35">
      <c r="L21" s="47" t="s">
        <v>990</v>
      </c>
    </row>
    <row r="22" spans="2:40" ht="23" x14ac:dyDescent="0.35">
      <c r="L22" s="47" t="s">
        <v>991</v>
      </c>
    </row>
    <row r="23" spans="2:40" ht="23" x14ac:dyDescent="0.35">
      <c r="L23" s="47" t="s">
        <v>992</v>
      </c>
    </row>
    <row r="24" spans="2:40" ht="23" x14ac:dyDescent="0.35">
      <c r="L24" s="47" t="s">
        <v>993</v>
      </c>
    </row>
    <row r="25" spans="2:40" ht="23" x14ac:dyDescent="0.35">
      <c r="L25" s="47" t="s">
        <v>994</v>
      </c>
    </row>
    <row r="26" spans="2:40" ht="23" x14ac:dyDescent="0.35">
      <c r="B26">
        <f>+C1-1</f>
        <v>177</v>
      </c>
      <c r="C26" t="str">
        <f>VLOOKUP(B26,[1]Buscador!A3:AP240,31,FALSE)</f>
        <v>/resucito/src/index.html?canto=yovengoareunir</v>
      </c>
      <c r="L26" s="47" t="str">
        <f>_xlfn.CONCAT("        ant: ","""",C26,"""",",")</f>
        <v xml:space="preserve">        ant: "/resucito/src/index.html?canto=yovengoareunir",</v>
      </c>
    </row>
    <row r="27" spans="2:40" ht="23" x14ac:dyDescent="0.35">
      <c r="B27">
        <f>+C1+1</f>
        <v>179</v>
      </c>
      <c r="C27" t="str">
        <f>VLOOKUP(B27,[1]Buscador!A3:AP240,31,FALSE)</f>
        <v>/resucito/src/index.html?canto=aclamacionesalaoraciondelosfieles</v>
      </c>
      <c r="L27" s="47" t="str">
        <f>_xlfn.CONCAT("        sig: ","""",C27,"""",",")</f>
        <v xml:space="preserve">        sig: "/resucito/src/index.html?canto=aclamacionesalaoraciondelosfieles",</v>
      </c>
    </row>
    <row r="28" spans="2:40" ht="23" x14ac:dyDescent="0.35">
      <c r="L28" s="45" t="s">
        <v>995</v>
      </c>
    </row>
    <row r="29" spans="2:40" ht="36" thickBot="1" x14ac:dyDescent="0.4">
      <c r="C29" s="48"/>
      <c r="D29" s="48"/>
      <c r="E29" s="48"/>
      <c r="F29" s="48"/>
      <c r="G29" s="48"/>
      <c r="H29" s="48"/>
      <c r="I29" s="48"/>
      <c r="J29" s="48"/>
      <c r="K29" s="48"/>
      <c r="L29" s="49" t="s">
        <v>996</v>
      </c>
    </row>
    <row r="30" spans="2:40" ht="24.5" thickTop="1" thickBot="1" x14ac:dyDescent="0.55000000000000004">
      <c r="C30" s="50"/>
      <c r="D30" s="51"/>
      <c r="E30" s="51"/>
      <c r="F30" s="52"/>
      <c r="G30" s="52"/>
      <c r="H30" s="51"/>
      <c r="I30" s="51"/>
      <c r="J30" s="53"/>
      <c r="K30" s="53"/>
      <c r="L30" s="54" t="str">
        <f t="shared" ref="L30:L45" si="0">IF(C30="","",_xlfn.CONCAT("            { line: ","""",C30,", ",M30:AN30,""", sC: ","""",B30,"""},"))</f>
        <v/>
      </c>
      <c r="M30" s="55" t="str">
        <f t="shared" ref="M30:M58" si="1">IF(N30="","","(")</f>
        <v/>
      </c>
      <c r="N30" s="56" t="str">
        <f t="shared" ref="N30:N80" si="2">IF(D30="","",D30)</f>
        <v/>
      </c>
      <c r="O30" s="57" t="str">
        <f t="shared" ref="O30:O58" si="3">IF(N30="","",",")</f>
        <v/>
      </c>
      <c r="P30" s="58" t="str">
        <f t="shared" ref="P30:P80" si="4">IF(E30="","",E30)</f>
        <v/>
      </c>
      <c r="Q30" s="59" t="str">
        <f t="shared" ref="Q30:Q58" si="5">IF(N30="","",",")</f>
        <v/>
      </c>
      <c r="R30" s="60" t="str">
        <f t="shared" ref="R30:R58" si="6">IF(N30="","",15)</f>
        <v/>
      </c>
      <c r="S30" s="55" t="str">
        <f t="shared" ref="S30:S58" si="7">IF(N30="","",")")</f>
        <v/>
      </c>
      <c r="T30" s="61" t="str">
        <f t="shared" ref="T30:T58" si="8">IF(U30="","","(")</f>
        <v/>
      </c>
      <c r="U30" s="62" t="str">
        <f t="shared" ref="U30:U80" si="9">IF(F30="","",F30)</f>
        <v/>
      </c>
      <c r="V30" s="63" t="str">
        <f t="shared" ref="V30:V58" si="10">IF(U30="","",",")</f>
        <v/>
      </c>
      <c r="W30" s="64" t="str">
        <f t="shared" ref="W30:W80" si="11">IF(G30="","",G30)</f>
        <v/>
      </c>
      <c r="X30" s="63" t="str">
        <f t="shared" ref="X30:X58" si="12">IF(U30="","",",")</f>
        <v/>
      </c>
      <c r="Y30" s="63" t="str">
        <f t="shared" ref="Y30:Y58" si="13">IF(U30="","",250)</f>
        <v/>
      </c>
      <c r="Z30" s="55" t="str">
        <f t="shared" ref="Z30:Z58" si="14">IF(U30="","",")")</f>
        <v/>
      </c>
      <c r="AA30" s="65" t="str">
        <f t="shared" ref="AA30:AA58" si="15">IF(AB30="","","(")</f>
        <v/>
      </c>
      <c r="AB30" s="56" t="str">
        <f t="shared" ref="AB30:AB80" si="16">IF(H30="","",H30)</f>
        <v/>
      </c>
      <c r="AC30" s="66" t="str">
        <f t="shared" ref="AC30:AC58" si="17">IF(AB30="","",",")</f>
        <v/>
      </c>
      <c r="AD30" s="58" t="str">
        <f t="shared" ref="AD30:AD58" si="18">IF(I30="","",I30)</f>
        <v/>
      </c>
      <c r="AE30" s="67" t="str">
        <f t="shared" ref="AE30:AE58" si="19">IF(AB30="","",",")</f>
        <v/>
      </c>
      <c r="AF30" s="60" t="str">
        <f t="shared" ref="AF30:AF58" si="20">IF(AB30="","",350)</f>
        <v/>
      </c>
      <c r="AG30" s="60" t="str">
        <f t="shared" ref="AG30:AG58" si="21">IF(AB30="","",")")</f>
        <v/>
      </c>
      <c r="AH30" s="68" t="str">
        <f t="shared" ref="AH30:AH58" si="22">IF(AI30="","","(")</f>
        <v/>
      </c>
      <c r="AI30" s="69" t="str">
        <f t="shared" ref="AI30:AI80" si="23">IF(J30="","",J30)</f>
        <v/>
      </c>
      <c r="AJ30" s="63" t="str">
        <f t="shared" ref="AJ30:AJ58" si="24">IF(AI30="","",",")</f>
        <v/>
      </c>
      <c r="AK30" s="63" t="str">
        <f t="shared" ref="AK30:AK58" si="25">IF(K30="","",K30)</f>
        <v/>
      </c>
      <c r="AL30" s="63" t="str">
        <f t="shared" ref="AL30:AL58" si="26">IF(AI30="","",",")</f>
        <v/>
      </c>
      <c r="AM30" s="63" t="str">
        <f t="shared" ref="AM30:AM58" si="27">IF(AI30="","",450)</f>
        <v/>
      </c>
      <c r="AN30" s="63" t="str">
        <f t="shared" ref="AN30:AN58" si="28">IF(AI30="","",")")</f>
        <v/>
      </c>
    </row>
    <row r="31" spans="2:40" ht="24.5" thickTop="1" thickBot="1" x14ac:dyDescent="0.55000000000000004">
      <c r="C31" s="50"/>
      <c r="D31" s="51"/>
      <c r="E31" s="51"/>
      <c r="F31" s="52"/>
      <c r="G31" s="52"/>
      <c r="H31" s="51"/>
      <c r="I31" s="51"/>
      <c r="J31" s="53"/>
      <c r="K31" s="53"/>
      <c r="L31" s="54" t="str">
        <f t="shared" si="0"/>
        <v/>
      </c>
      <c r="M31" s="55" t="str">
        <f t="shared" si="1"/>
        <v/>
      </c>
      <c r="N31" s="56" t="str">
        <f t="shared" si="2"/>
        <v/>
      </c>
      <c r="O31" s="57" t="str">
        <f t="shared" si="3"/>
        <v/>
      </c>
      <c r="P31" s="58" t="str">
        <f t="shared" si="4"/>
        <v/>
      </c>
      <c r="Q31" s="59" t="str">
        <f t="shared" si="5"/>
        <v/>
      </c>
      <c r="R31" s="60" t="str">
        <f t="shared" si="6"/>
        <v/>
      </c>
      <c r="S31" s="55" t="str">
        <f t="shared" si="7"/>
        <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4.5" thickTop="1" thickBot="1" x14ac:dyDescent="0.55000000000000004">
      <c r="C32" s="50"/>
      <c r="D32" s="51"/>
      <c r="E32" s="51"/>
      <c r="F32" s="52"/>
      <c r="G32" s="52"/>
      <c r="H32" s="51"/>
      <c r="I32" s="51"/>
      <c r="J32" s="53"/>
      <c r="K32" s="53"/>
      <c r="L32" s="54" t="str">
        <f>IF(C32="","",_xlfn.CONCAT("            { line: ","""",C32,", ",M32:AN32,""", sC: ","""",B32,"""},"))</f>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4.5" thickTop="1" thickBot="1" x14ac:dyDescent="0.55000000000000004">
      <c r="C33" s="50"/>
      <c r="D33" s="51"/>
      <c r="E33" s="51"/>
      <c r="F33" s="52"/>
      <c r="G33" s="52"/>
      <c r="H33" s="51"/>
      <c r="I33" s="51"/>
      <c r="J33" s="53"/>
      <c r="K33" s="53"/>
      <c r="L33" s="54" t="str">
        <f>IF(C33="","",_xlfn.CONCAT("            { line: ","""",C33,", ",M33:AN33,""", sC: ","""",B33,"""},"))</f>
        <v/>
      </c>
      <c r="M33" s="55" t="str">
        <f t="shared" si="1"/>
        <v/>
      </c>
      <c r="N33" s="56" t="str">
        <f t="shared" si="2"/>
        <v/>
      </c>
      <c r="O33" s="57" t="str">
        <f t="shared" si="3"/>
        <v/>
      </c>
      <c r="P33" s="58" t="str">
        <f t="shared" si="4"/>
        <v/>
      </c>
      <c r="Q33" s="59" t="str">
        <f t="shared" si="5"/>
        <v/>
      </c>
      <c r="R33" s="60" t="str">
        <f t="shared" si="6"/>
        <v/>
      </c>
      <c r="S33" s="55" t="str">
        <f t="shared" si="7"/>
        <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3:40" ht="24.5" thickTop="1" thickBot="1" x14ac:dyDescent="0.55000000000000004">
      <c r="C34" s="50"/>
      <c r="D34" s="51"/>
      <c r="E34" s="51"/>
      <c r="F34" s="52"/>
      <c r="G34" s="52"/>
      <c r="H34" s="51"/>
      <c r="I34" s="51"/>
      <c r="J34" s="53"/>
      <c r="K34" s="53"/>
      <c r="L34" s="54" t="str">
        <f t="shared" ref="L34:L44" si="29">IF(C34="","",_xlfn.CONCAT("            { line: ","""",C34,", ",M34:AN34,""", sC: ","""",B34,"""},"))</f>
        <v/>
      </c>
      <c r="M34" s="55" t="str">
        <f t="shared" si="1"/>
        <v/>
      </c>
      <c r="N34" s="56" t="str">
        <f t="shared" si="2"/>
        <v/>
      </c>
      <c r="O34" s="57" t="str">
        <f t="shared" si="3"/>
        <v/>
      </c>
      <c r="P34" s="58" t="str">
        <f t="shared" si="4"/>
        <v/>
      </c>
      <c r="Q34" s="59" t="str">
        <f t="shared" si="5"/>
        <v/>
      </c>
      <c r="R34" s="60" t="str">
        <f t="shared" si="6"/>
        <v/>
      </c>
      <c r="S34" s="55" t="str">
        <f t="shared" si="7"/>
        <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4.5" thickTop="1" thickBot="1" x14ac:dyDescent="0.55000000000000004">
      <c r="C35" s="50"/>
      <c r="D35" s="51"/>
      <c r="E35" s="51"/>
      <c r="F35" s="52"/>
      <c r="G35" s="52"/>
      <c r="H35" s="51"/>
      <c r="I35" s="51"/>
      <c r="J35" s="53"/>
      <c r="K35" s="53"/>
      <c r="L35" s="54" t="str">
        <f t="shared" si="29"/>
        <v/>
      </c>
      <c r="M35" s="55" t="str">
        <f>IF(N35="","","(")</f>
        <v/>
      </c>
      <c r="N35" s="56" t="str">
        <f>IF(D35="","",D35)</f>
        <v/>
      </c>
      <c r="O35" s="57" t="str">
        <f>IF(N35="","",",")</f>
        <v/>
      </c>
      <c r="P35" s="58" t="str">
        <f>IF(E35="","",E35)</f>
        <v/>
      </c>
      <c r="Q35" s="59" t="str">
        <f>IF(N35="","",",")</f>
        <v/>
      </c>
      <c r="R35" s="60" t="str">
        <f>IF(N35="","",15)</f>
        <v/>
      </c>
      <c r="S35" s="55" t="str">
        <f>IF(N35="","",")")</f>
        <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3:40" ht="24.5" thickTop="1" thickBot="1" x14ac:dyDescent="0.55000000000000004">
      <c r="C36" s="50"/>
      <c r="D36" s="51"/>
      <c r="E36" s="51"/>
      <c r="F36" s="52"/>
      <c r="G36" s="52"/>
      <c r="H36" s="51"/>
      <c r="I36" s="51"/>
      <c r="J36" s="53"/>
      <c r="K36" s="53"/>
      <c r="L36" s="54" t="str">
        <f t="shared" si="29"/>
        <v/>
      </c>
      <c r="M36" s="55" t="str">
        <f>IF(N36="","","(")</f>
        <v/>
      </c>
      <c r="N36" s="56" t="str">
        <f>IF(D36="","",D36)</f>
        <v/>
      </c>
      <c r="O36" s="57" t="str">
        <f>IF(N36="","",",")</f>
        <v/>
      </c>
      <c r="P36" s="58" t="str">
        <f>IF(E36="","",E36)</f>
        <v/>
      </c>
      <c r="Q36" s="59" t="str">
        <f>IF(N36="","",",")</f>
        <v/>
      </c>
      <c r="R36" s="60" t="str">
        <f>IF(N36="","",15)</f>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4.5" thickTop="1" thickBot="1" x14ac:dyDescent="0.55000000000000004">
      <c r="C37" s="50"/>
      <c r="D37" s="51"/>
      <c r="E37" s="51"/>
      <c r="F37" s="52"/>
      <c r="G37" s="52"/>
      <c r="H37" s="51"/>
      <c r="I37" s="51"/>
      <c r="J37" s="53"/>
      <c r="K37" s="53"/>
      <c r="L37" s="54" t="str">
        <f t="shared" si="29"/>
        <v/>
      </c>
      <c r="M37" s="55" t="str">
        <f>IF(N37="","","(")</f>
        <v/>
      </c>
      <c r="N37" s="56" t="str">
        <f>IF(D37="","",D37)</f>
        <v/>
      </c>
      <c r="O37" s="57" t="str">
        <f>IF(N37="","",",")</f>
        <v/>
      </c>
      <c r="P37" s="58" t="str">
        <f>IF(E37="","",E37)</f>
        <v/>
      </c>
      <c r="Q37" s="59" t="str">
        <f>IF(N37="","",",")</f>
        <v/>
      </c>
      <c r="R37" s="60" t="str">
        <f>IF(N37="","",15)</f>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4.5" thickTop="1" thickBot="1" x14ac:dyDescent="0.55000000000000004">
      <c r="C38" s="50"/>
      <c r="D38" s="51"/>
      <c r="E38" s="51"/>
      <c r="F38" s="52"/>
      <c r="G38" s="52"/>
      <c r="H38" s="51"/>
      <c r="I38" s="51"/>
      <c r="J38" s="53"/>
      <c r="K38" s="53"/>
      <c r="L38" s="54" t="str">
        <f t="shared" si="29"/>
        <v/>
      </c>
      <c r="M38" s="55" t="str">
        <f>IF(N38="","","(")</f>
        <v/>
      </c>
      <c r="N38" s="56" t="str">
        <f>IF(D38="","",D38)</f>
        <v/>
      </c>
      <c r="O38" s="57" t="str">
        <f>IF(N38="","",",")</f>
        <v/>
      </c>
      <c r="P38" s="58" t="str">
        <f>IF(E38="","",E38)</f>
        <v/>
      </c>
      <c r="Q38" s="59" t="str">
        <f>IF(N38="","",",")</f>
        <v/>
      </c>
      <c r="R38" s="60" t="str">
        <f>IF(N38="","",15)</f>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4.5" thickTop="1" thickBot="1" x14ac:dyDescent="0.55000000000000004">
      <c r="C39" s="50"/>
      <c r="D39" s="51"/>
      <c r="E39" s="51"/>
      <c r="F39" s="52"/>
      <c r="G39" s="52"/>
      <c r="H39" s="51"/>
      <c r="I39" s="51"/>
      <c r="J39" s="53"/>
      <c r="K39" s="53"/>
      <c r="L39" s="54" t="str">
        <f t="shared" si="29"/>
        <v/>
      </c>
      <c r="M39" s="55" t="str">
        <f>IF(N39="","","(")</f>
        <v/>
      </c>
      <c r="N39" s="56" t="str">
        <f>IF(D39="","",D39)</f>
        <v/>
      </c>
      <c r="O39" s="57" t="str">
        <f>IF(N39="","",",")</f>
        <v/>
      </c>
      <c r="P39" s="58" t="str">
        <f>IF(E39="","",E39)</f>
        <v/>
      </c>
      <c r="Q39" s="59" t="str">
        <f>IF(N39="","",",")</f>
        <v/>
      </c>
      <c r="R39" s="60" t="str">
        <f>IF(N39="","",15)</f>
        <v/>
      </c>
      <c r="S39" s="55" t="str">
        <f>IF(N39="","",")")</f>
        <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3:40" ht="24.5" thickTop="1" thickBot="1" x14ac:dyDescent="0.55000000000000004">
      <c r="C40" s="50"/>
      <c r="D40" s="51"/>
      <c r="E40" s="51"/>
      <c r="F40" s="52"/>
      <c r="G40" s="52"/>
      <c r="H40" s="51"/>
      <c r="I40" s="51"/>
      <c r="J40" s="53"/>
      <c r="K40" s="53"/>
      <c r="L40" s="54" t="str">
        <f t="shared" si="29"/>
        <v/>
      </c>
      <c r="M40" s="55" t="str">
        <f t="shared" ref="M40:M44" si="30">IF(N40="","","(")</f>
        <v/>
      </c>
      <c r="N40" s="56" t="str">
        <f t="shared" ref="N40:N44" si="31">IF(D40="","",D40)</f>
        <v/>
      </c>
      <c r="O40" s="57" t="str">
        <f t="shared" ref="O40:O44" si="32">IF(N40="","",",")</f>
        <v/>
      </c>
      <c r="P40" s="58" t="str">
        <f t="shared" ref="P40:P44" si="33">IF(E40="","",E40)</f>
        <v/>
      </c>
      <c r="Q40" s="59" t="str">
        <f t="shared" ref="Q40:Q44" si="34">IF(N40="","",",")</f>
        <v/>
      </c>
      <c r="R40" s="60" t="str">
        <f t="shared" ref="R40:R44" si="35">IF(N40="","",15)</f>
        <v/>
      </c>
      <c r="S40" s="55" t="str">
        <f t="shared" ref="S40:S44" si="36">IF(N40="","",")")</f>
        <v/>
      </c>
      <c r="T40" s="61" t="str">
        <f t="shared" ref="T40:T44" si="37">IF(U40="","","(")</f>
        <v/>
      </c>
      <c r="U40" s="62" t="str">
        <f t="shared" ref="U40:U44" si="38">IF(F40="","",F40)</f>
        <v/>
      </c>
      <c r="V40" s="63" t="str">
        <f t="shared" ref="V40:V44" si="39">IF(U40="","",",")</f>
        <v/>
      </c>
      <c r="W40" s="64" t="str">
        <f t="shared" ref="W40:W44" si="40">IF(G40="","",G40)</f>
        <v/>
      </c>
      <c r="X40" s="63" t="str">
        <f t="shared" ref="X40:X44" si="41">IF(U40="","",",")</f>
        <v/>
      </c>
      <c r="Y40" s="63" t="str">
        <f t="shared" ref="Y40:Y44" si="42">IF(U40="","",250)</f>
        <v/>
      </c>
      <c r="Z40" s="55" t="str">
        <f t="shared" ref="Z40:Z44" si="43">IF(U40="","",")")</f>
        <v/>
      </c>
      <c r="AA40" s="65" t="str">
        <f t="shared" ref="AA40:AA44" si="44">IF(AB40="","","(")</f>
        <v/>
      </c>
      <c r="AB40" s="56" t="str">
        <f t="shared" ref="AB40:AB44" si="45">IF(H40="","",H40)</f>
        <v/>
      </c>
      <c r="AC40" s="66" t="str">
        <f t="shared" ref="AC40:AC44" si="46">IF(AB40="","",",")</f>
        <v/>
      </c>
      <c r="AD40" s="58" t="str">
        <f t="shared" ref="AD40:AD44" si="47">IF(I40="","",I40)</f>
        <v/>
      </c>
      <c r="AE40" s="67" t="str">
        <f t="shared" ref="AE40:AE44" si="48">IF(AB40="","",",")</f>
        <v/>
      </c>
      <c r="AF40" s="60" t="str">
        <f t="shared" ref="AF40:AF44" si="49">IF(AB40="","",350)</f>
        <v/>
      </c>
      <c r="AG40" s="60" t="str">
        <f t="shared" ref="AG40:AG44" si="50">IF(AB40="","",")")</f>
        <v/>
      </c>
      <c r="AH40" s="68" t="str">
        <f t="shared" ref="AH40:AH44" si="51">IF(AI40="","","(")</f>
        <v/>
      </c>
      <c r="AI40" s="69" t="str">
        <f t="shared" ref="AI40:AI44" si="52">IF(J40="","",J40)</f>
        <v/>
      </c>
      <c r="AJ40" s="63" t="str">
        <f t="shared" ref="AJ40:AJ44" si="53">IF(AI40="","",",")</f>
        <v/>
      </c>
      <c r="AK40" s="63" t="str">
        <f t="shared" ref="AK40:AK44" si="54">IF(K40="","",K40)</f>
        <v/>
      </c>
      <c r="AL40" s="63" t="str">
        <f t="shared" ref="AL40:AL44" si="55">IF(AI40="","",",")</f>
        <v/>
      </c>
      <c r="AM40" s="63" t="str">
        <f t="shared" ref="AM40:AM44" si="56">IF(AI40="","",450)</f>
        <v/>
      </c>
      <c r="AN40" s="63" t="str">
        <f t="shared" ref="AN40:AN44" si="57">IF(AI40="","",")")</f>
        <v/>
      </c>
    </row>
    <row r="41" spans="3:40" ht="24.5" thickTop="1" thickBot="1" x14ac:dyDescent="0.55000000000000004">
      <c r="C41" s="50"/>
      <c r="D41" s="51"/>
      <c r="E41" s="51"/>
      <c r="F41" s="52"/>
      <c r="G41" s="52"/>
      <c r="H41" s="51"/>
      <c r="I41" s="51"/>
      <c r="J41" s="53"/>
      <c r="K41" s="53"/>
      <c r="L41" s="54" t="str">
        <f t="shared" si="29"/>
        <v/>
      </c>
      <c r="M41" s="55" t="str">
        <f t="shared" si="30"/>
        <v/>
      </c>
      <c r="N41" s="56" t="str">
        <f t="shared" si="31"/>
        <v/>
      </c>
      <c r="O41" s="57" t="str">
        <f t="shared" si="32"/>
        <v/>
      </c>
      <c r="P41" s="58" t="str">
        <f t="shared" si="33"/>
        <v/>
      </c>
      <c r="Q41" s="59" t="str">
        <f t="shared" si="34"/>
        <v/>
      </c>
      <c r="R41" s="60" t="str">
        <f t="shared" si="35"/>
        <v/>
      </c>
      <c r="S41" s="55" t="str">
        <f t="shared" si="36"/>
        <v/>
      </c>
      <c r="T41" s="61" t="str">
        <f t="shared" si="37"/>
        <v/>
      </c>
      <c r="U41" s="62" t="str">
        <f t="shared" si="38"/>
        <v/>
      </c>
      <c r="V41" s="63" t="str">
        <f t="shared" si="39"/>
        <v/>
      </c>
      <c r="W41" s="64" t="str">
        <f t="shared" si="40"/>
        <v/>
      </c>
      <c r="X41" s="63" t="str">
        <f t="shared" si="41"/>
        <v/>
      </c>
      <c r="Y41" s="63" t="str">
        <f t="shared" si="42"/>
        <v/>
      </c>
      <c r="Z41" s="55" t="str">
        <f t="shared" si="43"/>
        <v/>
      </c>
      <c r="AA41" s="65" t="str">
        <f t="shared" si="44"/>
        <v/>
      </c>
      <c r="AB41" s="56" t="str">
        <f t="shared" si="45"/>
        <v/>
      </c>
      <c r="AC41" s="66" t="str">
        <f t="shared" si="46"/>
        <v/>
      </c>
      <c r="AD41" s="58" t="str">
        <f t="shared" si="47"/>
        <v/>
      </c>
      <c r="AE41" s="67" t="str">
        <f t="shared" si="48"/>
        <v/>
      </c>
      <c r="AF41" s="60" t="str">
        <f t="shared" si="49"/>
        <v/>
      </c>
      <c r="AG41" s="60" t="str">
        <f t="shared" si="50"/>
        <v/>
      </c>
      <c r="AH41" s="68" t="str">
        <f t="shared" si="51"/>
        <v/>
      </c>
      <c r="AI41" s="69" t="str">
        <f t="shared" si="52"/>
        <v/>
      </c>
      <c r="AJ41" s="63" t="str">
        <f t="shared" si="53"/>
        <v/>
      </c>
      <c r="AK41" s="63" t="str">
        <f t="shared" si="54"/>
        <v/>
      </c>
      <c r="AL41" s="63" t="str">
        <f t="shared" si="55"/>
        <v/>
      </c>
      <c r="AM41" s="63" t="str">
        <f t="shared" si="56"/>
        <v/>
      </c>
      <c r="AN41" s="63" t="str">
        <f t="shared" si="57"/>
        <v/>
      </c>
    </row>
    <row r="42" spans="3:40" ht="24.5" thickTop="1" thickBot="1" x14ac:dyDescent="0.55000000000000004">
      <c r="C42" s="50"/>
      <c r="D42" s="51"/>
      <c r="E42" s="51"/>
      <c r="F42" s="52"/>
      <c r="G42" s="52"/>
      <c r="H42" s="51"/>
      <c r="I42" s="51"/>
      <c r="J42" s="53"/>
      <c r="K42" s="53"/>
      <c r="L42" s="54" t="str">
        <f t="shared" si="29"/>
        <v/>
      </c>
      <c r="M42" s="55" t="str">
        <f t="shared" si="30"/>
        <v/>
      </c>
      <c r="N42" s="56" t="str">
        <f t="shared" si="31"/>
        <v/>
      </c>
      <c r="O42" s="57" t="str">
        <f t="shared" si="32"/>
        <v/>
      </c>
      <c r="P42" s="58" t="str">
        <f t="shared" si="33"/>
        <v/>
      </c>
      <c r="Q42" s="59" t="str">
        <f t="shared" si="34"/>
        <v/>
      </c>
      <c r="R42" s="60" t="str">
        <f t="shared" si="35"/>
        <v/>
      </c>
      <c r="S42" s="55" t="str">
        <f t="shared" si="36"/>
        <v/>
      </c>
      <c r="T42" s="61" t="str">
        <f t="shared" si="37"/>
        <v/>
      </c>
      <c r="U42" s="62" t="str">
        <f t="shared" si="38"/>
        <v/>
      </c>
      <c r="V42" s="63" t="str">
        <f t="shared" si="39"/>
        <v/>
      </c>
      <c r="W42" s="64" t="str">
        <f t="shared" si="40"/>
        <v/>
      </c>
      <c r="X42" s="63" t="str">
        <f t="shared" si="41"/>
        <v/>
      </c>
      <c r="Y42" s="63" t="str">
        <f t="shared" si="42"/>
        <v/>
      </c>
      <c r="Z42" s="55" t="str">
        <f t="shared" si="43"/>
        <v/>
      </c>
      <c r="AA42" s="65" t="str">
        <f t="shared" si="44"/>
        <v/>
      </c>
      <c r="AB42" s="56" t="str">
        <f t="shared" si="45"/>
        <v/>
      </c>
      <c r="AC42" s="66" t="str">
        <f t="shared" si="46"/>
        <v/>
      </c>
      <c r="AD42" s="58" t="str">
        <f t="shared" si="47"/>
        <v/>
      </c>
      <c r="AE42" s="67" t="str">
        <f t="shared" si="48"/>
        <v/>
      </c>
      <c r="AF42" s="60" t="str">
        <f t="shared" si="49"/>
        <v/>
      </c>
      <c r="AG42" s="60" t="str">
        <f t="shared" si="50"/>
        <v/>
      </c>
      <c r="AH42" s="68" t="str">
        <f t="shared" si="51"/>
        <v/>
      </c>
      <c r="AI42" s="69" t="str">
        <f t="shared" si="52"/>
        <v/>
      </c>
      <c r="AJ42" s="63" t="str">
        <f t="shared" si="53"/>
        <v/>
      </c>
      <c r="AK42" s="63" t="str">
        <f t="shared" si="54"/>
        <v/>
      </c>
      <c r="AL42" s="63" t="str">
        <f t="shared" si="55"/>
        <v/>
      </c>
      <c r="AM42" s="63" t="str">
        <f t="shared" si="56"/>
        <v/>
      </c>
      <c r="AN42" s="63" t="str">
        <f t="shared" si="57"/>
        <v/>
      </c>
    </row>
    <row r="43" spans="3:40" ht="24.5" thickTop="1" thickBot="1" x14ac:dyDescent="0.55000000000000004">
      <c r="C43" s="50"/>
      <c r="D43" s="51"/>
      <c r="E43" s="51"/>
      <c r="F43" s="52"/>
      <c r="G43" s="52"/>
      <c r="H43" s="51"/>
      <c r="I43" s="51"/>
      <c r="J43" s="53"/>
      <c r="K43" s="53"/>
      <c r="L43" s="54" t="str">
        <f t="shared" si="29"/>
        <v/>
      </c>
      <c r="M43" s="55" t="str">
        <f t="shared" si="30"/>
        <v/>
      </c>
      <c r="N43" s="56" t="str">
        <f t="shared" si="31"/>
        <v/>
      </c>
      <c r="O43" s="57" t="str">
        <f t="shared" si="32"/>
        <v/>
      </c>
      <c r="P43" s="58" t="str">
        <f t="shared" si="33"/>
        <v/>
      </c>
      <c r="Q43" s="59" t="str">
        <f t="shared" si="34"/>
        <v/>
      </c>
      <c r="R43" s="60" t="str">
        <f t="shared" si="35"/>
        <v/>
      </c>
      <c r="S43" s="55" t="str">
        <f t="shared" si="36"/>
        <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3:40" ht="24.5" thickTop="1" thickBot="1" x14ac:dyDescent="0.55000000000000004">
      <c r="C44" s="50"/>
      <c r="D44" s="51"/>
      <c r="E44" s="51"/>
      <c r="F44" s="52"/>
      <c r="G44" s="52"/>
      <c r="H44" s="51"/>
      <c r="I44" s="51"/>
      <c r="J44" s="53"/>
      <c r="K44" s="53"/>
      <c r="L44" s="54" t="str">
        <f t="shared" si="29"/>
        <v/>
      </c>
      <c r="M44" s="55" t="str">
        <f t="shared" si="30"/>
        <v/>
      </c>
      <c r="N44" s="56" t="str">
        <f t="shared" si="31"/>
        <v/>
      </c>
      <c r="O44" s="57" t="str">
        <f t="shared" si="32"/>
        <v/>
      </c>
      <c r="P44" s="58" t="str">
        <f t="shared" si="33"/>
        <v/>
      </c>
      <c r="Q44" s="59" t="str">
        <f t="shared" si="34"/>
        <v/>
      </c>
      <c r="R44" s="60" t="str">
        <f t="shared" si="35"/>
        <v/>
      </c>
      <c r="S44" s="55" t="str">
        <f t="shared" si="36"/>
        <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3:40" ht="24.5" thickTop="1" thickBot="1" x14ac:dyDescent="0.55000000000000004">
      <c r="C45" s="50"/>
      <c r="D45" s="51"/>
      <c r="E45" s="51"/>
      <c r="F45" s="52"/>
      <c r="G45" s="52"/>
      <c r="H45" s="51"/>
      <c r="I45" s="51"/>
      <c r="J45" s="53"/>
      <c r="K45" s="53"/>
      <c r="L45" s="54" t="str">
        <f t="shared" si="0"/>
        <v/>
      </c>
      <c r="M45" s="55" t="str">
        <f t="shared" si="1"/>
        <v/>
      </c>
      <c r="N45" s="56" t="str">
        <f t="shared" si="2"/>
        <v/>
      </c>
      <c r="O45" s="57" t="str">
        <f t="shared" si="3"/>
        <v/>
      </c>
      <c r="P45" s="58" t="str">
        <f t="shared" si="4"/>
        <v/>
      </c>
      <c r="Q45" s="59" t="str">
        <f t="shared" si="5"/>
        <v/>
      </c>
      <c r="R45" s="60" t="str">
        <f t="shared" si="6"/>
        <v/>
      </c>
      <c r="S45" s="55" t="str">
        <f t="shared" si="7"/>
        <v/>
      </c>
      <c r="T45" s="61" t="str">
        <f t="shared" si="8"/>
        <v/>
      </c>
      <c r="U45" s="62" t="str">
        <f t="shared" si="9"/>
        <v/>
      </c>
      <c r="V45" s="63" t="str">
        <f t="shared" si="10"/>
        <v/>
      </c>
      <c r="W45" s="64" t="str">
        <f t="shared" si="11"/>
        <v/>
      </c>
      <c r="X45" s="63" t="str">
        <f t="shared" si="12"/>
        <v/>
      </c>
      <c r="Y45" s="63" t="str">
        <f t="shared" si="13"/>
        <v/>
      </c>
      <c r="Z45" s="55" t="str">
        <f t="shared" si="14"/>
        <v/>
      </c>
      <c r="AA45" s="65" t="str">
        <f t="shared" si="15"/>
        <v/>
      </c>
      <c r="AB45" s="56" t="str">
        <f t="shared" si="16"/>
        <v/>
      </c>
      <c r="AC45" s="66" t="str">
        <f t="shared" si="17"/>
        <v/>
      </c>
      <c r="AD45" s="58" t="str">
        <f t="shared" si="18"/>
        <v/>
      </c>
      <c r="AE45" s="67" t="str">
        <f t="shared" si="19"/>
        <v/>
      </c>
      <c r="AF45" s="60" t="str">
        <f t="shared" si="20"/>
        <v/>
      </c>
      <c r="AG45" s="60" t="str">
        <f t="shared" si="21"/>
        <v/>
      </c>
      <c r="AH45" s="68" t="str">
        <f t="shared" si="22"/>
        <v/>
      </c>
      <c r="AI45" s="69" t="str">
        <f t="shared" si="23"/>
        <v/>
      </c>
      <c r="AJ45" s="63" t="str">
        <f t="shared" si="24"/>
        <v/>
      </c>
      <c r="AK45" s="63" t="str">
        <f t="shared" si="25"/>
        <v/>
      </c>
      <c r="AL45" s="63" t="str">
        <f t="shared" si="26"/>
        <v/>
      </c>
      <c r="AM45" s="63" t="str">
        <f t="shared" si="27"/>
        <v/>
      </c>
      <c r="AN45" s="63" t="str">
        <f t="shared" si="28"/>
        <v/>
      </c>
    </row>
    <row r="46" spans="3:40" ht="24.5" thickTop="1" thickBot="1" x14ac:dyDescent="0.55000000000000004">
      <c r="C46" s="50"/>
      <c r="D46" s="51"/>
      <c r="E46" s="51"/>
      <c r="F46" s="52"/>
      <c r="G46" s="52"/>
      <c r="H46" s="51"/>
      <c r="I46" s="51"/>
      <c r="J46" s="53"/>
      <c r="K46" s="53"/>
      <c r="L46" s="54" t="str">
        <f>IF(C46="","",_xlfn.CONCAT("            { line: ","""",C46,", ",M46:AN46,""", sC: ","""",B46,"""},"))</f>
        <v/>
      </c>
      <c r="M46" s="55" t="str">
        <f t="shared" si="1"/>
        <v/>
      </c>
      <c r="N46" s="56" t="str">
        <f t="shared" si="2"/>
        <v/>
      </c>
      <c r="O46" s="57" t="str">
        <f t="shared" si="3"/>
        <v/>
      </c>
      <c r="P46" s="58" t="str">
        <f t="shared" si="4"/>
        <v/>
      </c>
      <c r="Q46" s="59" t="str">
        <f t="shared" si="5"/>
        <v/>
      </c>
      <c r="R46" s="60" t="str">
        <f t="shared" si="6"/>
        <v/>
      </c>
      <c r="S46" s="55" t="str">
        <f t="shared" si="7"/>
        <v/>
      </c>
      <c r="T46" s="61" t="str">
        <f t="shared" si="8"/>
        <v/>
      </c>
      <c r="U46" s="62" t="str">
        <f t="shared" si="9"/>
        <v/>
      </c>
      <c r="V46" s="63" t="str">
        <f t="shared" si="10"/>
        <v/>
      </c>
      <c r="W46" s="64" t="str">
        <f t="shared" si="11"/>
        <v/>
      </c>
      <c r="X46" s="63" t="str">
        <f t="shared" si="12"/>
        <v/>
      </c>
      <c r="Y46" s="63" t="str">
        <f t="shared" si="13"/>
        <v/>
      </c>
      <c r="Z46" s="55" t="str">
        <f t="shared" si="14"/>
        <v/>
      </c>
      <c r="AA46" s="65" t="str">
        <f t="shared" si="15"/>
        <v/>
      </c>
      <c r="AB46" s="56" t="str">
        <f t="shared" si="16"/>
        <v/>
      </c>
      <c r="AC46" s="66" t="str">
        <f t="shared" si="17"/>
        <v/>
      </c>
      <c r="AD46" s="58" t="str">
        <f t="shared" si="18"/>
        <v/>
      </c>
      <c r="AE46" s="67" t="str">
        <f t="shared" si="19"/>
        <v/>
      </c>
      <c r="AF46" s="60" t="str">
        <f t="shared" si="20"/>
        <v/>
      </c>
      <c r="AG46" s="60" t="str">
        <f t="shared" si="21"/>
        <v/>
      </c>
      <c r="AH46" s="68" t="str">
        <f t="shared" si="22"/>
        <v/>
      </c>
      <c r="AI46" s="69" t="str">
        <f t="shared" si="23"/>
        <v/>
      </c>
      <c r="AJ46" s="63" t="str">
        <f t="shared" si="24"/>
        <v/>
      </c>
      <c r="AK46" s="63" t="str">
        <f t="shared" si="25"/>
        <v/>
      </c>
      <c r="AL46" s="63" t="str">
        <f t="shared" si="26"/>
        <v/>
      </c>
      <c r="AM46" s="63" t="str">
        <f t="shared" si="27"/>
        <v/>
      </c>
      <c r="AN46" s="63" t="str">
        <f t="shared" si="28"/>
        <v/>
      </c>
    </row>
    <row r="47" spans="3:40" ht="24.5" thickTop="1" thickBot="1" x14ac:dyDescent="0.55000000000000004">
      <c r="C47" s="50"/>
      <c r="D47" s="51"/>
      <c r="E47" s="51"/>
      <c r="F47" s="52"/>
      <c r="G47" s="52"/>
      <c r="H47" s="51"/>
      <c r="I47" s="51"/>
      <c r="J47" s="53"/>
      <c r="K47" s="53"/>
      <c r="L47" s="54" t="str">
        <f>IF(C47="","",_xlfn.CONCAT("            { line: ","""",C47,", ",M47:AN47,""", sC: ","""",B47,"""},"))</f>
        <v/>
      </c>
      <c r="M47" s="55" t="str">
        <f t="shared" si="1"/>
        <v/>
      </c>
      <c r="N47" s="56" t="str">
        <f t="shared" si="2"/>
        <v/>
      </c>
      <c r="O47" s="57" t="str">
        <f t="shared" si="3"/>
        <v/>
      </c>
      <c r="P47" s="58" t="str">
        <f t="shared" si="4"/>
        <v/>
      </c>
      <c r="Q47" s="59" t="str">
        <f t="shared" si="5"/>
        <v/>
      </c>
      <c r="R47" s="60" t="str">
        <f t="shared" si="6"/>
        <v/>
      </c>
      <c r="S47" s="55" t="str">
        <f t="shared" si="7"/>
        <v/>
      </c>
      <c r="T47" s="61" t="str">
        <f t="shared" si="8"/>
        <v/>
      </c>
      <c r="U47" s="62" t="str">
        <f t="shared" si="9"/>
        <v/>
      </c>
      <c r="V47" s="63" t="str">
        <f t="shared" si="10"/>
        <v/>
      </c>
      <c r="W47" s="64" t="str">
        <f t="shared" si="11"/>
        <v/>
      </c>
      <c r="X47" s="63" t="str">
        <f t="shared" si="12"/>
        <v/>
      </c>
      <c r="Y47" s="63" t="str">
        <f t="shared" si="13"/>
        <v/>
      </c>
      <c r="Z47" s="55" t="str">
        <f t="shared" si="14"/>
        <v/>
      </c>
      <c r="AA47" s="65" t="str">
        <f t="shared" si="15"/>
        <v/>
      </c>
      <c r="AB47" s="56" t="str">
        <f t="shared" si="16"/>
        <v/>
      </c>
      <c r="AC47" s="66" t="str">
        <f t="shared" si="17"/>
        <v/>
      </c>
      <c r="AD47" s="58" t="str">
        <f t="shared" si="18"/>
        <v/>
      </c>
      <c r="AE47" s="67" t="str">
        <f t="shared" si="19"/>
        <v/>
      </c>
      <c r="AF47" s="60" t="str">
        <f t="shared" si="20"/>
        <v/>
      </c>
      <c r="AG47" s="60" t="str">
        <f t="shared" si="21"/>
        <v/>
      </c>
      <c r="AH47" s="68" t="str">
        <f t="shared" si="22"/>
        <v/>
      </c>
      <c r="AI47" s="69" t="str">
        <f t="shared" si="23"/>
        <v/>
      </c>
      <c r="AJ47" s="63" t="str">
        <f t="shared" si="24"/>
        <v/>
      </c>
      <c r="AK47" s="63" t="str">
        <f t="shared" si="25"/>
        <v/>
      </c>
      <c r="AL47" s="63" t="str">
        <f t="shared" si="26"/>
        <v/>
      </c>
      <c r="AM47" s="63" t="str">
        <f t="shared" si="27"/>
        <v/>
      </c>
      <c r="AN47" s="63" t="str">
        <f t="shared" si="28"/>
        <v/>
      </c>
    </row>
    <row r="48" spans="3:40" ht="24.5" thickTop="1" thickBot="1" x14ac:dyDescent="0.55000000000000004">
      <c r="C48" s="50"/>
      <c r="D48" s="51"/>
      <c r="E48" s="51"/>
      <c r="F48" s="52"/>
      <c r="G48" s="52"/>
      <c r="H48" s="51"/>
      <c r="I48" s="51"/>
      <c r="J48" s="53"/>
      <c r="K48" s="53"/>
      <c r="L48" s="54" t="str">
        <f t="shared" ref="L48:L59" si="58">IF(C48="","",_xlfn.CONCAT("            { line: ","""",C48,", ",M48:AN48,""", sC: ","""",B48,"""},"))</f>
        <v/>
      </c>
      <c r="M48" s="55" t="str">
        <f t="shared" si="1"/>
        <v/>
      </c>
      <c r="N48" s="56" t="str">
        <f t="shared" si="2"/>
        <v/>
      </c>
      <c r="O48" s="57" t="str">
        <f t="shared" si="3"/>
        <v/>
      </c>
      <c r="P48" s="58" t="str">
        <f t="shared" si="4"/>
        <v/>
      </c>
      <c r="Q48" s="59" t="str">
        <f t="shared" si="5"/>
        <v/>
      </c>
      <c r="R48" s="60" t="str">
        <f t="shared" si="6"/>
        <v/>
      </c>
      <c r="S48" s="55" t="str">
        <f t="shared" si="7"/>
        <v/>
      </c>
      <c r="T48" s="61" t="str">
        <f t="shared" si="8"/>
        <v/>
      </c>
      <c r="U48" s="62" t="str">
        <f t="shared" si="9"/>
        <v/>
      </c>
      <c r="V48" s="63" t="str">
        <f t="shared" si="10"/>
        <v/>
      </c>
      <c r="W48" s="64" t="str">
        <f t="shared" si="11"/>
        <v/>
      </c>
      <c r="X48" s="63" t="str">
        <f t="shared" si="12"/>
        <v/>
      </c>
      <c r="Y48" s="63" t="str">
        <f t="shared" si="13"/>
        <v/>
      </c>
      <c r="Z48" s="55" t="str">
        <f t="shared" si="14"/>
        <v/>
      </c>
      <c r="AA48" s="65" t="str">
        <f t="shared" si="15"/>
        <v/>
      </c>
      <c r="AB48" s="56" t="str">
        <f t="shared" si="16"/>
        <v/>
      </c>
      <c r="AC48" s="66" t="str">
        <f t="shared" si="17"/>
        <v/>
      </c>
      <c r="AD48" s="58" t="str">
        <f t="shared" si="18"/>
        <v/>
      </c>
      <c r="AE48" s="67" t="str">
        <f t="shared" si="19"/>
        <v/>
      </c>
      <c r="AF48" s="60" t="str">
        <f t="shared" si="20"/>
        <v/>
      </c>
      <c r="AG48" s="60" t="str">
        <f t="shared" si="21"/>
        <v/>
      </c>
      <c r="AH48" s="68" t="str">
        <f t="shared" si="22"/>
        <v/>
      </c>
      <c r="AI48" s="69" t="str">
        <f t="shared" si="23"/>
        <v/>
      </c>
      <c r="AJ48" s="63" t="str">
        <f t="shared" si="24"/>
        <v/>
      </c>
      <c r="AK48" s="63" t="str">
        <f t="shared" si="25"/>
        <v/>
      </c>
      <c r="AL48" s="63" t="str">
        <f t="shared" si="26"/>
        <v/>
      </c>
      <c r="AM48" s="63" t="str">
        <f t="shared" si="27"/>
        <v/>
      </c>
      <c r="AN48" s="63" t="str">
        <f t="shared" si="28"/>
        <v/>
      </c>
    </row>
    <row r="49" spans="1:40" ht="24.5" thickTop="1" thickBot="1" x14ac:dyDescent="0.55000000000000004">
      <c r="C49" s="50"/>
      <c r="D49" s="51"/>
      <c r="E49" s="51"/>
      <c r="F49" s="52"/>
      <c r="G49" s="52"/>
      <c r="H49" s="51"/>
      <c r="I49" s="51"/>
      <c r="J49" s="53"/>
      <c r="K49" s="53"/>
      <c r="L49" s="54" t="str">
        <f t="shared" si="58"/>
        <v/>
      </c>
      <c r="M49" s="55" t="str">
        <f>IF(N49="","","(")</f>
        <v/>
      </c>
      <c r="N49" s="56" t="str">
        <f>IF(D49="","",D49)</f>
        <v/>
      </c>
      <c r="O49" s="57" t="str">
        <f>IF(N49="","",",")</f>
        <v/>
      </c>
      <c r="P49" s="58" t="str">
        <f>IF(E49="","",E49)</f>
        <v/>
      </c>
      <c r="Q49" s="59" t="str">
        <f>IF(N49="","",",")</f>
        <v/>
      </c>
      <c r="R49" s="60" t="str">
        <f>IF(N49="","",15)</f>
        <v/>
      </c>
      <c r="S49" s="55" t="str">
        <f>IF(N49="","",")")</f>
        <v/>
      </c>
      <c r="T49" s="61" t="str">
        <f>IF(U49="","","(")</f>
        <v/>
      </c>
      <c r="U49" s="62" t="str">
        <f>IF(F49="","",F49)</f>
        <v/>
      </c>
      <c r="V49" s="63" t="str">
        <f>IF(U49="","",",")</f>
        <v/>
      </c>
      <c r="W49" s="64" t="str">
        <f>IF(G49="","",G49)</f>
        <v/>
      </c>
      <c r="X49" s="63" t="str">
        <f>IF(U49="","",",")</f>
        <v/>
      </c>
      <c r="Y49" s="63" t="str">
        <f>IF(U49="","",250)</f>
        <v/>
      </c>
      <c r="Z49" s="55" t="str">
        <f>IF(U49="","",")")</f>
        <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4.5" thickTop="1" thickBot="1" x14ac:dyDescent="0.55000000000000004">
      <c r="C50" s="50"/>
      <c r="D50" s="51"/>
      <c r="E50" s="51"/>
      <c r="F50" s="52"/>
      <c r="G50" s="52"/>
      <c r="H50" s="51"/>
      <c r="I50" s="51"/>
      <c r="J50" s="53"/>
      <c r="K50" s="53"/>
      <c r="L50" s="54" t="str">
        <f t="shared" si="58"/>
        <v/>
      </c>
      <c r="M50" s="55" t="str">
        <f>IF(N50="","","(")</f>
        <v/>
      </c>
      <c r="N50" s="56" t="str">
        <f>IF(D50="","",D50)</f>
        <v/>
      </c>
      <c r="O50" s="57" t="str">
        <f>IF(N50="","",",")</f>
        <v/>
      </c>
      <c r="P50" s="58" t="str">
        <f>IF(E50="","",E50)</f>
        <v/>
      </c>
      <c r="Q50" s="59" t="str">
        <f>IF(N50="","",",")</f>
        <v/>
      </c>
      <c r="R50" s="60" t="str">
        <f>IF(N50="","",15)</f>
        <v/>
      </c>
      <c r="S50" s="55" t="str">
        <f>IF(N50="","",")")</f>
        <v/>
      </c>
      <c r="T50" s="61" t="str">
        <f>IF(U50="","","(")</f>
        <v/>
      </c>
      <c r="U50" s="62" t="str">
        <f>IF(F50="","",F50)</f>
        <v/>
      </c>
      <c r="V50" s="63" t="str">
        <f>IF(U50="","",",")</f>
        <v/>
      </c>
      <c r="W50" s="64" t="str">
        <f>IF(G50="","",G50)</f>
        <v/>
      </c>
      <c r="X50" s="63" t="str">
        <f>IF(U50="","",",")</f>
        <v/>
      </c>
      <c r="Y50" s="63" t="str">
        <f>IF(U50="","",250)</f>
        <v/>
      </c>
      <c r="Z50" s="55" t="str">
        <f>IF(U50="","",")")</f>
        <v/>
      </c>
      <c r="AA50" s="65" t="str">
        <f>IF(AB50="","","(")</f>
        <v/>
      </c>
      <c r="AB50" s="56" t="str">
        <f>IF(H50="","",H50)</f>
        <v/>
      </c>
      <c r="AC50" s="66" t="str">
        <f>IF(AB50="","",",")</f>
        <v/>
      </c>
      <c r="AD50" s="58" t="str">
        <f>IF(I50="","",I50)</f>
        <v/>
      </c>
      <c r="AE50" s="67" t="str">
        <f>IF(AB50="","",",")</f>
        <v/>
      </c>
      <c r="AF50" s="60" t="str">
        <f>IF(AB50="","",350)</f>
        <v/>
      </c>
      <c r="AG50" s="60" t="str">
        <f>IF(AB50="","",")")</f>
        <v/>
      </c>
      <c r="AH50" s="68" t="str">
        <f>IF(AI50="","","(")</f>
        <v/>
      </c>
      <c r="AI50" s="69" t="str">
        <f>IF(J50="","",J50)</f>
        <v/>
      </c>
      <c r="AJ50" s="63" t="str">
        <f>IF(AI50="","",",")</f>
        <v/>
      </c>
      <c r="AK50" s="63" t="str">
        <f>IF(K50="","",K50)</f>
        <v/>
      </c>
      <c r="AL50" s="63" t="str">
        <f>IF(AI50="","",",")</f>
        <v/>
      </c>
      <c r="AM50" s="63" t="str">
        <f>IF(AI50="","",450)</f>
        <v/>
      </c>
      <c r="AN50" s="63" t="str">
        <f>IF(AI50="","",")")</f>
        <v/>
      </c>
    </row>
    <row r="51" spans="1:40" ht="24.5" thickTop="1" thickBot="1" x14ac:dyDescent="0.55000000000000004">
      <c r="C51" s="50"/>
      <c r="D51" s="51"/>
      <c r="E51" s="51"/>
      <c r="F51" s="52"/>
      <c r="G51" s="52"/>
      <c r="H51" s="51"/>
      <c r="I51" s="51"/>
      <c r="J51" s="53"/>
      <c r="K51" s="53"/>
      <c r="L51" s="54" t="str">
        <f t="shared" si="58"/>
        <v/>
      </c>
      <c r="M51" s="55" t="str">
        <f>IF(N51="","","(")</f>
        <v/>
      </c>
      <c r="N51" s="56" t="str">
        <f>IF(D51="","",D51)</f>
        <v/>
      </c>
      <c r="O51" s="57" t="str">
        <f>IF(N51="","",",")</f>
        <v/>
      </c>
      <c r="P51" s="58" t="str">
        <f>IF(E51="","",E51)</f>
        <v/>
      </c>
      <c r="Q51" s="59" t="str">
        <f>IF(N51="","",",")</f>
        <v/>
      </c>
      <c r="R51" s="60" t="str">
        <f>IF(N51="","",15)</f>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4.5" thickTop="1" thickBot="1" x14ac:dyDescent="0.55000000000000004">
      <c r="C52" s="50"/>
      <c r="D52" s="51"/>
      <c r="E52" s="51"/>
      <c r="F52" s="52"/>
      <c r="G52" s="52"/>
      <c r="H52" s="51"/>
      <c r="I52" s="51"/>
      <c r="J52" s="53"/>
      <c r="K52" s="53"/>
      <c r="L52" s="54" t="str">
        <f t="shared" si="58"/>
        <v/>
      </c>
      <c r="M52" s="55" t="str">
        <f>IF(N52="","","(")</f>
        <v/>
      </c>
      <c r="N52" s="56" t="str">
        <f>IF(D52="","",D52)</f>
        <v/>
      </c>
      <c r="O52" s="57" t="str">
        <f>IF(N52="","",",")</f>
        <v/>
      </c>
      <c r="P52" s="58" t="str">
        <f>IF(E52="","",E52)</f>
        <v/>
      </c>
      <c r="Q52" s="59" t="str">
        <f>IF(N52="","",",")</f>
        <v/>
      </c>
      <c r="R52" s="60" t="str">
        <f>IF(N52="","",15)</f>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4.5" thickTop="1" thickBot="1" x14ac:dyDescent="0.55000000000000004">
      <c r="C53" s="50"/>
      <c r="D53" s="51"/>
      <c r="E53" s="51"/>
      <c r="F53" s="52"/>
      <c r="G53" s="52"/>
      <c r="H53" s="51"/>
      <c r="I53" s="51"/>
      <c r="J53" s="53"/>
      <c r="K53" s="53"/>
      <c r="L53" s="54" t="str">
        <f t="shared" si="58"/>
        <v/>
      </c>
      <c r="M53" s="55" t="str">
        <f>IF(N53="","","(")</f>
        <v/>
      </c>
      <c r="N53" s="56" t="str">
        <f>IF(D53="","",D53)</f>
        <v/>
      </c>
      <c r="O53" s="57" t="str">
        <f>IF(N53="","",",")</f>
        <v/>
      </c>
      <c r="P53" s="58" t="str">
        <f>IF(E53="","",E53)</f>
        <v/>
      </c>
      <c r="Q53" s="59" t="str">
        <f>IF(N53="","",",")</f>
        <v/>
      </c>
      <c r="R53" s="60" t="str">
        <f>IF(N53="","",15)</f>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4.5" thickTop="1" thickBot="1" x14ac:dyDescent="0.55000000000000004">
      <c r="C54" s="50"/>
      <c r="D54" s="51"/>
      <c r="E54" s="51"/>
      <c r="F54" s="52"/>
      <c r="G54" s="52"/>
      <c r="H54" s="51"/>
      <c r="I54" s="51"/>
      <c r="J54" s="53"/>
      <c r="K54" s="53"/>
      <c r="L54" s="54" t="str">
        <f t="shared" si="58"/>
        <v/>
      </c>
      <c r="M54" s="55" t="str">
        <f t="shared" si="1"/>
        <v/>
      </c>
      <c r="N54" s="56" t="str">
        <f t="shared" si="2"/>
        <v/>
      </c>
      <c r="O54" s="57" t="str">
        <f t="shared" si="3"/>
        <v/>
      </c>
      <c r="P54" s="58" t="str">
        <f t="shared" si="4"/>
        <v/>
      </c>
      <c r="Q54" s="59" t="str">
        <f t="shared" si="5"/>
        <v/>
      </c>
      <c r="R54" s="60" t="str">
        <f t="shared" si="6"/>
        <v/>
      </c>
      <c r="S54" s="55" t="str">
        <f t="shared" si="7"/>
        <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1:40" ht="24.5" thickTop="1" thickBot="1" x14ac:dyDescent="0.55000000000000004">
      <c r="C55" s="50"/>
      <c r="D55" s="51"/>
      <c r="E55" s="51"/>
      <c r="F55" s="52"/>
      <c r="G55" s="52"/>
      <c r="H55" s="51"/>
      <c r="I55" s="51"/>
      <c r="J55" s="53"/>
      <c r="K55" s="53"/>
      <c r="L55" s="54" t="str">
        <f t="shared" si="58"/>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4.5" thickTop="1" thickBot="1" x14ac:dyDescent="0.55000000000000004">
      <c r="C56" s="50"/>
      <c r="D56" s="51"/>
      <c r="E56" s="51"/>
      <c r="F56" s="52"/>
      <c r="G56" s="52"/>
      <c r="H56" s="51"/>
      <c r="I56" s="51"/>
      <c r="J56" s="53"/>
      <c r="K56" s="53"/>
      <c r="L56" s="54" t="str">
        <f t="shared" si="58"/>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1:40" ht="24.5" thickTop="1" thickBot="1" x14ac:dyDescent="0.55000000000000004">
      <c r="C57" s="50"/>
      <c r="D57" s="51"/>
      <c r="E57" s="51"/>
      <c r="F57" s="52"/>
      <c r="G57" s="52"/>
      <c r="H57" s="51"/>
      <c r="I57" s="51"/>
      <c r="J57" s="53"/>
      <c r="K57" s="53"/>
      <c r="L57" s="54" t="str">
        <f t="shared" si="58"/>
        <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1:40" ht="24.5" thickTop="1" thickBot="1" x14ac:dyDescent="0.55000000000000004">
      <c r="C58" s="50"/>
      <c r="D58" s="51"/>
      <c r="E58" s="51"/>
      <c r="F58" s="52"/>
      <c r="G58" s="52"/>
      <c r="H58" s="51"/>
      <c r="I58" s="51"/>
      <c r="J58" s="53"/>
      <c r="K58" s="53"/>
      <c r="L58" s="54" t="str">
        <f t="shared" si="58"/>
        <v/>
      </c>
      <c r="M58" s="55" t="str">
        <f t="shared" si="1"/>
        <v/>
      </c>
      <c r="N58" s="56" t="str">
        <f t="shared" si="2"/>
        <v/>
      </c>
      <c r="O58" s="57" t="str">
        <f t="shared" si="3"/>
        <v/>
      </c>
      <c r="P58" s="58" t="str">
        <f t="shared" si="4"/>
        <v/>
      </c>
      <c r="Q58" s="59" t="str">
        <f t="shared" si="5"/>
        <v/>
      </c>
      <c r="R58" s="60" t="str">
        <f t="shared" si="6"/>
        <v/>
      </c>
      <c r="S58" s="55" t="str">
        <f t="shared" si="7"/>
        <v/>
      </c>
      <c r="T58" s="61" t="str">
        <f t="shared" si="8"/>
        <v/>
      </c>
      <c r="U58" s="62" t="str">
        <f t="shared" si="9"/>
        <v/>
      </c>
      <c r="V58" s="63" t="str">
        <f t="shared" si="10"/>
        <v/>
      </c>
      <c r="W58" s="64" t="str">
        <f t="shared" si="11"/>
        <v/>
      </c>
      <c r="X58" s="63" t="str">
        <f t="shared" si="12"/>
        <v/>
      </c>
      <c r="Y58" s="63" t="str">
        <f t="shared" si="13"/>
        <v/>
      </c>
      <c r="Z58" s="55" t="str">
        <f t="shared" si="14"/>
        <v/>
      </c>
      <c r="AA58" s="65" t="str">
        <f t="shared" si="15"/>
        <v/>
      </c>
      <c r="AB58" s="56" t="str">
        <f t="shared" si="16"/>
        <v/>
      </c>
      <c r="AC58" s="66" t="str">
        <f t="shared" si="17"/>
        <v/>
      </c>
      <c r="AD58" s="58" t="str">
        <f t="shared" si="18"/>
        <v/>
      </c>
      <c r="AE58" s="67" t="str">
        <f t="shared" si="19"/>
        <v/>
      </c>
      <c r="AF58" s="60" t="str">
        <f t="shared" si="20"/>
        <v/>
      </c>
      <c r="AG58" s="60" t="str">
        <f t="shared" si="21"/>
        <v/>
      </c>
      <c r="AH58" s="68" t="str">
        <f t="shared" si="22"/>
        <v/>
      </c>
      <c r="AI58" s="69" t="str">
        <f t="shared" si="23"/>
        <v/>
      </c>
      <c r="AJ58" s="63" t="str">
        <f t="shared" si="24"/>
        <v/>
      </c>
      <c r="AK58" s="63" t="str">
        <f t="shared" si="25"/>
        <v/>
      </c>
      <c r="AL58" s="63" t="str">
        <f t="shared" si="26"/>
        <v/>
      </c>
      <c r="AM58" s="63" t="str">
        <f t="shared" si="27"/>
        <v/>
      </c>
      <c r="AN58" s="63" t="str">
        <f t="shared" si="28"/>
        <v/>
      </c>
    </row>
    <row r="59" spans="1:40" ht="24.5" thickTop="1" thickBot="1" x14ac:dyDescent="0.55000000000000004">
      <c r="C59" s="50"/>
      <c r="D59" s="51"/>
      <c r="E59" s="51"/>
      <c r="F59" s="70"/>
      <c r="G59" s="52"/>
      <c r="H59" s="51"/>
      <c r="I59" s="51"/>
      <c r="J59" s="71"/>
      <c r="K59" s="53"/>
      <c r="L59" s="54" t="str">
        <f t="shared" si="58"/>
        <v/>
      </c>
      <c r="M59" s="55" t="str">
        <f>IF(N59="","","(")</f>
        <v/>
      </c>
      <c r="N59" s="56" t="str">
        <f t="shared" si="2"/>
        <v/>
      </c>
      <c r="O59" s="57" t="str">
        <f>IF(N59="","",",")</f>
        <v/>
      </c>
      <c r="P59" s="58" t="str">
        <f t="shared" si="4"/>
        <v/>
      </c>
      <c r="Q59" s="59" t="str">
        <f>IF(N59="","",",")</f>
        <v/>
      </c>
      <c r="R59" s="60" t="str">
        <f>IF(N59="","",15)</f>
        <v/>
      </c>
      <c r="S59" s="55" t="str">
        <f>IF(N59="","",")")</f>
        <v/>
      </c>
      <c r="T59" s="61" t="str">
        <f>IF(U59="","","(")</f>
        <v/>
      </c>
      <c r="U59" s="62" t="str">
        <f t="shared" si="9"/>
        <v/>
      </c>
      <c r="V59" s="63" t="str">
        <f>IF(U59="","",",")</f>
        <v/>
      </c>
      <c r="W59" s="64" t="str">
        <f t="shared" si="11"/>
        <v/>
      </c>
      <c r="X59" s="63" t="str">
        <f>IF(U59="","",",")</f>
        <v/>
      </c>
      <c r="Y59" s="63" t="str">
        <f>IF(U59="","",250)</f>
        <v/>
      </c>
      <c r="Z59" s="55" t="str">
        <f>IF(U59="","",")")</f>
        <v/>
      </c>
      <c r="AA59" s="65" t="str">
        <f>IF(AB59="","","(")</f>
        <v/>
      </c>
      <c r="AB59" s="56" t="str">
        <f t="shared" si="16"/>
        <v/>
      </c>
      <c r="AC59" s="66" t="str">
        <f>IF(AB59="","",",")</f>
        <v/>
      </c>
      <c r="AD59" s="58" t="str">
        <f>IF(I59="","",I59)</f>
        <v/>
      </c>
      <c r="AE59" s="67" t="str">
        <f>IF(AB59="","",",")</f>
        <v/>
      </c>
      <c r="AF59" s="60" t="str">
        <f>IF(AB59="","",350)</f>
        <v/>
      </c>
      <c r="AG59" s="60" t="str">
        <f>IF(AB59="","",")")</f>
        <v/>
      </c>
      <c r="AH59" s="68" t="str">
        <f>IF(AI59="","","(")</f>
        <v/>
      </c>
      <c r="AI59" s="69" t="str">
        <f t="shared" si="23"/>
        <v/>
      </c>
      <c r="AJ59" s="63" t="str">
        <f>IF(AI59="","",",")</f>
        <v/>
      </c>
      <c r="AK59" s="63" t="str">
        <f>IF(K59="","",K59)</f>
        <v/>
      </c>
      <c r="AL59" s="63" t="str">
        <f>IF(AI59="","",",")</f>
        <v/>
      </c>
      <c r="AM59" s="63" t="str">
        <f>IF(AI59="","",450)</f>
        <v/>
      </c>
      <c r="AN59" s="63" t="str">
        <f>IF(AI59="","",")")</f>
        <v/>
      </c>
    </row>
    <row r="60" spans="1:40" ht="26.5" thickTop="1" thickBot="1" x14ac:dyDescent="0.55000000000000004">
      <c r="C60" s="72"/>
      <c r="D60" s="73"/>
      <c r="E60" s="73"/>
      <c r="F60" s="73"/>
      <c r="G60" s="73"/>
      <c r="H60" s="73"/>
      <c r="I60" s="73"/>
      <c r="J60" s="73"/>
      <c r="K60" s="73"/>
      <c r="L60" s="74" t="s">
        <v>997</v>
      </c>
      <c r="M60" s="55"/>
      <c r="N60" s="56"/>
      <c r="O60" s="57"/>
      <c r="P60" s="58"/>
      <c r="Q60" s="59"/>
      <c r="R60" s="60"/>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36.5" thickTop="1" thickBot="1" x14ac:dyDescent="0.55000000000000004">
      <c r="A61" s="75"/>
      <c r="B61" s="75"/>
      <c r="C61" s="75"/>
      <c r="D61" s="76"/>
      <c r="E61" s="76"/>
      <c r="F61" s="76"/>
      <c r="G61" s="76"/>
      <c r="H61" s="76"/>
      <c r="I61" s="76"/>
      <c r="J61" s="76"/>
      <c r="K61" s="76"/>
      <c r="L61" s="49" t="s">
        <v>998</v>
      </c>
      <c r="M61" s="55" t="str">
        <f t="shared" ref="M61:M80" si="59">IF(N61="","","(")</f>
        <v/>
      </c>
      <c r="N61" s="56" t="str">
        <f t="shared" si="2"/>
        <v/>
      </c>
      <c r="O61" s="57" t="str">
        <f t="shared" ref="O61:O80" si="60">IF(N61="","",",")</f>
        <v/>
      </c>
      <c r="P61" s="58" t="str">
        <f t="shared" si="4"/>
        <v/>
      </c>
      <c r="Q61" s="59" t="str">
        <f t="shared" ref="Q61:Q80" si="61">IF(N61="","",",")</f>
        <v/>
      </c>
      <c r="R61" s="60" t="str">
        <f t="shared" ref="R61:R80" si="62">IF(N61="","",15)</f>
        <v/>
      </c>
      <c r="S61" s="55" t="str">
        <f t="shared" ref="S61:S80" si="63">IF(N61="","",")")</f>
        <v/>
      </c>
      <c r="T61" s="61" t="str">
        <f t="shared" ref="T61:T80" si="64">IF(U61="","","(")</f>
        <v/>
      </c>
      <c r="U61" s="62" t="str">
        <f t="shared" si="9"/>
        <v/>
      </c>
      <c r="V61" s="63" t="str">
        <f t="shared" ref="V61:V80" si="65">IF(U61="","",",")</f>
        <v/>
      </c>
      <c r="W61" s="64" t="str">
        <f t="shared" si="11"/>
        <v/>
      </c>
      <c r="X61" s="63" t="str">
        <f t="shared" ref="X61:X80" si="66">IF(U61="","",",")</f>
        <v/>
      </c>
      <c r="Y61" s="63" t="str">
        <f t="shared" ref="Y61:Y80" si="67">IF(U61="","",250)</f>
        <v/>
      </c>
      <c r="Z61" s="55" t="str">
        <f t="shared" ref="Z61:Z80" si="68">IF(U61="","",")")</f>
        <v/>
      </c>
      <c r="AA61" s="65" t="str">
        <f t="shared" ref="AA61:AA80" si="69">IF(AB61="","","(")</f>
        <v/>
      </c>
      <c r="AB61" s="56" t="str">
        <f t="shared" si="16"/>
        <v/>
      </c>
      <c r="AC61" s="66" t="str">
        <f t="shared" ref="AC61:AC80" si="70">IF(AB61="","",",")</f>
        <v/>
      </c>
      <c r="AD61" s="58" t="str">
        <f t="shared" ref="AD61:AD101" si="71">IF(I61="","",I61)</f>
        <v/>
      </c>
      <c r="AE61" s="67" t="str">
        <f t="shared" ref="AE61:AE80" si="72">IF(AB61="","",",")</f>
        <v/>
      </c>
      <c r="AF61" s="60" t="str">
        <f t="shared" ref="AF61:AF80" si="73">IF(AB61="","",350)</f>
        <v/>
      </c>
      <c r="AG61" s="60" t="str">
        <f t="shared" ref="AG61:AG80" si="74">IF(AB61="","",")")</f>
        <v/>
      </c>
      <c r="AH61" s="68" t="str">
        <f t="shared" ref="AH61:AH80" si="75">IF(AI61="","","(")</f>
        <v/>
      </c>
      <c r="AI61" s="69" t="str">
        <f t="shared" si="23"/>
        <v/>
      </c>
      <c r="AJ61" s="63" t="str">
        <f t="shared" ref="AJ61:AJ80" si="76">IF(AI61="","",",")</f>
        <v/>
      </c>
      <c r="AK61" s="63" t="str">
        <f t="shared" ref="AK61:AK101" si="77">IF(K61="","",K61)</f>
        <v/>
      </c>
      <c r="AL61" s="63" t="str">
        <f t="shared" ref="AL61:AL80" si="78">IF(AI61="","",",")</f>
        <v/>
      </c>
      <c r="AM61" s="63" t="str">
        <f t="shared" ref="AM61:AM80" si="79">IF(AI61="","",450)</f>
        <v/>
      </c>
      <c r="AN61" s="63" t="str">
        <f t="shared" ref="AN61:AN80" si="80">IF(AI61="","",")")</f>
        <v/>
      </c>
    </row>
    <row r="62" spans="1:40" ht="24.5" thickTop="1" thickBot="1" x14ac:dyDescent="0.55000000000000004">
      <c r="C62" s="50"/>
      <c r="D62" s="51"/>
      <c r="E62" s="51"/>
      <c r="F62" s="52"/>
      <c r="G62" s="52"/>
      <c r="H62" s="51"/>
      <c r="I62" s="51"/>
      <c r="J62" s="53"/>
      <c r="K62" s="53"/>
      <c r="L62" s="54" t="str">
        <f t="shared" ref="L62:L79" si="81">IF(C62="","",_xlfn.CONCAT("            { line: ","""",C62,", ",M62:AN62,""", sC: ","""",B62,"""},"))</f>
        <v/>
      </c>
      <c r="M62" s="55" t="str">
        <f t="shared" si="59"/>
        <v/>
      </c>
      <c r="N62" s="56" t="str">
        <f t="shared" si="2"/>
        <v/>
      </c>
      <c r="O62" s="57" t="str">
        <f t="shared" si="60"/>
        <v/>
      </c>
      <c r="P62" s="58" t="str">
        <f t="shared" si="4"/>
        <v/>
      </c>
      <c r="Q62" s="59" t="str">
        <f t="shared" si="61"/>
        <v/>
      </c>
      <c r="R62" s="60" t="str">
        <f t="shared" si="62"/>
        <v/>
      </c>
      <c r="S62" s="55" t="str">
        <f t="shared" si="63"/>
        <v/>
      </c>
      <c r="T62" s="61" t="str">
        <f t="shared" si="64"/>
        <v/>
      </c>
      <c r="U62" s="62" t="str">
        <f t="shared" si="9"/>
        <v/>
      </c>
      <c r="V62" s="63" t="str">
        <f t="shared" si="65"/>
        <v/>
      </c>
      <c r="W62" s="64" t="str">
        <f t="shared" si="11"/>
        <v/>
      </c>
      <c r="X62" s="63" t="str">
        <f t="shared" si="66"/>
        <v/>
      </c>
      <c r="Y62" s="63" t="str">
        <f t="shared" si="67"/>
        <v/>
      </c>
      <c r="Z62" s="55" t="str">
        <f t="shared" si="68"/>
        <v/>
      </c>
      <c r="AA62" s="65" t="str">
        <f t="shared" si="69"/>
        <v/>
      </c>
      <c r="AB62" s="56" t="str">
        <f t="shared" si="16"/>
        <v/>
      </c>
      <c r="AC62" s="66" t="str">
        <f t="shared" si="70"/>
        <v/>
      </c>
      <c r="AD62" s="58" t="str">
        <f t="shared" si="71"/>
        <v/>
      </c>
      <c r="AE62" s="67" t="str">
        <f t="shared" si="72"/>
        <v/>
      </c>
      <c r="AF62" s="60" t="str">
        <f t="shared" si="73"/>
        <v/>
      </c>
      <c r="AG62" s="60" t="str">
        <f t="shared" si="74"/>
        <v/>
      </c>
      <c r="AH62" s="68" t="str">
        <f t="shared" si="75"/>
        <v/>
      </c>
      <c r="AI62" s="69" t="str">
        <f t="shared" si="23"/>
        <v/>
      </c>
      <c r="AJ62" s="63" t="str">
        <f t="shared" si="76"/>
        <v/>
      </c>
      <c r="AK62" s="63" t="str">
        <f t="shared" si="77"/>
        <v/>
      </c>
      <c r="AL62" s="63" t="str">
        <f t="shared" si="78"/>
        <v/>
      </c>
      <c r="AM62" s="63" t="str">
        <f t="shared" si="79"/>
        <v/>
      </c>
      <c r="AN62" s="63" t="str">
        <f t="shared" si="80"/>
        <v/>
      </c>
    </row>
    <row r="63" spans="1:40" ht="24.5" thickTop="1" thickBot="1" x14ac:dyDescent="0.55000000000000004">
      <c r="C63" s="50"/>
      <c r="D63" s="51"/>
      <c r="E63" s="51"/>
      <c r="F63" s="52"/>
      <c r="G63" s="52"/>
      <c r="H63" s="51"/>
      <c r="I63" s="51"/>
      <c r="J63" s="53"/>
      <c r="K63" s="53"/>
      <c r="L63" s="54" t="str">
        <f t="shared" si="81"/>
        <v/>
      </c>
      <c r="M63" s="55" t="str">
        <f t="shared" si="59"/>
        <v/>
      </c>
      <c r="N63" s="56" t="str">
        <f t="shared" si="2"/>
        <v/>
      </c>
      <c r="O63" s="57" t="str">
        <f t="shared" si="60"/>
        <v/>
      </c>
      <c r="P63" s="58" t="str">
        <f t="shared" si="4"/>
        <v/>
      </c>
      <c r="Q63" s="59" t="str">
        <f t="shared" si="61"/>
        <v/>
      </c>
      <c r="R63" s="60" t="str">
        <f t="shared" si="62"/>
        <v/>
      </c>
      <c r="S63" s="55" t="str">
        <f t="shared" si="63"/>
        <v/>
      </c>
      <c r="T63" s="61" t="str">
        <f t="shared" si="64"/>
        <v/>
      </c>
      <c r="U63" s="62" t="str">
        <f t="shared" si="9"/>
        <v/>
      </c>
      <c r="V63" s="63" t="str">
        <f t="shared" si="65"/>
        <v/>
      </c>
      <c r="W63" s="64" t="str">
        <f t="shared" si="11"/>
        <v/>
      </c>
      <c r="X63" s="63" t="str">
        <f t="shared" si="66"/>
        <v/>
      </c>
      <c r="Y63" s="63" t="str">
        <f t="shared" si="67"/>
        <v/>
      </c>
      <c r="Z63" s="55" t="str">
        <f t="shared" si="68"/>
        <v/>
      </c>
      <c r="AA63" s="65" t="str">
        <f t="shared" si="69"/>
        <v/>
      </c>
      <c r="AB63" s="56" t="str">
        <f t="shared" si="16"/>
        <v/>
      </c>
      <c r="AC63" s="66" t="str">
        <f t="shared" si="70"/>
        <v/>
      </c>
      <c r="AD63" s="58" t="str">
        <f t="shared" si="71"/>
        <v/>
      </c>
      <c r="AE63" s="67" t="str">
        <f t="shared" si="72"/>
        <v/>
      </c>
      <c r="AF63" s="60" t="str">
        <f t="shared" si="73"/>
        <v/>
      </c>
      <c r="AG63" s="60" t="str">
        <f t="shared" si="74"/>
        <v/>
      </c>
      <c r="AH63" s="68" t="str">
        <f t="shared" si="75"/>
        <v/>
      </c>
      <c r="AI63" s="69" t="str">
        <f t="shared" si="23"/>
        <v/>
      </c>
      <c r="AJ63" s="63" t="str">
        <f t="shared" si="76"/>
        <v/>
      </c>
      <c r="AK63" s="63" t="str">
        <f t="shared" si="77"/>
        <v/>
      </c>
      <c r="AL63" s="63" t="str">
        <f t="shared" si="78"/>
        <v/>
      </c>
      <c r="AM63" s="63" t="str">
        <f t="shared" si="79"/>
        <v/>
      </c>
      <c r="AN63" s="63" t="str">
        <f t="shared" si="80"/>
        <v/>
      </c>
    </row>
    <row r="64" spans="1:40" ht="24.5" thickTop="1" thickBot="1" x14ac:dyDescent="0.55000000000000004">
      <c r="C64" s="50"/>
      <c r="D64" s="51"/>
      <c r="E64" s="51"/>
      <c r="F64" s="52"/>
      <c r="G64" s="52"/>
      <c r="H64" s="51"/>
      <c r="I64" s="51"/>
      <c r="J64" s="53"/>
      <c r="K64" s="53"/>
      <c r="L64" s="54" t="str">
        <f t="shared" si="81"/>
        <v/>
      </c>
      <c r="M64" s="55" t="str">
        <f t="shared" si="59"/>
        <v/>
      </c>
      <c r="N64" s="56" t="str">
        <f t="shared" si="2"/>
        <v/>
      </c>
      <c r="O64" s="57" t="str">
        <f t="shared" si="60"/>
        <v/>
      </c>
      <c r="P64" s="58" t="str">
        <f t="shared" si="4"/>
        <v/>
      </c>
      <c r="Q64" s="59" t="str">
        <f t="shared" si="61"/>
        <v/>
      </c>
      <c r="R64" s="60" t="str">
        <f t="shared" si="62"/>
        <v/>
      </c>
      <c r="S64" s="55" t="str">
        <f t="shared" si="63"/>
        <v/>
      </c>
      <c r="T64" s="61" t="str">
        <f t="shared" si="64"/>
        <v/>
      </c>
      <c r="U64" s="62" t="str">
        <f t="shared" si="9"/>
        <v/>
      </c>
      <c r="V64" s="63" t="str">
        <f t="shared" si="65"/>
        <v/>
      </c>
      <c r="W64" s="64" t="str">
        <f t="shared" si="11"/>
        <v/>
      </c>
      <c r="X64" s="63" t="str">
        <f t="shared" si="66"/>
        <v/>
      </c>
      <c r="Y64" s="63" t="str">
        <f t="shared" si="67"/>
        <v/>
      </c>
      <c r="Z64" s="55" t="str">
        <f t="shared" si="68"/>
        <v/>
      </c>
      <c r="AA64" s="65" t="str">
        <f t="shared" si="69"/>
        <v/>
      </c>
      <c r="AB64" s="56" t="str">
        <f t="shared" si="16"/>
        <v/>
      </c>
      <c r="AC64" s="66" t="str">
        <f t="shared" si="70"/>
        <v/>
      </c>
      <c r="AD64" s="58" t="str">
        <f t="shared" si="71"/>
        <v/>
      </c>
      <c r="AE64" s="67" t="str">
        <f t="shared" si="72"/>
        <v/>
      </c>
      <c r="AF64" s="60" t="str">
        <f t="shared" si="73"/>
        <v/>
      </c>
      <c r="AG64" s="60" t="str">
        <f t="shared" si="74"/>
        <v/>
      </c>
      <c r="AH64" s="68" t="str">
        <f t="shared" si="75"/>
        <v/>
      </c>
      <c r="AI64" s="69" t="str">
        <f t="shared" si="23"/>
        <v/>
      </c>
      <c r="AJ64" s="63" t="str">
        <f t="shared" si="76"/>
        <v/>
      </c>
      <c r="AK64" s="63" t="str">
        <f t="shared" si="77"/>
        <v/>
      </c>
      <c r="AL64" s="63" t="str">
        <f t="shared" si="78"/>
        <v/>
      </c>
      <c r="AM64" s="63" t="str">
        <f t="shared" si="79"/>
        <v/>
      </c>
      <c r="AN64" s="63" t="str">
        <f t="shared" si="80"/>
        <v/>
      </c>
    </row>
    <row r="65" spans="3:40" ht="24.5" thickTop="1" thickBot="1" x14ac:dyDescent="0.55000000000000004">
      <c r="C65" s="50"/>
      <c r="D65" s="51"/>
      <c r="E65" s="51"/>
      <c r="F65" s="52"/>
      <c r="G65" s="52"/>
      <c r="H65" s="51"/>
      <c r="I65" s="51"/>
      <c r="J65" s="53"/>
      <c r="K65" s="53"/>
      <c r="L65" s="54" t="str">
        <f t="shared" si="81"/>
        <v/>
      </c>
      <c r="M65" s="55" t="str">
        <f t="shared" si="59"/>
        <v/>
      </c>
      <c r="N65" s="56" t="str">
        <f t="shared" si="2"/>
        <v/>
      </c>
      <c r="O65" s="57" t="str">
        <f t="shared" si="60"/>
        <v/>
      </c>
      <c r="P65" s="58" t="str">
        <f t="shared" si="4"/>
        <v/>
      </c>
      <c r="Q65" s="59" t="str">
        <f t="shared" si="61"/>
        <v/>
      </c>
      <c r="R65" s="60" t="str">
        <f t="shared" si="62"/>
        <v/>
      </c>
      <c r="S65" s="55" t="str">
        <f t="shared" si="63"/>
        <v/>
      </c>
      <c r="T65" s="61" t="str">
        <f t="shared" si="64"/>
        <v/>
      </c>
      <c r="U65" s="62" t="str">
        <f t="shared" si="9"/>
        <v/>
      </c>
      <c r="V65" s="63" t="str">
        <f t="shared" si="65"/>
        <v/>
      </c>
      <c r="W65" s="64" t="str">
        <f t="shared" si="11"/>
        <v/>
      </c>
      <c r="X65" s="63" t="str">
        <f t="shared" si="66"/>
        <v/>
      </c>
      <c r="Y65" s="63" t="str">
        <f t="shared" si="67"/>
        <v/>
      </c>
      <c r="Z65" s="55" t="str">
        <f t="shared" si="68"/>
        <v/>
      </c>
      <c r="AA65" s="65" t="str">
        <f t="shared" si="69"/>
        <v/>
      </c>
      <c r="AB65" s="56" t="str">
        <f t="shared" si="16"/>
        <v/>
      </c>
      <c r="AC65" s="66" t="str">
        <f t="shared" si="70"/>
        <v/>
      </c>
      <c r="AD65" s="58" t="str">
        <f t="shared" si="71"/>
        <v/>
      </c>
      <c r="AE65" s="67" t="str">
        <f t="shared" si="72"/>
        <v/>
      </c>
      <c r="AF65" s="60" t="str">
        <f t="shared" si="73"/>
        <v/>
      </c>
      <c r="AG65" s="60" t="str">
        <f t="shared" si="74"/>
        <v/>
      </c>
      <c r="AH65" s="68" t="str">
        <f t="shared" si="75"/>
        <v/>
      </c>
      <c r="AI65" s="69" t="str">
        <f t="shared" si="23"/>
        <v/>
      </c>
      <c r="AJ65" s="63" t="str">
        <f t="shared" si="76"/>
        <v/>
      </c>
      <c r="AK65" s="63" t="str">
        <f t="shared" si="77"/>
        <v/>
      </c>
      <c r="AL65" s="63" t="str">
        <f t="shared" si="78"/>
        <v/>
      </c>
      <c r="AM65" s="63" t="str">
        <f t="shared" si="79"/>
        <v/>
      </c>
      <c r="AN65" s="63" t="str">
        <f t="shared" si="80"/>
        <v/>
      </c>
    </row>
    <row r="66" spans="3:40" ht="24.5" thickTop="1" thickBot="1" x14ac:dyDescent="0.55000000000000004">
      <c r="C66" s="50"/>
      <c r="D66" s="51"/>
      <c r="E66" s="51"/>
      <c r="F66" s="52"/>
      <c r="G66" s="52"/>
      <c r="H66" s="51"/>
      <c r="I66" s="51"/>
      <c r="J66" s="53"/>
      <c r="K66" s="53"/>
      <c r="L66" s="54" t="str">
        <f t="shared" si="81"/>
        <v/>
      </c>
      <c r="M66" s="55" t="str">
        <f t="shared" si="59"/>
        <v/>
      </c>
      <c r="N66" s="56" t="str">
        <f t="shared" si="2"/>
        <v/>
      </c>
      <c r="O66" s="57" t="str">
        <f t="shared" si="60"/>
        <v/>
      </c>
      <c r="P66" s="58" t="str">
        <f t="shared" si="4"/>
        <v/>
      </c>
      <c r="Q66" s="59" t="str">
        <f t="shared" si="61"/>
        <v/>
      </c>
      <c r="R66" s="60" t="str">
        <f t="shared" si="62"/>
        <v/>
      </c>
      <c r="S66" s="55" t="str">
        <f t="shared" si="63"/>
        <v/>
      </c>
      <c r="T66" s="61" t="str">
        <f t="shared" si="64"/>
        <v/>
      </c>
      <c r="U66" s="62" t="str">
        <f t="shared" si="9"/>
        <v/>
      </c>
      <c r="V66" s="63" t="str">
        <f t="shared" si="65"/>
        <v/>
      </c>
      <c r="W66" s="64" t="str">
        <f t="shared" si="11"/>
        <v/>
      </c>
      <c r="X66" s="63" t="str">
        <f t="shared" si="66"/>
        <v/>
      </c>
      <c r="Y66" s="63" t="str">
        <f t="shared" si="67"/>
        <v/>
      </c>
      <c r="Z66" s="55" t="str">
        <f t="shared" si="68"/>
        <v/>
      </c>
      <c r="AA66" s="65" t="str">
        <f t="shared" si="69"/>
        <v/>
      </c>
      <c r="AB66" s="56" t="str">
        <f t="shared" si="16"/>
        <v/>
      </c>
      <c r="AC66" s="66" t="str">
        <f t="shared" si="70"/>
        <v/>
      </c>
      <c r="AD66" s="58" t="str">
        <f t="shared" si="71"/>
        <v/>
      </c>
      <c r="AE66" s="67" t="str">
        <f t="shared" si="72"/>
        <v/>
      </c>
      <c r="AF66" s="60" t="str">
        <f t="shared" si="73"/>
        <v/>
      </c>
      <c r="AG66" s="60" t="str">
        <f t="shared" si="74"/>
        <v/>
      </c>
      <c r="AH66" s="68" t="str">
        <f t="shared" si="75"/>
        <v/>
      </c>
      <c r="AI66" s="69" t="str">
        <f t="shared" si="23"/>
        <v/>
      </c>
      <c r="AJ66" s="63" t="str">
        <f t="shared" si="76"/>
        <v/>
      </c>
      <c r="AK66" s="63" t="str">
        <f t="shared" si="77"/>
        <v/>
      </c>
      <c r="AL66" s="63" t="str">
        <f t="shared" si="78"/>
        <v/>
      </c>
      <c r="AM66" s="63" t="str">
        <f t="shared" si="79"/>
        <v/>
      </c>
      <c r="AN66" s="63" t="str">
        <f t="shared" si="80"/>
        <v/>
      </c>
    </row>
    <row r="67" spans="3:40" ht="24.5" thickTop="1" thickBot="1" x14ac:dyDescent="0.55000000000000004">
      <c r="C67" s="50"/>
      <c r="D67" s="51"/>
      <c r="E67" s="51"/>
      <c r="F67" s="52"/>
      <c r="G67" s="52"/>
      <c r="H67" s="51"/>
      <c r="I67" s="51"/>
      <c r="J67" s="53"/>
      <c r="K67" s="53"/>
      <c r="L67" s="77" t="str">
        <f t="shared" si="81"/>
        <v/>
      </c>
      <c r="M67" s="55" t="str">
        <f t="shared" si="59"/>
        <v/>
      </c>
      <c r="N67" s="56" t="str">
        <f t="shared" si="2"/>
        <v/>
      </c>
      <c r="O67" s="57" t="str">
        <f t="shared" si="60"/>
        <v/>
      </c>
      <c r="P67" s="58" t="str">
        <f t="shared" si="4"/>
        <v/>
      </c>
      <c r="Q67" s="59" t="str">
        <f t="shared" si="61"/>
        <v/>
      </c>
      <c r="R67" s="60" t="str">
        <f t="shared" si="62"/>
        <v/>
      </c>
      <c r="S67" s="55" t="str">
        <f t="shared" si="63"/>
        <v/>
      </c>
      <c r="T67" s="61" t="str">
        <f t="shared" si="64"/>
        <v/>
      </c>
      <c r="U67" s="62" t="str">
        <f t="shared" si="9"/>
        <v/>
      </c>
      <c r="V67" s="63" t="str">
        <f t="shared" si="65"/>
        <v/>
      </c>
      <c r="W67" s="64" t="str">
        <f t="shared" si="11"/>
        <v/>
      </c>
      <c r="X67" s="63" t="str">
        <f t="shared" si="66"/>
        <v/>
      </c>
      <c r="Y67" s="63" t="str">
        <f t="shared" si="67"/>
        <v/>
      </c>
      <c r="Z67" s="55" t="str">
        <f t="shared" si="68"/>
        <v/>
      </c>
      <c r="AA67" s="65" t="str">
        <f t="shared" si="69"/>
        <v/>
      </c>
      <c r="AB67" s="56" t="str">
        <f t="shared" si="16"/>
        <v/>
      </c>
      <c r="AC67" s="66" t="str">
        <f t="shared" si="70"/>
        <v/>
      </c>
      <c r="AD67" s="58" t="str">
        <f t="shared" si="71"/>
        <v/>
      </c>
      <c r="AE67" s="67" t="str">
        <f t="shared" si="72"/>
        <v/>
      </c>
      <c r="AF67" s="60" t="str">
        <f t="shared" si="73"/>
        <v/>
      </c>
      <c r="AG67" s="60" t="str">
        <f t="shared" si="74"/>
        <v/>
      </c>
      <c r="AH67" s="68" t="str">
        <f t="shared" si="75"/>
        <v/>
      </c>
      <c r="AI67" s="69" t="str">
        <f t="shared" si="23"/>
        <v/>
      </c>
      <c r="AJ67" s="63" t="str">
        <f t="shared" si="76"/>
        <v/>
      </c>
      <c r="AK67" s="63" t="str">
        <f t="shared" si="77"/>
        <v/>
      </c>
      <c r="AL67" s="63" t="str">
        <f t="shared" si="78"/>
        <v/>
      </c>
      <c r="AM67" s="63" t="str">
        <f t="shared" si="79"/>
        <v/>
      </c>
      <c r="AN67" s="63" t="str">
        <f t="shared" si="80"/>
        <v/>
      </c>
    </row>
    <row r="68" spans="3:40" ht="24.5" thickTop="1" thickBot="1" x14ac:dyDescent="0.55000000000000004">
      <c r="C68" s="50"/>
      <c r="D68" s="51"/>
      <c r="E68" s="51"/>
      <c r="F68" s="52"/>
      <c r="G68" s="52"/>
      <c r="H68" s="51"/>
      <c r="I68" s="51"/>
      <c r="J68" s="53"/>
      <c r="K68" s="53"/>
      <c r="L68" s="77" t="str">
        <f t="shared" si="81"/>
        <v/>
      </c>
      <c r="M68" s="55" t="str">
        <f t="shared" si="59"/>
        <v/>
      </c>
      <c r="N68" s="56" t="str">
        <f t="shared" si="2"/>
        <v/>
      </c>
      <c r="O68" s="57" t="str">
        <f t="shared" si="60"/>
        <v/>
      </c>
      <c r="P68" s="58" t="str">
        <f t="shared" si="4"/>
        <v/>
      </c>
      <c r="Q68" s="59" t="str">
        <f t="shared" si="61"/>
        <v/>
      </c>
      <c r="R68" s="60" t="str">
        <f t="shared" si="62"/>
        <v/>
      </c>
      <c r="S68" s="55" t="str">
        <f t="shared" si="63"/>
        <v/>
      </c>
      <c r="T68" s="61" t="str">
        <f t="shared" si="64"/>
        <v/>
      </c>
      <c r="U68" s="62" t="str">
        <f t="shared" si="9"/>
        <v/>
      </c>
      <c r="V68" s="63" t="str">
        <f t="shared" si="65"/>
        <v/>
      </c>
      <c r="W68" s="64" t="str">
        <f t="shared" si="11"/>
        <v/>
      </c>
      <c r="X68" s="63" t="str">
        <f t="shared" si="66"/>
        <v/>
      </c>
      <c r="Y68" s="63" t="str">
        <f t="shared" si="67"/>
        <v/>
      </c>
      <c r="Z68" s="55" t="str">
        <f t="shared" si="68"/>
        <v/>
      </c>
      <c r="AA68" s="65" t="str">
        <f t="shared" si="69"/>
        <v/>
      </c>
      <c r="AB68" s="56" t="str">
        <f t="shared" si="16"/>
        <v/>
      </c>
      <c r="AC68" s="66" t="str">
        <f t="shared" si="70"/>
        <v/>
      </c>
      <c r="AD68" s="58" t="str">
        <f t="shared" si="71"/>
        <v/>
      </c>
      <c r="AE68" s="67" t="str">
        <f t="shared" si="72"/>
        <v/>
      </c>
      <c r="AF68" s="60" t="str">
        <f t="shared" si="73"/>
        <v/>
      </c>
      <c r="AG68" s="60" t="str">
        <f t="shared" si="74"/>
        <v/>
      </c>
      <c r="AH68" s="68" t="str">
        <f t="shared" si="75"/>
        <v/>
      </c>
      <c r="AI68" s="69" t="str">
        <f t="shared" si="23"/>
        <v/>
      </c>
      <c r="AJ68" s="63" t="str">
        <f t="shared" si="76"/>
        <v/>
      </c>
      <c r="AK68" s="63" t="str">
        <f t="shared" si="77"/>
        <v/>
      </c>
      <c r="AL68" s="63" t="str">
        <f t="shared" si="78"/>
        <v/>
      </c>
      <c r="AM68" s="63" t="str">
        <f t="shared" si="79"/>
        <v/>
      </c>
      <c r="AN68" s="63" t="str">
        <f t="shared" si="80"/>
        <v/>
      </c>
    </row>
    <row r="69" spans="3:40" ht="24.5" thickTop="1" thickBot="1" x14ac:dyDescent="0.55000000000000004">
      <c r="C69" s="50"/>
      <c r="D69" s="51"/>
      <c r="E69" s="51"/>
      <c r="F69" s="52"/>
      <c r="G69" s="52"/>
      <c r="H69" s="51"/>
      <c r="I69" s="51"/>
      <c r="J69" s="53"/>
      <c r="K69" s="53"/>
      <c r="L69" s="77" t="str">
        <f t="shared" si="81"/>
        <v/>
      </c>
      <c r="M69" s="55" t="str">
        <f t="shared" si="59"/>
        <v/>
      </c>
      <c r="N69" s="56" t="str">
        <f t="shared" si="2"/>
        <v/>
      </c>
      <c r="O69" s="57" t="str">
        <f t="shared" si="60"/>
        <v/>
      </c>
      <c r="P69" s="58" t="str">
        <f t="shared" si="4"/>
        <v/>
      </c>
      <c r="Q69" s="59" t="str">
        <f t="shared" si="61"/>
        <v/>
      </c>
      <c r="R69" s="60" t="str">
        <f t="shared" si="62"/>
        <v/>
      </c>
      <c r="S69" s="55" t="str">
        <f t="shared" si="63"/>
        <v/>
      </c>
      <c r="T69" s="61" t="str">
        <f t="shared" si="64"/>
        <v/>
      </c>
      <c r="U69" s="62" t="str">
        <f t="shared" si="9"/>
        <v/>
      </c>
      <c r="V69" s="63" t="str">
        <f t="shared" si="65"/>
        <v/>
      </c>
      <c r="W69" s="64" t="str">
        <f t="shared" si="11"/>
        <v/>
      </c>
      <c r="X69" s="63" t="str">
        <f t="shared" si="66"/>
        <v/>
      </c>
      <c r="Y69" s="63" t="str">
        <f t="shared" si="67"/>
        <v/>
      </c>
      <c r="Z69" s="55" t="str">
        <f t="shared" si="68"/>
        <v/>
      </c>
      <c r="AA69" s="65" t="str">
        <f t="shared" si="69"/>
        <v/>
      </c>
      <c r="AB69" s="56" t="str">
        <f t="shared" si="16"/>
        <v/>
      </c>
      <c r="AC69" s="66" t="str">
        <f t="shared" si="70"/>
        <v/>
      </c>
      <c r="AD69" s="58" t="str">
        <f t="shared" si="71"/>
        <v/>
      </c>
      <c r="AE69" s="67" t="str">
        <f t="shared" si="72"/>
        <v/>
      </c>
      <c r="AF69" s="60" t="str">
        <f t="shared" si="73"/>
        <v/>
      </c>
      <c r="AG69" s="60" t="str">
        <f t="shared" si="74"/>
        <v/>
      </c>
      <c r="AH69" s="68" t="str">
        <f t="shared" si="75"/>
        <v/>
      </c>
      <c r="AI69" s="69" t="str">
        <f t="shared" si="23"/>
        <v/>
      </c>
      <c r="AJ69" s="63" t="str">
        <f t="shared" si="76"/>
        <v/>
      </c>
      <c r="AK69" s="63" t="str">
        <f t="shared" si="77"/>
        <v/>
      </c>
      <c r="AL69" s="63" t="str">
        <f t="shared" si="78"/>
        <v/>
      </c>
      <c r="AM69" s="63" t="str">
        <f t="shared" si="79"/>
        <v/>
      </c>
      <c r="AN69" s="63" t="str">
        <f t="shared" si="80"/>
        <v/>
      </c>
    </row>
    <row r="70" spans="3:40" ht="24.5" thickTop="1" thickBot="1" x14ac:dyDescent="0.55000000000000004">
      <c r="C70" s="50"/>
      <c r="D70" s="51"/>
      <c r="E70" s="51"/>
      <c r="F70" s="52"/>
      <c r="G70" s="52"/>
      <c r="H70" s="51"/>
      <c r="I70" s="51"/>
      <c r="J70" s="53"/>
      <c r="K70" s="53"/>
      <c r="L70" s="54" t="str">
        <f t="shared" si="81"/>
        <v/>
      </c>
      <c r="M70" s="55" t="str">
        <f t="shared" si="59"/>
        <v/>
      </c>
      <c r="N70" s="56" t="str">
        <f t="shared" si="2"/>
        <v/>
      </c>
      <c r="O70" s="57" t="str">
        <f t="shared" si="60"/>
        <v/>
      </c>
      <c r="P70" s="58" t="str">
        <f t="shared" si="4"/>
        <v/>
      </c>
      <c r="Q70" s="59" t="str">
        <f t="shared" si="61"/>
        <v/>
      </c>
      <c r="R70" s="60" t="str">
        <f t="shared" si="62"/>
        <v/>
      </c>
      <c r="S70" s="55" t="str">
        <f t="shared" si="63"/>
        <v/>
      </c>
      <c r="T70" s="61" t="str">
        <f t="shared" si="64"/>
        <v/>
      </c>
      <c r="U70" s="62" t="str">
        <f t="shared" si="9"/>
        <v/>
      </c>
      <c r="V70" s="63" t="str">
        <f t="shared" si="65"/>
        <v/>
      </c>
      <c r="W70" s="64" t="str">
        <f t="shared" si="11"/>
        <v/>
      </c>
      <c r="X70" s="63" t="str">
        <f t="shared" si="66"/>
        <v/>
      </c>
      <c r="Y70" s="63" t="str">
        <f t="shared" si="67"/>
        <v/>
      </c>
      <c r="Z70" s="55" t="str">
        <f t="shared" si="68"/>
        <v/>
      </c>
      <c r="AA70" s="65" t="str">
        <f t="shared" si="69"/>
        <v/>
      </c>
      <c r="AB70" s="56" t="str">
        <f t="shared" si="16"/>
        <v/>
      </c>
      <c r="AC70" s="66" t="str">
        <f t="shared" si="70"/>
        <v/>
      </c>
      <c r="AD70" s="58" t="str">
        <f t="shared" si="71"/>
        <v/>
      </c>
      <c r="AE70" s="67" t="str">
        <f t="shared" si="72"/>
        <v/>
      </c>
      <c r="AF70" s="60" t="str">
        <f t="shared" si="73"/>
        <v/>
      </c>
      <c r="AG70" s="60" t="str">
        <f t="shared" si="74"/>
        <v/>
      </c>
      <c r="AH70" s="68" t="str">
        <f t="shared" si="75"/>
        <v/>
      </c>
      <c r="AI70" s="69" t="str">
        <f t="shared" si="23"/>
        <v/>
      </c>
      <c r="AJ70" s="63" t="str">
        <f t="shared" si="76"/>
        <v/>
      </c>
      <c r="AK70" s="63" t="str">
        <f t="shared" si="77"/>
        <v/>
      </c>
      <c r="AL70" s="63" t="str">
        <f t="shared" si="78"/>
        <v/>
      </c>
      <c r="AM70" s="63" t="str">
        <f t="shared" si="79"/>
        <v/>
      </c>
      <c r="AN70" s="63" t="str">
        <f t="shared" si="80"/>
        <v/>
      </c>
    </row>
    <row r="71" spans="3:40" ht="24.5" thickTop="1" thickBot="1" x14ac:dyDescent="0.55000000000000004">
      <c r="C71" s="50"/>
      <c r="D71" s="51"/>
      <c r="E71" s="51"/>
      <c r="F71" s="52"/>
      <c r="G71" s="52"/>
      <c r="H71" s="51"/>
      <c r="I71" s="51"/>
      <c r="J71" s="53"/>
      <c r="K71" s="53"/>
      <c r="L71" s="54" t="str">
        <f t="shared" si="81"/>
        <v/>
      </c>
      <c r="M71" s="55" t="str">
        <f t="shared" si="59"/>
        <v/>
      </c>
      <c r="N71" s="56" t="str">
        <f t="shared" si="2"/>
        <v/>
      </c>
      <c r="O71" s="57" t="str">
        <f t="shared" si="60"/>
        <v/>
      </c>
      <c r="P71" s="58" t="str">
        <f t="shared" si="4"/>
        <v/>
      </c>
      <c r="Q71" s="59" t="str">
        <f t="shared" si="61"/>
        <v/>
      </c>
      <c r="R71" s="60" t="str">
        <f t="shared" si="62"/>
        <v/>
      </c>
      <c r="S71" s="55" t="str">
        <f t="shared" si="63"/>
        <v/>
      </c>
      <c r="T71" s="61" t="str">
        <f t="shared" si="64"/>
        <v/>
      </c>
      <c r="U71" s="62" t="str">
        <f t="shared" si="9"/>
        <v/>
      </c>
      <c r="V71" s="63" t="str">
        <f t="shared" si="65"/>
        <v/>
      </c>
      <c r="W71" s="64" t="str">
        <f t="shared" si="11"/>
        <v/>
      </c>
      <c r="X71" s="63" t="str">
        <f t="shared" si="66"/>
        <v/>
      </c>
      <c r="Y71" s="63" t="str">
        <f t="shared" si="67"/>
        <v/>
      </c>
      <c r="Z71" s="55" t="str">
        <f t="shared" si="68"/>
        <v/>
      </c>
      <c r="AA71" s="65" t="str">
        <f t="shared" si="69"/>
        <v/>
      </c>
      <c r="AB71" s="56" t="str">
        <f t="shared" si="16"/>
        <v/>
      </c>
      <c r="AC71" s="66" t="str">
        <f t="shared" si="70"/>
        <v/>
      </c>
      <c r="AD71" s="58" t="str">
        <f t="shared" si="71"/>
        <v/>
      </c>
      <c r="AE71" s="67" t="str">
        <f t="shared" si="72"/>
        <v/>
      </c>
      <c r="AF71" s="60" t="str">
        <f t="shared" si="73"/>
        <v/>
      </c>
      <c r="AG71" s="60" t="str">
        <f t="shared" si="74"/>
        <v/>
      </c>
      <c r="AH71" s="68" t="str">
        <f t="shared" si="75"/>
        <v/>
      </c>
      <c r="AI71" s="69" t="str">
        <f t="shared" si="23"/>
        <v/>
      </c>
      <c r="AJ71" s="63" t="str">
        <f t="shared" si="76"/>
        <v/>
      </c>
      <c r="AK71" s="63" t="str">
        <f t="shared" si="77"/>
        <v/>
      </c>
      <c r="AL71" s="63" t="str">
        <f t="shared" si="78"/>
        <v/>
      </c>
      <c r="AM71" s="63" t="str">
        <f t="shared" si="79"/>
        <v/>
      </c>
      <c r="AN71" s="63" t="str">
        <f t="shared" si="80"/>
        <v/>
      </c>
    </row>
    <row r="72" spans="3:40" ht="24.5" thickTop="1" thickBot="1" x14ac:dyDescent="0.55000000000000004">
      <c r="C72" s="50"/>
      <c r="D72" s="51"/>
      <c r="E72" s="51"/>
      <c r="F72" s="52"/>
      <c r="G72" s="52"/>
      <c r="H72" s="51"/>
      <c r="I72" s="51"/>
      <c r="J72" s="53"/>
      <c r="K72" s="53"/>
      <c r="L72" s="54" t="str">
        <f t="shared" si="81"/>
        <v/>
      </c>
      <c r="M72" s="55" t="str">
        <f t="shared" si="59"/>
        <v/>
      </c>
      <c r="N72" s="56" t="str">
        <f t="shared" si="2"/>
        <v/>
      </c>
      <c r="O72" s="57" t="str">
        <f t="shared" si="60"/>
        <v/>
      </c>
      <c r="P72" s="58" t="str">
        <f t="shared" si="4"/>
        <v/>
      </c>
      <c r="Q72" s="59" t="str">
        <f t="shared" si="61"/>
        <v/>
      </c>
      <c r="R72" s="60" t="str">
        <f t="shared" si="62"/>
        <v/>
      </c>
      <c r="S72" s="55" t="str">
        <f t="shared" si="63"/>
        <v/>
      </c>
      <c r="T72" s="61" t="str">
        <f t="shared" si="64"/>
        <v/>
      </c>
      <c r="U72" s="62" t="str">
        <f t="shared" si="9"/>
        <v/>
      </c>
      <c r="V72" s="63" t="str">
        <f t="shared" si="65"/>
        <v/>
      </c>
      <c r="W72" s="64" t="str">
        <f t="shared" si="11"/>
        <v/>
      </c>
      <c r="X72" s="63" t="str">
        <f t="shared" si="66"/>
        <v/>
      </c>
      <c r="Y72" s="63" t="str">
        <f t="shared" si="67"/>
        <v/>
      </c>
      <c r="Z72" s="55" t="str">
        <f t="shared" si="68"/>
        <v/>
      </c>
      <c r="AA72" s="65" t="str">
        <f t="shared" si="69"/>
        <v/>
      </c>
      <c r="AB72" s="56" t="str">
        <f t="shared" si="16"/>
        <v/>
      </c>
      <c r="AC72" s="66" t="str">
        <f t="shared" si="70"/>
        <v/>
      </c>
      <c r="AD72" s="58" t="str">
        <f t="shared" si="71"/>
        <v/>
      </c>
      <c r="AE72" s="67" t="str">
        <f t="shared" si="72"/>
        <v/>
      </c>
      <c r="AF72" s="60" t="str">
        <f t="shared" si="73"/>
        <v/>
      </c>
      <c r="AG72" s="60" t="str">
        <f t="shared" si="74"/>
        <v/>
      </c>
      <c r="AH72" s="68" t="str">
        <f t="shared" si="75"/>
        <v/>
      </c>
      <c r="AI72" s="69" t="str">
        <f t="shared" si="23"/>
        <v/>
      </c>
      <c r="AJ72" s="63" t="str">
        <f t="shared" si="76"/>
        <v/>
      </c>
      <c r="AK72" s="63" t="str">
        <f t="shared" si="77"/>
        <v/>
      </c>
      <c r="AL72" s="63" t="str">
        <f t="shared" si="78"/>
        <v/>
      </c>
      <c r="AM72" s="63" t="str">
        <f t="shared" si="79"/>
        <v/>
      </c>
      <c r="AN72" s="63" t="str">
        <f t="shared" si="80"/>
        <v/>
      </c>
    </row>
    <row r="73" spans="3:40" ht="24.5" thickTop="1" thickBot="1" x14ac:dyDescent="0.55000000000000004">
      <c r="C73" s="50"/>
      <c r="D73" s="51"/>
      <c r="E73" s="51"/>
      <c r="F73" s="52"/>
      <c r="G73" s="52"/>
      <c r="H73" s="51"/>
      <c r="I73" s="51"/>
      <c r="J73" s="53"/>
      <c r="K73" s="53"/>
      <c r="L73" s="54" t="str">
        <f t="shared" si="81"/>
        <v/>
      </c>
      <c r="M73" s="55" t="str">
        <f t="shared" si="59"/>
        <v/>
      </c>
      <c r="N73" s="56" t="str">
        <f t="shared" si="2"/>
        <v/>
      </c>
      <c r="O73" s="57" t="str">
        <f t="shared" si="60"/>
        <v/>
      </c>
      <c r="P73" s="58" t="str">
        <f t="shared" si="4"/>
        <v/>
      </c>
      <c r="Q73" s="59" t="str">
        <f t="shared" si="61"/>
        <v/>
      </c>
      <c r="R73" s="60" t="str">
        <f t="shared" si="62"/>
        <v/>
      </c>
      <c r="S73" s="55" t="str">
        <f t="shared" si="63"/>
        <v/>
      </c>
      <c r="T73" s="61" t="str">
        <f t="shared" si="64"/>
        <v/>
      </c>
      <c r="U73" s="62" t="str">
        <f t="shared" si="9"/>
        <v/>
      </c>
      <c r="V73" s="63" t="str">
        <f t="shared" si="65"/>
        <v/>
      </c>
      <c r="W73" s="64" t="str">
        <f t="shared" si="11"/>
        <v/>
      </c>
      <c r="X73" s="63" t="str">
        <f t="shared" si="66"/>
        <v/>
      </c>
      <c r="Y73" s="63" t="str">
        <f t="shared" si="67"/>
        <v/>
      </c>
      <c r="Z73" s="55" t="str">
        <f t="shared" si="68"/>
        <v/>
      </c>
      <c r="AA73" s="65" t="str">
        <f t="shared" si="69"/>
        <v/>
      </c>
      <c r="AB73" s="56" t="str">
        <f t="shared" si="16"/>
        <v/>
      </c>
      <c r="AC73" s="66" t="str">
        <f t="shared" si="70"/>
        <v/>
      </c>
      <c r="AD73" s="58" t="str">
        <f t="shared" si="71"/>
        <v/>
      </c>
      <c r="AE73" s="67" t="str">
        <f t="shared" si="72"/>
        <v/>
      </c>
      <c r="AF73" s="60" t="str">
        <f t="shared" si="73"/>
        <v/>
      </c>
      <c r="AG73" s="60" t="str">
        <f t="shared" si="74"/>
        <v/>
      </c>
      <c r="AH73" s="68" t="str">
        <f t="shared" si="75"/>
        <v/>
      </c>
      <c r="AI73" s="69" t="str">
        <f t="shared" si="23"/>
        <v/>
      </c>
      <c r="AJ73" s="63" t="str">
        <f t="shared" si="76"/>
        <v/>
      </c>
      <c r="AK73" s="63" t="str">
        <f t="shared" si="77"/>
        <v/>
      </c>
      <c r="AL73" s="63" t="str">
        <f t="shared" si="78"/>
        <v/>
      </c>
      <c r="AM73" s="63" t="str">
        <f t="shared" si="79"/>
        <v/>
      </c>
      <c r="AN73" s="63" t="str">
        <f t="shared" si="80"/>
        <v/>
      </c>
    </row>
    <row r="74" spans="3:40" ht="24.5" thickTop="1" thickBot="1" x14ac:dyDescent="0.55000000000000004">
      <c r="C74" s="50"/>
      <c r="D74" s="51"/>
      <c r="E74" s="51"/>
      <c r="F74" s="52"/>
      <c r="G74" s="52"/>
      <c r="H74" s="51"/>
      <c r="I74" s="51"/>
      <c r="J74" s="53"/>
      <c r="K74" s="53"/>
      <c r="L74" s="54" t="str">
        <f t="shared" si="81"/>
        <v/>
      </c>
      <c r="M74" s="55" t="str">
        <f t="shared" si="59"/>
        <v/>
      </c>
      <c r="N74" s="56" t="str">
        <f t="shared" si="2"/>
        <v/>
      </c>
      <c r="O74" s="57" t="str">
        <f t="shared" si="60"/>
        <v/>
      </c>
      <c r="P74" s="58" t="str">
        <f t="shared" si="4"/>
        <v/>
      </c>
      <c r="Q74" s="59" t="str">
        <f t="shared" si="61"/>
        <v/>
      </c>
      <c r="R74" s="60" t="str">
        <f t="shared" si="62"/>
        <v/>
      </c>
      <c r="S74" s="55" t="str">
        <f t="shared" si="63"/>
        <v/>
      </c>
      <c r="T74" s="61" t="str">
        <f t="shared" si="64"/>
        <v/>
      </c>
      <c r="U74" s="62" t="str">
        <f t="shared" si="9"/>
        <v/>
      </c>
      <c r="V74" s="63" t="str">
        <f t="shared" si="65"/>
        <v/>
      </c>
      <c r="W74" s="64" t="str">
        <f t="shared" si="11"/>
        <v/>
      </c>
      <c r="X74" s="63" t="str">
        <f t="shared" si="66"/>
        <v/>
      </c>
      <c r="Y74" s="63" t="str">
        <f t="shared" si="67"/>
        <v/>
      </c>
      <c r="Z74" s="55" t="str">
        <f t="shared" si="68"/>
        <v/>
      </c>
      <c r="AA74" s="65" t="str">
        <f t="shared" si="69"/>
        <v/>
      </c>
      <c r="AB74" s="56" t="str">
        <f t="shared" si="16"/>
        <v/>
      </c>
      <c r="AC74" s="66" t="str">
        <f t="shared" si="70"/>
        <v/>
      </c>
      <c r="AD74" s="58" t="str">
        <f t="shared" si="71"/>
        <v/>
      </c>
      <c r="AE74" s="67" t="str">
        <f t="shared" si="72"/>
        <v/>
      </c>
      <c r="AF74" s="60" t="str">
        <f t="shared" si="73"/>
        <v/>
      </c>
      <c r="AG74" s="60" t="str">
        <f t="shared" si="74"/>
        <v/>
      </c>
      <c r="AH74" s="68" t="str">
        <f t="shared" si="75"/>
        <v/>
      </c>
      <c r="AI74" s="69" t="str">
        <f t="shared" si="23"/>
        <v/>
      </c>
      <c r="AJ74" s="63" t="str">
        <f t="shared" si="76"/>
        <v/>
      </c>
      <c r="AK74" s="63" t="str">
        <f t="shared" si="77"/>
        <v/>
      </c>
      <c r="AL74" s="63" t="str">
        <f t="shared" si="78"/>
        <v/>
      </c>
      <c r="AM74" s="63" t="str">
        <f t="shared" si="79"/>
        <v/>
      </c>
      <c r="AN74" s="63" t="str">
        <f t="shared" si="80"/>
        <v/>
      </c>
    </row>
    <row r="75" spans="3:40" ht="24.5" thickTop="1" thickBot="1" x14ac:dyDescent="0.55000000000000004">
      <c r="C75" s="50"/>
      <c r="D75" s="51"/>
      <c r="E75" s="51"/>
      <c r="F75" s="52"/>
      <c r="G75" s="52"/>
      <c r="H75" s="51"/>
      <c r="I75" s="51"/>
      <c r="J75" s="53"/>
      <c r="K75" s="53"/>
      <c r="L75" s="77" t="str">
        <f t="shared" si="81"/>
        <v/>
      </c>
      <c r="M75" s="55" t="str">
        <f t="shared" si="59"/>
        <v/>
      </c>
      <c r="N75" s="56" t="str">
        <f t="shared" si="2"/>
        <v/>
      </c>
      <c r="O75" s="57" t="str">
        <f t="shared" si="60"/>
        <v/>
      </c>
      <c r="P75" s="58" t="str">
        <f t="shared" si="4"/>
        <v/>
      </c>
      <c r="Q75" s="59" t="str">
        <f t="shared" si="61"/>
        <v/>
      </c>
      <c r="R75" s="60" t="str">
        <f t="shared" si="62"/>
        <v/>
      </c>
      <c r="S75" s="55" t="str">
        <f t="shared" si="63"/>
        <v/>
      </c>
      <c r="T75" s="61" t="str">
        <f t="shared" si="64"/>
        <v/>
      </c>
      <c r="U75" s="62" t="str">
        <f t="shared" si="9"/>
        <v/>
      </c>
      <c r="V75" s="63" t="str">
        <f t="shared" si="65"/>
        <v/>
      </c>
      <c r="W75" s="64" t="str">
        <f t="shared" si="11"/>
        <v/>
      </c>
      <c r="X75" s="63" t="str">
        <f t="shared" si="66"/>
        <v/>
      </c>
      <c r="Y75" s="63" t="str">
        <f t="shared" si="67"/>
        <v/>
      </c>
      <c r="Z75" s="55" t="str">
        <f t="shared" si="68"/>
        <v/>
      </c>
      <c r="AA75" s="65" t="str">
        <f t="shared" si="69"/>
        <v/>
      </c>
      <c r="AB75" s="56" t="str">
        <f t="shared" si="16"/>
        <v/>
      </c>
      <c r="AC75" s="66" t="str">
        <f t="shared" si="70"/>
        <v/>
      </c>
      <c r="AD75" s="58" t="str">
        <f t="shared" si="71"/>
        <v/>
      </c>
      <c r="AE75" s="67" t="str">
        <f t="shared" si="72"/>
        <v/>
      </c>
      <c r="AF75" s="60" t="str">
        <f t="shared" si="73"/>
        <v/>
      </c>
      <c r="AG75" s="60" t="str">
        <f t="shared" si="74"/>
        <v/>
      </c>
      <c r="AH75" s="68" t="str">
        <f t="shared" si="75"/>
        <v/>
      </c>
      <c r="AI75" s="69" t="str">
        <f t="shared" si="23"/>
        <v/>
      </c>
      <c r="AJ75" s="63" t="str">
        <f t="shared" si="76"/>
        <v/>
      </c>
      <c r="AK75" s="63" t="str">
        <f t="shared" si="77"/>
        <v/>
      </c>
      <c r="AL75" s="63" t="str">
        <f t="shared" si="78"/>
        <v/>
      </c>
      <c r="AM75" s="63" t="str">
        <f t="shared" si="79"/>
        <v/>
      </c>
      <c r="AN75" s="63" t="str">
        <f t="shared" si="80"/>
        <v/>
      </c>
    </row>
    <row r="76" spans="3:40" ht="24.5" thickTop="1" thickBot="1" x14ac:dyDescent="0.55000000000000004">
      <c r="C76" s="50"/>
      <c r="D76" s="51"/>
      <c r="E76" s="51"/>
      <c r="F76" s="52"/>
      <c r="G76" s="52"/>
      <c r="H76" s="51"/>
      <c r="I76" s="51"/>
      <c r="J76" s="53"/>
      <c r="K76" s="53"/>
      <c r="L76" s="77" t="str">
        <f t="shared" si="81"/>
        <v/>
      </c>
      <c r="M76" s="55" t="str">
        <f t="shared" si="59"/>
        <v/>
      </c>
      <c r="N76" s="56" t="str">
        <f t="shared" si="2"/>
        <v/>
      </c>
      <c r="O76" s="57" t="str">
        <f t="shared" si="60"/>
        <v/>
      </c>
      <c r="P76" s="58" t="str">
        <f t="shared" si="4"/>
        <v/>
      </c>
      <c r="Q76" s="59" t="str">
        <f t="shared" si="61"/>
        <v/>
      </c>
      <c r="R76" s="60" t="str">
        <f t="shared" si="62"/>
        <v/>
      </c>
      <c r="S76" s="55" t="str">
        <f t="shared" si="63"/>
        <v/>
      </c>
      <c r="T76" s="61" t="str">
        <f t="shared" si="64"/>
        <v/>
      </c>
      <c r="U76" s="62" t="str">
        <f t="shared" si="9"/>
        <v/>
      </c>
      <c r="V76" s="63" t="str">
        <f t="shared" si="65"/>
        <v/>
      </c>
      <c r="W76" s="64" t="str">
        <f t="shared" si="11"/>
        <v/>
      </c>
      <c r="X76" s="63" t="str">
        <f t="shared" si="66"/>
        <v/>
      </c>
      <c r="Y76" s="63" t="str">
        <f t="shared" si="67"/>
        <v/>
      </c>
      <c r="Z76" s="55" t="str">
        <f t="shared" si="68"/>
        <v/>
      </c>
      <c r="AA76" s="65" t="str">
        <f t="shared" si="69"/>
        <v/>
      </c>
      <c r="AB76" s="56" t="str">
        <f t="shared" si="16"/>
        <v/>
      </c>
      <c r="AC76" s="66" t="str">
        <f t="shared" si="70"/>
        <v/>
      </c>
      <c r="AD76" s="58" t="str">
        <f t="shared" si="71"/>
        <v/>
      </c>
      <c r="AE76" s="67" t="str">
        <f t="shared" si="72"/>
        <v/>
      </c>
      <c r="AF76" s="60" t="str">
        <f t="shared" si="73"/>
        <v/>
      </c>
      <c r="AG76" s="60" t="str">
        <f t="shared" si="74"/>
        <v/>
      </c>
      <c r="AH76" s="68" t="str">
        <f t="shared" si="75"/>
        <v/>
      </c>
      <c r="AI76" s="69" t="str">
        <f t="shared" si="23"/>
        <v/>
      </c>
      <c r="AJ76" s="63" t="str">
        <f t="shared" si="76"/>
        <v/>
      </c>
      <c r="AK76" s="63" t="str">
        <f t="shared" si="77"/>
        <v/>
      </c>
      <c r="AL76" s="63" t="str">
        <f t="shared" si="78"/>
        <v/>
      </c>
      <c r="AM76" s="63" t="str">
        <f t="shared" si="79"/>
        <v/>
      </c>
      <c r="AN76" s="63" t="str">
        <f t="shared" si="80"/>
        <v/>
      </c>
    </row>
    <row r="77" spans="3:40" ht="24.5" thickTop="1" thickBot="1" x14ac:dyDescent="0.55000000000000004">
      <c r="C77" s="50"/>
      <c r="D77" s="51"/>
      <c r="E77" s="51"/>
      <c r="F77" s="52"/>
      <c r="G77" s="52"/>
      <c r="H77" s="51"/>
      <c r="I77" s="51"/>
      <c r="J77" s="53"/>
      <c r="K77" s="53"/>
      <c r="L77" s="77" t="str">
        <f t="shared" si="81"/>
        <v/>
      </c>
      <c r="M77" s="55" t="str">
        <f t="shared" si="59"/>
        <v/>
      </c>
      <c r="N77" s="56" t="str">
        <f t="shared" si="2"/>
        <v/>
      </c>
      <c r="O77" s="57" t="str">
        <f t="shared" si="60"/>
        <v/>
      </c>
      <c r="P77" s="58" t="str">
        <f t="shared" si="4"/>
        <v/>
      </c>
      <c r="Q77" s="59" t="str">
        <f t="shared" si="61"/>
        <v/>
      </c>
      <c r="R77" s="60" t="str">
        <f t="shared" si="62"/>
        <v/>
      </c>
      <c r="S77" s="55" t="str">
        <f t="shared" si="63"/>
        <v/>
      </c>
      <c r="T77" s="61" t="str">
        <f t="shared" si="64"/>
        <v/>
      </c>
      <c r="U77" s="62" t="str">
        <f t="shared" si="9"/>
        <v/>
      </c>
      <c r="V77" s="63" t="str">
        <f t="shared" si="65"/>
        <v/>
      </c>
      <c r="W77" s="64" t="str">
        <f t="shared" si="11"/>
        <v/>
      </c>
      <c r="X77" s="63" t="str">
        <f t="shared" si="66"/>
        <v/>
      </c>
      <c r="Y77" s="63" t="str">
        <f t="shared" si="67"/>
        <v/>
      </c>
      <c r="Z77" s="55" t="str">
        <f t="shared" si="68"/>
        <v/>
      </c>
      <c r="AA77" s="65" t="str">
        <f t="shared" si="69"/>
        <v/>
      </c>
      <c r="AB77" s="56" t="str">
        <f t="shared" si="16"/>
        <v/>
      </c>
      <c r="AC77" s="66" t="str">
        <f t="shared" si="70"/>
        <v/>
      </c>
      <c r="AD77" s="58" t="str">
        <f t="shared" si="71"/>
        <v/>
      </c>
      <c r="AE77" s="67" t="str">
        <f t="shared" si="72"/>
        <v/>
      </c>
      <c r="AF77" s="60" t="str">
        <f t="shared" si="73"/>
        <v/>
      </c>
      <c r="AG77" s="60" t="str">
        <f t="shared" si="74"/>
        <v/>
      </c>
      <c r="AH77" s="68" t="str">
        <f t="shared" si="75"/>
        <v/>
      </c>
      <c r="AI77" s="69" t="str">
        <f t="shared" si="23"/>
        <v/>
      </c>
      <c r="AJ77" s="63" t="str">
        <f t="shared" si="76"/>
        <v/>
      </c>
      <c r="AK77" s="63" t="str">
        <f t="shared" si="77"/>
        <v/>
      </c>
      <c r="AL77" s="63" t="str">
        <f t="shared" si="78"/>
        <v/>
      </c>
      <c r="AM77" s="63" t="str">
        <f t="shared" si="79"/>
        <v/>
      </c>
      <c r="AN77" s="63" t="str">
        <f t="shared" si="80"/>
        <v/>
      </c>
    </row>
    <row r="78" spans="3:40" ht="24.5" thickTop="1" thickBot="1" x14ac:dyDescent="0.55000000000000004">
      <c r="C78" s="50"/>
      <c r="D78" s="51"/>
      <c r="E78" s="51"/>
      <c r="F78" s="52"/>
      <c r="G78" s="52"/>
      <c r="H78" s="51"/>
      <c r="I78" s="51"/>
      <c r="J78" s="53"/>
      <c r="K78" s="53"/>
      <c r="L78" s="77" t="str">
        <f t="shared" si="81"/>
        <v/>
      </c>
      <c r="M78" s="55" t="str">
        <f t="shared" si="59"/>
        <v/>
      </c>
      <c r="N78" s="56" t="str">
        <f t="shared" si="2"/>
        <v/>
      </c>
      <c r="O78" s="57" t="str">
        <f t="shared" si="60"/>
        <v/>
      </c>
      <c r="P78" s="58" t="str">
        <f t="shared" si="4"/>
        <v/>
      </c>
      <c r="Q78" s="59" t="str">
        <f t="shared" si="61"/>
        <v/>
      </c>
      <c r="R78" s="60" t="str">
        <f t="shared" si="62"/>
        <v/>
      </c>
      <c r="S78" s="55" t="str">
        <f t="shared" si="63"/>
        <v/>
      </c>
      <c r="T78" s="61" t="str">
        <f t="shared" si="64"/>
        <v/>
      </c>
      <c r="U78" s="62" t="str">
        <f t="shared" si="9"/>
        <v/>
      </c>
      <c r="V78" s="63" t="str">
        <f t="shared" si="65"/>
        <v/>
      </c>
      <c r="W78" s="64" t="str">
        <f t="shared" si="11"/>
        <v/>
      </c>
      <c r="X78" s="63" t="str">
        <f t="shared" si="66"/>
        <v/>
      </c>
      <c r="Y78" s="63" t="str">
        <f t="shared" si="67"/>
        <v/>
      </c>
      <c r="Z78" s="55" t="str">
        <f t="shared" si="68"/>
        <v/>
      </c>
      <c r="AA78" s="65" t="str">
        <f t="shared" si="69"/>
        <v/>
      </c>
      <c r="AB78" s="56" t="str">
        <f t="shared" si="16"/>
        <v/>
      </c>
      <c r="AC78" s="66" t="str">
        <f t="shared" si="70"/>
        <v/>
      </c>
      <c r="AD78" s="58" t="str">
        <f t="shared" si="71"/>
        <v/>
      </c>
      <c r="AE78" s="67" t="str">
        <f t="shared" si="72"/>
        <v/>
      </c>
      <c r="AF78" s="60" t="str">
        <f t="shared" si="73"/>
        <v/>
      </c>
      <c r="AG78" s="60" t="str">
        <f t="shared" si="74"/>
        <v/>
      </c>
      <c r="AH78" s="68" t="str">
        <f t="shared" si="75"/>
        <v/>
      </c>
      <c r="AI78" s="69" t="str">
        <f t="shared" si="23"/>
        <v/>
      </c>
      <c r="AJ78" s="63" t="str">
        <f t="shared" si="76"/>
        <v/>
      </c>
      <c r="AK78" s="63" t="str">
        <f t="shared" si="77"/>
        <v/>
      </c>
      <c r="AL78" s="63" t="str">
        <f t="shared" si="78"/>
        <v/>
      </c>
      <c r="AM78" s="63" t="str">
        <f t="shared" si="79"/>
        <v/>
      </c>
      <c r="AN78" s="63" t="str">
        <f t="shared" si="80"/>
        <v/>
      </c>
    </row>
    <row r="79" spans="3:40" ht="24.5" thickTop="1" thickBot="1" x14ac:dyDescent="0.55000000000000004">
      <c r="C79" s="50"/>
      <c r="D79" s="51"/>
      <c r="E79" s="51"/>
      <c r="F79" s="52"/>
      <c r="G79" s="52"/>
      <c r="H79" s="51"/>
      <c r="I79" s="51"/>
      <c r="J79" s="53"/>
      <c r="K79" s="53"/>
      <c r="L79" s="77" t="str">
        <f t="shared" si="81"/>
        <v/>
      </c>
      <c r="M79" s="55" t="str">
        <f t="shared" si="59"/>
        <v/>
      </c>
      <c r="N79" s="56" t="str">
        <f t="shared" si="2"/>
        <v/>
      </c>
      <c r="O79" s="57" t="str">
        <f t="shared" si="60"/>
        <v/>
      </c>
      <c r="P79" s="58" t="str">
        <f t="shared" si="4"/>
        <v/>
      </c>
      <c r="Q79" s="59" t="str">
        <f t="shared" si="61"/>
        <v/>
      </c>
      <c r="R79" s="60" t="str">
        <f t="shared" si="62"/>
        <v/>
      </c>
      <c r="S79" s="55" t="str">
        <f t="shared" si="63"/>
        <v/>
      </c>
      <c r="T79" s="61" t="str">
        <f t="shared" si="64"/>
        <v/>
      </c>
      <c r="U79" s="62" t="str">
        <f t="shared" si="9"/>
        <v/>
      </c>
      <c r="V79" s="63" t="str">
        <f t="shared" si="65"/>
        <v/>
      </c>
      <c r="W79" s="64" t="str">
        <f t="shared" si="11"/>
        <v/>
      </c>
      <c r="X79" s="63" t="str">
        <f t="shared" si="66"/>
        <v/>
      </c>
      <c r="Y79" s="63" t="str">
        <f t="shared" si="67"/>
        <v/>
      </c>
      <c r="Z79" s="55" t="str">
        <f t="shared" si="68"/>
        <v/>
      </c>
      <c r="AA79" s="65" t="str">
        <f t="shared" si="69"/>
        <v/>
      </c>
      <c r="AB79" s="56" t="str">
        <f t="shared" si="16"/>
        <v/>
      </c>
      <c r="AC79" s="66" t="str">
        <f t="shared" si="70"/>
        <v/>
      </c>
      <c r="AD79" s="58" t="str">
        <f t="shared" si="71"/>
        <v/>
      </c>
      <c r="AE79" s="67" t="str">
        <f t="shared" si="72"/>
        <v/>
      </c>
      <c r="AF79" s="60" t="str">
        <f t="shared" si="73"/>
        <v/>
      </c>
      <c r="AG79" s="60" t="str">
        <f t="shared" si="74"/>
        <v/>
      </c>
      <c r="AH79" s="68" t="str">
        <f t="shared" si="75"/>
        <v/>
      </c>
      <c r="AI79" s="69" t="str">
        <f t="shared" si="23"/>
        <v/>
      </c>
      <c r="AJ79" s="63" t="str">
        <f t="shared" si="76"/>
        <v/>
      </c>
      <c r="AK79" s="63" t="str">
        <f t="shared" si="77"/>
        <v/>
      </c>
      <c r="AL79" s="63" t="str">
        <f t="shared" si="78"/>
        <v/>
      </c>
      <c r="AM79" s="63" t="str">
        <f t="shared" si="79"/>
        <v/>
      </c>
      <c r="AN79" s="63" t="str">
        <f t="shared" si="80"/>
        <v/>
      </c>
    </row>
    <row r="80" spans="3:40" ht="24.5" thickTop="1" thickBot="1" x14ac:dyDescent="0.55000000000000004">
      <c r="C80" s="50"/>
      <c r="D80" s="51"/>
      <c r="E80" s="51"/>
      <c r="F80" s="52"/>
      <c r="G80" s="52"/>
      <c r="H80" s="51"/>
      <c r="I80" s="51"/>
      <c r="J80" s="53"/>
      <c r="K80" s="53"/>
      <c r="L80" s="54" t="str">
        <f>IF(C80="","",_xlfn.CONCAT("            { line: ","""",C80,", ",M80:AN80,""", sC: ","""",B80,"""},"))</f>
        <v/>
      </c>
      <c r="M80" s="55" t="str">
        <f t="shared" si="59"/>
        <v/>
      </c>
      <c r="N80" s="56" t="str">
        <f t="shared" si="2"/>
        <v/>
      </c>
      <c r="O80" s="57" t="str">
        <f t="shared" si="60"/>
        <v/>
      </c>
      <c r="P80" s="58" t="str">
        <f t="shared" si="4"/>
        <v/>
      </c>
      <c r="Q80" s="59" t="str">
        <f t="shared" si="61"/>
        <v/>
      </c>
      <c r="R80" s="60" t="str">
        <f t="shared" si="62"/>
        <v/>
      </c>
      <c r="S80" s="55" t="str">
        <f t="shared" si="63"/>
        <v/>
      </c>
      <c r="T80" s="61" t="str">
        <f t="shared" si="64"/>
        <v/>
      </c>
      <c r="U80" s="62" t="str">
        <f t="shared" si="9"/>
        <v/>
      </c>
      <c r="V80" s="63" t="str">
        <f t="shared" si="65"/>
        <v/>
      </c>
      <c r="W80" s="64" t="str">
        <f t="shared" si="11"/>
        <v/>
      </c>
      <c r="X80" s="63" t="str">
        <f t="shared" si="66"/>
        <v/>
      </c>
      <c r="Y80" s="63" t="str">
        <f t="shared" si="67"/>
        <v/>
      </c>
      <c r="Z80" s="55" t="str">
        <f t="shared" si="68"/>
        <v/>
      </c>
      <c r="AA80" s="65" t="str">
        <f t="shared" si="69"/>
        <v/>
      </c>
      <c r="AB80" s="56" t="str">
        <f t="shared" si="16"/>
        <v/>
      </c>
      <c r="AC80" s="66" t="str">
        <f t="shared" si="70"/>
        <v/>
      </c>
      <c r="AD80" s="58" t="str">
        <f t="shared" si="71"/>
        <v/>
      </c>
      <c r="AE80" s="67" t="str">
        <f t="shared" si="72"/>
        <v/>
      </c>
      <c r="AF80" s="60" t="str">
        <f t="shared" si="73"/>
        <v/>
      </c>
      <c r="AG80" s="60" t="str">
        <f t="shared" si="74"/>
        <v/>
      </c>
      <c r="AH80" s="68" t="str">
        <f t="shared" si="75"/>
        <v/>
      </c>
      <c r="AI80" s="69" t="str">
        <f t="shared" si="23"/>
        <v/>
      </c>
      <c r="AJ80" s="63" t="str">
        <f t="shared" si="76"/>
        <v/>
      </c>
      <c r="AK80" s="63" t="str">
        <f t="shared" si="77"/>
        <v/>
      </c>
      <c r="AL80" s="63" t="str">
        <f t="shared" si="78"/>
        <v/>
      </c>
      <c r="AM80" s="63" t="str">
        <f t="shared" si="79"/>
        <v/>
      </c>
      <c r="AN80" s="63" t="str">
        <f t="shared" si="80"/>
        <v/>
      </c>
    </row>
    <row r="81" spans="2:40" ht="26.5" thickTop="1" thickBot="1" x14ac:dyDescent="0.55000000000000004">
      <c r="C81" s="72"/>
      <c r="D81" s="73"/>
      <c r="E81" s="73"/>
      <c r="F81" s="73"/>
      <c r="G81" s="73"/>
      <c r="H81" s="73"/>
      <c r="I81" s="73"/>
      <c r="J81" s="73"/>
      <c r="K81" s="73"/>
      <c r="L81" s="74" t="s">
        <v>997</v>
      </c>
      <c r="M81" s="55"/>
      <c r="N81" s="56"/>
      <c r="O81" s="57"/>
      <c r="P81" s="58"/>
      <c r="Q81" s="59"/>
      <c r="R81" s="60"/>
      <c r="S81" s="55"/>
      <c r="T81" s="61"/>
      <c r="U81" s="62"/>
      <c r="V81" s="63"/>
      <c r="W81" s="64"/>
      <c r="X81" s="63"/>
      <c r="Y81" s="63"/>
      <c r="Z81" s="55"/>
      <c r="AA81" s="65"/>
      <c r="AB81" s="56"/>
      <c r="AC81" s="66"/>
      <c r="AD81" s="58"/>
      <c r="AE81" s="67"/>
      <c r="AF81" s="60"/>
      <c r="AG81" s="60"/>
      <c r="AH81" s="68"/>
      <c r="AI81" s="69"/>
      <c r="AJ81" s="63"/>
      <c r="AK81" s="63"/>
      <c r="AL81" s="63"/>
      <c r="AM81" s="63"/>
      <c r="AN81" s="63"/>
    </row>
    <row r="82" spans="2:40" ht="24.5" thickTop="1" thickBot="1" x14ac:dyDescent="0.55000000000000004">
      <c r="C82" s="50"/>
      <c r="D82" s="51"/>
      <c r="E82" s="51"/>
      <c r="F82" s="52"/>
      <c r="G82" s="52"/>
      <c r="H82" s="51"/>
      <c r="I82" s="51"/>
      <c r="J82" s="53"/>
      <c r="K82" s="53"/>
      <c r="L82" s="54" t="str">
        <f t="shared" ref="L82:L101" si="82">IF(C82="","",_xlfn.CONCAT("            { line: ","""",C82,", ",M82:AN82,""", sC: ","""",B82,"""},"))</f>
        <v/>
      </c>
      <c r="M82" s="55" t="str">
        <f t="shared" ref="M82:M101" si="83">IF(N82="","","(")</f>
        <v/>
      </c>
      <c r="N82" s="56" t="str">
        <f t="shared" ref="N82:N101" si="84">IF(D82="","",D82)</f>
        <v/>
      </c>
      <c r="O82" s="57" t="str">
        <f t="shared" ref="O82:O101" si="85">IF(N82="","",",")</f>
        <v/>
      </c>
      <c r="P82" s="58" t="str">
        <f t="shared" ref="P82:P101" si="86">IF(E82="","",E82)</f>
        <v/>
      </c>
      <c r="Q82" s="59" t="str">
        <f t="shared" ref="Q82:Q101" si="87">IF(N82="","",",")</f>
        <v/>
      </c>
      <c r="R82" s="60" t="str">
        <f t="shared" ref="R82:R101" si="88">IF(N82="","",15)</f>
        <v/>
      </c>
      <c r="S82" s="55" t="str">
        <f t="shared" ref="S82:S101" si="89">IF(N82="","",")")</f>
        <v/>
      </c>
      <c r="T82" s="61" t="str">
        <f t="shared" ref="T82:T101" si="90">IF(U82="","","(")</f>
        <v/>
      </c>
      <c r="U82" s="62" t="str">
        <f t="shared" ref="U82:U101" si="91">IF(F82="","",F82)</f>
        <v/>
      </c>
      <c r="V82" s="63" t="str">
        <f t="shared" ref="V82:V101" si="92">IF(U82="","",",")</f>
        <v/>
      </c>
      <c r="W82" s="64" t="str">
        <f t="shared" ref="W82:W101" si="93">IF(G82="","",G82)</f>
        <v/>
      </c>
      <c r="X82" s="63" t="str">
        <f t="shared" ref="X82:X101" si="94">IF(U82="","",",")</f>
        <v/>
      </c>
      <c r="Y82" s="63" t="str">
        <f t="shared" ref="Y82:Y101" si="95">IF(U82="","",250)</f>
        <v/>
      </c>
      <c r="Z82" s="55" t="str">
        <f t="shared" ref="Z82:Z101" si="96">IF(U82="","",")")</f>
        <v/>
      </c>
      <c r="AA82" s="65" t="str">
        <f t="shared" ref="AA82:AA101" si="97">IF(AB82="","","(")</f>
        <v/>
      </c>
      <c r="AB82" s="56" t="str">
        <f t="shared" ref="AB82:AB101" si="98">IF(H82="","",H82)</f>
        <v/>
      </c>
      <c r="AC82" s="66" t="str">
        <f t="shared" ref="AC82:AC101" si="99">IF(AB82="","",",")</f>
        <v/>
      </c>
      <c r="AD82" s="58" t="str">
        <f t="shared" si="71"/>
        <v/>
      </c>
      <c r="AE82" s="67" t="str">
        <f t="shared" ref="AE82:AE101" si="100">IF(AB82="","",",")</f>
        <v/>
      </c>
      <c r="AF82" s="60" t="str">
        <f t="shared" ref="AF82:AF101" si="101">IF(AB82="","",350)</f>
        <v/>
      </c>
      <c r="AG82" s="60" t="str">
        <f t="shared" ref="AG82:AG101" si="102">IF(AB82="","",")")</f>
        <v/>
      </c>
      <c r="AH82" s="68" t="str">
        <f t="shared" ref="AH82:AH101" si="103">IF(AI82="","","(")</f>
        <v/>
      </c>
      <c r="AI82" s="69" t="str">
        <f t="shared" ref="AI82:AI101" si="104">IF(J82="","",J82)</f>
        <v/>
      </c>
      <c r="AJ82" s="63" t="str">
        <f t="shared" ref="AJ82:AJ101" si="105">IF(AI82="","",",")</f>
        <v/>
      </c>
      <c r="AK82" s="63" t="str">
        <f t="shared" si="77"/>
        <v/>
      </c>
      <c r="AL82" s="63" t="str">
        <f t="shared" ref="AL82:AL101" si="106">IF(AI82="","",",")</f>
        <v/>
      </c>
      <c r="AM82" s="63" t="str">
        <f t="shared" ref="AM82:AM101" si="107">IF(AI82="","",450)</f>
        <v/>
      </c>
      <c r="AN82" s="63" t="str">
        <f t="shared" ref="AN82:AN101" si="108">IF(AI82="","",")")</f>
        <v/>
      </c>
    </row>
    <row r="83" spans="2:40" ht="26.5" thickTop="1" thickBot="1" x14ac:dyDescent="0.55000000000000004">
      <c r="C83" s="72"/>
      <c r="D83" s="73"/>
      <c r="E83" s="73"/>
      <c r="F83" s="73"/>
      <c r="G83" s="73"/>
      <c r="H83" s="73"/>
      <c r="I83" s="73"/>
      <c r="J83" s="73"/>
      <c r="K83" s="73"/>
      <c r="L83" s="74" t="s">
        <v>997</v>
      </c>
      <c r="M83" s="55"/>
      <c r="N83" s="56"/>
      <c r="O83" s="57"/>
      <c r="P83" s="58"/>
      <c r="Q83" s="59"/>
      <c r="R83" s="60"/>
      <c r="S83" s="55"/>
      <c r="T83" s="61"/>
      <c r="U83" s="62"/>
      <c r="V83" s="63"/>
      <c r="W83" s="64"/>
      <c r="X83" s="63"/>
      <c r="Y83" s="63"/>
      <c r="Z83" s="55"/>
      <c r="AA83" s="65"/>
      <c r="AB83" s="56"/>
      <c r="AC83" s="66"/>
      <c r="AD83" s="58"/>
      <c r="AE83" s="67"/>
      <c r="AF83" s="60"/>
      <c r="AG83" s="60"/>
      <c r="AH83" s="68"/>
      <c r="AI83" s="69"/>
      <c r="AJ83" s="63"/>
      <c r="AK83" s="63"/>
      <c r="AL83" s="63"/>
      <c r="AM83" s="63"/>
      <c r="AN83" s="63"/>
    </row>
    <row r="84" spans="2:40" ht="24.5" thickTop="1" thickBot="1" x14ac:dyDescent="0.55000000000000004">
      <c r="C84" s="78" t="s">
        <v>999</v>
      </c>
      <c r="D84" s="79"/>
      <c r="E84" s="79"/>
      <c r="F84" s="79"/>
      <c r="G84" s="79"/>
      <c r="H84" s="79"/>
      <c r="I84" s="79"/>
      <c r="J84" s="79"/>
      <c r="K84" s="79"/>
      <c r="L84" s="80" t="s">
        <v>1000</v>
      </c>
      <c r="M84" s="55" t="str">
        <f t="shared" ref="M84:M100" si="109">IF(N84="","","(")</f>
        <v/>
      </c>
      <c r="N84" s="56" t="str">
        <f t="shared" ref="N84:N100" si="110">IF(D84="","",D84)</f>
        <v/>
      </c>
      <c r="O84" s="57" t="str">
        <f t="shared" ref="O84:O100" si="111">IF(N84="","",",")</f>
        <v/>
      </c>
      <c r="P84" s="58" t="str">
        <f t="shared" ref="P84:P100" si="112">IF(E84="","",E84)</f>
        <v/>
      </c>
      <c r="Q84" s="59" t="str">
        <f t="shared" ref="Q84:Q100" si="113">IF(N84="","",",")</f>
        <v/>
      </c>
      <c r="R84" s="60" t="str">
        <f t="shared" ref="R84:R100" si="114">IF(N84="","",15)</f>
        <v/>
      </c>
      <c r="S84" s="55" t="str">
        <f t="shared" ref="S84:S100" si="115">IF(N84="","",")")</f>
        <v/>
      </c>
      <c r="T84" s="61" t="str">
        <f t="shared" ref="T84:T100" si="116">IF(U84="","","(")</f>
        <v/>
      </c>
      <c r="U84" s="62" t="str">
        <f t="shared" ref="U84:U100" si="117">IF(F84="","",F84)</f>
        <v/>
      </c>
      <c r="V84" s="63" t="str">
        <f t="shared" ref="V84:V100" si="118">IF(U84="","",",")</f>
        <v/>
      </c>
      <c r="W84" s="64" t="str">
        <f t="shared" ref="W84:W100" si="119">IF(G84="","",G84)</f>
        <v/>
      </c>
      <c r="X84" s="63" t="str">
        <f t="shared" ref="X84:X100" si="120">IF(U84="","",",")</f>
        <v/>
      </c>
      <c r="Y84" s="63" t="str">
        <f t="shared" ref="Y84:Y100" si="121">IF(U84="","",250)</f>
        <v/>
      </c>
      <c r="Z84" s="55" t="str">
        <f t="shared" ref="Z84:Z100" si="122">IF(U84="","",")")</f>
        <v/>
      </c>
      <c r="AA84" s="65" t="str">
        <f t="shared" ref="AA84:AA100" si="123">IF(AB84="","","(")</f>
        <v/>
      </c>
      <c r="AB84" s="56" t="str">
        <f t="shared" ref="AB84:AB100" si="124">IF(H84="","",H84)</f>
        <v/>
      </c>
      <c r="AC84" s="66" t="str">
        <f t="shared" ref="AC84:AC100" si="125">IF(AB84="","",",")</f>
        <v/>
      </c>
      <c r="AD84" s="58" t="str">
        <f t="shared" ref="AD84:AD100" si="126">IF(I84="","",I84)</f>
        <v/>
      </c>
      <c r="AE84" s="67" t="str">
        <f t="shared" ref="AE84:AE100" si="127">IF(AB84="","",",")</f>
        <v/>
      </c>
      <c r="AF84" s="60" t="str">
        <f t="shared" ref="AF84:AF100" si="128">IF(AB84="","",350)</f>
        <v/>
      </c>
      <c r="AG84" s="60" t="str">
        <f t="shared" ref="AG84:AG100" si="129">IF(AB84="","",")")</f>
        <v/>
      </c>
      <c r="AH84" s="68" t="str">
        <f t="shared" ref="AH84:AH100" si="130">IF(AI84="","","(")</f>
        <v/>
      </c>
      <c r="AI84" s="69" t="str">
        <f t="shared" ref="AI84:AI100" si="131">IF(J84="","",J84)</f>
        <v/>
      </c>
      <c r="AJ84" s="63" t="str">
        <f t="shared" ref="AJ84:AJ100" si="132">IF(AI84="","",",")</f>
        <v/>
      </c>
      <c r="AK84" s="63" t="str">
        <f t="shared" ref="AK84:AK100" si="133">IF(K84="","",K84)</f>
        <v/>
      </c>
      <c r="AL84" s="63" t="str">
        <f t="shared" ref="AL84:AL100" si="134">IF(AI84="","",",")</f>
        <v/>
      </c>
      <c r="AM84" s="63" t="str">
        <f t="shared" ref="AM84:AM100" si="135">IF(AI84="","",450)</f>
        <v/>
      </c>
      <c r="AN84" s="63" t="str">
        <f t="shared" ref="AN84:AN100" si="136">IF(AI84="","",")")</f>
        <v/>
      </c>
    </row>
    <row r="85" spans="2:40" ht="24.5" thickTop="1" thickBot="1" x14ac:dyDescent="0.55000000000000004">
      <c r="B85" t="s">
        <v>1001</v>
      </c>
      <c r="C85" s="81" t="s">
        <v>1002</v>
      </c>
      <c r="D85" s="82"/>
      <c r="E85" s="82"/>
      <c r="F85" s="82"/>
      <c r="G85" s="82"/>
      <c r="H85" s="82"/>
      <c r="I85" s="82"/>
      <c r="J85" s="82"/>
      <c r="K85" s="82"/>
      <c r="L85" s="83" t="str">
        <f>IF(C85="","",_xlfn.CONCAT("       triggerLine: ","""",C85,", ",M85:AN85,""", sC: ","""",B85,""", lines: ["))</f>
        <v xml:space="preserve">       triggerLine: "ASAMBLEA UNO, ", sC: "ta as", lines: [</v>
      </c>
      <c r="M85" s="55" t="str">
        <f t="shared" si="109"/>
        <v/>
      </c>
      <c r="N85" s="56" t="str">
        <f t="shared" si="110"/>
        <v/>
      </c>
      <c r="O85" s="57" t="str">
        <f t="shared" si="111"/>
        <v/>
      </c>
      <c r="P85" s="58" t="str">
        <f t="shared" si="112"/>
        <v/>
      </c>
      <c r="Q85" s="59" t="str">
        <f t="shared" si="113"/>
        <v/>
      </c>
      <c r="R85" s="60" t="str">
        <f t="shared" si="114"/>
        <v/>
      </c>
      <c r="S85" s="55" t="str">
        <f t="shared" si="115"/>
        <v/>
      </c>
      <c r="T85" s="61" t="str">
        <f t="shared" si="116"/>
        <v/>
      </c>
      <c r="U85" s="62" t="str">
        <f t="shared" si="117"/>
        <v/>
      </c>
      <c r="V85" s="63" t="str">
        <f t="shared" si="118"/>
        <v/>
      </c>
      <c r="W85" s="64" t="str">
        <f t="shared" si="119"/>
        <v/>
      </c>
      <c r="X85" s="63" t="str">
        <f t="shared" si="120"/>
        <v/>
      </c>
      <c r="Y85" s="63" t="str">
        <f t="shared" si="121"/>
        <v/>
      </c>
      <c r="Z85" s="55" t="str">
        <f t="shared" si="122"/>
        <v/>
      </c>
      <c r="AA85" s="65" t="str">
        <f t="shared" si="123"/>
        <v/>
      </c>
      <c r="AB85" s="56" t="str">
        <f t="shared" si="124"/>
        <v/>
      </c>
      <c r="AC85" s="66" t="str">
        <f t="shared" si="125"/>
        <v/>
      </c>
      <c r="AD85" s="58" t="str">
        <f t="shared" si="126"/>
        <v/>
      </c>
      <c r="AE85" s="67" t="str">
        <f t="shared" si="127"/>
        <v/>
      </c>
      <c r="AF85" s="60" t="str">
        <f t="shared" si="128"/>
        <v/>
      </c>
      <c r="AG85" s="60" t="str">
        <f t="shared" si="129"/>
        <v/>
      </c>
      <c r="AH85" s="68" t="str">
        <f t="shared" si="130"/>
        <v/>
      </c>
      <c r="AI85" s="69" t="str">
        <f t="shared" si="131"/>
        <v/>
      </c>
      <c r="AJ85" s="63" t="str">
        <f t="shared" si="132"/>
        <v/>
      </c>
      <c r="AK85" s="63" t="str">
        <f t="shared" si="133"/>
        <v/>
      </c>
      <c r="AL85" s="63" t="str">
        <f t="shared" si="134"/>
        <v/>
      </c>
      <c r="AM85" s="63" t="str">
        <f t="shared" si="135"/>
        <v/>
      </c>
      <c r="AN85" s="63" t="str">
        <f t="shared" si="136"/>
        <v/>
      </c>
    </row>
    <row r="86" spans="2:40" ht="24.5" thickTop="1" thickBot="1" x14ac:dyDescent="0.55000000000000004">
      <c r="B86" t="s">
        <v>1003</v>
      </c>
      <c r="C86" s="84" t="s">
        <v>1004</v>
      </c>
      <c r="D86" s="85"/>
      <c r="E86" s="85"/>
      <c r="F86" s="85"/>
      <c r="G86" s="85"/>
      <c r="H86" s="86"/>
      <c r="I86" s="86"/>
      <c r="J86" s="86"/>
      <c r="K86" s="86"/>
      <c r="L86" s="87" t="str">
        <f>IF(C86="","",_xlfn.CONCAT("            { line: ","""",C86,", ",M86:AN86,""", sC: ","""",B86,"""},"))</f>
        <v xml:space="preserve">            { line: "ASAMBLEA DOS, ", sC: "as"},</v>
      </c>
      <c r="M86" s="55" t="str">
        <f t="shared" si="109"/>
        <v/>
      </c>
      <c r="N86" s="56" t="str">
        <f t="shared" si="110"/>
        <v/>
      </c>
      <c r="O86" s="57" t="str">
        <f t="shared" si="111"/>
        <v/>
      </c>
      <c r="P86" s="58" t="str">
        <f t="shared" si="112"/>
        <v/>
      </c>
      <c r="Q86" s="59" t="str">
        <f t="shared" si="113"/>
        <v/>
      </c>
      <c r="R86" s="60" t="str">
        <f t="shared" si="114"/>
        <v/>
      </c>
      <c r="S86" s="55" t="str">
        <f t="shared" si="115"/>
        <v/>
      </c>
      <c r="T86" s="61" t="str">
        <f t="shared" si="116"/>
        <v/>
      </c>
      <c r="U86" s="62" t="str">
        <f t="shared" si="117"/>
        <v/>
      </c>
      <c r="V86" s="63" t="str">
        <f t="shared" si="118"/>
        <v/>
      </c>
      <c r="W86" s="64" t="str">
        <f t="shared" si="119"/>
        <v/>
      </c>
      <c r="X86" s="63" t="str">
        <f t="shared" si="120"/>
        <v/>
      </c>
      <c r="Y86" s="63" t="str">
        <f t="shared" si="121"/>
        <v/>
      </c>
      <c r="Z86" s="55" t="str">
        <f t="shared" si="122"/>
        <v/>
      </c>
      <c r="AA86" s="65" t="str">
        <f t="shared" si="123"/>
        <v/>
      </c>
      <c r="AB86" s="56" t="str">
        <f t="shared" si="124"/>
        <v/>
      </c>
      <c r="AC86" s="66" t="str">
        <f t="shared" si="125"/>
        <v/>
      </c>
      <c r="AD86" s="58" t="str">
        <f t="shared" si="126"/>
        <v/>
      </c>
      <c r="AE86" s="67" t="str">
        <f t="shared" si="127"/>
        <v/>
      </c>
      <c r="AF86" s="60" t="str">
        <f t="shared" si="128"/>
        <v/>
      </c>
      <c r="AG86" s="60" t="str">
        <f t="shared" si="129"/>
        <v/>
      </c>
      <c r="AH86" s="68" t="str">
        <f t="shared" si="130"/>
        <v/>
      </c>
      <c r="AI86" s="69" t="str">
        <f t="shared" si="131"/>
        <v/>
      </c>
      <c r="AJ86" s="63" t="str">
        <f t="shared" si="132"/>
        <v/>
      </c>
      <c r="AK86" s="63" t="str">
        <f t="shared" si="133"/>
        <v/>
      </c>
      <c r="AL86" s="63" t="str">
        <f t="shared" si="134"/>
        <v/>
      </c>
      <c r="AM86" s="63" t="str">
        <f t="shared" si="135"/>
        <v/>
      </c>
      <c r="AN86" s="63" t="str">
        <f t="shared" si="136"/>
        <v/>
      </c>
    </row>
    <row r="87" spans="2:40" ht="24.5" thickTop="1" thickBot="1" x14ac:dyDescent="0.55000000000000004">
      <c r="B87" t="s">
        <v>1003</v>
      </c>
      <c r="C87" s="84" t="s">
        <v>1005</v>
      </c>
      <c r="D87" s="88"/>
      <c r="E87" s="88"/>
      <c r="F87" s="88"/>
      <c r="G87" s="88"/>
      <c r="H87" s="89"/>
      <c r="I87" s="89"/>
      <c r="J87" s="89"/>
      <c r="K87" s="89"/>
      <c r="L87" s="87" t="str">
        <f>IF(C87="","",_xlfn.CONCAT("            { line: ","""",C87,", ",M87:AN87,""", sC: ","""",B87,"""},"))</f>
        <v xml:space="preserve">            { line: "ASAMBLEA TRES, ", sC: "as"},</v>
      </c>
      <c r="M87" s="55" t="str">
        <f t="shared" si="109"/>
        <v/>
      </c>
      <c r="N87" s="56" t="str">
        <f t="shared" si="110"/>
        <v/>
      </c>
      <c r="O87" s="57" t="str">
        <f t="shared" si="111"/>
        <v/>
      </c>
      <c r="P87" s="58" t="str">
        <f t="shared" si="112"/>
        <v/>
      </c>
      <c r="Q87" s="59" t="str">
        <f t="shared" si="113"/>
        <v/>
      </c>
      <c r="R87" s="60" t="str">
        <f t="shared" si="114"/>
        <v/>
      </c>
      <c r="S87" s="55" t="str">
        <f t="shared" si="115"/>
        <v/>
      </c>
      <c r="T87" s="61" t="str">
        <f t="shared" si="116"/>
        <v/>
      </c>
      <c r="U87" s="62" t="str">
        <f t="shared" si="117"/>
        <v/>
      </c>
      <c r="V87" s="63" t="str">
        <f t="shared" si="118"/>
        <v/>
      </c>
      <c r="W87" s="64" t="str">
        <f t="shared" si="119"/>
        <v/>
      </c>
      <c r="X87" s="63" t="str">
        <f t="shared" si="120"/>
        <v/>
      </c>
      <c r="Y87" s="63" t="str">
        <f t="shared" si="121"/>
        <v/>
      </c>
      <c r="Z87" s="55" t="str">
        <f t="shared" si="122"/>
        <v/>
      </c>
      <c r="AA87" s="65" t="str">
        <f t="shared" si="123"/>
        <v/>
      </c>
      <c r="AB87" s="56" t="str">
        <f t="shared" si="124"/>
        <v/>
      </c>
      <c r="AC87" s="66" t="str">
        <f t="shared" si="125"/>
        <v/>
      </c>
      <c r="AD87" s="58" t="str">
        <f t="shared" si="126"/>
        <v/>
      </c>
      <c r="AE87" s="67" t="str">
        <f t="shared" si="127"/>
        <v/>
      </c>
      <c r="AF87" s="60" t="str">
        <f t="shared" si="128"/>
        <v/>
      </c>
      <c r="AG87" s="60" t="str">
        <f t="shared" si="129"/>
        <v/>
      </c>
      <c r="AH87" s="68" t="str">
        <f t="shared" si="130"/>
        <v/>
      </c>
      <c r="AI87" s="69" t="str">
        <f t="shared" si="131"/>
        <v/>
      </c>
      <c r="AJ87" s="63" t="str">
        <f t="shared" si="132"/>
        <v/>
      </c>
      <c r="AK87" s="63" t="str">
        <f t="shared" si="133"/>
        <v/>
      </c>
      <c r="AL87" s="63" t="str">
        <f t="shared" si="134"/>
        <v/>
      </c>
      <c r="AM87" s="63" t="str">
        <f t="shared" si="135"/>
        <v/>
      </c>
      <c r="AN87" s="63" t="str">
        <f t="shared" si="136"/>
        <v/>
      </c>
    </row>
    <row r="88" spans="2:40" ht="24.5" thickTop="1" thickBot="1" x14ac:dyDescent="0.55000000000000004">
      <c r="B88" t="s">
        <v>1003</v>
      </c>
      <c r="C88" s="84" t="s">
        <v>1006</v>
      </c>
      <c r="D88" s="85"/>
      <c r="E88" s="85"/>
      <c r="F88" s="85"/>
      <c r="G88" s="85"/>
      <c r="H88" s="86"/>
      <c r="I88" s="86"/>
      <c r="J88" s="86"/>
      <c r="K88" s="86"/>
      <c r="L88" s="87" t="str">
        <f>IF(C88="","",_xlfn.CONCAT("            { line: ","""",C88,", ",M88:AN88,""", sC: ","""",B88,"""},"))</f>
        <v xml:space="preserve">            { line: "ASAMBLEA CUATRO, ", sC: "as"},</v>
      </c>
      <c r="M88" s="55" t="str">
        <f t="shared" si="109"/>
        <v/>
      </c>
      <c r="N88" s="56" t="str">
        <f t="shared" si="110"/>
        <v/>
      </c>
      <c r="O88" s="57" t="str">
        <f t="shared" si="111"/>
        <v/>
      </c>
      <c r="P88" s="58" t="str">
        <f t="shared" si="112"/>
        <v/>
      </c>
      <c r="Q88" s="59" t="str">
        <f t="shared" si="113"/>
        <v/>
      </c>
      <c r="R88" s="60" t="str">
        <f t="shared" si="114"/>
        <v/>
      </c>
      <c r="S88" s="55" t="str">
        <f t="shared" si="115"/>
        <v/>
      </c>
      <c r="T88" s="61" t="str">
        <f t="shared" si="116"/>
        <v/>
      </c>
      <c r="U88" s="62" t="str">
        <f t="shared" si="117"/>
        <v/>
      </c>
      <c r="V88" s="63" t="str">
        <f t="shared" si="118"/>
        <v/>
      </c>
      <c r="W88" s="64" t="str">
        <f t="shared" si="119"/>
        <v/>
      </c>
      <c r="X88" s="63" t="str">
        <f t="shared" si="120"/>
        <v/>
      </c>
      <c r="Y88" s="63" t="str">
        <f t="shared" si="121"/>
        <v/>
      </c>
      <c r="Z88" s="55" t="str">
        <f t="shared" si="122"/>
        <v/>
      </c>
      <c r="AA88" s="65" t="str">
        <f t="shared" si="123"/>
        <v/>
      </c>
      <c r="AB88" s="56" t="str">
        <f t="shared" si="124"/>
        <v/>
      </c>
      <c r="AC88" s="66" t="str">
        <f t="shared" si="125"/>
        <v/>
      </c>
      <c r="AD88" s="58" t="str">
        <f t="shared" si="126"/>
        <v/>
      </c>
      <c r="AE88" s="67" t="str">
        <f t="shared" si="127"/>
        <v/>
      </c>
      <c r="AF88" s="60" t="str">
        <f t="shared" si="128"/>
        <v/>
      </c>
      <c r="AG88" s="60" t="str">
        <f t="shared" si="129"/>
        <v/>
      </c>
      <c r="AH88" s="68" t="str">
        <f t="shared" si="130"/>
        <v/>
      </c>
      <c r="AI88" s="69" t="str">
        <f t="shared" si="131"/>
        <v/>
      </c>
      <c r="AJ88" s="63" t="str">
        <f t="shared" si="132"/>
        <v/>
      </c>
      <c r="AK88" s="63" t="str">
        <f t="shared" si="133"/>
        <v/>
      </c>
      <c r="AL88" s="63" t="str">
        <f t="shared" si="134"/>
        <v/>
      </c>
      <c r="AM88" s="63" t="str">
        <f t="shared" si="135"/>
        <v/>
      </c>
      <c r="AN88" s="63" t="str">
        <f t="shared" si="136"/>
        <v/>
      </c>
    </row>
    <row r="89" spans="2:40" ht="24.5" thickTop="1" thickBot="1" x14ac:dyDescent="0.55000000000000004">
      <c r="B89" t="s">
        <v>1003</v>
      </c>
      <c r="C89" s="84" t="s">
        <v>1007</v>
      </c>
      <c r="D89" s="88"/>
      <c r="E89" s="88"/>
      <c r="F89" s="88"/>
      <c r="G89" s="88"/>
      <c r="H89" s="89"/>
      <c r="I89" s="89"/>
      <c r="J89" s="89"/>
      <c r="K89" s="89"/>
      <c r="L89" s="87" t="str">
        <f>IF(C89="","",_xlfn.CONCAT("            { line: ","""",C89,", ",M89:AN89,""", sC: ","""",B89,"""},"))</f>
        <v xml:space="preserve">            { line: "ASAMBLEA CISCO, ", sC: "as"},</v>
      </c>
      <c r="M89" s="55" t="str">
        <f t="shared" si="109"/>
        <v/>
      </c>
      <c r="N89" s="56" t="str">
        <f t="shared" si="110"/>
        <v/>
      </c>
      <c r="O89" s="57" t="str">
        <f t="shared" si="111"/>
        <v/>
      </c>
      <c r="P89" s="58" t="str">
        <f t="shared" si="112"/>
        <v/>
      </c>
      <c r="Q89" s="59" t="str">
        <f t="shared" si="113"/>
        <v/>
      </c>
      <c r="R89" s="60" t="str">
        <f t="shared" si="114"/>
        <v/>
      </c>
      <c r="S89" s="55" t="str">
        <f t="shared" si="115"/>
        <v/>
      </c>
      <c r="T89" s="61" t="str">
        <f t="shared" si="116"/>
        <v/>
      </c>
      <c r="U89" s="62" t="str">
        <f t="shared" si="117"/>
        <v/>
      </c>
      <c r="V89" s="63" t="str">
        <f t="shared" si="118"/>
        <v/>
      </c>
      <c r="W89" s="64" t="str">
        <f t="shared" si="119"/>
        <v/>
      </c>
      <c r="X89" s="63" t="str">
        <f t="shared" si="120"/>
        <v/>
      </c>
      <c r="Y89" s="63" t="str">
        <f t="shared" si="121"/>
        <v/>
      </c>
      <c r="Z89" s="55" t="str">
        <f t="shared" si="122"/>
        <v/>
      </c>
      <c r="AA89" s="65" t="str">
        <f t="shared" si="123"/>
        <v/>
      </c>
      <c r="AB89" s="56" t="str">
        <f t="shared" si="124"/>
        <v/>
      </c>
      <c r="AC89" s="66" t="str">
        <f t="shared" si="125"/>
        <v/>
      </c>
      <c r="AD89" s="58" t="str">
        <f t="shared" si="126"/>
        <v/>
      </c>
      <c r="AE89" s="67" t="str">
        <f t="shared" si="127"/>
        <v/>
      </c>
      <c r="AF89" s="60" t="str">
        <f t="shared" si="128"/>
        <v/>
      </c>
      <c r="AG89" s="60" t="str">
        <f t="shared" si="129"/>
        <v/>
      </c>
      <c r="AH89" s="68" t="str">
        <f t="shared" si="130"/>
        <v/>
      </c>
      <c r="AI89" s="69" t="str">
        <f t="shared" si="131"/>
        <v/>
      </c>
      <c r="AJ89" s="63" t="str">
        <f t="shared" si="132"/>
        <v/>
      </c>
      <c r="AK89" s="63" t="str">
        <f t="shared" si="133"/>
        <v/>
      </c>
      <c r="AL89" s="63" t="str">
        <f t="shared" si="134"/>
        <v/>
      </c>
      <c r="AM89" s="63" t="str">
        <f t="shared" si="135"/>
        <v/>
      </c>
      <c r="AN89" s="63" t="str">
        <f t="shared" si="136"/>
        <v/>
      </c>
    </row>
    <row r="90" spans="2:40" ht="24.5" thickTop="1" thickBot="1" x14ac:dyDescent="0.55000000000000004">
      <c r="B90" t="s">
        <v>1003</v>
      </c>
      <c r="C90" s="84" t="s">
        <v>1008</v>
      </c>
      <c r="D90" s="90"/>
      <c r="E90" s="90"/>
      <c r="F90" s="90"/>
      <c r="G90" s="90"/>
      <c r="H90" s="91"/>
      <c r="I90" s="91"/>
      <c r="J90" s="91"/>
      <c r="K90" s="91"/>
      <c r="L90" s="87" t="str">
        <f>IF(C90="","",_xlfn.CONCAT("            { line: ","""",C90,", ",M90:AN90,""", sC: ","""",B90,"""},"))</f>
        <v xml:space="preserve">            { line: "ASAMBLEA SEIS, ", sC: "as"},</v>
      </c>
      <c r="M90" s="55" t="str">
        <f t="shared" si="109"/>
        <v/>
      </c>
      <c r="N90" s="56" t="str">
        <f t="shared" si="110"/>
        <v/>
      </c>
      <c r="O90" s="57" t="str">
        <f t="shared" si="111"/>
        <v/>
      </c>
      <c r="P90" s="58" t="str">
        <f t="shared" si="112"/>
        <v/>
      </c>
      <c r="Q90" s="59" t="str">
        <f t="shared" si="113"/>
        <v/>
      </c>
      <c r="R90" s="60" t="str">
        <f t="shared" si="114"/>
        <v/>
      </c>
      <c r="S90" s="55" t="str">
        <f t="shared" si="115"/>
        <v/>
      </c>
      <c r="T90" s="61" t="str">
        <f t="shared" si="116"/>
        <v/>
      </c>
      <c r="U90" s="62" t="str">
        <f t="shared" si="117"/>
        <v/>
      </c>
      <c r="V90" s="63" t="str">
        <f t="shared" si="118"/>
        <v/>
      </c>
      <c r="W90" s="64" t="str">
        <f t="shared" si="119"/>
        <v/>
      </c>
      <c r="X90" s="63" t="str">
        <f t="shared" si="120"/>
        <v/>
      </c>
      <c r="Y90" s="63" t="str">
        <f t="shared" si="121"/>
        <v/>
      </c>
      <c r="Z90" s="55" t="str">
        <f t="shared" si="122"/>
        <v/>
      </c>
      <c r="AA90" s="65" t="str">
        <f t="shared" si="123"/>
        <v/>
      </c>
      <c r="AB90" s="56" t="str">
        <f t="shared" si="124"/>
        <v/>
      </c>
      <c r="AC90" s="66" t="str">
        <f t="shared" si="125"/>
        <v/>
      </c>
      <c r="AD90" s="58" t="str">
        <f t="shared" si="126"/>
        <v/>
      </c>
      <c r="AE90" s="67" t="str">
        <f t="shared" si="127"/>
        <v/>
      </c>
      <c r="AF90" s="60" t="str">
        <f t="shared" si="128"/>
        <v/>
      </c>
      <c r="AG90" s="60" t="str">
        <f t="shared" si="129"/>
        <v/>
      </c>
      <c r="AH90" s="68" t="str">
        <f t="shared" si="130"/>
        <v/>
      </c>
      <c r="AI90" s="69" t="str">
        <f t="shared" si="131"/>
        <v/>
      </c>
      <c r="AJ90" s="63" t="str">
        <f t="shared" si="132"/>
        <v/>
      </c>
      <c r="AK90" s="63" t="str">
        <f t="shared" si="133"/>
        <v/>
      </c>
      <c r="AL90" s="63" t="str">
        <f t="shared" si="134"/>
        <v/>
      </c>
      <c r="AM90" s="63" t="str">
        <f t="shared" si="135"/>
        <v/>
      </c>
      <c r="AN90" s="63" t="str">
        <f t="shared" si="136"/>
        <v/>
      </c>
    </row>
    <row r="91" spans="2:40" ht="24.5" thickTop="1" thickBot="1" x14ac:dyDescent="0.55000000000000004">
      <c r="B91" t="s">
        <v>1003</v>
      </c>
      <c r="C91" s="92" t="s">
        <v>1009</v>
      </c>
      <c r="D91" s="82"/>
      <c r="E91" s="82"/>
      <c r="F91" s="82"/>
      <c r="G91" s="82"/>
      <c r="H91" s="82"/>
      <c r="I91" s="82"/>
      <c r="J91" s="82"/>
      <c r="K91" s="82"/>
      <c r="L91" s="93" t="str">
        <f>IF(C91="","",_xlfn.CONCAT("            { line: ","""",C91,", ",M91:AN91,""", sC: ","""",B91,"""},  ]},"))</f>
        <v xml:space="preserve">            { line: "ASAMBLEA CIERRE, ", sC: "as"},  ]},</v>
      </c>
      <c r="M91" s="55" t="str">
        <f t="shared" si="109"/>
        <v/>
      </c>
      <c r="N91" s="56" t="str">
        <f t="shared" si="110"/>
        <v/>
      </c>
      <c r="O91" s="57" t="str">
        <f t="shared" si="111"/>
        <v/>
      </c>
      <c r="P91" s="58" t="str">
        <f t="shared" si="112"/>
        <v/>
      </c>
      <c r="Q91" s="59" t="str">
        <f t="shared" si="113"/>
        <v/>
      </c>
      <c r="R91" s="60" t="str">
        <f t="shared" si="114"/>
        <v/>
      </c>
      <c r="S91" s="55" t="str">
        <f t="shared" si="115"/>
        <v/>
      </c>
      <c r="T91" s="61" t="str">
        <f t="shared" si="116"/>
        <v/>
      </c>
      <c r="U91" s="62" t="str">
        <f t="shared" si="117"/>
        <v/>
      </c>
      <c r="V91" s="63" t="str">
        <f t="shared" si="118"/>
        <v/>
      </c>
      <c r="W91" s="64" t="str">
        <f t="shared" si="119"/>
        <v/>
      </c>
      <c r="X91" s="63" t="str">
        <f t="shared" si="120"/>
        <v/>
      </c>
      <c r="Y91" s="63" t="str">
        <f t="shared" si="121"/>
        <v/>
      </c>
      <c r="Z91" s="55" t="str">
        <f t="shared" si="122"/>
        <v/>
      </c>
      <c r="AA91" s="65" t="str">
        <f t="shared" si="123"/>
        <v/>
      </c>
      <c r="AB91" s="56" t="str">
        <f t="shared" si="124"/>
        <v/>
      </c>
      <c r="AC91" s="66" t="str">
        <f t="shared" si="125"/>
        <v/>
      </c>
      <c r="AD91" s="58" t="str">
        <f t="shared" si="126"/>
        <v/>
      </c>
      <c r="AE91" s="67" t="str">
        <f t="shared" si="127"/>
        <v/>
      </c>
      <c r="AF91" s="60" t="str">
        <f t="shared" si="128"/>
        <v/>
      </c>
      <c r="AG91" s="60" t="str">
        <f t="shared" si="129"/>
        <v/>
      </c>
      <c r="AH91" s="68" t="str">
        <f t="shared" si="130"/>
        <v/>
      </c>
      <c r="AI91" s="69" t="str">
        <f t="shared" si="131"/>
        <v/>
      </c>
      <c r="AJ91" s="63" t="str">
        <f t="shared" si="132"/>
        <v/>
      </c>
      <c r="AK91" s="63" t="str">
        <f t="shared" si="133"/>
        <v/>
      </c>
      <c r="AL91" s="63" t="str">
        <f t="shared" si="134"/>
        <v/>
      </c>
      <c r="AM91" s="63" t="str">
        <f t="shared" si="135"/>
        <v/>
      </c>
      <c r="AN91" s="63" t="str">
        <f t="shared" si="136"/>
        <v/>
      </c>
    </row>
    <row r="92" spans="2:40" ht="25" customHeight="1" thickTop="1" thickBot="1" x14ac:dyDescent="0.4">
      <c r="B92" s="94"/>
      <c r="C92" s="94"/>
      <c r="D92" s="95"/>
      <c r="E92" s="95"/>
      <c r="F92" s="95"/>
      <c r="G92" s="95"/>
      <c r="H92" s="95"/>
      <c r="I92" s="95"/>
      <c r="J92" s="95"/>
      <c r="K92" s="95"/>
      <c r="L92" s="94" t="s">
        <v>1010</v>
      </c>
      <c r="M92" s="55" t="str">
        <f t="shared" si="109"/>
        <v/>
      </c>
      <c r="N92" s="56" t="str">
        <f t="shared" si="110"/>
        <v/>
      </c>
      <c r="O92" s="57" t="str">
        <f t="shared" si="111"/>
        <v/>
      </c>
      <c r="P92" s="58" t="str">
        <f t="shared" si="112"/>
        <v/>
      </c>
      <c r="Q92" s="59" t="str">
        <f t="shared" si="113"/>
        <v/>
      </c>
      <c r="R92" s="60" t="str">
        <f t="shared" si="114"/>
        <v/>
      </c>
      <c r="S92" s="55" t="str">
        <f t="shared" si="115"/>
        <v/>
      </c>
      <c r="T92" s="61" t="str">
        <f t="shared" si="116"/>
        <v/>
      </c>
      <c r="U92" s="62" t="str">
        <f t="shared" si="117"/>
        <v/>
      </c>
      <c r="V92" s="63" t="str">
        <f t="shared" si="118"/>
        <v/>
      </c>
      <c r="W92" s="64" t="str">
        <f t="shared" si="119"/>
        <v/>
      </c>
      <c r="X92" s="63" t="str">
        <f t="shared" si="120"/>
        <v/>
      </c>
      <c r="Y92" s="63" t="str">
        <f t="shared" si="121"/>
        <v/>
      </c>
      <c r="Z92" s="55" t="str">
        <f t="shared" si="122"/>
        <v/>
      </c>
      <c r="AA92" s="65" t="str">
        <f t="shared" si="123"/>
        <v/>
      </c>
      <c r="AB92" s="56" t="str">
        <f t="shared" si="124"/>
        <v/>
      </c>
      <c r="AC92" s="66" t="str">
        <f t="shared" si="125"/>
        <v/>
      </c>
      <c r="AD92" s="58" t="str">
        <f t="shared" si="126"/>
        <v/>
      </c>
      <c r="AE92" s="67" t="str">
        <f t="shared" si="127"/>
        <v/>
      </c>
      <c r="AF92" s="60" t="str">
        <f t="shared" si="128"/>
        <v/>
      </c>
      <c r="AG92" s="60" t="str">
        <f t="shared" si="129"/>
        <v/>
      </c>
      <c r="AH92" s="68" t="str">
        <f t="shared" si="130"/>
        <v/>
      </c>
      <c r="AI92" s="69" t="str">
        <f t="shared" si="131"/>
        <v/>
      </c>
      <c r="AJ92" s="63" t="str">
        <f t="shared" si="132"/>
        <v/>
      </c>
      <c r="AK92" s="63" t="str">
        <f t="shared" si="133"/>
        <v/>
      </c>
      <c r="AL92" s="63" t="str">
        <f t="shared" si="134"/>
        <v/>
      </c>
      <c r="AM92" s="63" t="str">
        <f t="shared" si="135"/>
        <v/>
      </c>
      <c r="AN92" s="63" t="str">
        <f t="shared" si="136"/>
        <v/>
      </c>
    </row>
    <row r="93" spans="2:40" ht="24.5" thickTop="1" thickBot="1" x14ac:dyDescent="0.55000000000000004">
      <c r="C93" s="78" t="s">
        <v>1011</v>
      </c>
      <c r="D93" s="79"/>
      <c r="E93" s="79"/>
      <c r="F93" s="79"/>
      <c r="G93" s="79"/>
      <c r="H93" s="79"/>
      <c r="I93" s="79"/>
      <c r="J93" s="79"/>
      <c r="K93" s="79"/>
      <c r="L93" s="80" t="s">
        <v>1000</v>
      </c>
      <c r="M93" s="55" t="str">
        <f t="shared" si="109"/>
        <v/>
      </c>
      <c r="N93" s="56" t="str">
        <f t="shared" si="110"/>
        <v/>
      </c>
      <c r="O93" s="57" t="str">
        <f t="shared" si="111"/>
        <v/>
      </c>
      <c r="P93" s="58" t="str">
        <f t="shared" si="112"/>
        <v/>
      </c>
      <c r="Q93" s="59" t="str">
        <f t="shared" si="113"/>
        <v/>
      </c>
      <c r="R93" s="60" t="str">
        <f t="shared" si="114"/>
        <v/>
      </c>
      <c r="S93" s="55" t="str">
        <f t="shared" si="115"/>
        <v/>
      </c>
      <c r="T93" s="61" t="str">
        <f t="shared" si="116"/>
        <v/>
      </c>
      <c r="U93" s="62" t="str">
        <f t="shared" si="117"/>
        <v/>
      </c>
      <c r="V93" s="63" t="str">
        <f t="shared" si="118"/>
        <v/>
      </c>
      <c r="W93" s="64" t="str">
        <f t="shared" si="119"/>
        <v/>
      </c>
      <c r="X93" s="63" t="str">
        <f t="shared" si="120"/>
        <v/>
      </c>
      <c r="Y93" s="63" t="str">
        <f t="shared" si="121"/>
        <v/>
      </c>
      <c r="Z93" s="55" t="str">
        <f t="shared" si="122"/>
        <v/>
      </c>
      <c r="AA93" s="65" t="str">
        <f t="shared" si="123"/>
        <v/>
      </c>
      <c r="AB93" s="56" t="str">
        <f t="shared" si="124"/>
        <v/>
      </c>
      <c r="AC93" s="66" t="str">
        <f t="shared" si="125"/>
        <v/>
      </c>
      <c r="AD93" s="58" t="str">
        <f t="shared" si="126"/>
        <v/>
      </c>
      <c r="AE93" s="67" t="str">
        <f t="shared" si="127"/>
        <v/>
      </c>
      <c r="AF93" s="60" t="str">
        <f t="shared" si="128"/>
        <v/>
      </c>
      <c r="AG93" s="60" t="str">
        <f t="shared" si="129"/>
        <v/>
      </c>
      <c r="AH93" s="68" t="str">
        <f t="shared" si="130"/>
        <v/>
      </c>
      <c r="AI93" s="69" t="str">
        <f t="shared" si="131"/>
        <v/>
      </c>
      <c r="AJ93" s="63" t="str">
        <f t="shared" si="132"/>
        <v/>
      </c>
      <c r="AK93" s="63" t="str">
        <f t="shared" si="133"/>
        <v/>
      </c>
      <c r="AL93" s="63" t="str">
        <f t="shared" si="134"/>
        <v/>
      </c>
      <c r="AM93" s="63" t="str">
        <f t="shared" si="135"/>
        <v/>
      </c>
      <c r="AN93" s="63" t="str">
        <f t="shared" si="136"/>
        <v/>
      </c>
    </row>
    <row r="94" spans="2:40" ht="24.5" thickTop="1" thickBot="1" x14ac:dyDescent="0.55000000000000004">
      <c r="B94" t="s">
        <v>1001</v>
      </c>
      <c r="C94" s="81" t="s">
        <v>1002</v>
      </c>
      <c r="D94" s="96"/>
      <c r="E94" s="96"/>
      <c r="F94" s="96"/>
      <c r="G94" s="96"/>
      <c r="H94" s="82"/>
      <c r="I94" s="82"/>
      <c r="J94" s="82"/>
      <c r="K94" s="82"/>
      <c r="L94" s="83" t="str">
        <f>IF(C94="","",_xlfn.CONCAT("       triggerLine: ","""",C94,", ",M94:AN94,""", sC: ","""",B94,""", lines: ["))</f>
        <v xml:space="preserve">       triggerLine: "ASAMBLEA UNO, ", sC: "ta as", lines: [</v>
      </c>
      <c r="M94" s="55" t="str">
        <f t="shared" si="109"/>
        <v/>
      </c>
      <c r="N94" s="56" t="str">
        <f t="shared" si="110"/>
        <v/>
      </c>
      <c r="O94" s="57" t="str">
        <f t="shared" si="111"/>
        <v/>
      </c>
      <c r="P94" s="58" t="str">
        <f t="shared" si="112"/>
        <v/>
      </c>
      <c r="Q94" s="59" t="str">
        <f t="shared" si="113"/>
        <v/>
      </c>
      <c r="R94" s="60" t="str">
        <f t="shared" si="114"/>
        <v/>
      </c>
      <c r="S94" s="55" t="str">
        <f t="shared" si="115"/>
        <v/>
      </c>
      <c r="T94" s="61" t="str">
        <f t="shared" si="116"/>
        <v/>
      </c>
      <c r="U94" s="62" t="str">
        <f t="shared" si="117"/>
        <v/>
      </c>
      <c r="V94" s="63" t="str">
        <f t="shared" si="118"/>
        <v/>
      </c>
      <c r="W94" s="64" t="str">
        <f t="shared" si="119"/>
        <v/>
      </c>
      <c r="X94" s="63" t="str">
        <f t="shared" si="120"/>
        <v/>
      </c>
      <c r="Y94" s="63" t="str">
        <f t="shared" si="121"/>
        <v/>
      </c>
      <c r="Z94" s="55" t="str">
        <f t="shared" si="122"/>
        <v/>
      </c>
      <c r="AA94" s="65" t="str">
        <f t="shared" si="123"/>
        <v/>
      </c>
      <c r="AB94" s="56" t="str">
        <f t="shared" si="124"/>
        <v/>
      </c>
      <c r="AC94" s="66" t="str">
        <f t="shared" si="125"/>
        <v/>
      </c>
      <c r="AD94" s="58" t="str">
        <f t="shared" si="126"/>
        <v/>
      </c>
      <c r="AE94" s="67" t="str">
        <f t="shared" si="127"/>
        <v/>
      </c>
      <c r="AF94" s="60" t="str">
        <f t="shared" si="128"/>
        <v/>
      </c>
      <c r="AG94" s="60" t="str">
        <f t="shared" si="129"/>
        <v/>
      </c>
      <c r="AH94" s="68" t="str">
        <f t="shared" si="130"/>
        <v/>
      </c>
      <c r="AI94" s="69" t="str">
        <f t="shared" si="131"/>
        <v/>
      </c>
      <c r="AJ94" s="63" t="str">
        <f t="shared" si="132"/>
        <v/>
      </c>
      <c r="AK94" s="63" t="str">
        <f t="shared" si="133"/>
        <v/>
      </c>
      <c r="AL94" s="63" t="str">
        <f t="shared" si="134"/>
        <v/>
      </c>
      <c r="AM94" s="63" t="str">
        <f t="shared" si="135"/>
        <v/>
      </c>
      <c r="AN94" s="63" t="str">
        <f t="shared" si="136"/>
        <v/>
      </c>
    </row>
    <row r="95" spans="2:40" ht="24.5" thickTop="1" thickBot="1" x14ac:dyDescent="0.55000000000000004">
      <c r="B95" t="s">
        <v>1003</v>
      </c>
      <c r="C95" s="84" t="s">
        <v>1004</v>
      </c>
      <c r="D95" s="85"/>
      <c r="E95" s="85"/>
      <c r="F95" s="85"/>
      <c r="G95" s="85"/>
      <c r="H95" s="86"/>
      <c r="I95" s="86"/>
      <c r="J95" s="86"/>
      <c r="K95" s="86"/>
      <c r="L95" s="87" t="str">
        <f>IF(C95="","",_xlfn.CONCAT("            { line: ","""",C95,", ",M95:AN95,""", sC: ","""",B95,"""},"))</f>
        <v xml:space="preserve">            { line: "ASAMBLEA DOS, ", sC: "as"},</v>
      </c>
      <c r="M95" s="55" t="str">
        <f t="shared" si="109"/>
        <v/>
      </c>
      <c r="N95" s="56" t="str">
        <f t="shared" si="110"/>
        <v/>
      </c>
      <c r="O95" s="57" t="str">
        <f t="shared" si="111"/>
        <v/>
      </c>
      <c r="P95" s="58" t="str">
        <f t="shared" si="112"/>
        <v/>
      </c>
      <c r="Q95" s="59" t="str">
        <f t="shared" si="113"/>
        <v/>
      </c>
      <c r="R95" s="60" t="str">
        <f t="shared" si="114"/>
        <v/>
      </c>
      <c r="S95" s="55" t="str">
        <f t="shared" si="115"/>
        <v/>
      </c>
      <c r="T95" s="61" t="str">
        <f t="shared" si="116"/>
        <v/>
      </c>
      <c r="U95" s="62" t="str">
        <f t="shared" si="117"/>
        <v/>
      </c>
      <c r="V95" s="63" t="str">
        <f t="shared" si="118"/>
        <v/>
      </c>
      <c r="W95" s="64" t="str">
        <f t="shared" si="119"/>
        <v/>
      </c>
      <c r="X95" s="63" t="str">
        <f t="shared" si="120"/>
        <v/>
      </c>
      <c r="Y95" s="63" t="str">
        <f t="shared" si="121"/>
        <v/>
      </c>
      <c r="Z95" s="55" t="str">
        <f t="shared" si="122"/>
        <v/>
      </c>
      <c r="AA95" s="65" t="str">
        <f t="shared" si="123"/>
        <v/>
      </c>
      <c r="AB95" s="56" t="str">
        <f t="shared" si="124"/>
        <v/>
      </c>
      <c r="AC95" s="66" t="str">
        <f t="shared" si="125"/>
        <v/>
      </c>
      <c r="AD95" s="58" t="str">
        <f t="shared" si="126"/>
        <v/>
      </c>
      <c r="AE95" s="67" t="str">
        <f t="shared" si="127"/>
        <v/>
      </c>
      <c r="AF95" s="60" t="str">
        <f t="shared" si="128"/>
        <v/>
      </c>
      <c r="AG95" s="60" t="str">
        <f t="shared" si="129"/>
        <v/>
      </c>
      <c r="AH95" s="68" t="str">
        <f t="shared" si="130"/>
        <v/>
      </c>
      <c r="AI95" s="69" t="str">
        <f t="shared" si="131"/>
        <v/>
      </c>
      <c r="AJ95" s="63" t="str">
        <f t="shared" si="132"/>
        <v/>
      </c>
      <c r="AK95" s="63" t="str">
        <f t="shared" si="133"/>
        <v/>
      </c>
      <c r="AL95" s="63" t="str">
        <f t="shared" si="134"/>
        <v/>
      </c>
      <c r="AM95" s="63" t="str">
        <f t="shared" si="135"/>
        <v/>
      </c>
      <c r="AN95" s="63" t="str">
        <f t="shared" si="136"/>
        <v/>
      </c>
    </row>
    <row r="96" spans="2:40" ht="24.5" thickTop="1" thickBot="1" x14ac:dyDescent="0.55000000000000004">
      <c r="B96" t="s">
        <v>1003</v>
      </c>
      <c r="C96" s="84" t="s">
        <v>1005</v>
      </c>
      <c r="D96" s="88"/>
      <c r="E96" s="88"/>
      <c r="F96" s="88"/>
      <c r="G96" s="88"/>
      <c r="H96" s="89"/>
      <c r="I96" s="89"/>
      <c r="J96" s="89"/>
      <c r="K96" s="89"/>
      <c r="L96" s="87" t="str">
        <f>IF(C96="","",_xlfn.CONCAT("            { line: ","""",C96,", ",M96:AN96,""", sC: ","""",B96,"""},"))</f>
        <v xml:space="preserve">            { line: "ASAMBLEA TRES, ", sC: "as"},</v>
      </c>
      <c r="M96" s="55" t="str">
        <f t="shared" si="109"/>
        <v/>
      </c>
      <c r="N96" s="56" t="str">
        <f t="shared" si="110"/>
        <v/>
      </c>
      <c r="O96" s="57" t="str">
        <f t="shared" si="111"/>
        <v/>
      </c>
      <c r="P96" s="58" t="str">
        <f t="shared" si="112"/>
        <v/>
      </c>
      <c r="Q96" s="59" t="str">
        <f t="shared" si="113"/>
        <v/>
      </c>
      <c r="R96" s="60" t="str">
        <f t="shared" si="114"/>
        <v/>
      </c>
      <c r="S96" s="55" t="str">
        <f t="shared" si="115"/>
        <v/>
      </c>
      <c r="T96" s="61" t="str">
        <f t="shared" si="116"/>
        <v/>
      </c>
      <c r="U96" s="62" t="str">
        <f t="shared" si="117"/>
        <v/>
      </c>
      <c r="V96" s="63" t="str">
        <f t="shared" si="118"/>
        <v/>
      </c>
      <c r="W96" s="64" t="str">
        <f t="shared" si="119"/>
        <v/>
      </c>
      <c r="X96" s="63" t="str">
        <f t="shared" si="120"/>
        <v/>
      </c>
      <c r="Y96" s="63" t="str">
        <f t="shared" si="121"/>
        <v/>
      </c>
      <c r="Z96" s="55" t="str">
        <f t="shared" si="122"/>
        <v/>
      </c>
      <c r="AA96" s="65" t="str">
        <f t="shared" si="123"/>
        <v/>
      </c>
      <c r="AB96" s="56" t="str">
        <f t="shared" si="124"/>
        <v/>
      </c>
      <c r="AC96" s="66" t="str">
        <f t="shared" si="125"/>
        <v/>
      </c>
      <c r="AD96" s="58" t="str">
        <f t="shared" si="126"/>
        <v/>
      </c>
      <c r="AE96" s="67" t="str">
        <f t="shared" si="127"/>
        <v/>
      </c>
      <c r="AF96" s="60" t="str">
        <f t="shared" si="128"/>
        <v/>
      </c>
      <c r="AG96" s="60" t="str">
        <f t="shared" si="129"/>
        <v/>
      </c>
      <c r="AH96" s="68" t="str">
        <f t="shared" si="130"/>
        <v/>
      </c>
      <c r="AI96" s="69" t="str">
        <f t="shared" si="131"/>
        <v/>
      </c>
      <c r="AJ96" s="63" t="str">
        <f t="shared" si="132"/>
        <v/>
      </c>
      <c r="AK96" s="63" t="str">
        <f t="shared" si="133"/>
        <v/>
      </c>
      <c r="AL96" s="63" t="str">
        <f t="shared" si="134"/>
        <v/>
      </c>
      <c r="AM96" s="63" t="str">
        <f t="shared" si="135"/>
        <v/>
      </c>
      <c r="AN96" s="63" t="str">
        <f t="shared" si="136"/>
        <v/>
      </c>
    </row>
    <row r="97" spans="2:40" ht="24.5" thickTop="1" thickBot="1" x14ac:dyDescent="0.55000000000000004">
      <c r="B97" t="s">
        <v>1003</v>
      </c>
      <c r="C97" s="84" t="s">
        <v>1006</v>
      </c>
      <c r="D97" s="85"/>
      <c r="E97" s="85"/>
      <c r="F97" s="85"/>
      <c r="G97" s="85"/>
      <c r="H97" s="86"/>
      <c r="I97" s="86"/>
      <c r="J97" s="86"/>
      <c r="K97" s="86"/>
      <c r="L97" s="87" t="str">
        <f>IF(C97="","",_xlfn.CONCAT("            { line: ","""",C97,", ",M97:AN97,""", sC: ","""",B97,"""},"))</f>
        <v xml:space="preserve">            { line: "ASAMBLEA CUATRO, ", sC: "as"},</v>
      </c>
      <c r="M97" s="55" t="str">
        <f t="shared" si="109"/>
        <v/>
      </c>
      <c r="N97" s="56" t="str">
        <f t="shared" si="110"/>
        <v/>
      </c>
      <c r="O97" s="57" t="str">
        <f t="shared" si="111"/>
        <v/>
      </c>
      <c r="P97" s="58" t="str">
        <f t="shared" si="112"/>
        <v/>
      </c>
      <c r="Q97" s="59" t="str">
        <f t="shared" si="113"/>
        <v/>
      </c>
      <c r="R97" s="60" t="str">
        <f t="shared" si="114"/>
        <v/>
      </c>
      <c r="S97" s="55" t="str">
        <f t="shared" si="115"/>
        <v/>
      </c>
      <c r="T97" s="61" t="str">
        <f t="shared" si="116"/>
        <v/>
      </c>
      <c r="U97" s="62" t="str">
        <f t="shared" si="117"/>
        <v/>
      </c>
      <c r="V97" s="63" t="str">
        <f t="shared" si="118"/>
        <v/>
      </c>
      <c r="W97" s="64" t="str">
        <f t="shared" si="119"/>
        <v/>
      </c>
      <c r="X97" s="63" t="str">
        <f t="shared" si="120"/>
        <v/>
      </c>
      <c r="Y97" s="63" t="str">
        <f t="shared" si="121"/>
        <v/>
      </c>
      <c r="Z97" s="55" t="str">
        <f t="shared" si="122"/>
        <v/>
      </c>
      <c r="AA97" s="65" t="str">
        <f t="shared" si="123"/>
        <v/>
      </c>
      <c r="AB97" s="56" t="str">
        <f t="shared" si="124"/>
        <v/>
      </c>
      <c r="AC97" s="66" t="str">
        <f t="shared" si="125"/>
        <v/>
      </c>
      <c r="AD97" s="58" t="str">
        <f t="shared" si="126"/>
        <v/>
      </c>
      <c r="AE97" s="67" t="str">
        <f t="shared" si="127"/>
        <v/>
      </c>
      <c r="AF97" s="60" t="str">
        <f t="shared" si="128"/>
        <v/>
      </c>
      <c r="AG97" s="60" t="str">
        <f t="shared" si="129"/>
        <v/>
      </c>
      <c r="AH97" s="68" t="str">
        <f t="shared" si="130"/>
        <v/>
      </c>
      <c r="AI97" s="69" t="str">
        <f t="shared" si="131"/>
        <v/>
      </c>
      <c r="AJ97" s="63" t="str">
        <f t="shared" si="132"/>
        <v/>
      </c>
      <c r="AK97" s="63" t="str">
        <f t="shared" si="133"/>
        <v/>
      </c>
      <c r="AL97" s="63" t="str">
        <f t="shared" si="134"/>
        <v/>
      </c>
      <c r="AM97" s="63" t="str">
        <f t="shared" si="135"/>
        <v/>
      </c>
      <c r="AN97" s="63" t="str">
        <f t="shared" si="136"/>
        <v/>
      </c>
    </row>
    <row r="98" spans="2:40" ht="24.5" thickTop="1" thickBot="1" x14ac:dyDescent="0.55000000000000004">
      <c r="B98" t="s">
        <v>1003</v>
      </c>
      <c r="C98" s="84" t="s">
        <v>1007</v>
      </c>
      <c r="D98" s="88"/>
      <c r="E98" s="88"/>
      <c r="F98" s="88"/>
      <c r="G98" s="88"/>
      <c r="H98" s="89"/>
      <c r="I98" s="89"/>
      <c r="J98" s="89"/>
      <c r="K98" s="89"/>
      <c r="L98" s="87" t="str">
        <f>IF(C98="","",_xlfn.CONCAT("            { line: ","""",C98,", ",M98:AN98,""", sC: ","""",B98,"""},"))</f>
        <v xml:space="preserve">            { line: "ASAMBLEA CISCO, ", sC: "as"},</v>
      </c>
      <c r="M98" s="55" t="str">
        <f t="shared" si="109"/>
        <v/>
      </c>
      <c r="N98" s="56" t="str">
        <f t="shared" si="110"/>
        <v/>
      </c>
      <c r="O98" s="57" t="str">
        <f t="shared" si="111"/>
        <v/>
      </c>
      <c r="P98" s="58" t="str">
        <f t="shared" si="112"/>
        <v/>
      </c>
      <c r="Q98" s="59" t="str">
        <f t="shared" si="113"/>
        <v/>
      </c>
      <c r="R98" s="60" t="str">
        <f t="shared" si="114"/>
        <v/>
      </c>
      <c r="S98" s="55" t="str">
        <f t="shared" si="115"/>
        <v/>
      </c>
      <c r="T98" s="61" t="str">
        <f t="shared" si="116"/>
        <v/>
      </c>
      <c r="U98" s="62" t="str">
        <f t="shared" si="117"/>
        <v/>
      </c>
      <c r="V98" s="63" t="str">
        <f t="shared" si="118"/>
        <v/>
      </c>
      <c r="W98" s="64" t="str">
        <f t="shared" si="119"/>
        <v/>
      </c>
      <c r="X98" s="63" t="str">
        <f t="shared" si="120"/>
        <v/>
      </c>
      <c r="Y98" s="63" t="str">
        <f t="shared" si="121"/>
        <v/>
      </c>
      <c r="Z98" s="55" t="str">
        <f t="shared" si="122"/>
        <v/>
      </c>
      <c r="AA98" s="65" t="str">
        <f t="shared" si="123"/>
        <v/>
      </c>
      <c r="AB98" s="56" t="str">
        <f t="shared" si="124"/>
        <v/>
      </c>
      <c r="AC98" s="66" t="str">
        <f t="shared" si="125"/>
        <v/>
      </c>
      <c r="AD98" s="58" t="str">
        <f t="shared" si="126"/>
        <v/>
      </c>
      <c r="AE98" s="67" t="str">
        <f t="shared" si="127"/>
        <v/>
      </c>
      <c r="AF98" s="60" t="str">
        <f t="shared" si="128"/>
        <v/>
      </c>
      <c r="AG98" s="60" t="str">
        <f t="shared" si="129"/>
        <v/>
      </c>
      <c r="AH98" s="68" t="str">
        <f t="shared" si="130"/>
        <v/>
      </c>
      <c r="AI98" s="69" t="str">
        <f t="shared" si="131"/>
        <v/>
      </c>
      <c r="AJ98" s="63" t="str">
        <f t="shared" si="132"/>
        <v/>
      </c>
      <c r="AK98" s="63" t="str">
        <f t="shared" si="133"/>
        <v/>
      </c>
      <c r="AL98" s="63" t="str">
        <f t="shared" si="134"/>
        <v/>
      </c>
      <c r="AM98" s="63" t="str">
        <f t="shared" si="135"/>
        <v/>
      </c>
      <c r="AN98" s="63" t="str">
        <f t="shared" si="136"/>
        <v/>
      </c>
    </row>
    <row r="99" spans="2:40" ht="24.5" thickTop="1" thickBot="1" x14ac:dyDescent="0.55000000000000004">
      <c r="B99" t="s">
        <v>1003</v>
      </c>
      <c r="C99" s="84" t="s">
        <v>1008</v>
      </c>
      <c r="D99" s="90"/>
      <c r="E99" s="90"/>
      <c r="F99" s="90"/>
      <c r="G99" s="90"/>
      <c r="H99" s="91"/>
      <c r="I99" s="91"/>
      <c r="J99" s="91"/>
      <c r="K99" s="91"/>
      <c r="L99" s="87" t="str">
        <f>IF(C99="","",_xlfn.CONCAT("            { line: ","""",C99,", ",M99:AN99,""", sC: ","""",B99,"""},"))</f>
        <v xml:space="preserve">            { line: "ASAMBLEA SEIS, ", sC: "as"},</v>
      </c>
      <c r="M99" s="55" t="str">
        <f t="shared" si="109"/>
        <v/>
      </c>
      <c r="N99" s="56" t="str">
        <f t="shared" si="110"/>
        <v/>
      </c>
      <c r="O99" s="57" t="str">
        <f t="shared" si="111"/>
        <v/>
      </c>
      <c r="P99" s="58" t="str">
        <f t="shared" si="112"/>
        <v/>
      </c>
      <c r="Q99" s="59" t="str">
        <f t="shared" si="113"/>
        <v/>
      </c>
      <c r="R99" s="60" t="str">
        <f t="shared" si="114"/>
        <v/>
      </c>
      <c r="S99" s="55" t="str">
        <f t="shared" si="115"/>
        <v/>
      </c>
      <c r="T99" s="61" t="str">
        <f t="shared" si="116"/>
        <v/>
      </c>
      <c r="U99" s="62" t="str">
        <f t="shared" si="117"/>
        <v/>
      </c>
      <c r="V99" s="63" t="str">
        <f t="shared" si="118"/>
        <v/>
      </c>
      <c r="W99" s="64" t="str">
        <f t="shared" si="119"/>
        <v/>
      </c>
      <c r="X99" s="63" t="str">
        <f t="shared" si="120"/>
        <v/>
      </c>
      <c r="Y99" s="63" t="str">
        <f t="shared" si="121"/>
        <v/>
      </c>
      <c r="Z99" s="55" t="str">
        <f t="shared" si="122"/>
        <v/>
      </c>
      <c r="AA99" s="65" t="str">
        <f t="shared" si="123"/>
        <v/>
      </c>
      <c r="AB99" s="56" t="str">
        <f t="shared" si="124"/>
        <v/>
      </c>
      <c r="AC99" s="66" t="str">
        <f t="shared" si="125"/>
        <v/>
      </c>
      <c r="AD99" s="58" t="str">
        <f t="shared" si="126"/>
        <v/>
      </c>
      <c r="AE99" s="67" t="str">
        <f t="shared" si="127"/>
        <v/>
      </c>
      <c r="AF99" s="60" t="str">
        <f t="shared" si="128"/>
        <v/>
      </c>
      <c r="AG99" s="60" t="str">
        <f t="shared" si="129"/>
        <v/>
      </c>
      <c r="AH99" s="68" t="str">
        <f t="shared" si="130"/>
        <v/>
      </c>
      <c r="AI99" s="69" t="str">
        <f t="shared" si="131"/>
        <v/>
      </c>
      <c r="AJ99" s="63" t="str">
        <f t="shared" si="132"/>
        <v/>
      </c>
      <c r="AK99" s="63" t="str">
        <f t="shared" si="133"/>
        <v/>
      </c>
      <c r="AL99" s="63" t="str">
        <f t="shared" si="134"/>
        <v/>
      </c>
      <c r="AM99" s="63" t="str">
        <f t="shared" si="135"/>
        <v/>
      </c>
      <c r="AN99" s="63" t="str">
        <f t="shared" si="136"/>
        <v/>
      </c>
    </row>
    <row r="100" spans="2:40" ht="24.5" thickTop="1" thickBot="1" x14ac:dyDescent="0.55000000000000004">
      <c r="B100" t="s">
        <v>1003</v>
      </c>
      <c r="C100" s="97" t="s">
        <v>1009</v>
      </c>
      <c r="D100" s="96"/>
      <c r="E100" s="96"/>
      <c r="F100" s="96"/>
      <c r="G100" s="96"/>
      <c r="H100" s="82"/>
      <c r="I100" s="82"/>
      <c r="J100" s="82"/>
      <c r="K100" s="82"/>
      <c r="L100" s="83" t="str">
        <f>IF(C100="","",_xlfn.CONCAT("            { line: ","""",C100,", ",M100:AN100,""", sC: ","""",B100,"""},  ]},"))</f>
        <v xml:space="preserve">            { line: "ASAMBLEA CIERRE, ", sC: "as"},  ]},</v>
      </c>
      <c r="M100" s="55" t="str">
        <f t="shared" si="109"/>
        <v/>
      </c>
      <c r="N100" s="56" t="str">
        <f t="shared" si="110"/>
        <v/>
      </c>
      <c r="O100" s="57" t="str">
        <f t="shared" si="111"/>
        <v/>
      </c>
      <c r="P100" s="58" t="str">
        <f t="shared" si="112"/>
        <v/>
      </c>
      <c r="Q100" s="59" t="str">
        <f t="shared" si="113"/>
        <v/>
      </c>
      <c r="R100" s="60" t="str">
        <f t="shared" si="114"/>
        <v/>
      </c>
      <c r="S100" s="55" t="str">
        <f t="shared" si="115"/>
        <v/>
      </c>
      <c r="T100" s="61" t="str">
        <f t="shared" si="116"/>
        <v/>
      </c>
      <c r="U100" s="62" t="str">
        <f t="shared" si="117"/>
        <v/>
      </c>
      <c r="V100" s="63" t="str">
        <f t="shared" si="118"/>
        <v/>
      </c>
      <c r="W100" s="64" t="str">
        <f t="shared" si="119"/>
        <v/>
      </c>
      <c r="X100" s="63" t="str">
        <f t="shared" si="120"/>
        <v/>
      </c>
      <c r="Y100" s="63" t="str">
        <f t="shared" si="121"/>
        <v/>
      </c>
      <c r="Z100" s="55" t="str">
        <f t="shared" si="122"/>
        <v/>
      </c>
      <c r="AA100" s="65" t="str">
        <f t="shared" si="123"/>
        <v/>
      </c>
      <c r="AB100" s="56" t="str">
        <f t="shared" si="124"/>
        <v/>
      </c>
      <c r="AC100" s="66" t="str">
        <f t="shared" si="125"/>
        <v/>
      </c>
      <c r="AD100" s="58" t="str">
        <f t="shared" si="126"/>
        <v/>
      </c>
      <c r="AE100" s="67" t="str">
        <f t="shared" si="127"/>
        <v/>
      </c>
      <c r="AF100" s="60" t="str">
        <f t="shared" si="128"/>
        <v/>
      </c>
      <c r="AG100" s="60" t="str">
        <f t="shared" si="129"/>
        <v/>
      </c>
      <c r="AH100" s="68" t="str">
        <f t="shared" si="130"/>
        <v/>
      </c>
      <c r="AI100" s="69" t="str">
        <f t="shared" si="131"/>
        <v/>
      </c>
      <c r="AJ100" s="63" t="str">
        <f t="shared" si="132"/>
        <v/>
      </c>
      <c r="AK100" s="63" t="str">
        <f t="shared" si="133"/>
        <v/>
      </c>
      <c r="AL100" s="63" t="str">
        <f t="shared" si="134"/>
        <v/>
      </c>
      <c r="AM100" s="63" t="str">
        <f t="shared" si="135"/>
        <v/>
      </c>
      <c r="AN100" s="63" t="str">
        <f t="shared" si="136"/>
        <v/>
      </c>
    </row>
    <row r="101" spans="2:40" ht="24.5" thickTop="1" thickBot="1" x14ac:dyDescent="0.55000000000000004">
      <c r="C101" s="50"/>
      <c r="D101" s="51"/>
      <c r="E101" s="51"/>
      <c r="F101" s="52"/>
      <c r="G101" s="52"/>
      <c r="H101" s="51"/>
      <c r="I101" s="51"/>
      <c r="J101" s="53"/>
      <c r="K101" s="53"/>
      <c r="L101" s="54" t="str">
        <f t="shared" si="82"/>
        <v/>
      </c>
      <c r="M101" s="55" t="str">
        <f t="shared" si="83"/>
        <v/>
      </c>
      <c r="N101" s="56" t="str">
        <f t="shared" si="84"/>
        <v/>
      </c>
      <c r="O101" s="57" t="str">
        <f t="shared" si="85"/>
        <v/>
      </c>
      <c r="P101" s="58" t="str">
        <f t="shared" si="86"/>
        <v/>
      </c>
      <c r="Q101" s="59" t="str">
        <f t="shared" si="87"/>
        <v/>
      </c>
      <c r="R101" s="60" t="str">
        <f t="shared" si="88"/>
        <v/>
      </c>
      <c r="S101" s="55" t="str">
        <f t="shared" si="89"/>
        <v/>
      </c>
      <c r="T101" s="61" t="str">
        <f t="shared" si="90"/>
        <v/>
      </c>
      <c r="U101" s="62" t="str">
        <f t="shared" si="91"/>
        <v/>
      </c>
      <c r="V101" s="63" t="str">
        <f t="shared" si="92"/>
        <v/>
      </c>
      <c r="W101" s="64" t="str">
        <f t="shared" si="93"/>
        <v/>
      </c>
      <c r="X101" s="63" t="str">
        <f t="shared" si="94"/>
        <v/>
      </c>
      <c r="Y101" s="63" t="str">
        <f t="shared" si="95"/>
        <v/>
      </c>
      <c r="Z101" s="55" t="str">
        <f t="shared" si="96"/>
        <v/>
      </c>
      <c r="AA101" s="65" t="str">
        <f t="shared" si="97"/>
        <v/>
      </c>
      <c r="AB101" s="56" t="str">
        <f t="shared" si="98"/>
        <v/>
      </c>
      <c r="AC101" s="66" t="str">
        <f t="shared" si="99"/>
        <v/>
      </c>
      <c r="AD101" s="58" t="str">
        <f t="shared" si="71"/>
        <v/>
      </c>
      <c r="AE101" s="67" t="str">
        <f t="shared" si="100"/>
        <v/>
      </c>
      <c r="AF101" s="60" t="str">
        <f t="shared" si="101"/>
        <v/>
      </c>
      <c r="AG101" s="60" t="str">
        <f t="shared" si="102"/>
        <v/>
      </c>
      <c r="AH101" s="68" t="str">
        <f t="shared" si="103"/>
        <v/>
      </c>
      <c r="AI101" s="69" t="str">
        <f t="shared" si="104"/>
        <v/>
      </c>
      <c r="AJ101" s="63" t="str">
        <f t="shared" si="105"/>
        <v/>
      </c>
      <c r="AK101" s="63" t="str">
        <f t="shared" si="77"/>
        <v/>
      </c>
      <c r="AL101" s="63" t="str">
        <f t="shared" si="106"/>
        <v/>
      </c>
      <c r="AM101" s="63" t="str">
        <f t="shared" si="107"/>
        <v/>
      </c>
      <c r="AN101" s="63" t="str">
        <f t="shared" si="108"/>
        <v/>
      </c>
    </row>
    <row r="102" spans="2:40" ht="24" customHeight="1" thickTop="1" x14ac:dyDescent="0.6">
      <c r="B102" s="94"/>
      <c r="C102" s="94"/>
      <c r="D102" s="94"/>
      <c r="E102" s="94"/>
      <c r="F102" s="94"/>
      <c r="G102" s="94"/>
      <c r="H102" s="94"/>
      <c r="I102" s="94"/>
      <c r="J102" s="94"/>
      <c r="K102" s="94"/>
      <c r="L102" s="98" t="str">
        <f>_xlfn.CONCAT("]}, // ULTIMA LINEA DEL CANTO: ",L1)</f>
        <v>]}, // ULTIMA LINEA DEL CANTO: ZAQUEO</v>
      </c>
      <c r="M102" s="94"/>
    </row>
    <row r="103" spans="2:40" ht="20.5" x14ac:dyDescent="0.35">
      <c r="L103" s="99" t="s">
        <v>1012</v>
      </c>
      <c r="M103" s="100"/>
    </row>
    <row r="104" spans="2:40" x14ac:dyDescent="0.35">
      <c r="M104"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4865" r:id="rId4" name="Button 1">
              <controlPr defaultSize="0" print="0" autoFill="0" autoPict="0" macro="[1]!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C5CD06-D2D7-49DE-B9C0-CD4C028836D3}">
  <sheetPr codeName="Sheet86">
    <tabColor rgb="FF00B0F0"/>
  </sheetPr>
  <dimension ref="A1:AN50"/>
  <sheetViews>
    <sheetView zoomScale="85" zoomScaleNormal="85" workbookViewId="0">
      <pane xSplit="2" ySplit="1" topLeftCell="C2" activePane="bottomRight" state="frozen"/>
      <selection pane="topRight" activeCell="C1" sqref="C1"/>
      <selection pane="bottomLeft" activeCell="A2" sqref="A2"/>
      <selection pane="bottomRight" activeCell="L1" sqref="L1"/>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179</v>
      </c>
      <c r="E1" s="39"/>
      <c r="F1" s="39"/>
      <c r="G1" s="39"/>
      <c r="H1" s="39"/>
      <c r="I1" s="39"/>
      <c r="J1" s="39"/>
      <c r="K1" s="39"/>
      <c r="L1" s="40" t="str">
        <f ca="1">UPPER(VLOOKUP(C1,Table223[],3,FALSE))</f>
        <v>ACLAMACIONES A LA ORACIÓN DE LOS FIELES</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ACLAMACIONES A LA ORACIÓN DE LOS FIELES               ║</v>
      </c>
    </row>
    <row r="5" spans="2:32" ht="23" x14ac:dyDescent="0.35">
      <c r="L5" s="45" t="s">
        <v>986</v>
      </c>
    </row>
    <row r="6" spans="2:32" ht="23" x14ac:dyDescent="0.35">
      <c r="L6" s="46"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aclamacionesalaoraciondelosfieles</v>
      </c>
      <c r="L7" s="47" t="str">
        <f ca="1">_xlfn.CONCAT("        id: ","""",C7,"""",",")</f>
        <v xml:space="preserve">        id: "aclamacionesalaoraciondelosfieles",</v>
      </c>
    </row>
    <row r="8" spans="2:32" ht="23" x14ac:dyDescent="0.35">
      <c r="C8" t="str">
        <f ca="1">PROPER(L1)</f>
        <v>Aclamaciones A La Oración De Los Fieles</v>
      </c>
      <c r="L8" s="47" t="str">
        <f ca="1">_xlfn.CONCAT("        tt: ","""",C8,"""",",")</f>
        <v xml:space="preserve">        tt: "Aclamaciones A La Oración De Los Fieles",</v>
      </c>
    </row>
    <row r="9" spans="2:32" ht="23" x14ac:dyDescent="0.35">
      <c r="C9" t="str">
        <f ca="1">PROPER(L1)</f>
        <v>Aclamaciones A La Oración De Los Fieles</v>
      </c>
      <c r="L9" s="47" t="str">
        <f ca="1">_xlfn.CONCAT("        title: ","""",C9,"""",",")</f>
        <v xml:space="preserve">        title: "Aclamaciones A La Oración De Los Fieles",</v>
      </c>
    </row>
    <row r="10" spans="2:32" ht="23" x14ac:dyDescent="0.35">
      <c r="C10" t="str">
        <f ca="1">VLOOKUP(C1,Table223[],4,FALSE)</f>
        <v>Respuestas a las oraciones de los fieles, Modelo I, II, III, IV</v>
      </c>
      <c r="L10" s="47" t="str">
        <f ca="1">_xlfn.CONCAT("        ","subtitle: ","""",C10,"""",",")</f>
        <v xml:space="preserve">        subtitle: "Respuestas a las oraciones de los fieles, Modelo I, II, III, IV",</v>
      </c>
    </row>
    <row r="11" spans="2:32" ht="23" x14ac:dyDescent="0.35">
      <c r="C11" t="str">
        <f ca="1">_xlfn.CONCAT("category: [",VLOOKUP(C1,Table223[],16,FALSE),"],")</f>
        <v>category: ["Liturgia"],</v>
      </c>
      <c r="L11" s="47" t="str">
        <f ca="1">_xlfn.CONCAT("        ",C11)</f>
        <v xml:space="preserve">        category: ["Liturgia"],</v>
      </c>
    </row>
    <row r="12" spans="2:32" ht="23" x14ac:dyDescent="0.35">
      <c r="C12" t="str">
        <f ca="1">VLOOKUP(C1,Table223[],5,FALSE)</f>
        <v>Liturgia</v>
      </c>
      <c r="L12" s="47" t="str">
        <f ca="1">_xlfn.CONCAT("        catCanto: ","""",C12,"""",",   // Precatecumenado | Catecumenado | Liturgia | Eleccion")</f>
        <v xml:space="preserve">        catCanto: "Liturgia",   // Precatecumenado | Catecumenado | Liturgia | Eleccion</v>
      </c>
    </row>
    <row r="13" spans="2:32" ht="23" x14ac:dyDescent="0.35">
      <c r="L13" s="47" t="str">
        <f>_xlfn.CONCAT("        cejilla: ","""",C13,"""",",")</f>
        <v xml:space="preserve">        cejilla: "",</v>
      </c>
    </row>
    <row r="14" spans="2:32" ht="23" x14ac:dyDescent="0.35">
      <c r="L14" s="47" t="str">
        <f>_xlfn.CONCAT("        nCan: ","""",C14,"""",",")</f>
        <v xml:space="preserve">        nCan: "",</v>
      </c>
    </row>
    <row r="15" spans="2:32" ht="23" x14ac:dyDescent="0.35">
      <c r="L15" s="47" t="str">
        <f>_xlfn.CONCAT("        nCanURL: ","""",C15,"""",",")</f>
        <v xml:space="preserve">        nCanURL: "",</v>
      </c>
    </row>
    <row r="16" spans="2:32" ht="23" x14ac:dyDescent="0.35">
      <c r="C16">
        <f ca="1">VLOOKUP(C1,Table223[],1,FALSE)</f>
        <v>179</v>
      </c>
      <c r="L16" s="47" t="str">
        <f ca="1">_xlfn.CONCAT("        dbno: ","""",C16,"""",",")</f>
        <v xml:space="preserve">        dbno: "179",</v>
      </c>
    </row>
    <row r="17" spans="2:40" ht="23" x14ac:dyDescent="0.35">
      <c r="L17" s="47" t="str">
        <f>_xlfn.CONCAT("        notes: ","""",C17,"""",",")</f>
        <v xml:space="preserve">        notes: "",</v>
      </c>
    </row>
    <row r="18" spans="2:40" ht="23" x14ac:dyDescent="0.35">
      <c r="C18" t="s">
        <v>988</v>
      </c>
      <c r="L18" s="47" t="str">
        <f>_xlfn.CONCAT("        mant: ","""",C18,"""",",")</f>
        <v xml:space="preserve">        mant: "Si",</v>
      </c>
    </row>
    <row r="19" spans="2:40" ht="23" x14ac:dyDescent="0.35">
      <c r="C19" t="str">
        <f ca="1">C7</f>
        <v>aclamacionesalaoraciondelosfieles</v>
      </c>
      <c r="L19" s="47" t="str">
        <f ca="1">_xlfn.CONCAT("        audioSrc: ","""/audio/",C19,".mp3""",",")</f>
        <v xml:space="preserve">        audioSrc: "/audio/aclamacionesalaoraciondelosfieles.mp3",</v>
      </c>
    </row>
    <row r="20" spans="2:40" ht="23" x14ac:dyDescent="0.35">
      <c r="L20" s="45" t="s">
        <v>989</v>
      </c>
    </row>
    <row r="21" spans="2:40" ht="23" x14ac:dyDescent="0.35">
      <c r="L21" s="47" t="s">
        <v>990</v>
      </c>
    </row>
    <row r="22" spans="2:40" ht="23" x14ac:dyDescent="0.35">
      <c r="L22" s="47" t="s">
        <v>991</v>
      </c>
    </row>
    <row r="23" spans="2:40" ht="23" x14ac:dyDescent="0.35">
      <c r="L23" s="47" t="s">
        <v>992</v>
      </c>
    </row>
    <row r="24" spans="2:40" ht="23" x14ac:dyDescent="0.35">
      <c r="C24" t="s">
        <v>1014</v>
      </c>
      <c r="L24" s="47" t="s">
        <v>993</v>
      </c>
    </row>
    <row r="25" spans="2:40" ht="23" x14ac:dyDescent="0.35">
      <c r="L25" s="47" t="s">
        <v>994</v>
      </c>
    </row>
    <row r="26" spans="2:40" ht="23" x14ac:dyDescent="0.35">
      <c r="B26">
        <f ca="1">+C1-1</f>
        <v>178</v>
      </c>
      <c r="C26" t="str">
        <f ca="1">VLOOKUP(B26,Table4[],13,FALSE)</f>
        <v>"/src/index.html?canto=zaqueo"</v>
      </c>
      <c r="L26" s="47" t="str">
        <f ca="1">_xlfn.CONCAT("        ant: ",C26,",")</f>
        <v xml:space="preserve">        ant: "/src/index.html?canto=zaqueo",</v>
      </c>
    </row>
    <row r="27" spans="2:40" ht="23" x14ac:dyDescent="0.35">
      <c r="B27">
        <f ca="1">+C1+1</f>
        <v>180</v>
      </c>
      <c r="C27" t="str">
        <f ca="1">VLOOKUP(B27,Table4[],13,FALSE)</f>
        <v>"/src/index.html?canto=aleluyainterleccional"</v>
      </c>
      <c r="L27" s="47" t="str">
        <f ca="1">_xlfn.CONCAT("        sig: ",C27,",")</f>
        <v xml:space="preserve">        sig: "/src/index.html?canto=aleluyainterleccional",</v>
      </c>
    </row>
    <row r="28" spans="2:40" ht="23" x14ac:dyDescent="0.35">
      <c r="L28" s="45" t="s">
        <v>995</v>
      </c>
    </row>
    <row r="29" spans="2:40" ht="36" thickBot="1" x14ac:dyDescent="0.4">
      <c r="C29" s="48"/>
      <c r="D29" s="48"/>
      <c r="E29" s="48"/>
      <c r="F29" s="48"/>
      <c r="G29" s="48"/>
      <c r="H29" s="48"/>
      <c r="I29" s="48"/>
      <c r="J29" s="48"/>
      <c r="K29" s="48"/>
      <c r="L29" s="49" t="s">
        <v>996</v>
      </c>
    </row>
    <row r="30" spans="2:40" ht="24.5" thickTop="1" thickBot="1" x14ac:dyDescent="0.55000000000000004">
      <c r="C30" s="50" t="s">
        <v>413</v>
      </c>
      <c r="D30" s="51"/>
      <c r="E30" s="51"/>
      <c r="F30" s="52"/>
      <c r="G30" s="52"/>
      <c r="H30" s="51"/>
      <c r="I30" s="51"/>
      <c r="J30" s="53"/>
      <c r="K30" s="53"/>
      <c r="L30" s="54" t="str">
        <f t="shared" ref="L30:L32" si="0">IF(C30="","",_xlfn.CONCAT("            { line: ","""",C30,", ",M30:AN30,""", sC: ","""",B30,"""},"))</f>
        <v xml:space="preserve">            { line: "Modelo I, ", sC: ""},</v>
      </c>
      <c r="M30" s="55" t="str">
        <f t="shared" ref="M30:M37" si="1">IF(N30="","","(")</f>
        <v/>
      </c>
      <c r="N30" s="56" t="str">
        <f t="shared" ref="N30:N47" si="2">IF(D30="","",D30)</f>
        <v/>
      </c>
      <c r="O30" s="57" t="str">
        <f t="shared" ref="O30:O37" si="3">IF(N30="","",",")</f>
        <v/>
      </c>
      <c r="P30" s="58" t="str">
        <f t="shared" ref="P30:P47" si="4">IF(E30="","",E30)</f>
        <v/>
      </c>
      <c r="Q30" s="59" t="str">
        <f t="shared" ref="Q30:Q37" si="5">IF(N30="","",",")</f>
        <v/>
      </c>
      <c r="R30" s="60" t="str">
        <f t="shared" ref="R30:R37" si="6">IF(N30="","",15)</f>
        <v/>
      </c>
      <c r="S30" s="55" t="str">
        <f t="shared" ref="S30:S37" si="7">IF(N30="","",")")</f>
        <v/>
      </c>
      <c r="T30" s="61" t="str">
        <f t="shared" ref="T30:T37" si="8">IF(U30="","","(")</f>
        <v/>
      </c>
      <c r="U30" s="62" t="str">
        <f t="shared" ref="U30:U47" si="9">IF(F30="","",F30)</f>
        <v/>
      </c>
      <c r="V30" s="63" t="str">
        <f t="shared" ref="V30:V37" si="10">IF(U30="","",",")</f>
        <v/>
      </c>
      <c r="W30" s="64" t="str">
        <f t="shared" ref="W30:W47" si="11">IF(G30="","",G30)</f>
        <v/>
      </c>
      <c r="X30" s="63" t="str">
        <f t="shared" ref="X30:X37" si="12">IF(U30="","",",")</f>
        <v/>
      </c>
      <c r="Y30" s="63" t="str">
        <f t="shared" ref="Y30:Y37" si="13">IF(U30="","",250)</f>
        <v/>
      </c>
      <c r="Z30" s="55" t="str">
        <f t="shared" ref="Z30:Z37" si="14">IF(U30="","",")")</f>
        <v/>
      </c>
      <c r="AA30" s="65" t="str">
        <f t="shared" ref="AA30:AA37" si="15">IF(AB30="","","(")</f>
        <v/>
      </c>
      <c r="AB30" s="56" t="str">
        <f t="shared" ref="AB30:AB47" si="16">IF(H30="","",H30)</f>
        <v/>
      </c>
      <c r="AC30" s="66" t="str">
        <f t="shared" ref="AC30:AC37" si="17">IF(AB30="","",",")</f>
        <v/>
      </c>
      <c r="AD30" s="58" t="str">
        <f t="shared" ref="AD30:AD37" si="18">IF(I30="","",I30)</f>
        <v/>
      </c>
      <c r="AE30" s="67" t="str">
        <f t="shared" ref="AE30:AE37" si="19">IF(AB30="","",",")</f>
        <v/>
      </c>
      <c r="AF30" s="60" t="str">
        <f t="shared" ref="AF30:AF37" si="20">IF(AB30="","",350)</f>
        <v/>
      </c>
      <c r="AG30" s="60" t="str">
        <f t="shared" ref="AG30:AG37" si="21">IF(AB30="","",")")</f>
        <v/>
      </c>
      <c r="AH30" s="68" t="str">
        <f t="shared" ref="AH30:AH37" si="22">IF(AI30="","","(")</f>
        <v/>
      </c>
      <c r="AI30" s="69" t="str">
        <f t="shared" ref="AI30:AI47" si="23">IF(J30="","",J30)</f>
        <v/>
      </c>
      <c r="AJ30" s="63" t="str">
        <f t="shared" ref="AJ30:AJ37" si="24">IF(AI30="","",",")</f>
        <v/>
      </c>
      <c r="AK30" s="63" t="str">
        <f t="shared" ref="AK30:AK37" si="25">IF(K30="","",K30)</f>
        <v/>
      </c>
      <c r="AL30" s="63" t="str">
        <f t="shared" ref="AL30:AL37" si="26">IF(AI30="","",",")</f>
        <v/>
      </c>
      <c r="AM30" s="63" t="str">
        <f t="shared" ref="AM30:AM37" si="27">IF(AI30="","",450)</f>
        <v/>
      </c>
      <c r="AN30" s="63" t="str">
        <f t="shared" ref="AN30:AN37" si="28">IF(AI30="","",")")</f>
        <v/>
      </c>
    </row>
    <row r="31" spans="2:40" ht="26.5" thickTop="1" thickBot="1" x14ac:dyDescent="0.55000000000000004">
      <c r="C31" s="72"/>
      <c r="D31" s="73"/>
      <c r="E31" s="73"/>
      <c r="F31" s="73"/>
      <c r="G31" s="73"/>
      <c r="H31" s="73"/>
      <c r="I31" s="73"/>
      <c r="J31" s="73"/>
      <c r="K31" s="73"/>
      <c r="L31" s="74" t="s">
        <v>997</v>
      </c>
      <c r="M31" s="55"/>
      <c r="N31" s="56"/>
      <c r="O31" s="57"/>
      <c r="P31" s="58"/>
      <c r="Q31" s="59"/>
      <c r="R31" s="60"/>
      <c r="S31" s="55"/>
      <c r="T31" s="61"/>
      <c r="U31" s="62"/>
      <c r="V31" s="63"/>
      <c r="W31" s="64"/>
      <c r="X31" s="63"/>
      <c r="Y31" s="63"/>
      <c r="Z31" s="55"/>
      <c r="AA31" s="65"/>
      <c r="AB31" s="56"/>
      <c r="AC31" s="66"/>
      <c r="AD31" s="58"/>
      <c r="AE31" s="67"/>
      <c r="AF31" s="60"/>
      <c r="AG31" s="60"/>
      <c r="AH31" s="68"/>
      <c r="AI31" s="69"/>
      <c r="AJ31" s="63"/>
      <c r="AK31" s="63"/>
      <c r="AL31" s="63"/>
      <c r="AM31" s="63"/>
      <c r="AN31" s="63"/>
    </row>
    <row r="32" spans="2:40" ht="24.5" thickTop="1" thickBot="1" x14ac:dyDescent="0.55000000000000004">
      <c r="B32" t="s">
        <v>1018</v>
      </c>
      <c r="C32" s="50" t="s">
        <v>2389</v>
      </c>
      <c r="D32" s="51" t="s">
        <v>1053</v>
      </c>
      <c r="E32" s="51"/>
      <c r="F32" s="52" t="s">
        <v>1110</v>
      </c>
      <c r="G32" s="52"/>
      <c r="H32" s="51" t="s">
        <v>1053</v>
      </c>
      <c r="I32" s="51"/>
      <c r="J32" s="53"/>
      <c r="K32" s="53"/>
      <c r="L32" s="54" t="str">
        <f t="shared" si="0"/>
        <v xml:space="preserve">            { line: "Te lo pedimos Señor., (Sol,,15)(Re,,250)(Sol,,350)", sC: "tc"},</v>
      </c>
      <c r="M32" s="55" t="str">
        <f t="shared" si="1"/>
        <v>(</v>
      </c>
      <c r="N32" s="56" t="str">
        <f t="shared" si="2"/>
        <v>Sol</v>
      </c>
      <c r="O32" s="57" t="str">
        <f t="shared" si="3"/>
        <v>,</v>
      </c>
      <c r="P32" s="58" t="str">
        <f t="shared" si="4"/>
        <v/>
      </c>
      <c r="Q32" s="59" t="str">
        <f t="shared" si="5"/>
        <v>,</v>
      </c>
      <c r="R32" s="60">
        <f t="shared" si="6"/>
        <v>15</v>
      </c>
      <c r="S32" s="55" t="str">
        <f t="shared" si="7"/>
        <v>)</v>
      </c>
      <c r="T32" s="61" t="str">
        <f t="shared" si="8"/>
        <v>(</v>
      </c>
      <c r="U32" s="62" t="str">
        <f t="shared" si="9"/>
        <v>Re</v>
      </c>
      <c r="V32" s="63" t="str">
        <f t="shared" si="10"/>
        <v>,</v>
      </c>
      <c r="W32" s="64" t="str">
        <f t="shared" si="11"/>
        <v/>
      </c>
      <c r="X32" s="63" t="str">
        <f t="shared" si="12"/>
        <v>,</v>
      </c>
      <c r="Y32" s="63">
        <f t="shared" si="13"/>
        <v>250</v>
      </c>
      <c r="Z32" s="55" t="str">
        <f t="shared" si="14"/>
        <v>)</v>
      </c>
      <c r="AA32" s="65" t="str">
        <f t="shared" si="15"/>
        <v>(</v>
      </c>
      <c r="AB32" s="56" t="str">
        <f t="shared" si="16"/>
        <v>Sol</v>
      </c>
      <c r="AC32" s="66" t="str">
        <f t="shared" si="17"/>
        <v>,</v>
      </c>
      <c r="AD32" s="58" t="str">
        <f t="shared" si="18"/>
        <v/>
      </c>
      <c r="AE32" s="67" t="str">
        <f t="shared" si="19"/>
        <v>,</v>
      </c>
      <c r="AF32" s="60">
        <f t="shared" si="20"/>
        <v>350</v>
      </c>
      <c r="AG32" s="60" t="str">
        <f t="shared" si="21"/>
        <v>)</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4.5" thickTop="1" thickBot="1" x14ac:dyDescent="0.55000000000000004">
      <c r="B33" t="s">
        <v>1001</v>
      </c>
      <c r="C33" s="50" t="s">
        <v>2390</v>
      </c>
      <c r="D33" s="51" t="s">
        <v>1017</v>
      </c>
      <c r="E33" s="51" t="s">
        <v>1016</v>
      </c>
      <c r="F33" s="52" t="s">
        <v>1015</v>
      </c>
      <c r="G33" s="52" t="s">
        <v>1016</v>
      </c>
      <c r="H33" s="51" t="s">
        <v>988</v>
      </c>
      <c r="I33" s="51">
        <v>7</v>
      </c>
      <c r="J33" s="53" t="s">
        <v>1015</v>
      </c>
      <c r="K33" s="53" t="s">
        <v>1016</v>
      </c>
      <c r="L33" s="54" t="str">
        <f>IF(C33="","",_xlfn.CONCAT("            { line: ","""",C33,", ",M33:AN33,""", sC: ","""",B33,"""},"))</f>
        <v xml:space="preserve">            { line: "TE LO PEDIMOS SEÑOR., (La,m,15)(Mi,m,250)(Si,7,350)(Mi,m,450)", sC: "ta as"},</v>
      </c>
      <c r="M33" s="55" t="str">
        <f t="shared" si="1"/>
        <v>(</v>
      </c>
      <c r="N33" s="56" t="str">
        <f t="shared" si="2"/>
        <v>La</v>
      </c>
      <c r="O33" s="57" t="str">
        <f t="shared" si="3"/>
        <v>,</v>
      </c>
      <c r="P33" s="58" t="str">
        <f t="shared" si="4"/>
        <v>m</v>
      </c>
      <c r="Q33" s="59" t="str">
        <f t="shared" si="5"/>
        <v>,</v>
      </c>
      <c r="R33" s="60">
        <f t="shared" si="6"/>
        <v>15</v>
      </c>
      <c r="S33" s="55" t="str">
        <f t="shared" si="7"/>
        <v>)</v>
      </c>
      <c r="T33" s="61" t="str">
        <f t="shared" si="8"/>
        <v>(</v>
      </c>
      <c r="U33" s="62" t="str">
        <f t="shared" si="9"/>
        <v>Mi</v>
      </c>
      <c r="V33" s="63" t="str">
        <f t="shared" si="10"/>
        <v>,</v>
      </c>
      <c r="W33" s="64" t="str">
        <f t="shared" si="11"/>
        <v>m</v>
      </c>
      <c r="X33" s="63" t="str">
        <f t="shared" si="12"/>
        <v>,</v>
      </c>
      <c r="Y33" s="63">
        <f t="shared" si="13"/>
        <v>250</v>
      </c>
      <c r="Z33" s="55" t="str">
        <f t="shared" si="14"/>
        <v>)</v>
      </c>
      <c r="AA33" s="65" t="str">
        <f t="shared" si="15"/>
        <v>(</v>
      </c>
      <c r="AB33" s="56" t="str">
        <f t="shared" si="16"/>
        <v>Si</v>
      </c>
      <c r="AC33" s="66" t="str">
        <f t="shared" si="17"/>
        <v>,</v>
      </c>
      <c r="AD33" s="58">
        <f t="shared" si="18"/>
        <v>7</v>
      </c>
      <c r="AE33" s="67" t="str">
        <f t="shared" si="19"/>
        <v>,</v>
      </c>
      <c r="AF33" s="60">
        <f t="shared" si="20"/>
        <v>350</v>
      </c>
      <c r="AG33" s="60" t="str">
        <f t="shared" si="21"/>
        <v>)</v>
      </c>
      <c r="AH33" s="68" t="str">
        <f t="shared" si="22"/>
        <v>(</v>
      </c>
      <c r="AI33" s="69" t="str">
        <f t="shared" si="23"/>
        <v>Mi</v>
      </c>
      <c r="AJ33" s="63" t="str">
        <f t="shared" si="24"/>
        <v>,</v>
      </c>
      <c r="AK33" s="63" t="str">
        <f t="shared" si="25"/>
        <v>m</v>
      </c>
      <c r="AL33" s="63" t="str">
        <f t="shared" si="26"/>
        <v>,</v>
      </c>
      <c r="AM33" s="63">
        <f t="shared" si="27"/>
        <v>450</v>
      </c>
      <c r="AN33" s="63" t="str">
        <f t="shared" si="28"/>
        <v>)</v>
      </c>
    </row>
    <row r="34" spans="1:40" ht="26.5" thickTop="1" thickBot="1" x14ac:dyDescent="0.55000000000000004">
      <c r="C34" s="72"/>
      <c r="D34" s="73"/>
      <c r="E34" s="73"/>
      <c r="F34" s="73"/>
      <c r="G34" s="73"/>
      <c r="H34" s="73"/>
      <c r="I34" s="73"/>
      <c r="J34" s="73"/>
      <c r="K34" s="73"/>
      <c r="L34" s="74" t="s">
        <v>997</v>
      </c>
      <c r="M34" s="55"/>
      <c r="N34" s="56"/>
      <c r="O34" s="57"/>
      <c r="P34" s="58"/>
      <c r="Q34" s="59"/>
      <c r="R34" s="60"/>
      <c r="S34" s="55"/>
      <c r="T34" s="61"/>
      <c r="U34" s="62"/>
      <c r="V34" s="63"/>
      <c r="W34" s="64"/>
      <c r="X34" s="63"/>
      <c r="Y34" s="63"/>
      <c r="Z34" s="55"/>
      <c r="AA34" s="65"/>
      <c r="AB34" s="56"/>
      <c r="AC34" s="66"/>
      <c r="AD34" s="58"/>
      <c r="AE34" s="67"/>
      <c r="AF34" s="60"/>
      <c r="AG34" s="60"/>
      <c r="AH34" s="68"/>
      <c r="AI34" s="69"/>
      <c r="AJ34" s="63"/>
      <c r="AK34" s="63"/>
      <c r="AL34" s="63"/>
      <c r="AM34" s="63"/>
      <c r="AN34" s="63"/>
    </row>
    <row r="35" spans="1:40" ht="24.5" thickTop="1" thickBot="1" x14ac:dyDescent="0.55000000000000004">
      <c r="C35" s="50" t="s">
        <v>2353</v>
      </c>
      <c r="D35" s="51"/>
      <c r="E35" s="51"/>
      <c r="F35" s="52"/>
      <c r="G35" s="52"/>
      <c r="H35" s="51"/>
      <c r="I35" s="51"/>
      <c r="J35" s="53"/>
      <c r="K35" s="53"/>
      <c r="L35" s="54" t="str">
        <f t="shared" ref="L35" si="29">IF(C35="","",_xlfn.CONCAT("            { line: ","""",C35,", ",M35:AN35,""", sC: ","""",B35,"""},"))</f>
        <v xml:space="preserve">            { line: "Modelo II, ", sC: ""},</v>
      </c>
      <c r="M35" s="55" t="str">
        <f t="shared" ref="M35" si="30">IF(N35="","","(")</f>
        <v/>
      </c>
      <c r="N35" s="56" t="str">
        <f t="shared" ref="N35" si="31">IF(D35="","",D35)</f>
        <v/>
      </c>
      <c r="O35" s="57" t="str">
        <f t="shared" ref="O35" si="32">IF(N35="","",",")</f>
        <v/>
      </c>
      <c r="P35" s="58" t="str">
        <f t="shared" ref="P35" si="33">IF(E35="","",E35)</f>
        <v/>
      </c>
      <c r="Q35" s="59" t="str">
        <f t="shared" ref="Q35" si="34">IF(N35="","",",")</f>
        <v/>
      </c>
      <c r="R35" s="60" t="str">
        <f t="shared" ref="R35" si="35">IF(N35="","",15)</f>
        <v/>
      </c>
      <c r="S35" s="55" t="str">
        <f t="shared" ref="S35" si="36">IF(N35="","",")")</f>
        <v/>
      </c>
      <c r="T35" s="61" t="str">
        <f t="shared" ref="T35" si="37">IF(U35="","","(")</f>
        <v/>
      </c>
      <c r="U35" s="62" t="str">
        <f t="shared" ref="U35" si="38">IF(F35="","",F35)</f>
        <v/>
      </c>
      <c r="V35" s="63" t="str">
        <f t="shared" ref="V35" si="39">IF(U35="","",",")</f>
        <v/>
      </c>
      <c r="W35" s="64" t="str">
        <f t="shared" ref="W35" si="40">IF(G35="","",G35)</f>
        <v/>
      </c>
      <c r="X35" s="63" t="str">
        <f t="shared" ref="X35" si="41">IF(U35="","",",")</f>
        <v/>
      </c>
      <c r="Y35" s="63" t="str">
        <f t="shared" ref="Y35" si="42">IF(U35="","",250)</f>
        <v/>
      </c>
      <c r="Z35" s="55" t="str">
        <f t="shared" ref="Z35" si="43">IF(U35="","",")")</f>
        <v/>
      </c>
      <c r="AA35" s="65" t="str">
        <f t="shared" ref="AA35" si="44">IF(AB35="","","(")</f>
        <v/>
      </c>
      <c r="AB35" s="56" t="str">
        <f t="shared" ref="AB35" si="45">IF(H35="","",H35)</f>
        <v/>
      </c>
      <c r="AC35" s="66" t="str">
        <f t="shared" ref="AC35" si="46">IF(AB35="","",",")</f>
        <v/>
      </c>
      <c r="AD35" s="58" t="str">
        <f t="shared" ref="AD35" si="47">IF(I35="","",I35)</f>
        <v/>
      </c>
      <c r="AE35" s="67" t="str">
        <f t="shared" ref="AE35" si="48">IF(AB35="","",",")</f>
        <v/>
      </c>
      <c r="AF35" s="60" t="str">
        <f t="shared" ref="AF35" si="49">IF(AB35="","",350)</f>
        <v/>
      </c>
      <c r="AG35" s="60" t="str">
        <f t="shared" ref="AG35" si="50">IF(AB35="","",")")</f>
        <v/>
      </c>
      <c r="AH35" s="68" t="str">
        <f t="shared" ref="AH35" si="51">IF(AI35="","","(")</f>
        <v/>
      </c>
      <c r="AI35" s="69" t="str">
        <f t="shared" ref="AI35" si="52">IF(J35="","",J35)</f>
        <v/>
      </c>
      <c r="AJ35" s="63" t="str">
        <f t="shared" ref="AJ35" si="53">IF(AI35="","",",")</f>
        <v/>
      </c>
      <c r="AK35" s="63" t="str">
        <f t="shared" ref="AK35" si="54">IF(K35="","",K35)</f>
        <v/>
      </c>
      <c r="AL35" s="63" t="str">
        <f t="shared" ref="AL35" si="55">IF(AI35="","",",")</f>
        <v/>
      </c>
      <c r="AM35" s="63" t="str">
        <f t="shared" ref="AM35" si="56">IF(AI35="","",450)</f>
        <v/>
      </c>
      <c r="AN35" s="63" t="str">
        <f t="shared" ref="AN35" si="57">IF(AI35="","",")")</f>
        <v/>
      </c>
    </row>
    <row r="36" spans="1:40" ht="26.5" thickTop="1" thickBot="1" x14ac:dyDescent="0.55000000000000004">
      <c r="C36" s="72"/>
      <c r="D36" s="73"/>
      <c r="E36" s="73"/>
      <c r="F36" s="73"/>
      <c r="G36" s="73"/>
      <c r="H36" s="73"/>
      <c r="I36" s="73"/>
      <c r="J36" s="73"/>
      <c r="K36" s="73"/>
      <c r="L36" s="74" t="s">
        <v>997</v>
      </c>
      <c r="M36" s="55"/>
      <c r="N36" s="56"/>
      <c r="O36" s="57"/>
      <c r="P36" s="58"/>
      <c r="Q36" s="59"/>
      <c r="R36" s="60"/>
      <c r="S36" s="55"/>
      <c r="T36" s="61"/>
      <c r="U36" s="62"/>
      <c r="V36" s="63"/>
      <c r="W36" s="64"/>
      <c r="X36" s="63"/>
      <c r="Y36" s="63"/>
      <c r="Z36" s="55"/>
      <c r="AA36" s="65"/>
      <c r="AB36" s="56"/>
      <c r="AC36" s="66"/>
      <c r="AD36" s="58"/>
      <c r="AE36" s="67"/>
      <c r="AF36" s="60"/>
      <c r="AG36" s="60"/>
      <c r="AH36" s="68"/>
      <c r="AI36" s="69"/>
      <c r="AJ36" s="63"/>
      <c r="AK36" s="63"/>
      <c r="AL36" s="63"/>
      <c r="AM36" s="63"/>
      <c r="AN36" s="63"/>
    </row>
    <row r="37" spans="1:40" ht="24.5" thickTop="1" thickBot="1" x14ac:dyDescent="0.55000000000000004">
      <c r="B37" t="s">
        <v>1001</v>
      </c>
      <c r="C37" s="50" t="s">
        <v>2394</v>
      </c>
      <c r="D37" s="51" t="s">
        <v>1015</v>
      </c>
      <c r="E37" s="51" t="s">
        <v>1016</v>
      </c>
      <c r="F37" s="52" t="s">
        <v>1110</v>
      </c>
      <c r="G37" s="52"/>
      <c r="H37" s="51" t="s">
        <v>1015</v>
      </c>
      <c r="I37" s="51" t="s">
        <v>1016</v>
      </c>
      <c r="J37" s="53"/>
      <c r="K37" s="53"/>
      <c r="L37" s="54" t="str">
        <f t="shared" ref="L37:L42" si="58">IF(C37="","",_xlfn.CONCAT("            { line: ","""",C37,", ",M37:AN37,""", sC: ","""",B37,"""},"))</f>
        <v xml:space="preserve">            { line: "ESCÚCHANOS, OH SEÑOR., (Mi,m,15)(Re,,250)(Mi,m,350)", sC: "ta as"},</v>
      </c>
      <c r="M37" s="55" t="str">
        <f t="shared" si="1"/>
        <v>(</v>
      </c>
      <c r="N37" s="56" t="str">
        <f t="shared" si="2"/>
        <v>Mi</v>
      </c>
      <c r="O37" s="57" t="str">
        <f t="shared" si="3"/>
        <v>,</v>
      </c>
      <c r="P37" s="58" t="str">
        <f t="shared" si="4"/>
        <v>m</v>
      </c>
      <c r="Q37" s="59" t="str">
        <f t="shared" si="5"/>
        <v>,</v>
      </c>
      <c r="R37" s="60">
        <f t="shared" si="6"/>
        <v>15</v>
      </c>
      <c r="S37" s="55" t="str">
        <f t="shared" si="7"/>
        <v>)</v>
      </c>
      <c r="T37" s="61" t="str">
        <f t="shared" si="8"/>
        <v>(</v>
      </c>
      <c r="U37" s="62" t="str">
        <f t="shared" si="9"/>
        <v>Re</v>
      </c>
      <c r="V37" s="63" t="str">
        <f t="shared" si="10"/>
        <v>,</v>
      </c>
      <c r="W37" s="64" t="str">
        <f t="shared" si="11"/>
        <v/>
      </c>
      <c r="X37" s="63" t="str">
        <f t="shared" si="12"/>
        <v>,</v>
      </c>
      <c r="Y37" s="63">
        <f t="shared" si="13"/>
        <v>250</v>
      </c>
      <c r="Z37" s="55" t="str">
        <f t="shared" si="14"/>
        <v>)</v>
      </c>
      <c r="AA37" s="65" t="str">
        <f t="shared" si="15"/>
        <v>(</v>
      </c>
      <c r="AB37" s="56" t="str">
        <f t="shared" si="16"/>
        <v>Mi</v>
      </c>
      <c r="AC37" s="66" t="str">
        <f t="shared" si="17"/>
        <v>,</v>
      </c>
      <c r="AD37" s="58" t="str">
        <f t="shared" si="18"/>
        <v>m</v>
      </c>
      <c r="AE37" s="67" t="str">
        <f t="shared" si="19"/>
        <v>,</v>
      </c>
      <c r="AF37" s="60">
        <f t="shared" si="20"/>
        <v>350</v>
      </c>
      <c r="AG37" s="60" t="str">
        <f t="shared" si="21"/>
        <v>)</v>
      </c>
      <c r="AH37" s="68" t="str">
        <f t="shared" si="22"/>
        <v/>
      </c>
      <c r="AI37" s="69" t="str">
        <f t="shared" si="23"/>
        <v/>
      </c>
      <c r="AJ37" s="63" t="str">
        <f t="shared" si="24"/>
        <v/>
      </c>
      <c r="AK37" s="63" t="str">
        <f t="shared" si="25"/>
        <v/>
      </c>
      <c r="AL37" s="63" t="str">
        <f t="shared" si="26"/>
        <v/>
      </c>
      <c r="AM37" s="63" t="str">
        <f t="shared" si="27"/>
        <v/>
      </c>
      <c r="AN37" s="63" t="str">
        <f t="shared" si="28"/>
        <v/>
      </c>
    </row>
    <row r="38" spans="1:40" ht="26.5" thickTop="1" thickBot="1" x14ac:dyDescent="0.55000000000000004">
      <c r="C38" s="72"/>
      <c r="D38" s="73"/>
      <c r="E38" s="73"/>
      <c r="F38" s="73"/>
      <c r="G38" s="73"/>
      <c r="H38" s="73"/>
      <c r="I38" s="73"/>
      <c r="J38" s="73"/>
      <c r="K38" s="73"/>
      <c r="L38" s="74" t="s">
        <v>997</v>
      </c>
      <c r="M38" s="55"/>
      <c r="N38" s="56"/>
      <c r="O38" s="57"/>
      <c r="P38" s="58"/>
      <c r="Q38" s="59"/>
      <c r="R38" s="60"/>
      <c r="S38" s="55"/>
      <c r="T38" s="61"/>
      <c r="U38" s="62"/>
      <c r="V38" s="63"/>
      <c r="W38" s="64"/>
      <c r="X38" s="63"/>
      <c r="Y38" s="63"/>
      <c r="Z38" s="55"/>
      <c r="AA38" s="65"/>
      <c r="AB38" s="56"/>
      <c r="AC38" s="66"/>
      <c r="AD38" s="58"/>
      <c r="AE38" s="67"/>
      <c r="AF38" s="60"/>
      <c r="AG38" s="60"/>
      <c r="AH38" s="68"/>
      <c r="AI38" s="69"/>
      <c r="AJ38" s="63"/>
      <c r="AK38" s="63"/>
      <c r="AL38" s="63"/>
      <c r="AM38" s="63"/>
      <c r="AN38" s="63"/>
    </row>
    <row r="39" spans="1:40" ht="24.5" thickTop="1" thickBot="1" x14ac:dyDescent="0.55000000000000004">
      <c r="C39" s="50" t="s">
        <v>2361</v>
      </c>
      <c r="D39" s="51"/>
      <c r="E39" s="51"/>
      <c r="F39" s="52"/>
      <c r="G39" s="52"/>
      <c r="H39" s="51"/>
      <c r="I39" s="51"/>
      <c r="J39" s="53"/>
      <c r="K39" s="53"/>
      <c r="L39" s="54" t="str">
        <f t="shared" si="58"/>
        <v xml:space="preserve">            { line: "Modelo III, ", sC: ""},</v>
      </c>
      <c r="M39" s="55" t="str">
        <f>IF(N39="","","(")</f>
        <v/>
      </c>
      <c r="N39" s="56" t="str">
        <f>IF(D39="","",D39)</f>
        <v/>
      </c>
      <c r="O39" s="57" t="str">
        <f>IF(N39="","",",")</f>
        <v/>
      </c>
      <c r="P39" s="58" t="str">
        <f>IF(E39="","",E39)</f>
        <v/>
      </c>
      <c r="Q39" s="59" t="str">
        <f>IF(N39="","",",")</f>
        <v/>
      </c>
      <c r="R39" s="60" t="str">
        <f>IF(N39="","",15)</f>
        <v/>
      </c>
      <c r="S39" s="55" t="str">
        <f>IF(N39="","",")")</f>
        <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4.5" thickTop="1" thickBot="1" x14ac:dyDescent="0.55000000000000004">
      <c r="C40" s="50" t="s">
        <v>2395</v>
      </c>
      <c r="D40" s="51"/>
      <c r="E40" s="51"/>
      <c r="F40" s="52"/>
      <c r="G40" s="52"/>
      <c r="H40" s="51"/>
      <c r="I40" s="51"/>
      <c r="J40" s="53"/>
      <c r="K40" s="53"/>
      <c r="L40" s="54" t="str">
        <f t="shared" si="58"/>
        <v xml:space="preserve">            { line: "(Misma música Modelo I), ", sC: ""},</v>
      </c>
      <c r="M40" s="55" t="str">
        <f>IF(N40="","","(")</f>
        <v/>
      </c>
      <c r="N40" s="56" t="str">
        <f>IF(D40="","",D40)</f>
        <v/>
      </c>
      <c r="O40" s="57" t="str">
        <f>IF(N40="","",",")</f>
        <v/>
      </c>
      <c r="P40" s="58" t="str">
        <f>IF(E40="","",E40)</f>
        <v/>
      </c>
      <c r="Q40" s="59" t="str">
        <f>IF(N40="","",",")</f>
        <v/>
      </c>
      <c r="R40" s="60" t="str">
        <f>IF(N40="","",15)</f>
        <v/>
      </c>
      <c r="S40" s="55" t="str">
        <f>IF(N40="","",")")</f>
        <v/>
      </c>
      <c r="T40" s="61" t="str">
        <f>IF(U40="","","(")</f>
        <v/>
      </c>
      <c r="U40" s="62" t="str">
        <f>IF(F40="","",F40)</f>
        <v/>
      </c>
      <c r="V40" s="63" t="str">
        <f>IF(U40="","",",")</f>
        <v/>
      </c>
      <c r="W40" s="64" t="str">
        <f>IF(G40="","",G40)</f>
        <v/>
      </c>
      <c r="X40" s="63" t="str">
        <f>IF(U40="","",",")</f>
        <v/>
      </c>
      <c r="Y40" s="63" t="str">
        <f>IF(U40="","",250)</f>
        <v/>
      </c>
      <c r="Z40" s="55" t="str">
        <f>IF(U40="","",")")</f>
        <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1:40" ht="24.5" thickTop="1" thickBot="1" x14ac:dyDescent="0.55000000000000004">
      <c r="B41" t="s">
        <v>1001</v>
      </c>
      <c r="C41" s="50" t="s">
        <v>2396</v>
      </c>
      <c r="D41" s="51" t="s">
        <v>1053</v>
      </c>
      <c r="E41" s="51"/>
      <c r="F41" s="52" t="s">
        <v>1110</v>
      </c>
      <c r="G41" s="52"/>
      <c r="H41" s="51" t="s">
        <v>1053</v>
      </c>
      <c r="I41" s="51"/>
      <c r="J41" s="53"/>
      <c r="K41" s="53"/>
      <c r="L41" s="54" t="str">
        <f t="shared" si="58"/>
        <v xml:space="preserve">            { line: "ACUÉRDATE DE NOSOTROS,, (Sol,,15)(Re,,250)(Sol,,350)", sC: "ta as"},</v>
      </c>
      <c r="M41" s="55" t="str">
        <f>IF(N41="","","(")</f>
        <v>(</v>
      </c>
      <c r="N41" s="56" t="str">
        <f>IF(D41="","",D41)</f>
        <v>Sol</v>
      </c>
      <c r="O41" s="57" t="str">
        <f>IF(N41="","",",")</f>
        <v>,</v>
      </c>
      <c r="P41" s="58" t="str">
        <f>IF(E41="","",E41)</f>
        <v/>
      </c>
      <c r="Q41" s="59" t="str">
        <f>IF(N41="","",",")</f>
        <v>,</v>
      </c>
      <c r="R41" s="60">
        <f>IF(N41="","",15)</f>
        <v>15</v>
      </c>
      <c r="S41" s="55" t="str">
        <f>IF(N41="","",")")</f>
        <v>)</v>
      </c>
      <c r="T41" s="61" t="str">
        <f>IF(U41="","","(")</f>
        <v>(</v>
      </c>
      <c r="U41" s="62" t="str">
        <f>IF(F41="","",F41)</f>
        <v>Re</v>
      </c>
      <c r="V41" s="63" t="str">
        <f>IF(U41="","",",")</f>
        <v>,</v>
      </c>
      <c r="W41" s="64" t="str">
        <f>IF(G41="","",G41)</f>
        <v/>
      </c>
      <c r="X41" s="63" t="str">
        <f>IF(U41="","",",")</f>
        <v>,</v>
      </c>
      <c r="Y41" s="63">
        <f>IF(U41="","",250)</f>
        <v>250</v>
      </c>
      <c r="Z41" s="55" t="str">
        <f>IF(U41="","",")")</f>
        <v>)</v>
      </c>
      <c r="AA41" s="65" t="str">
        <f>IF(AB41="","","(")</f>
        <v>(</v>
      </c>
      <c r="AB41" s="56" t="str">
        <f>IF(H41="","",H41)</f>
        <v>Sol</v>
      </c>
      <c r="AC41" s="66" t="str">
        <f>IF(AB41="","",",")</f>
        <v>,</v>
      </c>
      <c r="AD41" s="58" t="str">
        <f>IF(I41="","",I41)</f>
        <v/>
      </c>
      <c r="AE41" s="67" t="str">
        <f>IF(AB41="","",",")</f>
        <v>,</v>
      </c>
      <c r="AF41" s="60">
        <f>IF(AB41="","",350)</f>
        <v>350</v>
      </c>
      <c r="AG41" s="60" t="str">
        <f>IF(AB41="","",")")</f>
        <v>)</v>
      </c>
      <c r="AH41" s="68" t="str">
        <f>IF(AI41="","","(")</f>
        <v/>
      </c>
      <c r="AI41" s="69" t="str">
        <f>IF(J41="","",J41)</f>
        <v/>
      </c>
      <c r="AJ41" s="63" t="str">
        <f>IF(AI41="","",",")</f>
        <v/>
      </c>
      <c r="AK41" s="63" t="str">
        <f>IF(K41="","",K41)</f>
        <v/>
      </c>
      <c r="AL41" s="63" t="str">
        <f>IF(AI41="","",",")</f>
        <v/>
      </c>
      <c r="AM41" s="63" t="str">
        <f>IF(AI41="","",450)</f>
        <v/>
      </c>
      <c r="AN41" s="63" t="str">
        <f>IF(AI41="","",")")</f>
        <v/>
      </c>
    </row>
    <row r="42" spans="1:40" ht="24.5" thickTop="1" thickBot="1" x14ac:dyDescent="0.55000000000000004">
      <c r="B42" t="s">
        <v>1003</v>
      </c>
      <c r="C42" s="50" t="s">
        <v>2397</v>
      </c>
      <c r="D42" s="51" t="s">
        <v>2391</v>
      </c>
      <c r="E42" s="51"/>
      <c r="F42" s="52" t="s">
        <v>2392</v>
      </c>
      <c r="G42" s="52"/>
      <c r="H42" s="51" t="s">
        <v>2393</v>
      </c>
      <c r="I42" s="51"/>
      <c r="J42" s="53" t="s">
        <v>2392</v>
      </c>
      <c r="K42" s="53"/>
      <c r="L42" s="54" t="str">
        <f t="shared" si="58"/>
        <v xml:space="preserve">            { line: "AHORA QUE ESTÁS EN TU REINO., (La m,,15)(Mi m,,250)(Si 7,,350)(Mi m,,450)", sC: "as"},</v>
      </c>
      <c r="M42" s="55" t="str">
        <f t="shared" ref="M42" si="59">IF(N42="","","(")</f>
        <v>(</v>
      </c>
      <c r="N42" s="56" t="str">
        <f t="shared" ref="N42" si="60">IF(D42="","",D42)</f>
        <v>La m</v>
      </c>
      <c r="O42" s="57" t="str">
        <f t="shared" ref="O42" si="61">IF(N42="","",",")</f>
        <v>,</v>
      </c>
      <c r="P42" s="58" t="str">
        <f t="shared" ref="P42" si="62">IF(E42="","",E42)</f>
        <v/>
      </c>
      <c r="Q42" s="59" t="str">
        <f t="shared" ref="Q42" si="63">IF(N42="","",",")</f>
        <v>,</v>
      </c>
      <c r="R42" s="60">
        <f t="shared" ref="R42" si="64">IF(N42="","",15)</f>
        <v>15</v>
      </c>
      <c r="S42" s="55" t="str">
        <f t="shared" ref="S42" si="65">IF(N42="","",")")</f>
        <v>)</v>
      </c>
      <c r="T42" s="61" t="str">
        <f t="shared" ref="T42" si="66">IF(U42="","","(")</f>
        <v>(</v>
      </c>
      <c r="U42" s="62" t="str">
        <f t="shared" ref="U42" si="67">IF(F42="","",F42)</f>
        <v>Mi m</v>
      </c>
      <c r="V42" s="63" t="str">
        <f t="shared" ref="V42" si="68">IF(U42="","",",")</f>
        <v>,</v>
      </c>
      <c r="W42" s="64" t="str">
        <f t="shared" ref="W42" si="69">IF(G42="","",G42)</f>
        <v/>
      </c>
      <c r="X42" s="63" t="str">
        <f t="shared" ref="X42" si="70">IF(U42="","",",")</f>
        <v>,</v>
      </c>
      <c r="Y42" s="63">
        <f t="shared" ref="Y42" si="71">IF(U42="","",250)</f>
        <v>250</v>
      </c>
      <c r="Z42" s="55" t="str">
        <f t="shared" ref="Z42" si="72">IF(U42="","",")")</f>
        <v>)</v>
      </c>
      <c r="AA42" s="65" t="str">
        <f t="shared" ref="AA42" si="73">IF(AB42="","","(")</f>
        <v>(</v>
      </c>
      <c r="AB42" s="56" t="str">
        <f t="shared" ref="AB42" si="74">IF(H42="","",H42)</f>
        <v>Si 7</v>
      </c>
      <c r="AC42" s="66" t="str">
        <f t="shared" ref="AC42" si="75">IF(AB42="","",",")</f>
        <v>,</v>
      </c>
      <c r="AD42" s="58" t="str">
        <f t="shared" ref="AD42" si="76">IF(I42="","",I42)</f>
        <v/>
      </c>
      <c r="AE42" s="67" t="str">
        <f t="shared" ref="AE42" si="77">IF(AB42="","",",")</f>
        <v>,</v>
      </c>
      <c r="AF42" s="60">
        <f t="shared" ref="AF42" si="78">IF(AB42="","",350)</f>
        <v>350</v>
      </c>
      <c r="AG42" s="60" t="str">
        <f t="shared" ref="AG42" si="79">IF(AB42="","",")")</f>
        <v>)</v>
      </c>
      <c r="AH42" s="68" t="str">
        <f t="shared" ref="AH42" si="80">IF(AI42="","","(")</f>
        <v>(</v>
      </c>
      <c r="AI42" s="69" t="str">
        <f t="shared" ref="AI42" si="81">IF(J42="","",J42)</f>
        <v>Mi m</v>
      </c>
      <c r="AJ42" s="63" t="str">
        <f t="shared" ref="AJ42" si="82">IF(AI42="","",",")</f>
        <v>,</v>
      </c>
      <c r="AK42" s="63" t="str">
        <f t="shared" ref="AK42" si="83">IF(K42="","",K42)</f>
        <v/>
      </c>
      <c r="AL42" s="63" t="str">
        <f t="shared" ref="AL42" si="84">IF(AI42="","",",")</f>
        <v>,</v>
      </c>
      <c r="AM42" s="63">
        <f t="shared" ref="AM42" si="85">IF(AI42="","",450)</f>
        <v>450</v>
      </c>
      <c r="AN42" s="63" t="str">
        <f t="shared" ref="AN42" si="86">IF(AI42="","",")")</f>
        <v>)</v>
      </c>
    </row>
    <row r="43" spans="1:40" ht="26.5" thickTop="1" thickBot="1" x14ac:dyDescent="0.55000000000000004">
      <c r="C43" s="72"/>
      <c r="D43" s="73"/>
      <c r="E43" s="73"/>
      <c r="F43" s="73"/>
      <c r="G43" s="73"/>
      <c r="H43" s="73"/>
      <c r="I43" s="73"/>
      <c r="J43" s="73"/>
      <c r="K43" s="73"/>
      <c r="L43" s="74" t="s">
        <v>997</v>
      </c>
      <c r="M43" s="55"/>
      <c r="N43" s="56"/>
      <c r="O43" s="57"/>
      <c r="P43" s="58"/>
      <c r="Q43" s="59"/>
      <c r="R43" s="60"/>
      <c r="S43" s="55"/>
      <c r="T43" s="61"/>
      <c r="U43" s="62"/>
      <c r="V43" s="63"/>
      <c r="W43" s="64"/>
      <c r="X43" s="63"/>
      <c r="Y43" s="63"/>
      <c r="Z43" s="55"/>
      <c r="AA43" s="65"/>
      <c r="AB43" s="56"/>
      <c r="AC43" s="66"/>
      <c r="AD43" s="58"/>
      <c r="AE43" s="67"/>
      <c r="AF43" s="60"/>
      <c r="AG43" s="60"/>
      <c r="AH43" s="68"/>
      <c r="AI43" s="69"/>
      <c r="AJ43" s="63"/>
      <c r="AK43" s="63"/>
      <c r="AL43" s="63"/>
      <c r="AM43" s="63"/>
      <c r="AN43" s="63"/>
    </row>
    <row r="44" spans="1:40" ht="24.5" thickTop="1" thickBot="1" x14ac:dyDescent="0.55000000000000004">
      <c r="C44" s="50" t="s">
        <v>2399</v>
      </c>
      <c r="D44" s="51"/>
      <c r="E44" s="51"/>
      <c r="F44" s="52"/>
      <c r="G44" s="52"/>
      <c r="H44" s="51"/>
      <c r="I44" s="51"/>
      <c r="J44" s="53"/>
      <c r="K44" s="53"/>
      <c r="L44" s="54" t="str">
        <f t="shared" ref="L44" si="87">IF(C44="","",_xlfn.CONCAT("            { line: ","""",C44,", ",M44:AN44,""", sC: ","""",B44,"""},"))</f>
        <v xml:space="preserve">            { line: "Modelo IV, ", sC: ""},</v>
      </c>
      <c r="M44" s="55" t="str">
        <f t="shared" ref="M44" si="88">IF(N44="","","(")</f>
        <v/>
      </c>
      <c r="N44" s="56" t="str">
        <f t="shared" ref="N44" si="89">IF(D44="","",D44)</f>
        <v/>
      </c>
      <c r="O44" s="57" t="str">
        <f t="shared" ref="O44" si="90">IF(N44="","",",")</f>
        <v/>
      </c>
      <c r="P44" s="58" t="str">
        <f t="shared" ref="P44" si="91">IF(E44="","",E44)</f>
        <v/>
      </c>
      <c r="Q44" s="59" t="str">
        <f t="shared" ref="Q44" si="92">IF(N44="","",",")</f>
        <v/>
      </c>
      <c r="R44" s="60" t="str">
        <f t="shared" ref="R44" si="93">IF(N44="","",15)</f>
        <v/>
      </c>
      <c r="S44" s="55" t="str">
        <f t="shared" ref="S44" si="94">IF(N44="","",")")</f>
        <v/>
      </c>
      <c r="T44" s="61" t="str">
        <f t="shared" ref="T44" si="95">IF(U44="","","(")</f>
        <v/>
      </c>
      <c r="U44" s="62" t="str">
        <f t="shared" ref="U44" si="96">IF(F44="","",F44)</f>
        <v/>
      </c>
      <c r="V44" s="63" t="str">
        <f t="shared" ref="V44" si="97">IF(U44="","",",")</f>
        <v/>
      </c>
      <c r="W44" s="64" t="str">
        <f t="shared" ref="W44" si="98">IF(G44="","",G44)</f>
        <v/>
      </c>
      <c r="X44" s="63" t="str">
        <f t="shared" ref="X44" si="99">IF(U44="","",",")</f>
        <v/>
      </c>
      <c r="Y44" s="63" t="str">
        <f t="shared" ref="Y44" si="100">IF(U44="","",250)</f>
        <v/>
      </c>
      <c r="Z44" s="55" t="str">
        <f t="shared" ref="Z44" si="101">IF(U44="","",")")</f>
        <v/>
      </c>
      <c r="AA44" s="65" t="str">
        <f t="shared" ref="AA44" si="102">IF(AB44="","","(")</f>
        <v/>
      </c>
      <c r="AB44" s="56" t="str">
        <f t="shared" ref="AB44" si="103">IF(H44="","",H44)</f>
        <v/>
      </c>
      <c r="AC44" s="66" t="str">
        <f t="shared" ref="AC44" si="104">IF(AB44="","",",")</f>
        <v/>
      </c>
      <c r="AD44" s="58" t="str">
        <f t="shared" ref="AD44" si="105">IF(I44="","",I44)</f>
        <v/>
      </c>
      <c r="AE44" s="67" t="str">
        <f t="shared" ref="AE44" si="106">IF(AB44="","",",")</f>
        <v/>
      </c>
      <c r="AF44" s="60" t="str">
        <f t="shared" ref="AF44" si="107">IF(AB44="","",350)</f>
        <v/>
      </c>
      <c r="AG44" s="60" t="str">
        <f t="shared" ref="AG44" si="108">IF(AB44="","",")")</f>
        <v/>
      </c>
      <c r="AH44" s="68" t="str">
        <f t="shared" ref="AH44" si="109">IF(AI44="","","(")</f>
        <v/>
      </c>
      <c r="AI44" s="69" t="str">
        <f t="shared" ref="AI44" si="110">IF(J44="","",J44)</f>
        <v/>
      </c>
      <c r="AJ44" s="63" t="str">
        <f t="shared" ref="AJ44" si="111">IF(AI44="","",",")</f>
        <v/>
      </c>
      <c r="AK44" s="63" t="str">
        <f t="shared" ref="AK44" si="112">IF(K44="","",K44)</f>
        <v/>
      </c>
      <c r="AL44" s="63" t="str">
        <f t="shared" ref="AL44" si="113">IF(AI44="","",",")</f>
        <v/>
      </c>
      <c r="AM44" s="63" t="str">
        <f t="shared" ref="AM44" si="114">IF(AI44="","",450)</f>
        <v/>
      </c>
      <c r="AN44" s="63" t="str">
        <f t="shared" ref="AN44" si="115">IF(AI44="","",")")</f>
        <v/>
      </c>
    </row>
    <row r="45" spans="1:40" ht="26.5" thickTop="1" thickBot="1" x14ac:dyDescent="0.55000000000000004">
      <c r="C45" s="72"/>
      <c r="D45" s="73"/>
      <c r="E45" s="73"/>
      <c r="F45" s="73"/>
      <c r="G45" s="73"/>
      <c r="H45" s="73"/>
      <c r="I45" s="73"/>
      <c r="J45" s="73"/>
      <c r="K45" s="73"/>
      <c r="L45" s="74" t="s">
        <v>997</v>
      </c>
      <c r="M45" s="55"/>
      <c r="N45" s="56"/>
      <c r="O45" s="57"/>
      <c r="P45" s="58"/>
      <c r="Q45" s="59"/>
      <c r="R45" s="60"/>
      <c r="S45" s="55"/>
      <c r="T45" s="61"/>
      <c r="U45" s="62"/>
      <c r="V45" s="63"/>
      <c r="W45" s="64"/>
      <c r="X45" s="63"/>
      <c r="Y45" s="63"/>
      <c r="Z45" s="55"/>
      <c r="AA45" s="65"/>
      <c r="AB45" s="56"/>
      <c r="AC45" s="66"/>
      <c r="AD45" s="58"/>
      <c r="AE45" s="67"/>
      <c r="AF45" s="60"/>
      <c r="AG45" s="60"/>
      <c r="AH45" s="68"/>
      <c r="AI45" s="69"/>
      <c r="AJ45" s="63"/>
      <c r="AK45" s="63"/>
      <c r="AL45" s="63"/>
      <c r="AM45" s="63"/>
      <c r="AN45" s="63"/>
    </row>
    <row r="46" spans="1:40" ht="24.5" thickTop="1" thickBot="1" x14ac:dyDescent="0.55000000000000004">
      <c r="B46" t="s">
        <v>1001</v>
      </c>
      <c r="C46" s="50" t="s">
        <v>2398</v>
      </c>
      <c r="D46" s="51" t="s">
        <v>1015</v>
      </c>
      <c r="E46" s="51" t="s">
        <v>1016</v>
      </c>
      <c r="F46" s="52" t="s">
        <v>1017</v>
      </c>
      <c r="G46" s="52" t="s">
        <v>1016</v>
      </c>
      <c r="H46" s="51" t="s">
        <v>988</v>
      </c>
      <c r="I46" s="51">
        <v>7</v>
      </c>
      <c r="J46" s="53" t="s">
        <v>1015</v>
      </c>
      <c r="K46" s="53" t="s">
        <v>1016</v>
      </c>
      <c r="L46" s="54" t="str">
        <f t="shared" ref="L46" si="116">IF(C46="","",_xlfn.CONCAT("            { line: ","""",C46,", ",M46:AN46,""", sC: ","""",B46,"""},"))</f>
        <v xml:space="preserve">            { line: "OYE, PADRE, EL GRITO DE TU PUEBLO, (Mi,m,15)(La,m,250)(Si,7,350)(Mi,m,450)", sC: "ta as"},</v>
      </c>
      <c r="M46" s="55" t="str">
        <f t="shared" ref="M46" si="117">IF(N46="","","(")</f>
        <v>(</v>
      </c>
      <c r="N46" s="56" t="str">
        <f t="shared" ref="N46" si="118">IF(D46="","",D46)</f>
        <v>Mi</v>
      </c>
      <c r="O46" s="57" t="str">
        <f t="shared" ref="O46" si="119">IF(N46="","",",")</f>
        <v>,</v>
      </c>
      <c r="P46" s="58" t="str">
        <f t="shared" ref="P46" si="120">IF(E46="","",E46)</f>
        <v>m</v>
      </c>
      <c r="Q46" s="59" t="str">
        <f t="shared" ref="Q46" si="121">IF(N46="","",",")</f>
        <v>,</v>
      </c>
      <c r="R46" s="60">
        <f t="shared" ref="R46" si="122">IF(N46="","",15)</f>
        <v>15</v>
      </c>
      <c r="S46" s="55" t="str">
        <f t="shared" ref="S46" si="123">IF(N46="","",")")</f>
        <v>)</v>
      </c>
      <c r="T46" s="61" t="str">
        <f t="shared" ref="T46" si="124">IF(U46="","","(")</f>
        <v>(</v>
      </c>
      <c r="U46" s="62" t="str">
        <f t="shared" ref="U46" si="125">IF(F46="","",F46)</f>
        <v>La</v>
      </c>
      <c r="V46" s="63" t="str">
        <f t="shared" ref="V46" si="126">IF(U46="","",",")</f>
        <v>,</v>
      </c>
      <c r="W46" s="64" t="str">
        <f t="shared" ref="W46" si="127">IF(G46="","",G46)</f>
        <v>m</v>
      </c>
      <c r="X46" s="63" t="str">
        <f t="shared" ref="X46" si="128">IF(U46="","",",")</f>
        <v>,</v>
      </c>
      <c r="Y46" s="63">
        <f t="shared" ref="Y46" si="129">IF(U46="","",250)</f>
        <v>250</v>
      </c>
      <c r="Z46" s="55" t="str">
        <f t="shared" ref="Z46" si="130">IF(U46="","",")")</f>
        <v>)</v>
      </c>
      <c r="AA46" s="65" t="str">
        <f t="shared" ref="AA46" si="131">IF(AB46="","","(")</f>
        <v>(</v>
      </c>
      <c r="AB46" s="56" t="str">
        <f t="shared" ref="AB46" si="132">IF(H46="","",H46)</f>
        <v>Si</v>
      </c>
      <c r="AC46" s="66" t="str">
        <f t="shared" ref="AC46" si="133">IF(AB46="","",",")</f>
        <v>,</v>
      </c>
      <c r="AD46" s="58">
        <f t="shared" ref="AD46" si="134">IF(I46="","",I46)</f>
        <v>7</v>
      </c>
      <c r="AE46" s="67" t="str">
        <f t="shared" ref="AE46" si="135">IF(AB46="","",",")</f>
        <v>,</v>
      </c>
      <c r="AF46" s="60">
        <f t="shared" ref="AF46" si="136">IF(AB46="","",350)</f>
        <v>350</v>
      </c>
      <c r="AG46" s="60" t="str">
        <f t="shared" ref="AG46" si="137">IF(AB46="","",")")</f>
        <v>)</v>
      </c>
      <c r="AH46" s="68" t="str">
        <f t="shared" ref="AH46" si="138">IF(AI46="","","(")</f>
        <v>(</v>
      </c>
      <c r="AI46" s="69" t="str">
        <f t="shared" ref="AI46" si="139">IF(J46="","",J46)</f>
        <v>Mi</v>
      </c>
      <c r="AJ46" s="63" t="str">
        <f t="shared" ref="AJ46" si="140">IF(AI46="","",",")</f>
        <v>,</v>
      </c>
      <c r="AK46" s="63" t="str">
        <f t="shared" ref="AK46" si="141">IF(K46="","",K46)</f>
        <v>m</v>
      </c>
      <c r="AL46" s="63" t="str">
        <f t="shared" ref="AL46" si="142">IF(AI46="","",",")</f>
        <v>,</v>
      </c>
      <c r="AM46" s="63">
        <f t="shared" ref="AM46" si="143">IF(AI46="","",450)</f>
        <v>450</v>
      </c>
      <c r="AN46" s="63" t="str">
        <f t="shared" ref="AN46" si="144">IF(AI46="","",")")</f>
        <v>)</v>
      </c>
    </row>
    <row r="47" spans="1:40" ht="36.5" thickTop="1" thickBot="1" x14ac:dyDescent="0.55000000000000004">
      <c r="A47" s="75"/>
      <c r="B47" s="75"/>
      <c r="C47" s="75"/>
      <c r="D47" s="76"/>
      <c r="E47" s="76"/>
      <c r="F47" s="76"/>
      <c r="G47" s="76"/>
      <c r="H47" s="76"/>
      <c r="I47" s="76"/>
      <c r="J47" s="76"/>
      <c r="K47" s="76"/>
      <c r="L47" s="49" t="s">
        <v>998</v>
      </c>
      <c r="M47" s="55" t="str">
        <f t="shared" ref="M47" si="145">IF(N47="","","(")</f>
        <v/>
      </c>
      <c r="N47" s="56" t="str">
        <f t="shared" si="2"/>
        <v/>
      </c>
      <c r="O47" s="57" t="str">
        <f t="shared" ref="O47" si="146">IF(N47="","",",")</f>
        <v/>
      </c>
      <c r="P47" s="58" t="str">
        <f t="shared" si="4"/>
        <v/>
      </c>
      <c r="Q47" s="59" t="str">
        <f t="shared" ref="Q47" si="147">IF(N47="","",",")</f>
        <v/>
      </c>
      <c r="R47" s="60" t="str">
        <f t="shared" ref="R47" si="148">IF(N47="","",15)</f>
        <v/>
      </c>
      <c r="S47" s="55" t="str">
        <f t="shared" ref="S47" si="149">IF(N47="","",")")</f>
        <v/>
      </c>
      <c r="T47" s="61" t="str">
        <f t="shared" ref="T47" si="150">IF(U47="","","(")</f>
        <v/>
      </c>
      <c r="U47" s="62" t="str">
        <f t="shared" si="9"/>
        <v/>
      </c>
      <c r="V47" s="63" t="str">
        <f t="shared" ref="V47" si="151">IF(U47="","",",")</f>
        <v/>
      </c>
      <c r="W47" s="64" t="str">
        <f t="shared" si="11"/>
        <v/>
      </c>
      <c r="X47" s="63" t="str">
        <f t="shared" ref="X47" si="152">IF(U47="","",",")</f>
        <v/>
      </c>
      <c r="Y47" s="63" t="str">
        <f t="shared" ref="Y47" si="153">IF(U47="","",250)</f>
        <v/>
      </c>
      <c r="Z47" s="55" t="str">
        <f t="shared" ref="Z47" si="154">IF(U47="","",")")</f>
        <v/>
      </c>
      <c r="AA47" s="65" t="str">
        <f t="shared" ref="AA47" si="155">IF(AB47="","","(")</f>
        <v/>
      </c>
      <c r="AB47" s="56" t="str">
        <f t="shared" si="16"/>
        <v/>
      </c>
      <c r="AC47" s="66" t="str">
        <f t="shared" ref="AC47" si="156">IF(AB47="","",",")</f>
        <v/>
      </c>
      <c r="AD47" s="58" t="str">
        <f t="shared" ref="AD47" si="157">IF(I47="","",I47)</f>
        <v/>
      </c>
      <c r="AE47" s="67" t="str">
        <f t="shared" ref="AE47" si="158">IF(AB47="","",",")</f>
        <v/>
      </c>
      <c r="AF47" s="60" t="str">
        <f t="shared" ref="AF47" si="159">IF(AB47="","",350)</f>
        <v/>
      </c>
      <c r="AG47" s="60" t="str">
        <f t="shared" ref="AG47" si="160">IF(AB47="","",")")</f>
        <v/>
      </c>
      <c r="AH47" s="68" t="str">
        <f t="shared" ref="AH47" si="161">IF(AI47="","","(")</f>
        <v/>
      </c>
      <c r="AI47" s="69" t="str">
        <f t="shared" si="23"/>
        <v/>
      </c>
      <c r="AJ47" s="63" t="str">
        <f t="shared" ref="AJ47" si="162">IF(AI47="","",",")</f>
        <v/>
      </c>
      <c r="AK47" s="63" t="str">
        <f t="shared" ref="AK47" si="163">IF(K47="","",K47)</f>
        <v/>
      </c>
      <c r="AL47" s="63" t="str">
        <f t="shared" ref="AL47" si="164">IF(AI47="","",",")</f>
        <v/>
      </c>
      <c r="AM47" s="63" t="str">
        <f t="shared" ref="AM47" si="165">IF(AI47="","",450)</f>
        <v/>
      </c>
      <c r="AN47" s="63" t="str">
        <f t="shared" ref="AN47" si="166">IF(AI47="","",")")</f>
        <v/>
      </c>
    </row>
    <row r="48" spans="1:40" ht="24" customHeight="1" thickTop="1" x14ac:dyDescent="0.6">
      <c r="B48" s="94"/>
      <c r="C48" s="94"/>
      <c r="D48" s="94"/>
      <c r="E48" s="94"/>
      <c r="F48" s="94"/>
      <c r="G48" s="94"/>
      <c r="H48" s="94"/>
      <c r="I48" s="94"/>
      <c r="J48" s="94"/>
      <c r="K48" s="94"/>
      <c r="L48" s="98" t="str">
        <f ca="1">_xlfn.CONCAT("]}, // ULTIMA LINEA DEL CANTO: ",L1)</f>
        <v>]}, // ULTIMA LINEA DEL CANTO: ACLAMACIONES A LA ORACIÓN DE LOS FIELES</v>
      </c>
      <c r="M48" s="94"/>
    </row>
    <row r="49" spans="12:13" ht="20.5" x14ac:dyDescent="0.35">
      <c r="L49" s="99" t="s">
        <v>1012</v>
      </c>
      <c r="M49" s="100"/>
    </row>
    <row r="50" spans="12:13" x14ac:dyDescent="0.35">
      <c r="M50"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41" r:id="rId4" name="Button 1">
              <controlPr defaultSize="0" print="0" autoFill="0" autoPict="0" macro="[0]!JS_Click">
                <anchor moveWithCells="1" sizeWithCells="1">
                  <from>
                    <xdr:col>3</xdr:col>
                    <xdr:colOff>298450</xdr:colOff>
                    <xdr:row>0</xdr:row>
                    <xdr:rowOff>88900</xdr:rowOff>
                  </from>
                  <to>
                    <xdr:col>8</xdr:col>
                    <xdr:colOff>361950</xdr:colOff>
                    <xdr:row>0</xdr:row>
                    <xdr:rowOff>800100</xdr:rowOff>
                  </to>
                </anchor>
              </controlPr>
            </control>
          </mc:Choice>
        </mc:AlternateContent>
      </controls>
    </mc:Choice>
  </mc:AlternateConten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4C1486-1792-456D-8635-F8F55EF9EB8E}">
  <sheetPr codeName="Sheet90">
    <tabColor rgb="FF00B0F0"/>
  </sheetPr>
  <dimension ref="A1:AN104"/>
  <sheetViews>
    <sheetView zoomScale="115" zoomScaleNormal="115" workbookViewId="0">
      <pane xSplit="2" ySplit="1" topLeftCell="E2" activePane="bottomRight" state="frozen"/>
      <selection pane="topRight" activeCell="C1" sqref="C1"/>
      <selection pane="bottomLeft" activeCell="A2" sqref="A2"/>
      <selection pane="bottomRight" activeCell="L1" sqref="L1"/>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v>180</v>
      </c>
      <c r="E1" s="39"/>
      <c r="F1" s="39"/>
      <c r="G1" s="39"/>
      <c r="H1" s="39"/>
      <c r="I1" s="39"/>
      <c r="J1" s="39"/>
      <c r="K1" s="39"/>
      <c r="L1" s="40" t="str">
        <f>UPPER(VLOOKUP(C1,Table223[],3,FALSE))</f>
        <v>ALELUYA INTERLECCIONAL</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_xlfn.CONCAT("║           ",L1,"               ║")</f>
        <v>║           ALELUYA INTERLECCIONAL               ║</v>
      </c>
    </row>
    <row r="5" spans="2:32" ht="23" x14ac:dyDescent="0.35">
      <c r="L5" s="45" t="s">
        <v>986</v>
      </c>
    </row>
    <row r="6" spans="2:32" ht="23" x14ac:dyDescent="0.35">
      <c r="L6" s="46" t="s">
        <v>987</v>
      </c>
    </row>
    <row r="7" spans="2:32" ht="23" x14ac:dyDescent="0.3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aleluyainterleccional</v>
      </c>
      <c r="L7" s="47" t="str">
        <f>_xlfn.CONCAT("        id: ","""",C7,"""",",")</f>
        <v xml:space="preserve">        id: "aleluyainterleccional",</v>
      </c>
    </row>
    <row r="8" spans="2:32" ht="23" x14ac:dyDescent="0.35">
      <c r="C8" t="str">
        <f>PROPER(L1)</f>
        <v>Aleluya Interleccional</v>
      </c>
      <c r="L8" s="47" t="str">
        <f>_xlfn.CONCAT("        tt: ","""",C8,"""",",")</f>
        <v xml:space="preserve">        tt: "Aleluya Interleccional",</v>
      </c>
    </row>
    <row r="9" spans="2:32" ht="23" x14ac:dyDescent="0.35">
      <c r="C9" t="str">
        <f>PROPER(L1)</f>
        <v>Aleluya Interleccional</v>
      </c>
      <c r="L9" s="47" t="str">
        <f>_xlfn.CONCAT("        title: ","""",C9,"""",",")</f>
        <v xml:space="preserve">        title: "Aleluya Interleccional",</v>
      </c>
    </row>
    <row r="10" spans="2:32" ht="23" x14ac:dyDescent="0.35">
      <c r="C10" t="str">
        <f>VLOOKUP(C1,'[1]Codigo Canto'!A3:AQ236,12,FALSE)</f>
        <v>Modelo I, II, III</v>
      </c>
      <c r="L10" s="47" t="str">
        <f>_xlfn.CONCAT("        ","subtitle: ","""",C10,"""",",")</f>
        <v xml:space="preserve">        subtitle: "Modelo I, II, III",</v>
      </c>
    </row>
    <row r="11" spans="2:32" ht="23" x14ac:dyDescent="0.35">
      <c r="C11" t="str">
        <f>_xlfn.CONCAT("category: [",VLOOKUP(C1,Table223[],16,FALSE),"],")</f>
        <v>category: ["Liturgia"],</v>
      </c>
      <c r="L11" s="47" t="str">
        <f>_xlfn.CONCAT("        ",C11)</f>
        <v xml:space="preserve">        category: ["Liturgia"],</v>
      </c>
    </row>
    <row r="12" spans="2:32" ht="23" x14ac:dyDescent="0.35">
      <c r="C12" t="s">
        <v>262</v>
      </c>
      <c r="L12" s="47" t="str">
        <f>_xlfn.CONCAT("        catCanto: ","""",C12,"""",",   // Precatecumenado | Catecumenado | Liturgia | Eleccion")</f>
        <v xml:space="preserve">        catCanto: "Precatecumenado",   // Precatecumenado | Catecumenado | Liturgia | Eleccion</v>
      </c>
    </row>
    <row r="13" spans="2:32" ht="23" x14ac:dyDescent="0.35">
      <c r="L13" s="47" t="str">
        <f>_xlfn.CONCAT("        cejilla: ","""",C13,"""",",")</f>
        <v xml:space="preserve">        cejilla: "",</v>
      </c>
    </row>
    <row r="14" spans="2:32" ht="23" x14ac:dyDescent="0.35">
      <c r="L14" s="47" t="str">
        <f>_xlfn.CONCAT("        nCan: ","""",C14,"""",",")</f>
        <v xml:space="preserve">        nCan: "",</v>
      </c>
    </row>
    <row r="15" spans="2:32" ht="23" x14ac:dyDescent="0.35">
      <c r="L15" s="47" t="str">
        <f>_xlfn.CONCAT("        nCanURL: ","""",C15,"""",",")</f>
        <v xml:space="preserve">        nCanURL: "",</v>
      </c>
    </row>
    <row r="16" spans="2:32" ht="23" x14ac:dyDescent="0.35">
      <c r="C16">
        <f>VLOOKUP(C1,'[1]Codigo Canto'!A3:AP240,1,FALSE)</f>
        <v>180</v>
      </c>
      <c r="L16" s="47" t="str">
        <f>_xlfn.CONCAT("        dbno: ","""",C16,"""",",")</f>
        <v xml:space="preserve">        dbno: "180",</v>
      </c>
    </row>
    <row r="17" spans="2:40" ht="23" x14ac:dyDescent="0.35">
      <c r="L17" s="47" t="str">
        <f>_xlfn.CONCAT("        notes: ","""",C17,"""",",")</f>
        <v xml:space="preserve">        notes: "",</v>
      </c>
    </row>
    <row r="18" spans="2:40" ht="23" x14ac:dyDescent="0.35">
      <c r="C18" t="s">
        <v>988</v>
      </c>
      <c r="L18" s="47" t="str">
        <f>_xlfn.CONCAT("        mant: ","""",C18,"""",",")</f>
        <v xml:space="preserve">        mant: "Si",</v>
      </c>
    </row>
    <row r="19" spans="2:40" ht="23" x14ac:dyDescent="0.35">
      <c r="C19" t="str">
        <f>C7</f>
        <v>aleluyainterleccional</v>
      </c>
      <c r="L19" s="47" t="str">
        <f>_xlfn.CONCAT("        audioSrc: ","""/audio/",C19,".mp3""",",")</f>
        <v xml:space="preserve">        audioSrc: "/audio/aleluyainterleccional.mp3",</v>
      </c>
    </row>
    <row r="20" spans="2:40" ht="23" x14ac:dyDescent="0.35">
      <c r="L20" s="45" t="s">
        <v>989</v>
      </c>
    </row>
    <row r="21" spans="2:40" ht="23" x14ac:dyDescent="0.35">
      <c r="L21" s="47" t="s">
        <v>990</v>
      </c>
    </row>
    <row r="22" spans="2:40" ht="23" x14ac:dyDescent="0.35">
      <c r="L22" s="47" t="s">
        <v>991</v>
      </c>
    </row>
    <row r="23" spans="2:40" ht="23" x14ac:dyDescent="0.35">
      <c r="L23" s="47" t="s">
        <v>992</v>
      </c>
    </row>
    <row r="24" spans="2:40" ht="23" x14ac:dyDescent="0.35">
      <c r="L24" s="47" t="s">
        <v>993</v>
      </c>
    </row>
    <row r="25" spans="2:40" ht="23" x14ac:dyDescent="0.35">
      <c r="L25" s="47" t="s">
        <v>994</v>
      </c>
    </row>
    <row r="26" spans="2:40" ht="23" x14ac:dyDescent="0.35">
      <c r="B26">
        <f>+C1-1</f>
        <v>179</v>
      </c>
      <c r="C26" t="str">
        <f>VLOOKUP(B26,[1]Buscador!A3:AP240,31,FALSE)</f>
        <v>/resucito/src/index.html?canto=aclamacionesalaoraciondelosfieles</v>
      </c>
      <c r="L26" s="47" t="str">
        <f>_xlfn.CONCAT("        ant: ","""",C26,"""",",")</f>
        <v xml:space="preserve">        ant: "/resucito/src/index.html?canto=aclamacionesalaoraciondelosfieles",</v>
      </c>
    </row>
    <row r="27" spans="2:40" ht="23" x14ac:dyDescent="0.35">
      <c r="B27">
        <f>+C1+1</f>
        <v>181</v>
      </c>
      <c r="C27" t="str">
        <f>VLOOKUP(B27,[1]Buscador!A3:AP240,31,FALSE)</f>
        <v>/resucito/src/index.html?canto=aleluyapascual</v>
      </c>
      <c r="L27" s="47" t="str">
        <f>_xlfn.CONCAT("        sig: ","""",C27,"""",",")</f>
        <v xml:space="preserve">        sig: "/resucito/src/index.html?canto=aleluyapascual",</v>
      </c>
    </row>
    <row r="28" spans="2:40" ht="23" x14ac:dyDescent="0.35">
      <c r="L28" s="45" t="s">
        <v>995</v>
      </c>
    </row>
    <row r="29" spans="2:40" ht="36" thickBot="1" x14ac:dyDescent="0.4">
      <c r="C29" s="48"/>
      <c r="D29" s="48"/>
      <c r="E29" s="48"/>
      <c r="F29" s="48"/>
      <c r="G29" s="48"/>
      <c r="H29" s="48"/>
      <c r="I29" s="48"/>
      <c r="J29" s="48"/>
      <c r="K29" s="48"/>
      <c r="L29" s="49" t="s">
        <v>996</v>
      </c>
    </row>
    <row r="30" spans="2:40" ht="24.5" thickTop="1" thickBot="1" x14ac:dyDescent="0.55000000000000004">
      <c r="C30" s="50"/>
      <c r="D30" s="51"/>
      <c r="E30" s="51"/>
      <c r="F30" s="52"/>
      <c r="G30" s="52"/>
      <c r="H30" s="51"/>
      <c r="I30" s="51"/>
      <c r="J30" s="53"/>
      <c r="K30" s="53"/>
      <c r="L30" s="54" t="str">
        <f t="shared" ref="L30:L45" si="0">IF(C30="","",_xlfn.CONCAT("            { line: ","""",C30,", ",M30:AN30,""", sC: ","""",B30,"""},"))</f>
        <v/>
      </c>
      <c r="M30" s="55" t="str">
        <f t="shared" ref="M30:M58" si="1">IF(N30="","","(")</f>
        <v/>
      </c>
      <c r="N30" s="56" t="str">
        <f t="shared" ref="N30:N80" si="2">IF(D30="","",D30)</f>
        <v/>
      </c>
      <c r="O30" s="57" t="str">
        <f t="shared" ref="O30:O58" si="3">IF(N30="","",",")</f>
        <v/>
      </c>
      <c r="P30" s="58" t="str">
        <f t="shared" ref="P30:P80" si="4">IF(E30="","",E30)</f>
        <v/>
      </c>
      <c r="Q30" s="59" t="str">
        <f t="shared" ref="Q30:Q58" si="5">IF(N30="","",",")</f>
        <v/>
      </c>
      <c r="R30" s="60" t="str">
        <f t="shared" ref="R30:R58" si="6">IF(N30="","",15)</f>
        <v/>
      </c>
      <c r="S30" s="55" t="str">
        <f t="shared" ref="S30:S58" si="7">IF(N30="","",")")</f>
        <v/>
      </c>
      <c r="T30" s="61" t="str">
        <f t="shared" ref="T30:T58" si="8">IF(U30="","","(")</f>
        <v/>
      </c>
      <c r="U30" s="62" t="str">
        <f t="shared" ref="U30:U80" si="9">IF(F30="","",F30)</f>
        <v/>
      </c>
      <c r="V30" s="63" t="str">
        <f t="shared" ref="V30:V58" si="10">IF(U30="","",",")</f>
        <v/>
      </c>
      <c r="W30" s="64" t="str">
        <f t="shared" ref="W30:W80" si="11">IF(G30="","",G30)</f>
        <v/>
      </c>
      <c r="X30" s="63" t="str">
        <f t="shared" ref="X30:X58" si="12">IF(U30="","",",")</f>
        <v/>
      </c>
      <c r="Y30" s="63" t="str">
        <f t="shared" ref="Y30:Y58" si="13">IF(U30="","",250)</f>
        <v/>
      </c>
      <c r="Z30" s="55" t="str">
        <f t="shared" ref="Z30:Z58" si="14">IF(U30="","",")")</f>
        <v/>
      </c>
      <c r="AA30" s="65" t="str">
        <f t="shared" ref="AA30:AA58" si="15">IF(AB30="","","(")</f>
        <v/>
      </c>
      <c r="AB30" s="56" t="str">
        <f t="shared" ref="AB30:AB80" si="16">IF(H30="","",H30)</f>
        <v/>
      </c>
      <c r="AC30" s="66" t="str">
        <f t="shared" ref="AC30:AC58" si="17">IF(AB30="","",",")</f>
        <v/>
      </c>
      <c r="AD30" s="58" t="str">
        <f t="shared" ref="AD30:AD58" si="18">IF(I30="","",I30)</f>
        <v/>
      </c>
      <c r="AE30" s="67" t="str">
        <f t="shared" ref="AE30:AE58" si="19">IF(AB30="","",",")</f>
        <v/>
      </c>
      <c r="AF30" s="60" t="str">
        <f t="shared" ref="AF30:AF58" si="20">IF(AB30="","",350)</f>
        <v/>
      </c>
      <c r="AG30" s="60" t="str">
        <f t="shared" ref="AG30:AG58" si="21">IF(AB30="","",")")</f>
        <v/>
      </c>
      <c r="AH30" s="68" t="str">
        <f t="shared" ref="AH30:AH58" si="22">IF(AI30="","","(")</f>
        <v/>
      </c>
      <c r="AI30" s="69" t="str">
        <f t="shared" ref="AI30:AI80" si="23">IF(J30="","",J30)</f>
        <v/>
      </c>
      <c r="AJ30" s="63" t="str">
        <f t="shared" ref="AJ30:AJ58" si="24">IF(AI30="","",",")</f>
        <v/>
      </c>
      <c r="AK30" s="63" t="str">
        <f t="shared" ref="AK30:AK58" si="25">IF(K30="","",K30)</f>
        <v/>
      </c>
      <c r="AL30" s="63" t="str">
        <f t="shared" ref="AL30:AL58" si="26">IF(AI30="","",",")</f>
        <v/>
      </c>
      <c r="AM30" s="63" t="str">
        <f t="shared" ref="AM30:AM58" si="27">IF(AI30="","",450)</f>
        <v/>
      </c>
      <c r="AN30" s="63" t="str">
        <f t="shared" ref="AN30:AN58" si="28">IF(AI30="","",")")</f>
        <v/>
      </c>
    </row>
    <row r="31" spans="2:40" ht="24.5" thickTop="1" thickBot="1" x14ac:dyDescent="0.55000000000000004">
      <c r="C31" s="50"/>
      <c r="D31" s="51"/>
      <c r="E31" s="51"/>
      <c r="F31" s="52"/>
      <c r="G31" s="52"/>
      <c r="H31" s="51"/>
      <c r="I31" s="51"/>
      <c r="J31" s="53"/>
      <c r="K31" s="53"/>
      <c r="L31" s="54" t="str">
        <f t="shared" si="0"/>
        <v/>
      </c>
      <c r="M31" s="55" t="str">
        <f t="shared" si="1"/>
        <v/>
      </c>
      <c r="N31" s="56" t="str">
        <f t="shared" si="2"/>
        <v/>
      </c>
      <c r="O31" s="57" t="str">
        <f t="shared" si="3"/>
        <v/>
      </c>
      <c r="P31" s="58" t="str">
        <f t="shared" si="4"/>
        <v/>
      </c>
      <c r="Q31" s="59" t="str">
        <f t="shared" si="5"/>
        <v/>
      </c>
      <c r="R31" s="60" t="str">
        <f t="shared" si="6"/>
        <v/>
      </c>
      <c r="S31" s="55" t="str">
        <f t="shared" si="7"/>
        <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4.5" thickTop="1" thickBot="1" x14ac:dyDescent="0.55000000000000004">
      <c r="C32" s="50"/>
      <c r="D32" s="51"/>
      <c r="E32" s="51"/>
      <c r="F32" s="52"/>
      <c r="G32" s="52"/>
      <c r="H32" s="51"/>
      <c r="I32" s="51"/>
      <c r="J32" s="53"/>
      <c r="K32" s="53"/>
      <c r="L32" s="54" t="str">
        <f>IF(C32="","",_xlfn.CONCAT("            { line: ","""",C32,", ",M32:AN32,""", sC: ","""",B32,"""},"))</f>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4.5" thickTop="1" thickBot="1" x14ac:dyDescent="0.55000000000000004">
      <c r="C33" s="50"/>
      <c r="D33" s="51"/>
      <c r="E33" s="51"/>
      <c r="F33" s="52"/>
      <c r="G33" s="52"/>
      <c r="H33" s="51"/>
      <c r="I33" s="51"/>
      <c r="J33" s="53"/>
      <c r="K33" s="53"/>
      <c r="L33" s="54" t="str">
        <f>IF(C33="","",_xlfn.CONCAT("            { line: ","""",C33,", ",M33:AN33,""", sC: ","""",B33,"""},"))</f>
        <v/>
      </c>
      <c r="M33" s="55" t="str">
        <f t="shared" si="1"/>
        <v/>
      </c>
      <c r="N33" s="56" t="str">
        <f t="shared" si="2"/>
        <v/>
      </c>
      <c r="O33" s="57" t="str">
        <f t="shared" si="3"/>
        <v/>
      </c>
      <c r="P33" s="58" t="str">
        <f t="shared" si="4"/>
        <v/>
      </c>
      <c r="Q33" s="59" t="str">
        <f t="shared" si="5"/>
        <v/>
      </c>
      <c r="R33" s="60" t="str">
        <f t="shared" si="6"/>
        <v/>
      </c>
      <c r="S33" s="55" t="str">
        <f t="shared" si="7"/>
        <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3:40" ht="24.5" thickTop="1" thickBot="1" x14ac:dyDescent="0.55000000000000004">
      <c r="C34" s="50"/>
      <c r="D34" s="51"/>
      <c r="E34" s="51"/>
      <c r="F34" s="52"/>
      <c r="G34" s="52"/>
      <c r="H34" s="51"/>
      <c r="I34" s="51"/>
      <c r="J34" s="53"/>
      <c r="K34" s="53"/>
      <c r="L34" s="54" t="str">
        <f t="shared" ref="L34:L44" si="29">IF(C34="","",_xlfn.CONCAT("            { line: ","""",C34,", ",M34:AN34,""", sC: ","""",B34,"""},"))</f>
        <v/>
      </c>
      <c r="M34" s="55" t="str">
        <f t="shared" si="1"/>
        <v/>
      </c>
      <c r="N34" s="56" t="str">
        <f t="shared" si="2"/>
        <v/>
      </c>
      <c r="O34" s="57" t="str">
        <f t="shared" si="3"/>
        <v/>
      </c>
      <c r="P34" s="58" t="str">
        <f t="shared" si="4"/>
        <v/>
      </c>
      <c r="Q34" s="59" t="str">
        <f t="shared" si="5"/>
        <v/>
      </c>
      <c r="R34" s="60" t="str">
        <f t="shared" si="6"/>
        <v/>
      </c>
      <c r="S34" s="55" t="str">
        <f t="shared" si="7"/>
        <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4.5" thickTop="1" thickBot="1" x14ac:dyDescent="0.55000000000000004">
      <c r="C35" s="50"/>
      <c r="D35" s="51"/>
      <c r="E35" s="51"/>
      <c r="F35" s="52"/>
      <c r="G35" s="52"/>
      <c r="H35" s="51"/>
      <c r="I35" s="51"/>
      <c r="J35" s="53"/>
      <c r="K35" s="53"/>
      <c r="L35" s="54" t="str">
        <f t="shared" si="29"/>
        <v/>
      </c>
      <c r="M35" s="55" t="str">
        <f>IF(N35="","","(")</f>
        <v/>
      </c>
      <c r="N35" s="56" t="str">
        <f>IF(D35="","",D35)</f>
        <v/>
      </c>
      <c r="O35" s="57" t="str">
        <f>IF(N35="","",",")</f>
        <v/>
      </c>
      <c r="P35" s="58" t="str">
        <f>IF(E35="","",E35)</f>
        <v/>
      </c>
      <c r="Q35" s="59" t="str">
        <f>IF(N35="","",",")</f>
        <v/>
      </c>
      <c r="R35" s="60" t="str">
        <f>IF(N35="","",15)</f>
        <v/>
      </c>
      <c r="S35" s="55" t="str">
        <f>IF(N35="","",")")</f>
        <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3:40" ht="24.5" thickTop="1" thickBot="1" x14ac:dyDescent="0.55000000000000004">
      <c r="C36" s="50"/>
      <c r="D36" s="51"/>
      <c r="E36" s="51"/>
      <c r="F36" s="52"/>
      <c r="G36" s="52"/>
      <c r="H36" s="51"/>
      <c r="I36" s="51"/>
      <c r="J36" s="53"/>
      <c r="K36" s="53"/>
      <c r="L36" s="54" t="str">
        <f t="shared" si="29"/>
        <v/>
      </c>
      <c r="M36" s="55" t="str">
        <f>IF(N36="","","(")</f>
        <v/>
      </c>
      <c r="N36" s="56" t="str">
        <f>IF(D36="","",D36)</f>
        <v/>
      </c>
      <c r="O36" s="57" t="str">
        <f>IF(N36="","",",")</f>
        <v/>
      </c>
      <c r="P36" s="58" t="str">
        <f>IF(E36="","",E36)</f>
        <v/>
      </c>
      <c r="Q36" s="59" t="str">
        <f>IF(N36="","",",")</f>
        <v/>
      </c>
      <c r="R36" s="60" t="str">
        <f>IF(N36="","",15)</f>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4.5" thickTop="1" thickBot="1" x14ac:dyDescent="0.55000000000000004">
      <c r="C37" s="50"/>
      <c r="D37" s="51"/>
      <c r="E37" s="51"/>
      <c r="F37" s="52"/>
      <c r="G37" s="52"/>
      <c r="H37" s="51"/>
      <c r="I37" s="51"/>
      <c r="J37" s="53"/>
      <c r="K37" s="53"/>
      <c r="L37" s="54" t="str">
        <f t="shared" si="29"/>
        <v/>
      </c>
      <c r="M37" s="55" t="str">
        <f>IF(N37="","","(")</f>
        <v/>
      </c>
      <c r="N37" s="56" t="str">
        <f>IF(D37="","",D37)</f>
        <v/>
      </c>
      <c r="O37" s="57" t="str">
        <f>IF(N37="","",",")</f>
        <v/>
      </c>
      <c r="P37" s="58" t="str">
        <f>IF(E37="","",E37)</f>
        <v/>
      </c>
      <c r="Q37" s="59" t="str">
        <f>IF(N37="","",",")</f>
        <v/>
      </c>
      <c r="R37" s="60" t="str">
        <f>IF(N37="","",15)</f>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4.5" thickTop="1" thickBot="1" x14ac:dyDescent="0.55000000000000004">
      <c r="C38" s="50"/>
      <c r="D38" s="51"/>
      <c r="E38" s="51"/>
      <c r="F38" s="52"/>
      <c r="G38" s="52"/>
      <c r="H38" s="51"/>
      <c r="I38" s="51"/>
      <c r="J38" s="53"/>
      <c r="K38" s="53"/>
      <c r="L38" s="54" t="str">
        <f t="shared" si="29"/>
        <v/>
      </c>
      <c r="M38" s="55" t="str">
        <f>IF(N38="","","(")</f>
        <v/>
      </c>
      <c r="N38" s="56" t="str">
        <f>IF(D38="","",D38)</f>
        <v/>
      </c>
      <c r="O38" s="57" t="str">
        <f>IF(N38="","",",")</f>
        <v/>
      </c>
      <c r="P38" s="58" t="str">
        <f>IF(E38="","",E38)</f>
        <v/>
      </c>
      <c r="Q38" s="59" t="str">
        <f>IF(N38="","",",")</f>
        <v/>
      </c>
      <c r="R38" s="60" t="str">
        <f>IF(N38="","",15)</f>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4.5" thickTop="1" thickBot="1" x14ac:dyDescent="0.55000000000000004">
      <c r="C39" s="50"/>
      <c r="D39" s="51"/>
      <c r="E39" s="51"/>
      <c r="F39" s="52"/>
      <c r="G39" s="52"/>
      <c r="H39" s="51"/>
      <c r="I39" s="51"/>
      <c r="J39" s="53"/>
      <c r="K39" s="53"/>
      <c r="L39" s="54" t="str">
        <f t="shared" si="29"/>
        <v/>
      </c>
      <c r="M39" s="55" t="str">
        <f>IF(N39="","","(")</f>
        <v/>
      </c>
      <c r="N39" s="56" t="str">
        <f>IF(D39="","",D39)</f>
        <v/>
      </c>
      <c r="O39" s="57" t="str">
        <f>IF(N39="","",",")</f>
        <v/>
      </c>
      <c r="P39" s="58" t="str">
        <f>IF(E39="","",E39)</f>
        <v/>
      </c>
      <c r="Q39" s="59" t="str">
        <f>IF(N39="","",",")</f>
        <v/>
      </c>
      <c r="R39" s="60" t="str">
        <f>IF(N39="","",15)</f>
        <v/>
      </c>
      <c r="S39" s="55" t="str">
        <f>IF(N39="","",")")</f>
        <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3:40" ht="24.5" thickTop="1" thickBot="1" x14ac:dyDescent="0.55000000000000004">
      <c r="C40" s="50"/>
      <c r="D40" s="51"/>
      <c r="E40" s="51"/>
      <c r="F40" s="52"/>
      <c r="G40" s="52"/>
      <c r="H40" s="51"/>
      <c r="I40" s="51"/>
      <c r="J40" s="53"/>
      <c r="K40" s="53"/>
      <c r="L40" s="54" t="str">
        <f t="shared" si="29"/>
        <v/>
      </c>
      <c r="M40" s="55" t="str">
        <f t="shared" ref="M40:M44" si="30">IF(N40="","","(")</f>
        <v/>
      </c>
      <c r="N40" s="56" t="str">
        <f t="shared" ref="N40:N44" si="31">IF(D40="","",D40)</f>
        <v/>
      </c>
      <c r="O40" s="57" t="str">
        <f t="shared" ref="O40:O44" si="32">IF(N40="","",",")</f>
        <v/>
      </c>
      <c r="P40" s="58" t="str">
        <f t="shared" ref="P40:P44" si="33">IF(E40="","",E40)</f>
        <v/>
      </c>
      <c r="Q40" s="59" t="str">
        <f t="shared" ref="Q40:Q44" si="34">IF(N40="","",",")</f>
        <v/>
      </c>
      <c r="R40" s="60" t="str">
        <f t="shared" ref="R40:R44" si="35">IF(N40="","",15)</f>
        <v/>
      </c>
      <c r="S40" s="55" t="str">
        <f t="shared" ref="S40:S44" si="36">IF(N40="","",")")</f>
        <v/>
      </c>
      <c r="T40" s="61" t="str">
        <f t="shared" ref="T40:T44" si="37">IF(U40="","","(")</f>
        <v/>
      </c>
      <c r="U40" s="62" t="str">
        <f t="shared" ref="U40:U44" si="38">IF(F40="","",F40)</f>
        <v/>
      </c>
      <c r="V40" s="63" t="str">
        <f t="shared" ref="V40:V44" si="39">IF(U40="","",",")</f>
        <v/>
      </c>
      <c r="W40" s="64" t="str">
        <f t="shared" ref="W40:W44" si="40">IF(G40="","",G40)</f>
        <v/>
      </c>
      <c r="X40" s="63" t="str">
        <f t="shared" ref="X40:X44" si="41">IF(U40="","",",")</f>
        <v/>
      </c>
      <c r="Y40" s="63" t="str">
        <f t="shared" ref="Y40:Y44" si="42">IF(U40="","",250)</f>
        <v/>
      </c>
      <c r="Z40" s="55" t="str">
        <f t="shared" ref="Z40:Z44" si="43">IF(U40="","",")")</f>
        <v/>
      </c>
      <c r="AA40" s="65" t="str">
        <f t="shared" ref="AA40:AA44" si="44">IF(AB40="","","(")</f>
        <v/>
      </c>
      <c r="AB40" s="56" t="str">
        <f t="shared" ref="AB40:AB44" si="45">IF(H40="","",H40)</f>
        <v/>
      </c>
      <c r="AC40" s="66" t="str">
        <f t="shared" ref="AC40:AC44" si="46">IF(AB40="","",",")</f>
        <v/>
      </c>
      <c r="AD40" s="58" t="str">
        <f t="shared" ref="AD40:AD44" si="47">IF(I40="","",I40)</f>
        <v/>
      </c>
      <c r="AE40" s="67" t="str">
        <f t="shared" ref="AE40:AE44" si="48">IF(AB40="","",",")</f>
        <v/>
      </c>
      <c r="AF40" s="60" t="str">
        <f t="shared" ref="AF40:AF44" si="49">IF(AB40="","",350)</f>
        <v/>
      </c>
      <c r="AG40" s="60" t="str">
        <f t="shared" ref="AG40:AG44" si="50">IF(AB40="","",")")</f>
        <v/>
      </c>
      <c r="AH40" s="68" t="str">
        <f t="shared" ref="AH40:AH44" si="51">IF(AI40="","","(")</f>
        <v/>
      </c>
      <c r="AI40" s="69" t="str">
        <f t="shared" ref="AI40:AI44" si="52">IF(J40="","",J40)</f>
        <v/>
      </c>
      <c r="AJ40" s="63" t="str">
        <f t="shared" ref="AJ40:AJ44" si="53">IF(AI40="","",",")</f>
        <v/>
      </c>
      <c r="AK40" s="63" t="str">
        <f t="shared" ref="AK40:AK44" si="54">IF(K40="","",K40)</f>
        <v/>
      </c>
      <c r="AL40" s="63" t="str">
        <f t="shared" ref="AL40:AL44" si="55">IF(AI40="","",",")</f>
        <v/>
      </c>
      <c r="AM40" s="63" t="str">
        <f t="shared" ref="AM40:AM44" si="56">IF(AI40="","",450)</f>
        <v/>
      </c>
      <c r="AN40" s="63" t="str">
        <f t="shared" ref="AN40:AN44" si="57">IF(AI40="","",")")</f>
        <v/>
      </c>
    </row>
    <row r="41" spans="3:40" ht="24.5" thickTop="1" thickBot="1" x14ac:dyDescent="0.55000000000000004">
      <c r="C41" s="50"/>
      <c r="D41" s="51"/>
      <c r="E41" s="51"/>
      <c r="F41" s="52"/>
      <c r="G41" s="52"/>
      <c r="H41" s="51"/>
      <c r="I41" s="51"/>
      <c r="J41" s="53"/>
      <c r="K41" s="53"/>
      <c r="L41" s="54" t="str">
        <f t="shared" si="29"/>
        <v/>
      </c>
      <c r="M41" s="55" t="str">
        <f t="shared" si="30"/>
        <v/>
      </c>
      <c r="N41" s="56" t="str">
        <f t="shared" si="31"/>
        <v/>
      </c>
      <c r="O41" s="57" t="str">
        <f t="shared" si="32"/>
        <v/>
      </c>
      <c r="P41" s="58" t="str">
        <f t="shared" si="33"/>
        <v/>
      </c>
      <c r="Q41" s="59" t="str">
        <f t="shared" si="34"/>
        <v/>
      </c>
      <c r="R41" s="60" t="str">
        <f t="shared" si="35"/>
        <v/>
      </c>
      <c r="S41" s="55" t="str">
        <f t="shared" si="36"/>
        <v/>
      </c>
      <c r="T41" s="61" t="str">
        <f t="shared" si="37"/>
        <v/>
      </c>
      <c r="U41" s="62" t="str">
        <f t="shared" si="38"/>
        <v/>
      </c>
      <c r="V41" s="63" t="str">
        <f t="shared" si="39"/>
        <v/>
      </c>
      <c r="W41" s="64" t="str">
        <f t="shared" si="40"/>
        <v/>
      </c>
      <c r="X41" s="63" t="str">
        <f t="shared" si="41"/>
        <v/>
      </c>
      <c r="Y41" s="63" t="str">
        <f t="shared" si="42"/>
        <v/>
      </c>
      <c r="Z41" s="55" t="str">
        <f t="shared" si="43"/>
        <v/>
      </c>
      <c r="AA41" s="65" t="str">
        <f t="shared" si="44"/>
        <v/>
      </c>
      <c r="AB41" s="56" t="str">
        <f t="shared" si="45"/>
        <v/>
      </c>
      <c r="AC41" s="66" t="str">
        <f t="shared" si="46"/>
        <v/>
      </c>
      <c r="AD41" s="58" t="str">
        <f t="shared" si="47"/>
        <v/>
      </c>
      <c r="AE41" s="67" t="str">
        <f t="shared" si="48"/>
        <v/>
      </c>
      <c r="AF41" s="60" t="str">
        <f t="shared" si="49"/>
        <v/>
      </c>
      <c r="AG41" s="60" t="str">
        <f t="shared" si="50"/>
        <v/>
      </c>
      <c r="AH41" s="68" t="str">
        <f t="shared" si="51"/>
        <v/>
      </c>
      <c r="AI41" s="69" t="str">
        <f t="shared" si="52"/>
        <v/>
      </c>
      <c r="AJ41" s="63" t="str">
        <f t="shared" si="53"/>
        <v/>
      </c>
      <c r="AK41" s="63" t="str">
        <f t="shared" si="54"/>
        <v/>
      </c>
      <c r="AL41" s="63" t="str">
        <f t="shared" si="55"/>
        <v/>
      </c>
      <c r="AM41" s="63" t="str">
        <f t="shared" si="56"/>
        <v/>
      </c>
      <c r="AN41" s="63" t="str">
        <f t="shared" si="57"/>
        <v/>
      </c>
    </row>
    <row r="42" spans="3:40" ht="24.5" thickTop="1" thickBot="1" x14ac:dyDescent="0.55000000000000004">
      <c r="C42" s="50"/>
      <c r="D42" s="51"/>
      <c r="E42" s="51"/>
      <c r="F42" s="52"/>
      <c r="G42" s="52"/>
      <c r="H42" s="51"/>
      <c r="I42" s="51"/>
      <c r="J42" s="53"/>
      <c r="K42" s="53"/>
      <c r="L42" s="54" t="str">
        <f t="shared" si="29"/>
        <v/>
      </c>
      <c r="M42" s="55" t="str">
        <f t="shared" si="30"/>
        <v/>
      </c>
      <c r="N42" s="56" t="str">
        <f t="shared" si="31"/>
        <v/>
      </c>
      <c r="O42" s="57" t="str">
        <f t="shared" si="32"/>
        <v/>
      </c>
      <c r="P42" s="58" t="str">
        <f t="shared" si="33"/>
        <v/>
      </c>
      <c r="Q42" s="59" t="str">
        <f t="shared" si="34"/>
        <v/>
      </c>
      <c r="R42" s="60" t="str">
        <f t="shared" si="35"/>
        <v/>
      </c>
      <c r="S42" s="55" t="str">
        <f t="shared" si="36"/>
        <v/>
      </c>
      <c r="T42" s="61" t="str">
        <f t="shared" si="37"/>
        <v/>
      </c>
      <c r="U42" s="62" t="str">
        <f t="shared" si="38"/>
        <v/>
      </c>
      <c r="V42" s="63" t="str">
        <f t="shared" si="39"/>
        <v/>
      </c>
      <c r="W42" s="64" t="str">
        <f t="shared" si="40"/>
        <v/>
      </c>
      <c r="X42" s="63" t="str">
        <f t="shared" si="41"/>
        <v/>
      </c>
      <c r="Y42" s="63" t="str">
        <f t="shared" si="42"/>
        <v/>
      </c>
      <c r="Z42" s="55" t="str">
        <f t="shared" si="43"/>
        <v/>
      </c>
      <c r="AA42" s="65" t="str">
        <f t="shared" si="44"/>
        <v/>
      </c>
      <c r="AB42" s="56" t="str">
        <f t="shared" si="45"/>
        <v/>
      </c>
      <c r="AC42" s="66" t="str">
        <f t="shared" si="46"/>
        <v/>
      </c>
      <c r="AD42" s="58" t="str">
        <f t="shared" si="47"/>
        <v/>
      </c>
      <c r="AE42" s="67" t="str">
        <f t="shared" si="48"/>
        <v/>
      </c>
      <c r="AF42" s="60" t="str">
        <f t="shared" si="49"/>
        <v/>
      </c>
      <c r="AG42" s="60" t="str">
        <f t="shared" si="50"/>
        <v/>
      </c>
      <c r="AH42" s="68" t="str">
        <f t="shared" si="51"/>
        <v/>
      </c>
      <c r="AI42" s="69" t="str">
        <f t="shared" si="52"/>
        <v/>
      </c>
      <c r="AJ42" s="63" t="str">
        <f t="shared" si="53"/>
        <v/>
      </c>
      <c r="AK42" s="63" t="str">
        <f t="shared" si="54"/>
        <v/>
      </c>
      <c r="AL42" s="63" t="str">
        <f t="shared" si="55"/>
        <v/>
      </c>
      <c r="AM42" s="63" t="str">
        <f t="shared" si="56"/>
        <v/>
      </c>
      <c r="AN42" s="63" t="str">
        <f t="shared" si="57"/>
        <v/>
      </c>
    </row>
    <row r="43" spans="3:40" ht="24.5" thickTop="1" thickBot="1" x14ac:dyDescent="0.55000000000000004">
      <c r="C43" s="50"/>
      <c r="D43" s="51"/>
      <c r="E43" s="51"/>
      <c r="F43" s="52"/>
      <c r="G43" s="52"/>
      <c r="H43" s="51"/>
      <c r="I43" s="51"/>
      <c r="J43" s="53"/>
      <c r="K43" s="53"/>
      <c r="L43" s="54" t="str">
        <f t="shared" si="29"/>
        <v/>
      </c>
      <c r="M43" s="55" t="str">
        <f t="shared" si="30"/>
        <v/>
      </c>
      <c r="N43" s="56" t="str">
        <f t="shared" si="31"/>
        <v/>
      </c>
      <c r="O43" s="57" t="str">
        <f t="shared" si="32"/>
        <v/>
      </c>
      <c r="P43" s="58" t="str">
        <f t="shared" si="33"/>
        <v/>
      </c>
      <c r="Q43" s="59" t="str">
        <f t="shared" si="34"/>
        <v/>
      </c>
      <c r="R43" s="60" t="str">
        <f t="shared" si="35"/>
        <v/>
      </c>
      <c r="S43" s="55" t="str">
        <f t="shared" si="36"/>
        <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3:40" ht="24.5" thickTop="1" thickBot="1" x14ac:dyDescent="0.55000000000000004">
      <c r="C44" s="50"/>
      <c r="D44" s="51"/>
      <c r="E44" s="51"/>
      <c r="F44" s="52"/>
      <c r="G44" s="52"/>
      <c r="H44" s="51"/>
      <c r="I44" s="51"/>
      <c r="J44" s="53"/>
      <c r="K44" s="53"/>
      <c r="L44" s="54" t="str">
        <f t="shared" si="29"/>
        <v/>
      </c>
      <c r="M44" s="55" t="str">
        <f t="shared" si="30"/>
        <v/>
      </c>
      <c r="N44" s="56" t="str">
        <f t="shared" si="31"/>
        <v/>
      </c>
      <c r="O44" s="57" t="str">
        <f t="shared" si="32"/>
        <v/>
      </c>
      <c r="P44" s="58" t="str">
        <f t="shared" si="33"/>
        <v/>
      </c>
      <c r="Q44" s="59" t="str">
        <f t="shared" si="34"/>
        <v/>
      </c>
      <c r="R44" s="60" t="str">
        <f t="shared" si="35"/>
        <v/>
      </c>
      <c r="S44" s="55" t="str">
        <f t="shared" si="36"/>
        <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3:40" ht="24.5" thickTop="1" thickBot="1" x14ac:dyDescent="0.55000000000000004">
      <c r="C45" s="50"/>
      <c r="D45" s="51"/>
      <c r="E45" s="51"/>
      <c r="F45" s="52"/>
      <c r="G45" s="52"/>
      <c r="H45" s="51"/>
      <c r="I45" s="51"/>
      <c r="J45" s="53"/>
      <c r="K45" s="53"/>
      <c r="L45" s="54" t="str">
        <f t="shared" si="0"/>
        <v/>
      </c>
      <c r="M45" s="55" t="str">
        <f t="shared" si="1"/>
        <v/>
      </c>
      <c r="N45" s="56" t="str">
        <f t="shared" si="2"/>
        <v/>
      </c>
      <c r="O45" s="57" t="str">
        <f t="shared" si="3"/>
        <v/>
      </c>
      <c r="P45" s="58" t="str">
        <f t="shared" si="4"/>
        <v/>
      </c>
      <c r="Q45" s="59" t="str">
        <f t="shared" si="5"/>
        <v/>
      </c>
      <c r="R45" s="60" t="str">
        <f t="shared" si="6"/>
        <v/>
      </c>
      <c r="S45" s="55" t="str">
        <f t="shared" si="7"/>
        <v/>
      </c>
      <c r="T45" s="61" t="str">
        <f t="shared" si="8"/>
        <v/>
      </c>
      <c r="U45" s="62" t="str">
        <f t="shared" si="9"/>
        <v/>
      </c>
      <c r="V45" s="63" t="str">
        <f t="shared" si="10"/>
        <v/>
      </c>
      <c r="W45" s="64" t="str">
        <f t="shared" si="11"/>
        <v/>
      </c>
      <c r="X45" s="63" t="str">
        <f t="shared" si="12"/>
        <v/>
      </c>
      <c r="Y45" s="63" t="str">
        <f t="shared" si="13"/>
        <v/>
      </c>
      <c r="Z45" s="55" t="str">
        <f t="shared" si="14"/>
        <v/>
      </c>
      <c r="AA45" s="65" t="str">
        <f t="shared" si="15"/>
        <v/>
      </c>
      <c r="AB45" s="56" t="str">
        <f t="shared" si="16"/>
        <v/>
      </c>
      <c r="AC45" s="66" t="str">
        <f t="shared" si="17"/>
        <v/>
      </c>
      <c r="AD45" s="58" t="str">
        <f t="shared" si="18"/>
        <v/>
      </c>
      <c r="AE45" s="67" t="str">
        <f t="shared" si="19"/>
        <v/>
      </c>
      <c r="AF45" s="60" t="str">
        <f t="shared" si="20"/>
        <v/>
      </c>
      <c r="AG45" s="60" t="str">
        <f t="shared" si="21"/>
        <v/>
      </c>
      <c r="AH45" s="68" t="str">
        <f t="shared" si="22"/>
        <v/>
      </c>
      <c r="AI45" s="69" t="str">
        <f t="shared" si="23"/>
        <v/>
      </c>
      <c r="AJ45" s="63" t="str">
        <f t="shared" si="24"/>
        <v/>
      </c>
      <c r="AK45" s="63" t="str">
        <f t="shared" si="25"/>
        <v/>
      </c>
      <c r="AL45" s="63" t="str">
        <f t="shared" si="26"/>
        <v/>
      </c>
      <c r="AM45" s="63" t="str">
        <f t="shared" si="27"/>
        <v/>
      </c>
      <c r="AN45" s="63" t="str">
        <f t="shared" si="28"/>
        <v/>
      </c>
    </row>
    <row r="46" spans="3:40" ht="24.5" thickTop="1" thickBot="1" x14ac:dyDescent="0.55000000000000004">
      <c r="C46" s="50"/>
      <c r="D46" s="51"/>
      <c r="E46" s="51"/>
      <c r="F46" s="52"/>
      <c r="G46" s="52"/>
      <c r="H46" s="51"/>
      <c r="I46" s="51"/>
      <c r="J46" s="53"/>
      <c r="K46" s="53"/>
      <c r="L46" s="54" t="str">
        <f>IF(C46="","",_xlfn.CONCAT("            { line: ","""",C46,", ",M46:AN46,""", sC: ","""",B46,"""},"))</f>
        <v/>
      </c>
      <c r="M46" s="55" t="str">
        <f t="shared" si="1"/>
        <v/>
      </c>
      <c r="N46" s="56" t="str">
        <f t="shared" si="2"/>
        <v/>
      </c>
      <c r="O46" s="57" t="str">
        <f t="shared" si="3"/>
        <v/>
      </c>
      <c r="P46" s="58" t="str">
        <f t="shared" si="4"/>
        <v/>
      </c>
      <c r="Q46" s="59" t="str">
        <f t="shared" si="5"/>
        <v/>
      </c>
      <c r="R46" s="60" t="str">
        <f t="shared" si="6"/>
        <v/>
      </c>
      <c r="S46" s="55" t="str">
        <f t="shared" si="7"/>
        <v/>
      </c>
      <c r="T46" s="61" t="str">
        <f t="shared" si="8"/>
        <v/>
      </c>
      <c r="U46" s="62" t="str">
        <f t="shared" si="9"/>
        <v/>
      </c>
      <c r="V46" s="63" t="str">
        <f t="shared" si="10"/>
        <v/>
      </c>
      <c r="W46" s="64" t="str">
        <f t="shared" si="11"/>
        <v/>
      </c>
      <c r="X46" s="63" t="str">
        <f t="shared" si="12"/>
        <v/>
      </c>
      <c r="Y46" s="63" t="str">
        <f t="shared" si="13"/>
        <v/>
      </c>
      <c r="Z46" s="55" t="str">
        <f t="shared" si="14"/>
        <v/>
      </c>
      <c r="AA46" s="65" t="str">
        <f t="shared" si="15"/>
        <v/>
      </c>
      <c r="AB46" s="56" t="str">
        <f t="shared" si="16"/>
        <v/>
      </c>
      <c r="AC46" s="66" t="str">
        <f t="shared" si="17"/>
        <v/>
      </c>
      <c r="AD46" s="58" t="str">
        <f t="shared" si="18"/>
        <v/>
      </c>
      <c r="AE46" s="67" t="str">
        <f t="shared" si="19"/>
        <v/>
      </c>
      <c r="AF46" s="60" t="str">
        <f t="shared" si="20"/>
        <v/>
      </c>
      <c r="AG46" s="60" t="str">
        <f t="shared" si="21"/>
        <v/>
      </c>
      <c r="AH46" s="68" t="str">
        <f t="shared" si="22"/>
        <v/>
      </c>
      <c r="AI46" s="69" t="str">
        <f t="shared" si="23"/>
        <v/>
      </c>
      <c r="AJ46" s="63" t="str">
        <f t="shared" si="24"/>
        <v/>
      </c>
      <c r="AK46" s="63" t="str">
        <f t="shared" si="25"/>
        <v/>
      </c>
      <c r="AL46" s="63" t="str">
        <f t="shared" si="26"/>
        <v/>
      </c>
      <c r="AM46" s="63" t="str">
        <f t="shared" si="27"/>
        <v/>
      </c>
      <c r="AN46" s="63" t="str">
        <f t="shared" si="28"/>
        <v/>
      </c>
    </row>
    <row r="47" spans="3:40" ht="24.5" thickTop="1" thickBot="1" x14ac:dyDescent="0.55000000000000004">
      <c r="C47" s="50"/>
      <c r="D47" s="51"/>
      <c r="E47" s="51"/>
      <c r="F47" s="52"/>
      <c r="G47" s="52"/>
      <c r="H47" s="51"/>
      <c r="I47" s="51"/>
      <c r="J47" s="53"/>
      <c r="K47" s="53"/>
      <c r="L47" s="54" t="str">
        <f>IF(C47="","",_xlfn.CONCAT("            { line: ","""",C47,", ",M47:AN47,""", sC: ","""",B47,"""},"))</f>
        <v/>
      </c>
      <c r="M47" s="55" t="str">
        <f t="shared" si="1"/>
        <v/>
      </c>
      <c r="N47" s="56" t="str">
        <f t="shared" si="2"/>
        <v/>
      </c>
      <c r="O47" s="57" t="str">
        <f t="shared" si="3"/>
        <v/>
      </c>
      <c r="P47" s="58" t="str">
        <f t="shared" si="4"/>
        <v/>
      </c>
      <c r="Q47" s="59" t="str">
        <f t="shared" si="5"/>
        <v/>
      </c>
      <c r="R47" s="60" t="str">
        <f t="shared" si="6"/>
        <v/>
      </c>
      <c r="S47" s="55" t="str">
        <f t="shared" si="7"/>
        <v/>
      </c>
      <c r="T47" s="61" t="str">
        <f t="shared" si="8"/>
        <v/>
      </c>
      <c r="U47" s="62" t="str">
        <f t="shared" si="9"/>
        <v/>
      </c>
      <c r="V47" s="63" t="str">
        <f t="shared" si="10"/>
        <v/>
      </c>
      <c r="W47" s="64" t="str">
        <f t="shared" si="11"/>
        <v/>
      </c>
      <c r="X47" s="63" t="str">
        <f t="shared" si="12"/>
        <v/>
      </c>
      <c r="Y47" s="63" t="str">
        <f t="shared" si="13"/>
        <v/>
      </c>
      <c r="Z47" s="55" t="str">
        <f t="shared" si="14"/>
        <v/>
      </c>
      <c r="AA47" s="65" t="str">
        <f t="shared" si="15"/>
        <v/>
      </c>
      <c r="AB47" s="56" t="str">
        <f t="shared" si="16"/>
        <v/>
      </c>
      <c r="AC47" s="66" t="str">
        <f t="shared" si="17"/>
        <v/>
      </c>
      <c r="AD47" s="58" t="str">
        <f t="shared" si="18"/>
        <v/>
      </c>
      <c r="AE47" s="67" t="str">
        <f t="shared" si="19"/>
        <v/>
      </c>
      <c r="AF47" s="60" t="str">
        <f t="shared" si="20"/>
        <v/>
      </c>
      <c r="AG47" s="60" t="str">
        <f t="shared" si="21"/>
        <v/>
      </c>
      <c r="AH47" s="68" t="str">
        <f t="shared" si="22"/>
        <v/>
      </c>
      <c r="AI47" s="69" t="str">
        <f t="shared" si="23"/>
        <v/>
      </c>
      <c r="AJ47" s="63" t="str">
        <f t="shared" si="24"/>
        <v/>
      </c>
      <c r="AK47" s="63" t="str">
        <f t="shared" si="25"/>
        <v/>
      </c>
      <c r="AL47" s="63" t="str">
        <f t="shared" si="26"/>
        <v/>
      </c>
      <c r="AM47" s="63" t="str">
        <f t="shared" si="27"/>
        <v/>
      </c>
      <c r="AN47" s="63" t="str">
        <f t="shared" si="28"/>
        <v/>
      </c>
    </row>
    <row r="48" spans="3:40" ht="24.5" thickTop="1" thickBot="1" x14ac:dyDescent="0.55000000000000004">
      <c r="C48" s="50"/>
      <c r="D48" s="51"/>
      <c r="E48" s="51"/>
      <c r="F48" s="52"/>
      <c r="G48" s="52"/>
      <c r="H48" s="51"/>
      <c r="I48" s="51"/>
      <c r="J48" s="53"/>
      <c r="K48" s="53"/>
      <c r="L48" s="54" t="str">
        <f t="shared" ref="L48:L59" si="58">IF(C48="","",_xlfn.CONCAT("            { line: ","""",C48,", ",M48:AN48,""", sC: ","""",B48,"""},"))</f>
        <v/>
      </c>
      <c r="M48" s="55" t="str">
        <f t="shared" si="1"/>
        <v/>
      </c>
      <c r="N48" s="56" t="str">
        <f t="shared" si="2"/>
        <v/>
      </c>
      <c r="O48" s="57" t="str">
        <f t="shared" si="3"/>
        <v/>
      </c>
      <c r="P48" s="58" t="str">
        <f t="shared" si="4"/>
        <v/>
      </c>
      <c r="Q48" s="59" t="str">
        <f t="shared" si="5"/>
        <v/>
      </c>
      <c r="R48" s="60" t="str">
        <f t="shared" si="6"/>
        <v/>
      </c>
      <c r="S48" s="55" t="str">
        <f t="shared" si="7"/>
        <v/>
      </c>
      <c r="T48" s="61" t="str">
        <f t="shared" si="8"/>
        <v/>
      </c>
      <c r="U48" s="62" t="str">
        <f t="shared" si="9"/>
        <v/>
      </c>
      <c r="V48" s="63" t="str">
        <f t="shared" si="10"/>
        <v/>
      </c>
      <c r="W48" s="64" t="str">
        <f t="shared" si="11"/>
        <v/>
      </c>
      <c r="X48" s="63" t="str">
        <f t="shared" si="12"/>
        <v/>
      </c>
      <c r="Y48" s="63" t="str">
        <f t="shared" si="13"/>
        <v/>
      </c>
      <c r="Z48" s="55" t="str">
        <f t="shared" si="14"/>
        <v/>
      </c>
      <c r="AA48" s="65" t="str">
        <f t="shared" si="15"/>
        <v/>
      </c>
      <c r="AB48" s="56" t="str">
        <f t="shared" si="16"/>
        <v/>
      </c>
      <c r="AC48" s="66" t="str">
        <f t="shared" si="17"/>
        <v/>
      </c>
      <c r="AD48" s="58" t="str">
        <f t="shared" si="18"/>
        <v/>
      </c>
      <c r="AE48" s="67" t="str">
        <f t="shared" si="19"/>
        <v/>
      </c>
      <c r="AF48" s="60" t="str">
        <f t="shared" si="20"/>
        <v/>
      </c>
      <c r="AG48" s="60" t="str">
        <f t="shared" si="21"/>
        <v/>
      </c>
      <c r="AH48" s="68" t="str">
        <f t="shared" si="22"/>
        <v/>
      </c>
      <c r="AI48" s="69" t="str">
        <f t="shared" si="23"/>
        <v/>
      </c>
      <c r="AJ48" s="63" t="str">
        <f t="shared" si="24"/>
        <v/>
      </c>
      <c r="AK48" s="63" t="str">
        <f t="shared" si="25"/>
        <v/>
      </c>
      <c r="AL48" s="63" t="str">
        <f t="shared" si="26"/>
        <v/>
      </c>
      <c r="AM48" s="63" t="str">
        <f t="shared" si="27"/>
        <v/>
      </c>
      <c r="AN48" s="63" t="str">
        <f t="shared" si="28"/>
        <v/>
      </c>
    </row>
    <row r="49" spans="1:40" ht="24.5" thickTop="1" thickBot="1" x14ac:dyDescent="0.55000000000000004">
      <c r="C49" s="50"/>
      <c r="D49" s="51"/>
      <c r="E49" s="51"/>
      <c r="F49" s="52"/>
      <c r="G49" s="52"/>
      <c r="H49" s="51"/>
      <c r="I49" s="51"/>
      <c r="J49" s="53"/>
      <c r="K49" s="53"/>
      <c r="L49" s="54" t="str">
        <f t="shared" si="58"/>
        <v/>
      </c>
      <c r="M49" s="55" t="str">
        <f>IF(N49="","","(")</f>
        <v/>
      </c>
      <c r="N49" s="56" t="str">
        <f>IF(D49="","",D49)</f>
        <v/>
      </c>
      <c r="O49" s="57" t="str">
        <f>IF(N49="","",",")</f>
        <v/>
      </c>
      <c r="P49" s="58" t="str">
        <f>IF(E49="","",E49)</f>
        <v/>
      </c>
      <c r="Q49" s="59" t="str">
        <f>IF(N49="","",",")</f>
        <v/>
      </c>
      <c r="R49" s="60" t="str">
        <f>IF(N49="","",15)</f>
        <v/>
      </c>
      <c r="S49" s="55" t="str">
        <f>IF(N49="","",")")</f>
        <v/>
      </c>
      <c r="T49" s="61" t="str">
        <f>IF(U49="","","(")</f>
        <v/>
      </c>
      <c r="U49" s="62" t="str">
        <f>IF(F49="","",F49)</f>
        <v/>
      </c>
      <c r="V49" s="63" t="str">
        <f>IF(U49="","",",")</f>
        <v/>
      </c>
      <c r="W49" s="64" t="str">
        <f>IF(G49="","",G49)</f>
        <v/>
      </c>
      <c r="X49" s="63" t="str">
        <f>IF(U49="","",",")</f>
        <v/>
      </c>
      <c r="Y49" s="63" t="str">
        <f>IF(U49="","",250)</f>
        <v/>
      </c>
      <c r="Z49" s="55" t="str">
        <f>IF(U49="","",")")</f>
        <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4.5" thickTop="1" thickBot="1" x14ac:dyDescent="0.55000000000000004">
      <c r="C50" s="50"/>
      <c r="D50" s="51"/>
      <c r="E50" s="51"/>
      <c r="F50" s="52"/>
      <c r="G50" s="52"/>
      <c r="H50" s="51"/>
      <c r="I50" s="51"/>
      <c r="J50" s="53"/>
      <c r="K50" s="53"/>
      <c r="L50" s="54" t="str">
        <f t="shared" si="58"/>
        <v/>
      </c>
      <c r="M50" s="55" t="str">
        <f>IF(N50="","","(")</f>
        <v/>
      </c>
      <c r="N50" s="56" t="str">
        <f>IF(D50="","",D50)</f>
        <v/>
      </c>
      <c r="O50" s="57" t="str">
        <f>IF(N50="","",",")</f>
        <v/>
      </c>
      <c r="P50" s="58" t="str">
        <f>IF(E50="","",E50)</f>
        <v/>
      </c>
      <c r="Q50" s="59" t="str">
        <f>IF(N50="","",",")</f>
        <v/>
      </c>
      <c r="R50" s="60" t="str">
        <f>IF(N50="","",15)</f>
        <v/>
      </c>
      <c r="S50" s="55" t="str">
        <f>IF(N50="","",")")</f>
        <v/>
      </c>
      <c r="T50" s="61" t="str">
        <f>IF(U50="","","(")</f>
        <v/>
      </c>
      <c r="U50" s="62" t="str">
        <f>IF(F50="","",F50)</f>
        <v/>
      </c>
      <c r="V50" s="63" t="str">
        <f>IF(U50="","",",")</f>
        <v/>
      </c>
      <c r="W50" s="64" t="str">
        <f>IF(G50="","",G50)</f>
        <v/>
      </c>
      <c r="X50" s="63" t="str">
        <f>IF(U50="","",",")</f>
        <v/>
      </c>
      <c r="Y50" s="63" t="str">
        <f>IF(U50="","",250)</f>
        <v/>
      </c>
      <c r="Z50" s="55" t="str">
        <f>IF(U50="","",")")</f>
        <v/>
      </c>
      <c r="AA50" s="65" t="str">
        <f>IF(AB50="","","(")</f>
        <v/>
      </c>
      <c r="AB50" s="56" t="str">
        <f>IF(H50="","",H50)</f>
        <v/>
      </c>
      <c r="AC50" s="66" t="str">
        <f>IF(AB50="","",",")</f>
        <v/>
      </c>
      <c r="AD50" s="58" t="str">
        <f>IF(I50="","",I50)</f>
        <v/>
      </c>
      <c r="AE50" s="67" t="str">
        <f>IF(AB50="","",",")</f>
        <v/>
      </c>
      <c r="AF50" s="60" t="str">
        <f>IF(AB50="","",350)</f>
        <v/>
      </c>
      <c r="AG50" s="60" t="str">
        <f>IF(AB50="","",")")</f>
        <v/>
      </c>
      <c r="AH50" s="68" t="str">
        <f>IF(AI50="","","(")</f>
        <v/>
      </c>
      <c r="AI50" s="69" t="str">
        <f>IF(J50="","",J50)</f>
        <v/>
      </c>
      <c r="AJ50" s="63" t="str">
        <f>IF(AI50="","",",")</f>
        <v/>
      </c>
      <c r="AK50" s="63" t="str">
        <f>IF(K50="","",K50)</f>
        <v/>
      </c>
      <c r="AL50" s="63" t="str">
        <f>IF(AI50="","",",")</f>
        <v/>
      </c>
      <c r="AM50" s="63" t="str">
        <f>IF(AI50="","",450)</f>
        <v/>
      </c>
      <c r="AN50" s="63" t="str">
        <f>IF(AI50="","",")")</f>
        <v/>
      </c>
    </row>
    <row r="51" spans="1:40" ht="24.5" thickTop="1" thickBot="1" x14ac:dyDescent="0.55000000000000004">
      <c r="C51" s="50"/>
      <c r="D51" s="51"/>
      <c r="E51" s="51"/>
      <c r="F51" s="52"/>
      <c r="G51" s="52"/>
      <c r="H51" s="51"/>
      <c r="I51" s="51"/>
      <c r="J51" s="53"/>
      <c r="K51" s="53"/>
      <c r="L51" s="54" t="str">
        <f t="shared" si="58"/>
        <v/>
      </c>
      <c r="M51" s="55" t="str">
        <f>IF(N51="","","(")</f>
        <v/>
      </c>
      <c r="N51" s="56" t="str">
        <f>IF(D51="","",D51)</f>
        <v/>
      </c>
      <c r="O51" s="57" t="str">
        <f>IF(N51="","",",")</f>
        <v/>
      </c>
      <c r="P51" s="58" t="str">
        <f>IF(E51="","",E51)</f>
        <v/>
      </c>
      <c r="Q51" s="59" t="str">
        <f>IF(N51="","",",")</f>
        <v/>
      </c>
      <c r="R51" s="60" t="str">
        <f>IF(N51="","",15)</f>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4.5" thickTop="1" thickBot="1" x14ac:dyDescent="0.55000000000000004">
      <c r="C52" s="50"/>
      <c r="D52" s="51"/>
      <c r="E52" s="51"/>
      <c r="F52" s="52"/>
      <c r="G52" s="52"/>
      <c r="H52" s="51"/>
      <c r="I52" s="51"/>
      <c r="J52" s="53"/>
      <c r="K52" s="53"/>
      <c r="L52" s="54" t="str">
        <f t="shared" si="58"/>
        <v/>
      </c>
      <c r="M52" s="55" t="str">
        <f>IF(N52="","","(")</f>
        <v/>
      </c>
      <c r="N52" s="56" t="str">
        <f>IF(D52="","",D52)</f>
        <v/>
      </c>
      <c r="O52" s="57" t="str">
        <f>IF(N52="","",",")</f>
        <v/>
      </c>
      <c r="P52" s="58" t="str">
        <f>IF(E52="","",E52)</f>
        <v/>
      </c>
      <c r="Q52" s="59" t="str">
        <f>IF(N52="","",",")</f>
        <v/>
      </c>
      <c r="R52" s="60" t="str">
        <f>IF(N52="","",15)</f>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4.5" thickTop="1" thickBot="1" x14ac:dyDescent="0.55000000000000004">
      <c r="C53" s="50"/>
      <c r="D53" s="51"/>
      <c r="E53" s="51"/>
      <c r="F53" s="52"/>
      <c r="G53" s="52"/>
      <c r="H53" s="51"/>
      <c r="I53" s="51"/>
      <c r="J53" s="53"/>
      <c r="K53" s="53"/>
      <c r="L53" s="54" t="str">
        <f t="shared" si="58"/>
        <v/>
      </c>
      <c r="M53" s="55" t="str">
        <f>IF(N53="","","(")</f>
        <v/>
      </c>
      <c r="N53" s="56" t="str">
        <f>IF(D53="","",D53)</f>
        <v/>
      </c>
      <c r="O53" s="57" t="str">
        <f>IF(N53="","",",")</f>
        <v/>
      </c>
      <c r="P53" s="58" t="str">
        <f>IF(E53="","",E53)</f>
        <v/>
      </c>
      <c r="Q53" s="59" t="str">
        <f>IF(N53="","",",")</f>
        <v/>
      </c>
      <c r="R53" s="60" t="str">
        <f>IF(N53="","",15)</f>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4.5" thickTop="1" thickBot="1" x14ac:dyDescent="0.55000000000000004">
      <c r="C54" s="50"/>
      <c r="D54" s="51"/>
      <c r="E54" s="51"/>
      <c r="F54" s="52"/>
      <c r="G54" s="52"/>
      <c r="H54" s="51"/>
      <c r="I54" s="51"/>
      <c r="J54" s="53"/>
      <c r="K54" s="53"/>
      <c r="L54" s="54" t="str">
        <f t="shared" si="58"/>
        <v/>
      </c>
      <c r="M54" s="55" t="str">
        <f t="shared" si="1"/>
        <v/>
      </c>
      <c r="N54" s="56" t="str">
        <f t="shared" si="2"/>
        <v/>
      </c>
      <c r="O54" s="57" t="str">
        <f t="shared" si="3"/>
        <v/>
      </c>
      <c r="P54" s="58" t="str">
        <f t="shared" si="4"/>
        <v/>
      </c>
      <c r="Q54" s="59" t="str">
        <f t="shared" si="5"/>
        <v/>
      </c>
      <c r="R54" s="60" t="str">
        <f t="shared" si="6"/>
        <v/>
      </c>
      <c r="S54" s="55" t="str">
        <f t="shared" si="7"/>
        <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1:40" ht="24.5" thickTop="1" thickBot="1" x14ac:dyDescent="0.55000000000000004">
      <c r="C55" s="50"/>
      <c r="D55" s="51"/>
      <c r="E55" s="51"/>
      <c r="F55" s="52"/>
      <c r="G55" s="52"/>
      <c r="H55" s="51"/>
      <c r="I55" s="51"/>
      <c r="J55" s="53"/>
      <c r="K55" s="53"/>
      <c r="L55" s="54" t="str">
        <f t="shared" si="58"/>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4.5" thickTop="1" thickBot="1" x14ac:dyDescent="0.55000000000000004">
      <c r="C56" s="50"/>
      <c r="D56" s="51"/>
      <c r="E56" s="51"/>
      <c r="F56" s="52"/>
      <c r="G56" s="52"/>
      <c r="H56" s="51"/>
      <c r="I56" s="51"/>
      <c r="J56" s="53"/>
      <c r="K56" s="53"/>
      <c r="L56" s="54" t="str">
        <f t="shared" si="58"/>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1:40" ht="24.5" thickTop="1" thickBot="1" x14ac:dyDescent="0.55000000000000004">
      <c r="C57" s="50"/>
      <c r="D57" s="51"/>
      <c r="E57" s="51"/>
      <c r="F57" s="52"/>
      <c r="G57" s="52"/>
      <c r="H57" s="51"/>
      <c r="I57" s="51"/>
      <c r="J57" s="53"/>
      <c r="K57" s="53"/>
      <c r="L57" s="54" t="str">
        <f t="shared" si="58"/>
        <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1:40" ht="24.5" thickTop="1" thickBot="1" x14ac:dyDescent="0.55000000000000004">
      <c r="C58" s="50"/>
      <c r="D58" s="51"/>
      <c r="E58" s="51"/>
      <c r="F58" s="52"/>
      <c r="G58" s="52"/>
      <c r="H58" s="51"/>
      <c r="I58" s="51"/>
      <c r="J58" s="53"/>
      <c r="K58" s="53"/>
      <c r="L58" s="54" t="str">
        <f t="shared" si="58"/>
        <v/>
      </c>
      <c r="M58" s="55" t="str">
        <f t="shared" si="1"/>
        <v/>
      </c>
      <c r="N58" s="56" t="str">
        <f t="shared" si="2"/>
        <v/>
      </c>
      <c r="O58" s="57" t="str">
        <f t="shared" si="3"/>
        <v/>
      </c>
      <c r="P58" s="58" t="str">
        <f t="shared" si="4"/>
        <v/>
      </c>
      <c r="Q58" s="59" t="str">
        <f t="shared" si="5"/>
        <v/>
      </c>
      <c r="R58" s="60" t="str">
        <f t="shared" si="6"/>
        <v/>
      </c>
      <c r="S58" s="55" t="str">
        <f t="shared" si="7"/>
        <v/>
      </c>
      <c r="T58" s="61" t="str">
        <f t="shared" si="8"/>
        <v/>
      </c>
      <c r="U58" s="62" t="str">
        <f t="shared" si="9"/>
        <v/>
      </c>
      <c r="V58" s="63" t="str">
        <f t="shared" si="10"/>
        <v/>
      </c>
      <c r="W58" s="64" t="str">
        <f t="shared" si="11"/>
        <v/>
      </c>
      <c r="X58" s="63" t="str">
        <f t="shared" si="12"/>
        <v/>
      </c>
      <c r="Y58" s="63" t="str">
        <f t="shared" si="13"/>
        <v/>
      </c>
      <c r="Z58" s="55" t="str">
        <f t="shared" si="14"/>
        <v/>
      </c>
      <c r="AA58" s="65" t="str">
        <f t="shared" si="15"/>
        <v/>
      </c>
      <c r="AB58" s="56" t="str">
        <f t="shared" si="16"/>
        <v/>
      </c>
      <c r="AC58" s="66" t="str">
        <f t="shared" si="17"/>
        <v/>
      </c>
      <c r="AD58" s="58" t="str">
        <f t="shared" si="18"/>
        <v/>
      </c>
      <c r="AE58" s="67" t="str">
        <f t="shared" si="19"/>
        <v/>
      </c>
      <c r="AF58" s="60" t="str">
        <f t="shared" si="20"/>
        <v/>
      </c>
      <c r="AG58" s="60" t="str">
        <f t="shared" si="21"/>
        <v/>
      </c>
      <c r="AH58" s="68" t="str">
        <f t="shared" si="22"/>
        <v/>
      </c>
      <c r="AI58" s="69" t="str">
        <f t="shared" si="23"/>
        <v/>
      </c>
      <c r="AJ58" s="63" t="str">
        <f t="shared" si="24"/>
        <v/>
      </c>
      <c r="AK58" s="63" t="str">
        <f t="shared" si="25"/>
        <v/>
      </c>
      <c r="AL58" s="63" t="str">
        <f t="shared" si="26"/>
        <v/>
      </c>
      <c r="AM58" s="63" t="str">
        <f t="shared" si="27"/>
        <v/>
      </c>
      <c r="AN58" s="63" t="str">
        <f t="shared" si="28"/>
        <v/>
      </c>
    </row>
    <row r="59" spans="1:40" ht="24.5" thickTop="1" thickBot="1" x14ac:dyDescent="0.55000000000000004">
      <c r="C59" s="50"/>
      <c r="D59" s="51"/>
      <c r="E59" s="51"/>
      <c r="F59" s="70"/>
      <c r="G59" s="52"/>
      <c r="H59" s="51"/>
      <c r="I59" s="51"/>
      <c r="J59" s="71"/>
      <c r="K59" s="53"/>
      <c r="L59" s="54" t="str">
        <f t="shared" si="58"/>
        <v/>
      </c>
      <c r="M59" s="55" t="str">
        <f>IF(N59="","","(")</f>
        <v/>
      </c>
      <c r="N59" s="56" t="str">
        <f t="shared" si="2"/>
        <v/>
      </c>
      <c r="O59" s="57" t="str">
        <f>IF(N59="","",",")</f>
        <v/>
      </c>
      <c r="P59" s="58" t="str">
        <f t="shared" si="4"/>
        <v/>
      </c>
      <c r="Q59" s="59" t="str">
        <f>IF(N59="","",",")</f>
        <v/>
      </c>
      <c r="R59" s="60" t="str">
        <f>IF(N59="","",15)</f>
        <v/>
      </c>
      <c r="S59" s="55" t="str">
        <f>IF(N59="","",")")</f>
        <v/>
      </c>
      <c r="T59" s="61" t="str">
        <f>IF(U59="","","(")</f>
        <v/>
      </c>
      <c r="U59" s="62" t="str">
        <f t="shared" si="9"/>
        <v/>
      </c>
      <c r="V59" s="63" t="str">
        <f>IF(U59="","",",")</f>
        <v/>
      </c>
      <c r="W59" s="64" t="str">
        <f t="shared" si="11"/>
        <v/>
      </c>
      <c r="X59" s="63" t="str">
        <f>IF(U59="","",",")</f>
        <v/>
      </c>
      <c r="Y59" s="63" t="str">
        <f>IF(U59="","",250)</f>
        <v/>
      </c>
      <c r="Z59" s="55" t="str">
        <f>IF(U59="","",")")</f>
        <v/>
      </c>
      <c r="AA59" s="65" t="str">
        <f>IF(AB59="","","(")</f>
        <v/>
      </c>
      <c r="AB59" s="56" t="str">
        <f t="shared" si="16"/>
        <v/>
      </c>
      <c r="AC59" s="66" t="str">
        <f>IF(AB59="","",",")</f>
        <v/>
      </c>
      <c r="AD59" s="58" t="str">
        <f>IF(I59="","",I59)</f>
        <v/>
      </c>
      <c r="AE59" s="67" t="str">
        <f>IF(AB59="","",",")</f>
        <v/>
      </c>
      <c r="AF59" s="60" t="str">
        <f>IF(AB59="","",350)</f>
        <v/>
      </c>
      <c r="AG59" s="60" t="str">
        <f>IF(AB59="","",")")</f>
        <v/>
      </c>
      <c r="AH59" s="68" t="str">
        <f>IF(AI59="","","(")</f>
        <v/>
      </c>
      <c r="AI59" s="69" t="str">
        <f t="shared" si="23"/>
        <v/>
      </c>
      <c r="AJ59" s="63" t="str">
        <f>IF(AI59="","",",")</f>
        <v/>
      </c>
      <c r="AK59" s="63" t="str">
        <f>IF(K59="","",K59)</f>
        <v/>
      </c>
      <c r="AL59" s="63" t="str">
        <f>IF(AI59="","",",")</f>
        <v/>
      </c>
      <c r="AM59" s="63" t="str">
        <f>IF(AI59="","",450)</f>
        <v/>
      </c>
      <c r="AN59" s="63" t="str">
        <f>IF(AI59="","",")")</f>
        <v/>
      </c>
    </row>
    <row r="60" spans="1:40" ht="26.5" thickTop="1" thickBot="1" x14ac:dyDescent="0.55000000000000004">
      <c r="C60" s="72"/>
      <c r="D60" s="73"/>
      <c r="E60" s="73"/>
      <c r="F60" s="73"/>
      <c r="G60" s="73"/>
      <c r="H60" s="73"/>
      <c r="I60" s="73"/>
      <c r="J60" s="73"/>
      <c r="K60" s="73"/>
      <c r="L60" s="74" t="s">
        <v>997</v>
      </c>
      <c r="M60" s="55"/>
      <c r="N60" s="56"/>
      <c r="O60" s="57"/>
      <c r="P60" s="58"/>
      <c r="Q60" s="59"/>
      <c r="R60" s="60"/>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36.5" thickTop="1" thickBot="1" x14ac:dyDescent="0.55000000000000004">
      <c r="A61" s="75"/>
      <c r="B61" s="75"/>
      <c r="C61" s="75"/>
      <c r="D61" s="76"/>
      <c r="E61" s="76"/>
      <c r="F61" s="76"/>
      <c r="G61" s="76"/>
      <c r="H61" s="76"/>
      <c r="I61" s="76"/>
      <c r="J61" s="76"/>
      <c r="K61" s="76"/>
      <c r="L61" s="49" t="s">
        <v>998</v>
      </c>
      <c r="M61" s="55" t="str">
        <f t="shared" ref="M61:M80" si="59">IF(N61="","","(")</f>
        <v/>
      </c>
      <c r="N61" s="56" t="str">
        <f t="shared" si="2"/>
        <v/>
      </c>
      <c r="O61" s="57" t="str">
        <f t="shared" ref="O61:O80" si="60">IF(N61="","",",")</f>
        <v/>
      </c>
      <c r="P61" s="58" t="str">
        <f t="shared" si="4"/>
        <v/>
      </c>
      <c r="Q61" s="59" t="str">
        <f t="shared" ref="Q61:Q80" si="61">IF(N61="","",",")</f>
        <v/>
      </c>
      <c r="R61" s="60" t="str">
        <f t="shared" ref="R61:R80" si="62">IF(N61="","",15)</f>
        <v/>
      </c>
      <c r="S61" s="55" t="str">
        <f t="shared" ref="S61:S80" si="63">IF(N61="","",")")</f>
        <v/>
      </c>
      <c r="T61" s="61" t="str">
        <f t="shared" ref="T61:T80" si="64">IF(U61="","","(")</f>
        <v/>
      </c>
      <c r="U61" s="62" t="str">
        <f t="shared" si="9"/>
        <v/>
      </c>
      <c r="V61" s="63" t="str">
        <f t="shared" ref="V61:V80" si="65">IF(U61="","",",")</f>
        <v/>
      </c>
      <c r="W61" s="64" t="str">
        <f t="shared" si="11"/>
        <v/>
      </c>
      <c r="X61" s="63" t="str">
        <f t="shared" ref="X61:X80" si="66">IF(U61="","",",")</f>
        <v/>
      </c>
      <c r="Y61" s="63" t="str">
        <f t="shared" ref="Y61:Y80" si="67">IF(U61="","",250)</f>
        <v/>
      </c>
      <c r="Z61" s="55" t="str">
        <f t="shared" ref="Z61:Z80" si="68">IF(U61="","",")")</f>
        <v/>
      </c>
      <c r="AA61" s="65" t="str">
        <f t="shared" ref="AA61:AA80" si="69">IF(AB61="","","(")</f>
        <v/>
      </c>
      <c r="AB61" s="56" t="str">
        <f t="shared" si="16"/>
        <v/>
      </c>
      <c r="AC61" s="66" t="str">
        <f t="shared" ref="AC61:AC80" si="70">IF(AB61="","",",")</f>
        <v/>
      </c>
      <c r="AD61" s="58" t="str">
        <f t="shared" ref="AD61:AD101" si="71">IF(I61="","",I61)</f>
        <v/>
      </c>
      <c r="AE61" s="67" t="str">
        <f t="shared" ref="AE61:AE80" si="72">IF(AB61="","",",")</f>
        <v/>
      </c>
      <c r="AF61" s="60" t="str">
        <f t="shared" ref="AF61:AF80" si="73">IF(AB61="","",350)</f>
        <v/>
      </c>
      <c r="AG61" s="60" t="str">
        <f t="shared" ref="AG61:AG80" si="74">IF(AB61="","",")")</f>
        <v/>
      </c>
      <c r="AH61" s="68" t="str">
        <f t="shared" ref="AH61:AH80" si="75">IF(AI61="","","(")</f>
        <v/>
      </c>
      <c r="AI61" s="69" t="str">
        <f t="shared" si="23"/>
        <v/>
      </c>
      <c r="AJ61" s="63" t="str">
        <f t="shared" ref="AJ61:AJ80" si="76">IF(AI61="","",",")</f>
        <v/>
      </c>
      <c r="AK61" s="63" t="str">
        <f t="shared" ref="AK61:AK101" si="77">IF(K61="","",K61)</f>
        <v/>
      </c>
      <c r="AL61" s="63" t="str">
        <f t="shared" ref="AL61:AL80" si="78">IF(AI61="","",",")</f>
        <v/>
      </c>
      <c r="AM61" s="63" t="str">
        <f t="shared" ref="AM61:AM80" si="79">IF(AI61="","",450)</f>
        <v/>
      </c>
      <c r="AN61" s="63" t="str">
        <f t="shared" ref="AN61:AN80" si="80">IF(AI61="","",")")</f>
        <v/>
      </c>
    </row>
    <row r="62" spans="1:40" ht="24.5" thickTop="1" thickBot="1" x14ac:dyDescent="0.55000000000000004">
      <c r="C62" s="50"/>
      <c r="D62" s="51"/>
      <c r="E62" s="51"/>
      <c r="F62" s="52"/>
      <c r="G62" s="52"/>
      <c r="H62" s="51"/>
      <c r="I62" s="51"/>
      <c r="J62" s="53"/>
      <c r="K62" s="53"/>
      <c r="L62" s="54" t="str">
        <f t="shared" ref="L62:L79" si="81">IF(C62="","",_xlfn.CONCAT("            { line: ","""",C62,", ",M62:AN62,""", sC: ","""",B62,"""},"))</f>
        <v/>
      </c>
      <c r="M62" s="55" t="str">
        <f t="shared" si="59"/>
        <v/>
      </c>
      <c r="N62" s="56" t="str">
        <f t="shared" si="2"/>
        <v/>
      </c>
      <c r="O62" s="57" t="str">
        <f t="shared" si="60"/>
        <v/>
      </c>
      <c r="P62" s="58" t="str">
        <f t="shared" si="4"/>
        <v/>
      </c>
      <c r="Q62" s="59" t="str">
        <f t="shared" si="61"/>
        <v/>
      </c>
      <c r="R62" s="60" t="str">
        <f t="shared" si="62"/>
        <v/>
      </c>
      <c r="S62" s="55" t="str">
        <f t="shared" si="63"/>
        <v/>
      </c>
      <c r="T62" s="61" t="str">
        <f t="shared" si="64"/>
        <v/>
      </c>
      <c r="U62" s="62" t="str">
        <f t="shared" si="9"/>
        <v/>
      </c>
      <c r="V62" s="63" t="str">
        <f t="shared" si="65"/>
        <v/>
      </c>
      <c r="W62" s="64" t="str">
        <f t="shared" si="11"/>
        <v/>
      </c>
      <c r="X62" s="63" t="str">
        <f t="shared" si="66"/>
        <v/>
      </c>
      <c r="Y62" s="63" t="str">
        <f t="shared" si="67"/>
        <v/>
      </c>
      <c r="Z62" s="55" t="str">
        <f t="shared" si="68"/>
        <v/>
      </c>
      <c r="AA62" s="65" t="str">
        <f t="shared" si="69"/>
        <v/>
      </c>
      <c r="AB62" s="56" t="str">
        <f t="shared" si="16"/>
        <v/>
      </c>
      <c r="AC62" s="66" t="str">
        <f t="shared" si="70"/>
        <v/>
      </c>
      <c r="AD62" s="58" t="str">
        <f t="shared" si="71"/>
        <v/>
      </c>
      <c r="AE62" s="67" t="str">
        <f t="shared" si="72"/>
        <v/>
      </c>
      <c r="AF62" s="60" t="str">
        <f t="shared" si="73"/>
        <v/>
      </c>
      <c r="AG62" s="60" t="str">
        <f t="shared" si="74"/>
        <v/>
      </c>
      <c r="AH62" s="68" t="str">
        <f t="shared" si="75"/>
        <v/>
      </c>
      <c r="AI62" s="69" t="str">
        <f t="shared" si="23"/>
        <v/>
      </c>
      <c r="AJ62" s="63" t="str">
        <f t="shared" si="76"/>
        <v/>
      </c>
      <c r="AK62" s="63" t="str">
        <f t="shared" si="77"/>
        <v/>
      </c>
      <c r="AL62" s="63" t="str">
        <f t="shared" si="78"/>
        <v/>
      </c>
      <c r="AM62" s="63" t="str">
        <f t="shared" si="79"/>
        <v/>
      </c>
      <c r="AN62" s="63" t="str">
        <f t="shared" si="80"/>
        <v/>
      </c>
    </row>
    <row r="63" spans="1:40" ht="24.5" thickTop="1" thickBot="1" x14ac:dyDescent="0.55000000000000004">
      <c r="C63" s="50"/>
      <c r="D63" s="51"/>
      <c r="E63" s="51"/>
      <c r="F63" s="52"/>
      <c r="G63" s="52"/>
      <c r="H63" s="51"/>
      <c r="I63" s="51"/>
      <c r="J63" s="53"/>
      <c r="K63" s="53"/>
      <c r="L63" s="54" t="str">
        <f t="shared" si="81"/>
        <v/>
      </c>
      <c r="M63" s="55" t="str">
        <f t="shared" si="59"/>
        <v/>
      </c>
      <c r="N63" s="56" t="str">
        <f t="shared" si="2"/>
        <v/>
      </c>
      <c r="O63" s="57" t="str">
        <f t="shared" si="60"/>
        <v/>
      </c>
      <c r="P63" s="58" t="str">
        <f t="shared" si="4"/>
        <v/>
      </c>
      <c r="Q63" s="59" t="str">
        <f t="shared" si="61"/>
        <v/>
      </c>
      <c r="R63" s="60" t="str">
        <f t="shared" si="62"/>
        <v/>
      </c>
      <c r="S63" s="55" t="str">
        <f t="shared" si="63"/>
        <v/>
      </c>
      <c r="T63" s="61" t="str">
        <f t="shared" si="64"/>
        <v/>
      </c>
      <c r="U63" s="62" t="str">
        <f t="shared" si="9"/>
        <v/>
      </c>
      <c r="V63" s="63" t="str">
        <f t="shared" si="65"/>
        <v/>
      </c>
      <c r="W63" s="64" t="str">
        <f t="shared" si="11"/>
        <v/>
      </c>
      <c r="X63" s="63" t="str">
        <f t="shared" si="66"/>
        <v/>
      </c>
      <c r="Y63" s="63" t="str">
        <f t="shared" si="67"/>
        <v/>
      </c>
      <c r="Z63" s="55" t="str">
        <f t="shared" si="68"/>
        <v/>
      </c>
      <c r="AA63" s="65" t="str">
        <f t="shared" si="69"/>
        <v/>
      </c>
      <c r="AB63" s="56" t="str">
        <f t="shared" si="16"/>
        <v/>
      </c>
      <c r="AC63" s="66" t="str">
        <f t="shared" si="70"/>
        <v/>
      </c>
      <c r="AD63" s="58" t="str">
        <f t="shared" si="71"/>
        <v/>
      </c>
      <c r="AE63" s="67" t="str">
        <f t="shared" si="72"/>
        <v/>
      </c>
      <c r="AF63" s="60" t="str">
        <f t="shared" si="73"/>
        <v/>
      </c>
      <c r="AG63" s="60" t="str">
        <f t="shared" si="74"/>
        <v/>
      </c>
      <c r="AH63" s="68" t="str">
        <f t="shared" si="75"/>
        <v/>
      </c>
      <c r="AI63" s="69" t="str">
        <f t="shared" si="23"/>
        <v/>
      </c>
      <c r="AJ63" s="63" t="str">
        <f t="shared" si="76"/>
        <v/>
      </c>
      <c r="AK63" s="63" t="str">
        <f t="shared" si="77"/>
        <v/>
      </c>
      <c r="AL63" s="63" t="str">
        <f t="shared" si="78"/>
        <v/>
      </c>
      <c r="AM63" s="63" t="str">
        <f t="shared" si="79"/>
        <v/>
      </c>
      <c r="AN63" s="63" t="str">
        <f t="shared" si="80"/>
        <v/>
      </c>
    </row>
    <row r="64" spans="1:40" ht="24.5" thickTop="1" thickBot="1" x14ac:dyDescent="0.55000000000000004">
      <c r="C64" s="50"/>
      <c r="D64" s="51"/>
      <c r="E64" s="51"/>
      <c r="F64" s="52"/>
      <c r="G64" s="52"/>
      <c r="H64" s="51"/>
      <c r="I64" s="51"/>
      <c r="J64" s="53"/>
      <c r="K64" s="53"/>
      <c r="L64" s="54" t="str">
        <f t="shared" si="81"/>
        <v/>
      </c>
      <c r="M64" s="55" t="str">
        <f t="shared" si="59"/>
        <v/>
      </c>
      <c r="N64" s="56" t="str">
        <f t="shared" si="2"/>
        <v/>
      </c>
      <c r="O64" s="57" t="str">
        <f t="shared" si="60"/>
        <v/>
      </c>
      <c r="P64" s="58" t="str">
        <f t="shared" si="4"/>
        <v/>
      </c>
      <c r="Q64" s="59" t="str">
        <f t="shared" si="61"/>
        <v/>
      </c>
      <c r="R64" s="60" t="str">
        <f t="shared" si="62"/>
        <v/>
      </c>
      <c r="S64" s="55" t="str">
        <f t="shared" si="63"/>
        <v/>
      </c>
      <c r="T64" s="61" t="str">
        <f t="shared" si="64"/>
        <v/>
      </c>
      <c r="U64" s="62" t="str">
        <f t="shared" si="9"/>
        <v/>
      </c>
      <c r="V64" s="63" t="str">
        <f t="shared" si="65"/>
        <v/>
      </c>
      <c r="W64" s="64" t="str">
        <f t="shared" si="11"/>
        <v/>
      </c>
      <c r="X64" s="63" t="str">
        <f t="shared" si="66"/>
        <v/>
      </c>
      <c r="Y64" s="63" t="str">
        <f t="shared" si="67"/>
        <v/>
      </c>
      <c r="Z64" s="55" t="str">
        <f t="shared" si="68"/>
        <v/>
      </c>
      <c r="AA64" s="65" t="str">
        <f t="shared" si="69"/>
        <v/>
      </c>
      <c r="AB64" s="56" t="str">
        <f t="shared" si="16"/>
        <v/>
      </c>
      <c r="AC64" s="66" t="str">
        <f t="shared" si="70"/>
        <v/>
      </c>
      <c r="AD64" s="58" t="str">
        <f t="shared" si="71"/>
        <v/>
      </c>
      <c r="AE64" s="67" t="str">
        <f t="shared" si="72"/>
        <v/>
      </c>
      <c r="AF64" s="60" t="str">
        <f t="shared" si="73"/>
        <v/>
      </c>
      <c r="AG64" s="60" t="str">
        <f t="shared" si="74"/>
        <v/>
      </c>
      <c r="AH64" s="68" t="str">
        <f t="shared" si="75"/>
        <v/>
      </c>
      <c r="AI64" s="69" t="str">
        <f t="shared" si="23"/>
        <v/>
      </c>
      <c r="AJ64" s="63" t="str">
        <f t="shared" si="76"/>
        <v/>
      </c>
      <c r="AK64" s="63" t="str">
        <f t="shared" si="77"/>
        <v/>
      </c>
      <c r="AL64" s="63" t="str">
        <f t="shared" si="78"/>
        <v/>
      </c>
      <c r="AM64" s="63" t="str">
        <f t="shared" si="79"/>
        <v/>
      </c>
      <c r="AN64" s="63" t="str">
        <f t="shared" si="80"/>
        <v/>
      </c>
    </row>
    <row r="65" spans="3:40" ht="24.5" thickTop="1" thickBot="1" x14ac:dyDescent="0.55000000000000004">
      <c r="C65" s="50"/>
      <c r="D65" s="51"/>
      <c r="E65" s="51"/>
      <c r="F65" s="52"/>
      <c r="G65" s="52"/>
      <c r="H65" s="51"/>
      <c r="I65" s="51"/>
      <c r="J65" s="53"/>
      <c r="K65" s="53"/>
      <c r="L65" s="54" t="str">
        <f t="shared" si="81"/>
        <v/>
      </c>
      <c r="M65" s="55" t="str">
        <f t="shared" si="59"/>
        <v/>
      </c>
      <c r="N65" s="56" t="str">
        <f t="shared" si="2"/>
        <v/>
      </c>
      <c r="O65" s="57" t="str">
        <f t="shared" si="60"/>
        <v/>
      </c>
      <c r="P65" s="58" t="str">
        <f t="shared" si="4"/>
        <v/>
      </c>
      <c r="Q65" s="59" t="str">
        <f t="shared" si="61"/>
        <v/>
      </c>
      <c r="R65" s="60" t="str">
        <f t="shared" si="62"/>
        <v/>
      </c>
      <c r="S65" s="55" t="str">
        <f t="shared" si="63"/>
        <v/>
      </c>
      <c r="T65" s="61" t="str">
        <f t="shared" si="64"/>
        <v/>
      </c>
      <c r="U65" s="62" t="str">
        <f t="shared" si="9"/>
        <v/>
      </c>
      <c r="V65" s="63" t="str">
        <f t="shared" si="65"/>
        <v/>
      </c>
      <c r="W65" s="64" t="str">
        <f t="shared" si="11"/>
        <v/>
      </c>
      <c r="X65" s="63" t="str">
        <f t="shared" si="66"/>
        <v/>
      </c>
      <c r="Y65" s="63" t="str">
        <f t="shared" si="67"/>
        <v/>
      </c>
      <c r="Z65" s="55" t="str">
        <f t="shared" si="68"/>
        <v/>
      </c>
      <c r="AA65" s="65" t="str">
        <f t="shared" si="69"/>
        <v/>
      </c>
      <c r="AB65" s="56" t="str">
        <f t="shared" si="16"/>
        <v/>
      </c>
      <c r="AC65" s="66" t="str">
        <f t="shared" si="70"/>
        <v/>
      </c>
      <c r="AD65" s="58" t="str">
        <f t="shared" si="71"/>
        <v/>
      </c>
      <c r="AE65" s="67" t="str">
        <f t="shared" si="72"/>
        <v/>
      </c>
      <c r="AF65" s="60" t="str">
        <f t="shared" si="73"/>
        <v/>
      </c>
      <c r="AG65" s="60" t="str">
        <f t="shared" si="74"/>
        <v/>
      </c>
      <c r="AH65" s="68" t="str">
        <f t="shared" si="75"/>
        <v/>
      </c>
      <c r="AI65" s="69" t="str">
        <f t="shared" si="23"/>
        <v/>
      </c>
      <c r="AJ65" s="63" t="str">
        <f t="shared" si="76"/>
        <v/>
      </c>
      <c r="AK65" s="63" t="str">
        <f t="shared" si="77"/>
        <v/>
      </c>
      <c r="AL65" s="63" t="str">
        <f t="shared" si="78"/>
        <v/>
      </c>
      <c r="AM65" s="63" t="str">
        <f t="shared" si="79"/>
        <v/>
      </c>
      <c r="AN65" s="63" t="str">
        <f t="shared" si="80"/>
        <v/>
      </c>
    </row>
    <row r="66" spans="3:40" ht="24.5" thickTop="1" thickBot="1" x14ac:dyDescent="0.55000000000000004">
      <c r="C66" s="50"/>
      <c r="D66" s="51"/>
      <c r="E66" s="51"/>
      <c r="F66" s="52"/>
      <c r="G66" s="52"/>
      <c r="H66" s="51"/>
      <c r="I66" s="51"/>
      <c r="J66" s="53"/>
      <c r="K66" s="53"/>
      <c r="L66" s="54" t="str">
        <f t="shared" si="81"/>
        <v/>
      </c>
      <c r="M66" s="55" t="str">
        <f t="shared" si="59"/>
        <v/>
      </c>
      <c r="N66" s="56" t="str">
        <f t="shared" si="2"/>
        <v/>
      </c>
      <c r="O66" s="57" t="str">
        <f t="shared" si="60"/>
        <v/>
      </c>
      <c r="P66" s="58" t="str">
        <f t="shared" si="4"/>
        <v/>
      </c>
      <c r="Q66" s="59" t="str">
        <f t="shared" si="61"/>
        <v/>
      </c>
      <c r="R66" s="60" t="str">
        <f t="shared" si="62"/>
        <v/>
      </c>
      <c r="S66" s="55" t="str">
        <f t="shared" si="63"/>
        <v/>
      </c>
      <c r="T66" s="61" t="str">
        <f t="shared" si="64"/>
        <v/>
      </c>
      <c r="U66" s="62" t="str">
        <f t="shared" si="9"/>
        <v/>
      </c>
      <c r="V66" s="63" t="str">
        <f t="shared" si="65"/>
        <v/>
      </c>
      <c r="W66" s="64" t="str">
        <f t="shared" si="11"/>
        <v/>
      </c>
      <c r="X66" s="63" t="str">
        <f t="shared" si="66"/>
        <v/>
      </c>
      <c r="Y66" s="63" t="str">
        <f t="shared" si="67"/>
        <v/>
      </c>
      <c r="Z66" s="55" t="str">
        <f t="shared" si="68"/>
        <v/>
      </c>
      <c r="AA66" s="65" t="str">
        <f t="shared" si="69"/>
        <v/>
      </c>
      <c r="AB66" s="56" t="str">
        <f t="shared" si="16"/>
        <v/>
      </c>
      <c r="AC66" s="66" t="str">
        <f t="shared" si="70"/>
        <v/>
      </c>
      <c r="AD66" s="58" t="str">
        <f t="shared" si="71"/>
        <v/>
      </c>
      <c r="AE66" s="67" t="str">
        <f t="shared" si="72"/>
        <v/>
      </c>
      <c r="AF66" s="60" t="str">
        <f t="shared" si="73"/>
        <v/>
      </c>
      <c r="AG66" s="60" t="str">
        <f t="shared" si="74"/>
        <v/>
      </c>
      <c r="AH66" s="68" t="str">
        <f t="shared" si="75"/>
        <v/>
      </c>
      <c r="AI66" s="69" t="str">
        <f t="shared" si="23"/>
        <v/>
      </c>
      <c r="AJ66" s="63" t="str">
        <f t="shared" si="76"/>
        <v/>
      </c>
      <c r="AK66" s="63" t="str">
        <f t="shared" si="77"/>
        <v/>
      </c>
      <c r="AL66" s="63" t="str">
        <f t="shared" si="78"/>
        <v/>
      </c>
      <c r="AM66" s="63" t="str">
        <f t="shared" si="79"/>
        <v/>
      </c>
      <c r="AN66" s="63" t="str">
        <f t="shared" si="80"/>
        <v/>
      </c>
    </row>
    <row r="67" spans="3:40" ht="24.5" thickTop="1" thickBot="1" x14ac:dyDescent="0.55000000000000004">
      <c r="C67" s="50"/>
      <c r="D67" s="51"/>
      <c r="E67" s="51"/>
      <c r="F67" s="52"/>
      <c r="G67" s="52"/>
      <c r="H67" s="51"/>
      <c r="I67" s="51"/>
      <c r="J67" s="53"/>
      <c r="K67" s="53"/>
      <c r="L67" s="77" t="str">
        <f t="shared" si="81"/>
        <v/>
      </c>
      <c r="M67" s="55" t="str">
        <f t="shared" si="59"/>
        <v/>
      </c>
      <c r="N67" s="56" t="str">
        <f t="shared" si="2"/>
        <v/>
      </c>
      <c r="O67" s="57" t="str">
        <f t="shared" si="60"/>
        <v/>
      </c>
      <c r="P67" s="58" t="str">
        <f t="shared" si="4"/>
        <v/>
      </c>
      <c r="Q67" s="59" t="str">
        <f t="shared" si="61"/>
        <v/>
      </c>
      <c r="R67" s="60" t="str">
        <f t="shared" si="62"/>
        <v/>
      </c>
      <c r="S67" s="55" t="str">
        <f t="shared" si="63"/>
        <v/>
      </c>
      <c r="T67" s="61" t="str">
        <f t="shared" si="64"/>
        <v/>
      </c>
      <c r="U67" s="62" t="str">
        <f t="shared" si="9"/>
        <v/>
      </c>
      <c r="V67" s="63" t="str">
        <f t="shared" si="65"/>
        <v/>
      </c>
      <c r="W67" s="64" t="str">
        <f t="shared" si="11"/>
        <v/>
      </c>
      <c r="X67" s="63" t="str">
        <f t="shared" si="66"/>
        <v/>
      </c>
      <c r="Y67" s="63" t="str">
        <f t="shared" si="67"/>
        <v/>
      </c>
      <c r="Z67" s="55" t="str">
        <f t="shared" si="68"/>
        <v/>
      </c>
      <c r="AA67" s="65" t="str">
        <f t="shared" si="69"/>
        <v/>
      </c>
      <c r="AB67" s="56" t="str">
        <f t="shared" si="16"/>
        <v/>
      </c>
      <c r="AC67" s="66" t="str">
        <f t="shared" si="70"/>
        <v/>
      </c>
      <c r="AD67" s="58" t="str">
        <f t="shared" si="71"/>
        <v/>
      </c>
      <c r="AE67" s="67" t="str">
        <f t="shared" si="72"/>
        <v/>
      </c>
      <c r="AF67" s="60" t="str">
        <f t="shared" si="73"/>
        <v/>
      </c>
      <c r="AG67" s="60" t="str">
        <f t="shared" si="74"/>
        <v/>
      </c>
      <c r="AH67" s="68" t="str">
        <f t="shared" si="75"/>
        <v/>
      </c>
      <c r="AI67" s="69" t="str">
        <f t="shared" si="23"/>
        <v/>
      </c>
      <c r="AJ67" s="63" t="str">
        <f t="shared" si="76"/>
        <v/>
      </c>
      <c r="AK67" s="63" t="str">
        <f t="shared" si="77"/>
        <v/>
      </c>
      <c r="AL67" s="63" t="str">
        <f t="shared" si="78"/>
        <v/>
      </c>
      <c r="AM67" s="63" t="str">
        <f t="shared" si="79"/>
        <v/>
      </c>
      <c r="AN67" s="63" t="str">
        <f t="shared" si="80"/>
        <v/>
      </c>
    </row>
    <row r="68" spans="3:40" ht="24.5" thickTop="1" thickBot="1" x14ac:dyDescent="0.55000000000000004">
      <c r="C68" s="50"/>
      <c r="D68" s="51"/>
      <c r="E68" s="51"/>
      <c r="F68" s="52"/>
      <c r="G68" s="52"/>
      <c r="H68" s="51"/>
      <c r="I68" s="51"/>
      <c r="J68" s="53"/>
      <c r="K68" s="53"/>
      <c r="L68" s="77" t="str">
        <f t="shared" si="81"/>
        <v/>
      </c>
      <c r="M68" s="55" t="str">
        <f t="shared" si="59"/>
        <v/>
      </c>
      <c r="N68" s="56" t="str">
        <f t="shared" si="2"/>
        <v/>
      </c>
      <c r="O68" s="57" t="str">
        <f t="shared" si="60"/>
        <v/>
      </c>
      <c r="P68" s="58" t="str">
        <f t="shared" si="4"/>
        <v/>
      </c>
      <c r="Q68" s="59" t="str">
        <f t="shared" si="61"/>
        <v/>
      </c>
      <c r="R68" s="60" t="str">
        <f t="shared" si="62"/>
        <v/>
      </c>
      <c r="S68" s="55" t="str">
        <f t="shared" si="63"/>
        <v/>
      </c>
      <c r="T68" s="61" t="str">
        <f t="shared" si="64"/>
        <v/>
      </c>
      <c r="U68" s="62" t="str">
        <f t="shared" si="9"/>
        <v/>
      </c>
      <c r="V68" s="63" t="str">
        <f t="shared" si="65"/>
        <v/>
      </c>
      <c r="W68" s="64" t="str">
        <f t="shared" si="11"/>
        <v/>
      </c>
      <c r="X68" s="63" t="str">
        <f t="shared" si="66"/>
        <v/>
      </c>
      <c r="Y68" s="63" t="str">
        <f t="shared" si="67"/>
        <v/>
      </c>
      <c r="Z68" s="55" t="str">
        <f t="shared" si="68"/>
        <v/>
      </c>
      <c r="AA68" s="65" t="str">
        <f t="shared" si="69"/>
        <v/>
      </c>
      <c r="AB68" s="56" t="str">
        <f t="shared" si="16"/>
        <v/>
      </c>
      <c r="AC68" s="66" t="str">
        <f t="shared" si="70"/>
        <v/>
      </c>
      <c r="AD68" s="58" t="str">
        <f t="shared" si="71"/>
        <v/>
      </c>
      <c r="AE68" s="67" t="str">
        <f t="shared" si="72"/>
        <v/>
      </c>
      <c r="AF68" s="60" t="str">
        <f t="shared" si="73"/>
        <v/>
      </c>
      <c r="AG68" s="60" t="str">
        <f t="shared" si="74"/>
        <v/>
      </c>
      <c r="AH68" s="68" t="str">
        <f t="shared" si="75"/>
        <v/>
      </c>
      <c r="AI68" s="69" t="str">
        <f t="shared" si="23"/>
        <v/>
      </c>
      <c r="AJ68" s="63" t="str">
        <f t="shared" si="76"/>
        <v/>
      </c>
      <c r="AK68" s="63" t="str">
        <f t="shared" si="77"/>
        <v/>
      </c>
      <c r="AL68" s="63" t="str">
        <f t="shared" si="78"/>
        <v/>
      </c>
      <c r="AM68" s="63" t="str">
        <f t="shared" si="79"/>
        <v/>
      </c>
      <c r="AN68" s="63" t="str">
        <f t="shared" si="80"/>
        <v/>
      </c>
    </row>
    <row r="69" spans="3:40" ht="24.5" thickTop="1" thickBot="1" x14ac:dyDescent="0.55000000000000004">
      <c r="C69" s="50"/>
      <c r="D69" s="51"/>
      <c r="E69" s="51"/>
      <c r="F69" s="52"/>
      <c r="G69" s="52"/>
      <c r="H69" s="51"/>
      <c r="I69" s="51"/>
      <c r="J69" s="53"/>
      <c r="K69" s="53"/>
      <c r="L69" s="77" t="str">
        <f t="shared" si="81"/>
        <v/>
      </c>
      <c r="M69" s="55" t="str">
        <f t="shared" si="59"/>
        <v/>
      </c>
      <c r="N69" s="56" t="str">
        <f t="shared" si="2"/>
        <v/>
      </c>
      <c r="O69" s="57" t="str">
        <f t="shared" si="60"/>
        <v/>
      </c>
      <c r="P69" s="58" t="str">
        <f t="shared" si="4"/>
        <v/>
      </c>
      <c r="Q69" s="59" t="str">
        <f t="shared" si="61"/>
        <v/>
      </c>
      <c r="R69" s="60" t="str">
        <f t="shared" si="62"/>
        <v/>
      </c>
      <c r="S69" s="55" t="str">
        <f t="shared" si="63"/>
        <v/>
      </c>
      <c r="T69" s="61" t="str">
        <f t="shared" si="64"/>
        <v/>
      </c>
      <c r="U69" s="62" t="str">
        <f t="shared" si="9"/>
        <v/>
      </c>
      <c r="V69" s="63" t="str">
        <f t="shared" si="65"/>
        <v/>
      </c>
      <c r="W69" s="64" t="str">
        <f t="shared" si="11"/>
        <v/>
      </c>
      <c r="X69" s="63" t="str">
        <f t="shared" si="66"/>
        <v/>
      </c>
      <c r="Y69" s="63" t="str">
        <f t="shared" si="67"/>
        <v/>
      </c>
      <c r="Z69" s="55" t="str">
        <f t="shared" si="68"/>
        <v/>
      </c>
      <c r="AA69" s="65" t="str">
        <f t="shared" si="69"/>
        <v/>
      </c>
      <c r="AB69" s="56" t="str">
        <f t="shared" si="16"/>
        <v/>
      </c>
      <c r="AC69" s="66" t="str">
        <f t="shared" si="70"/>
        <v/>
      </c>
      <c r="AD69" s="58" t="str">
        <f t="shared" si="71"/>
        <v/>
      </c>
      <c r="AE69" s="67" t="str">
        <f t="shared" si="72"/>
        <v/>
      </c>
      <c r="AF69" s="60" t="str">
        <f t="shared" si="73"/>
        <v/>
      </c>
      <c r="AG69" s="60" t="str">
        <f t="shared" si="74"/>
        <v/>
      </c>
      <c r="AH69" s="68" t="str">
        <f t="shared" si="75"/>
        <v/>
      </c>
      <c r="AI69" s="69" t="str">
        <f t="shared" si="23"/>
        <v/>
      </c>
      <c r="AJ69" s="63" t="str">
        <f t="shared" si="76"/>
        <v/>
      </c>
      <c r="AK69" s="63" t="str">
        <f t="shared" si="77"/>
        <v/>
      </c>
      <c r="AL69" s="63" t="str">
        <f t="shared" si="78"/>
        <v/>
      </c>
      <c r="AM69" s="63" t="str">
        <f t="shared" si="79"/>
        <v/>
      </c>
      <c r="AN69" s="63" t="str">
        <f t="shared" si="80"/>
        <v/>
      </c>
    </row>
    <row r="70" spans="3:40" ht="24.5" thickTop="1" thickBot="1" x14ac:dyDescent="0.55000000000000004">
      <c r="C70" s="50"/>
      <c r="D70" s="51"/>
      <c r="E70" s="51"/>
      <c r="F70" s="52"/>
      <c r="G70" s="52"/>
      <c r="H70" s="51"/>
      <c r="I70" s="51"/>
      <c r="J70" s="53"/>
      <c r="K70" s="53"/>
      <c r="L70" s="54" t="str">
        <f t="shared" si="81"/>
        <v/>
      </c>
      <c r="M70" s="55" t="str">
        <f t="shared" si="59"/>
        <v/>
      </c>
      <c r="N70" s="56" t="str">
        <f t="shared" si="2"/>
        <v/>
      </c>
      <c r="O70" s="57" t="str">
        <f t="shared" si="60"/>
        <v/>
      </c>
      <c r="P70" s="58" t="str">
        <f t="shared" si="4"/>
        <v/>
      </c>
      <c r="Q70" s="59" t="str">
        <f t="shared" si="61"/>
        <v/>
      </c>
      <c r="R70" s="60" t="str">
        <f t="shared" si="62"/>
        <v/>
      </c>
      <c r="S70" s="55" t="str">
        <f t="shared" si="63"/>
        <v/>
      </c>
      <c r="T70" s="61" t="str">
        <f t="shared" si="64"/>
        <v/>
      </c>
      <c r="U70" s="62" t="str">
        <f t="shared" si="9"/>
        <v/>
      </c>
      <c r="V70" s="63" t="str">
        <f t="shared" si="65"/>
        <v/>
      </c>
      <c r="W70" s="64" t="str">
        <f t="shared" si="11"/>
        <v/>
      </c>
      <c r="X70" s="63" t="str">
        <f t="shared" si="66"/>
        <v/>
      </c>
      <c r="Y70" s="63" t="str">
        <f t="shared" si="67"/>
        <v/>
      </c>
      <c r="Z70" s="55" t="str">
        <f t="shared" si="68"/>
        <v/>
      </c>
      <c r="AA70" s="65" t="str">
        <f t="shared" si="69"/>
        <v/>
      </c>
      <c r="AB70" s="56" t="str">
        <f t="shared" si="16"/>
        <v/>
      </c>
      <c r="AC70" s="66" t="str">
        <f t="shared" si="70"/>
        <v/>
      </c>
      <c r="AD70" s="58" t="str">
        <f t="shared" si="71"/>
        <v/>
      </c>
      <c r="AE70" s="67" t="str">
        <f t="shared" si="72"/>
        <v/>
      </c>
      <c r="AF70" s="60" t="str">
        <f t="shared" si="73"/>
        <v/>
      </c>
      <c r="AG70" s="60" t="str">
        <f t="shared" si="74"/>
        <v/>
      </c>
      <c r="AH70" s="68" t="str">
        <f t="shared" si="75"/>
        <v/>
      </c>
      <c r="AI70" s="69" t="str">
        <f t="shared" si="23"/>
        <v/>
      </c>
      <c r="AJ70" s="63" t="str">
        <f t="shared" si="76"/>
        <v/>
      </c>
      <c r="AK70" s="63" t="str">
        <f t="shared" si="77"/>
        <v/>
      </c>
      <c r="AL70" s="63" t="str">
        <f t="shared" si="78"/>
        <v/>
      </c>
      <c r="AM70" s="63" t="str">
        <f t="shared" si="79"/>
        <v/>
      </c>
      <c r="AN70" s="63" t="str">
        <f t="shared" si="80"/>
        <v/>
      </c>
    </row>
    <row r="71" spans="3:40" ht="24.5" thickTop="1" thickBot="1" x14ac:dyDescent="0.55000000000000004">
      <c r="C71" s="50"/>
      <c r="D71" s="51"/>
      <c r="E71" s="51"/>
      <c r="F71" s="52"/>
      <c r="G71" s="52"/>
      <c r="H71" s="51"/>
      <c r="I71" s="51"/>
      <c r="J71" s="53"/>
      <c r="K71" s="53"/>
      <c r="L71" s="54" t="str">
        <f t="shared" si="81"/>
        <v/>
      </c>
      <c r="M71" s="55" t="str">
        <f t="shared" si="59"/>
        <v/>
      </c>
      <c r="N71" s="56" t="str">
        <f t="shared" si="2"/>
        <v/>
      </c>
      <c r="O71" s="57" t="str">
        <f t="shared" si="60"/>
        <v/>
      </c>
      <c r="P71" s="58" t="str">
        <f t="shared" si="4"/>
        <v/>
      </c>
      <c r="Q71" s="59" t="str">
        <f t="shared" si="61"/>
        <v/>
      </c>
      <c r="R71" s="60" t="str">
        <f t="shared" si="62"/>
        <v/>
      </c>
      <c r="S71" s="55" t="str">
        <f t="shared" si="63"/>
        <v/>
      </c>
      <c r="T71" s="61" t="str">
        <f t="shared" si="64"/>
        <v/>
      </c>
      <c r="U71" s="62" t="str">
        <f t="shared" si="9"/>
        <v/>
      </c>
      <c r="V71" s="63" t="str">
        <f t="shared" si="65"/>
        <v/>
      </c>
      <c r="W71" s="64" t="str">
        <f t="shared" si="11"/>
        <v/>
      </c>
      <c r="X71" s="63" t="str">
        <f t="shared" si="66"/>
        <v/>
      </c>
      <c r="Y71" s="63" t="str">
        <f t="shared" si="67"/>
        <v/>
      </c>
      <c r="Z71" s="55" t="str">
        <f t="shared" si="68"/>
        <v/>
      </c>
      <c r="AA71" s="65" t="str">
        <f t="shared" si="69"/>
        <v/>
      </c>
      <c r="AB71" s="56" t="str">
        <f t="shared" si="16"/>
        <v/>
      </c>
      <c r="AC71" s="66" t="str">
        <f t="shared" si="70"/>
        <v/>
      </c>
      <c r="AD71" s="58" t="str">
        <f t="shared" si="71"/>
        <v/>
      </c>
      <c r="AE71" s="67" t="str">
        <f t="shared" si="72"/>
        <v/>
      </c>
      <c r="AF71" s="60" t="str">
        <f t="shared" si="73"/>
        <v/>
      </c>
      <c r="AG71" s="60" t="str">
        <f t="shared" si="74"/>
        <v/>
      </c>
      <c r="AH71" s="68" t="str">
        <f t="shared" si="75"/>
        <v/>
      </c>
      <c r="AI71" s="69" t="str">
        <f t="shared" si="23"/>
        <v/>
      </c>
      <c r="AJ71" s="63" t="str">
        <f t="shared" si="76"/>
        <v/>
      </c>
      <c r="AK71" s="63" t="str">
        <f t="shared" si="77"/>
        <v/>
      </c>
      <c r="AL71" s="63" t="str">
        <f t="shared" si="78"/>
        <v/>
      </c>
      <c r="AM71" s="63" t="str">
        <f t="shared" si="79"/>
        <v/>
      </c>
      <c r="AN71" s="63" t="str">
        <f t="shared" si="80"/>
        <v/>
      </c>
    </row>
    <row r="72" spans="3:40" ht="24.5" thickTop="1" thickBot="1" x14ac:dyDescent="0.55000000000000004">
      <c r="C72" s="50"/>
      <c r="D72" s="51"/>
      <c r="E72" s="51"/>
      <c r="F72" s="52"/>
      <c r="G72" s="52"/>
      <c r="H72" s="51"/>
      <c r="I72" s="51"/>
      <c r="J72" s="53"/>
      <c r="K72" s="53"/>
      <c r="L72" s="54" t="str">
        <f t="shared" si="81"/>
        <v/>
      </c>
      <c r="M72" s="55" t="str">
        <f t="shared" si="59"/>
        <v/>
      </c>
      <c r="N72" s="56" t="str">
        <f t="shared" si="2"/>
        <v/>
      </c>
      <c r="O72" s="57" t="str">
        <f t="shared" si="60"/>
        <v/>
      </c>
      <c r="P72" s="58" t="str">
        <f t="shared" si="4"/>
        <v/>
      </c>
      <c r="Q72" s="59" t="str">
        <f t="shared" si="61"/>
        <v/>
      </c>
      <c r="R72" s="60" t="str">
        <f t="shared" si="62"/>
        <v/>
      </c>
      <c r="S72" s="55" t="str">
        <f t="shared" si="63"/>
        <v/>
      </c>
      <c r="T72" s="61" t="str">
        <f t="shared" si="64"/>
        <v/>
      </c>
      <c r="U72" s="62" t="str">
        <f t="shared" si="9"/>
        <v/>
      </c>
      <c r="V72" s="63" t="str">
        <f t="shared" si="65"/>
        <v/>
      </c>
      <c r="W72" s="64" t="str">
        <f t="shared" si="11"/>
        <v/>
      </c>
      <c r="X72" s="63" t="str">
        <f t="shared" si="66"/>
        <v/>
      </c>
      <c r="Y72" s="63" t="str">
        <f t="shared" si="67"/>
        <v/>
      </c>
      <c r="Z72" s="55" t="str">
        <f t="shared" si="68"/>
        <v/>
      </c>
      <c r="AA72" s="65" t="str">
        <f t="shared" si="69"/>
        <v/>
      </c>
      <c r="AB72" s="56" t="str">
        <f t="shared" si="16"/>
        <v/>
      </c>
      <c r="AC72" s="66" t="str">
        <f t="shared" si="70"/>
        <v/>
      </c>
      <c r="AD72" s="58" t="str">
        <f t="shared" si="71"/>
        <v/>
      </c>
      <c r="AE72" s="67" t="str">
        <f t="shared" si="72"/>
        <v/>
      </c>
      <c r="AF72" s="60" t="str">
        <f t="shared" si="73"/>
        <v/>
      </c>
      <c r="AG72" s="60" t="str">
        <f t="shared" si="74"/>
        <v/>
      </c>
      <c r="AH72" s="68" t="str">
        <f t="shared" si="75"/>
        <v/>
      </c>
      <c r="AI72" s="69" t="str">
        <f t="shared" si="23"/>
        <v/>
      </c>
      <c r="AJ72" s="63" t="str">
        <f t="shared" si="76"/>
        <v/>
      </c>
      <c r="AK72" s="63" t="str">
        <f t="shared" si="77"/>
        <v/>
      </c>
      <c r="AL72" s="63" t="str">
        <f t="shared" si="78"/>
        <v/>
      </c>
      <c r="AM72" s="63" t="str">
        <f t="shared" si="79"/>
        <v/>
      </c>
      <c r="AN72" s="63" t="str">
        <f t="shared" si="80"/>
        <v/>
      </c>
    </row>
    <row r="73" spans="3:40" ht="24.5" thickTop="1" thickBot="1" x14ac:dyDescent="0.55000000000000004">
      <c r="C73" s="50"/>
      <c r="D73" s="51"/>
      <c r="E73" s="51"/>
      <c r="F73" s="52"/>
      <c r="G73" s="52"/>
      <c r="H73" s="51"/>
      <c r="I73" s="51"/>
      <c r="J73" s="53"/>
      <c r="K73" s="53"/>
      <c r="L73" s="54" t="str">
        <f t="shared" si="81"/>
        <v/>
      </c>
      <c r="M73" s="55" t="str">
        <f t="shared" si="59"/>
        <v/>
      </c>
      <c r="N73" s="56" t="str">
        <f t="shared" si="2"/>
        <v/>
      </c>
      <c r="O73" s="57" t="str">
        <f t="shared" si="60"/>
        <v/>
      </c>
      <c r="P73" s="58" t="str">
        <f t="shared" si="4"/>
        <v/>
      </c>
      <c r="Q73" s="59" t="str">
        <f t="shared" si="61"/>
        <v/>
      </c>
      <c r="R73" s="60" t="str">
        <f t="shared" si="62"/>
        <v/>
      </c>
      <c r="S73" s="55" t="str">
        <f t="shared" si="63"/>
        <v/>
      </c>
      <c r="T73" s="61" t="str">
        <f t="shared" si="64"/>
        <v/>
      </c>
      <c r="U73" s="62" t="str">
        <f t="shared" si="9"/>
        <v/>
      </c>
      <c r="V73" s="63" t="str">
        <f t="shared" si="65"/>
        <v/>
      </c>
      <c r="W73" s="64" t="str">
        <f t="shared" si="11"/>
        <v/>
      </c>
      <c r="X73" s="63" t="str">
        <f t="shared" si="66"/>
        <v/>
      </c>
      <c r="Y73" s="63" t="str">
        <f t="shared" si="67"/>
        <v/>
      </c>
      <c r="Z73" s="55" t="str">
        <f t="shared" si="68"/>
        <v/>
      </c>
      <c r="AA73" s="65" t="str">
        <f t="shared" si="69"/>
        <v/>
      </c>
      <c r="AB73" s="56" t="str">
        <f t="shared" si="16"/>
        <v/>
      </c>
      <c r="AC73" s="66" t="str">
        <f t="shared" si="70"/>
        <v/>
      </c>
      <c r="AD73" s="58" t="str">
        <f t="shared" si="71"/>
        <v/>
      </c>
      <c r="AE73" s="67" t="str">
        <f t="shared" si="72"/>
        <v/>
      </c>
      <c r="AF73" s="60" t="str">
        <f t="shared" si="73"/>
        <v/>
      </c>
      <c r="AG73" s="60" t="str">
        <f t="shared" si="74"/>
        <v/>
      </c>
      <c r="AH73" s="68" t="str">
        <f t="shared" si="75"/>
        <v/>
      </c>
      <c r="AI73" s="69" t="str">
        <f t="shared" si="23"/>
        <v/>
      </c>
      <c r="AJ73" s="63" t="str">
        <f t="shared" si="76"/>
        <v/>
      </c>
      <c r="AK73" s="63" t="str">
        <f t="shared" si="77"/>
        <v/>
      </c>
      <c r="AL73" s="63" t="str">
        <f t="shared" si="78"/>
        <v/>
      </c>
      <c r="AM73" s="63" t="str">
        <f t="shared" si="79"/>
        <v/>
      </c>
      <c r="AN73" s="63" t="str">
        <f t="shared" si="80"/>
        <v/>
      </c>
    </row>
    <row r="74" spans="3:40" ht="24.5" thickTop="1" thickBot="1" x14ac:dyDescent="0.55000000000000004">
      <c r="C74" s="50"/>
      <c r="D74" s="51"/>
      <c r="E74" s="51"/>
      <c r="F74" s="52"/>
      <c r="G74" s="52"/>
      <c r="H74" s="51"/>
      <c r="I74" s="51"/>
      <c r="J74" s="53"/>
      <c r="K74" s="53"/>
      <c r="L74" s="54" t="str">
        <f t="shared" si="81"/>
        <v/>
      </c>
      <c r="M74" s="55" t="str">
        <f t="shared" si="59"/>
        <v/>
      </c>
      <c r="N74" s="56" t="str">
        <f t="shared" si="2"/>
        <v/>
      </c>
      <c r="O74" s="57" t="str">
        <f t="shared" si="60"/>
        <v/>
      </c>
      <c r="P74" s="58" t="str">
        <f t="shared" si="4"/>
        <v/>
      </c>
      <c r="Q74" s="59" t="str">
        <f t="shared" si="61"/>
        <v/>
      </c>
      <c r="R74" s="60" t="str">
        <f t="shared" si="62"/>
        <v/>
      </c>
      <c r="S74" s="55" t="str">
        <f t="shared" si="63"/>
        <v/>
      </c>
      <c r="T74" s="61" t="str">
        <f t="shared" si="64"/>
        <v/>
      </c>
      <c r="U74" s="62" t="str">
        <f t="shared" si="9"/>
        <v/>
      </c>
      <c r="V74" s="63" t="str">
        <f t="shared" si="65"/>
        <v/>
      </c>
      <c r="W74" s="64" t="str">
        <f t="shared" si="11"/>
        <v/>
      </c>
      <c r="X74" s="63" t="str">
        <f t="shared" si="66"/>
        <v/>
      </c>
      <c r="Y74" s="63" t="str">
        <f t="shared" si="67"/>
        <v/>
      </c>
      <c r="Z74" s="55" t="str">
        <f t="shared" si="68"/>
        <v/>
      </c>
      <c r="AA74" s="65" t="str">
        <f t="shared" si="69"/>
        <v/>
      </c>
      <c r="AB74" s="56" t="str">
        <f t="shared" si="16"/>
        <v/>
      </c>
      <c r="AC74" s="66" t="str">
        <f t="shared" si="70"/>
        <v/>
      </c>
      <c r="AD74" s="58" t="str">
        <f t="shared" si="71"/>
        <v/>
      </c>
      <c r="AE74" s="67" t="str">
        <f t="shared" si="72"/>
        <v/>
      </c>
      <c r="AF74" s="60" t="str">
        <f t="shared" si="73"/>
        <v/>
      </c>
      <c r="AG74" s="60" t="str">
        <f t="shared" si="74"/>
        <v/>
      </c>
      <c r="AH74" s="68" t="str">
        <f t="shared" si="75"/>
        <v/>
      </c>
      <c r="AI74" s="69" t="str">
        <f t="shared" si="23"/>
        <v/>
      </c>
      <c r="AJ74" s="63" t="str">
        <f t="shared" si="76"/>
        <v/>
      </c>
      <c r="AK74" s="63" t="str">
        <f t="shared" si="77"/>
        <v/>
      </c>
      <c r="AL74" s="63" t="str">
        <f t="shared" si="78"/>
        <v/>
      </c>
      <c r="AM74" s="63" t="str">
        <f t="shared" si="79"/>
        <v/>
      </c>
      <c r="AN74" s="63" t="str">
        <f t="shared" si="80"/>
        <v/>
      </c>
    </row>
    <row r="75" spans="3:40" ht="24.5" thickTop="1" thickBot="1" x14ac:dyDescent="0.55000000000000004">
      <c r="C75" s="50"/>
      <c r="D75" s="51"/>
      <c r="E75" s="51"/>
      <c r="F75" s="52"/>
      <c r="G75" s="52"/>
      <c r="H75" s="51"/>
      <c r="I75" s="51"/>
      <c r="J75" s="53"/>
      <c r="K75" s="53"/>
      <c r="L75" s="77" t="str">
        <f t="shared" si="81"/>
        <v/>
      </c>
      <c r="M75" s="55" t="str">
        <f t="shared" si="59"/>
        <v/>
      </c>
      <c r="N75" s="56" t="str">
        <f t="shared" si="2"/>
        <v/>
      </c>
      <c r="O75" s="57" t="str">
        <f t="shared" si="60"/>
        <v/>
      </c>
      <c r="P75" s="58" t="str">
        <f t="shared" si="4"/>
        <v/>
      </c>
      <c r="Q75" s="59" t="str">
        <f t="shared" si="61"/>
        <v/>
      </c>
      <c r="R75" s="60" t="str">
        <f t="shared" si="62"/>
        <v/>
      </c>
      <c r="S75" s="55" t="str">
        <f t="shared" si="63"/>
        <v/>
      </c>
      <c r="T75" s="61" t="str">
        <f t="shared" si="64"/>
        <v/>
      </c>
      <c r="U75" s="62" t="str">
        <f t="shared" si="9"/>
        <v/>
      </c>
      <c r="V75" s="63" t="str">
        <f t="shared" si="65"/>
        <v/>
      </c>
      <c r="W75" s="64" t="str">
        <f t="shared" si="11"/>
        <v/>
      </c>
      <c r="X75" s="63" t="str">
        <f t="shared" si="66"/>
        <v/>
      </c>
      <c r="Y75" s="63" t="str">
        <f t="shared" si="67"/>
        <v/>
      </c>
      <c r="Z75" s="55" t="str">
        <f t="shared" si="68"/>
        <v/>
      </c>
      <c r="AA75" s="65" t="str">
        <f t="shared" si="69"/>
        <v/>
      </c>
      <c r="AB75" s="56" t="str">
        <f t="shared" si="16"/>
        <v/>
      </c>
      <c r="AC75" s="66" t="str">
        <f t="shared" si="70"/>
        <v/>
      </c>
      <c r="AD75" s="58" t="str">
        <f t="shared" si="71"/>
        <v/>
      </c>
      <c r="AE75" s="67" t="str">
        <f t="shared" si="72"/>
        <v/>
      </c>
      <c r="AF75" s="60" t="str">
        <f t="shared" si="73"/>
        <v/>
      </c>
      <c r="AG75" s="60" t="str">
        <f t="shared" si="74"/>
        <v/>
      </c>
      <c r="AH75" s="68" t="str">
        <f t="shared" si="75"/>
        <v/>
      </c>
      <c r="AI75" s="69" t="str">
        <f t="shared" si="23"/>
        <v/>
      </c>
      <c r="AJ75" s="63" t="str">
        <f t="shared" si="76"/>
        <v/>
      </c>
      <c r="AK75" s="63" t="str">
        <f t="shared" si="77"/>
        <v/>
      </c>
      <c r="AL75" s="63" t="str">
        <f t="shared" si="78"/>
        <v/>
      </c>
      <c r="AM75" s="63" t="str">
        <f t="shared" si="79"/>
        <v/>
      </c>
      <c r="AN75" s="63" t="str">
        <f t="shared" si="80"/>
        <v/>
      </c>
    </row>
    <row r="76" spans="3:40" ht="24.5" thickTop="1" thickBot="1" x14ac:dyDescent="0.55000000000000004">
      <c r="C76" s="50"/>
      <c r="D76" s="51"/>
      <c r="E76" s="51"/>
      <c r="F76" s="52"/>
      <c r="G76" s="52"/>
      <c r="H76" s="51"/>
      <c r="I76" s="51"/>
      <c r="J76" s="53"/>
      <c r="K76" s="53"/>
      <c r="L76" s="77" t="str">
        <f t="shared" si="81"/>
        <v/>
      </c>
      <c r="M76" s="55" t="str">
        <f t="shared" si="59"/>
        <v/>
      </c>
      <c r="N76" s="56" t="str">
        <f t="shared" si="2"/>
        <v/>
      </c>
      <c r="O76" s="57" t="str">
        <f t="shared" si="60"/>
        <v/>
      </c>
      <c r="P76" s="58" t="str">
        <f t="shared" si="4"/>
        <v/>
      </c>
      <c r="Q76" s="59" t="str">
        <f t="shared" si="61"/>
        <v/>
      </c>
      <c r="R76" s="60" t="str">
        <f t="shared" si="62"/>
        <v/>
      </c>
      <c r="S76" s="55" t="str">
        <f t="shared" si="63"/>
        <v/>
      </c>
      <c r="T76" s="61" t="str">
        <f t="shared" si="64"/>
        <v/>
      </c>
      <c r="U76" s="62" t="str">
        <f t="shared" si="9"/>
        <v/>
      </c>
      <c r="V76" s="63" t="str">
        <f t="shared" si="65"/>
        <v/>
      </c>
      <c r="W76" s="64" t="str">
        <f t="shared" si="11"/>
        <v/>
      </c>
      <c r="X76" s="63" t="str">
        <f t="shared" si="66"/>
        <v/>
      </c>
      <c r="Y76" s="63" t="str">
        <f t="shared" si="67"/>
        <v/>
      </c>
      <c r="Z76" s="55" t="str">
        <f t="shared" si="68"/>
        <v/>
      </c>
      <c r="AA76" s="65" t="str">
        <f t="shared" si="69"/>
        <v/>
      </c>
      <c r="AB76" s="56" t="str">
        <f t="shared" si="16"/>
        <v/>
      </c>
      <c r="AC76" s="66" t="str">
        <f t="shared" si="70"/>
        <v/>
      </c>
      <c r="AD76" s="58" t="str">
        <f t="shared" si="71"/>
        <v/>
      </c>
      <c r="AE76" s="67" t="str">
        <f t="shared" si="72"/>
        <v/>
      </c>
      <c r="AF76" s="60" t="str">
        <f t="shared" si="73"/>
        <v/>
      </c>
      <c r="AG76" s="60" t="str">
        <f t="shared" si="74"/>
        <v/>
      </c>
      <c r="AH76" s="68" t="str">
        <f t="shared" si="75"/>
        <v/>
      </c>
      <c r="AI76" s="69" t="str">
        <f t="shared" si="23"/>
        <v/>
      </c>
      <c r="AJ76" s="63" t="str">
        <f t="shared" si="76"/>
        <v/>
      </c>
      <c r="AK76" s="63" t="str">
        <f t="shared" si="77"/>
        <v/>
      </c>
      <c r="AL76" s="63" t="str">
        <f t="shared" si="78"/>
        <v/>
      </c>
      <c r="AM76" s="63" t="str">
        <f t="shared" si="79"/>
        <v/>
      </c>
      <c r="AN76" s="63" t="str">
        <f t="shared" si="80"/>
        <v/>
      </c>
    </row>
    <row r="77" spans="3:40" ht="24.5" thickTop="1" thickBot="1" x14ac:dyDescent="0.55000000000000004">
      <c r="C77" s="50"/>
      <c r="D77" s="51"/>
      <c r="E77" s="51"/>
      <c r="F77" s="52"/>
      <c r="G77" s="52"/>
      <c r="H77" s="51"/>
      <c r="I77" s="51"/>
      <c r="J77" s="53"/>
      <c r="K77" s="53"/>
      <c r="L77" s="77" t="str">
        <f t="shared" si="81"/>
        <v/>
      </c>
      <c r="M77" s="55" t="str">
        <f t="shared" si="59"/>
        <v/>
      </c>
      <c r="N77" s="56" t="str">
        <f t="shared" si="2"/>
        <v/>
      </c>
      <c r="O77" s="57" t="str">
        <f t="shared" si="60"/>
        <v/>
      </c>
      <c r="P77" s="58" t="str">
        <f t="shared" si="4"/>
        <v/>
      </c>
      <c r="Q77" s="59" t="str">
        <f t="shared" si="61"/>
        <v/>
      </c>
      <c r="R77" s="60" t="str">
        <f t="shared" si="62"/>
        <v/>
      </c>
      <c r="S77" s="55" t="str">
        <f t="shared" si="63"/>
        <v/>
      </c>
      <c r="T77" s="61" t="str">
        <f t="shared" si="64"/>
        <v/>
      </c>
      <c r="U77" s="62" t="str">
        <f t="shared" si="9"/>
        <v/>
      </c>
      <c r="V77" s="63" t="str">
        <f t="shared" si="65"/>
        <v/>
      </c>
      <c r="W77" s="64" t="str">
        <f t="shared" si="11"/>
        <v/>
      </c>
      <c r="X77" s="63" t="str">
        <f t="shared" si="66"/>
        <v/>
      </c>
      <c r="Y77" s="63" t="str">
        <f t="shared" si="67"/>
        <v/>
      </c>
      <c r="Z77" s="55" t="str">
        <f t="shared" si="68"/>
        <v/>
      </c>
      <c r="AA77" s="65" t="str">
        <f t="shared" si="69"/>
        <v/>
      </c>
      <c r="AB77" s="56" t="str">
        <f t="shared" si="16"/>
        <v/>
      </c>
      <c r="AC77" s="66" t="str">
        <f t="shared" si="70"/>
        <v/>
      </c>
      <c r="AD77" s="58" t="str">
        <f t="shared" si="71"/>
        <v/>
      </c>
      <c r="AE77" s="67" t="str">
        <f t="shared" si="72"/>
        <v/>
      </c>
      <c r="AF77" s="60" t="str">
        <f t="shared" si="73"/>
        <v/>
      </c>
      <c r="AG77" s="60" t="str">
        <f t="shared" si="74"/>
        <v/>
      </c>
      <c r="AH77" s="68" t="str">
        <f t="shared" si="75"/>
        <v/>
      </c>
      <c r="AI77" s="69" t="str">
        <f t="shared" si="23"/>
        <v/>
      </c>
      <c r="AJ77" s="63" t="str">
        <f t="shared" si="76"/>
        <v/>
      </c>
      <c r="AK77" s="63" t="str">
        <f t="shared" si="77"/>
        <v/>
      </c>
      <c r="AL77" s="63" t="str">
        <f t="shared" si="78"/>
        <v/>
      </c>
      <c r="AM77" s="63" t="str">
        <f t="shared" si="79"/>
        <v/>
      </c>
      <c r="AN77" s="63" t="str">
        <f t="shared" si="80"/>
        <v/>
      </c>
    </row>
    <row r="78" spans="3:40" ht="24.5" thickTop="1" thickBot="1" x14ac:dyDescent="0.55000000000000004">
      <c r="C78" s="50"/>
      <c r="D78" s="51"/>
      <c r="E78" s="51"/>
      <c r="F78" s="52"/>
      <c r="G78" s="52"/>
      <c r="H78" s="51"/>
      <c r="I78" s="51"/>
      <c r="J78" s="53"/>
      <c r="K78" s="53"/>
      <c r="L78" s="77" t="str">
        <f t="shared" si="81"/>
        <v/>
      </c>
      <c r="M78" s="55" t="str">
        <f t="shared" si="59"/>
        <v/>
      </c>
      <c r="N78" s="56" t="str">
        <f t="shared" si="2"/>
        <v/>
      </c>
      <c r="O78" s="57" t="str">
        <f t="shared" si="60"/>
        <v/>
      </c>
      <c r="P78" s="58" t="str">
        <f t="shared" si="4"/>
        <v/>
      </c>
      <c r="Q78" s="59" t="str">
        <f t="shared" si="61"/>
        <v/>
      </c>
      <c r="R78" s="60" t="str">
        <f t="shared" si="62"/>
        <v/>
      </c>
      <c r="S78" s="55" t="str">
        <f t="shared" si="63"/>
        <v/>
      </c>
      <c r="T78" s="61" t="str">
        <f t="shared" si="64"/>
        <v/>
      </c>
      <c r="U78" s="62" t="str">
        <f t="shared" si="9"/>
        <v/>
      </c>
      <c r="V78" s="63" t="str">
        <f t="shared" si="65"/>
        <v/>
      </c>
      <c r="W78" s="64" t="str">
        <f t="shared" si="11"/>
        <v/>
      </c>
      <c r="X78" s="63" t="str">
        <f t="shared" si="66"/>
        <v/>
      </c>
      <c r="Y78" s="63" t="str">
        <f t="shared" si="67"/>
        <v/>
      </c>
      <c r="Z78" s="55" t="str">
        <f t="shared" si="68"/>
        <v/>
      </c>
      <c r="AA78" s="65" t="str">
        <f t="shared" si="69"/>
        <v/>
      </c>
      <c r="AB78" s="56" t="str">
        <f t="shared" si="16"/>
        <v/>
      </c>
      <c r="AC78" s="66" t="str">
        <f t="shared" si="70"/>
        <v/>
      </c>
      <c r="AD78" s="58" t="str">
        <f t="shared" si="71"/>
        <v/>
      </c>
      <c r="AE78" s="67" t="str">
        <f t="shared" si="72"/>
        <v/>
      </c>
      <c r="AF78" s="60" t="str">
        <f t="shared" si="73"/>
        <v/>
      </c>
      <c r="AG78" s="60" t="str">
        <f t="shared" si="74"/>
        <v/>
      </c>
      <c r="AH78" s="68" t="str">
        <f t="shared" si="75"/>
        <v/>
      </c>
      <c r="AI78" s="69" t="str">
        <f t="shared" si="23"/>
        <v/>
      </c>
      <c r="AJ78" s="63" t="str">
        <f t="shared" si="76"/>
        <v/>
      </c>
      <c r="AK78" s="63" t="str">
        <f t="shared" si="77"/>
        <v/>
      </c>
      <c r="AL78" s="63" t="str">
        <f t="shared" si="78"/>
        <v/>
      </c>
      <c r="AM78" s="63" t="str">
        <f t="shared" si="79"/>
        <v/>
      </c>
      <c r="AN78" s="63" t="str">
        <f t="shared" si="80"/>
        <v/>
      </c>
    </row>
    <row r="79" spans="3:40" ht="24.5" thickTop="1" thickBot="1" x14ac:dyDescent="0.55000000000000004">
      <c r="C79" s="50"/>
      <c r="D79" s="51"/>
      <c r="E79" s="51"/>
      <c r="F79" s="52"/>
      <c r="G79" s="52"/>
      <c r="H79" s="51"/>
      <c r="I79" s="51"/>
      <c r="J79" s="53"/>
      <c r="K79" s="53"/>
      <c r="L79" s="77" t="str">
        <f t="shared" si="81"/>
        <v/>
      </c>
      <c r="M79" s="55" t="str">
        <f t="shared" si="59"/>
        <v/>
      </c>
      <c r="N79" s="56" t="str">
        <f t="shared" si="2"/>
        <v/>
      </c>
      <c r="O79" s="57" t="str">
        <f t="shared" si="60"/>
        <v/>
      </c>
      <c r="P79" s="58" t="str">
        <f t="shared" si="4"/>
        <v/>
      </c>
      <c r="Q79" s="59" t="str">
        <f t="shared" si="61"/>
        <v/>
      </c>
      <c r="R79" s="60" t="str">
        <f t="shared" si="62"/>
        <v/>
      </c>
      <c r="S79" s="55" t="str">
        <f t="shared" si="63"/>
        <v/>
      </c>
      <c r="T79" s="61" t="str">
        <f t="shared" si="64"/>
        <v/>
      </c>
      <c r="U79" s="62" t="str">
        <f t="shared" si="9"/>
        <v/>
      </c>
      <c r="V79" s="63" t="str">
        <f t="shared" si="65"/>
        <v/>
      </c>
      <c r="W79" s="64" t="str">
        <f t="shared" si="11"/>
        <v/>
      </c>
      <c r="X79" s="63" t="str">
        <f t="shared" si="66"/>
        <v/>
      </c>
      <c r="Y79" s="63" t="str">
        <f t="shared" si="67"/>
        <v/>
      </c>
      <c r="Z79" s="55" t="str">
        <f t="shared" si="68"/>
        <v/>
      </c>
      <c r="AA79" s="65" t="str">
        <f t="shared" si="69"/>
        <v/>
      </c>
      <c r="AB79" s="56" t="str">
        <f t="shared" si="16"/>
        <v/>
      </c>
      <c r="AC79" s="66" t="str">
        <f t="shared" si="70"/>
        <v/>
      </c>
      <c r="AD79" s="58" t="str">
        <f t="shared" si="71"/>
        <v/>
      </c>
      <c r="AE79" s="67" t="str">
        <f t="shared" si="72"/>
        <v/>
      </c>
      <c r="AF79" s="60" t="str">
        <f t="shared" si="73"/>
        <v/>
      </c>
      <c r="AG79" s="60" t="str">
        <f t="shared" si="74"/>
        <v/>
      </c>
      <c r="AH79" s="68" t="str">
        <f t="shared" si="75"/>
        <v/>
      </c>
      <c r="AI79" s="69" t="str">
        <f t="shared" si="23"/>
        <v/>
      </c>
      <c r="AJ79" s="63" t="str">
        <f t="shared" si="76"/>
        <v/>
      </c>
      <c r="AK79" s="63" t="str">
        <f t="shared" si="77"/>
        <v/>
      </c>
      <c r="AL79" s="63" t="str">
        <f t="shared" si="78"/>
        <v/>
      </c>
      <c r="AM79" s="63" t="str">
        <f t="shared" si="79"/>
        <v/>
      </c>
      <c r="AN79" s="63" t="str">
        <f t="shared" si="80"/>
        <v/>
      </c>
    </row>
    <row r="80" spans="3:40" ht="24.5" thickTop="1" thickBot="1" x14ac:dyDescent="0.55000000000000004">
      <c r="C80" s="50"/>
      <c r="D80" s="51"/>
      <c r="E80" s="51"/>
      <c r="F80" s="52"/>
      <c r="G80" s="52"/>
      <c r="H80" s="51"/>
      <c r="I80" s="51"/>
      <c r="J80" s="53"/>
      <c r="K80" s="53"/>
      <c r="L80" s="54" t="str">
        <f>IF(C80="","",_xlfn.CONCAT("            { line: ","""",C80,", ",M80:AN80,""", sC: ","""",B80,"""},"))</f>
        <v/>
      </c>
      <c r="M80" s="55" t="str">
        <f t="shared" si="59"/>
        <v/>
      </c>
      <c r="N80" s="56" t="str">
        <f t="shared" si="2"/>
        <v/>
      </c>
      <c r="O80" s="57" t="str">
        <f t="shared" si="60"/>
        <v/>
      </c>
      <c r="P80" s="58" t="str">
        <f t="shared" si="4"/>
        <v/>
      </c>
      <c r="Q80" s="59" t="str">
        <f t="shared" si="61"/>
        <v/>
      </c>
      <c r="R80" s="60" t="str">
        <f t="shared" si="62"/>
        <v/>
      </c>
      <c r="S80" s="55" t="str">
        <f t="shared" si="63"/>
        <v/>
      </c>
      <c r="T80" s="61" t="str">
        <f t="shared" si="64"/>
        <v/>
      </c>
      <c r="U80" s="62" t="str">
        <f t="shared" si="9"/>
        <v/>
      </c>
      <c r="V80" s="63" t="str">
        <f t="shared" si="65"/>
        <v/>
      </c>
      <c r="W80" s="64" t="str">
        <f t="shared" si="11"/>
        <v/>
      </c>
      <c r="X80" s="63" t="str">
        <f t="shared" si="66"/>
        <v/>
      </c>
      <c r="Y80" s="63" t="str">
        <f t="shared" si="67"/>
        <v/>
      </c>
      <c r="Z80" s="55" t="str">
        <f t="shared" si="68"/>
        <v/>
      </c>
      <c r="AA80" s="65" t="str">
        <f t="shared" si="69"/>
        <v/>
      </c>
      <c r="AB80" s="56" t="str">
        <f t="shared" si="16"/>
        <v/>
      </c>
      <c r="AC80" s="66" t="str">
        <f t="shared" si="70"/>
        <v/>
      </c>
      <c r="AD80" s="58" t="str">
        <f t="shared" si="71"/>
        <v/>
      </c>
      <c r="AE80" s="67" t="str">
        <f t="shared" si="72"/>
        <v/>
      </c>
      <c r="AF80" s="60" t="str">
        <f t="shared" si="73"/>
        <v/>
      </c>
      <c r="AG80" s="60" t="str">
        <f t="shared" si="74"/>
        <v/>
      </c>
      <c r="AH80" s="68" t="str">
        <f t="shared" si="75"/>
        <v/>
      </c>
      <c r="AI80" s="69" t="str">
        <f t="shared" si="23"/>
        <v/>
      </c>
      <c r="AJ80" s="63" t="str">
        <f t="shared" si="76"/>
        <v/>
      </c>
      <c r="AK80" s="63" t="str">
        <f t="shared" si="77"/>
        <v/>
      </c>
      <c r="AL80" s="63" t="str">
        <f t="shared" si="78"/>
        <v/>
      </c>
      <c r="AM80" s="63" t="str">
        <f t="shared" si="79"/>
        <v/>
      </c>
      <c r="AN80" s="63" t="str">
        <f t="shared" si="80"/>
        <v/>
      </c>
    </row>
    <row r="81" spans="2:40" ht="26.5" thickTop="1" thickBot="1" x14ac:dyDescent="0.55000000000000004">
      <c r="C81" s="72"/>
      <c r="D81" s="73"/>
      <c r="E81" s="73"/>
      <c r="F81" s="73"/>
      <c r="G81" s="73"/>
      <c r="H81" s="73"/>
      <c r="I81" s="73"/>
      <c r="J81" s="73"/>
      <c r="K81" s="73"/>
      <c r="L81" s="74" t="s">
        <v>997</v>
      </c>
      <c r="M81" s="55"/>
      <c r="N81" s="56"/>
      <c r="O81" s="57"/>
      <c r="P81" s="58"/>
      <c r="Q81" s="59"/>
      <c r="R81" s="60"/>
      <c r="S81" s="55"/>
      <c r="T81" s="61"/>
      <c r="U81" s="62"/>
      <c r="V81" s="63"/>
      <c r="W81" s="64"/>
      <c r="X81" s="63"/>
      <c r="Y81" s="63"/>
      <c r="Z81" s="55"/>
      <c r="AA81" s="65"/>
      <c r="AB81" s="56"/>
      <c r="AC81" s="66"/>
      <c r="AD81" s="58"/>
      <c r="AE81" s="67"/>
      <c r="AF81" s="60"/>
      <c r="AG81" s="60"/>
      <c r="AH81" s="68"/>
      <c r="AI81" s="69"/>
      <c r="AJ81" s="63"/>
      <c r="AK81" s="63"/>
      <c r="AL81" s="63"/>
      <c r="AM81" s="63"/>
      <c r="AN81" s="63"/>
    </row>
    <row r="82" spans="2:40" ht="24.5" thickTop="1" thickBot="1" x14ac:dyDescent="0.55000000000000004">
      <c r="C82" s="50"/>
      <c r="D82" s="51"/>
      <c r="E82" s="51"/>
      <c r="F82" s="52"/>
      <c r="G82" s="52"/>
      <c r="H82" s="51"/>
      <c r="I82" s="51"/>
      <c r="J82" s="53"/>
      <c r="K82" s="53"/>
      <c r="L82" s="54" t="str">
        <f t="shared" ref="L82:L101" si="82">IF(C82="","",_xlfn.CONCAT("            { line: ","""",C82,", ",M82:AN82,""", sC: ","""",B82,"""},"))</f>
        <v/>
      </c>
      <c r="M82" s="55" t="str">
        <f t="shared" ref="M82:M101" si="83">IF(N82="","","(")</f>
        <v/>
      </c>
      <c r="N82" s="56" t="str">
        <f t="shared" ref="N82:N101" si="84">IF(D82="","",D82)</f>
        <v/>
      </c>
      <c r="O82" s="57" t="str">
        <f t="shared" ref="O82:O101" si="85">IF(N82="","",",")</f>
        <v/>
      </c>
      <c r="P82" s="58" t="str">
        <f t="shared" ref="P82:P101" si="86">IF(E82="","",E82)</f>
        <v/>
      </c>
      <c r="Q82" s="59" t="str">
        <f t="shared" ref="Q82:Q101" si="87">IF(N82="","",",")</f>
        <v/>
      </c>
      <c r="R82" s="60" t="str">
        <f t="shared" ref="R82:R101" si="88">IF(N82="","",15)</f>
        <v/>
      </c>
      <c r="S82" s="55" t="str">
        <f t="shared" ref="S82:S101" si="89">IF(N82="","",")")</f>
        <v/>
      </c>
      <c r="T82" s="61" t="str">
        <f t="shared" ref="T82:T101" si="90">IF(U82="","","(")</f>
        <v/>
      </c>
      <c r="U82" s="62" t="str">
        <f t="shared" ref="U82:U101" si="91">IF(F82="","",F82)</f>
        <v/>
      </c>
      <c r="V82" s="63" t="str">
        <f t="shared" ref="V82:V101" si="92">IF(U82="","",",")</f>
        <v/>
      </c>
      <c r="W82" s="64" t="str">
        <f t="shared" ref="W82:W101" si="93">IF(G82="","",G82)</f>
        <v/>
      </c>
      <c r="X82" s="63" t="str">
        <f t="shared" ref="X82:X101" si="94">IF(U82="","",",")</f>
        <v/>
      </c>
      <c r="Y82" s="63" t="str">
        <f t="shared" ref="Y82:Y101" si="95">IF(U82="","",250)</f>
        <v/>
      </c>
      <c r="Z82" s="55" t="str">
        <f t="shared" ref="Z82:Z101" si="96">IF(U82="","",")")</f>
        <v/>
      </c>
      <c r="AA82" s="65" t="str">
        <f t="shared" ref="AA82:AA101" si="97">IF(AB82="","","(")</f>
        <v/>
      </c>
      <c r="AB82" s="56" t="str">
        <f t="shared" ref="AB82:AB101" si="98">IF(H82="","",H82)</f>
        <v/>
      </c>
      <c r="AC82" s="66" t="str">
        <f t="shared" ref="AC82:AC101" si="99">IF(AB82="","",",")</f>
        <v/>
      </c>
      <c r="AD82" s="58" t="str">
        <f t="shared" si="71"/>
        <v/>
      </c>
      <c r="AE82" s="67" t="str">
        <f t="shared" ref="AE82:AE101" si="100">IF(AB82="","",",")</f>
        <v/>
      </c>
      <c r="AF82" s="60" t="str">
        <f t="shared" ref="AF82:AF101" si="101">IF(AB82="","",350)</f>
        <v/>
      </c>
      <c r="AG82" s="60" t="str">
        <f t="shared" ref="AG82:AG101" si="102">IF(AB82="","",")")</f>
        <v/>
      </c>
      <c r="AH82" s="68" t="str">
        <f t="shared" ref="AH82:AH101" si="103">IF(AI82="","","(")</f>
        <v/>
      </c>
      <c r="AI82" s="69" t="str">
        <f t="shared" ref="AI82:AI101" si="104">IF(J82="","",J82)</f>
        <v/>
      </c>
      <c r="AJ82" s="63" t="str">
        <f t="shared" ref="AJ82:AJ101" si="105">IF(AI82="","",",")</f>
        <v/>
      </c>
      <c r="AK82" s="63" t="str">
        <f t="shared" si="77"/>
        <v/>
      </c>
      <c r="AL82" s="63" t="str">
        <f t="shared" ref="AL82:AL101" si="106">IF(AI82="","",",")</f>
        <v/>
      </c>
      <c r="AM82" s="63" t="str">
        <f t="shared" ref="AM82:AM101" si="107">IF(AI82="","",450)</f>
        <v/>
      </c>
      <c r="AN82" s="63" t="str">
        <f t="shared" ref="AN82:AN101" si="108">IF(AI82="","",")")</f>
        <v/>
      </c>
    </row>
    <row r="83" spans="2:40" ht="26.5" thickTop="1" thickBot="1" x14ac:dyDescent="0.55000000000000004">
      <c r="C83" s="72"/>
      <c r="D83" s="73"/>
      <c r="E83" s="73"/>
      <c r="F83" s="73"/>
      <c r="G83" s="73"/>
      <c r="H83" s="73"/>
      <c r="I83" s="73"/>
      <c r="J83" s="73"/>
      <c r="K83" s="73"/>
      <c r="L83" s="74" t="s">
        <v>997</v>
      </c>
      <c r="M83" s="55"/>
      <c r="N83" s="56"/>
      <c r="O83" s="57"/>
      <c r="P83" s="58"/>
      <c r="Q83" s="59"/>
      <c r="R83" s="60"/>
      <c r="S83" s="55"/>
      <c r="T83" s="61"/>
      <c r="U83" s="62"/>
      <c r="V83" s="63"/>
      <c r="W83" s="64"/>
      <c r="X83" s="63"/>
      <c r="Y83" s="63"/>
      <c r="Z83" s="55"/>
      <c r="AA83" s="65"/>
      <c r="AB83" s="56"/>
      <c r="AC83" s="66"/>
      <c r="AD83" s="58"/>
      <c r="AE83" s="67"/>
      <c r="AF83" s="60"/>
      <c r="AG83" s="60"/>
      <c r="AH83" s="68"/>
      <c r="AI83" s="69"/>
      <c r="AJ83" s="63"/>
      <c r="AK83" s="63"/>
      <c r="AL83" s="63"/>
      <c r="AM83" s="63"/>
      <c r="AN83" s="63"/>
    </row>
    <row r="84" spans="2:40" ht="24.5" thickTop="1" thickBot="1" x14ac:dyDescent="0.55000000000000004">
      <c r="C84" s="78" t="s">
        <v>999</v>
      </c>
      <c r="D84" s="79"/>
      <c r="E84" s="79"/>
      <c r="F84" s="79"/>
      <c r="G84" s="79"/>
      <c r="H84" s="79"/>
      <c r="I84" s="79"/>
      <c r="J84" s="79"/>
      <c r="K84" s="79"/>
      <c r="L84" s="80" t="s">
        <v>1000</v>
      </c>
      <c r="M84" s="55" t="str">
        <f t="shared" ref="M84:M100" si="109">IF(N84="","","(")</f>
        <v/>
      </c>
      <c r="N84" s="56" t="str">
        <f t="shared" ref="N84:N100" si="110">IF(D84="","",D84)</f>
        <v/>
      </c>
      <c r="O84" s="57" t="str">
        <f t="shared" ref="O84:O100" si="111">IF(N84="","",",")</f>
        <v/>
      </c>
      <c r="P84" s="58" t="str">
        <f t="shared" ref="P84:P100" si="112">IF(E84="","",E84)</f>
        <v/>
      </c>
      <c r="Q84" s="59" t="str">
        <f t="shared" ref="Q84:Q100" si="113">IF(N84="","",",")</f>
        <v/>
      </c>
      <c r="R84" s="60" t="str">
        <f t="shared" ref="R84:R100" si="114">IF(N84="","",15)</f>
        <v/>
      </c>
      <c r="S84" s="55" t="str">
        <f t="shared" ref="S84:S100" si="115">IF(N84="","",")")</f>
        <v/>
      </c>
      <c r="T84" s="61" t="str">
        <f t="shared" ref="T84:T100" si="116">IF(U84="","","(")</f>
        <v/>
      </c>
      <c r="U84" s="62" t="str">
        <f t="shared" ref="U84:U100" si="117">IF(F84="","",F84)</f>
        <v/>
      </c>
      <c r="V84" s="63" t="str">
        <f t="shared" ref="V84:V100" si="118">IF(U84="","",",")</f>
        <v/>
      </c>
      <c r="W84" s="64" t="str">
        <f t="shared" ref="W84:W100" si="119">IF(G84="","",G84)</f>
        <v/>
      </c>
      <c r="X84" s="63" t="str">
        <f t="shared" ref="X84:X100" si="120">IF(U84="","",",")</f>
        <v/>
      </c>
      <c r="Y84" s="63" t="str">
        <f t="shared" ref="Y84:Y100" si="121">IF(U84="","",250)</f>
        <v/>
      </c>
      <c r="Z84" s="55" t="str">
        <f t="shared" ref="Z84:Z100" si="122">IF(U84="","",")")</f>
        <v/>
      </c>
      <c r="AA84" s="65" t="str">
        <f t="shared" ref="AA84:AA100" si="123">IF(AB84="","","(")</f>
        <v/>
      </c>
      <c r="AB84" s="56" t="str">
        <f t="shared" ref="AB84:AB100" si="124">IF(H84="","",H84)</f>
        <v/>
      </c>
      <c r="AC84" s="66" t="str">
        <f t="shared" ref="AC84:AC100" si="125">IF(AB84="","",",")</f>
        <v/>
      </c>
      <c r="AD84" s="58" t="str">
        <f t="shared" ref="AD84:AD100" si="126">IF(I84="","",I84)</f>
        <v/>
      </c>
      <c r="AE84" s="67" t="str">
        <f t="shared" ref="AE84:AE100" si="127">IF(AB84="","",",")</f>
        <v/>
      </c>
      <c r="AF84" s="60" t="str">
        <f t="shared" ref="AF84:AF100" si="128">IF(AB84="","",350)</f>
        <v/>
      </c>
      <c r="AG84" s="60" t="str">
        <f t="shared" ref="AG84:AG100" si="129">IF(AB84="","",")")</f>
        <v/>
      </c>
      <c r="AH84" s="68" t="str">
        <f t="shared" ref="AH84:AH100" si="130">IF(AI84="","","(")</f>
        <v/>
      </c>
      <c r="AI84" s="69" t="str">
        <f t="shared" ref="AI84:AI100" si="131">IF(J84="","",J84)</f>
        <v/>
      </c>
      <c r="AJ84" s="63" t="str">
        <f t="shared" ref="AJ84:AJ100" si="132">IF(AI84="","",",")</f>
        <v/>
      </c>
      <c r="AK84" s="63" t="str">
        <f t="shared" ref="AK84:AK100" si="133">IF(K84="","",K84)</f>
        <v/>
      </c>
      <c r="AL84" s="63" t="str">
        <f t="shared" ref="AL84:AL100" si="134">IF(AI84="","",",")</f>
        <v/>
      </c>
      <c r="AM84" s="63" t="str">
        <f t="shared" ref="AM84:AM100" si="135">IF(AI84="","",450)</f>
        <v/>
      </c>
      <c r="AN84" s="63" t="str">
        <f t="shared" ref="AN84:AN100" si="136">IF(AI84="","",")")</f>
        <v/>
      </c>
    </row>
    <row r="85" spans="2:40" ht="24.5" thickTop="1" thickBot="1" x14ac:dyDescent="0.55000000000000004">
      <c r="B85" t="s">
        <v>1001</v>
      </c>
      <c r="C85" s="81" t="s">
        <v>1002</v>
      </c>
      <c r="D85" s="82"/>
      <c r="E85" s="82"/>
      <c r="F85" s="82"/>
      <c r="G85" s="82"/>
      <c r="H85" s="82"/>
      <c r="I85" s="82"/>
      <c r="J85" s="82"/>
      <c r="K85" s="82"/>
      <c r="L85" s="83" t="str">
        <f>IF(C85="","",_xlfn.CONCAT("       triggerLine: ","""",C85,", ",M85:AN85,""", sC: ","""",B85,""", lines: ["))</f>
        <v xml:space="preserve">       triggerLine: "ASAMBLEA UNO, ", sC: "ta as", lines: [</v>
      </c>
      <c r="M85" s="55" t="str">
        <f t="shared" si="109"/>
        <v/>
      </c>
      <c r="N85" s="56" t="str">
        <f t="shared" si="110"/>
        <v/>
      </c>
      <c r="O85" s="57" t="str">
        <f t="shared" si="111"/>
        <v/>
      </c>
      <c r="P85" s="58" t="str">
        <f t="shared" si="112"/>
        <v/>
      </c>
      <c r="Q85" s="59" t="str">
        <f t="shared" si="113"/>
        <v/>
      </c>
      <c r="R85" s="60" t="str">
        <f t="shared" si="114"/>
        <v/>
      </c>
      <c r="S85" s="55" t="str">
        <f t="shared" si="115"/>
        <v/>
      </c>
      <c r="T85" s="61" t="str">
        <f t="shared" si="116"/>
        <v/>
      </c>
      <c r="U85" s="62" t="str">
        <f t="shared" si="117"/>
        <v/>
      </c>
      <c r="V85" s="63" t="str">
        <f t="shared" si="118"/>
        <v/>
      </c>
      <c r="W85" s="64" t="str">
        <f t="shared" si="119"/>
        <v/>
      </c>
      <c r="X85" s="63" t="str">
        <f t="shared" si="120"/>
        <v/>
      </c>
      <c r="Y85" s="63" t="str">
        <f t="shared" si="121"/>
        <v/>
      </c>
      <c r="Z85" s="55" t="str">
        <f t="shared" si="122"/>
        <v/>
      </c>
      <c r="AA85" s="65" t="str">
        <f t="shared" si="123"/>
        <v/>
      </c>
      <c r="AB85" s="56" t="str">
        <f t="shared" si="124"/>
        <v/>
      </c>
      <c r="AC85" s="66" t="str">
        <f t="shared" si="125"/>
        <v/>
      </c>
      <c r="AD85" s="58" t="str">
        <f t="shared" si="126"/>
        <v/>
      </c>
      <c r="AE85" s="67" t="str">
        <f t="shared" si="127"/>
        <v/>
      </c>
      <c r="AF85" s="60" t="str">
        <f t="shared" si="128"/>
        <v/>
      </c>
      <c r="AG85" s="60" t="str">
        <f t="shared" si="129"/>
        <v/>
      </c>
      <c r="AH85" s="68" t="str">
        <f t="shared" si="130"/>
        <v/>
      </c>
      <c r="AI85" s="69" t="str">
        <f t="shared" si="131"/>
        <v/>
      </c>
      <c r="AJ85" s="63" t="str">
        <f t="shared" si="132"/>
        <v/>
      </c>
      <c r="AK85" s="63" t="str">
        <f t="shared" si="133"/>
        <v/>
      </c>
      <c r="AL85" s="63" t="str">
        <f t="shared" si="134"/>
        <v/>
      </c>
      <c r="AM85" s="63" t="str">
        <f t="shared" si="135"/>
        <v/>
      </c>
      <c r="AN85" s="63" t="str">
        <f t="shared" si="136"/>
        <v/>
      </c>
    </row>
    <row r="86" spans="2:40" ht="24.5" thickTop="1" thickBot="1" x14ac:dyDescent="0.55000000000000004">
      <c r="B86" t="s">
        <v>1003</v>
      </c>
      <c r="C86" s="84" t="s">
        <v>1004</v>
      </c>
      <c r="D86" s="85"/>
      <c r="E86" s="85"/>
      <c r="F86" s="85"/>
      <c r="G86" s="85"/>
      <c r="H86" s="86"/>
      <c r="I86" s="86"/>
      <c r="J86" s="86"/>
      <c r="K86" s="86"/>
      <c r="L86" s="87" t="str">
        <f>IF(C86="","",_xlfn.CONCAT("            { line: ","""",C86,", ",M86:AN86,""", sC: ","""",B86,"""},"))</f>
        <v xml:space="preserve">            { line: "ASAMBLEA DOS, ", sC: "as"},</v>
      </c>
      <c r="M86" s="55" t="str">
        <f t="shared" si="109"/>
        <v/>
      </c>
      <c r="N86" s="56" t="str">
        <f t="shared" si="110"/>
        <v/>
      </c>
      <c r="O86" s="57" t="str">
        <f t="shared" si="111"/>
        <v/>
      </c>
      <c r="P86" s="58" t="str">
        <f t="shared" si="112"/>
        <v/>
      </c>
      <c r="Q86" s="59" t="str">
        <f t="shared" si="113"/>
        <v/>
      </c>
      <c r="R86" s="60" t="str">
        <f t="shared" si="114"/>
        <v/>
      </c>
      <c r="S86" s="55" t="str">
        <f t="shared" si="115"/>
        <v/>
      </c>
      <c r="T86" s="61" t="str">
        <f t="shared" si="116"/>
        <v/>
      </c>
      <c r="U86" s="62" t="str">
        <f t="shared" si="117"/>
        <v/>
      </c>
      <c r="V86" s="63" t="str">
        <f t="shared" si="118"/>
        <v/>
      </c>
      <c r="W86" s="64" t="str">
        <f t="shared" si="119"/>
        <v/>
      </c>
      <c r="X86" s="63" t="str">
        <f t="shared" si="120"/>
        <v/>
      </c>
      <c r="Y86" s="63" t="str">
        <f t="shared" si="121"/>
        <v/>
      </c>
      <c r="Z86" s="55" t="str">
        <f t="shared" si="122"/>
        <v/>
      </c>
      <c r="AA86" s="65" t="str">
        <f t="shared" si="123"/>
        <v/>
      </c>
      <c r="AB86" s="56" t="str">
        <f t="shared" si="124"/>
        <v/>
      </c>
      <c r="AC86" s="66" t="str">
        <f t="shared" si="125"/>
        <v/>
      </c>
      <c r="AD86" s="58" t="str">
        <f t="shared" si="126"/>
        <v/>
      </c>
      <c r="AE86" s="67" t="str">
        <f t="shared" si="127"/>
        <v/>
      </c>
      <c r="AF86" s="60" t="str">
        <f t="shared" si="128"/>
        <v/>
      </c>
      <c r="AG86" s="60" t="str">
        <f t="shared" si="129"/>
        <v/>
      </c>
      <c r="AH86" s="68" t="str">
        <f t="shared" si="130"/>
        <v/>
      </c>
      <c r="AI86" s="69" t="str">
        <f t="shared" si="131"/>
        <v/>
      </c>
      <c r="AJ86" s="63" t="str">
        <f t="shared" si="132"/>
        <v/>
      </c>
      <c r="AK86" s="63" t="str">
        <f t="shared" si="133"/>
        <v/>
      </c>
      <c r="AL86" s="63" t="str">
        <f t="shared" si="134"/>
        <v/>
      </c>
      <c r="AM86" s="63" t="str">
        <f t="shared" si="135"/>
        <v/>
      </c>
      <c r="AN86" s="63" t="str">
        <f t="shared" si="136"/>
        <v/>
      </c>
    </row>
    <row r="87" spans="2:40" ht="24.5" thickTop="1" thickBot="1" x14ac:dyDescent="0.55000000000000004">
      <c r="B87" t="s">
        <v>1003</v>
      </c>
      <c r="C87" s="84" t="s">
        <v>1005</v>
      </c>
      <c r="D87" s="88"/>
      <c r="E87" s="88"/>
      <c r="F87" s="88"/>
      <c r="G87" s="88"/>
      <c r="H87" s="89"/>
      <c r="I87" s="89"/>
      <c r="J87" s="89"/>
      <c r="K87" s="89"/>
      <c r="L87" s="87" t="str">
        <f>IF(C87="","",_xlfn.CONCAT("            { line: ","""",C87,", ",M87:AN87,""", sC: ","""",B87,"""},"))</f>
        <v xml:space="preserve">            { line: "ASAMBLEA TRES, ", sC: "as"},</v>
      </c>
      <c r="M87" s="55" t="str">
        <f t="shared" si="109"/>
        <v/>
      </c>
      <c r="N87" s="56" t="str">
        <f t="shared" si="110"/>
        <v/>
      </c>
      <c r="O87" s="57" t="str">
        <f t="shared" si="111"/>
        <v/>
      </c>
      <c r="P87" s="58" t="str">
        <f t="shared" si="112"/>
        <v/>
      </c>
      <c r="Q87" s="59" t="str">
        <f t="shared" si="113"/>
        <v/>
      </c>
      <c r="R87" s="60" t="str">
        <f t="shared" si="114"/>
        <v/>
      </c>
      <c r="S87" s="55" t="str">
        <f t="shared" si="115"/>
        <v/>
      </c>
      <c r="T87" s="61" t="str">
        <f t="shared" si="116"/>
        <v/>
      </c>
      <c r="U87" s="62" t="str">
        <f t="shared" si="117"/>
        <v/>
      </c>
      <c r="V87" s="63" t="str">
        <f t="shared" si="118"/>
        <v/>
      </c>
      <c r="W87" s="64" t="str">
        <f t="shared" si="119"/>
        <v/>
      </c>
      <c r="X87" s="63" t="str">
        <f t="shared" si="120"/>
        <v/>
      </c>
      <c r="Y87" s="63" t="str">
        <f t="shared" si="121"/>
        <v/>
      </c>
      <c r="Z87" s="55" t="str">
        <f t="shared" si="122"/>
        <v/>
      </c>
      <c r="AA87" s="65" t="str">
        <f t="shared" si="123"/>
        <v/>
      </c>
      <c r="AB87" s="56" t="str">
        <f t="shared" si="124"/>
        <v/>
      </c>
      <c r="AC87" s="66" t="str">
        <f t="shared" si="125"/>
        <v/>
      </c>
      <c r="AD87" s="58" t="str">
        <f t="shared" si="126"/>
        <v/>
      </c>
      <c r="AE87" s="67" t="str">
        <f t="shared" si="127"/>
        <v/>
      </c>
      <c r="AF87" s="60" t="str">
        <f t="shared" si="128"/>
        <v/>
      </c>
      <c r="AG87" s="60" t="str">
        <f t="shared" si="129"/>
        <v/>
      </c>
      <c r="AH87" s="68" t="str">
        <f t="shared" si="130"/>
        <v/>
      </c>
      <c r="AI87" s="69" t="str">
        <f t="shared" si="131"/>
        <v/>
      </c>
      <c r="AJ87" s="63" t="str">
        <f t="shared" si="132"/>
        <v/>
      </c>
      <c r="AK87" s="63" t="str">
        <f t="shared" si="133"/>
        <v/>
      </c>
      <c r="AL87" s="63" t="str">
        <f t="shared" si="134"/>
        <v/>
      </c>
      <c r="AM87" s="63" t="str">
        <f t="shared" si="135"/>
        <v/>
      </c>
      <c r="AN87" s="63" t="str">
        <f t="shared" si="136"/>
        <v/>
      </c>
    </row>
    <row r="88" spans="2:40" ht="24.5" thickTop="1" thickBot="1" x14ac:dyDescent="0.55000000000000004">
      <c r="B88" t="s">
        <v>1003</v>
      </c>
      <c r="C88" s="84" t="s">
        <v>1006</v>
      </c>
      <c r="D88" s="85"/>
      <c r="E88" s="85"/>
      <c r="F88" s="85"/>
      <c r="G88" s="85"/>
      <c r="H88" s="86"/>
      <c r="I88" s="86"/>
      <c r="J88" s="86"/>
      <c r="K88" s="86"/>
      <c r="L88" s="87" t="str">
        <f>IF(C88="","",_xlfn.CONCAT("            { line: ","""",C88,", ",M88:AN88,""", sC: ","""",B88,"""},"))</f>
        <v xml:space="preserve">            { line: "ASAMBLEA CUATRO, ", sC: "as"},</v>
      </c>
      <c r="M88" s="55" t="str">
        <f t="shared" si="109"/>
        <v/>
      </c>
      <c r="N88" s="56" t="str">
        <f t="shared" si="110"/>
        <v/>
      </c>
      <c r="O88" s="57" t="str">
        <f t="shared" si="111"/>
        <v/>
      </c>
      <c r="P88" s="58" t="str">
        <f t="shared" si="112"/>
        <v/>
      </c>
      <c r="Q88" s="59" t="str">
        <f t="shared" si="113"/>
        <v/>
      </c>
      <c r="R88" s="60" t="str">
        <f t="shared" si="114"/>
        <v/>
      </c>
      <c r="S88" s="55" t="str">
        <f t="shared" si="115"/>
        <v/>
      </c>
      <c r="T88" s="61" t="str">
        <f t="shared" si="116"/>
        <v/>
      </c>
      <c r="U88" s="62" t="str">
        <f t="shared" si="117"/>
        <v/>
      </c>
      <c r="V88" s="63" t="str">
        <f t="shared" si="118"/>
        <v/>
      </c>
      <c r="W88" s="64" t="str">
        <f t="shared" si="119"/>
        <v/>
      </c>
      <c r="X88" s="63" t="str">
        <f t="shared" si="120"/>
        <v/>
      </c>
      <c r="Y88" s="63" t="str">
        <f t="shared" si="121"/>
        <v/>
      </c>
      <c r="Z88" s="55" t="str">
        <f t="shared" si="122"/>
        <v/>
      </c>
      <c r="AA88" s="65" t="str">
        <f t="shared" si="123"/>
        <v/>
      </c>
      <c r="AB88" s="56" t="str">
        <f t="shared" si="124"/>
        <v/>
      </c>
      <c r="AC88" s="66" t="str">
        <f t="shared" si="125"/>
        <v/>
      </c>
      <c r="AD88" s="58" t="str">
        <f t="shared" si="126"/>
        <v/>
      </c>
      <c r="AE88" s="67" t="str">
        <f t="shared" si="127"/>
        <v/>
      </c>
      <c r="AF88" s="60" t="str">
        <f t="shared" si="128"/>
        <v/>
      </c>
      <c r="AG88" s="60" t="str">
        <f t="shared" si="129"/>
        <v/>
      </c>
      <c r="AH88" s="68" t="str">
        <f t="shared" si="130"/>
        <v/>
      </c>
      <c r="AI88" s="69" t="str">
        <f t="shared" si="131"/>
        <v/>
      </c>
      <c r="AJ88" s="63" t="str">
        <f t="shared" si="132"/>
        <v/>
      </c>
      <c r="AK88" s="63" t="str">
        <f t="shared" si="133"/>
        <v/>
      </c>
      <c r="AL88" s="63" t="str">
        <f t="shared" si="134"/>
        <v/>
      </c>
      <c r="AM88" s="63" t="str">
        <f t="shared" si="135"/>
        <v/>
      </c>
      <c r="AN88" s="63" t="str">
        <f t="shared" si="136"/>
        <v/>
      </c>
    </row>
    <row r="89" spans="2:40" ht="24.5" thickTop="1" thickBot="1" x14ac:dyDescent="0.55000000000000004">
      <c r="B89" t="s">
        <v>1003</v>
      </c>
      <c r="C89" s="84" t="s">
        <v>1007</v>
      </c>
      <c r="D89" s="88"/>
      <c r="E89" s="88"/>
      <c r="F89" s="88"/>
      <c r="G89" s="88"/>
      <c r="H89" s="89"/>
      <c r="I89" s="89"/>
      <c r="J89" s="89"/>
      <c r="K89" s="89"/>
      <c r="L89" s="87" t="str">
        <f>IF(C89="","",_xlfn.CONCAT("            { line: ","""",C89,", ",M89:AN89,""", sC: ","""",B89,"""},"))</f>
        <v xml:space="preserve">            { line: "ASAMBLEA CISCO, ", sC: "as"},</v>
      </c>
      <c r="M89" s="55" t="str">
        <f t="shared" si="109"/>
        <v/>
      </c>
      <c r="N89" s="56" t="str">
        <f t="shared" si="110"/>
        <v/>
      </c>
      <c r="O89" s="57" t="str">
        <f t="shared" si="111"/>
        <v/>
      </c>
      <c r="P89" s="58" t="str">
        <f t="shared" si="112"/>
        <v/>
      </c>
      <c r="Q89" s="59" t="str">
        <f t="shared" si="113"/>
        <v/>
      </c>
      <c r="R89" s="60" t="str">
        <f t="shared" si="114"/>
        <v/>
      </c>
      <c r="S89" s="55" t="str">
        <f t="shared" si="115"/>
        <v/>
      </c>
      <c r="T89" s="61" t="str">
        <f t="shared" si="116"/>
        <v/>
      </c>
      <c r="U89" s="62" t="str">
        <f t="shared" si="117"/>
        <v/>
      </c>
      <c r="V89" s="63" t="str">
        <f t="shared" si="118"/>
        <v/>
      </c>
      <c r="W89" s="64" t="str">
        <f t="shared" si="119"/>
        <v/>
      </c>
      <c r="X89" s="63" t="str">
        <f t="shared" si="120"/>
        <v/>
      </c>
      <c r="Y89" s="63" t="str">
        <f t="shared" si="121"/>
        <v/>
      </c>
      <c r="Z89" s="55" t="str">
        <f t="shared" si="122"/>
        <v/>
      </c>
      <c r="AA89" s="65" t="str">
        <f t="shared" si="123"/>
        <v/>
      </c>
      <c r="AB89" s="56" t="str">
        <f t="shared" si="124"/>
        <v/>
      </c>
      <c r="AC89" s="66" t="str">
        <f t="shared" si="125"/>
        <v/>
      </c>
      <c r="AD89" s="58" t="str">
        <f t="shared" si="126"/>
        <v/>
      </c>
      <c r="AE89" s="67" t="str">
        <f t="shared" si="127"/>
        <v/>
      </c>
      <c r="AF89" s="60" t="str">
        <f t="shared" si="128"/>
        <v/>
      </c>
      <c r="AG89" s="60" t="str">
        <f t="shared" si="129"/>
        <v/>
      </c>
      <c r="AH89" s="68" t="str">
        <f t="shared" si="130"/>
        <v/>
      </c>
      <c r="AI89" s="69" t="str">
        <f t="shared" si="131"/>
        <v/>
      </c>
      <c r="AJ89" s="63" t="str">
        <f t="shared" si="132"/>
        <v/>
      </c>
      <c r="AK89" s="63" t="str">
        <f t="shared" si="133"/>
        <v/>
      </c>
      <c r="AL89" s="63" t="str">
        <f t="shared" si="134"/>
        <v/>
      </c>
      <c r="AM89" s="63" t="str">
        <f t="shared" si="135"/>
        <v/>
      </c>
      <c r="AN89" s="63" t="str">
        <f t="shared" si="136"/>
        <v/>
      </c>
    </row>
    <row r="90" spans="2:40" ht="24.5" thickTop="1" thickBot="1" x14ac:dyDescent="0.55000000000000004">
      <c r="B90" t="s">
        <v>1003</v>
      </c>
      <c r="C90" s="84" t="s">
        <v>1008</v>
      </c>
      <c r="D90" s="90"/>
      <c r="E90" s="90"/>
      <c r="F90" s="90"/>
      <c r="G90" s="90"/>
      <c r="H90" s="91"/>
      <c r="I90" s="91"/>
      <c r="J90" s="91"/>
      <c r="K90" s="91"/>
      <c r="L90" s="87" t="str">
        <f>IF(C90="","",_xlfn.CONCAT("            { line: ","""",C90,", ",M90:AN90,""", sC: ","""",B90,"""},"))</f>
        <v xml:space="preserve">            { line: "ASAMBLEA SEIS, ", sC: "as"},</v>
      </c>
      <c r="M90" s="55" t="str">
        <f t="shared" si="109"/>
        <v/>
      </c>
      <c r="N90" s="56" t="str">
        <f t="shared" si="110"/>
        <v/>
      </c>
      <c r="O90" s="57" t="str">
        <f t="shared" si="111"/>
        <v/>
      </c>
      <c r="P90" s="58" t="str">
        <f t="shared" si="112"/>
        <v/>
      </c>
      <c r="Q90" s="59" t="str">
        <f t="shared" si="113"/>
        <v/>
      </c>
      <c r="R90" s="60" t="str">
        <f t="shared" si="114"/>
        <v/>
      </c>
      <c r="S90" s="55" t="str">
        <f t="shared" si="115"/>
        <v/>
      </c>
      <c r="T90" s="61" t="str">
        <f t="shared" si="116"/>
        <v/>
      </c>
      <c r="U90" s="62" t="str">
        <f t="shared" si="117"/>
        <v/>
      </c>
      <c r="V90" s="63" t="str">
        <f t="shared" si="118"/>
        <v/>
      </c>
      <c r="W90" s="64" t="str">
        <f t="shared" si="119"/>
        <v/>
      </c>
      <c r="X90" s="63" t="str">
        <f t="shared" si="120"/>
        <v/>
      </c>
      <c r="Y90" s="63" t="str">
        <f t="shared" si="121"/>
        <v/>
      </c>
      <c r="Z90" s="55" t="str">
        <f t="shared" si="122"/>
        <v/>
      </c>
      <c r="AA90" s="65" t="str">
        <f t="shared" si="123"/>
        <v/>
      </c>
      <c r="AB90" s="56" t="str">
        <f t="shared" si="124"/>
        <v/>
      </c>
      <c r="AC90" s="66" t="str">
        <f t="shared" si="125"/>
        <v/>
      </c>
      <c r="AD90" s="58" t="str">
        <f t="shared" si="126"/>
        <v/>
      </c>
      <c r="AE90" s="67" t="str">
        <f t="shared" si="127"/>
        <v/>
      </c>
      <c r="AF90" s="60" t="str">
        <f t="shared" si="128"/>
        <v/>
      </c>
      <c r="AG90" s="60" t="str">
        <f t="shared" si="129"/>
        <v/>
      </c>
      <c r="AH90" s="68" t="str">
        <f t="shared" si="130"/>
        <v/>
      </c>
      <c r="AI90" s="69" t="str">
        <f t="shared" si="131"/>
        <v/>
      </c>
      <c r="AJ90" s="63" t="str">
        <f t="shared" si="132"/>
        <v/>
      </c>
      <c r="AK90" s="63" t="str">
        <f t="shared" si="133"/>
        <v/>
      </c>
      <c r="AL90" s="63" t="str">
        <f t="shared" si="134"/>
        <v/>
      </c>
      <c r="AM90" s="63" t="str">
        <f t="shared" si="135"/>
        <v/>
      </c>
      <c r="AN90" s="63" t="str">
        <f t="shared" si="136"/>
        <v/>
      </c>
    </row>
    <row r="91" spans="2:40" ht="24.5" thickTop="1" thickBot="1" x14ac:dyDescent="0.55000000000000004">
      <c r="B91" t="s">
        <v>1003</v>
      </c>
      <c r="C91" s="92" t="s">
        <v>1009</v>
      </c>
      <c r="D91" s="82"/>
      <c r="E91" s="82"/>
      <c r="F91" s="82"/>
      <c r="G91" s="82"/>
      <c r="H91" s="82"/>
      <c r="I91" s="82"/>
      <c r="J91" s="82"/>
      <c r="K91" s="82"/>
      <c r="L91" s="93" t="str">
        <f>IF(C91="","",_xlfn.CONCAT("            { line: ","""",C91,", ",M91:AN91,""", sC: ","""",B91,"""},  ]},"))</f>
        <v xml:space="preserve">            { line: "ASAMBLEA CIERRE, ", sC: "as"},  ]},</v>
      </c>
      <c r="M91" s="55" t="str">
        <f t="shared" si="109"/>
        <v/>
      </c>
      <c r="N91" s="56" t="str">
        <f t="shared" si="110"/>
        <v/>
      </c>
      <c r="O91" s="57" t="str">
        <f t="shared" si="111"/>
        <v/>
      </c>
      <c r="P91" s="58" t="str">
        <f t="shared" si="112"/>
        <v/>
      </c>
      <c r="Q91" s="59" t="str">
        <f t="shared" si="113"/>
        <v/>
      </c>
      <c r="R91" s="60" t="str">
        <f t="shared" si="114"/>
        <v/>
      </c>
      <c r="S91" s="55" t="str">
        <f t="shared" si="115"/>
        <v/>
      </c>
      <c r="T91" s="61" t="str">
        <f t="shared" si="116"/>
        <v/>
      </c>
      <c r="U91" s="62" t="str">
        <f t="shared" si="117"/>
        <v/>
      </c>
      <c r="V91" s="63" t="str">
        <f t="shared" si="118"/>
        <v/>
      </c>
      <c r="W91" s="64" t="str">
        <f t="shared" si="119"/>
        <v/>
      </c>
      <c r="X91" s="63" t="str">
        <f t="shared" si="120"/>
        <v/>
      </c>
      <c r="Y91" s="63" t="str">
        <f t="shared" si="121"/>
        <v/>
      </c>
      <c r="Z91" s="55" t="str">
        <f t="shared" si="122"/>
        <v/>
      </c>
      <c r="AA91" s="65" t="str">
        <f t="shared" si="123"/>
        <v/>
      </c>
      <c r="AB91" s="56" t="str">
        <f t="shared" si="124"/>
        <v/>
      </c>
      <c r="AC91" s="66" t="str">
        <f t="shared" si="125"/>
        <v/>
      </c>
      <c r="AD91" s="58" t="str">
        <f t="shared" si="126"/>
        <v/>
      </c>
      <c r="AE91" s="67" t="str">
        <f t="shared" si="127"/>
        <v/>
      </c>
      <c r="AF91" s="60" t="str">
        <f t="shared" si="128"/>
        <v/>
      </c>
      <c r="AG91" s="60" t="str">
        <f t="shared" si="129"/>
        <v/>
      </c>
      <c r="AH91" s="68" t="str">
        <f t="shared" si="130"/>
        <v/>
      </c>
      <c r="AI91" s="69" t="str">
        <f t="shared" si="131"/>
        <v/>
      </c>
      <c r="AJ91" s="63" t="str">
        <f t="shared" si="132"/>
        <v/>
      </c>
      <c r="AK91" s="63" t="str">
        <f t="shared" si="133"/>
        <v/>
      </c>
      <c r="AL91" s="63" t="str">
        <f t="shared" si="134"/>
        <v/>
      </c>
      <c r="AM91" s="63" t="str">
        <f t="shared" si="135"/>
        <v/>
      </c>
      <c r="AN91" s="63" t="str">
        <f t="shared" si="136"/>
        <v/>
      </c>
    </row>
    <row r="92" spans="2:40" ht="25" customHeight="1" thickTop="1" thickBot="1" x14ac:dyDescent="0.4">
      <c r="B92" s="94"/>
      <c r="C92" s="94"/>
      <c r="D92" s="95"/>
      <c r="E92" s="95"/>
      <c r="F92" s="95"/>
      <c r="G92" s="95"/>
      <c r="H92" s="95"/>
      <c r="I92" s="95"/>
      <c r="J92" s="95"/>
      <c r="K92" s="95"/>
      <c r="L92" s="94" t="s">
        <v>1010</v>
      </c>
      <c r="M92" s="55" t="str">
        <f t="shared" si="109"/>
        <v/>
      </c>
      <c r="N92" s="56" t="str">
        <f t="shared" si="110"/>
        <v/>
      </c>
      <c r="O92" s="57" t="str">
        <f t="shared" si="111"/>
        <v/>
      </c>
      <c r="P92" s="58" t="str">
        <f t="shared" si="112"/>
        <v/>
      </c>
      <c r="Q92" s="59" t="str">
        <f t="shared" si="113"/>
        <v/>
      </c>
      <c r="R92" s="60" t="str">
        <f t="shared" si="114"/>
        <v/>
      </c>
      <c r="S92" s="55" t="str">
        <f t="shared" si="115"/>
        <v/>
      </c>
      <c r="T92" s="61" t="str">
        <f t="shared" si="116"/>
        <v/>
      </c>
      <c r="U92" s="62" t="str">
        <f t="shared" si="117"/>
        <v/>
      </c>
      <c r="V92" s="63" t="str">
        <f t="shared" si="118"/>
        <v/>
      </c>
      <c r="W92" s="64" t="str">
        <f t="shared" si="119"/>
        <v/>
      </c>
      <c r="X92" s="63" t="str">
        <f t="shared" si="120"/>
        <v/>
      </c>
      <c r="Y92" s="63" t="str">
        <f t="shared" si="121"/>
        <v/>
      </c>
      <c r="Z92" s="55" t="str">
        <f t="shared" si="122"/>
        <v/>
      </c>
      <c r="AA92" s="65" t="str">
        <f t="shared" si="123"/>
        <v/>
      </c>
      <c r="AB92" s="56" t="str">
        <f t="shared" si="124"/>
        <v/>
      </c>
      <c r="AC92" s="66" t="str">
        <f t="shared" si="125"/>
        <v/>
      </c>
      <c r="AD92" s="58" t="str">
        <f t="shared" si="126"/>
        <v/>
      </c>
      <c r="AE92" s="67" t="str">
        <f t="shared" si="127"/>
        <v/>
      </c>
      <c r="AF92" s="60" t="str">
        <f t="shared" si="128"/>
        <v/>
      </c>
      <c r="AG92" s="60" t="str">
        <f t="shared" si="129"/>
        <v/>
      </c>
      <c r="AH92" s="68" t="str">
        <f t="shared" si="130"/>
        <v/>
      </c>
      <c r="AI92" s="69" t="str">
        <f t="shared" si="131"/>
        <v/>
      </c>
      <c r="AJ92" s="63" t="str">
        <f t="shared" si="132"/>
        <v/>
      </c>
      <c r="AK92" s="63" t="str">
        <f t="shared" si="133"/>
        <v/>
      </c>
      <c r="AL92" s="63" t="str">
        <f t="shared" si="134"/>
        <v/>
      </c>
      <c r="AM92" s="63" t="str">
        <f t="shared" si="135"/>
        <v/>
      </c>
      <c r="AN92" s="63" t="str">
        <f t="shared" si="136"/>
        <v/>
      </c>
    </row>
    <row r="93" spans="2:40" ht="24.5" thickTop="1" thickBot="1" x14ac:dyDescent="0.55000000000000004">
      <c r="C93" s="78" t="s">
        <v>1011</v>
      </c>
      <c r="D93" s="79"/>
      <c r="E93" s="79"/>
      <c r="F93" s="79"/>
      <c r="G93" s="79"/>
      <c r="H93" s="79"/>
      <c r="I93" s="79"/>
      <c r="J93" s="79"/>
      <c r="K93" s="79"/>
      <c r="L93" s="80" t="s">
        <v>1000</v>
      </c>
      <c r="M93" s="55" t="str">
        <f t="shared" si="109"/>
        <v/>
      </c>
      <c r="N93" s="56" t="str">
        <f t="shared" si="110"/>
        <v/>
      </c>
      <c r="O93" s="57" t="str">
        <f t="shared" si="111"/>
        <v/>
      </c>
      <c r="P93" s="58" t="str">
        <f t="shared" si="112"/>
        <v/>
      </c>
      <c r="Q93" s="59" t="str">
        <f t="shared" si="113"/>
        <v/>
      </c>
      <c r="R93" s="60" t="str">
        <f t="shared" si="114"/>
        <v/>
      </c>
      <c r="S93" s="55" t="str">
        <f t="shared" si="115"/>
        <v/>
      </c>
      <c r="T93" s="61" t="str">
        <f t="shared" si="116"/>
        <v/>
      </c>
      <c r="U93" s="62" t="str">
        <f t="shared" si="117"/>
        <v/>
      </c>
      <c r="V93" s="63" t="str">
        <f t="shared" si="118"/>
        <v/>
      </c>
      <c r="W93" s="64" t="str">
        <f t="shared" si="119"/>
        <v/>
      </c>
      <c r="X93" s="63" t="str">
        <f t="shared" si="120"/>
        <v/>
      </c>
      <c r="Y93" s="63" t="str">
        <f t="shared" si="121"/>
        <v/>
      </c>
      <c r="Z93" s="55" t="str">
        <f t="shared" si="122"/>
        <v/>
      </c>
      <c r="AA93" s="65" t="str">
        <f t="shared" si="123"/>
        <v/>
      </c>
      <c r="AB93" s="56" t="str">
        <f t="shared" si="124"/>
        <v/>
      </c>
      <c r="AC93" s="66" t="str">
        <f t="shared" si="125"/>
        <v/>
      </c>
      <c r="AD93" s="58" t="str">
        <f t="shared" si="126"/>
        <v/>
      </c>
      <c r="AE93" s="67" t="str">
        <f t="shared" si="127"/>
        <v/>
      </c>
      <c r="AF93" s="60" t="str">
        <f t="shared" si="128"/>
        <v/>
      </c>
      <c r="AG93" s="60" t="str">
        <f t="shared" si="129"/>
        <v/>
      </c>
      <c r="AH93" s="68" t="str">
        <f t="shared" si="130"/>
        <v/>
      </c>
      <c r="AI93" s="69" t="str">
        <f t="shared" si="131"/>
        <v/>
      </c>
      <c r="AJ93" s="63" t="str">
        <f t="shared" si="132"/>
        <v/>
      </c>
      <c r="AK93" s="63" t="str">
        <f t="shared" si="133"/>
        <v/>
      </c>
      <c r="AL93" s="63" t="str">
        <f t="shared" si="134"/>
        <v/>
      </c>
      <c r="AM93" s="63" t="str">
        <f t="shared" si="135"/>
        <v/>
      </c>
      <c r="AN93" s="63" t="str">
        <f t="shared" si="136"/>
        <v/>
      </c>
    </row>
    <row r="94" spans="2:40" ht="24.5" thickTop="1" thickBot="1" x14ac:dyDescent="0.55000000000000004">
      <c r="B94" t="s">
        <v>1001</v>
      </c>
      <c r="C94" s="81" t="s">
        <v>1002</v>
      </c>
      <c r="D94" s="96"/>
      <c r="E94" s="96"/>
      <c r="F94" s="96"/>
      <c r="G94" s="96"/>
      <c r="H94" s="82"/>
      <c r="I94" s="82"/>
      <c r="J94" s="82"/>
      <c r="K94" s="82"/>
      <c r="L94" s="83" t="str">
        <f>IF(C94="","",_xlfn.CONCAT("       triggerLine: ","""",C94,", ",M94:AN94,""", sC: ","""",B94,""", lines: ["))</f>
        <v xml:space="preserve">       triggerLine: "ASAMBLEA UNO, ", sC: "ta as", lines: [</v>
      </c>
      <c r="M94" s="55" t="str">
        <f t="shared" si="109"/>
        <v/>
      </c>
      <c r="N94" s="56" t="str">
        <f t="shared" si="110"/>
        <v/>
      </c>
      <c r="O94" s="57" t="str">
        <f t="shared" si="111"/>
        <v/>
      </c>
      <c r="P94" s="58" t="str">
        <f t="shared" si="112"/>
        <v/>
      </c>
      <c r="Q94" s="59" t="str">
        <f t="shared" si="113"/>
        <v/>
      </c>
      <c r="R94" s="60" t="str">
        <f t="shared" si="114"/>
        <v/>
      </c>
      <c r="S94" s="55" t="str">
        <f t="shared" si="115"/>
        <v/>
      </c>
      <c r="T94" s="61" t="str">
        <f t="shared" si="116"/>
        <v/>
      </c>
      <c r="U94" s="62" t="str">
        <f t="shared" si="117"/>
        <v/>
      </c>
      <c r="V94" s="63" t="str">
        <f t="shared" si="118"/>
        <v/>
      </c>
      <c r="W94" s="64" t="str">
        <f t="shared" si="119"/>
        <v/>
      </c>
      <c r="X94" s="63" t="str">
        <f t="shared" si="120"/>
        <v/>
      </c>
      <c r="Y94" s="63" t="str">
        <f t="shared" si="121"/>
        <v/>
      </c>
      <c r="Z94" s="55" t="str">
        <f t="shared" si="122"/>
        <v/>
      </c>
      <c r="AA94" s="65" t="str">
        <f t="shared" si="123"/>
        <v/>
      </c>
      <c r="AB94" s="56" t="str">
        <f t="shared" si="124"/>
        <v/>
      </c>
      <c r="AC94" s="66" t="str">
        <f t="shared" si="125"/>
        <v/>
      </c>
      <c r="AD94" s="58" t="str">
        <f t="shared" si="126"/>
        <v/>
      </c>
      <c r="AE94" s="67" t="str">
        <f t="shared" si="127"/>
        <v/>
      </c>
      <c r="AF94" s="60" t="str">
        <f t="shared" si="128"/>
        <v/>
      </c>
      <c r="AG94" s="60" t="str">
        <f t="shared" si="129"/>
        <v/>
      </c>
      <c r="AH94" s="68" t="str">
        <f t="shared" si="130"/>
        <v/>
      </c>
      <c r="AI94" s="69" t="str">
        <f t="shared" si="131"/>
        <v/>
      </c>
      <c r="AJ94" s="63" t="str">
        <f t="shared" si="132"/>
        <v/>
      </c>
      <c r="AK94" s="63" t="str">
        <f t="shared" si="133"/>
        <v/>
      </c>
      <c r="AL94" s="63" t="str">
        <f t="shared" si="134"/>
        <v/>
      </c>
      <c r="AM94" s="63" t="str">
        <f t="shared" si="135"/>
        <v/>
      </c>
      <c r="AN94" s="63" t="str">
        <f t="shared" si="136"/>
        <v/>
      </c>
    </row>
    <row r="95" spans="2:40" ht="24.5" thickTop="1" thickBot="1" x14ac:dyDescent="0.55000000000000004">
      <c r="B95" t="s">
        <v>1003</v>
      </c>
      <c r="C95" s="84" t="s">
        <v>1004</v>
      </c>
      <c r="D95" s="85"/>
      <c r="E95" s="85"/>
      <c r="F95" s="85"/>
      <c r="G95" s="85"/>
      <c r="H95" s="86"/>
      <c r="I95" s="86"/>
      <c r="J95" s="86"/>
      <c r="K95" s="86"/>
      <c r="L95" s="87" t="str">
        <f>IF(C95="","",_xlfn.CONCAT("            { line: ","""",C95,", ",M95:AN95,""", sC: ","""",B95,"""},"))</f>
        <v xml:space="preserve">            { line: "ASAMBLEA DOS, ", sC: "as"},</v>
      </c>
      <c r="M95" s="55" t="str">
        <f t="shared" si="109"/>
        <v/>
      </c>
      <c r="N95" s="56" t="str">
        <f t="shared" si="110"/>
        <v/>
      </c>
      <c r="O95" s="57" t="str">
        <f t="shared" si="111"/>
        <v/>
      </c>
      <c r="P95" s="58" t="str">
        <f t="shared" si="112"/>
        <v/>
      </c>
      <c r="Q95" s="59" t="str">
        <f t="shared" si="113"/>
        <v/>
      </c>
      <c r="R95" s="60" t="str">
        <f t="shared" si="114"/>
        <v/>
      </c>
      <c r="S95" s="55" t="str">
        <f t="shared" si="115"/>
        <v/>
      </c>
      <c r="T95" s="61" t="str">
        <f t="shared" si="116"/>
        <v/>
      </c>
      <c r="U95" s="62" t="str">
        <f t="shared" si="117"/>
        <v/>
      </c>
      <c r="V95" s="63" t="str">
        <f t="shared" si="118"/>
        <v/>
      </c>
      <c r="W95" s="64" t="str">
        <f t="shared" si="119"/>
        <v/>
      </c>
      <c r="X95" s="63" t="str">
        <f t="shared" si="120"/>
        <v/>
      </c>
      <c r="Y95" s="63" t="str">
        <f t="shared" si="121"/>
        <v/>
      </c>
      <c r="Z95" s="55" t="str">
        <f t="shared" si="122"/>
        <v/>
      </c>
      <c r="AA95" s="65" t="str">
        <f t="shared" si="123"/>
        <v/>
      </c>
      <c r="AB95" s="56" t="str">
        <f t="shared" si="124"/>
        <v/>
      </c>
      <c r="AC95" s="66" t="str">
        <f t="shared" si="125"/>
        <v/>
      </c>
      <c r="AD95" s="58" t="str">
        <f t="shared" si="126"/>
        <v/>
      </c>
      <c r="AE95" s="67" t="str">
        <f t="shared" si="127"/>
        <v/>
      </c>
      <c r="AF95" s="60" t="str">
        <f t="shared" si="128"/>
        <v/>
      </c>
      <c r="AG95" s="60" t="str">
        <f t="shared" si="129"/>
        <v/>
      </c>
      <c r="AH95" s="68" t="str">
        <f t="shared" si="130"/>
        <v/>
      </c>
      <c r="AI95" s="69" t="str">
        <f t="shared" si="131"/>
        <v/>
      </c>
      <c r="AJ95" s="63" t="str">
        <f t="shared" si="132"/>
        <v/>
      </c>
      <c r="AK95" s="63" t="str">
        <f t="shared" si="133"/>
        <v/>
      </c>
      <c r="AL95" s="63" t="str">
        <f t="shared" si="134"/>
        <v/>
      </c>
      <c r="AM95" s="63" t="str">
        <f t="shared" si="135"/>
        <v/>
      </c>
      <c r="AN95" s="63" t="str">
        <f t="shared" si="136"/>
        <v/>
      </c>
    </row>
    <row r="96" spans="2:40" ht="24.5" thickTop="1" thickBot="1" x14ac:dyDescent="0.55000000000000004">
      <c r="B96" t="s">
        <v>1003</v>
      </c>
      <c r="C96" s="84" t="s">
        <v>1005</v>
      </c>
      <c r="D96" s="88"/>
      <c r="E96" s="88"/>
      <c r="F96" s="88"/>
      <c r="G96" s="88"/>
      <c r="H96" s="89"/>
      <c r="I96" s="89"/>
      <c r="J96" s="89"/>
      <c r="K96" s="89"/>
      <c r="L96" s="87" t="str">
        <f>IF(C96="","",_xlfn.CONCAT("            { line: ","""",C96,", ",M96:AN96,""", sC: ","""",B96,"""},"))</f>
        <v xml:space="preserve">            { line: "ASAMBLEA TRES, ", sC: "as"},</v>
      </c>
      <c r="M96" s="55" t="str">
        <f t="shared" si="109"/>
        <v/>
      </c>
      <c r="N96" s="56" t="str">
        <f t="shared" si="110"/>
        <v/>
      </c>
      <c r="O96" s="57" t="str">
        <f t="shared" si="111"/>
        <v/>
      </c>
      <c r="P96" s="58" t="str">
        <f t="shared" si="112"/>
        <v/>
      </c>
      <c r="Q96" s="59" t="str">
        <f t="shared" si="113"/>
        <v/>
      </c>
      <c r="R96" s="60" t="str">
        <f t="shared" si="114"/>
        <v/>
      </c>
      <c r="S96" s="55" t="str">
        <f t="shared" si="115"/>
        <v/>
      </c>
      <c r="T96" s="61" t="str">
        <f t="shared" si="116"/>
        <v/>
      </c>
      <c r="U96" s="62" t="str">
        <f t="shared" si="117"/>
        <v/>
      </c>
      <c r="V96" s="63" t="str">
        <f t="shared" si="118"/>
        <v/>
      </c>
      <c r="W96" s="64" t="str">
        <f t="shared" si="119"/>
        <v/>
      </c>
      <c r="X96" s="63" t="str">
        <f t="shared" si="120"/>
        <v/>
      </c>
      <c r="Y96" s="63" t="str">
        <f t="shared" si="121"/>
        <v/>
      </c>
      <c r="Z96" s="55" t="str">
        <f t="shared" si="122"/>
        <v/>
      </c>
      <c r="AA96" s="65" t="str">
        <f t="shared" si="123"/>
        <v/>
      </c>
      <c r="AB96" s="56" t="str">
        <f t="shared" si="124"/>
        <v/>
      </c>
      <c r="AC96" s="66" t="str">
        <f t="shared" si="125"/>
        <v/>
      </c>
      <c r="AD96" s="58" t="str">
        <f t="shared" si="126"/>
        <v/>
      </c>
      <c r="AE96" s="67" t="str">
        <f t="shared" si="127"/>
        <v/>
      </c>
      <c r="AF96" s="60" t="str">
        <f t="shared" si="128"/>
        <v/>
      </c>
      <c r="AG96" s="60" t="str">
        <f t="shared" si="129"/>
        <v/>
      </c>
      <c r="AH96" s="68" t="str">
        <f t="shared" si="130"/>
        <v/>
      </c>
      <c r="AI96" s="69" t="str">
        <f t="shared" si="131"/>
        <v/>
      </c>
      <c r="AJ96" s="63" t="str">
        <f t="shared" si="132"/>
        <v/>
      </c>
      <c r="AK96" s="63" t="str">
        <f t="shared" si="133"/>
        <v/>
      </c>
      <c r="AL96" s="63" t="str">
        <f t="shared" si="134"/>
        <v/>
      </c>
      <c r="AM96" s="63" t="str">
        <f t="shared" si="135"/>
        <v/>
      </c>
      <c r="AN96" s="63" t="str">
        <f t="shared" si="136"/>
        <v/>
      </c>
    </row>
    <row r="97" spans="2:40" ht="24.5" thickTop="1" thickBot="1" x14ac:dyDescent="0.55000000000000004">
      <c r="B97" t="s">
        <v>1003</v>
      </c>
      <c r="C97" s="84" t="s">
        <v>1006</v>
      </c>
      <c r="D97" s="85"/>
      <c r="E97" s="85"/>
      <c r="F97" s="85"/>
      <c r="G97" s="85"/>
      <c r="H97" s="86"/>
      <c r="I97" s="86"/>
      <c r="J97" s="86"/>
      <c r="K97" s="86"/>
      <c r="L97" s="87" t="str">
        <f>IF(C97="","",_xlfn.CONCAT("            { line: ","""",C97,", ",M97:AN97,""", sC: ","""",B97,"""},"))</f>
        <v xml:space="preserve">            { line: "ASAMBLEA CUATRO, ", sC: "as"},</v>
      </c>
      <c r="M97" s="55" t="str">
        <f t="shared" si="109"/>
        <v/>
      </c>
      <c r="N97" s="56" t="str">
        <f t="shared" si="110"/>
        <v/>
      </c>
      <c r="O97" s="57" t="str">
        <f t="shared" si="111"/>
        <v/>
      </c>
      <c r="P97" s="58" t="str">
        <f t="shared" si="112"/>
        <v/>
      </c>
      <c r="Q97" s="59" t="str">
        <f t="shared" si="113"/>
        <v/>
      </c>
      <c r="R97" s="60" t="str">
        <f t="shared" si="114"/>
        <v/>
      </c>
      <c r="S97" s="55" t="str">
        <f t="shared" si="115"/>
        <v/>
      </c>
      <c r="T97" s="61" t="str">
        <f t="shared" si="116"/>
        <v/>
      </c>
      <c r="U97" s="62" t="str">
        <f t="shared" si="117"/>
        <v/>
      </c>
      <c r="V97" s="63" t="str">
        <f t="shared" si="118"/>
        <v/>
      </c>
      <c r="W97" s="64" t="str">
        <f t="shared" si="119"/>
        <v/>
      </c>
      <c r="X97" s="63" t="str">
        <f t="shared" si="120"/>
        <v/>
      </c>
      <c r="Y97" s="63" t="str">
        <f t="shared" si="121"/>
        <v/>
      </c>
      <c r="Z97" s="55" t="str">
        <f t="shared" si="122"/>
        <v/>
      </c>
      <c r="AA97" s="65" t="str">
        <f t="shared" si="123"/>
        <v/>
      </c>
      <c r="AB97" s="56" t="str">
        <f t="shared" si="124"/>
        <v/>
      </c>
      <c r="AC97" s="66" t="str">
        <f t="shared" si="125"/>
        <v/>
      </c>
      <c r="AD97" s="58" t="str">
        <f t="shared" si="126"/>
        <v/>
      </c>
      <c r="AE97" s="67" t="str">
        <f t="shared" si="127"/>
        <v/>
      </c>
      <c r="AF97" s="60" t="str">
        <f t="shared" si="128"/>
        <v/>
      </c>
      <c r="AG97" s="60" t="str">
        <f t="shared" si="129"/>
        <v/>
      </c>
      <c r="AH97" s="68" t="str">
        <f t="shared" si="130"/>
        <v/>
      </c>
      <c r="AI97" s="69" t="str">
        <f t="shared" si="131"/>
        <v/>
      </c>
      <c r="AJ97" s="63" t="str">
        <f t="shared" si="132"/>
        <v/>
      </c>
      <c r="AK97" s="63" t="str">
        <f t="shared" si="133"/>
        <v/>
      </c>
      <c r="AL97" s="63" t="str">
        <f t="shared" si="134"/>
        <v/>
      </c>
      <c r="AM97" s="63" t="str">
        <f t="shared" si="135"/>
        <v/>
      </c>
      <c r="AN97" s="63" t="str">
        <f t="shared" si="136"/>
        <v/>
      </c>
    </row>
    <row r="98" spans="2:40" ht="24.5" thickTop="1" thickBot="1" x14ac:dyDescent="0.55000000000000004">
      <c r="B98" t="s">
        <v>1003</v>
      </c>
      <c r="C98" s="84" t="s">
        <v>1007</v>
      </c>
      <c r="D98" s="88"/>
      <c r="E98" s="88"/>
      <c r="F98" s="88"/>
      <c r="G98" s="88"/>
      <c r="H98" s="89"/>
      <c r="I98" s="89"/>
      <c r="J98" s="89"/>
      <c r="K98" s="89"/>
      <c r="L98" s="87" t="str">
        <f>IF(C98="","",_xlfn.CONCAT("            { line: ","""",C98,", ",M98:AN98,""", sC: ","""",B98,"""},"))</f>
        <v xml:space="preserve">            { line: "ASAMBLEA CISCO, ", sC: "as"},</v>
      </c>
      <c r="M98" s="55" t="str">
        <f t="shared" si="109"/>
        <v/>
      </c>
      <c r="N98" s="56" t="str">
        <f t="shared" si="110"/>
        <v/>
      </c>
      <c r="O98" s="57" t="str">
        <f t="shared" si="111"/>
        <v/>
      </c>
      <c r="P98" s="58" t="str">
        <f t="shared" si="112"/>
        <v/>
      </c>
      <c r="Q98" s="59" t="str">
        <f t="shared" si="113"/>
        <v/>
      </c>
      <c r="R98" s="60" t="str">
        <f t="shared" si="114"/>
        <v/>
      </c>
      <c r="S98" s="55" t="str">
        <f t="shared" si="115"/>
        <v/>
      </c>
      <c r="T98" s="61" t="str">
        <f t="shared" si="116"/>
        <v/>
      </c>
      <c r="U98" s="62" t="str">
        <f t="shared" si="117"/>
        <v/>
      </c>
      <c r="V98" s="63" t="str">
        <f t="shared" si="118"/>
        <v/>
      </c>
      <c r="W98" s="64" t="str">
        <f t="shared" si="119"/>
        <v/>
      </c>
      <c r="X98" s="63" t="str">
        <f t="shared" si="120"/>
        <v/>
      </c>
      <c r="Y98" s="63" t="str">
        <f t="shared" si="121"/>
        <v/>
      </c>
      <c r="Z98" s="55" t="str">
        <f t="shared" si="122"/>
        <v/>
      </c>
      <c r="AA98" s="65" t="str">
        <f t="shared" si="123"/>
        <v/>
      </c>
      <c r="AB98" s="56" t="str">
        <f t="shared" si="124"/>
        <v/>
      </c>
      <c r="AC98" s="66" t="str">
        <f t="shared" si="125"/>
        <v/>
      </c>
      <c r="AD98" s="58" t="str">
        <f t="shared" si="126"/>
        <v/>
      </c>
      <c r="AE98" s="67" t="str">
        <f t="shared" si="127"/>
        <v/>
      </c>
      <c r="AF98" s="60" t="str">
        <f t="shared" si="128"/>
        <v/>
      </c>
      <c r="AG98" s="60" t="str">
        <f t="shared" si="129"/>
        <v/>
      </c>
      <c r="AH98" s="68" t="str">
        <f t="shared" si="130"/>
        <v/>
      </c>
      <c r="AI98" s="69" t="str">
        <f t="shared" si="131"/>
        <v/>
      </c>
      <c r="AJ98" s="63" t="str">
        <f t="shared" si="132"/>
        <v/>
      </c>
      <c r="AK98" s="63" t="str">
        <f t="shared" si="133"/>
        <v/>
      </c>
      <c r="AL98" s="63" t="str">
        <f t="shared" si="134"/>
        <v/>
      </c>
      <c r="AM98" s="63" t="str">
        <f t="shared" si="135"/>
        <v/>
      </c>
      <c r="AN98" s="63" t="str">
        <f t="shared" si="136"/>
        <v/>
      </c>
    </row>
    <row r="99" spans="2:40" ht="24.5" thickTop="1" thickBot="1" x14ac:dyDescent="0.55000000000000004">
      <c r="B99" t="s">
        <v>1003</v>
      </c>
      <c r="C99" s="84" t="s">
        <v>1008</v>
      </c>
      <c r="D99" s="90"/>
      <c r="E99" s="90"/>
      <c r="F99" s="90"/>
      <c r="G99" s="90"/>
      <c r="H99" s="91"/>
      <c r="I99" s="91"/>
      <c r="J99" s="91"/>
      <c r="K99" s="91"/>
      <c r="L99" s="87" t="str">
        <f>IF(C99="","",_xlfn.CONCAT("            { line: ","""",C99,", ",M99:AN99,""", sC: ","""",B99,"""},"))</f>
        <v xml:space="preserve">            { line: "ASAMBLEA SEIS, ", sC: "as"},</v>
      </c>
      <c r="M99" s="55" t="str">
        <f t="shared" si="109"/>
        <v/>
      </c>
      <c r="N99" s="56" t="str">
        <f t="shared" si="110"/>
        <v/>
      </c>
      <c r="O99" s="57" t="str">
        <f t="shared" si="111"/>
        <v/>
      </c>
      <c r="P99" s="58" t="str">
        <f t="shared" si="112"/>
        <v/>
      </c>
      <c r="Q99" s="59" t="str">
        <f t="shared" si="113"/>
        <v/>
      </c>
      <c r="R99" s="60" t="str">
        <f t="shared" si="114"/>
        <v/>
      </c>
      <c r="S99" s="55" t="str">
        <f t="shared" si="115"/>
        <v/>
      </c>
      <c r="T99" s="61" t="str">
        <f t="shared" si="116"/>
        <v/>
      </c>
      <c r="U99" s="62" t="str">
        <f t="shared" si="117"/>
        <v/>
      </c>
      <c r="V99" s="63" t="str">
        <f t="shared" si="118"/>
        <v/>
      </c>
      <c r="W99" s="64" t="str">
        <f t="shared" si="119"/>
        <v/>
      </c>
      <c r="X99" s="63" t="str">
        <f t="shared" si="120"/>
        <v/>
      </c>
      <c r="Y99" s="63" t="str">
        <f t="shared" si="121"/>
        <v/>
      </c>
      <c r="Z99" s="55" t="str">
        <f t="shared" si="122"/>
        <v/>
      </c>
      <c r="AA99" s="65" t="str">
        <f t="shared" si="123"/>
        <v/>
      </c>
      <c r="AB99" s="56" t="str">
        <f t="shared" si="124"/>
        <v/>
      </c>
      <c r="AC99" s="66" t="str">
        <f t="shared" si="125"/>
        <v/>
      </c>
      <c r="AD99" s="58" t="str">
        <f t="shared" si="126"/>
        <v/>
      </c>
      <c r="AE99" s="67" t="str">
        <f t="shared" si="127"/>
        <v/>
      </c>
      <c r="AF99" s="60" t="str">
        <f t="shared" si="128"/>
        <v/>
      </c>
      <c r="AG99" s="60" t="str">
        <f t="shared" si="129"/>
        <v/>
      </c>
      <c r="AH99" s="68" t="str">
        <f t="shared" si="130"/>
        <v/>
      </c>
      <c r="AI99" s="69" t="str">
        <f t="shared" si="131"/>
        <v/>
      </c>
      <c r="AJ99" s="63" t="str">
        <f t="shared" si="132"/>
        <v/>
      </c>
      <c r="AK99" s="63" t="str">
        <f t="shared" si="133"/>
        <v/>
      </c>
      <c r="AL99" s="63" t="str">
        <f t="shared" si="134"/>
        <v/>
      </c>
      <c r="AM99" s="63" t="str">
        <f t="shared" si="135"/>
        <v/>
      </c>
      <c r="AN99" s="63" t="str">
        <f t="shared" si="136"/>
        <v/>
      </c>
    </row>
    <row r="100" spans="2:40" ht="24.5" thickTop="1" thickBot="1" x14ac:dyDescent="0.55000000000000004">
      <c r="B100" t="s">
        <v>1003</v>
      </c>
      <c r="C100" s="97" t="s">
        <v>1009</v>
      </c>
      <c r="D100" s="96"/>
      <c r="E100" s="96"/>
      <c r="F100" s="96"/>
      <c r="G100" s="96"/>
      <c r="H100" s="82"/>
      <c r="I100" s="82"/>
      <c r="J100" s="82"/>
      <c r="K100" s="82"/>
      <c r="L100" s="83" t="str">
        <f>IF(C100="","",_xlfn.CONCAT("            { line: ","""",C100,", ",M100:AN100,""", sC: ","""",B100,"""},  ]},"))</f>
        <v xml:space="preserve">            { line: "ASAMBLEA CIERRE, ", sC: "as"},  ]},</v>
      </c>
      <c r="M100" s="55" t="str">
        <f t="shared" si="109"/>
        <v/>
      </c>
      <c r="N100" s="56" t="str">
        <f t="shared" si="110"/>
        <v/>
      </c>
      <c r="O100" s="57" t="str">
        <f t="shared" si="111"/>
        <v/>
      </c>
      <c r="P100" s="58" t="str">
        <f t="shared" si="112"/>
        <v/>
      </c>
      <c r="Q100" s="59" t="str">
        <f t="shared" si="113"/>
        <v/>
      </c>
      <c r="R100" s="60" t="str">
        <f t="shared" si="114"/>
        <v/>
      </c>
      <c r="S100" s="55" t="str">
        <f t="shared" si="115"/>
        <v/>
      </c>
      <c r="T100" s="61" t="str">
        <f t="shared" si="116"/>
        <v/>
      </c>
      <c r="U100" s="62" t="str">
        <f t="shared" si="117"/>
        <v/>
      </c>
      <c r="V100" s="63" t="str">
        <f t="shared" si="118"/>
        <v/>
      </c>
      <c r="W100" s="64" t="str">
        <f t="shared" si="119"/>
        <v/>
      </c>
      <c r="X100" s="63" t="str">
        <f t="shared" si="120"/>
        <v/>
      </c>
      <c r="Y100" s="63" t="str">
        <f t="shared" si="121"/>
        <v/>
      </c>
      <c r="Z100" s="55" t="str">
        <f t="shared" si="122"/>
        <v/>
      </c>
      <c r="AA100" s="65" t="str">
        <f t="shared" si="123"/>
        <v/>
      </c>
      <c r="AB100" s="56" t="str">
        <f t="shared" si="124"/>
        <v/>
      </c>
      <c r="AC100" s="66" t="str">
        <f t="shared" si="125"/>
        <v/>
      </c>
      <c r="AD100" s="58" t="str">
        <f t="shared" si="126"/>
        <v/>
      </c>
      <c r="AE100" s="67" t="str">
        <f t="shared" si="127"/>
        <v/>
      </c>
      <c r="AF100" s="60" t="str">
        <f t="shared" si="128"/>
        <v/>
      </c>
      <c r="AG100" s="60" t="str">
        <f t="shared" si="129"/>
        <v/>
      </c>
      <c r="AH100" s="68" t="str">
        <f t="shared" si="130"/>
        <v/>
      </c>
      <c r="AI100" s="69" t="str">
        <f t="shared" si="131"/>
        <v/>
      </c>
      <c r="AJ100" s="63" t="str">
        <f t="shared" si="132"/>
        <v/>
      </c>
      <c r="AK100" s="63" t="str">
        <f t="shared" si="133"/>
        <v/>
      </c>
      <c r="AL100" s="63" t="str">
        <f t="shared" si="134"/>
        <v/>
      </c>
      <c r="AM100" s="63" t="str">
        <f t="shared" si="135"/>
        <v/>
      </c>
      <c r="AN100" s="63" t="str">
        <f t="shared" si="136"/>
        <v/>
      </c>
    </row>
    <row r="101" spans="2:40" ht="24.5" thickTop="1" thickBot="1" x14ac:dyDescent="0.55000000000000004">
      <c r="C101" s="50"/>
      <c r="D101" s="51"/>
      <c r="E101" s="51"/>
      <c r="F101" s="52"/>
      <c r="G101" s="52"/>
      <c r="H101" s="51"/>
      <c r="I101" s="51"/>
      <c r="J101" s="53"/>
      <c r="K101" s="53"/>
      <c r="L101" s="54" t="str">
        <f t="shared" si="82"/>
        <v/>
      </c>
      <c r="M101" s="55" t="str">
        <f t="shared" si="83"/>
        <v/>
      </c>
      <c r="N101" s="56" t="str">
        <f t="shared" si="84"/>
        <v/>
      </c>
      <c r="O101" s="57" t="str">
        <f t="shared" si="85"/>
        <v/>
      </c>
      <c r="P101" s="58" t="str">
        <f t="shared" si="86"/>
        <v/>
      </c>
      <c r="Q101" s="59" t="str">
        <f t="shared" si="87"/>
        <v/>
      </c>
      <c r="R101" s="60" t="str">
        <f t="shared" si="88"/>
        <v/>
      </c>
      <c r="S101" s="55" t="str">
        <f t="shared" si="89"/>
        <v/>
      </c>
      <c r="T101" s="61" t="str">
        <f t="shared" si="90"/>
        <v/>
      </c>
      <c r="U101" s="62" t="str">
        <f t="shared" si="91"/>
        <v/>
      </c>
      <c r="V101" s="63" t="str">
        <f t="shared" si="92"/>
        <v/>
      </c>
      <c r="W101" s="64" t="str">
        <f t="shared" si="93"/>
        <v/>
      </c>
      <c r="X101" s="63" t="str">
        <f t="shared" si="94"/>
        <v/>
      </c>
      <c r="Y101" s="63" t="str">
        <f t="shared" si="95"/>
        <v/>
      </c>
      <c r="Z101" s="55" t="str">
        <f t="shared" si="96"/>
        <v/>
      </c>
      <c r="AA101" s="65" t="str">
        <f t="shared" si="97"/>
        <v/>
      </c>
      <c r="AB101" s="56" t="str">
        <f t="shared" si="98"/>
        <v/>
      </c>
      <c r="AC101" s="66" t="str">
        <f t="shared" si="99"/>
        <v/>
      </c>
      <c r="AD101" s="58" t="str">
        <f t="shared" si="71"/>
        <v/>
      </c>
      <c r="AE101" s="67" t="str">
        <f t="shared" si="100"/>
        <v/>
      </c>
      <c r="AF101" s="60" t="str">
        <f t="shared" si="101"/>
        <v/>
      </c>
      <c r="AG101" s="60" t="str">
        <f t="shared" si="102"/>
        <v/>
      </c>
      <c r="AH101" s="68" t="str">
        <f t="shared" si="103"/>
        <v/>
      </c>
      <c r="AI101" s="69" t="str">
        <f t="shared" si="104"/>
        <v/>
      </c>
      <c r="AJ101" s="63" t="str">
        <f t="shared" si="105"/>
        <v/>
      </c>
      <c r="AK101" s="63" t="str">
        <f t="shared" si="77"/>
        <v/>
      </c>
      <c r="AL101" s="63" t="str">
        <f t="shared" si="106"/>
        <v/>
      </c>
      <c r="AM101" s="63" t="str">
        <f t="shared" si="107"/>
        <v/>
      </c>
      <c r="AN101" s="63" t="str">
        <f t="shared" si="108"/>
        <v/>
      </c>
    </row>
    <row r="102" spans="2:40" ht="24" customHeight="1" thickTop="1" x14ac:dyDescent="0.6">
      <c r="B102" s="94"/>
      <c r="C102" s="94"/>
      <c r="D102" s="94"/>
      <c r="E102" s="94"/>
      <c r="F102" s="94"/>
      <c r="G102" s="94"/>
      <c r="H102" s="94"/>
      <c r="I102" s="94"/>
      <c r="J102" s="94"/>
      <c r="K102" s="94"/>
      <c r="L102" s="98" t="str">
        <f>_xlfn.CONCAT("]}, // ULTIMA LINEA DEL CANTO: ",L1)</f>
        <v>]}, // ULTIMA LINEA DEL CANTO: ALELUYA INTERLECCIONAL</v>
      </c>
      <c r="M102" s="94"/>
    </row>
    <row r="103" spans="2:40" ht="20.5" x14ac:dyDescent="0.35">
      <c r="L103" s="99" t="s">
        <v>1012</v>
      </c>
      <c r="M103" s="100"/>
    </row>
    <row r="104" spans="2:40" x14ac:dyDescent="0.35">
      <c r="M104"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9985" r:id="rId4" name="Button 1">
              <controlPr defaultSize="0" print="0" autoFill="0" autoPict="0" macro="[1]!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1A7AFC-4F76-4B3D-9AA7-5A8A3B4CADC8}">
  <sheetPr codeName="Sheet89">
    <tabColor rgb="FF00B0F0"/>
  </sheetPr>
  <dimension ref="A1:AN107"/>
  <sheetViews>
    <sheetView zoomScale="85" zoomScaleNormal="85" workbookViewId="0">
      <pane xSplit="2" ySplit="1" topLeftCell="C2" activePane="bottomRight" state="frozen"/>
      <selection pane="topRight" activeCell="C1" sqref="C1"/>
      <selection pane="bottomLeft" activeCell="A2" sqref="A2"/>
      <selection pane="bottomRight" activeCell="L2" sqref="L2"/>
    </sheetView>
  </sheetViews>
  <sheetFormatPr defaultRowHeight="14.5" outlineLevelRow="1"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181</v>
      </c>
      <c r="E1" s="39"/>
      <c r="F1" s="39"/>
      <c r="G1" s="39"/>
      <c r="H1" s="39"/>
      <c r="I1" s="39"/>
      <c r="J1" s="39"/>
      <c r="K1" s="39"/>
      <c r="L1" s="120" t="str">
        <f ca="1">UPPER(VLOOKUP(C1,Table223[],3,FALSE))</f>
        <v>ALELUYA PASCUAL</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ALELUYA PASCUAL               ║</v>
      </c>
    </row>
    <row r="5" spans="2:32" ht="23" x14ac:dyDescent="0.35">
      <c r="L5" s="45" t="s">
        <v>986</v>
      </c>
    </row>
    <row r="6" spans="2:32" ht="23" x14ac:dyDescent="0.35">
      <c r="L6" s="121"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aleluyapascual</v>
      </c>
      <c r="L7" s="122" t="str">
        <f ca="1">_xlfn.CONCAT("        id: ","""",C7,"""",",")</f>
        <v xml:space="preserve">        id: "aleluyapascual",</v>
      </c>
    </row>
    <row r="8" spans="2:32" ht="23" x14ac:dyDescent="0.35">
      <c r="C8" t="str">
        <f ca="1">PROPER(L1)</f>
        <v>Aleluya Pascual</v>
      </c>
      <c r="L8" s="122" t="str">
        <f ca="1">_xlfn.CONCAT("        tt: ","""",C8,"""",",")</f>
        <v xml:space="preserve">        tt: "Aleluya Pascual",</v>
      </c>
    </row>
    <row r="9" spans="2:32" ht="23" x14ac:dyDescent="0.35">
      <c r="C9" t="str">
        <f ca="1">PROPER(L1)</f>
        <v>Aleluya Pascual</v>
      </c>
      <c r="L9" s="122" t="str">
        <f ca="1">_xlfn.CONCAT("        title: ","""",C9,"""",",")</f>
        <v xml:space="preserve">        title: "Aleluya Pascual",</v>
      </c>
    </row>
    <row r="10" spans="2:32" ht="23" x14ac:dyDescent="0.35">
      <c r="C10" t="str">
        <f ca="1">VLOOKUP(C1,Table223[#Data],4,FALSE)</f>
        <v>Apropiado para el tiempo Pascual</v>
      </c>
      <c r="L10" s="122" t="str">
        <f ca="1">_xlfn.CONCAT("        ","subtitle: ","""",C10,"""",",")</f>
        <v xml:space="preserve">        subtitle: "Apropiado para el tiempo Pascual",</v>
      </c>
    </row>
    <row r="11" spans="2:32" ht="23" x14ac:dyDescent="0.35">
      <c r="C11" t="str">
        <f ca="1">_xlfn.CONCAT("category: [",VLOOKUP(C1,Table223[#Data],16,FALSE),"],")</f>
        <v>category: ["Liturgia","Pascua"],</v>
      </c>
      <c r="L11" s="122" t="str">
        <f ca="1">_xlfn.CONCAT("        ",C11)</f>
        <v xml:space="preserve">        category: ["Liturgia","Pascua"],</v>
      </c>
    </row>
    <row r="12" spans="2:32" ht="23" x14ac:dyDescent="0.35">
      <c r="C12" t="str">
        <f ca="1">VLOOKUP(C1,Table223[#Data],5,FALSE)</f>
        <v>Liturgia</v>
      </c>
      <c r="L12" s="122" t="str">
        <f ca="1">_xlfn.CONCAT("        catCanto: ","""",C12,"""",",   // Precatecumenado | Catecumenado | Liturgia | Eleccion")</f>
        <v xml:space="preserve">        catCanto: "Liturgia",   // Precatecumenado | Catecumenado | Liturgia | Eleccion</v>
      </c>
    </row>
    <row r="13" spans="2:32" ht="23" x14ac:dyDescent="0.35">
      <c r="L13" s="122" t="str">
        <f>_xlfn.CONCAT("        cejilla: ","""",C13,"""",",")</f>
        <v xml:space="preserve">        cejilla: "",</v>
      </c>
    </row>
    <row r="14" spans="2:32" ht="23" x14ac:dyDescent="0.35">
      <c r="L14" s="122" t="str">
        <f>_xlfn.CONCAT("        nCan: ","""",C14,"""",",")</f>
        <v xml:space="preserve">        nCan: "",</v>
      </c>
    </row>
    <row r="15" spans="2:32" ht="23" x14ac:dyDescent="0.35">
      <c r="L15" s="122" t="str">
        <f>_xlfn.CONCAT("        nCanURL: ","""",C15,"""",",")</f>
        <v xml:space="preserve">        nCanURL: "",</v>
      </c>
    </row>
    <row r="16" spans="2:32" ht="23" x14ac:dyDescent="0.35">
      <c r="C16">
        <f ca="1">VLOOKUP(C1,Table223[#Data],1,FALSE)</f>
        <v>181</v>
      </c>
      <c r="L16" s="122" t="str">
        <f ca="1">_xlfn.CONCAT("        dbno: ","""",C16,"""",",")</f>
        <v xml:space="preserve">        dbno: "181",</v>
      </c>
    </row>
    <row r="17" spans="1:40" ht="23" x14ac:dyDescent="0.35">
      <c r="L17" s="122" t="str">
        <f>_xlfn.CONCAT("        notes: ","""",C17,"""",",")</f>
        <v xml:space="preserve">        notes: "",</v>
      </c>
    </row>
    <row r="18" spans="1:40" ht="23" x14ac:dyDescent="0.35">
      <c r="C18" t="s">
        <v>988</v>
      </c>
      <c r="L18" s="122" t="str">
        <f>_xlfn.CONCAT("        mant: ","""",C18,"""",",")</f>
        <v xml:space="preserve">        mant: "Si",</v>
      </c>
    </row>
    <row r="19" spans="1:40" ht="23" x14ac:dyDescent="0.35">
      <c r="C19" t="str">
        <f ca="1">C7</f>
        <v>aleluyapascual</v>
      </c>
      <c r="L19" s="122" t="str">
        <f ca="1">_xlfn.CONCAT("        audioSrc: ","""https://audio.resucito.do/",C19,".mp3""",",")</f>
        <v xml:space="preserve">        audioSrc: "https://audio.resucito.do/aleluyapascual.mp3",</v>
      </c>
    </row>
    <row r="20" spans="1:40" ht="23" x14ac:dyDescent="0.35">
      <c r="L20" s="45" t="s">
        <v>989</v>
      </c>
    </row>
    <row r="21" spans="1:40" ht="23" x14ac:dyDescent="0.35">
      <c r="L21" s="122" t="s">
        <v>2400</v>
      </c>
    </row>
    <row r="22" spans="1:40" ht="23" x14ac:dyDescent="0.35">
      <c r="L22" s="122" t="s">
        <v>991</v>
      </c>
    </row>
    <row r="23" spans="1:40" ht="23" x14ac:dyDescent="0.35">
      <c r="L23" s="122" t="s">
        <v>992</v>
      </c>
    </row>
    <row r="24" spans="1:40" ht="23" x14ac:dyDescent="0.35">
      <c r="C24" t="s">
        <v>1014</v>
      </c>
      <c r="L24" s="122" t="s">
        <v>993</v>
      </c>
    </row>
    <row r="25" spans="1:40" ht="23" x14ac:dyDescent="0.35">
      <c r="L25" s="122" t="s">
        <v>994</v>
      </c>
    </row>
    <row r="26" spans="1:40" ht="23" x14ac:dyDescent="0.35">
      <c r="B26">
        <f ca="1">+C1-1</f>
        <v>180</v>
      </c>
      <c r="C26" t="str">
        <f ca="1">VLOOKUP(B26,Table4[#Data],13,FALSE)</f>
        <v>"/src/index.html?canto=aleluyainterleccional"</v>
      </c>
      <c r="L26" s="122" t="str">
        <f ca="1">_xlfn.CONCAT("        ant: ",C26,",")</f>
        <v xml:space="preserve">        ant: "/src/index.html?canto=aleluyainterleccional",</v>
      </c>
    </row>
    <row r="27" spans="1:40" ht="23" x14ac:dyDescent="0.35">
      <c r="B27">
        <f ca="1">+C1+1</f>
        <v>182</v>
      </c>
      <c r="C27" t="str">
        <f ca="1">VLOOKUP(B27,Table4[#Data],13,FALSE)</f>
        <v>"/src/index.html?canto=antifonaparaelevangelio"</v>
      </c>
      <c r="L27" s="122" t="str">
        <f ca="1">_xlfn.CONCAT("        sig: ",C27,",")</f>
        <v xml:space="preserve">        sig: "/src/index.html?canto=antifonaparaelevangelio",</v>
      </c>
    </row>
    <row r="28" spans="1:40" ht="23" x14ac:dyDescent="0.35">
      <c r="L28" s="45" t="s">
        <v>995</v>
      </c>
    </row>
    <row r="29" spans="1:40" ht="36" thickBot="1" x14ac:dyDescent="0.4">
      <c r="A29" s="48"/>
      <c r="B29" s="48"/>
      <c r="C29" s="48" t="s">
        <v>2401</v>
      </c>
      <c r="D29" s="48"/>
      <c r="E29" s="48"/>
      <c r="F29" s="48"/>
      <c r="G29" s="48"/>
      <c r="H29" s="48"/>
      <c r="I29" s="48"/>
      <c r="J29" s="48"/>
      <c r="K29" s="48"/>
      <c r="L29" s="123" t="s">
        <v>996</v>
      </c>
    </row>
    <row r="30" spans="1:40" ht="24.5" thickTop="1" thickBot="1" x14ac:dyDescent="0.55000000000000004">
      <c r="B30" t="s">
        <v>1018</v>
      </c>
      <c r="C30" s="124" t="s">
        <v>2402</v>
      </c>
      <c r="D30" s="125" t="s">
        <v>1017</v>
      </c>
      <c r="E30" s="51"/>
      <c r="F30" s="52" t="s">
        <v>1015</v>
      </c>
      <c r="G30" s="52"/>
      <c r="H30" s="51" t="s">
        <v>1017</v>
      </c>
      <c r="I30" s="51"/>
      <c r="J30" s="53"/>
      <c r="K30" s="53"/>
      <c r="L30" s="77" t="str">
        <f t="shared" ref="L30:L32" si="0">IF(C30="","",_xlfn.CONCAT("            { line: ","""",C30,", ",M30:AN30,""", sC: ","""",B30,"""},"))</f>
        <v xml:space="preserve">            { line: "Cristo Jesús ha resucitado., (La,,20)(Mi,,250)(La,,350)", sC: "tc"},</v>
      </c>
      <c r="M30" s="55" t="str">
        <f t="shared" ref="M30:M35" si="1">IF(N30="","","(")</f>
        <v>(</v>
      </c>
      <c r="N30" s="56" t="str">
        <f t="shared" ref="N30:N93" si="2">IF(D30="","",D30)</f>
        <v>La</v>
      </c>
      <c r="O30" s="57" t="str">
        <f t="shared" ref="O30:O35" si="3">IF(N30="","",",")</f>
        <v>,</v>
      </c>
      <c r="P30" s="58" t="str">
        <f t="shared" ref="P30:P93" si="4">IF(E30="","",E30)</f>
        <v/>
      </c>
      <c r="Q30" s="59" t="str">
        <f t="shared" ref="Q30:Q35" si="5">IF(N30="","",",")</f>
        <v>,</v>
      </c>
      <c r="R30" s="60">
        <f t="shared" ref="R30:R93" si="6">IF(N30="Do",10,IF(N30="Re",22,IF(N30="Mi",20,IF(N30="Fa",20,IF(N30="Sol",14,IF(N30="La",20,IF(N30="Si",20,IF(N30="Do#",14,IF(N30="Fa#",15,IF(N30="Sol#",20,IF(N30="Si♭",17,"")))))))))))</f>
        <v>20</v>
      </c>
      <c r="S30" s="55" t="str">
        <f t="shared" ref="S30:S35" si="7">IF(N30="","",")")</f>
        <v>)</v>
      </c>
      <c r="T30" s="61" t="str">
        <f t="shared" ref="T30:T35" si="8">IF(U30="","","(")</f>
        <v>(</v>
      </c>
      <c r="U30" s="62" t="str">
        <f t="shared" ref="U30:U93" si="9">IF(F30="","",F30)</f>
        <v>Mi</v>
      </c>
      <c r="V30" s="63" t="str">
        <f t="shared" ref="V30:V35" si="10">IF(U30="","",",")</f>
        <v>,</v>
      </c>
      <c r="W30" s="64" t="str">
        <f t="shared" ref="W30:W93" si="11">IF(G30="","",G30)</f>
        <v/>
      </c>
      <c r="X30" s="63" t="str">
        <f t="shared" ref="X30:X35" si="12">IF(U30="","",",")</f>
        <v>,</v>
      </c>
      <c r="Y30" s="63">
        <f t="shared" ref="Y30:Y35" si="13">IF(U30="","",250)</f>
        <v>250</v>
      </c>
      <c r="Z30" s="55" t="str">
        <f t="shared" ref="Z30:Z35" si="14">IF(U30="","",")")</f>
        <v>)</v>
      </c>
      <c r="AA30" s="65" t="str">
        <f t="shared" ref="AA30:AA35" si="15">IF(AB30="","","(")</f>
        <v>(</v>
      </c>
      <c r="AB30" s="56" t="str">
        <f t="shared" ref="AB30:AB93" si="16">IF(H30="","",H30)</f>
        <v>La</v>
      </c>
      <c r="AC30" s="66" t="str">
        <f t="shared" ref="AC30:AC35" si="17">IF(AB30="","",",")</f>
        <v>,</v>
      </c>
      <c r="AD30" s="58" t="str">
        <f t="shared" ref="AD30:AD35" si="18">IF(I30="","",I30)</f>
        <v/>
      </c>
      <c r="AE30" s="67" t="str">
        <f t="shared" ref="AE30:AE35" si="19">IF(AB30="","",",")</f>
        <v>,</v>
      </c>
      <c r="AF30" s="60">
        <f t="shared" ref="AF30:AF35" si="20">IF(AB30="","",350)</f>
        <v>350</v>
      </c>
      <c r="AG30" s="60" t="str">
        <f t="shared" ref="AG30:AG35" si="21">IF(AB30="","",")")</f>
        <v>)</v>
      </c>
      <c r="AH30" s="68" t="str">
        <f t="shared" ref="AH30:AH35" si="22">IF(AI30="","","(")</f>
        <v/>
      </c>
      <c r="AI30" s="69" t="str">
        <f t="shared" ref="AI30:AI93"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1:40" ht="26.5" thickTop="1" thickBot="1" x14ac:dyDescent="0.55000000000000004">
      <c r="A31" s="72"/>
      <c r="B31" s="72"/>
      <c r="C31" s="72"/>
      <c r="D31" s="73"/>
      <c r="E31" s="73"/>
      <c r="F31" s="73"/>
      <c r="G31" s="73"/>
      <c r="H31" s="73"/>
      <c r="I31" s="73"/>
      <c r="J31" s="73"/>
      <c r="K31" s="73"/>
      <c r="L31" s="74" t="s">
        <v>997</v>
      </c>
      <c r="M31" s="55"/>
      <c r="N31" s="56"/>
      <c r="O31" s="57"/>
      <c r="P31" s="58"/>
      <c r="Q31" s="59"/>
      <c r="R31" s="60" t="str">
        <f>IF(N31="Do",10,IF(N31="Re",22,IF(N31="Mi",20,IF(N31="Fa",20,IF(N31="Sol",14,IF(N31="La",20,IF(N31="Si",20,IF(N31="Do#",14,IF(N31="Fa#",15,IF(N31="Sol#",20,IF(N31="Si♭",17,"")))))))))))</f>
        <v/>
      </c>
      <c r="S31" s="55"/>
      <c r="T31" s="61"/>
      <c r="U31" s="62"/>
      <c r="V31" s="63"/>
      <c r="W31" s="64"/>
      <c r="X31" s="63"/>
      <c r="Y31" s="63"/>
      <c r="Z31" s="55"/>
      <c r="AA31" s="65"/>
      <c r="AB31" s="56"/>
      <c r="AC31" s="66"/>
      <c r="AD31" s="58"/>
      <c r="AE31" s="67"/>
      <c r="AF31" s="60"/>
      <c r="AG31" s="60"/>
      <c r="AH31" s="68"/>
      <c r="AI31" s="69"/>
      <c r="AJ31" s="63"/>
      <c r="AK31" s="63"/>
      <c r="AL31" s="63"/>
      <c r="AM31" s="63"/>
      <c r="AN31" s="63"/>
    </row>
    <row r="32" spans="1:40" ht="24.5" thickTop="1" thickBot="1" x14ac:dyDescent="0.55000000000000004">
      <c r="B32" t="s">
        <v>2403</v>
      </c>
      <c r="C32" s="124" t="s">
        <v>1156</v>
      </c>
      <c r="D32" s="125" t="s">
        <v>1015</v>
      </c>
      <c r="E32" s="51"/>
      <c r="F32" s="52" t="s">
        <v>1017</v>
      </c>
      <c r="G32" s="52"/>
      <c r="H32" s="51"/>
      <c r="I32" s="51"/>
      <c r="J32" s="53"/>
      <c r="K32" s="53"/>
      <c r="L32" s="77" t="str">
        <f t="shared" si="0"/>
        <v xml:space="preserve">            { line: "ALELUYA, ALELUYA, ALELUYA., (Mi,,20)(La,,250)", sC: "ta1 as"},</v>
      </c>
      <c r="M32" s="55" t="str">
        <f t="shared" si="1"/>
        <v>(</v>
      </c>
      <c r="N32" s="56" t="str">
        <f t="shared" si="2"/>
        <v>Mi</v>
      </c>
      <c r="O32" s="57" t="str">
        <f t="shared" si="3"/>
        <v>,</v>
      </c>
      <c r="P32" s="58" t="str">
        <f t="shared" si="4"/>
        <v/>
      </c>
      <c r="Q32" s="59" t="str">
        <f t="shared" si="5"/>
        <v>,</v>
      </c>
      <c r="R32" s="60">
        <f t="shared" si="6"/>
        <v>20</v>
      </c>
      <c r="S32" s="55" t="str">
        <f t="shared" si="7"/>
        <v>)</v>
      </c>
      <c r="T32" s="61" t="str">
        <f t="shared" si="8"/>
        <v>(</v>
      </c>
      <c r="U32" s="62" t="str">
        <f t="shared" si="9"/>
        <v>La</v>
      </c>
      <c r="V32" s="63" t="str">
        <f t="shared" si="10"/>
        <v>,</v>
      </c>
      <c r="W32" s="64" t="str">
        <f t="shared" si="11"/>
        <v/>
      </c>
      <c r="X32" s="63" t="str">
        <f t="shared" si="12"/>
        <v>,</v>
      </c>
      <c r="Y32" s="63">
        <f t="shared" si="13"/>
        <v>250</v>
      </c>
      <c r="Z32" s="55" t="str">
        <f t="shared" si="14"/>
        <v>)</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4.5" thickTop="1" thickBot="1" x14ac:dyDescent="0.55000000000000004">
      <c r="B33" t="s">
        <v>2404</v>
      </c>
      <c r="C33" s="124" t="s">
        <v>1156</v>
      </c>
      <c r="D33" s="125" t="s">
        <v>1015</v>
      </c>
      <c r="E33" s="51"/>
      <c r="F33" s="52" t="s">
        <v>1017</v>
      </c>
      <c r="G33" s="52"/>
      <c r="H33" s="51"/>
      <c r="I33" s="51"/>
      <c r="J33" s="53"/>
      <c r="K33" s="53"/>
      <c r="L33" s="77" t="str">
        <f>IF(C33="","",_xlfn.CONCAT("            { line: ","""",C33,", ",M33:AN33,""", sC: ","""",B33,"""},"))</f>
        <v xml:space="preserve">            { line: "ALELUYA, ALELUYA, ALELUYA., (Mi,,20)(La,,250)", sC: "ta2 as"},</v>
      </c>
      <c r="M33" s="55" t="str">
        <f t="shared" si="1"/>
        <v>(</v>
      </c>
      <c r="N33" s="56" t="str">
        <f t="shared" si="2"/>
        <v>Mi</v>
      </c>
      <c r="O33" s="57" t="str">
        <f t="shared" si="3"/>
        <v>,</v>
      </c>
      <c r="P33" s="58" t="str">
        <f t="shared" si="4"/>
        <v/>
      </c>
      <c r="Q33" s="59" t="str">
        <f t="shared" si="5"/>
        <v>,</v>
      </c>
      <c r="R33" s="60">
        <f t="shared" si="6"/>
        <v>20</v>
      </c>
      <c r="S33" s="55" t="str">
        <f t="shared" si="7"/>
        <v>)</v>
      </c>
      <c r="T33" s="61" t="str">
        <f t="shared" si="8"/>
        <v>(</v>
      </c>
      <c r="U33" s="62" t="str">
        <f t="shared" si="9"/>
        <v>La</v>
      </c>
      <c r="V33" s="63" t="str">
        <f t="shared" si="10"/>
        <v>,</v>
      </c>
      <c r="W33" s="64" t="str">
        <f t="shared" si="11"/>
        <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4.5" thickTop="1" thickBot="1" x14ac:dyDescent="0.55000000000000004">
      <c r="B34" t="s">
        <v>1001</v>
      </c>
      <c r="C34" s="124" t="s">
        <v>1156</v>
      </c>
      <c r="D34" s="125" t="s">
        <v>1015</v>
      </c>
      <c r="E34" s="51"/>
      <c r="F34" s="52" t="s">
        <v>1017</v>
      </c>
      <c r="G34" s="52"/>
      <c r="H34" s="51"/>
      <c r="I34" s="51"/>
      <c r="J34" s="53"/>
      <c r="K34" s="53"/>
      <c r="L34" s="77" t="str">
        <f>IF(C34="","",_xlfn.CONCAT("            { line: ","""",C34,", ",M34:AN34,""", sC: ","""",B34,"""},"))</f>
        <v xml:space="preserve">            { line: "ALELUYA, ALELUYA, ALELUYA., (Mi,,20)(La,,250)", sC: "ta as"},</v>
      </c>
      <c r="M34" s="55" t="str">
        <f t="shared" si="1"/>
        <v>(</v>
      </c>
      <c r="N34" s="56" t="str">
        <f t="shared" si="2"/>
        <v>Mi</v>
      </c>
      <c r="O34" s="57" t="str">
        <f t="shared" si="3"/>
        <v>,</v>
      </c>
      <c r="P34" s="58" t="str">
        <f t="shared" si="4"/>
        <v/>
      </c>
      <c r="Q34" s="59" t="str">
        <f t="shared" si="5"/>
        <v>,</v>
      </c>
      <c r="R34" s="60">
        <f t="shared" si="6"/>
        <v>20</v>
      </c>
      <c r="S34" s="55" t="str">
        <f t="shared" si="7"/>
        <v>)</v>
      </c>
      <c r="T34" s="61" t="str">
        <f t="shared" si="8"/>
        <v>(</v>
      </c>
      <c r="U34" s="62" t="str">
        <f t="shared" si="9"/>
        <v>La</v>
      </c>
      <c r="V34" s="63" t="str">
        <f t="shared" si="10"/>
        <v>,</v>
      </c>
      <c r="W34" s="64" t="str">
        <f t="shared" si="11"/>
        <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4.5" thickTop="1" thickBot="1" x14ac:dyDescent="0.55000000000000004">
      <c r="B35" t="s">
        <v>1003</v>
      </c>
      <c r="C35" s="124" t="s">
        <v>1156</v>
      </c>
      <c r="D35" s="125" t="s">
        <v>1015</v>
      </c>
      <c r="E35" s="51"/>
      <c r="F35" s="52" t="s">
        <v>1017</v>
      </c>
      <c r="G35" s="52"/>
      <c r="H35" s="51"/>
      <c r="I35" s="51"/>
      <c r="J35" s="53"/>
      <c r="K35" s="53"/>
      <c r="L35" s="77" t="str">
        <f t="shared" ref="L35:L41" si="29">IF(C35="","",_xlfn.CONCAT("            { line: ","""",C35,", ",M35:AN35,""", sC: ","""",B35,"""},"))</f>
        <v xml:space="preserve">            { line: "ALELUYA, ALELUYA, ALELUYA., (Mi,,20)(La,,250)", sC: "as"},</v>
      </c>
      <c r="M35" s="55" t="str">
        <f t="shared" si="1"/>
        <v>(</v>
      </c>
      <c r="N35" s="56" t="str">
        <f t="shared" si="2"/>
        <v>Mi</v>
      </c>
      <c r="O35" s="57" t="str">
        <f t="shared" si="3"/>
        <v>,</v>
      </c>
      <c r="P35" s="58" t="str">
        <f t="shared" si="4"/>
        <v/>
      </c>
      <c r="Q35" s="59" t="str">
        <f t="shared" si="5"/>
        <v>,</v>
      </c>
      <c r="R35" s="60">
        <f t="shared" si="6"/>
        <v>20</v>
      </c>
      <c r="S35" s="55" t="str">
        <f t="shared" si="7"/>
        <v>)</v>
      </c>
      <c r="T35" s="61" t="str">
        <f t="shared" si="8"/>
        <v>(</v>
      </c>
      <c r="U35" s="62" t="str">
        <f t="shared" si="9"/>
        <v>La</v>
      </c>
      <c r="V35" s="63" t="str">
        <f t="shared" si="10"/>
        <v>,</v>
      </c>
      <c r="W35" s="64" t="str">
        <f t="shared" si="11"/>
        <v/>
      </c>
      <c r="X35" s="63" t="str">
        <f t="shared" si="12"/>
        <v>,</v>
      </c>
      <c r="Y35" s="63">
        <f t="shared" si="13"/>
        <v>250</v>
      </c>
      <c r="Z35" s="55" t="str">
        <f t="shared" si="14"/>
        <v>)</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6.5" thickTop="1" thickBot="1" x14ac:dyDescent="0.55000000000000004">
      <c r="A36" s="72"/>
      <c r="B36" s="72"/>
      <c r="C36" s="72"/>
      <c r="D36" s="73"/>
      <c r="E36" s="73"/>
      <c r="F36" s="73"/>
      <c r="G36" s="73"/>
      <c r="H36" s="73"/>
      <c r="I36" s="73"/>
      <c r="J36" s="73"/>
      <c r="K36" s="73"/>
      <c r="L36" s="74" t="s">
        <v>997</v>
      </c>
      <c r="M36" s="55"/>
      <c r="N36" s="56"/>
      <c r="O36" s="57"/>
      <c r="P36" s="58"/>
      <c r="Q36" s="59"/>
      <c r="R36" s="60" t="str">
        <f>IF(N36="Do",10,IF(N36="Re",22,IF(N36="Mi",20,IF(N36="Fa",20,IF(N36="Sol",14,IF(N36="La",20,IF(N36="Si",20,IF(N36="Do#",14,IF(N36="Fa#",15,IF(N36="Sol#",20,IF(N36="Si♭",17,"")))))))))))</f>
        <v/>
      </c>
      <c r="S36" s="55"/>
      <c r="T36" s="61"/>
      <c r="U36" s="62"/>
      <c r="V36" s="63"/>
      <c r="W36" s="64"/>
      <c r="X36" s="63"/>
      <c r="Y36" s="63"/>
      <c r="Z36" s="55"/>
      <c r="AA36" s="65"/>
      <c r="AB36" s="56"/>
      <c r="AC36" s="66"/>
      <c r="AD36" s="58"/>
      <c r="AE36" s="67"/>
      <c r="AF36" s="60"/>
      <c r="AG36" s="60"/>
      <c r="AH36" s="68"/>
      <c r="AI36" s="69"/>
      <c r="AJ36" s="63"/>
      <c r="AK36" s="63"/>
      <c r="AL36" s="63"/>
      <c r="AM36" s="63"/>
      <c r="AN36" s="63"/>
    </row>
    <row r="37" spans="1:40" ht="24.5" thickTop="1" thickBot="1" x14ac:dyDescent="0.55000000000000004">
      <c r="B37" t="s">
        <v>1018</v>
      </c>
      <c r="C37" s="124" t="s">
        <v>2402</v>
      </c>
      <c r="D37" s="125" t="s">
        <v>1017</v>
      </c>
      <c r="E37" s="51"/>
      <c r="F37" s="52" t="s">
        <v>1015</v>
      </c>
      <c r="G37" s="52"/>
      <c r="H37" s="51" t="s">
        <v>1017</v>
      </c>
      <c r="I37" s="51"/>
      <c r="J37" s="53"/>
      <c r="K37" s="53"/>
      <c r="L37" s="54" t="str">
        <f t="shared" si="29"/>
        <v xml:space="preserve">            { line: "Cristo Jesús ha resucitado., (La,,20)(Mi,,250)(La,,350)", sC: "tc"},</v>
      </c>
      <c r="M37" s="55" t="str">
        <f>IF(N37="","","(")</f>
        <v>(</v>
      </c>
      <c r="N37" s="56" t="str">
        <f>IF(D37="","",D37)</f>
        <v>La</v>
      </c>
      <c r="O37" s="57" t="str">
        <f>IF(N37="","",",")</f>
        <v>,</v>
      </c>
      <c r="P37" s="58" t="str">
        <f>IF(E37="","",E37)</f>
        <v/>
      </c>
      <c r="Q37" s="59" t="str">
        <f>IF(N37="","",",")</f>
        <v>,</v>
      </c>
      <c r="R37" s="60">
        <f t="shared" si="6"/>
        <v>20</v>
      </c>
      <c r="S37" s="55" t="str">
        <f>IF(N37="","",")")</f>
        <v>)</v>
      </c>
      <c r="T37" s="61" t="str">
        <f>IF(U37="","","(")</f>
        <v>(</v>
      </c>
      <c r="U37" s="62" t="str">
        <f>IF(F37="","",F37)</f>
        <v>Mi</v>
      </c>
      <c r="V37" s="63" t="str">
        <f>IF(U37="","",",")</f>
        <v>,</v>
      </c>
      <c r="W37" s="64" t="str">
        <f>IF(G37="","",G37)</f>
        <v/>
      </c>
      <c r="X37" s="63" t="str">
        <f>IF(U37="","",",")</f>
        <v>,</v>
      </c>
      <c r="Y37" s="63">
        <f>IF(U37="","",250)</f>
        <v>250</v>
      </c>
      <c r="Z37" s="55" t="str">
        <f>IF(U37="","",")")</f>
        <v>)</v>
      </c>
      <c r="AA37" s="65" t="str">
        <f>IF(AB37="","","(")</f>
        <v>(</v>
      </c>
      <c r="AB37" s="56" t="str">
        <f>IF(H37="","",H37)</f>
        <v>La</v>
      </c>
      <c r="AC37" s="66" t="str">
        <f>IF(AB37="","",",")</f>
        <v>,</v>
      </c>
      <c r="AD37" s="58" t="str">
        <f>IF(I37="","",I37)</f>
        <v/>
      </c>
      <c r="AE37" s="67" t="str">
        <f>IF(AB37="","",",")</f>
        <v>,</v>
      </c>
      <c r="AF37" s="60">
        <f>IF(AB37="","",350)</f>
        <v>350</v>
      </c>
      <c r="AG37" s="60" t="str">
        <f>IF(AB37="","",")")</f>
        <v>)</v>
      </c>
      <c r="AH37" s="68" t="str">
        <f>IF(AI37="","","(")</f>
        <v/>
      </c>
      <c r="AI37" s="69" t="str">
        <f>IF(J37="","",J37)</f>
        <v/>
      </c>
      <c r="AJ37" s="63" t="str">
        <f>IF(AI37="","",",")</f>
        <v/>
      </c>
      <c r="AK37" s="63" t="str">
        <f>IF(K37="","",K37)</f>
        <v/>
      </c>
      <c r="AL37" s="63" t="str">
        <f>IF(AI37="","",",")</f>
        <v/>
      </c>
      <c r="AM37" s="63" t="str">
        <f>IF(AI37="","",450)</f>
        <v/>
      </c>
      <c r="AN37" s="63" t="str">
        <f>IF(AI37="","",")")</f>
        <v/>
      </c>
    </row>
    <row r="38" spans="1:40" ht="26.5" thickTop="1" thickBot="1" x14ac:dyDescent="0.55000000000000004">
      <c r="A38" s="72"/>
      <c r="B38" s="72"/>
      <c r="C38" s="72"/>
      <c r="D38" s="73"/>
      <c r="E38" s="73"/>
      <c r="F38" s="73"/>
      <c r="G38" s="73"/>
      <c r="H38" s="73"/>
      <c r="I38" s="73"/>
      <c r="J38" s="73"/>
      <c r="K38" s="73"/>
      <c r="L38" s="74" t="s">
        <v>997</v>
      </c>
      <c r="M38" s="55"/>
      <c r="N38" s="56"/>
      <c r="O38" s="57"/>
      <c r="P38" s="58"/>
      <c r="Q38" s="59"/>
      <c r="R38" s="60" t="str">
        <f>IF(N38="Do",10,IF(N38="Re",22,IF(N38="Mi",20,IF(N38="Fa",20,IF(N38="Sol",14,IF(N38="La",20,IF(N38="Si",20,IF(N38="Do#",14,IF(N38="Fa#",15,IF(N38="Sol#",20,IF(N38="Si♭",17,"")))))))))))</f>
        <v/>
      </c>
      <c r="S38" s="55"/>
      <c r="T38" s="61"/>
      <c r="U38" s="62"/>
      <c r="V38" s="63"/>
      <c r="W38" s="64"/>
      <c r="X38" s="63"/>
      <c r="Y38" s="63"/>
      <c r="Z38" s="55"/>
      <c r="AA38" s="65"/>
      <c r="AB38" s="56"/>
      <c r="AC38" s="66"/>
      <c r="AD38" s="58"/>
      <c r="AE38" s="67"/>
      <c r="AF38" s="60"/>
      <c r="AG38" s="60"/>
      <c r="AH38" s="68"/>
      <c r="AI38" s="69"/>
      <c r="AJ38" s="63"/>
      <c r="AK38" s="63"/>
      <c r="AL38" s="63"/>
      <c r="AM38" s="63"/>
      <c r="AN38" s="63"/>
    </row>
    <row r="39" spans="1:40" ht="24.5" thickTop="1" thickBot="1" x14ac:dyDescent="0.55000000000000004">
      <c r="B39" t="s">
        <v>2404</v>
      </c>
      <c r="C39" s="124" t="s">
        <v>1156</v>
      </c>
      <c r="D39" s="125" t="s">
        <v>1015</v>
      </c>
      <c r="E39" s="51"/>
      <c r="F39" s="52" t="s">
        <v>1017</v>
      </c>
      <c r="G39" s="52"/>
      <c r="H39" s="51"/>
      <c r="I39" s="51"/>
      <c r="J39" s="53"/>
      <c r="K39" s="53"/>
      <c r="L39" s="54" t="str">
        <f t="shared" si="29"/>
        <v xml:space="preserve">            { line: "ALELUYA, ALELUYA, ALELUYA., (Mi,,20)(La,,250)", sC: "ta2 as"},</v>
      </c>
      <c r="M39" s="55" t="str">
        <f>IF(N39="","","(")</f>
        <v>(</v>
      </c>
      <c r="N39" s="56" t="str">
        <f>IF(D39="","",D39)</f>
        <v>Mi</v>
      </c>
      <c r="O39" s="57" t="str">
        <f>IF(N39="","",",")</f>
        <v>,</v>
      </c>
      <c r="P39" s="58" t="str">
        <f>IF(E39="","",E39)</f>
        <v/>
      </c>
      <c r="Q39" s="59" t="str">
        <f>IF(N39="","",",")</f>
        <v>,</v>
      </c>
      <c r="R39" s="60">
        <f t="shared" si="6"/>
        <v>20</v>
      </c>
      <c r="S39" s="55" t="str">
        <f>IF(N39="","",")")</f>
        <v>)</v>
      </c>
      <c r="T39" s="61" t="str">
        <f>IF(U39="","","(")</f>
        <v>(</v>
      </c>
      <c r="U39" s="62" t="str">
        <f>IF(F39="","",F39)</f>
        <v>La</v>
      </c>
      <c r="V39" s="63" t="str">
        <f>IF(U39="","",",")</f>
        <v>,</v>
      </c>
      <c r="W39" s="64" t="str">
        <f>IF(G39="","",G39)</f>
        <v/>
      </c>
      <c r="X39" s="63" t="str">
        <f>IF(U39="","",",")</f>
        <v>,</v>
      </c>
      <c r="Y39" s="63">
        <f>IF(U39="","",250)</f>
        <v>250</v>
      </c>
      <c r="Z39" s="55" t="str">
        <f>IF(U39="","",")")</f>
        <v>)</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4.5" thickTop="1" thickBot="1" x14ac:dyDescent="0.55000000000000004">
      <c r="B40" t="s">
        <v>1001</v>
      </c>
      <c r="C40" s="124" t="s">
        <v>1156</v>
      </c>
      <c r="D40" s="125" t="s">
        <v>1015</v>
      </c>
      <c r="E40" s="51"/>
      <c r="F40" s="52" t="s">
        <v>1017</v>
      </c>
      <c r="G40" s="52"/>
      <c r="H40" s="51"/>
      <c r="I40" s="51"/>
      <c r="J40" s="53"/>
      <c r="K40" s="53"/>
      <c r="L40" s="54" t="str">
        <f t="shared" si="29"/>
        <v xml:space="preserve">            { line: "ALELUYA, ALELUYA, ALELUYA., (Mi,,20)(La,,250)", sC: "ta as"},</v>
      </c>
      <c r="M40" s="55" t="str">
        <f>IF(N40="","","(")</f>
        <v>(</v>
      </c>
      <c r="N40" s="56" t="str">
        <f>IF(D40="","",D40)</f>
        <v>Mi</v>
      </c>
      <c r="O40" s="57" t="str">
        <f>IF(N40="","",",")</f>
        <v>,</v>
      </c>
      <c r="P40" s="58" t="str">
        <f>IF(E40="","",E40)</f>
        <v/>
      </c>
      <c r="Q40" s="59" t="str">
        <f>IF(N40="","",",")</f>
        <v>,</v>
      </c>
      <c r="R40" s="60">
        <f t="shared" si="6"/>
        <v>20</v>
      </c>
      <c r="S40" s="55" t="str">
        <f>IF(N40="","",")")</f>
        <v>)</v>
      </c>
      <c r="T40" s="61" t="str">
        <f>IF(U40="","","(")</f>
        <v>(</v>
      </c>
      <c r="U40" s="62" t="str">
        <f>IF(F40="","",F40)</f>
        <v>La</v>
      </c>
      <c r="V40" s="63" t="str">
        <f>IF(U40="","",",")</f>
        <v>,</v>
      </c>
      <c r="W40" s="64" t="str">
        <f>IF(G40="","",G40)</f>
        <v/>
      </c>
      <c r="X40" s="63" t="str">
        <f>IF(U40="","",",")</f>
        <v>,</v>
      </c>
      <c r="Y40" s="63">
        <f>IF(U40="","",250)</f>
        <v>250</v>
      </c>
      <c r="Z40" s="55" t="str">
        <f>IF(U40="","",")")</f>
        <v>)</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1:40" ht="24.5" thickTop="1" thickBot="1" x14ac:dyDescent="0.55000000000000004">
      <c r="B41" t="s">
        <v>2403</v>
      </c>
      <c r="C41" s="124" t="s">
        <v>1156</v>
      </c>
      <c r="D41" s="125" t="s">
        <v>1015</v>
      </c>
      <c r="E41" s="51"/>
      <c r="F41" s="52" t="s">
        <v>1017</v>
      </c>
      <c r="G41" s="52"/>
      <c r="H41" s="51"/>
      <c r="I41" s="51"/>
      <c r="J41" s="53"/>
      <c r="K41" s="53"/>
      <c r="L41" s="77" t="str">
        <f t="shared" si="29"/>
        <v xml:space="preserve">            { line: "ALELUYA, ALELUYA, ALELUYA., (Mi,,20)(La,,250)", sC: "ta1 as"},</v>
      </c>
      <c r="M41" s="55" t="str">
        <f t="shared" ref="M41:M46" si="30">IF(N41="","","(")</f>
        <v>(</v>
      </c>
      <c r="N41" s="56" t="str">
        <f t="shared" ref="N41:N46" si="31">IF(D41="","",D41)</f>
        <v>Mi</v>
      </c>
      <c r="O41" s="57" t="str">
        <f t="shared" ref="O41:O46" si="32">IF(N41="","",",")</f>
        <v>,</v>
      </c>
      <c r="P41" s="58" t="str">
        <f t="shared" ref="P41:P46" si="33">IF(E41="","",E41)</f>
        <v/>
      </c>
      <c r="Q41" s="59" t="str">
        <f t="shared" ref="Q41:Q46" si="34">IF(N41="","",",")</f>
        <v>,</v>
      </c>
      <c r="R41" s="60">
        <f t="shared" si="6"/>
        <v>20</v>
      </c>
      <c r="S41" s="55" t="str">
        <f t="shared" ref="S41:S46" si="35">IF(N41="","",")")</f>
        <v>)</v>
      </c>
      <c r="T41" s="61" t="str">
        <f t="shared" ref="T41:T46" si="36">IF(U41="","","(")</f>
        <v>(</v>
      </c>
      <c r="U41" s="62" t="str">
        <f t="shared" ref="U41:U46" si="37">IF(F41="","",F41)</f>
        <v>La</v>
      </c>
      <c r="V41" s="63" t="str">
        <f t="shared" ref="V41:V46" si="38">IF(U41="","",",")</f>
        <v>,</v>
      </c>
      <c r="W41" s="64" t="str">
        <f t="shared" ref="W41:W46" si="39">IF(G41="","",G41)</f>
        <v/>
      </c>
      <c r="X41" s="63" t="str">
        <f t="shared" ref="X41:X46" si="40">IF(U41="","",",")</f>
        <v>,</v>
      </c>
      <c r="Y41" s="63">
        <f t="shared" ref="Y41:Y46" si="41">IF(U41="","",250)</f>
        <v>250</v>
      </c>
      <c r="Z41" s="55" t="str">
        <f t="shared" ref="Z41:Z46" si="42">IF(U41="","",")")</f>
        <v>)</v>
      </c>
      <c r="AA41" s="65" t="str">
        <f t="shared" ref="AA41:AA46" si="43">IF(AB41="","","(")</f>
        <v/>
      </c>
      <c r="AB41" s="56" t="str">
        <f t="shared" ref="AB41:AB46" si="44">IF(H41="","",H41)</f>
        <v/>
      </c>
      <c r="AC41" s="66" t="str">
        <f t="shared" ref="AC41:AC46" si="45">IF(AB41="","",",")</f>
        <v/>
      </c>
      <c r="AD41" s="58" t="str">
        <f t="shared" ref="AD41:AD46" si="46">IF(I41="","",I41)</f>
        <v/>
      </c>
      <c r="AE41" s="67" t="str">
        <f t="shared" ref="AE41:AE46" si="47">IF(AB41="","",",")</f>
        <v/>
      </c>
      <c r="AF41" s="60" t="str">
        <f t="shared" ref="AF41:AF46" si="48">IF(AB41="","",350)</f>
        <v/>
      </c>
      <c r="AG41" s="60" t="str">
        <f t="shared" ref="AG41:AG46" si="49">IF(AB41="","",")")</f>
        <v/>
      </c>
      <c r="AH41" s="68" t="str">
        <f t="shared" ref="AH41:AH46" si="50">IF(AI41="","","(")</f>
        <v/>
      </c>
      <c r="AI41" s="69" t="str">
        <f t="shared" ref="AI41:AI46" si="51">IF(J41="","",J41)</f>
        <v/>
      </c>
      <c r="AJ41" s="63" t="str">
        <f t="shared" ref="AJ41:AJ46" si="52">IF(AI41="","",",")</f>
        <v/>
      </c>
      <c r="AK41" s="63" t="str">
        <f t="shared" ref="AK41:AK46" si="53">IF(K41="","",K41)</f>
        <v/>
      </c>
      <c r="AL41" s="63" t="str">
        <f t="shared" ref="AL41:AL46" si="54">IF(AI41="","",",")</f>
        <v/>
      </c>
      <c r="AM41" s="63" t="str">
        <f t="shared" ref="AM41:AM46" si="55">IF(AI41="","",450)</f>
        <v/>
      </c>
      <c r="AN41" s="63" t="str">
        <f t="shared" ref="AN41:AN46" si="56">IF(AI41="","",")")</f>
        <v/>
      </c>
    </row>
    <row r="42" spans="1:40" ht="24.5" thickTop="1" thickBot="1" x14ac:dyDescent="0.55000000000000004">
      <c r="B42" t="s">
        <v>1003</v>
      </c>
      <c r="C42" s="124" t="s">
        <v>1156</v>
      </c>
      <c r="D42" s="125" t="s">
        <v>1015</v>
      </c>
      <c r="E42" s="51"/>
      <c r="F42" s="52" t="s">
        <v>1017</v>
      </c>
      <c r="G42" s="52"/>
      <c r="H42" s="51"/>
      <c r="I42" s="51"/>
      <c r="J42" s="53"/>
      <c r="K42" s="53"/>
      <c r="L42" s="77" t="str">
        <f>IF(C42="","",_xlfn.CONCAT("            { line: ","""",C42,", ",M42:AN42,""", sC: ","""",B42,"""},"))</f>
        <v xml:space="preserve">            { line: "ALELUYA, ALELUYA, ALELUYA., (Mi,,20)(La,,250)", sC: "as"},</v>
      </c>
      <c r="M42" s="55" t="str">
        <f t="shared" si="30"/>
        <v>(</v>
      </c>
      <c r="N42" s="56" t="str">
        <f t="shared" si="31"/>
        <v>Mi</v>
      </c>
      <c r="O42" s="57" t="str">
        <f t="shared" si="32"/>
        <v>,</v>
      </c>
      <c r="P42" s="58" t="str">
        <f t="shared" si="33"/>
        <v/>
      </c>
      <c r="Q42" s="59" t="str">
        <f t="shared" si="34"/>
        <v>,</v>
      </c>
      <c r="R42" s="60">
        <f t="shared" si="6"/>
        <v>20</v>
      </c>
      <c r="S42" s="55" t="str">
        <f t="shared" si="35"/>
        <v>)</v>
      </c>
      <c r="T42" s="61" t="str">
        <f t="shared" si="36"/>
        <v>(</v>
      </c>
      <c r="U42" s="62" t="str">
        <f t="shared" si="37"/>
        <v>La</v>
      </c>
      <c r="V42" s="63" t="str">
        <f t="shared" si="38"/>
        <v>,</v>
      </c>
      <c r="W42" s="64" t="str">
        <f t="shared" si="39"/>
        <v/>
      </c>
      <c r="X42" s="63" t="str">
        <f t="shared" si="40"/>
        <v>,</v>
      </c>
      <c r="Y42" s="63">
        <f t="shared" si="41"/>
        <v>250</v>
      </c>
      <c r="Z42" s="55" t="str">
        <f t="shared" si="42"/>
        <v>)</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1:40" ht="26.5" thickTop="1" thickBot="1" x14ac:dyDescent="0.55000000000000004">
      <c r="A43" s="72"/>
      <c r="B43" s="72"/>
      <c r="C43" s="72"/>
      <c r="D43" s="73"/>
      <c r="E43" s="73"/>
      <c r="F43" s="73"/>
      <c r="G43" s="73"/>
      <c r="H43" s="73"/>
      <c r="I43" s="73"/>
      <c r="J43" s="73"/>
      <c r="K43" s="73"/>
      <c r="L43" s="74" t="s">
        <v>997</v>
      </c>
      <c r="M43" s="55"/>
      <c r="N43" s="56"/>
      <c r="O43" s="57"/>
      <c r="P43" s="58"/>
      <c r="Q43" s="59"/>
      <c r="R43" s="60" t="str">
        <f>IF(N43="Do",10,IF(N43="Re",22,IF(N43="Mi",20,IF(N43="Fa",20,IF(N43="Sol",14,IF(N43="La",20,IF(N43="Si",20,IF(N43="Do#",14,IF(N43="Fa#",15,IF(N43="Sol#",20,IF(N43="Si♭",17,"")))))))))))</f>
        <v/>
      </c>
      <c r="S43" s="55"/>
      <c r="T43" s="61"/>
      <c r="U43" s="62"/>
      <c r="V43" s="63"/>
      <c r="W43" s="64"/>
      <c r="X43" s="63"/>
      <c r="Y43" s="63"/>
      <c r="Z43" s="55"/>
      <c r="AA43" s="65"/>
      <c r="AB43" s="56"/>
      <c r="AC43" s="66"/>
      <c r="AD43" s="58"/>
      <c r="AE43" s="67"/>
      <c r="AF43" s="60"/>
      <c r="AG43" s="60"/>
      <c r="AH43" s="68"/>
      <c r="AI43" s="69"/>
      <c r="AJ43" s="63"/>
      <c r="AK43" s="63"/>
      <c r="AL43" s="63"/>
      <c r="AM43" s="63"/>
      <c r="AN43" s="63"/>
    </row>
    <row r="44" spans="1:40" ht="24.5" thickTop="1" thickBot="1" x14ac:dyDescent="0.55000000000000004">
      <c r="B44" t="s">
        <v>1018</v>
      </c>
      <c r="C44" s="124" t="s">
        <v>2402</v>
      </c>
      <c r="D44" s="125" t="s">
        <v>1017</v>
      </c>
      <c r="E44" s="51"/>
      <c r="F44" s="52" t="s">
        <v>1015</v>
      </c>
      <c r="G44" s="52"/>
      <c r="H44" s="51" t="s">
        <v>1017</v>
      </c>
      <c r="I44" s="51"/>
      <c r="J44" s="53"/>
      <c r="K44" s="53"/>
      <c r="L44" s="77" t="str">
        <f>IF(C44="","",_xlfn.CONCAT("            { line: ","""",C44,", ",M44:AN44,""", sC: ","""",B44,"""},"))</f>
        <v xml:space="preserve">            { line: "Cristo Jesús ha resucitado., (La,,20)(Mi,,250)(La,,350)", sC: "tc"},</v>
      </c>
      <c r="M44" s="55" t="str">
        <f t="shared" si="30"/>
        <v>(</v>
      </c>
      <c r="N44" s="56" t="str">
        <f t="shared" si="31"/>
        <v>La</v>
      </c>
      <c r="O44" s="57" t="str">
        <f t="shared" si="32"/>
        <v>,</v>
      </c>
      <c r="P44" s="58" t="str">
        <f t="shared" si="33"/>
        <v/>
      </c>
      <c r="Q44" s="59" t="str">
        <f t="shared" si="34"/>
        <v>,</v>
      </c>
      <c r="R44" s="60">
        <f t="shared" si="6"/>
        <v>20</v>
      </c>
      <c r="S44" s="55" t="str">
        <f t="shared" si="35"/>
        <v>)</v>
      </c>
      <c r="T44" s="61" t="str">
        <f t="shared" si="36"/>
        <v>(</v>
      </c>
      <c r="U44" s="62" t="str">
        <f t="shared" si="37"/>
        <v>Mi</v>
      </c>
      <c r="V44" s="63" t="str">
        <f t="shared" si="38"/>
        <v>,</v>
      </c>
      <c r="W44" s="64" t="str">
        <f t="shared" si="39"/>
        <v/>
      </c>
      <c r="X44" s="63" t="str">
        <f t="shared" si="40"/>
        <v>,</v>
      </c>
      <c r="Y44" s="63">
        <f t="shared" si="41"/>
        <v>250</v>
      </c>
      <c r="Z44" s="55" t="str">
        <f t="shared" si="42"/>
        <v>)</v>
      </c>
      <c r="AA44" s="65" t="str">
        <f t="shared" si="43"/>
        <v>(</v>
      </c>
      <c r="AB44" s="56" t="str">
        <f t="shared" si="44"/>
        <v>La</v>
      </c>
      <c r="AC44" s="66" t="str">
        <f t="shared" si="45"/>
        <v>,</v>
      </c>
      <c r="AD44" s="58" t="str">
        <f t="shared" si="46"/>
        <v/>
      </c>
      <c r="AE44" s="67" t="str">
        <f t="shared" si="47"/>
        <v>,</v>
      </c>
      <c r="AF44" s="60">
        <f t="shared" si="48"/>
        <v>350</v>
      </c>
      <c r="AG44" s="60" t="str">
        <f t="shared" si="49"/>
        <v>)</v>
      </c>
      <c r="AH44" s="68" t="str">
        <f t="shared" si="50"/>
        <v/>
      </c>
      <c r="AI44" s="69" t="str">
        <f t="shared" si="51"/>
        <v/>
      </c>
      <c r="AJ44" s="63" t="str">
        <f t="shared" si="52"/>
        <v/>
      </c>
      <c r="AK44" s="63" t="str">
        <f t="shared" si="53"/>
        <v/>
      </c>
      <c r="AL44" s="63" t="str">
        <f t="shared" si="54"/>
        <v/>
      </c>
      <c r="AM44" s="63" t="str">
        <f t="shared" si="55"/>
        <v/>
      </c>
      <c r="AN44" s="63" t="str">
        <f t="shared" si="56"/>
        <v/>
      </c>
    </row>
    <row r="45" spans="1:40" ht="26.5" thickTop="1" thickBot="1" x14ac:dyDescent="0.55000000000000004">
      <c r="A45" s="72"/>
      <c r="B45" s="72"/>
      <c r="C45" s="72"/>
      <c r="D45" s="73"/>
      <c r="E45" s="73"/>
      <c r="F45" s="73"/>
      <c r="G45" s="73"/>
      <c r="H45" s="73"/>
      <c r="I45" s="73"/>
      <c r="J45" s="73"/>
      <c r="K45" s="73"/>
      <c r="L45" s="74" t="s">
        <v>997</v>
      </c>
      <c r="M45" s="55"/>
      <c r="N45" s="56"/>
      <c r="O45" s="57"/>
      <c r="P45" s="58"/>
      <c r="Q45" s="59"/>
      <c r="R45" s="60" t="str">
        <f>IF(N45="Do",10,IF(N45="Re",22,IF(N45="Mi",20,IF(N45="Fa",20,IF(N45="Sol",14,IF(N45="La",20,IF(N45="Si",20,IF(N45="Do#",14,IF(N45="Fa#",15,IF(N45="Sol#",20,IF(N45="Si♭",17,"")))))))))))</f>
        <v/>
      </c>
      <c r="S45" s="55"/>
      <c r="T45" s="61"/>
      <c r="U45" s="62"/>
      <c r="V45" s="63"/>
      <c r="W45" s="64"/>
      <c r="X45" s="63"/>
      <c r="Y45" s="63"/>
      <c r="Z45" s="55"/>
      <c r="AA45" s="65"/>
      <c r="AB45" s="56"/>
      <c r="AC45" s="66"/>
      <c r="AD45" s="58"/>
      <c r="AE45" s="67"/>
      <c r="AF45" s="60"/>
      <c r="AG45" s="60"/>
      <c r="AH45" s="68"/>
      <c r="AI45" s="69"/>
      <c r="AJ45" s="63"/>
      <c r="AK45" s="63"/>
      <c r="AL45" s="63"/>
      <c r="AM45" s="63"/>
      <c r="AN45" s="63"/>
    </row>
    <row r="46" spans="1:40" ht="24.5" thickTop="1" thickBot="1" x14ac:dyDescent="0.55000000000000004">
      <c r="B46" t="s">
        <v>2405</v>
      </c>
      <c r="C46" s="124" t="s">
        <v>1156</v>
      </c>
      <c r="D46" s="125" t="s">
        <v>1015</v>
      </c>
      <c r="E46" s="51"/>
      <c r="F46" s="52" t="s">
        <v>1017</v>
      </c>
      <c r="G46" s="52"/>
      <c r="H46" s="51"/>
      <c r="I46" s="51"/>
      <c r="J46" s="53"/>
      <c r="K46" s="53"/>
      <c r="L46" s="77" t="str">
        <f t="shared" ref="L46:L49" si="57">IF(C46="","",_xlfn.CONCAT("            { line: ","""",C46,", ",M46:AN46,""", sC: ","""",B46,"""},"))</f>
        <v xml:space="preserve">            { line: "ALELUYA, ALELUYA, ALELUYA., (Mi,,20)(La,,250)", sC: "ta3 as"},</v>
      </c>
      <c r="M46" s="55" t="str">
        <f t="shared" si="30"/>
        <v>(</v>
      </c>
      <c r="N46" s="56" t="str">
        <f t="shared" si="31"/>
        <v>Mi</v>
      </c>
      <c r="O46" s="57" t="str">
        <f t="shared" si="32"/>
        <v>,</v>
      </c>
      <c r="P46" s="58" t="str">
        <f t="shared" si="33"/>
        <v/>
      </c>
      <c r="Q46" s="59" t="str">
        <f t="shared" si="34"/>
        <v>,</v>
      </c>
      <c r="R46" s="60">
        <f t="shared" si="6"/>
        <v>20</v>
      </c>
      <c r="S46" s="55" t="str">
        <f t="shared" si="35"/>
        <v>)</v>
      </c>
      <c r="T46" s="61" t="str">
        <f t="shared" si="36"/>
        <v>(</v>
      </c>
      <c r="U46" s="62" t="str">
        <f t="shared" si="37"/>
        <v>La</v>
      </c>
      <c r="V46" s="63" t="str">
        <f t="shared" si="38"/>
        <v>,</v>
      </c>
      <c r="W46" s="64" t="str">
        <f t="shared" si="39"/>
        <v/>
      </c>
      <c r="X46" s="63" t="str">
        <f t="shared" si="40"/>
        <v>,</v>
      </c>
      <c r="Y46" s="63">
        <f t="shared" si="41"/>
        <v>250</v>
      </c>
      <c r="Z46" s="55" t="str">
        <f t="shared" si="42"/>
        <v>)</v>
      </c>
      <c r="AA46" s="65" t="str">
        <f t="shared" si="43"/>
        <v/>
      </c>
      <c r="AB46" s="56" t="str">
        <f t="shared" si="44"/>
        <v/>
      </c>
      <c r="AC46" s="66" t="str">
        <f t="shared" si="45"/>
        <v/>
      </c>
      <c r="AD46" s="58" t="str">
        <f t="shared" si="46"/>
        <v/>
      </c>
      <c r="AE46" s="67" t="str">
        <f t="shared" si="47"/>
        <v/>
      </c>
      <c r="AF46" s="60" t="str">
        <f t="shared" si="48"/>
        <v/>
      </c>
      <c r="AG46" s="60" t="str">
        <f t="shared" si="49"/>
        <v/>
      </c>
      <c r="AH46" s="68" t="str">
        <f t="shared" si="50"/>
        <v/>
      </c>
      <c r="AI46" s="69" t="str">
        <f t="shared" si="51"/>
        <v/>
      </c>
      <c r="AJ46" s="63" t="str">
        <f t="shared" si="52"/>
        <v/>
      </c>
      <c r="AK46" s="63" t="str">
        <f t="shared" si="53"/>
        <v/>
      </c>
      <c r="AL46" s="63" t="str">
        <f t="shared" si="54"/>
        <v/>
      </c>
      <c r="AM46" s="63" t="str">
        <f t="shared" si="55"/>
        <v/>
      </c>
      <c r="AN46" s="63" t="str">
        <f t="shared" si="56"/>
        <v/>
      </c>
    </row>
    <row r="47" spans="1:40" ht="24.5" thickTop="1" thickBot="1" x14ac:dyDescent="0.55000000000000004">
      <c r="B47" t="s">
        <v>2403</v>
      </c>
      <c r="C47" s="124" t="s">
        <v>1156</v>
      </c>
      <c r="D47" s="125" t="s">
        <v>1015</v>
      </c>
      <c r="E47" s="51"/>
      <c r="F47" s="52" t="s">
        <v>1017</v>
      </c>
      <c r="G47" s="52"/>
      <c r="H47" s="51"/>
      <c r="I47" s="51"/>
      <c r="J47" s="53"/>
      <c r="K47" s="53"/>
      <c r="L47" s="54" t="str">
        <f t="shared" si="57"/>
        <v xml:space="preserve">            { line: "ALELUYA, ALELUYA, ALELUYA., (Mi,,20)(La,,250)", sC: "ta1 as"},</v>
      </c>
      <c r="M47" s="55" t="str">
        <f>IF(N47="","","(")</f>
        <v>(</v>
      </c>
      <c r="N47" s="56" t="str">
        <f>IF(D47="","",D47)</f>
        <v>Mi</v>
      </c>
      <c r="O47" s="57" t="str">
        <f>IF(N47="","",",")</f>
        <v>,</v>
      </c>
      <c r="P47" s="58" t="str">
        <f>IF(E47="","",E47)</f>
        <v/>
      </c>
      <c r="Q47" s="59" t="str">
        <f>IF(N47="","",",")</f>
        <v>,</v>
      </c>
      <c r="R47" s="60">
        <f t="shared" si="6"/>
        <v>20</v>
      </c>
      <c r="S47" s="55" t="str">
        <f>IF(N47="","",")")</f>
        <v>)</v>
      </c>
      <c r="T47" s="61" t="str">
        <f>IF(U47="","","(")</f>
        <v>(</v>
      </c>
      <c r="U47" s="62" t="str">
        <f>IF(F47="","",F47)</f>
        <v>La</v>
      </c>
      <c r="V47" s="63" t="str">
        <f>IF(U47="","",",")</f>
        <v>,</v>
      </c>
      <c r="W47" s="64" t="str">
        <f>IF(G47="","",G47)</f>
        <v/>
      </c>
      <c r="X47" s="63" t="str">
        <f>IF(U47="","",",")</f>
        <v>,</v>
      </c>
      <c r="Y47" s="63">
        <f>IF(U47="","",250)</f>
        <v>250</v>
      </c>
      <c r="Z47" s="55" t="str">
        <f>IF(U47="","",")")</f>
        <v>)</v>
      </c>
      <c r="AA47" s="65" t="str">
        <f>IF(AB47="","","(")</f>
        <v/>
      </c>
      <c r="AB47" s="56" t="str">
        <f>IF(H47="","",H47)</f>
        <v/>
      </c>
      <c r="AC47" s="66" t="str">
        <f>IF(AB47="","",",")</f>
        <v/>
      </c>
      <c r="AD47" s="58" t="str">
        <f>IF(I47="","",I47)</f>
        <v/>
      </c>
      <c r="AE47" s="67" t="str">
        <f>IF(AB47="","",",")</f>
        <v/>
      </c>
      <c r="AF47" s="60" t="str">
        <f>IF(AB47="","",350)</f>
        <v/>
      </c>
      <c r="AG47" s="60" t="str">
        <f>IF(AB47="","",")")</f>
        <v/>
      </c>
      <c r="AH47" s="68" t="str">
        <f>IF(AI47="","","(")</f>
        <v/>
      </c>
      <c r="AI47" s="69" t="str">
        <f>IF(J47="","",J47)</f>
        <v/>
      </c>
      <c r="AJ47" s="63" t="str">
        <f>IF(AI47="","",",")</f>
        <v/>
      </c>
      <c r="AK47" s="63" t="str">
        <f>IF(K47="","",K47)</f>
        <v/>
      </c>
      <c r="AL47" s="63" t="str">
        <f>IF(AI47="","",",")</f>
        <v/>
      </c>
      <c r="AM47" s="63" t="str">
        <f>IF(AI47="","",450)</f>
        <v/>
      </c>
      <c r="AN47" s="63" t="str">
        <f>IF(AI47="","",")")</f>
        <v/>
      </c>
    </row>
    <row r="48" spans="1:40" ht="24.5" thickTop="1" thickBot="1" x14ac:dyDescent="0.55000000000000004">
      <c r="B48" t="s">
        <v>2404</v>
      </c>
      <c r="C48" s="124" t="s">
        <v>1156</v>
      </c>
      <c r="D48" s="125" t="s">
        <v>1015</v>
      </c>
      <c r="E48" s="51"/>
      <c r="F48" s="52" t="s">
        <v>1017</v>
      </c>
      <c r="G48" s="52"/>
      <c r="H48" s="51"/>
      <c r="I48" s="51"/>
      <c r="J48" s="53"/>
      <c r="K48" s="53"/>
      <c r="L48" s="54" t="str">
        <f t="shared" si="57"/>
        <v xml:space="preserve">            { line: "ALELUYA, ALELUYA, ALELUYA., (Mi,,20)(La,,250)", sC: "ta2 as"},</v>
      </c>
      <c r="M48" s="55" t="str">
        <f>IF(N48="","","(")</f>
        <v>(</v>
      </c>
      <c r="N48" s="56" t="str">
        <f>IF(D48="","",D48)</f>
        <v>Mi</v>
      </c>
      <c r="O48" s="57" t="str">
        <f>IF(N48="","",",")</f>
        <v>,</v>
      </c>
      <c r="P48" s="58" t="str">
        <f>IF(E48="","",E48)</f>
        <v/>
      </c>
      <c r="Q48" s="59" t="str">
        <f>IF(N48="","",",")</f>
        <v>,</v>
      </c>
      <c r="R48" s="60">
        <f t="shared" si="6"/>
        <v>20</v>
      </c>
      <c r="S48" s="55" t="str">
        <f>IF(N48="","",")")</f>
        <v>)</v>
      </c>
      <c r="T48" s="61" t="str">
        <f>IF(U48="","","(")</f>
        <v>(</v>
      </c>
      <c r="U48" s="62" t="str">
        <f>IF(F48="","",F48)</f>
        <v>La</v>
      </c>
      <c r="V48" s="63" t="str">
        <f>IF(U48="","",",")</f>
        <v>,</v>
      </c>
      <c r="W48" s="64" t="str">
        <f>IF(G48="","",G48)</f>
        <v/>
      </c>
      <c r="X48" s="63" t="str">
        <f>IF(U48="","",",")</f>
        <v>,</v>
      </c>
      <c r="Y48" s="63">
        <f>IF(U48="","",250)</f>
        <v>250</v>
      </c>
      <c r="Z48" s="55" t="str">
        <f>IF(U48="","",")")</f>
        <v>)</v>
      </c>
      <c r="AA48" s="65" t="str">
        <f>IF(AB48="","","(")</f>
        <v/>
      </c>
      <c r="AB48" s="56" t="str">
        <f>IF(H48="","",H48)</f>
        <v/>
      </c>
      <c r="AC48" s="66" t="str">
        <f>IF(AB48="","",",")</f>
        <v/>
      </c>
      <c r="AD48" s="58" t="str">
        <f>IF(I48="","",I48)</f>
        <v/>
      </c>
      <c r="AE48" s="67" t="str">
        <f>IF(AB48="","",",")</f>
        <v/>
      </c>
      <c r="AF48" s="60" t="str">
        <f>IF(AB48="","",350)</f>
        <v/>
      </c>
      <c r="AG48" s="60" t="str">
        <f>IF(AB48="","",")")</f>
        <v/>
      </c>
      <c r="AH48" s="68" t="str">
        <f>IF(AI48="","","(")</f>
        <v/>
      </c>
      <c r="AI48" s="69" t="str">
        <f>IF(J48="","",J48)</f>
        <v/>
      </c>
      <c r="AJ48" s="63" t="str">
        <f>IF(AI48="","",",")</f>
        <v/>
      </c>
      <c r="AK48" s="63" t="str">
        <f>IF(K48="","",K48)</f>
        <v/>
      </c>
      <c r="AL48" s="63" t="str">
        <f>IF(AI48="","",",")</f>
        <v/>
      </c>
      <c r="AM48" s="63" t="str">
        <f>IF(AI48="","",450)</f>
        <v/>
      </c>
      <c r="AN48" s="63" t="str">
        <f>IF(AI48="","",")")</f>
        <v/>
      </c>
    </row>
    <row r="49" spans="1:40" ht="24.5" thickTop="1" thickBot="1" x14ac:dyDescent="0.55000000000000004">
      <c r="B49" t="s">
        <v>1003</v>
      </c>
      <c r="C49" s="124" t="s">
        <v>1156</v>
      </c>
      <c r="D49" s="125" t="s">
        <v>1015</v>
      </c>
      <c r="E49" s="51"/>
      <c r="F49" s="52" t="s">
        <v>1017</v>
      </c>
      <c r="G49" s="52"/>
      <c r="H49" s="51"/>
      <c r="I49" s="51"/>
      <c r="J49" s="53"/>
      <c r="K49" s="53"/>
      <c r="L49" s="54" t="str">
        <f t="shared" si="57"/>
        <v xml:space="preserve">            { line: "ALELUYA, ALELUYA, ALELUYA., (Mi,,20)(La,,250)", sC: "as"},</v>
      </c>
      <c r="M49" s="55" t="str">
        <f>IF(N49="","","(")</f>
        <v>(</v>
      </c>
      <c r="N49" s="56" t="str">
        <f>IF(D49="","",D49)</f>
        <v>Mi</v>
      </c>
      <c r="O49" s="57" t="str">
        <f>IF(N49="","",",")</f>
        <v>,</v>
      </c>
      <c r="P49" s="58" t="str">
        <f>IF(E49="","",E49)</f>
        <v/>
      </c>
      <c r="Q49" s="59" t="str">
        <f>IF(N49="","",",")</f>
        <v>,</v>
      </c>
      <c r="R49" s="60">
        <f t="shared" si="6"/>
        <v>20</v>
      </c>
      <c r="S49" s="55" t="str">
        <f>IF(N49="","",")")</f>
        <v>)</v>
      </c>
      <c r="T49" s="61" t="str">
        <f>IF(U49="","","(")</f>
        <v>(</v>
      </c>
      <c r="U49" s="62" t="str">
        <f>IF(F49="","",F49)</f>
        <v>La</v>
      </c>
      <c r="V49" s="63" t="str">
        <f>IF(U49="","",",")</f>
        <v>,</v>
      </c>
      <c r="W49" s="64" t="str">
        <f>IF(G49="","",G49)</f>
        <v/>
      </c>
      <c r="X49" s="63" t="str">
        <f>IF(U49="","",",")</f>
        <v>,</v>
      </c>
      <c r="Y49" s="63">
        <f>IF(U49="","",250)</f>
        <v>250</v>
      </c>
      <c r="Z49" s="55" t="str">
        <f>IF(U49="","",")")</f>
        <v>)</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36.5" thickTop="1" thickBot="1" x14ac:dyDescent="0.55000000000000004">
      <c r="A50" s="75"/>
      <c r="B50" s="75"/>
      <c r="C50" s="75" t="s">
        <v>2401</v>
      </c>
      <c r="D50" s="76"/>
      <c r="E50" s="76"/>
      <c r="F50" s="76"/>
      <c r="G50" s="76"/>
      <c r="H50" s="76"/>
      <c r="I50" s="76"/>
      <c r="J50" s="76"/>
      <c r="K50" s="76"/>
      <c r="L50" s="123" t="s">
        <v>998</v>
      </c>
      <c r="M50" s="126"/>
      <c r="N50" s="56"/>
      <c r="O50" s="127"/>
      <c r="P50" s="58"/>
      <c r="Q50" s="128"/>
      <c r="R50" s="60" t="str">
        <f t="shared" si="6"/>
        <v/>
      </c>
      <c r="S50" s="126"/>
      <c r="T50" s="129"/>
      <c r="U50" s="130"/>
      <c r="V50" s="131"/>
      <c r="W50" s="132"/>
      <c r="X50" s="131"/>
      <c r="Y50" s="131"/>
      <c r="Z50" s="126"/>
      <c r="AA50" s="65"/>
      <c r="AB50" s="56"/>
      <c r="AC50" s="66"/>
      <c r="AD50" s="58"/>
      <c r="AE50" s="67"/>
      <c r="AF50" s="60"/>
      <c r="AG50" s="60"/>
      <c r="AH50" s="65"/>
      <c r="AI50" s="133"/>
      <c r="AJ50" s="131"/>
      <c r="AK50" s="131"/>
      <c r="AL50" s="131"/>
      <c r="AM50" s="131"/>
      <c r="AN50" s="131"/>
    </row>
    <row r="51" spans="1:40" ht="24.5" hidden="1" outlineLevel="1" thickTop="1" thickBot="1" x14ac:dyDescent="0.55000000000000004">
      <c r="C51" s="124"/>
      <c r="D51" s="125"/>
      <c r="E51" s="51"/>
      <c r="F51" s="52"/>
      <c r="G51" s="52"/>
      <c r="H51" s="51"/>
      <c r="I51" s="51"/>
      <c r="J51" s="53"/>
      <c r="K51" s="53"/>
      <c r="L51" s="54" t="str">
        <f t="shared" ref="L51:L93" si="58">IF(C51="","",_xlfn.CONCAT("            { line: ","""",C51,", ",M51:AN51,""", sC: ","""",B51,"""},"))</f>
        <v/>
      </c>
      <c r="M51" s="55" t="str">
        <f t="shared" ref="M51:M93" si="59">IF(N51="","","(")</f>
        <v/>
      </c>
      <c r="N51" s="56" t="str">
        <f t="shared" si="2"/>
        <v/>
      </c>
      <c r="O51" s="57" t="str">
        <f t="shared" ref="O51:O93" si="60">IF(N51="","",",")</f>
        <v/>
      </c>
      <c r="P51" s="58" t="str">
        <f t="shared" si="4"/>
        <v/>
      </c>
      <c r="Q51" s="59" t="str">
        <f t="shared" ref="Q51:Q93" si="61">IF(N51="","",",")</f>
        <v/>
      </c>
      <c r="R51" s="60" t="str">
        <f t="shared" si="6"/>
        <v/>
      </c>
      <c r="S51" s="55" t="str">
        <f t="shared" ref="S51:S93" si="62">IF(N51="","",")")</f>
        <v/>
      </c>
      <c r="T51" s="61" t="str">
        <f t="shared" ref="T51:T93" si="63">IF(U51="","","(")</f>
        <v/>
      </c>
      <c r="U51" s="62" t="str">
        <f t="shared" si="9"/>
        <v/>
      </c>
      <c r="V51" s="63" t="str">
        <f t="shared" ref="V51:V93" si="64">IF(U51="","",",")</f>
        <v/>
      </c>
      <c r="W51" s="64" t="str">
        <f t="shared" si="11"/>
        <v/>
      </c>
      <c r="X51" s="63" t="str">
        <f t="shared" ref="X51:X93" si="65">IF(U51="","",",")</f>
        <v/>
      </c>
      <c r="Y51" s="63" t="str">
        <f t="shared" ref="Y51:Y93" si="66">IF(U51="","",250)</f>
        <v/>
      </c>
      <c r="Z51" s="55" t="str">
        <f t="shared" ref="Z51:Z93" si="67">IF(U51="","",")")</f>
        <v/>
      </c>
      <c r="AA51" s="65" t="str">
        <f t="shared" ref="AA51:AA93" si="68">IF(AB51="","","(")</f>
        <v/>
      </c>
      <c r="AB51" s="56" t="str">
        <f t="shared" si="16"/>
        <v/>
      </c>
      <c r="AC51" s="66" t="str">
        <f t="shared" ref="AC51:AC93" si="69">IF(AB51="","",",")</f>
        <v/>
      </c>
      <c r="AD51" s="58" t="str">
        <f t="shared" ref="AD51:AD93" si="70">IF(I51="","",I51)</f>
        <v/>
      </c>
      <c r="AE51" s="67" t="str">
        <f t="shared" ref="AE51:AE93" si="71">IF(AB51="","",",")</f>
        <v/>
      </c>
      <c r="AF51" s="60" t="str">
        <f t="shared" ref="AF51:AF93" si="72">IF(AB51="","",350)</f>
        <v/>
      </c>
      <c r="AG51" s="60" t="str">
        <f t="shared" ref="AG51:AG93" si="73">IF(AB51="","",")")</f>
        <v/>
      </c>
      <c r="AH51" s="68" t="str">
        <f t="shared" ref="AH51:AH93" si="74">IF(AI51="","","(")</f>
        <v/>
      </c>
      <c r="AI51" s="69" t="str">
        <f t="shared" si="23"/>
        <v/>
      </c>
      <c r="AJ51" s="63" t="str">
        <f t="shared" ref="AJ51:AJ93" si="75">IF(AI51="","",",")</f>
        <v/>
      </c>
      <c r="AK51" s="63" t="str">
        <f t="shared" ref="AK51:AK93" si="76">IF(K51="","",K51)</f>
        <v/>
      </c>
      <c r="AL51" s="63" t="str">
        <f t="shared" ref="AL51:AL93" si="77">IF(AI51="","",",")</f>
        <v/>
      </c>
      <c r="AM51" s="63" t="str">
        <f t="shared" ref="AM51:AM93" si="78">IF(AI51="","",450)</f>
        <v/>
      </c>
      <c r="AN51" s="63" t="str">
        <f t="shared" ref="AN51:AN93" si="79">IF(AI51="","",")")</f>
        <v/>
      </c>
    </row>
    <row r="52" spans="1:40" ht="24.5" hidden="1" outlineLevel="1" thickTop="1" thickBot="1" x14ac:dyDescent="0.55000000000000004">
      <c r="C52" s="124"/>
      <c r="D52" s="125"/>
      <c r="E52" s="51"/>
      <c r="F52" s="52"/>
      <c r="G52" s="52"/>
      <c r="H52" s="51"/>
      <c r="I52" s="51"/>
      <c r="J52" s="53"/>
      <c r="K52" s="53"/>
      <c r="L52" s="54" t="str">
        <f t="shared" si="58"/>
        <v/>
      </c>
      <c r="M52" s="55" t="str">
        <f t="shared" si="59"/>
        <v/>
      </c>
      <c r="N52" s="56" t="str">
        <f t="shared" si="2"/>
        <v/>
      </c>
      <c r="O52" s="57" t="str">
        <f t="shared" si="60"/>
        <v/>
      </c>
      <c r="P52" s="58" t="str">
        <f t="shared" si="4"/>
        <v/>
      </c>
      <c r="Q52" s="59" t="str">
        <f t="shared" si="61"/>
        <v/>
      </c>
      <c r="R52" s="60" t="str">
        <f t="shared" si="6"/>
        <v/>
      </c>
      <c r="S52" s="55" t="str">
        <f t="shared" si="62"/>
        <v/>
      </c>
      <c r="T52" s="61" t="str">
        <f t="shared" si="63"/>
        <v/>
      </c>
      <c r="U52" s="62" t="str">
        <f t="shared" si="9"/>
        <v/>
      </c>
      <c r="V52" s="63" t="str">
        <f t="shared" si="64"/>
        <v/>
      </c>
      <c r="W52" s="64" t="str">
        <f t="shared" si="11"/>
        <v/>
      </c>
      <c r="X52" s="63" t="str">
        <f t="shared" si="65"/>
        <v/>
      </c>
      <c r="Y52" s="63" t="str">
        <f t="shared" si="66"/>
        <v/>
      </c>
      <c r="Z52" s="55" t="str">
        <f t="shared" si="67"/>
        <v/>
      </c>
      <c r="AA52" s="65" t="str">
        <f t="shared" si="68"/>
        <v/>
      </c>
      <c r="AB52" s="56" t="str">
        <f t="shared" si="16"/>
        <v/>
      </c>
      <c r="AC52" s="66" t="str">
        <f t="shared" si="69"/>
        <v/>
      </c>
      <c r="AD52" s="58" t="str">
        <f t="shared" si="70"/>
        <v/>
      </c>
      <c r="AE52" s="67" t="str">
        <f t="shared" si="71"/>
        <v/>
      </c>
      <c r="AF52" s="60" t="str">
        <f t="shared" si="72"/>
        <v/>
      </c>
      <c r="AG52" s="60" t="str">
        <f t="shared" si="73"/>
        <v/>
      </c>
      <c r="AH52" s="68" t="str">
        <f t="shared" si="74"/>
        <v/>
      </c>
      <c r="AI52" s="69" t="str">
        <f t="shared" si="23"/>
        <v/>
      </c>
      <c r="AJ52" s="63" t="str">
        <f t="shared" si="75"/>
        <v/>
      </c>
      <c r="AK52" s="63" t="str">
        <f t="shared" si="76"/>
        <v/>
      </c>
      <c r="AL52" s="63" t="str">
        <f t="shared" si="77"/>
        <v/>
      </c>
      <c r="AM52" s="63" t="str">
        <f t="shared" si="78"/>
        <v/>
      </c>
      <c r="AN52" s="63" t="str">
        <f t="shared" si="79"/>
        <v/>
      </c>
    </row>
    <row r="53" spans="1:40" ht="24.5" hidden="1" outlineLevel="1" thickTop="1" thickBot="1" x14ac:dyDescent="0.55000000000000004">
      <c r="C53" s="124"/>
      <c r="D53" s="125"/>
      <c r="E53" s="51"/>
      <c r="F53" s="52"/>
      <c r="G53" s="52"/>
      <c r="H53" s="51"/>
      <c r="I53" s="51"/>
      <c r="J53" s="53"/>
      <c r="K53" s="53"/>
      <c r="L53" s="54" t="str">
        <f t="shared" si="58"/>
        <v/>
      </c>
      <c r="M53" s="55" t="str">
        <f t="shared" si="59"/>
        <v/>
      </c>
      <c r="N53" s="56" t="str">
        <f t="shared" si="2"/>
        <v/>
      </c>
      <c r="O53" s="57" t="str">
        <f t="shared" si="60"/>
        <v/>
      </c>
      <c r="P53" s="58" t="str">
        <f t="shared" si="4"/>
        <v/>
      </c>
      <c r="Q53" s="59" t="str">
        <f t="shared" si="61"/>
        <v/>
      </c>
      <c r="R53" s="60" t="str">
        <f t="shared" si="6"/>
        <v/>
      </c>
      <c r="S53" s="55" t="str">
        <f t="shared" si="62"/>
        <v/>
      </c>
      <c r="T53" s="61" t="str">
        <f t="shared" si="63"/>
        <v/>
      </c>
      <c r="U53" s="62" t="str">
        <f t="shared" si="9"/>
        <v/>
      </c>
      <c r="V53" s="63" t="str">
        <f t="shared" si="64"/>
        <v/>
      </c>
      <c r="W53" s="64" t="str">
        <f t="shared" si="11"/>
        <v/>
      </c>
      <c r="X53" s="63" t="str">
        <f t="shared" si="65"/>
        <v/>
      </c>
      <c r="Y53" s="63" t="str">
        <f t="shared" si="66"/>
        <v/>
      </c>
      <c r="Z53" s="55" t="str">
        <f t="shared" si="67"/>
        <v/>
      </c>
      <c r="AA53" s="65" t="str">
        <f t="shared" si="68"/>
        <v/>
      </c>
      <c r="AB53" s="56" t="str">
        <f t="shared" si="16"/>
        <v/>
      </c>
      <c r="AC53" s="66" t="str">
        <f t="shared" si="69"/>
        <v/>
      </c>
      <c r="AD53" s="58" t="str">
        <f t="shared" si="70"/>
        <v/>
      </c>
      <c r="AE53" s="67" t="str">
        <f t="shared" si="71"/>
        <v/>
      </c>
      <c r="AF53" s="60" t="str">
        <f t="shared" si="72"/>
        <v/>
      </c>
      <c r="AG53" s="60" t="str">
        <f t="shared" si="73"/>
        <v/>
      </c>
      <c r="AH53" s="68" t="str">
        <f t="shared" si="74"/>
        <v/>
      </c>
      <c r="AI53" s="69" t="str">
        <f t="shared" si="23"/>
        <v/>
      </c>
      <c r="AJ53" s="63" t="str">
        <f t="shared" si="75"/>
        <v/>
      </c>
      <c r="AK53" s="63" t="str">
        <f t="shared" si="76"/>
        <v/>
      </c>
      <c r="AL53" s="63" t="str">
        <f t="shared" si="77"/>
        <v/>
      </c>
      <c r="AM53" s="63" t="str">
        <f t="shared" si="78"/>
        <v/>
      </c>
      <c r="AN53" s="63" t="str">
        <f t="shared" si="79"/>
        <v/>
      </c>
    </row>
    <row r="54" spans="1:40" ht="24.5" hidden="1" outlineLevel="1" thickTop="1" thickBot="1" x14ac:dyDescent="0.55000000000000004">
      <c r="C54" s="124"/>
      <c r="D54" s="125"/>
      <c r="E54" s="51"/>
      <c r="F54" s="52"/>
      <c r="G54" s="52"/>
      <c r="H54" s="51"/>
      <c r="I54" s="51"/>
      <c r="J54" s="53"/>
      <c r="K54" s="53"/>
      <c r="L54" s="54" t="str">
        <f t="shared" si="58"/>
        <v/>
      </c>
      <c r="M54" s="55" t="str">
        <f t="shared" si="59"/>
        <v/>
      </c>
      <c r="N54" s="56" t="str">
        <f t="shared" si="2"/>
        <v/>
      </c>
      <c r="O54" s="57" t="str">
        <f t="shared" si="60"/>
        <v/>
      </c>
      <c r="P54" s="58" t="str">
        <f t="shared" si="4"/>
        <v/>
      </c>
      <c r="Q54" s="59" t="str">
        <f t="shared" si="61"/>
        <v/>
      </c>
      <c r="R54" s="60" t="str">
        <f t="shared" si="6"/>
        <v/>
      </c>
      <c r="S54" s="55" t="str">
        <f t="shared" si="62"/>
        <v/>
      </c>
      <c r="T54" s="61" t="str">
        <f t="shared" si="63"/>
        <v/>
      </c>
      <c r="U54" s="62" t="str">
        <f t="shared" si="9"/>
        <v/>
      </c>
      <c r="V54" s="63" t="str">
        <f t="shared" si="64"/>
        <v/>
      </c>
      <c r="W54" s="64" t="str">
        <f t="shared" si="11"/>
        <v/>
      </c>
      <c r="X54" s="63" t="str">
        <f t="shared" si="65"/>
        <v/>
      </c>
      <c r="Y54" s="63" t="str">
        <f t="shared" si="66"/>
        <v/>
      </c>
      <c r="Z54" s="55" t="str">
        <f t="shared" si="67"/>
        <v/>
      </c>
      <c r="AA54" s="65" t="str">
        <f t="shared" si="68"/>
        <v/>
      </c>
      <c r="AB54" s="56" t="str">
        <f t="shared" si="16"/>
        <v/>
      </c>
      <c r="AC54" s="66" t="str">
        <f t="shared" si="69"/>
        <v/>
      </c>
      <c r="AD54" s="58" t="str">
        <f t="shared" si="70"/>
        <v/>
      </c>
      <c r="AE54" s="67" t="str">
        <f t="shared" si="71"/>
        <v/>
      </c>
      <c r="AF54" s="60" t="str">
        <f t="shared" si="72"/>
        <v/>
      </c>
      <c r="AG54" s="60" t="str">
        <f t="shared" si="73"/>
        <v/>
      </c>
      <c r="AH54" s="68" t="str">
        <f t="shared" si="74"/>
        <v/>
      </c>
      <c r="AI54" s="69" t="str">
        <f t="shared" si="23"/>
        <v/>
      </c>
      <c r="AJ54" s="63" t="str">
        <f t="shared" si="75"/>
        <v/>
      </c>
      <c r="AK54" s="63" t="str">
        <f t="shared" si="76"/>
        <v/>
      </c>
      <c r="AL54" s="63" t="str">
        <f t="shared" si="77"/>
        <v/>
      </c>
      <c r="AM54" s="63" t="str">
        <f t="shared" si="78"/>
        <v/>
      </c>
      <c r="AN54" s="63" t="str">
        <f t="shared" si="79"/>
        <v/>
      </c>
    </row>
    <row r="55" spans="1:40" ht="24.5" hidden="1" outlineLevel="1" thickTop="1" thickBot="1" x14ac:dyDescent="0.55000000000000004">
      <c r="C55" s="124"/>
      <c r="D55" s="125"/>
      <c r="E55" s="51"/>
      <c r="F55" s="52"/>
      <c r="G55" s="52"/>
      <c r="H55" s="51"/>
      <c r="I55" s="51"/>
      <c r="J55" s="53"/>
      <c r="K55" s="53"/>
      <c r="L55" s="54" t="str">
        <f t="shared" si="58"/>
        <v/>
      </c>
      <c r="M55" s="55" t="str">
        <f t="shared" si="59"/>
        <v/>
      </c>
      <c r="N55" s="56" t="str">
        <f t="shared" si="2"/>
        <v/>
      </c>
      <c r="O55" s="57" t="str">
        <f t="shared" si="60"/>
        <v/>
      </c>
      <c r="P55" s="58" t="str">
        <f t="shared" si="4"/>
        <v/>
      </c>
      <c r="Q55" s="59" t="str">
        <f t="shared" si="61"/>
        <v/>
      </c>
      <c r="R55" s="60" t="str">
        <f t="shared" si="6"/>
        <v/>
      </c>
      <c r="S55" s="55" t="str">
        <f t="shared" si="62"/>
        <v/>
      </c>
      <c r="T55" s="61" t="str">
        <f t="shared" si="63"/>
        <v/>
      </c>
      <c r="U55" s="62" t="str">
        <f t="shared" si="9"/>
        <v/>
      </c>
      <c r="V55" s="63" t="str">
        <f t="shared" si="64"/>
        <v/>
      </c>
      <c r="W55" s="64" t="str">
        <f t="shared" si="11"/>
        <v/>
      </c>
      <c r="X55" s="63" t="str">
        <f t="shared" si="65"/>
        <v/>
      </c>
      <c r="Y55" s="63" t="str">
        <f t="shared" si="66"/>
        <v/>
      </c>
      <c r="Z55" s="55" t="str">
        <f t="shared" si="67"/>
        <v/>
      </c>
      <c r="AA55" s="65" t="str">
        <f t="shared" si="68"/>
        <v/>
      </c>
      <c r="AB55" s="56" t="str">
        <f t="shared" si="16"/>
        <v/>
      </c>
      <c r="AC55" s="66" t="str">
        <f t="shared" si="69"/>
        <v/>
      </c>
      <c r="AD55" s="58" t="str">
        <f t="shared" si="70"/>
        <v/>
      </c>
      <c r="AE55" s="67" t="str">
        <f t="shared" si="71"/>
        <v/>
      </c>
      <c r="AF55" s="60" t="str">
        <f t="shared" si="72"/>
        <v/>
      </c>
      <c r="AG55" s="60" t="str">
        <f t="shared" si="73"/>
        <v/>
      </c>
      <c r="AH55" s="68" t="str">
        <f t="shared" si="74"/>
        <v/>
      </c>
      <c r="AI55" s="69" t="str">
        <f t="shared" si="23"/>
        <v/>
      </c>
      <c r="AJ55" s="63" t="str">
        <f t="shared" si="75"/>
        <v/>
      </c>
      <c r="AK55" s="63" t="str">
        <f t="shared" si="76"/>
        <v/>
      </c>
      <c r="AL55" s="63" t="str">
        <f t="shared" si="77"/>
        <v/>
      </c>
      <c r="AM55" s="63" t="str">
        <f t="shared" si="78"/>
        <v/>
      </c>
      <c r="AN55" s="63" t="str">
        <f t="shared" si="79"/>
        <v/>
      </c>
    </row>
    <row r="56" spans="1:40" ht="24.5" hidden="1" outlineLevel="1" thickTop="1" thickBot="1" x14ac:dyDescent="0.55000000000000004">
      <c r="C56" s="124"/>
      <c r="D56" s="125"/>
      <c r="E56" s="51"/>
      <c r="F56" s="52"/>
      <c r="G56" s="52"/>
      <c r="H56" s="51"/>
      <c r="I56" s="51"/>
      <c r="J56" s="53"/>
      <c r="K56" s="53"/>
      <c r="L56" s="54" t="str">
        <f t="shared" si="58"/>
        <v/>
      </c>
      <c r="M56" s="55" t="str">
        <f t="shared" si="59"/>
        <v/>
      </c>
      <c r="N56" s="56" t="str">
        <f t="shared" si="2"/>
        <v/>
      </c>
      <c r="O56" s="57" t="str">
        <f t="shared" si="60"/>
        <v/>
      </c>
      <c r="P56" s="58" t="str">
        <f t="shared" si="4"/>
        <v/>
      </c>
      <c r="Q56" s="59" t="str">
        <f t="shared" si="61"/>
        <v/>
      </c>
      <c r="R56" s="60" t="str">
        <f t="shared" si="6"/>
        <v/>
      </c>
      <c r="S56" s="55" t="str">
        <f t="shared" si="62"/>
        <v/>
      </c>
      <c r="T56" s="61" t="str">
        <f t="shared" si="63"/>
        <v/>
      </c>
      <c r="U56" s="62" t="str">
        <f t="shared" si="9"/>
        <v/>
      </c>
      <c r="V56" s="63" t="str">
        <f t="shared" si="64"/>
        <v/>
      </c>
      <c r="W56" s="64" t="str">
        <f t="shared" si="11"/>
        <v/>
      </c>
      <c r="X56" s="63" t="str">
        <f t="shared" si="65"/>
        <v/>
      </c>
      <c r="Y56" s="63" t="str">
        <f t="shared" si="66"/>
        <v/>
      </c>
      <c r="Z56" s="55" t="str">
        <f t="shared" si="67"/>
        <v/>
      </c>
      <c r="AA56" s="65" t="str">
        <f t="shared" si="68"/>
        <v/>
      </c>
      <c r="AB56" s="56" t="str">
        <f t="shared" si="16"/>
        <v/>
      </c>
      <c r="AC56" s="66" t="str">
        <f t="shared" si="69"/>
        <v/>
      </c>
      <c r="AD56" s="58" t="str">
        <f t="shared" si="70"/>
        <v/>
      </c>
      <c r="AE56" s="67" t="str">
        <f t="shared" si="71"/>
        <v/>
      </c>
      <c r="AF56" s="60" t="str">
        <f t="shared" si="72"/>
        <v/>
      </c>
      <c r="AG56" s="60" t="str">
        <f t="shared" si="73"/>
        <v/>
      </c>
      <c r="AH56" s="68" t="str">
        <f t="shared" si="74"/>
        <v/>
      </c>
      <c r="AI56" s="69" t="str">
        <f t="shared" si="23"/>
        <v/>
      </c>
      <c r="AJ56" s="63" t="str">
        <f t="shared" si="75"/>
        <v/>
      </c>
      <c r="AK56" s="63" t="str">
        <f t="shared" si="76"/>
        <v/>
      </c>
      <c r="AL56" s="63" t="str">
        <f t="shared" si="77"/>
        <v/>
      </c>
      <c r="AM56" s="63" t="str">
        <f t="shared" si="78"/>
        <v/>
      </c>
      <c r="AN56" s="63" t="str">
        <f t="shared" si="79"/>
        <v/>
      </c>
    </row>
    <row r="57" spans="1:40" ht="24.5" hidden="1" outlineLevel="1" thickTop="1" thickBot="1" x14ac:dyDescent="0.55000000000000004">
      <c r="C57" s="124"/>
      <c r="D57" s="125"/>
      <c r="E57" s="51"/>
      <c r="F57" s="52"/>
      <c r="G57" s="52"/>
      <c r="H57" s="51"/>
      <c r="I57" s="51"/>
      <c r="J57" s="53"/>
      <c r="K57" s="53"/>
      <c r="L57" s="54" t="str">
        <f t="shared" si="58"/>
        <v/>
      </c>
      <c r="M57" s="55" t="str">
        <f t="shared" si="59"/>
        <v/>
      </c>
      <c r="N57" s="56" t="str">
        <f t="shared" si="2"/>
        <v/>
      </c>
      <c r="O57" s="57" t="str">
        <f t="shared" si="60"/>
        <v/>
      </c>
      <c r="P57" s="58" t="str">
        <f t="shared" si="4"/>
        <v/>
      </c>
      <c r="Q57" s="59" t="str">
        <f t="shared" si="61"/>
        <v/>
      </c>
      <c r="R57" s="60" t="str">
        <f t="shared" si="6"/>
        <v/>
      </c>
      <c r="S57" s="55" t="str">
        <f t="shared" si="62"/>
        <v/>
      </c>
      <c r="T57" s="61" t="str">
        <f t="shared" si="63"/>
        <v/>
      </c>
      <c r="U57" s="62" t="str">
        <f t="shared" si="9"/>
        <v/>
      </c>
      <c r="V57" s="63" t="str">
        <f t="shared" si="64"/>
        <v/>
      </c>
      <c r="W57" s="64" t="str">
        <f t="shared" si="11"/>
        <v/>
      </c>
      <c r="X57" s="63" t="str">
        <f t="shared" si="65"/>
        <v/>
      </c>
      <c r="Y57" s="63" t="str">
        <f t="shared" si="66"/>
        <v/>
      </c>
      <c r="Z57" s="55" t="str">
        <f t="shared" si="67"/>
        <v/>
      </c>
      <c r="AA57" s="65" t="str">
        <f t="shared" si="68"/>
        <v/>
      </c>
      <c r="AB57" s="56" t="str">
        <f t="shared" si="16"/>
        <v/>
      </c>
      <c r="AC57" s="66" t="str">
        <f t="shared" si="69"/>
        <v/>
      </c>
      <c r="AD57" s="58" t="str">
        <f t="shared" si="70"/>
        <v/>
      </c>
      <c r="AE57" s="67" t="str">
        <f t="shared" si="71"/>
        <v/>
      </c>
      <c r="AF57" s="60" t="str">
        <f t="shared" si="72"/>
        <v/>
      </c>
      <c r="AG57" s="60" t="str">
        <f t="shared" si="73"/>
        <v/>
      </c>
      <c r="AH57" s="68" t="str">
        <f t="shared" si="74"/>
        <v/>
      </c>
      <c r="AI57" s="69" t="str">
        <f t="shared" si="23"/>
        <v/>
      </c>
      <c r="AJ57" s="63" t="str">
        <f t="shared" si="75"/>
        <v/>
      </c>
      <c r="AK57" s="63" t="str">
        <f t="shared" si="76"/>
        <v/>
      </c>
      <c r="AL57" s="63" t="str">
        <f t="shared" si="77"/>
        <v/>
      </c>
      <c r="AM57" s="63" t="str">
        <f t="shared" si="78"/>
        <v/>
      </c>
      <c r="AN57" s="63" t="str">
        <f t="shared" si="79"/>
        <v/>
      </c>
    </row>
    <row r="58" spans="1:40" ht="24.5" hidden="1" outlineLevel="1" thickTop="1" thickBot="1" x14ac:dyDescent="0.55000000000000004">
      <c r="C58" s="124"/>
      <c r="D58" s="125"/>
      <c r="E58" s="51"/>
      <c r="F58" s="52"/>
      <c r="G58" s="52"/>
      <c r="H58" s="51"/>
      <c r="I58" s="51"/>
      <c r="J58" s="53"/>
      <c r="K58" s="53"/>
      <c r="L58" s="54" t="str">
        <f t="shared" si="58"/>
        <v/>
      </c>
      <c r="M58" s="55" t="str">
        <f t="shared" si="59"/>
        <v/>
      </c>
      <c r="N58" s="56" t="str">
        <f t="shared" si="2"/>
        <v/>
      </c>
      <c r="O58" s="57" t="str">
        <f t="shared" si="60"/>
        <v/>
      </c>
      <c r="P58" s="58" t="str">
        <f t="shared" si="4"/>
        <v/>
      </c>
      <c r="Q58" s="59" t="str">
        <f t="shared" si="61"/>
        <v/>
      </c>
      <c r="R58" s="60" t="str">
        <f t="shared" si="6"/>
        <v/>
      </c>
      <c r="S58" s="55" t="str">
        <f t="shared" si="62"/>
        <v/>
      </c>
      <c r="T58" s="61" t="str">
        <f t="shared" si="63"/>
        <v/>
      </c>
      <c r="U58" s="62" t="str">
        <f t="shared" si="9"/>
        <v/>
      </c>
      <c r="V58" s="63" t="str">
        <f t="shared" si="64"/>
        <v/>
      </c>
      <c r="W58" s="64" t="str">
        <f t="shared" si="11"/>
        <v/>
      </c>
      <c r="X58" s="63" t="str">
        <f t="shared" si="65"/>
        <v/>
      </c>
      <c r="Y58" s="63" t="str">
        <f t="shared" si="66"/>
        <v/>
      </c>
      <c r="Z58" s="55" t="str">
        <f t="shared" si="67"/>
        <v/>
      </c>
      <c r="AA58" s="65" t="str">
        <f t="shared" si="68"/>
        <v/>
      </c>
      <c r="AB58" s="56" t="str">
        <f t="shared" si="16"/>
        <v/>
      </c>
      <c r="AC58" s="66" t="str">
        <f t="shared" si="69"/>
        <v/>
      </c>
      <c r="AD58" s="58" t="str">
        <f t="shared" si="70"/>
        <v/>
      </c>
      <c r="AE58" s="67" t="str">
        <f t="shared" si="71"/>
        <v/>
      </c>
      <c r="AF58" s="60" t="str">
        <f t="shared" si="72"/>
        <v/>
      </c>
      <c r="AG58" s="60" t="str">
        <f t="shared" si="73"/>
        <v/>
      </c>
      <c r="AH58" s="68" t="str">
        <f t="shared" si="74"/>
        <v/>
      </c>
      <c r="AI58" s="69" t="str">
        <f t="shared" si="23"/>
        <v/>
      </c>
      <c r="AJ58" s="63" t="str">
        <f t="shared" si="75"/>
        <v/>
      </c>
      <c r="AK58" s="63" t="str">
        <f t="shared" si="76"/>
        <v/>
      </c>
      <c r="AL58" s="63" t="str">
        <f t="shared" si="77"/>
        <v/>
      </c>
      <c r="AM58" s="63" t="str">
        <f t="shared" si="78"/>
        <v/>
      </c>
      <c r="AN58" s="63" t="str">
        <f t="shared" si="79"/>
        <v/>
      </c>
    </row>
    <row r="59" spans="1:40" ht="24.5" hidden="1" outlineLevel="1" thickTop="1" thickBot="1" x14ac:dyDescent="0.55000000000000004">
      <c r="C59" s="124"/>
      <c r="D59" s="125"/>
      <c r="E59" s="51"/>
      <c r="F59" s="52"/>
      <c r="G59" s="52"/>
      <c r="H59" s="51"/>
      <c r="I59" s="51"/>
      <c r="J59" s="53"/>
      <c r="K59" s="53"/>
      <c r="L59" s="54" t="str">
        <f t="shared" si="58"/>
        <v/>
      </c>
      <c r="M59" s="55" t="str">
        <f t="shared" si="59"/>
        <v/>
      </c>
      <c r="N59" s="56" t="str">
        <f t="shared" si="2"/>
        <v/>
      </c>
      <c r="O59" s="57" t="str">
        <f t="shared" si="60"/>
        <v/>
      </c>
      <c r="P59" s="58" t="str">
        <f t="shared" si="4"/>
        <v/>
      </c>
      <c r="Q59" s="59" t="str">
        <f t="shared" si="61"/>
        <v/>
      </c>
      <c r="R59" s="60" t="str">
        <f t="shared" si="6"/>
        <v/>
      </c>
      <c r="S59" s="55" t="str">
        <f t="shared" si="62"/>
        <v/>
      </c>
      <c r="T59" s="61" t="str">
        <f t="shared" si="63"/>
        <v/>
      </c>
      <c r="U59" s="62" t="str">
        <f t="shared" si="9"/>
        <v/>
      </c>
      <c r="V59" s="63" t="str">
        <f t="shared" si="64"/>
        <v/>
      </c>
      <c r="W59" s="64" t="str">
        <f t="shared" si="11"/>
        <v/>
      </c>
      <c r="X59" s="63" t="str">
        <f t="shared" si="65"/>
        <v/>
      </c>
      <c r="Y59" s="63" t="str">
        <f t="shared" si="66"/>
        <v/>
      </c>
      <c r="Z59" s="55" t="str">
        <f t="shared" si="67"/>
        <v/>
      </c>
      <c r="AA59" s="65" t="str">
        <f t="shared" si="68"/>
        <v/>
      </c>
      <c r="AB59" s="56" t="str">
        <f t="shared" si="16"/>
        <v/>
      </c>
      <c r="AC59" s="66" t="str">
        <f t="shared" si="69"/>
        <v/>
      </c>
      <c r="AD59" s="58" t="str">
        <f t="shared" si="70"/>
        <v/>
      </c>
      <c r="AE59" s="67" t="str">
        <f t="shared" si="71"/>
        <v/>
      </c>
      <c r="AF59" s="60" t="str">
        <f t="shared" si="72"/>
        <v/>
      </c>
      <c r="AG59" s="60" t="str">
        <f t="shared" si="73"/>
        <v/>
      </c>
      <c r="AH59" s="68" t="str">
        <f t="shared" si="74"/>
        <v/>
      </c>
      <c r="AI59" s="69" t="str">
        <f t="shared" si="23"/>
        <v/>
      </c>
      <c r="AJ59" s="63" t="str">
        <f t="shared" si="75"/>
        <v/>
      </c>
      <c r="AK59" s="63" t="str">
        <f t="shared" si="76"/>
        <v/>
      </c>
      <c r="AL59" s="63" t="str">
        <f t="shared" si="77"/>
        <v/>
      </c>
      <c r="AM59" s="63" t="str">
        <f t="shared" si="78"/>
        <v/>
      </c>
      <c r="AN59" s="63" t="str">
        <f t="shared" si="79"/>
        <v/>
      </c>
    </row>
    <row r="60" spans="1:40" ht="24.5" hidden="1" outlineLevel="1" thickTop="1" thickBot="1" x14ac:dyDescent="0.55000000000000004">
      <c r="C60" s="124"/>
      <c r="D60" s="125"/>
      <c r="E60" s="51"/>
      <c r="F60" s="52"/>
      <c r="G60" s="52"/>
      <c r="H60" s="51"/>
      <c r="I60" s="51"/>
      <c r="J60" s="53"/>
      <c r="K60" s="53"/>
      <c r="L60" s="54" t="str">
        <f t="shared" si="58"/>
        <v/>
      </c>
      <c r="M60" s="55" t="str">
        <f t="shared" si="59"/>
        <v/>
      </c>
      <c r="N60" s="56" t="str">
        <f t="shared" si="2"/>
        <v/>
      </c>
      <c r="O60" s="57" t="str">
        <f t="shared" si="60"/>
        <v/>
      </c>
      <c r="P60" s="58" t="str">
        <f t="shared" si="4"/>
        <v/>
      </c>
      <c r="Q60" s="59" t="str">
        <f t="shared" si="61"/>
        <v/>
      </c>
      <c r="R60" s="60" t="str">
        <f t="shared" si="6"/>
        <v/>
      </c>
      <c r="S60" s="55" t="str">
        <f t="shared" si="62"/>
        <v/>
      </c>
      <c r="T60" s="61" t="str">
        <f t="shared" si="63"/>
        <v/>
      </c>
      <c r="U60" s="62" t="str">
        <f t="shared" si="9"/>
        <v/>
      </c>
      <c r="V60" s="63" t="str">
        <f t="shared" si="64"/>
        <v/>
      </c>
      <c r="W60" s="64" t="str">
        <f t="shared" si="11"/>
        <v/>
      </c>
      <c r="X60" s="63" t="str">
        <f t="shared" si="65"/>
        <v/>
      </c>
      <c r="Y60" s="63" t="str">
        <f t="shared" si="66"/>
        <v/>
      </c>
      <c r="Z60" s="55" t="str">
        <f t="shared" si="67"/>
        <v/>
      </c>
      <c r="AA60" s="65" t="str">
        <f t="shared" si="68"/>
        <v/>
      </c>
      <c r="AB60" s="56" t="str">
        <f t="shared" si="16"/>
        <v/>
      </c>
      <c r="AC60" s="66" t="str">
        <f t="shared" si="69"/>
        <v/>
      </c>
      <c r="AD60" s="58" t="str">
        <f t="shared" si="70"/>
        <v/>
      </c>
      <c r="AE60" s="67" t="str">
        <f t="shared" si="71"/>
        <v/>
      </c>
      <c r="AF60" s="60" t="str">
        <f t="shared" si="72"/>
        <v/>
      </c>
      <c r="AG60" s="60" t="str">
        <f t="shared" si="73"/>
        <v/>
      </c>
      <c r="AH60" s="68" t="str">
        <f t="shared" si="74"/>
        <v/>
      </c>
      <c r="AI60" s="69" t="str">
        <f t="shared" si="23"/>
        <v/>
      </c>
      <c r="AJ60" s="63" t="str">
        <f t="shared" si="75"/>
        <v/>
      </c>
      <c r="AK60" s="63" t="str">
        <f t="shared" si="76"/>
        <v/>
      </c>
      <c r="AL60" s="63" t="str">
        <f t="shared" si="77"/>
        <v/>
      </c>
      <c r="AM60" s="63" t="str">
        <f t="shared" si="78"/>
        <v/>
      </c>
      <c r="AN60" s="63" t="str">
        <f t="shared" si="79"/>
        <v/>
      </c>
    </row>
    <row r="61" spans="1:40" ht="24.5" hidden="1" outlineLevel="1" thickTop="1" thickBot="1" x14ac:dyDescent="0.55000000000000004">
      <c r="C61" s="124"/>
      <c r="D61" s="125"/>
      <c r="E61" s="51"/>
      <c r="F61" s="52"/>
      <c r="G61" s="52"/>
      <c r="H61" s="51"/>
      <c r="I61" s="51"/>
      <c r="J61" s="53"/>
      <c r="K61" s="53"/>
      <c r="L61" s="54" t="str">
        <f t="shared" si="58"/>
        <v/>
      </c>
      <c r="M61" s="55" t="str">
        <f t="shared" si="59"/>
        <v/>
      </c>
      <c r="N61" s="56" t="str">
        <f t="shared" si="2"/>
        <v/>
      </c>
      <c r="O61" s="57" t="str">
        <f t="shared" si="60"/>
        <v/>
      </c>
      <c r="P61" s="58" t="str">
        <f t="shared" si="4"/>
        <v/>
      </c>
      <c r="Q61" s="59" t="str">
        <f t="shared" si="61"/>
        <v/>
      </c>
      <c r="R61" s="60" t="str">
        <f t="shared" si="6"/>
        <v/>
      </c>
      <c r="S61" s="55" t="str">
        <f t="shared" si="62"/>
        <v/>
      </c>
      <c r="T61" s="61" t="str">
        <f t="shared" si="63"/>
        <v/>
      </c>
      <c r="U61" s="62" t="str">
        <f t="shared" si="9"/>
        <v/>
      </c>
      <c r="V61" s="63" t="str">
        <f t="shared" si="64"/>
        <v/>
      </c>
      <c r="W61" s="64" t="str">
        <f t="shared" si="11"/>
        <v/>
      </c>
      <c r="X61" s="63" t="str">
        <f t="shared" si="65"/>
        <v/>
      </c>
      <c r="Y61" s="63" t="str">
        <f t="shared" si="66"/>
        <v/>
      </c>
      <c r="Z61" s="55" t="str">
        <f t="shared" si="67"/>
        <v/>
      </c>
      <c r="AA61" s="65" t="str">
        <f t="shared" si="68"/>
        <v/>
      </c>
      <c r="AB61" s="56" t="str">
        <f t="shared" si="16"/>
        <v/>
      </c>
      <c r="AC61" s="66" t="str">
        <f t="shared" si="69"/>
        <v/>
      </c>
      <c r="AD61" s="58" t="str">
        <f t="shared" si="70"/>
        <v/>
      </c>
      <c r="AE61" s="67" t="str">
        <f t="shared" si="71"/>
        <v/>
      </c>
      <c r="AF61" s="60" t="str">
        <f t="shared" si="72"/>
        <v/>
      </c>
      <c r="AG61" s="60" t="str">
        <f t="shared" si="73"/>
        <v/>
      </c>
      <c r="AH61" s="68" t="str">
        <f t="shared" si="74"/>
        <v/>
      </c>
      <c r="AI61" s="69" t="str">
        <f t="shared" si="23"/>
        <v/>
      </c>
      <c r="AJ61" s="63" t="str">
        <f t="shared" si="75"/>
        <v/>
      </c>
      <c r="AK61" s="63" t="str">
        <f t="shared" si="76"/>
        <v/>
      </c>
      <c r="AL61" s="63" t="str">
        <f t="shared" si="77"/>
        <v/>
      </c>
      <c r="AM61" s="63" t="str">
        <f t="shared" si="78"/>
        <v/>
      </c>
      <c r="AN61" s="63" t="str">
        <f t="shared" si="79"/>
        <v/>
      </c>
    </row>
    <row r="62" spans="1:40" ht="24.5" hidden="1" outlineLevel="1" thickTop="1" thickBot="1" x14ac:dyDescent="0.55000000000000004">
      <c r="C62" s="124"/>
      <c r="D62" s="125"/>
      <c r="E62" s="51"/>
      <c r="F62" s="52"/>
      <c r="G62" s="52"/>
      <c r="H62" s="51"/>
      <c r="I62" s="51"/>
      <c r="J62" s="53"/>
      <c r="K62" s="53"/>
      <c r="L62" s="54" t="str">
        <f t="shared" si="58"/>
        <v/>
      </c>
      <c r="M62" s="55" t="str">
        <f t="shared" si="59"/>
        <v/>
      </c>
      <c r="N62" s="56" t="str">
        <f t="shared" si="2"/>
        <v/>
      </c>
      <c r="O62" s="57" t="str">
        <f t="shared" si="60"/>
        <v/>
      </c>
      <c r="P62" s="58" t="str">
        <f t="shared" si="4"/>
        <v/>
      </c>
      <c r="Q62" s="59" t="str">
        <f t="shared" si="61"/>
        <v/>
      </c>
      <c r="R62" s="60" t="str">
        <f t="shared" si="6"/>
        <v/>
      </c>
      <c r="S62" s="55" t="str">
        <f t="shared" si="62"/>
        <v/>
      </c>
      <c r="T62" s="61" t="str">
        <f t="shared" si="63"/>
        <v/>
      </c>
      <c r="U62" s="62" t="str">
        <f t="shared" si="9"/>
        <v/>
      </c>
      <c r="V62" s="63" t="str">
        <f t="shared" si="64"/>
        <v/>
      </c>
      <c r="W62" s="64" t="str">
        <f t="shared" si="11"/>
        <v/>
      </c>
      <c r="X62" s="63" t="str">
        <f t="shared" si="65"/>
        <v/>
      </c>
      <c r="Y62" s="63" t="str">
        <f t="shared" si="66"/>
        <v/>
      </c>
      <c r="Z62" s="55" t="str">
        <f t="shared" si="67"/>
        <v/>
      </c>
      <c r="AA62" s="65" t="str">
        <f t="shared" si="68"/>
        <v/>
      </c>
      <c r="AB62" s="56" t="str">
        <f t="shared" si="16"/>
        <v/>
      </c>
      <c r="AC62" s="66" t="str">
        <f t="shared" si="69"/>
        <v/>
      </c>
      <c r="AD62" s="58" t="str">
        <f t="shared" si="70"/>
        <v/>
      </c>
      <c r="AE62" s="67" t="str">
        <f t="shared" si="71"/>
        <v/>
      </c>
      <c r="AF62" s="60" t="str">
        <f t="shared" si="72"/>
        <v/>
      </c>
      <c r="AG62" s="60" t="str">
        <f t="shared" si="73"/>
        <v/>
      </c>
      <c r="AH62" s="68" t="str">
        <f t="shared" si="74"/>
        <v/>
      </c>
      <c r="AI62" s="69" t="str">
        <f t="shared" si="23"/>
        <v/>
      </c>
      <c r="AJ62" s="63" t="str">
        <f t="shared" si="75"/>
        <v/>
      </c>
      <c r="AK62" s="63" t="str">
        <f t="shared" si="76"/>
        <v/>
      </c>
      <c r="AL62" s="63" t="str">
        <f t="shared" si="77"/>
        <v/>
      </c>
      <c r="AM62" s="63" t="str">
        <f t="shared" si="78"/>
        <v/>
      </c>
      <c r="AN62" s="63" t="str">
        <f t="shared" si="79"/>
        <v/>
      </c>
    </row>
    <row r="63" spans="1:40" ht="24.5" hidden="1" outlineLevel="1" thickTop="1" thickBot="1" x14ac:dyDescent="0.55000000000000004">
      <c r="C63" s="124"/>
      <c r="D63" s="125"/>
      <c r="E63" s="51"/>
      <c r="F63" s="52"/>
      <c r="G63" s="52"/>
      <c r="H63" s="51"/>
      <c r="I63" s="51"/>
      <c r="J63" s="53"/>
      <c r="K63" s="53"/>
      <c r="L63" s="54" t="str">
        <f t="shared" si="58"/>
        <v/>
      </c>
      <c r="M63" s="55" t="str">
        <f t="shared" si="59"/>
        <v/>
      </c>
      <c r="N63" s="56" t="str">
        <f t="shared" si="2"/>
        <v/>
      </c>
      <c r="O63" s="57" t="str">
        <f t="shared" si="60"/>
        <v/>
      </c>
      <c r="P63" s="58" t="str">
        <f t="shared" si="4"/>
        <v/>
      </c>
      <c r="Q63" s="59" t="str">
        <f t="shared" si="61"/>
        <v/>
      </c>
      <c r="R63" s="60" t="str">
        <f t="shared" si="6"/>
        <v/>
      </c>
      <c r="S63" s="55" t="str">
        <f t="shared" si="62"/>
        <v/>
      </c>
      <c r="T63" s="61" t="str">
        <f t="shared" si="63"/>
        <v/>
      </c>
      <c r="U63" s="62" t="str">
        <f t="shared" si="9"/>
        <v/>
      </c>
      <c r="V63" s="63" t="str">
        <f t="shared" si="64"/>
        <v/>
      </c>
      <c r="W63" s="64" t="str">
        <f t="shared" si="11"/>
        <v/>
      </c>
      <c r="X63" s="63" t="str">
        <f t="shared" si="65"/>
        <v/>
      </c>
      <c r="Y63" s="63" t="str">
        <f t="shared" si="66"/>
        <v/>
      </c>
      <c r="Z63" s="55" t="str">
        <f t="shared" si="67"/>
        <v/>
      </c>
      <c r="AA63" s="65" t="str">
        <f t="shared" si="68"/>
        <v/>
      </c>
      <c r="AB63" s="56" t="str">
        <f t="shared" si="16"/>
        <v/>
      </c>
      <c r="AC63" s="66" t="str">
        <f t="shared" si="69"/>
        <v/>
      </c>
      <c r="AD63" s="58" t="str">
        <f t="shared" si="70"/>
        <v/>
      </c>
      <c r="AE63" s="67" t="str">
        <f t="shared" si="71"/>
        <v/>
      </c>
      <c r="AF63" s="60" t="str">
        <f t="shared" si="72"/>
        <v/>
      </c>
      <c r="AG63" s="60" t="str">
        <f t="shared" si="73"/>
        <v/>
      </c>
      <c r="AH63" s="68" t="str">
        <f t="shared" si="74"/>
        <v/>
      </c>
      <c r="AI63" s="69" t="str">
        <f t="shared" si="23"/>
        <v/>
      </c>
      <c r="AJ63" s="63" t="str">
        <f t="shared" si="75"/>
        <v/>
      </c>
      <c r="AK63" s="63" t="str">
        <f t="shared" si="76"/>
        <v/>
      </c>
      <c r="AL63" s="63" t="str">
        <f t="shared" si="77"/>
        <v/>
      </c>
      <c r="AM63" s="63" t="str">
        <f t="shared" si="78"/>
        <v/>
      </c>
      <c r="AN63" s="63" t="str">
        <f t="shared" si="79"/>
        <v/>
      </c>
    </row>
    <row r="64" spans="1:40" ht="24.5" hidden="1" outlineLevel="1" thickTop="1" thickBot="1" x14ac:dyDescent="0.55000000000000004">
      <c r="C64" s="124"/>
      <c r="D64" s="125"/>
      <c r="E64" s="51"/>
      <c r="F64" s="52"/>
      <c r="G64" s="52"/>
      <c r="H64" s="51"/>
      <c r="I64" s="51"/>
      <c r="J64" s="53"/>
      <c r="K64" s="53"/>
      <c r="L64" s="54" t="str">
        <f t="shared" si="58"/>
        <v/>
      </c>
      <c r="M64" s="55" t="str">
        <f t="shared" si="59"/>
        <v/>
      </c>
      <c r="N64" s="56" t="str">
        <f t="shared" si="2"/>
        <v/>
      </c>
      <c r="O64" s="57" t="str">
        <f t="shared" si="60"/>
        <v/>
      </c>
      <c r="P64" s="58" t="str">
        <f t="shared" si="4"/>
        <v/>
      </c>
      <c r="Q64" s="59" t="str">
        <f t="shared" si="61"/>
        <v/>
      </c>
      <c r="R64" s="60" t="str">
        <f t="shared" si="6"/>
        <v/>
      </c>
      <c r="S64" s="55" t="str">
        <f t="shared" si="62"/>
        <v/>
      </c>
      <c r="T64" s="61" t="str">
        <f t="shared" si="63"/>
        <v/>
      </c>
      <c r="U64" s="62" t="str">
        <f t="shared" si="9"/>
        <v/>
      </c>
      <c r="V64" s="63" t="str">
        <f t="shared" si="64"/>
        <v/>
      </c>
      <c r="W64" s="64" t="str">
        <f t="shared" si="11"/>
        <v/>
      </c>
      <c r="X64" s="63" t="str">
        <f t="shared" si="65"/>
        <v/>
      </c>
      <c r="Y64" s="63" t="str">
        <f t="shared" si="66"/>
        <v/>
      </c>
      <c r="Z64" s="55" t="str">
        <f t="shared" si="67"/>
        <v/>
      </c>
      <c r="AA64" s="65" t="str">
        <f t="shared" si="68"/>
        <v/>
      </c>
      <c r="AB64" s="56" t="str">
        <f t="shared" si="16"/>
        <v/>
      </c>
      <c r="AC64" s="66" t="str">
        <f t="shared" si="69"/>
        <v/>
      </c>
      <c r="AD64" s="58" t="str">
        <f t="shared" si="70"/>
        <v/>
      </c>
      <c r="AE64" s="67" t="str">
        <f t="shared" si="71"/>
        <v/>
      </c>
      <c r="AF64" s="60" t="str">
        <f t="shared" si="72"/>
        <v/>
      </c>
      <c r="AG64" s="60" t="str">
        <f t="shared" si="73"/>
        <v/>
      </c>
      <c r="AH64" s="68" t="str">
        <f t="shared" si="74"/>
        <v/>
      </c>
      <c r="AI64" s="69" t="str">
        <f t="shared" si="23"/>
        <v/>
      </c>
      <c r="AJ64" s="63" t="str">
        <f t="shared" si="75"/>
        <v/>
      </c>
      <c r="AK64" s="63" t="str">
        <f t="shared" si="76"/>
        <v/>
      </c>
      <c r="AL64" s="63" t="str">
        <f t="shared" si="77"/>
        <v/>
      </c>
      <c r="AM64" s="63" t="str">
        <f t="shared" si="78"/>
        <v/>
      </c>
      <c r="AN64" s="63" t="str">
        <f t="shared" si="79"/>
        <v/>
      </c>
    </row>
    <row r="65" spans="3:40" ht="24.5" hidden="1" outlineLevel="1" thickTop="1" thickBot="1" x14ac:dyDescent="0.55000000000000004">
      <c r="C65" s="124"/>
      <c r="D65" s="125"/>
      <c r="E65" s="51"/>
      <c r="F65" s="52"/>
      <c r="G65" s="52"/>
      <c r="H65" s="51"/>
      <c r="I65" s="51"/>
      <c r="J65" s="53"/>
      <c r="K65" s="53"/>
      <c r="L65" s="54" t="str">
        <f t="shared" si="58"/>
        <v/>
      </c>
      <c r="M65" s="55" t="str">
        <f t="shared" si="59"/>
        <v/>
      </c>
      <c r="N65" s="56" t="str">
        <f t="shared" si="2"/>
        <v/>
      </c>
      <c r="O65" s="57" t="str">
        <f t="shared" si="60"/>
        <v/>
      </c>
      <c r="P65" s="58" t="str">
        <f t="shared" si="4"/>
        <v/>
      </c>
      <c r="Q65" s="59" t="str">
        <f t="shared" si="61"/>
        <v/>
      </c>
      <c r="R65" s="60" t="str">
        <f t="shared" si="6"/>
        <v/>
      </c>
      <c r="S65" s="55" t="str">
        <f t="shared" si="62"/>
        <v/>
      </c>
      <c r="T65" s="61" t="str">
        <f t="shared" si="63"/>
        <v/>
      </c>
      <c r="U65" s="62" t="str">
        <f t="shared" si="9"/>
        <v/>
      </c>
      <c r="V65" s="63" t="str">
        <f t="shared" si="64"/>
        <v/>
      </c>
      <c r="W65" s="64" t="str">
        <f t="shared" si="11"/>
        <v/>
      </c>
      <c r="X65" s="63" t="str">
        <f t="shared" si="65"/>
        <v/>
      </c>
      <c r="Y65" s="63" t="str">
        <f t="shared" si="66"/>
        <v/>
      </c>
      <c r="Z65" s="55" t="str">
        <f t="shared" si="67"/>
        <v/>
      </c>
      <c r="AA65" s="65" t="str">
        <f t="shared" si="68"/>
        <v/>
      </c>
      <c r="AB65" s="56" t="str">
        <f t="shared" si="16"/>
        <v/>
      </c>
      <c r="AC65" s="66" t="str">
        <f t="shared" si="69"/>
        <v/>
      </c>
      <c r="AD65" s="58" t="str">
        <f t="shared" si="70"/>
        <v/>
      </c>
      <c r="AE65" s="67" t="str">
        <f t="shared" si="71"/>
        <v/>
      </c>
      <c r="AF65" s="60" t="str">
        <f t="shared" si="72"/>
        <v/>
      </c>
      <c r="AG65" s="60" t="str">
        <f t="shared" si="73"/>
        <v/>
      </c>
      <c r="AH65" s="68" t="str">
        <f t="shared" si="74"/>
        <v/>
      </c>
      <c r="AI65" s="69" t="str">
        <f t="shared" si="23"/>
        <v/>
      </c>
      <c r="AJ65" s="63" t="str">
        <f t="shared" si="75"/>
        <v/>
      </c>
      <c r="AK65" s="63" t="str">
        <f t="shared" si="76"/>
        <v/>
      </c>
      <c r="AL65" s="63" t="str">
        <f t="shared" si="77"/>
        <v/>
      </c>
      <c r="AM65" s="63" t="str">
        <f t="shared" si="78"/>
        <v/>
      </c>
      <c r="AN65" s="63" t="str">
        <f t="shared" si="79"/>
        <v/>
      </c>
    </row>
    <row r="66" spans="3:40" ht="24.5" hidden="1" outlineLevel="1" thickTop="1" thickBot="1" x14ac:dyDescent="0.55000000000000004">
      <c r="C66" s="124"/>
      <c r="D66" s="125"/>
      <c r="E66" s="51"/>
      <c r="F66" s="52"/>
      <c r="G66" s="52"/>
      <c r="H66" s="51"/>
      <c r="I66" s="51"/>
      <c r="J66" s="53"/>
      <c r="K66" s="53"/>
      <c r="L66" s="54" t="str">
        <f t="shared" si="58"/>
        <v/>
      </c>
      <c r="M66" s="55" t="str">
        <f t="shared" si="59"/>
        <v/>
      </c>
      <c r="N66" s="56" t="str">
        <f t="shared" si="2"/>
        <v/>
      </c>
      <c r="O66" s="57" t="str">
        <f t="shared" si="60"/>
        <v/>
      </c>
      <c r="P66" s="58" t="str">
        <f t="shared" si="4"/>
        <v/>
      </c>
      <c r="Q66" s="59" t="str">
        <f t="shared" si="61"/>
        <v/>
      </c>
      <c r="R66" s="60" t="str">
        <f t="shared" si="6"/>
        <v/>
      </c>
      <c r="S66" s="55" t="str">
        <f t="shared" si="62"/>
        <v/>
      </c>
      <c r="T66" s="61" t="str">
        <f t="shared" si="63"/>
        <v/>
      </c>
      <c r="U66" s="62" t="str">
        <f t="shared" si="9"/>
        <v/>
      </c>
      <c r="V66" s="63" t="str">
        <f t="shared" si="64"/>
        <v/>
      </c>
      <c r="W66" s="64" t="str">
        <f t="shared" si="11"/>
        <v/>
      </c>
      <c r="X66" s="63" t="str">
        <f t="shared" si="65"/>
        <v/>
      </c>
      <c r="Y66" s="63" t="str">
        <f t="shared" si="66"/>
        <v/>
      </c>
      <c r="Z66" s="55" t="str">
        <f t="shared" si="67"/>
        <v/>
      </c>
      <c r="AA66" s="65" t="str">
        <f t="shared" si="68"/>
        <v/>
      </c>
      <c r="AB66" s="56" t="str">
        <f t="shared" si="16"/>
        <v/>
      </c>
      <c r="AC66" s="66" t="str">
        <f t="shared" si="69"/>
        <v/>
      </c>
      <c r="AD66" s="58" t="str">
        <f t="shared" si="70"/>
        <v/>
      </c>
      <c r="AE66" s="67" t="str">
        <f t="shared" si="71"/>
        <v/>
      </c>
      <c r="AF66" s="60" t="str">
        <f t="shared" si="72"/>
        <v/>
      </c>
      <c r="AG66" s="60" t="str">
        <f t="shared" si="73"/>
        <v/>
      </c>
      <c r="AH66" s="68" t="str">
        <f t="shared" si="74"/>
        <v/>
      </c>
      <c r="AI66" s="69" t="str">
        <f t="shared" si="23"/>
        <v/>
      </c>
      <c r="AJ66" s="63" t="str">
        <f t="shared" si="75"/>
        <v/>
      </c>
      <c r="AK66" s="63" t="str">
        <f t="shared" si="76"/>
        <v/>
      </c>
      <c r="AL66" s="63" t="str">
        <f t="shared" si="77"/>
        <v/>
      </c>
      <c r="AM66" s="63" t="str">
        <f t="shared" si="78"/>
        <v/>
      </c>
      <c r="AN66" s="63" t="str">
        <f t="shared" si="79"/>
        <v/>
      </c>
    </row>
    <row r="67" spans="3:40" ht="24.5" hidden="1" outlineLevel="1" thickTop="1" thickBot="1" x14ac:dyDescent="0.55000000000000004">
      <c r="C67" s="124"/>
      <c r="D67" s="125"/>
      <c r="E67" s="51"/>
      <c r="F67" s="52"/>
      <c r="G67" s="52"/>
      <c r="H67" s="51"/>
      <c r="I67" s="51"/>
      <c r="J67" s="53"/>
      <c r="K67" s="53"/>
      <c r="L67" s="54" t="str">
        <f t="shared" si="58"/>
        <v/>
      </c>
      <c r="M67" s="55" t="str">
        <f t="shared" si="59"/>
        <v/>
      </c>
      <c r="N67" s="56" t="str">
        <f t="shared" si="2"/>
        <v/>
      </c>
      <c r="O67" s="57" t="str">
        <f t="shared" si="60"/>
        <v/>
      </c>
      <c r="P67" s="58" t="str">
        <f t="shared" si="4"/>
        <v/>
      </c>
      <c r="Q67" s="59" t="str">
        <f t="shared" si="61"/>
        <v/>
      </c>
      <c r="R67" s="60" t="str">
        <f t="shared" si="6"/>
        <v/>
      </c>
      <c r="S67" s="55" t="str">
        <f t="shared" si="62"/>
        <v/>
      </c>
      <c r="T67" s="61" t="str">
        <f t="shared" si="63"/>
        <v/>
      </c>
      <c r="U67" s="62" t="str">
        <f t="shared" si="9"/>
        <v/>
      </c>
      <c r="V67" s="63" t="str">
        <f t="shared" si="64"/>
        <v/>
      </c>
      <c r="W67" s="64" t="str">
        <f t="shared" si="11"/>
        <v/>
      </c>
      <c r="X67" s="63" t="str">
        <f t="shared" si="65"/>
        <v/>
      </c>
      <c r="Y67" s="63" t="str">
        <f t="shared" si="66"/>
        <v/>
      </c>
      <c r="Z67" s="55" t="str">
        <f t="shared" si="67"/>
        <v/>
      </c>
      <c r="AA67" s="65" t="str">
        <f t="shared" si="68"/>
        <v/>
      </c>
      <c r="AB67" s="56" t="str">
        <f t="shared" si="16"/>
        <v/>
      </c>
      <c r="AC67" s="66" t="str">
        <f t="shared" si="69"/>
        <v/>
      </c>
      <c r="AD67" s="58" t="str">
        <f t="shared" si="70"/>
        <v/>
      </c>
      <c r="AE67" s="67" t="str">
        <f t="shared" si="71"/>
        <v/>
      </c>
      <c r="AF67" s="60" t="str">
        <f t="shared" si="72"/>
        <v/>
      </c>
      <c r="AG67" s="60" t="str">
        <f t="shared" si="73"/>
        <v/>
      </c>
      <c r="AH67" s="68" t="str">
        <f t="shared" si="74"/>
        <v/>
      </c>
      <c r="AI67" s="69" t="str">
        <f t="shared" si="23"/>
        <v/>
      </c>
      <c r="AJ67" s="63" t="str">
        <f t="shared" si="75"/>
        <v/>
      </c>
      <c r="AK67" s="63" t="str">
        <f t="shared" si="76"/>
        <v/>
      </c>
      <c r="AL67" s="63" t="str">
        <f t="shared" si="77"/>
        <v/>
      </c>
      <c r="AM67" s="63" t="str">
        <f t="shared" si="78"/>
        <v/>
      </c>
      <c r="AN67" s="63" t="str">
        <f t="shared" si="79"/>
        <v/>
      </c>
    </row>
    <row r="68" spans="3:40" ht="24.5" hidden="1" outlineLevel="1" thickTop="1" thickBot="1" x14ac:dyDescent="0.55000000000000004">
      <c r="C68" s="124"/>
      <c r="D68" s="125"/>
      <c r="E68" s="51"/>
      <c r="F68" s="52"/>
      <c r="G68" s="52"/>
      <c r="H68" s="51"/>
      <c r="I68" s="51"/>
      <c r="J68" s="53"/>
      <c r="K68" s="53"/>
      <c r="L68" s="54" t="str">
        <f t="shared" si="58"/>
        <v/>
      </c>
      <c r="M68" s="55" t="str">
        <f t="shared" si="59"/>
        <v/>
      </c>
      <c r="N68" s="56" t="str">
        <f t="shared" si="2"/>
        <v/>
      </c>
      <c r="O68" s="57" t="str">
        <f t="shared" si="60"/>
        <v/>
      </c>
      <c r="P68" s="58" t="str">
        <f t="shared" si="4"/>
        <v/>
      </c>
      <c r="Q68" s="59" t="str">
        <f t="shared" si="61"/>
        <v/>
      </c>
      <c r="R68" s="60" t="str">
        <f t="shared" si="6"/>
        <v/>
      </c>
      <c r="S68" s="55" t="str">
        <f t="shared" si="62"/>
        <v/>
      </c>
      <c r="T68" s="61" t="str">
        <f t="shared" si="63"/>
        <v/>
      </c>
      <c r="U68" s="62" t="str">
        <f t="shared" si="9"/>
        <v/>
      </c>
      <c r="V68" s="63" t="str">
        <f t="shared" si="64"/>
        <v/>
      </c>
      <c r="W68" s="64" t="str">
        <f t="shared" si="11"/>
        <v/>
      </c>
      <c r="X68" s="63" t="str">
        <f t="shared" si="65"/>
        <v/>
      </c>
      <c r="Y68" s="63" t="str">
        <f t="shared" si="66"/>
        <v/>
      </c>
      <c r="Z68" s="55" t="str">
        <f t="shared" si="67"/>
        <v/>
      </c>
      <c r="AA68" s="65" t="str">
        <f t="shared" si="68"/>
        <v/>
      </c>
      <c r="AB68" s="56" t="str">
        <f t="shared" si="16"/>
        <v/>
      </c>
      <c r="AC68" s="66" t="str">
        <f t="shared" si="69"/>
        <v/>
      </c>
      <c r="AD68" s="58" t="str">
        <f t="shared" si="70"/>
        <v/>
      </c>
      <c r="AE68" s="67" t="str">
        <f t="shared" si="71"/>
        <v/>
      </c>
      <c r="AF68" s="60" t="str">
        <f t="shared" si="72"/>
        <v/>
      </c>
      <c r="AG68" s="60" t="str">
        <f t="shared" si="73"/>
        <v/>
      </c>
      <c r="AH68" s="68" t="str">
        <f t="shared" si="74"/>
        <v/>
      </c>
      <c r="AI68" s="69" t="str">
        <f t="shared" si="23"/>
        <v/>
      </c>
      <c r="AJ68" s="63" t="str">
        <f t="shared" si="75"/>
        <v/>
      </c>
      <c r="AK68" s="63" t="str">
        <f t="shared" si="76"/>
        <v/>
      </c>
      <c r="AL68" s="63" t="str">
        <f t="shared" si="77"/>
        <v/>
      </c>
      <c r="AM68" s="63" t="str">
        <f t="shared" si="78"/>
        <v/>
      </c>
      <c r="AN68" s="63" t="str">
        <f t="shared" si="79"/>
        <v/>
      </c>
    </row>
    <row r="69" spans="3:40" ht="24.5" hidden="1" outlineLevel="1" thickTop="1" thickBot="1" x14ac:dyDescent="0.55000000000000004">
      <c r="C69" s="124"/>
      <c r="D69" s="125"/>
      <c r="E69" s="51"/>
      <c r="F69" s="52"/>
      <c r="G69" s="52"/>
      <c r="H69" s="51"/>
      <c r="I69" s="51"/>
      <c r="J69" s="53"/>
      <c r="K69" s="53"/>
      <c r="L69" s="54" t="str">
        <f t="shared" si="58"/>
        <v/>
      </c>
      <c r="M69" s="55" t="str">
        <f t="shared" si="59"/>
        <v/>
      </c>
      <c r="N69" s="56" t="str">
        <f t="shared" si="2"/>
        <v/>
      </c>
      <c r="O69" s="57" t="str">
        <f t="shared" si="60"/>
        <v/>
      </c>
      <c r="P69" s="58" t="str">
        <f t="shared" si="4"/>
        <v/>
      </c>
      <c r="Q69" s="59" t="str">
        <f t="shared" si="61"/>
        <v/>
      </c>
      <c r="R69" s="60" t="str">
        <f t="shared" si="6"/>
        <v/>
      </c>
      <c r="S69" s="55" t="str">
        <f t="shared" si="62"/>
        <v/>
      </c>
      <c r="T69" s="61" t="str">
        <f t="shared" si="63"/>
        <v/>
      </c>
      <c r="U69" s="62" t="str">
        <f t="shared" si="9"/>
        <v/>
      </c>
      <c r="V69" s="63" t="str">
        <f t="shared" si="64"/>
        <v/>
      </c>
      <c r="W69" s="64" t="str">
        <f t="shared" si="11"/>
        <v/>
      </c>
      <c r="X69" s="63" t="str">
        <f t="shared" si="65"/>
        <v/>
      </c>
      <c r="Y69" s="63" t="str">
        <f t="shared" si="66"/>
        <v/>
      </c>
      <c r="Z69" s="55" t="str">
        <f t="shared" si="67"/>
        <v/>
      </c>
      <c r="AA69" s="65" t="str">
        <f t="shared" si="68"/>
        <v/>
      </c>
      <c r="AB69" s="56" t="str">
        <f t="shared" si="16"/>
        <v/>
      </c>
      <c r="AC69" s="66" t="str">
        <f t="shared" si="69"/>
        <v/>
      </c>
      <c r="AD69" s="58" t="str">
        <f t="shared" si="70"/>
        <v/>
      </c>
      <c r="AE69" s="67" t="str">
        <f t="shared" si="71"/>
        <v/>
      </c>
      <c r="AF69" s="60" t="str">
        <f t="shared" si="72"/>
        <v/>
      </c>
      <c r="AG69" s="60" t="str">
        <f t="shared" si="73"/>
        <v/>
      </c>
      <c r="AH69" s="68" t="str">
        <f t="shared" si="74"/>
        <v/>
      </c>
      <c r="AI69" s="69" t="str">
        <f t="shared" si="23"/>
        <v/>
      </c>
      <c r="AJ69" s="63" t="str">
        <f t="shared" si="75"/>
        <v/>
      </c>
      <c r="AK69" s="63" t="str">
        <f t="shared" si="76"/>
        <v/>
      </c>
      <c r="AL69" s="63" t="str">
        <f t="shared" si="77"/>
        <v/>
      </c>
      <c r="AM69" s="63" t="str">
        <f t="shared" si="78"/>
        <v/>
      </c>
      <c r="AN69" s="63" t="str">
        <f t="shared" si="79"/>
        <v/>
      </c>
    </row>
    <row r="70" spans="3:40" ht="24.5" hidden="1" outlineLevel="1" thickTop="1" thickBot="1" x14ac:dyDescent="0.55000000000000004">
      <c r="C70" s="124"/>
      <c r="D70" s="125"/>
      <c r="E70" s="51"/>
      <c r="F70" s="52"/>
      <c r="G70" s="52"/>
      <c r="H70" s="51"/>
      <c r="I70" s="51"/>
      <c r="J70" s="53"/>
      <c r="K70" s="53"/>
      <c r="L70" s="54" t="str">
        <f t="shared" si="58"/>
        <v/>
      </c>
      <c r="M70" s="55" t="str">
        <f t="shared" si="59"/>
        <v/>
      </c>
      <c r="N70" s="56" t="str">
        <f t="shared" si="2"/>
        <v/>
      </c>
      <c r="O70" s="57" t="str">
        <f t="shared" si="60"/>
        <v/>
      </c>
      <c r="P70" s="58" t="str">
        <f t="shared" si="4"/>
        <v/>
      </c>
      <c r="Q70" s="59" t="str">
        <f t="shared" si="61"/>
        <v/>
      </c>
      <c r="R70" s="60" t="str">
        <f t="shared" si="6"/>
        <v/>
      </c>
      <c r="S70" s="55" t="str">
        <f t="shared" si="62"/>
        <v/>
      </c>
      <c r="T70" s="61" t="str">
        <f t="shared" si="63"/>
        <v/>
      </c>
      <c r="U70" s="62" t="str">
        <f t="shared" si="9"/>
        <v/>
      </c>
      <c r="V70" s="63" t="str">
        <f t="shared" si="64"/>
        <v/>
      </c>
      <c r="W70" s="64" t="str">
        <f t="shared" si="11"/>
        <v/>
      </c>
      <c r="X70" s="63" t="str">
        <f t="shared" si="65"/>
        <v/>
      </c>
      <c r="Y70" s="63" t="str">
        <f t="shared" si="66"/>
        <v/>
      </c>
      <c r="Z70" s="55" t="str">
        <f t="shared" si="67"/>
        <v/>
      </c>
      <c r="AA70" s="65" t="str">
        <f t="shared" si="68"/>
        <v/>
      </c>
      <c r="AB70" s="56" t="str">
        <f t="shared" si="16"/>
        <v/>
      </c>
      <c r="AC70" s="66" t="str">
        <f t="shared" si="69"/>
        <v/>
      </c>
      <c r="AD70" s="58" t="str">
        <f t="shared" si="70"/>
        <v/>
      </c>
      <c r="AE70" s="67" t="str">
        <f t="shared" si="71"/>
        <v/>
      </c>
      <c r="AF70" s="60" t="str">
        <f t="shared" si="72"/>
        <v/>
      </c>
      <c r="AG70" s="60" t="str">
        <f t="shared" si="73"/>
        <v/>
      </c>
      <c r="AH70" s="68" t="str">
        <f t="shared" si="74"/>
        <v/>
      </c>
      <c r="AI70" s="69" t="str">
        <f t="shared" si="23"/>
        <v/>
      </c>
      <c r="AJ70" s="63" t="str">
        <f t="shared" si="75"/>
        <v/>
      </c>
      <c r="AK70" s="63" t="str">
        <f t="shared" si="76"/>
        <v/>
      </c>
      <c r="AL70" s="63" t="str">
        <f t="shared" si="77"/>
        <v/>
      </c>
      <c r="AM70" s="63" t="str">
        <f t="shared" si="78"/>
        <v/>
      </c>
      <c r="AN70" s="63" t="str">
        <f t="shared" si="79"/>
        <v/>
      </c>
    </row>
    <row r="71" spans="3:40" ht="24.5" hidden="1" outlineLevel="1" thickTop="1" thickBot="1" x14ac:dyDescent="0.55000000000000004">
      <c r="C71" s="124"/>
      <c r="D71" s="125"/>
      <c r="E71" s="51"/>
      <c r="F71" s="52"/>
      <c r="G71" s="52"/>
      <c r="H71" s="51"/>
      <c r="I71" s="51"/>
      <c r="J71" s="53"/>
      <c r="K71" s="53"/>
      <c r="L71" s="54" t="str">
        <f t="shared" si="58"/>
        <v/>
      </c>
      <c r="M71" s="55" t="str">
        <f t="shared" si="59"/>
        <v/>
      </c>
      <c r="N71" s="56" t="str">
        <f t="shared" si="2"/>
        <v/>
      </c>
      <c r="O71" s="57" t="str">
        <f t="shared" si="60"/>
        <v/>
      </c>
      <c r="P71" s="58" t="str">
        <f t="shared" si="4"/>
        <v/>
      </c>
      <c r="Q71" s="59" t="str">
        <f t="shared" si="61"/>
        <v/>
      </c>
      <c r="R71" s="60" t="str">
        <f t="shared" si="6"/>
        <v/>
      </c>
      <c r="S71" s="55" t="str">
        <f t="shared" si="62"/>
        <v/>
      </c>
      <c r="T71" s="61" t="str">
        <f t="shared" si="63"/>
        <v/>
      </c>
      <c r="U71" s="62" t="str">
        <f t="shared" si="9"/>
        <v/>
      </c>
      <c r="V71" s="63" t="str">
        <f t="shared" si="64"/>
        <v/>
      </c>
      <c r="W71" s="64" t="str">
        <f t="shared" si="11"/>
        <v/>
      </c>
      <c r="X71" s="63" t="str">
        <f t="shared" si="65"/>
        <v/>
      </c>
      <c r="Y71" s="63" t="str">
        <f t="shared" si="66"/>
        <v/>
      </c>
      <c r="Z71" s="55" t="str">
        <f t="shared" si="67"/>
        <v/>
      </c>
      <c r="AA71" s="65" t="str">
        <f t="shared" si="68"/>
        <v/>
      </c>
      <c r="AB71" s="56" t="str">
        <f t="shared" si="16"/>
        <v/>
      </c>
      <c r="AC71" s="66" t="str">
        <f t="shared" si="69"/>
        <v/>
      </c>
      <c r="AD71" s="58" t="str">
        <f t="shared" si="70"/>
        <v/>
      </c>
      <c r="AE71" s="67" t="str">
        <f t="shared" si="71"/>
        <v/>
      </c>
      <c r="AF71" s="60" t="str">
        <f t="shared" si="72"/>
        <v/>
      </c>
      <c r="AG71" s="60" t="str">
        <f t="shared" si="73"/>
        <v/>
      </c>
      <c r="AH71" s="68" t="str">
        <f t="shared" si="74"/>
        <v/>
      </c>
      <c r="AI71" s="69" t="str">
        <f t="shared" si="23"/>
        <v/>
      </c>
      <c r="AJ71" s="63" t="str">
        <f t="shared" si="75"/>
        <v/>
      </c>
      <c r="AK71" s="63" t="str">
        <f t="shared" si="76"/>
        <v/>
      </c>
      <c r="AL71" s="63" t="str">
        <f t="shared" si="77"/>
        <v/>
      </c>
      <c r="AM71" s="63" t="str">
        <f t="shared" si="78"/>
        <v/>
      </c>
      <c r="AN71" s="63" t="str">
        <f t="shared" si="79"/>
        <v/>
      </c>
    </row>
    <row r="72" spans="3:40" ht="24.5" hidden="1" outlineLevel="1" thickTop="1" thickBot="1" x14ac:dyDescent="0.55000000000000004">
      <c r="C72" s="124"/>
      <c r="D72" s="125"/>
      <c r="E72" s="51"/>
      <c r="F72" s="52"/>
      <c r="G72" s="52"/>
      <c r="H72" s="51"/>
      <c r="I72" s="51"/>
      <c r="J72" s="53"/>
      <c r="K72" s="53"/>
      <c r="L72" s="54" t="str">
        <f t="shared" si="58"/>
        <v/>
      </c>
      <c r="M72" s="55" t="str">
        <f t="shared" si="59"/>
        <v/>
      </c>
      <c r="N72" s="56" t="str">
        <f t="shared" si="2"/>
        <v/>
      </c>
      <c r="O72" s="57" t="str">
        <f t="shared" si="60"/>
        <v/>
      </c>
      <c r="P72" s="58" t="str">
        <f t="shared" si="4"/>
        <v/>
      </c>
      <c r="Q72" s="59" t="str">
        <f t="shared" si="61"/>
        <v/>
      </c>
      <c r="R72" s="60" t="str">
        <f t="shared" si="6"/>
        <v/>
      </c>
      <c r="S72" s="55" t="str">
        <f t="shared" si="62"/>
        <v/>
      </c>
      <c r="T72" s="61" t="str">
        <f t="shared" si="63"/>
        <v/>
      </c>
      <c r="U72" s="62" t="str">
        <f t="shared" si="9"/>
        <v/>
      </c>
      <c r="V72" s="63" t="str">
        <f t="shared" si="64"/>
        <v/>
      </c>
      <c r="W72" s="64" t="str">
        <f t="shared" si="11"/>
        <v/>
      </c>
      <c r="X72" s="63" t="str">
        <f t="shared" si="65"/>
        <v/>
      </c>
      <c r="Y72" s="63" t="str">
        <f t="shared" si="66"/>
        <v/>
      </c>
      <c r="Z72" s="55" t="str">
        <f t="shared" si="67"/>
        <v/>
      </c>
      <c r="AA72" s="65" t="str">
        <f t="shared" si="68"/>
        <v/>
      </c>
      <c r="AB72" s="56" t="str">
        <f t="shared" si="16"/>
        <v/>
      </c>
      <c r="AC72" s="66" t="str">
        <f t="shared" si="69"/>
        <v/>
      </c>
      <c r="AD72" s="58" t="str">
        <f t="shared" si="70"/>
        <v/>
      </c>
      <c r="AE72" s="67" t="str">
        <f t="shared" si="71"/>
        <v/>
      </c>
      <c r="AF72" s="60" t="str">
        <f t="shared" si="72"/>
        <v/>
      </c>
      <c r="AG72" s="60" t="str">
        <f t="shared" si="73"/>
        <v/>
      </c>
      <c r="AH72" s="68" t="str">
        <f t="shared" si="74"/>
        <v/>
      </c>
      <c r="AI72" s="69" t="str">
        <f t="shared" si="23"/>
        <v/>
      </c>
      <c r="AJ72" s="63" t="str">
        <f t="shared" si="75"/>
        <v/>
      </c>
      <c r="AK72" s="63" t="str">
        <f t="shared" si="76"/>
        <v/>
      </c>
      <c r="AL72" s="63" t="str">
        <f t="shared" si="77"/>
        <v/>
      </c>
      <c r="AM72" s="63" t="str">
        <f t="shared" si="78"/>
        <v/>
      </c>
      <c r="AN72" s="63" t="str">
        <f t="shared" si="79"/>
        <v/>
      </c>
    </row>
    <row r="73" spans="3:40" ht="24.5" hidden="1" outlineLevel="1" thickTop="1" thickBot="1" x14ac:dyDescent="0.55000000000000004">
      <c r="C73" s="124"/>
      <c r="D73" s="125"/>
      <c r="E73" s="51"/>
      <c r="F73" s="52"/>
      <c r="G73" s="52"/>
      <c r="H73" s="51"/>
      <c r="I73" s="51"/>
      <c r="J73" s="53"/>
      <c r="K73" s="53"/>
      <c r="L73" s="54" t="str">
        <f t="shared" si="58"/>
        <v/>
      </c>
      <c r="M73" s="55" t="str">
        <f t="shared" si="59"/>
        <v/>
      </c>
      <c r="N73" s="56" t="str">
        <f t="shared" si="2"/>
        <v/>
      </c>
      <c r="O73" s="57" t="str">
        <f t="shared" si="60"/>
        <v/>
      </c>
      <c r="P73" s="58" t="str">
        <f t="shared" si="4"/>
        <v/>
      </c>
      <c r="Q73" s="59" t="str">
        <f t="shared" si="61"/>
        <v/>
      </c>
      <c r="R73" s="60" t="str">
        <f t="shared" si="6"/>
        <v/>
      </c>
      <c r="S73" s="55" t="str">
        <f t="shared" si="62"/>
        <v/>
      </c>
      <c r="T73" s="61" t="str">
        <f t="shared" si="63"/>
        <v/>
      </c>
      <c r="U73" s="62" t="str">
        <f t="shared" si="9"/>
        <v/>
      </c>
      <c r="V73" s="63" t="str">
        <f t="shared" si="64"/>
        <v/>
      </c>
      <c r="W73" s="64" t="str">
        <f t="shared" si="11"/>
        <v/>
      </c>
      <c r="X73" s="63" t="str">
        <f t="shared" si="65"/>
        <v/>
      </c>
      <c r="Y73" s="63" t="str">
        <f t="shared" si="66"/>
        <v/>
      </c>
      <c r="Z73" s="55" t="str">
        <f t="shared" si="67"/>
        <v/>
      </c>
      <c r="AA73" s="65" t="str">
        <f t="shared" si="68"/>
        <v/>
      </c>
      <c r="AB73" s="56" t="str">
        <f t="shared" si="16"/>
        <v/>
      </c>
      <c r="AC73" s="66" t="str">
        <f t="shared" si="69"/>
        <v/>
      </c>
      <c r="AD73" s="58" t="str">
        <f t="shared" si="70"/>
        <v/>
      </c>
      <c r="AE73" s="67" t="str">
        <f t="shared" si="71"/>
        <v/>
      </c>
      <c r="AF73" s="60" t="str">
        <f t="shared" si="72"/>
        <v/>
      </c>
      <c r="AG73" s="60" t="str">
        <f t="shared" si="73"/>
        <v/>
      </c>
      <c r="AH73" s="68" t="str">
        <f t="shared" si="74"/>
        <v/>
      </c>
      <c r="AI73" s="69" t="str">
        <f t="shared" si="23"/>
        <v/>
      </c>
      <c r="AJ73" s="63" t="str">
        <f t="shared" si="75"/>
        <v/>
      </c>
      <c r="AK73" s="63" t="str">
        <f t="shared" si="76"/>
        <v/>
      </c>
      <c r="AL73" s="63" t="str">
        <f t="shared" si="77"/>
        <v/>
      </c>
      <c r="AM73" s="63" t="str">
        <f t="shared" si="78"/>
        <v/>
      </c>
      <c r="AN73" s="63" t="str">
        <f t="shared" si="79"/>
        <v/>
      </c>
    </row>
    <row r="74" spans="3:40" ht="24.5" hidden="1" outlineLevel="1" thickTop="1" thickBot="1" x14ac:dyDescent="0.55000000000000004">
      <c r="C74" s="124"/>
      <c r="D74" s="125"/>
      <c r="E74" s="51"/>
      <c r="F74" s="52"/>
      <c r="G74" s="52"/>
      <c r="H74" s="51"/>
      <c r="I74" s="51"/>
      <c r="J74" s="53"/>
      <c r="K74" s="53"/>
      <c r="L74" s="54" t="str">
        <f t="shared" si="58"/>
        <v/>
      </c>
      <c r="M74" s="55" t="str">
        <f t="shared" si="59"/>
        <v/>
      </c>
      <c r="N74" s="56" t="str">
        <f t="shared" si="2"/>
        <v/>
      </c>
      <c r="O74" s="57" t="str">
        <f t="shared" si="60"/>
        <v/>
      </c>
      <c r="P74" s="58" t="str">
        <f t="shared" si="4"/>
        <v/>
      </c>
      <c r="Q74" s="59" t="str">
        <f t="shared" si="61"/>
        <v/>
      </c>
      <c r="R74" s="60" t="str">
        <f t="shared" si="6"/>
        <v/>
      </c>
      <c r="S74" s="55" t="str">
        <f t="shared" si="62"/>
        <v/>
      </c>
      <c r="T74" s="61" t="str">
        <f t="shared" si="63"/>
        <v/>
      </c>
      <c r="U74" s="62" t="str">
        <f t="shared" si="9"/>
        <v/>
      </c>
      <c r="V74" s="63" t="str">
        <f t="shared" si="64"/>
        <v/>
      </c>
      <c r="W74" s="64" t="str">
        <f t="shared" si="11"/>
        <v/>
      </c>
      <c r="X74" s="63" t="str">
        <f t="shared" si="65"/>
        <v/>
      </c>
      <c r="Y74" s="63" t="str">
        <f t="shared" si="66"/>
        <v/>
      </c>
      <c r="Z74" s="55" t="str">
        <f t="shared" si="67"/>
        <v/>
      </c>
      <c r="AA74" s="65" t="str">
        <f t="shared" si="68"/>
        <v/>
      </c>
      <c r="AB74" s="56" t="str">
        <f t="shared" si="16"/>
        <v/>
      </c>
      <c r="AC74" s="66" t="str">
        <f t="shared" si="69"/>
        <v/>
      </c>
      <c r="AD74" s="58" t="str">
        <f t="shared" si="70"/>
        <v/>
      </c>
      <c r="AE74" s="67" t="str">
        <f t="shared" si="71"/>
        <v/>
      </c>
      <c r="AF74" s="60" t="str">
        <f t="shared" si="72"/>
        <v/>
      </c>
      <c r="AG74" s="60" t="str">
        <f t="shared" si="73"/>
        <v/>
      </c>
      <c r="AH74" s="68" t="str">
        <f t="shared" si="74"/>
        <v/>
      </c>
      <c r="AI74" s="69" t="str">
        <f t="shared" si="23"/>
        <v/>
      </c>
      <c r="AJ74" s="63" t="str">
        <f t="shared" si="75"/>
        <v/>
      </c>
      <c r="AK74" s="63" t="str">
        <f t="shared" si="76"/>
        <v/>
      </c>
      <c r="AL74" s="63" t="str">
        <f t="shared" si="77"/>
        <v/>
      </c>
      <c r="AM74" s="63" t="str">
        <f t="shared" si="78"/>
        <v/>
      </c>
      <c r="AN74" s="63" t="str">
        <f t="shared" si="79"/>
        <v/>
      </c>
    </row>
    <row r="75" spans="3:40" ht="24.5" hidden="1" outlineLevel="1" thickTop="1" thickBot="1" x14ac:dyDescent="0.55000000000000004">
      <c r="C75" s="124"/>
      <c r="D75" s="125"/>
      <c r="E75" s="51"/>
      <c r="F75" s="52"/>
      <c r="G75" s="52"/>
      <c r="H75" s="51"/>
      <c r="I75" s="51"/>
      <c r="J75" s="53"/>
      <c r="K75" s="53"/>
      <c r="L75" s="54" t="str">
        <f t="shared" si="58"/>
        <v/>
      </c>
      <c r="M75" s="55" t="str">
        <f t="shared" si="59"/>
        <v/>
      </c>
      <c r="N75" s="56" t="str">
        <f t="shared" si="2"/>
        <v/>
      </c>
      <c r="O75" s="57" t="str">
        <f t="shared" si="60"/>
        <v/>
      </c>
      <c r="P75" s="58" t="str">
        <f t="shared" si="4"/>
        <v/>
      </c>
      <c r="Q75" s="59" t="str">
        <f t="shared" si="61"/>
        <v/>
      </c>
      <c r="R75" s="60" t="str">
        <f t="shared" si="6"/>
        <v/>
      </c>
      <c r="S75" s="55" t="str">
        <f t="shared" si="62"/>
        <v/>
      </c>
      <c r="T75" s="61" t="str">
        <f t="shared" si="63"/>
        <v/>
      </c>
      <c r="U75" s="62" t="str">
        <f t="shared" si="9"/>
        <v/>
      </c>
      <c r="V75" s="63" t="str">
        <f t="shared" si="64"/>
        <v/>
      </c>
      <c r="W75" s="64" t="str">
        <f t="shared" si="11"/>
        <v/>
      </c>
      <c r="X75" s="63" t="str">
        <f t="shared" si="65"/>
        <v/>
      </c>
      <c r="Y75" s="63" t="str">
        <f t="shared" si="66"/>
        <v/>
      </c>
      <c r="Z75" s="55" t="str">
        <f t="shared" si="67"/>
        <v/>
      </c>
      <c r="AA75" s="65" t="str">
        <f t="shared" si="68"/>
        <v/>
      </c>
      <c r="AB75" s="56" t="str">
        <f t="shared" si="16"/>
        <v/>
      </c>
      <c r="AC75" s="66" t="str">
        <f t="shared" si="69"/>
        <v/>
      </c>
      <c r="AD75" s="58" t="str">
        <f t="shared" si="70"/>
        <v/>
      </c>
      <c r="AE75" s="67" t="str">
        <f t="shared" si="71"/>
        <v/>
      </c>
      <c r="AF75" s="60" t="str">
        <f t="shared" si="72"/>
        <v/>
      </c>
      <c r="AG75" s="60" t="str">
        <f t="shared" si="73"/>
        <v/>
      </c>
      <c r="AH75" s="68" t="str">
        <f t="shared" si="74"/>
        <v/>
      </c>
      <c r="AI75" s="69" t="str">
        <f t="shared" si="23"/>
        <v/>
      </c>
      <c r="AJ75" s="63" t="str">
        <f t="shared" si="75"/>
        <v/>
      </c>
      <c r="AK75" s="63" t="str">
        <f t="shared" si="76"/>
        <v/>
      </c>
      <c r="AL75" s="63" t="str">
        <f t="shared" si="77"/>
        <v/>
      </c>
      <c r="AM75" s="63" t="str">
        <f t="shared" si="78"/>
        <v/>
      </c>
      <c r="AN75" s="63" t="str">
        <f t="shared" si="79"/>
        <v/>
      </c>
    </row>
    <row r="76" spans="3:40" ht="24.5" hidden="1" outlineLevel="1" thickTop="1" thickBot="1" x14ac:dyDescent="0.55000000000000004">
      <c r="C76" s="124"/>
      <c r="D76" s="125"/>
      <c r="E76" s="51"/>
      <c r="F76" s="52"/>
      <c r="G76" s="52"/>
      <c r="H76" s="51"/>
      <c r="I76" s="51"/>
      <c r="J76" s="53"/>
      <c r="K76" s="53"/>
      <c r="L76" s="54" t="str">
        <f t="shared" si="58"/>
        <v/>
      </c>
      <c r="M76" s="55" t="str">
        <f t="shared" si="59"/>
        <v/>
      </c>
      <c r="N76" s="56" t="str">
        <f t="shared" si="2"/>
        <v/>
      </c>
      <c r="O76" s="57" t="str">
        <f t="shared" si="60"/>
        <v/>
      </c>
      <c r="P76" s="58" t="str">
        <f t="shared" si="4"/>
        <v/>
      </c>
      <c r="Q76" s="59" t="str">
        <f t="shared" si="61"/>
        <v/>
      </c>
      <c r="R76" s="60" t="str">
        <f t="shared" si="6"/>
        <v/>
      </c>
      <c r="S76" s="55" t="str">
        <f t="shared" si="62"/>
        <v/>
      </c>
      <c r="T76" s="61" t="str">
        <f t="shared" si="63"/>
        <v/>
      </c>
      <c r="U76" s="62" t="str">
        <f t="shared" si="9"/>
        <v/>
      </c>
      <c r="V76" s="63" t="str">
        <f t="shared" si="64"/>
        <v/>
      </c>
      <c r="W76" s="64" t="str">
        <f t="shared" si="11"/>
        <v/>
      </c>
      <c r="X76" s="63" t="str">
        <f t="shared" si="65"/>
        <v/>
      </c>
      <c r="Y76" s="63" t="str">
        <f t="shared" si="66"/>
        <v/>
      </c>
      <c r="Z76" s="55" t="str">
        <f t="shared" si="67"/>
        <v/>
      </c>
      <c r="AA76" s="65" t="str">
        <f t="shared" si="68"/>
        <v/>
      </c>
      <c r="AB76" s="56" t="str">
        <f t="shared" si="16"/>
        <v/>
      </c>
      <c r="AC76" s="66" t="str">
        <f t="shared" si="69"/>
        <v/>
      </c>
      <c r="AD76" s="58" t="str">
        <f t="shared" si="70"/>
        <v/>
      </c>
      <c r="AE76" s="67" t="str">
        <f t="shared" si="71"/>
        <v/>
      </c>
      <c r="AF76" s="60" t="str">
        <f t="shared" si="72"/>
        <v/>
      </c>
      <c r="AG76" s="60" t="str">
        <f t="shared" si="73"/>
        <v/>
      </c>
      <c r="AH76" s="68" t="str">
        <f t="shared" si="74"/>
        <v/>
      </c>
      <c r="AI76" s="69" t="str">
        <f t="shared" si="23"/>
        <v/>
      </c>
      <c r="AJ76" s="63" t="str">
        <f t="shared" si="75"/>
        <v/>
      </c>
      <c r="AK76" s="63" t="str">
        <f t="shared" si="76"/>
        <v/>
      </c>
      <c r="AL76" s="63" t="str">
        <f t="shared" si="77"/>
        <v/>
      </c>
      <c r="AM76" s="63" t="str">
        <f t="shared" si="78"/>
        <v/>
      </c>
      <c r="AN76" s="63" t="str">
        <f t="shared" si="79"/>
        <v/>
      </c>
    </row>
    <row r="77" spans="3:40" ht="24.5" hidden="1" outlineLevel="1" thickTop="1" thickBot="1" x14ac:dyDescent="0.55000000000000004">
      <c r="C77" s="124"/>
      <c r="D77" s="125"/>
      <c r="E77" s="51"/>
      <c r="F77" s="52"/>
      <c r="G77" s="52"/>
      <c r="H77" s="51"/>
      <c r="I77" s="51"/>
      <c r="J77" s="53"/>
      <c r="K77" s="53"/>
      <c r="L77" s="54" t="str">
        <f t="shared" si="58"/>
        <v/>
      </c>
      <c r="M77" s="55" t="str">
        <f t="shared" si="59"/>
        <v/>
      </c>
      <c r="N77" s="56" t="str">
        <f t="shared" si="2"/>
        <v/>
      </c>
      <c r="O77" s="57" t="str">
        <f t="shared" si="60"/>
        <v/>
      </c>
      <c r="P77" s="58" t="str">
        <f t="shared" si="4"/>
        <v/>
      </c>
      <c r="Q77" s="59" t="str">
        <f t="shared" si="61"/>
        <v/>
      </c>
      <c r="R77" s="60" t="str">
        <f t="shared" si="6"/>
        <v/>
      </c>
      <c r="S77" s="55" t="str">
        <f t="shared" si="62"/>
        <v/>
      </c>
      <c r="T77" s="61" t="str">
        <f t="shared" si="63"/>
        <v/>
      </c>
      <c r="U77" s="62" t="str">
        <f t="shared" si="9"/>
        <v/>
      </c>
      <c r="V77" s="63" t="str">
        <f t="shared" si="64"/>
        <v/>
      </c>
      <c r="W77" s="64" t="str">
        <f t="shared" si="11"/>
        <v/>
      </c>
      <c r="X77" s="63" t="str">
        <f t="shared" si="65"/>
        <v/>
      </c>
      <c r="Y77" s="63" t="str">
        <f t="shared" si="66"/>
        <v/>
      </c>
      <c r="Z77" s="55" t="str">
        <f t="shared" si="67"/>
        <v/>
      </c>
      <c r="AA77" s="65" t="str">
        <f t="shared" si="68"/>
        <v/>
      </c>
      <c r="AB77" s="56" t="str">
        <f t="shared" si="16"/>
        <v/>
      </c>
      <c r="AC77" s="66" t="str">
        <f t="shared" si="69"/>
        <v/>
      </c>
      <c r="AD77" s="58" t="str">
        <f t="shared" si="70"/>
        <v/>
      </c>
      <c r="AE77" s="67" t="str">
        <f t="shared" si="71"/>
        <v/>
      </c>
      <c r="AF77" s="60" t="str">
        <f t="shared" si="72"/>
        <v/>
      </c>
      <c r="AG77" s="60" t="str">
        <f t="shared" si="73"/>
        <v/>
      </c>
      <c r="AH77" s="68" t="str">
        <f t="shared" si="74"/>
        <v/>
      </c>
      <c r="AI77" s="69" t="str">
        <f t="shared" si="23"/>
        <v/>
      </c>
      <c r="AJ77" s="63" t="str">
        <f t="shared" si="75"/>
        <v/>
      </c>
      <c r="AK77" s="63" t="str">
        <f t="shared" si="76"/>
        <v/>
      </c>
      <c r="AL77" s="63" t="str">
        <f t="shared" si="77"/>
        <v/>
      </c>
      <c r="AM77" s="63" t="str">
        <f t="shared" si="78"/>
        <v/>
      </c>
      <c r="AN77" s="63" t="str">
        <f t="shared" si="79"/>
        <v/>
      </c>
    </row>
    <row r="78" spans="3:40" ht="24.5" hidden="1" outlineLevel="1" thickTop="1" thickBot="1" x14ac:dyDescent="0.55000000000000004">
      <c r="C78" s="124"/>
      <c r="D78" s="125"/>
      <c r="E78" s="51"/>
      <c r="F78" s="52"/>
      <c r="G78" s="52"/>
      <c r="H78" s="51"/>
      <c r="I78" s="51"/>
      <c r="J78" s="53"/>
      <c r="K78" s="53"/>
      <c r="L78" s="54" t="str">
        <f t="shared" si="58"/>
        <v/>
      </c>
      <c r="M78" s="55" t="str">
        <f t="shared" si="59"/>
        <v/>
      </c>
      <c r="N78" s="56" t="str">
        <f t="shared" si="2"/>
        <v/>
      </c>
      <c r="O78" s="57" t="str">
        <f t="shared" si="60"/>
        <v/>
      </c>
      <c r="P78" s="58" t="str">
        <f t="shared" si="4"/>
        <v/>
      </c>
      <c r="Q78" s="59" t="str">
        <f t="shared" si="61"/>
        <v/>
      </c>
      <c r="R78" s="60" t="str">
        <f t="shared" si="6"/>
        <v/>
      </c>
      <c r="S78" s="55" t="str">
        <f t="shared" si="62"/>
        <v/>
      </c>
      <c r="T78" s="61" t="str">
        <f t="shared" si="63"/>
        <v/>
      </c>
      <c r="U78" s="62" t="str">
        <f t="shared" si="9"/>
        <v/>
      </c>
      <c r="V78" s="63" t="str">
        <f t="shared" si="64"/>
        <v/>
      </c>
      <c r="W78" s="64" t="str">
        <f t="shared" si="11"/>
        <v/>
      </c>
      <c r="X78" s="63" t="str">
        <f t="shared" si="65"/>
        <v/>
      </c>
      <c r="Y78" s="63" t="str">
        <f t="shared" si="66"/>
        <v/>
      </c>
      <c r="Z78" s="55" t="str">
        <f t="shared" si="67"/>
        <v/>
      </c>
      <c r="AA78" s="65" t="str">
        <f t="shared" si="68"/>
        <v/>
      </c>
      <c r="AB78" s="56" t="str">
        <f t="shared" si="16"/>
        <v/>
      </c>
      <c r="AC78" s="66" t="str">
        <f t="shared" si="69"/>
        <v/>
      </c>
      <c r="AD78" s="58" t="str">
        <f t="shared" si="70"/>
        <v/>
      </c>
      <c r="AE78" s="67" t="str">
        <f t="shared" si="71"/>
        <v/>
      </c>
      <c r="AF78" s="60" t="str">
        <f t="shared" si="72"/>
        <v/>
      </c>
      <c r="AG78" s="60" t="str">
        <f t="shared" si="73"/>
        <v/>
      </c>
      <c r="AH78" s="68" t="str">
        <f t="shared" si="74"/>
        <v/>
      </c>
      <c r="AI78" s="69" t="str">
        <f t="shared" si="23"/>
        <v/>
      </c>
      <c r="AJ78" s="63" t="str">
        <f t="shared" si="75"/>
        <v/>
      </c>
      <c r="AK78" s="63" t="str">
        <f t="shared" si="76"/>
        <v/>
      </c>
      <c r="AL78" s="63" t="str">
        <f t="shared" si="77"/>
        <v/>
      </c>
      <c r="AM78" s="63" t="str">
        <f t="shared" si="78"/>
        <v/>
      </c>
      <c r="AN78" s="63" t="str">
        <f t="shared" si="79"/>
        <v/>
      </c>
    </row>
    <row r="79" spans="3:40" ht="24.5" hidden="1" outlineLevel="1" thickTop="1" thickBot="1" x14ac:dyDescent="0.55000000000000004">
      <c r="C79" s="124"/>
      <c r="D79" s="125"/>
      <c r="E79" s="51"/>
      <c r="F79" s="52"/>
      <c r="G79" s="52"/>
      <c r="H79" s="51"/>
      <c r="I79" s="51"/>
      <c r="J79" s="53"/>
      <c r="K79" s="53"/>
      <c r="L79" s="54" t="str">
        <f t="shared" si="58"/>
        <v/>
      </c>
      <c r="M79" s="55" t="str">
        <f t="shared" si="59"/>
        <v/>
      </c>
      <c r="N79" s="56" t="str">
        <f t="shared" si="2"/>
        <v/>
      </c>
      <c r="O79" s="57" t="str">
        <f t="shared" si="60"/>
        <v/>
      </c>
      <c r="P79" s="58" t="str">
        <f t="shared" si="4"/>
        <v/>
      </c>
      <c r="Q79" s="59" t="str">
        <f t="shared" si="61"/>
        <v/>
      </c>
      <c r="R79" s="60" t="str">
        <f t="shared" si="6"/>
        <v/>
      </c>
      <c r="S79" s="55" t="str">
        <f t="shared" si="62"/>
        <v/>
      </c>
      <c r="T79" s="61" t="str">
        <f t="shared" si="63"/>
        <v/>
      </c>
      <c r="U79" s="62" t="str">
        <f t="shared" si="9"/>
        <v/>
      </c>
      <c r="V79" s="63" t="str">
        <f t="shared" si="64"/>
        <v/>
      </c>
      <c r="W79" s="64" t="str">
        <f t="shared" si="11"/>
        <v/>
      </c>
      <c r="X79" s="63" t="str">
        <f t="shared" si="65"/>
        <v/>
      </c>
      <c r="Y79" s="63" t="str">
        <f t="shared" si="66"/>
        <v/>
      </c>
      <c r="Z79" s="55" t="str">
        <f t="shared" si="67"/>
        <v/>
      </c>
      <c r="AA79" s="65" t="str">
        <f t="shared" si="68"/>
        <v/>
      </c>
      <c r="AB79" s="56" t="str">
        <f t="shared" si="16"/>
        <v/>
      </c>
      <c r="AC79" s="66" t="str">
        <f t="shared" si="69"/>
        <v/>
      </c>
      <c r="AD79" s="58" t="str">
        <f t="shared" si="70"/>
        <v/>
      </c>
      <c r="AE79" s="67" t="str">
        <f t="shared" si="71"/>
        <v/>
      </c>
      <c r="AF79" s="60" t="str">
        <f t="shared" si="72"/>
        <v/>
      </c>
      <c r="AG79" s="60" t="str">
        <f t="shared" si="73"/>
        <v/>
      </c>
      <c r="AH79" s="68" t="str">
        <f t="shared" si="74"/>
        <v/>
      </c>
      <c r="AI79" s="69" t="str">
        <f t="shared" si="23"/>
        <v/>
      </c>
      <c r="AJ79" s="63" t="str">
        <f t="shared" si="75"/>
        <v/>
      </c>
      <c r="AK79" s="63" t="str">
        <f t="shared" si="76"/>
        <v/>
      </c>
      <c r="AL79" s="63" t="str">
        <f t="shared" si="77"/>
        <v/>
      </c>
      <c r="AM79" s="63" t="str">
        <f t="shared" si="78"/>
        <v/>
      </c>
      <c r="AN79" s="63" t="str">
        <f t="shared" si="79"/>
        <v/>
      </c>
    </row>
    <row r="80" spans="3:40" ht="24.5" hidden="1" outlineLevel="1" thickTop="1" thickBot="1" x14ac:dyDescent="0.55000000000000004">
      <c r="C80" s="124"/>
      <c r="D80" s="125"/>
      <c r="E80" s="51"/>
      <c r="F80" s="52"/>
      <c r="G80" s="52"/>
      <c r="H80" s="51"/>
      <c r="I80" s="51"/>
      <c r="J80" s="53"/>
      <c r="K80" s="53"/>
      <c r="L80" s="54" t="str">
        <f t="shared" si="58"/>
        <v/>
      </c>
      <c r="M80" s="55" t="str">
        <f t="shared" si="59"/>
        <v/>
      </c>
      <c r="N80" s="56" t="str">
        <f t="shared" si="2"/>
        <v/>
      </c>
      <c r="O80" s="57" t="str">
        <f t="shared" si="60"/>
        <v/>
      </c>
      <c r="P80" s="58" t="str">
        <f t="shared" si="4"/>
        <v/>
      </c>
      <c r="Q80" s="59" t="str">
        <f t="shared" si="61"/>
        <v/>
      </c>
      <c r="R80" s="60" t="str">
        <f t="shared" si="6"/>
        <v/>
      </c>
      <c r="S80" s="55" t="str">
        <f t="shared" si="62"/>
        <v/>
      </c>
      <c r="T80" s="61" t="str">
        <f t="shared" si="63"/>
        <v/>
      </c>
      <c r="U80" s="62" t="str">
        <f t="shared" si="9"/>
        <v/>
      </c>
      <c r="V80" s="63" t="str">
        <f t="shared" si="64"/>
        <v/>
      </c>
      <c r="W80" s="64" t="str">
        <f t="shared" si="11"/>
        <v/>
      </c>
      <c r="X80" s="63" t="str">
        <f t="shared" si="65"/>
        <v/>
      </c>
      <c r="Y80" s="63" t="str">
        <f t="shared" si="66"/>
        <v/>
      </c>
      <c r="Z80" s="55" t="str">
        <f t="shared" si="67"/>
        <v/>
      </c>
      <c r="AA80" s="65" t="str">
        <f t="shared" si="68"/>
        <v/>
      </c>
      <c r="AB80" s="56" t="str">
        <f t="shared" si="16"/>
        <v/>
      </c>
      <c r="AC80" s="66" t="str">
        <f t="shared" si="69"/>
        <v/>
      </c>
      <c r="AD80" s="58" t="str">
        <f t="shared" si="70"/>
        <v/>
      </c>
      <c r="AE80" s="67" t="str">
        <f t="shared" si="71"/>
        <v/>
      </c>
      <c r="AF80" s="60" t="str">
        <f t="shared" si="72"/>
        <v/>
      </c>
      <c r="AG80" s="60" t="str">
        <f t="shared" si="73"/>
        <v/>
      </c>
      <c r="AH80" s="68" t="str">
        <f t="shared" si="74"/>
        <v/>
      </c>
      <c r="AI80" s="69" t="str">
        <f t="shared" si="23"/>
        <v/>
      </c>
      <c r="AJ80" s="63" t="str">
        <f t="shared" si="75"/>
        <v/>
      </c>
      <c r="AK80" s="63" t="str">
        <f t="shared" si="76"/>
        <v/>
      </c>
      <c r="AL80" s="63" t="str">
        <f t="shared" si="77"/>
        <v/>
      </c>
      <c r="AM80" s="63" t="str">
        <f t="shared" si="78"/>
        <v/>
      </c>
      <c r="AN80" s="63" t="str">
        <f t="shared" si="79"/>
        <v/>
      </c>
    </row>
    <row r="81" spans="1:40" ht="24.5" hidden="1" outlineLevel="1" thickTop="1" thickBot="1" x14ac:dyDescent="0.55000000000000004">
      <c r="C81" s="124"/>
      <c r="D81" s="125"/>
      <c r="E81" s="51"/>
      <c r="F81" s="52"/>
      <c r="G81" s="52"/>
      <c r="H81" s="51"/>
      <c r="I81" s="51"/>
      <c r="J81" s="53"/>
      <c r="K81" s="53"/>
      <c r="L81" s="54" t="str">
        <f t="shared" si="58"/>
        <v/>
      </c>
      <c r="M81" s="55" t="str">
        <f t="shared" si="59"/>
        <v/>
      </c>
      <c r="N81" s="56" t="str">
        <f t="shared" si="2"/>
        <v/>
      </c>
      <c r="O81" s="57" t="str">
        <f t="shared" si="60"/>
        <v/>
      </c>
      <c r="P81" s="58" t="str">
        <f t="shared" si="4"/>
        <v/>
      </c>
      <c r="Q81" s="59" t="str">
        <f t="shared" si="61"/>
        <v/>
      </c>
      <c r="R81" s="60" t="str">
        <f t="shared" si="6"/>
        <v/>
      </c>
      <c r="S81" s="55" t="str">
        <f t="shared" si="62"/>
        <v/>
      </c>
      <c r="T81" s="61" t="str">
        <f t="shared" si="63"/>
        <v/>
      </c>
      <c r="U81" s="62" t="str">
        <f t="shared" si="9"/>
        <v/>
      </c>
      <c r="V81" s="63" t="str">
        <f t="shared" si="64"/>
        <v/>
      </c>
      <c r="W81" s="64" t="str">
        <f t="shared" si="11"/>
        <v/>
      </c>
      <c r="X81" s="63" t="str">
        <f t="shared" si="65"/>
        <v/>
      </c>
      <c r="Y81" s="63" t="str">
        <f t="shared" si="66"/>
        <v/>
      </c>
      <c r="Z81" s="55" t="str">
        <f t="shared" si="67"/>
        <v/>
      </c>
      <c r="AA81" s="65" t="str">
        <f t="shared" si="68"/>
        <v/>
      </c>
      <c r="AB81" s="56" t="str">
        <f t="shared" si="16"/>
        <v/>
      </c>
      <c r="AC81" s="66" t="str">
        <f t="shared" si="69"/>
        <v/>
      </c>
      <c r="AD81" s="58" t="str">
        <f t="shared" si="70"/>
        <v/>
      </c>
      <c r="AE81" s="67" t="str">
        <f t="shared" si="71"/>
        <v/>
      </c>
      <c r="AF81" s="60" t="str">
        <f t="shared" si="72"/>
        <v/>
      </c>
      <c r="AG81" s="60" t="str">
        <f t="shared" si="73"/>
        <v/>
      </c>
      <c r="AH81" s="68" t="str">
        <f t="shared" si="74"/>
        <v/>
      </c>
      <c r="AI81" s="69" t="str">
        <f t="shared" si="23"/>
        <v/>
      </c>
      <c r="AJ81" s="63" t="str">
        <f t="shared" si="75"/>
        <v/>
      </c>
      <c r="AK81" s="63" t="str">
        <f t="shared" si="76"/>
        <v/>
      </c>
      <c r="AL81" s="63" t="str">
        <f t="shared" si="77"/>
        <v/>
      </c>
      <c r="AM81" s="63" t="str">
        <f t="shared" si="78"/>
        <v/>
      </c>
      <c r="AN81" s="63" t="str">
        <f t="shared" si="79"/>
        <v/>
      </c>
    </row>
    <row r="82" spans="1:40" ht="24.5" hidden="1" outlineLevel="1" thickTop="1" thickBot="1" x14ac:dyDescent="0.55000000000000004">
      <c r="C82" s="124"/>
      <c r="D82" s="125"/>
      <c r="E82" s="51"/>
      <c r="F82" s="52"/>
      <c r="G82" s="52"/>
      <c r="H82" s="51"/>
      <c r="I82" s="51"/>
      <c r="J82" s="53"/>
      <c r="K82" s="53"/>
      <c r="L82" s="54" t="str">
        <f t="shared" si="58"/>
        <v/>
      </c>
      <c r="M82" s="55" t="str">
        <f t="shared" si="59"/>
        <v/>
      </c>
      <c r="N82" s="56" t="str">
        <f t="shared" si="2"/>
        <v/>
      </c>
      <c r="O82" s="57" t="str">
        <f t="shared" si="60"/>
        <v/>
      </c>
      <c r="P82" s="58" t="str">
        <f t="shared" si="4"/>
        <v/>
      </c>
      <c r="Q82" s="59" t="str">
        <f t="shared" si="61"/>
        <v/>
      </c>
      <c r="R82" s="60" t="str">
        <f t="shared" si="6"/>
        <v/>
      </c>
      <c r="S82" s="55" t="str">
        <f t="shared" si="62"/>
        <v/>
      </c>
      <c r="T82" s="61" t="str">
        <f t="shared" si="63"/>
        <v/>
      </c>
      <c r="U82" s="62" t="str">
        <f t="shared" si="9"/>
        <v/>
      </c>
      <c r="V82" s="63" t="str">
        <f t="shared" si="64"/>
        <v/>
      </c>
      <c r="W82" s="64" t="str">
        <f t="shared" si="11"/>
        <v/>
      </c>
      <c r="X82" s="63" t="str">
        <f t="shared" si="65"/>
        <v/>
      </c>
      <c r="Y82" s="63" t="str">
        <f t="shared" si="66"/>
        <v/>
      </c>
      <c r="Z82" s="55" t="str">
        <f t="shared" si="67"/>
        <v/>
      </c>
      <c r="AA82" s="65" t="str">
        <f t="shared" si="68"/>
        <v/>
      </c>
      <c r="AB82" s="56" t="str">
        <f t="shared" si="16"/>
        <v/>
      </c>
      <c r="AC82" s="66" t="str">
        <f t="shared" si="69"/>
        <v/>
      </c>
      <c r="AD82" s="58" t="str">
        <f t="shared" si="70"/>
        <v/>
      </c>
      <c r="AE82" s="67" t="str">
        <f t="shared" si="71"/>
        <v/>
      </c>
      <c r="AF82" s="60" t="str">
        <f t="shared" si="72"/>
        <v/>
      </c>
      <c r="AG82" s="60" t="str">
        <f t="shared" si="73"/>
        <v/>
      </c>
      <c r="AH82" s="68" t="str">
        <f t="shared" si="74"/>
        <v/>
      </c>
      <c r="AI82" s="69" t="str">
        <f t="shared" si="23"/>
        <v/>
      </c>
      <c r="AJ82" s="63" t="str">
        <f t="shared" si="75"/>
        <v/>
      </c>
      <c r="AK82" s="63" t="str">
        <f t="shared" si="76"/>
        <v/>
      </c>
      <c r="AL82" s="63" t="str">
        <f t="shared" si="77"/>
        <v/>
      </c>
      <c r="AM82" s="63" t="str">
        <f t="shared" si="78"/>
        <v/>
      </c>
      <c r="AN82" s="63" t="str">
        <f t="shared" si="79"/>
        <v/>
      </c>
    </row>
    <row r="83" spans="1:40" ht="24.5" hidden="1" outlineLevel="1" thickTop="1" thickBot="1" x14ac:dyDescent="0.55000000000000004">
      <c r="C83" s="124"/>
      <c r="D83" s="125"/>
      <c r="E83" s="51"/>
      <c r="F83" s="52"/>
      <c r="G83" s="52"/>
      <c r="H83" s="51"/>
      <c r="I83" s="51"/>
      <c r="J83" s="53"/>
      <c r="K83" s="53"/>
      <c r="L83" s="54" t="str">
        <f t="shared" si="58"/>
        <v/>
      </c>
      <c r="M83" s="55" t="str">
        <f t="shared" si="59"/>
        <v/>
      </c>
      <c r="N83" s="56" t="str">
        <f t="shared" si="2"/>
        <v/>
      </c>
      <c r="O83" s="57" t="str">
        <f t="shared" si="60"/>
        <v/>
      </c>
      <c r="P83" s="58" t="str">
        <f t="shared" si="4"/>
        <v/>
      </c>
      <c r="Q83" s="59" t="str">
        <f t="shared" si="61"/>
        <v/>
      </c>
      <c r="R83" s="60" t="str">
        <f t="shared" si="6"/>
        <v/>
      </c>
      <c r="S83" s="55" t="str">
        <f t="shared" si="62"/>
        <v/>
      </c>
      <c r="T83" s="61" t="str">
        <f t="shared" si="63"/>
        <v/>
      </c>
      <c r="U83" s="62" t="str">
        <f t="shared" si="9"/>
        <v/>
      </c>
      <c r="V83" s="63" t="str">
        <f t="shared" si="64"/>
        <v/>
      </c>
      <c r="W83" s="64" t="str">
        <f t="shared" si="11"/>
        <v/>
      </c>
      <c r="X83" s="63" t="str">
        <f t="shared" si="65"/>
        <v/>
      </c>
      <c r="Y83" s="63" t="str">
        <f t="shared" si="66"/>
        <v/>
      </c>
      <c r="Z83" s="55" t="str">
        <f t="shared" si="67"/>
        <v/>
      </c>
      <c r="AA83" s="65" t="str">
        <f t="shared" si="68"/>
        <v/>
      </c>
      <c r="AB83" s="56" t="str">
        <f t="shared" si="16"/>
        <v/>
      </c>
      <c r="AC83" s="66" t="str">
        <f t="shared" si="69"/>
        <v/>
      </c>
      <c r="AD83" s="58" t="str">
        <f t="shared" si="70"/>
        <v/>
      </c>
      <c r="AE83" s="67" t="str">
        <f t="shared" si="71"/>
        <v/>
      </c>
      <c r="AF83" s="60" t="str">
        <f t="shared" si="72"/>
        <v/>
      </c>
      <c r="AG83" s="60" t="str">
        <f t="shared" si="73"/>
        <v/>
      </c>
      <c r="AH83" s="68" t="str">
        <f t="shared" si="74"/>
        <v/>
      </c>
      <c r="AI83" s="69" t="str">
        <f t="shared" si="23"/>
        <v/>
      </c>
      <c r="AJ83" s="63" t="str">
        <f t="shared" si="75"/>
        <v/>
      </c>
      <c r="AK83" s="63" t="str">
        <f t="shared" si="76"/>
        <v/>
      </c>
      <c r="AL83" s="63" t="str">
        <f t="shared" si="77"/>
        <v/>
      </c>
      <c r="AM83" s="63" t="str">
        <f t="shared" si="78"/>
        <v/>
      </c>
      <c r="AN83" s="63" t="str">
        <f t="shared" si="79"/>
        <v/>
      </c>
    </row>
    <row r="84" spans="1:40" ht="24.5" hidden="1" outlineLevel="1" thickTop="1" thickBot="1" x14ac:dyDescent="0.55000000000000004">
      <c r="C84" s="124"/>
      <c r="D84" s="125"/>
      <c r="E84" s="51"/>
      <c r="F84" s="52"/>
      <c r="G84" s="52"/>
      <c r="H84" s="51"/>
      <c r="I84" s="51"/>
      <c r="J84" s="53"/>
      <c r="K84" s="53"/>
      <c r="L84" s="54" t="str">
        <f t="shared" si="58"/>
        <v/>
      </c>
      <c r="M84" s="55" t="str">
        <f t="shared" si="59"/>
        <v/>
      </c>
      <c r="N84" s="56" t="str">
        <f t="shared" si="2"/>
        <v/>
      </c>
      <c r="O84" s="57" t="str">
        <f t="shared" si="60"/>
        <v/>
      </c>
      <c r="P84" s="58" t="str">
        <f t="shared" si="4"/>
        <v/>
      </c>
      <c r="Q84" s="59" t="str">
        <f t="shared" si="61"/>
        <v/>
      </c>
      <c r="R84" s="60" t="str">
        <f t="shared" si="6"/>
        <v/>
      </c>
      <c r="S84" s="55" t="str">
        <f t="shared" si="62"/>
        <v/>
      </c>
      <c r="T84" s="61" t="str">
        <f t="shared" si="63"/>
        <v/>
      </c>
      <c r="U84" s="62" t="str">
        <f t="shared" si="9"/>
        <v/>
      </c>
      <c r="V84" s="63" t="str">
        <f t="shared" si="64"/>
        <v/>
      </c>
      <c r="W84" s="64" t="str">
        <f t="shared" si="11"/>
        <v/>
      </c>
      <c r="X84" s="63" t="str">
        <f t="shared" si="65"/>
        <v/>
      </c>
      <c r="Y84" s="63" t="str">
        <f t="shared" si="66"/>
        <v/>
      </c>
      <c r="Z84" s="55" t="str">
        <f t="shared" si="67"/>
        <v/>
      </c>
      <c r="AA84" s="65" t="str">
        <f t="shared" si="68"/>
        <v/>
      </c>
      <c r="AB84" s="56" t="str">
        <f t="shared" si="16"/>
        <v/>
      </c>
      <c r="AC84" s="66" t="str">
        <f t="shared" si="69"/>
        <v/>
      </c>
      <c r="AD84" s="58" t="str">
        <f t="shared" si="70"/>
        <v/>
      </c>
      <c r="AE84" s="67" t="str">
        <f t="shared" si="71"/>
        <v/>
      </c>
      <c r="AF84" s="60" t="str">
        <f t="shared" si="72"/>
        <v/>
      </c>
      <c r="AG84" s="60" t="str">
        <f t="shared" si="73"/>
        <v/>
      </c>
      <c r="AH84" s="68" t="str">
        <f t="shared" si="74"/>
        <v/>
      </c>
      <c r="AI84" s="69" t="str">
        <f t="shared" si="23"/>
        <v/>
      </c>
      <c r="AJ84" s="63" t="str">
        <f t="shared" si="75"/>
        <v/>
      </c>
      <c r="AK84" s="63" t="str">
        <f t="shared" si="76"/>
        <v/>
      </c>
      <c r="AL84" s="63" t="str">
        <f t="shared" si="77"/>
        <v/>
      </c>
      <c r="AM84" s="63" t="str">
        <f t="shared" si="78"/>
        <v/>
      </c>
      <c r="AN84" s="63" t="str">
        <f t="shared" si="79"/>
        <v/>
      </c>
    </row>
    <row r="85" spans="1:40" ht="24.5" hidden="1" outlineLevel="1" thickTop="1" thickBot="1" x14ac:dyDescent="0.55000000000000004">
      <c r="C85" s="124"/>
      <c r="D85" s="125"/>
      <c r="E85" s="51"/>
      <c r="F85" s="52"/>
      <c r="G85" s="52"/>
      <c r="H85" s="51"/>
      <c r="I85" s="51"/>
      <c r="J85" s="53"/>
      <c r="K85" s="53"/>
      <c r="L85" s="54" t="str">
        <f t="shared" si="58"/>
        <v/>
      </c>
      <c r="M85" s="55" t="str">
        <f t="shared" si="59"/>
        <v/>
      </c>
      <c r="N85" s="56" t="str">
        <f t="shared" si="2"/>
        <v/>
      </c>
      <c r="O85" s="57" t="str">
        <f t="shared" si="60"/>
        <v/>
      </c>
      <c r="P85" s="58" t="str">
        <f t="shared" si="4"/>
        <v/>
      </c>
      <c r="Q85" s="59" t="str">
        <f t="shared" si="61"/>
        <v/>
      </c>
      <c r="R85" s="60" t="str">
        <f t="shared" si="6"/>
        <v/>
      </c>
      <c r="S85" s="55" t="str">
        <f t="shared" si="62"/>
        <v/>
      </c>
      <c r="T85" s="61" t="str">
        <f t="shared" si="63"/>
        <v/>
      </c>
      <c r="U85" s="62" t="str">
        <f t="shared" si="9"/>
        <v/>
      </c>
      <c r="V85" s="63" t="str">
        <f t="shared" si="64"/>
        <v/>
      </c>
      <c r="W85" s="64" t="str">
        <f t="shared" si="11"/>
        <v/>
      </c>
      <c r="X85" s="63" t="str">
        <f t="shared" si="65"/>
        <v/>
      </c>
      <c r="Y85" s="63" t="str">
        <f t="shared" si="66"/>
        <v/>
      </c>
      <c r="Z85" s="55" t="str">
        <f t="shared" si="67"/>
        <v/>
      </c>
      <c r="AA85" s="65" t="str">
        <f t="shared" si="68"/>
        <v/>
      </c>
      <c r="AB85" s="56" t="str">
        <f t="shared" si="16"/>
        <v/>
      </c>
      <c r="AC85" s="66" t="str">
        <f t="shared" si="69"/>
        <v/>
      </c>
      <c r="AD85" s="58" t="str">
        <f t="shared" si="70"/>
        <v/>
      </c>
      <c r="AE85" s="67" t="str">
        <f t="shared" si="71"/>
        <v/>
      </c>
      <c r="AF85" s="60" t="str">
        <f t="shared" si="72"/>
        <v/>
      </c>
      <c r="AG85" s="60" t="str">
        <f t="shared" si="73"/>
        <v/>
      </c>
      <c r="AH85" s="68" t="str">
        <f t="shared" si="74"/>
        <v/>
      </c>
      <c r="AI85" s="69" t="str">
        <f t="shared" si="23"/>
        <v/>
      </c>
      <c r="AJ85" s="63" t="str">
        <f t="shared" si="75"/>
        <v/>
      </c>
      <c r="AK85" s="63" t="str">
        <f t="shared" si="76"/>
        <v/>
      </c>
      <c r="AL85" s="63" t="str">
        <f t="shared" si="77"/>
        <v/>
      </c>
      <c r="AM85" s="63" t="str">
        <f t="shared" si="78"/>
        <v/>
      </c>
      <c r="AN85" s="63" t="str">
        <f t="shared" si="79"/>
        <v/>
      </c>
    </row>
    <row r="86" spans="1:40" ht="24.5" hidden="1" outlineLevel="1" thickTop="1" thickBot="1" x14ac:dyDescent="0.55000000000000004">
      <c r="C86" s="124"/>
      <c r="D86" s="125"/>
      <c r="E86" s="51"/>
      <c r="F86" s="52"/>
      <c r="G86" s="52"/>
      <c r="H86" s="51"/>
      <c r="I86" s="51"/>
      <c r="J86" s="53"/>
      <c r="K86" s="53"/>
      <c r="L86" s="54" t="str">
        <f t="shared" si="58"/>
        <v/>
      </c>
      <c r="M86" s="55" t="str">
        <f t="shared" si="59"/>
        <v/>
      </c>
      <c r="N86" s="56" t="str">
        <f t="shared" si="2"/>
        <v/>
      </c>
      <c r="O86" s="57" t="str">
        <f t="shared" si="60"/>
        <v/>
      </c>
      <c r="P86" s="58" t="str">
        <f t="shared" si="4"/>
        <v/>
      </c>
      <c r="Q86" s="59" t="str">
        <f t="shared" si="61"/>
        <v/>
      </c>
      <c r="R86" s="60" t="str">
        <f t="shared" si="6"/>
        <v/>
      </c>
      <c r="S86" s="55" t="str">
        <f t="shared" si="62"/>
        <v/>
      </c>
      <c r="T86" s="61" t="str">
        <f t="shared" si="63"/>
        <v/>
      </c>
      <c r="U86" s="62" t="str">
        <f t="shared" si="9"/>
        <v/>
      </c>
      <c r="V86" s="63" t="str">
        <f t="shared" si="64"/>
        <v/>
      </c>
      <c r="W86" s="64" t="str">
        <f t="shared" si="11"/>
        <v/>
      </c>
      <c r="X86" s="63" t="str">
        <f t="shared" si="65"/>
        <v/>
      </c>
      <c r="Y86" s="63" t="str">
        <f t="shared" si="66"/>
        <v/>
      </c>
      <c r="Z86" s="55" t="str">
        <f t="shared" si="67"/>
        <v/>
      </c>
      <c r="AA86" s="65" t="str">
        <f t="shared" si="68"/>
        <v/>
      </c>
      <c r="AB86" s="56" t="str">
        <f t="shared" si="16"/>
        <v/>
      </c>
      <c r="AC86" s="66" t="str">
        <f t="shared" si="69"/>
        <v/>
      </c>
      <c r="AD86" s="58" t="str">
        <f t="shared" si="70"/>
        <v/>
      </c>
      <c r="AE86" s="67" t="str">
        <f t="shared" si="71"/>
        <v/>
      </c>
      <c r="AF86" s="60" t="str">
        <f t="shared" si="72"/>
        <v/>
      </c>
      <c r="AG86" s="60" t="str">
        <f t="shared" si="73"/>
        <v/>
      </c>
      <c r="AH86" s="68" t="str">
        <f t="shared" si="74"/>
        <v/>
      </c>
      <c r="AI86" s="69" t="str">
        <f t="shared" si="23"/>
        <v/>
      </c>
      <c r="AJ86" s="63" t="str">
        <f t="shared" si="75"/>
        <v/>
      </c>
      <c r="AK86" s="63" t="str">
        <f t="shared" si="76"/>
        <v/>
      </c>
      <c r="AL86" s="63" t="str">
        <f t="shared" si="77"/>
        <v/>
      </c>
      <c r="AM86" s="63" t="str">
        <f t="shared" si="78"/>
        <v/>
      </c>
      <c r="AN86" s="63" t="str">
        <f t="shared" si="79"/>
        <v/>
      </c>
    </row>
    <row r="87" spans="1:40" ht="24.5" hidden="1" outlineLevel="1" thickTop="1" thickBot="1" x14ac:dyDescent="0.55000000000000004">
      <c r="C87" s="124"/>
      <c r="D87" s="125"/>
      <c r="E87" s="51"/>
      <c r="F87" s="52"/>
      <c r="G87" s="52"/>
      <c r="H87" s="51"/>
      <c r="I87" s="51"/>
      <c r="J87" s="53"/>
      <c r="K87" s="53"/>
      <c r="L87" s="54" t="str">
        <f t="shared" si="58"/>
        <v/>
      </c>
      <c r="M87" s="55" t="str">
        <f t="shared" si="59"/>
        <v/>
      </c>
      <c r="N87" s="56" t="str">
        <f t="shared" si="2"/>
        <v/>
      </c>
      <c r="O87" s="57" t="str">
        <f t="shared" si="60"/>
        <v/>
      </c>
      <c r="P87" s="58" t="str">
        <f t="shared" si="4"/>
        <v/>
      </c>
      <c r="Q87" s="59" t="str">
        <f t="shared" si="61"/>
        <v/>
      </c>
      <c r="R87" s="60" t="str">
        <f t="shared" si="6"/>
        <v/>
      </c>
      <c r="S87" s="55" t="str">
        <f t="shared" si="62"/>
        <v/>
      </c>
      <c r="T87" s="61" t="str">
        <f t="shared" si="63"/>
        <v/>
      </c>
      <c r="U87" s="62" t="str">
        <f t="shared" si="9"/>
        <v/>
      </c>
      <c r="V87" s="63" t="str">
        <f t="shared" si="64"/>
        <v/>
      </c>
      <c r="W87" s="64" t="str">
        <f t="shared" si="11"/>
        <v/>
      </c>
      <c r="X87" s="63" t="str">
        <f t="shared" si="65"/>
        <v/>
      </c>
      <c r="Y87" s="63" t="str">
        <f t="shared" si="66"/>
        <v/>
      </c>
      <c r="Z87" s="55" t="str">
        <f t="shared" si="67"/>
        <v/>
      </c>
      <c r="AA87" s="65" t="str">
        <f t="shared" si="68"/>
        <v/>
      </c>
      <c r="AB87" s="56" t="str">
        <f t="shared" si="16"/>
        <v/>
      </c>
      <c r="AC87" s="66" t="str">
        <f t="shared" si="69"/>
        <v/>
      </c>
      <c r="AD87" s="58" t="str">
        <f t="shared" si="70"/>
        <v/>
      </c>
      <c r="AE87" s="67" t="str">
        <f t="shared" si="71"/>
        <v/>
      </c>
      <c r="AF87" s="60" t="str">
        <f t="shared" si="72"/>
        <v/>
      </c>
      <c r="AG87" s="60" t="str">
        <f t="shared" si="73"/>
        <v/>
      </c>
      <c r="AH87" s="68" t="str">
        <f t="shared" si="74"/>
        <v/>
      </c>
      <c r="AI87" s="69" t="str">
        <f t="shared" si="23"/>
        <v/>
      </c>
      <c r="AJ87" s="63" t="str">
        <f t="shared" si="75"/>
        <v/>
      </c>
      <c r="AK87" s="63" t="str">
        <f t="shared" si="76"/>
        <v/>
      </c>
      <c r="AL87" s="63" t="str">
        <f t="shared" si="77"/>
        <v/>
      </c>
      <c r="AM87" s="63" t="str">
        <f t="shared" si="78"/>
        <v/>
      </c>
      <c r="AN87" s="63" t="str">
        <f t="shared" si="79"/>
        <v/>
      </c>
    </row>
    <row r="88" spans="1:40" ht="24.5" hidden="1" outlineLevel="1" thickTop="1" thickBot="1" x14ac:dyDescent="0.55000000000000004">
      <c r="C88" s="124"/>
      <c r="D88" s="125"/>
      <c r="E88" s="51"/>
      <c r="F88" s="52"/>
      <c r="G88" s="52"/>
      <c r="H88" s="51"/>
      <c r="I88" s="51"/>
      <c r="J88" s="53"/>
      <c r="K88" s="53"/>
      <c r="L88" s="54" t="str">
        <f t="shared" si="58"/>
        <v/>
      </c>
      <c r="M88" s="55" t="str">
        <f t="shared" si="59"/>
        <v/>
      </c>
      <c r="N88" s="56" t="str">
        <f t="shared" si="2"/>
        <v/>
      </c>
      <c r="O88" s="57" t="str">
        <f t="shared" si="60"/>
        <v/>
      </c>
      <c r="P88" s="58" t="str">
        <f t="shared" si="4"/>
        <v/>
      </c>
      <c r="Q88" s="59" t="str">
        <f t="shared" si="61"/>
        <v/>
      </c>
      <c r="R88" s="60" t="str">
        <f t="shared" si="6"/>
        <v/>
      </c>
      <c r="S88" s="55" t="str">
        <f t="shared" si="62"/>
        <v/>
      </c>
      <c r="T88" s="61" t="str">
        <f t="shared" si="63"/>
        <v/>
      </c>
      <c r="U88" s="62" t="str">
        <f t="shared" si="9"/>
        <v/>
      </c>
      <c r="V88" s="63" t="str">
        <f t="shared" si="64"/>
        <v/>
      </c>
      <c r="W88" s="64" t="str">
        <f t="shared" si="11"/>
        <v/>
      </c>
      <c r="X88" s="63" t="str">
        <f t="shared" si="65"/>
        <v/>
      </c>
      <c r="Y88" s="63" t="str">
        <f t="shared" si="66"/>
        <v/>
      </c>
      <c r="Z88" s="55" t="str">
        <f t="shared" si="67"/>
        <v/>
      </c>
      <c r="AA88" s="65" t="str">
        <f t="shared" si="68"/>
        <v/>
      </c>
      <c r="AB88" s="56" t="str">
        <f t="shared" si="16"/>
        <v/>
      </c>
      <c r="AC88" s="66" t="str">
        <f t="shared" si="69"/>
        <v/>
      </c>
      <c r="AD88" s="58" t="str">
        <f t="shared" si="70"/>
        <v/>
      </c>
      <c r="AE88" s="67" t="str">
        <f t="shared" si="71"/>
        <v/>
      </c>
      <c r="AF88" s="60" t="str">
        <f t="shared" si="72"/>
        <v/>
      </c>
      <c r="AG88" s="60" t="str">
        <f t="shared" si="73"/>
        <v/>
      </c>
      <c r="AH88" s="68" t="str">
        <f t="shared" si="74"/>
        <v/>
      </c>
      <c r="AI88" s="69" t="str">
        <f t="shared" si="23"/>
        <v/>
      </c>
      <c r="AJ88" s="63" t="str">
        <f t="shared" si="75"/>
        <v/>
      </c>
      <c r="AK88" s="63" t="str">
        <f t="shared" si="76"/>
        <v/>
      </c>
      <c r="AL88" s="63" t="str">
        <f t="shared" si="77"/>
        <v/>
      </c>
      <c r="AM88" s="63" t="str">
        <f t="shared" si="78"/>
        <v/>
      </c>
      <c r="AN88" s="63" t="str">
        <f t="shared" si="79"/>
        <v/>
      </c>
    </row>
    <row r="89" spans="1:40" ht="24.5" hidden="1" outlineLevel="1" thickTop="1" thickBot="1" x14ac:dyDescent="0.55000000000000004">
      <c r="C89" s="124"/>
      <c r="D89" s="125"/>
      <c r="E89" s="51"/>
      <c r="F89" s="52"/>
      <c r="G89" s="52"/>
      <c r="H89" s="51"/>
      <c r="I89" s="51"/>
      <c r="J89" s="53"/>
      <c r="K89" s="53"/>
      <c r="L89" s="54" t="str">
        <f t="shared" si="58"/>
        <v/>
      </c>
      <c r="M89" s="55" t="str">
        <f t="shared" si="59"/>
        <v/>
      </c>
      <c r="N89" s="56" t="str">
        <f t="shared" si="2"/>
        <v/>
      </c>
      <c r="O89" s="57" t="str">
        <f t="shared" si="60"/>
        <v/>
      </c>
      <c r="P89" s="58" t="str">
        <f t="shared" si="4"/>
        <v/>
      </c>
      <c r="Q89" s="59" t="str">
        <f t="shared" si="61"/>
        <v/>
      </c>
      <c r="R89" s="60" t="str">
        <f t="shared" si="6"/>
        <v/>
      </c>
      <c r="S89" s="55" t="str">
        <f t="shared" si="62"/>
        <v/>
      </c>
      <c r="T89" s="61" t="str">
        <f t="shared" si="63"/>
        <v/>
      </c>
      <c r="U89" s="62" t="str">
        <f t="shared" si="9"/>
        <v/>
      </c>
      <c r="V89" s="63" t="str">
        <f t="shared" si="64"/>
        <v/>
      </c>
      <c r="W89" s="64" t="str">
        <f t="shared" si="11"/>
        <v/>
      </c>
      <c r="X89" s="63" t="str">
        <f t="shared" si="65"/>
        <v/>
      </c>
      <c r="Y89" s="63" t="str">
        <f t="shared" si="66"/>
        <v/>
      </c>
      <c r="Z89" s="55" t="str">
        <f t="shared" si="67"/>
        <v/>
      </c>
      <c r="AA89" s="65" t="str">
        <f t="shared" si="68"/>
        <v/>
      </c>
      <c r="AB89" s="56" t="str">
        <f t="shared" si="16"/>
        <v/>
      </c>
      <c r="AC89" s="66" t="str">
        <f t="shared" si="69"/>
        <v/>
      </c>
      <c r="AD89" s="58" t="str">
        <f t="shared" si="70"/>
        <v/>
      </c>
      <c r="AE89" s="67" t="str">
        <f t="shared" si="71"/>
        <v/>
      </c>
      <c r="AF89" s="60" t="str">
        <f t="shared" si="72"/>
        <v/>
      </c>
      <c r="AG89" s="60" t="str">
        <f t="shared" si="73"/>
        <v/>
      </c>
      <c r="AH89" s="68" t="str">
        <f t="shared" si="74"/>
        <v/>
      </c>
      <c r="AI89" s="69" t="str">
        <f t="shared" si="23"/>
        <v/>
      </c>
      <c r="AJ89" s="63" t="str">
        <f t="shared" si="75"/>
        <v/>
      </c>
      <c r="AK89" s="63" t="str">
        <f t="shared" si="76"/>
        <v/>
      </c>
      <c r="AL89" s="63" t="str">
        <f t="shared" si="77"/>
        <v/>
      </c>
      <c r="AM89" s="63" t="str">
        <f t="shared" si="78"/>
        <v/>
      </c>
      <c r="AN89" s="63" t="str">
        <f t="shared" si="79"/>
        <v/>
      </c>
    </row>
    <row r="90" spans="1:40" ht="24.5" hidden="1" outlineLevel="1" thickTop="1" thickBot="1" x14ac:dyDescent="0.55000000000000004">
      <c r="C90" s="124"/>
      <c r="D90" s="125"/>
      <c r="E90" s="51"/>
      <c r="F90" s="52"/>
      <c r="G90" s="52"/>
      <c r="H90" s="51"/>
      <c r="I90" s="51"/>
      <c r="J90" s="53"/>
      <c r="K90" s="53"/>
      <c r="L90" s="54" t="str">
        <f t="shared" si="58"/>
        <v/>
      </c>
      <c r="M90" s="55" t="str">
        <f t="shared" si="59"/>
        <v/>
      </c>
      <c r="N90" s="56" t="str">
        <f t="shared" si="2"/>
        <v/>
      </c>
      <c r="O90" s="57" t="str">
        <f t="shared" si="60"/>
        <v/>
      </c>
      <c r="P90" s="58" t="str">
        <f t="shared" si="4"/>
        <v/>
      </c>
      <c r="Q90" s="59" t="str">
        <f t="shared" si="61"/>
        <v/>
      </c>
      <c r="R90" s="60" t="str">
        <f t="shared" si="6"/>
        <v/>
      </c>
      <c r="S90" s="55" t="str">
        <f t="shared" si="62"/>
        <v/>
      </c>
      <c r="T90" s="61" t="str">
        <f t="shared" si="63"/>
        <v/>
      </c>
      <c r="U90" s="62" t="str">
        <f t="shared" si="9"/>
        <v/>
      </c>
      <c r="V90" s="63" t="str">
        <f t="shared" si="64"/>
        <v/>
      </c>
      <c r="W90" s="64" t="str">
        <f t="shared" si="11"/>
        <v/>
      </c>
      <c r="X90" s="63" t="str">
        <f t="shared" si="65"/>
        <v/>
      </c>
      <c r="Y90" s="63" t="str">
        <f t="shared" si="66"/>
        <v/>
      </c>
      <c r="Z90" s="55" t="str">
        <f t="shared" si="67"/>
        <v/>
      </c>
      <c r="AA90" s="65" t="str">
        <f t="shared" si="68"/>
        <v/>
      </c>
      <c r="AB90" s="56" t="str">
        <f t="shared" si="16"/>
        <v/>
      </c>
      <c r="AC90" s="66" t="str">
        <f t="shared" si="69"/>
        <v/>
      </c>
      <c r="AD90" s="58" t="str">
        <f t="shared" si="70"/>
        <v/>
      </c>
      <c r="AE90" s="67" t="str">
        <f t="shared" si="71"/>
        <v/>
      </c>
      <c r="AF90" s="60" t="str">
        <f t="shared" si="72"/>
        <v/>
      </c>
      <c r="AG90" s="60" t="str">
        <f t="shared" si="73"/>
        <v/>
      </c>
      <c r="AH90" s="68" t="str">
        <f t="shared" si="74"/>
        <v/>
      </c>
      <c r="AI90" s="69" t="str">
        <f t="shared" si="23"/>
        <v/>
      </c>
      <c r="AJ90" s="63" t="str">
        <f t="shared" si="75"/>
        <v/>
      </c>
      <c r="AK90" s="63" t="str">
        <f t="shared" si="76"/>
        <v/>
      </c>
      <c r="AL90" s="63" t="str">
        <f t="shared" si="77"/>
        <v/>
      </c>
      <c r="AM90" s="63" t="str">
        <f t="shared" si="78"/>
        <v/>
      </c>
      <c r="AN90" s="63" t="str">
        <f t="shared" si="79"/>
        <v/>
      </c>
    </row>
    <row r="91" spans="1:40" ht="24.5" hidden="1" outlineLevel="1" thickTop="1" thickBot="1" x14ac:dyDescent="0.55000000000000004">
      <c r="C91" s="124"/>
      <c r="D91" s="125"/>
      <c r="E91" s="51"/>
      <c r="F91" s="52"/>
      <c r="G91" s="52"/>
      <c r="H91" s="51"/>
      <c r="I91" s="51"/>
      <c r="J91" s="53"/>
      <c r="K91" s="53"/>
      <c r="L91" s="54" t="str">
        <f t="shared" si="58"/>
        <v/>
      </c>
      <c r="M91" s="55" t="str">
        <f t="shared" si="59"/>
        <v/>
      </c>
      <c r="N91" s="56" t="str">
        <f t="shared" si="2"/>
        <v/>
      </c>
      <c r="O91" s="57" t="str">
        <f t="shared" si="60"/>
        <v/>
      </c>
      <c r="P91" s="58" t="str">
        <f t="shared" si="4"/>
        <v/>
      </c>
      <c r="Q91" s="59" t="str">
        <f t="shared" si="61"/>
        <v/>
      </c>
      <c r="R91" s="60" t="str">
        <f t="shared" si="6"/>
        <v/>
      </c>
      <c r="S91" s="55" t="str">
        <f t="shared" si="62"/>
        <v/>
      </c>
      <c r="T91" s="61" t="str">
        <f t="shared" si="63"/>
        <v/>
      </c>
      <c r="U91" s="62" t="str">
        <f t="shared" si="9"/>
        <v/>
      </c>
      <c r="V91" s="63" t="str">
        <f t="shared" si="64"/>
        <v/>
      </c>
      <c r="W91" s="64" t="str">
        <f t="shared" si="11"/>
        <v/>
      </c>
      <c r="X91" s="63" t="str">
        <f t="shared" si="65"/>
        <v/>
      </c>
      <c r="Y91" s="63" t="str">
        <f t="shared" si="66"/>
        <v/>
      </c>
      <c r="Z91" s="55" t="str">
        <f t="shared" si="67"/>
        <v/>
      </c>
      <c r="AA91" s="65" t="str">
        <f t="shared" si="68"/>
        <v/>
      </c>
      <c r="AB91" s="56" t="str">
        <f t="shared" si="16"/>
        <v/>
      </c>
      <c r="AC91" s="66" t="str">
        <f t="shared" si="69"/>
        <v/>
      </c>
      <c r="AD91" s="58" t="str">
        <f t="shared" si="70"/>
        <v/>
      </c>
      <c r="AE91" s="67" t="str">
        <f t="shared" si="71"/>
        <v/>
      </c>
      <c r="AF91" s="60" t="str">
        <f t="shared" si="72"/>
        <v/>
      </c>
      <c r="AG91" s="60" t="str">
        <f t="shared" si="73"/>
        <v/>
      </c>
      <c r="AH91" s="68" t="str">
        <f t="shared" si="74"/>
        <v/>
      </c>
      <c r="AI91" s="69" t="str">
        <f t="shared" si="23"/>
        <v/>
      </c>
      <c r="AJ91" s="63" t="str">
        <f t="shared" si="75"/>
        <v/>
      </c>
      <c r="AK91" s="63" t="str">
        <f t="shared" si="76"/>
        <v/>
      </c>
      <c r="AL91" s="63" t="str">
        <f t="shared" si="77"/>
        <v/>
      </c>
      <c r="AM91" s="63" t="str">
        <f t="shared" si="78"/>
        <v/>
      </c>
      <c r="AN91" s="63" t="str">
        <f t="shared" si="79"/>
        <v/>
      </c>
    </row>
    <row r="92" spans="1:40" ht="24.5" hidden="1" outlineLevel="1" thickTop="1" thickBot="1" x14ac:dyDescent="0.55000000000000004">
      <c r="C92" s="124"/>
      <c r="D92" s="125"/>
      <c r="E92" s="51"/>
      <c r="F92" s="52"/>
      <c r="G92" s="52"/>
      <c r="H92" s="51"/>
      <c r="I92" s="51"/>
      <c r="J92" s="53"/>
      <c r="K92" s="53"/>
      <c r="L92" s="54" t="str">
        <f t="shared" si="58"/>
        <v/>
      </c>
      <c r="M92" s="55" t="str">
        <f t="shared" si="59"/>
        <v/>
      </c>
      <c r="N92" s="56" t="str">
        <f t="shared" si="2"/>
        <v/>
      </c>
      <c r="O92" s="57" t="str">
        <f t="shared" si="60"/>
        <v/>
      </c>
      <c r="P92" s="58" t="str">
        <f t="shared" si="4"/>
        <v/>
      </c>
      <c r="Q92" s="59" t="str">
        <f t="shared" si="61"/>
        <v/>
      </c>
      <c r="R92" s="60" t="str">
        <f t="shared" si="6"/>
        <v/>
      </c>
      <c r="S92" s="55" t="str">
        <f t="shared" si="62"/>
        <v/>
      </c>
      <c r="T92" s="61" t="str">
        <f t="shared" si="63"/>
        <v/>
      </c>
      <c r="U92" s="62" t="str">
        <f t="shared" si="9"/>
        <v/>
      </c>
      <c r="V92" s="63" t="str">
        <f t="shared" si="64"/>
        <v/>
      </c>
      <c r="W92" s="64" t="str">
        <f t="shared" si="11"/>
        <v/>
      </c>
      <c r="X92" s="63" t="str">
        <f t="shared" si="65"/>
        <v/>
      </c>
      <c r="Y92" s="63" t="str">
        <f t="shared" si="66"/>
        <v/>
      </c>
      <c r="Z92" s="55" t="str">
        <f t="shared" si="67"/>
        <v/>
      </c>
      <c r="AA92" s="65" t="str">
        <f t="shared" si="68"/>
        <v/>
      </c>
      <c r="AB92" s="56" t="str">
        <f t="shared" si="16"/>
        <v/>
      </c>
      <c r="AC92" s="66" t="str">
        <f t="shared" si="69"/>
        <v/>
      </c>
      <c r="AD92" s="58" t="str">
        <f t="shared" si="70"/>
        <v/>
      </c>
      <c r="AE92" s="67" t="str">
        <f t="shared" si="71"/>
        <v/>
      </c>
      <c r="AF92" s="60" t="str">
        <f t="shared" si="72"/>
        <v/>
      </c>
      <c r="AG92" s="60" t="str">
        <f t="shared" si="73"/>
        <v/>
      </c>
      <c r="AH92" s="68" t="str">
        <f t="shared" si="74"/>
        <v/>
      </c>
      <c r="AI92" s="69" t="str">
        <f t="shared" si="23"/>
        <v/>
      </c>
      <c r="AJ92" s="63" t="str">
        <f t="shared" si="75"/>
        <v/>
      </c>
      <c r="AK92" s="63" t="str">
        <f t="shared" si="76"/>
        <v/>
      </c>
      <c r="AL92" s="63" t="str">
        <f t="shared" si="77"/>
        <v/>
      </c>
      <c r="AM92" s="63" t="str">
        <f t="shared" si="78"/>
        <v/>
      </c>
      <c r="AN92" s="63" t="str">
        <f t="shared" si="79"/>
        <v/>
      </c>
    </row>
    <row r="93" spans="1:40" ht="24.5" hidden="1" outlineLevel="1" thickTop="1" thickBot="1" x14ac:dyDescent="0.55000000000000004">
      <c r="C93" s="124"/>
      <c r="D93" s="125"/>
      <c r="E93" s="51"/>
      <c r="F93" s="52"/>
      <c r="G93" s="52"/>
      <c r="H93" s="51"/>
      <c r="I93" s="51"/>
      <c r="J93" s="53"/>
      <c r="K93" s="53"/>
      <c r="L93" s="54" t="str">
        <f t="shared" si="58"/>
        <v/>
      </c>
      <c r="M93" s="55" t="str">
        <f t="shared" si="59"/>
        <v/>
      </c>
      <c r="N93" s="56" t="str">
        <f t="shared" si="2"/>
        <v/>
      </c>
      <c r="O93" s="57" t="str">
        <f t="shared" si="60"/>
        <v/>
      </c>
      <c r="P93" s="58" t="str">
        <f t="shared" si="4"/>
        <v/>
      </c>
      <c r="Q93" s="59" t="str">
        <f t="shared" si="61"/>
        <v/>
      </c>
      <c r="R93" s="60" t="str">
        <f t="shared" si="6"/>
        <v/>
      </c>
      <c r="S93" s="55" t="str">
        <f t="shared" si="62"/>
        <v/>
      </c>
      <c r="T93" s="61" t="str">
        <f t="shared" si="63"/>
        <v/>
      </c>
      <c r="U93" s="62" t="str">
        <f t="shared" si="9"/>
        <v/>
      </c>
      <c r="V93" s="63" t="str">
        <f t="shared" si="64"/>
        <v/>
      </c>
      <c r="W93" s="64" t="str">
        <f t="shared" si="11"/>
        <v/>
      </c>
      <c r="X93" s="63" t="str">
        <f t="shared" si="65"/>
        <v/>
      </c>
      <c r="Y93" s="63" t="str">
        <f t="shared" si="66"/>
        <v/>
      </c>
      <c r="Z93" s="55" t="str">
        <f t="shared" si="67"/>
        <v/>
      </c>
      <c r="AA93" s="65" t="str">
        <f t="shared" si="68"/>
        <v/>
      </c>
      <c r="AB93" s="56" t="str">
        <f t="shared" si="16"/>
        <v/>
      </c>
      <c r="AC93" s="66" t="str">
        <f t="shared" si="69"/>
        <v/>
      </c>
      <c r="AD93" s="58" t="str">
        <f t="shared" si="70"/>
        <v/>
      </c>
      <c r="AE93" s="67" t="str">
        <f t="shared" si="71"/>
        <v/>
      </c>
      <c r="AF93" s="60" t="str">
        <f t="shared" si="72"/>
        <v/>
      </c>
      <c r="AG93" s="60" t="str">
        <f t="shared" si="73"/>
        <v/>
      </c>
      <c r="AH93" s="68" t="str">
        <f t="shared" si="74"/>
        <v/>
      </c>
      <c r="AI93" s="69" t="str">
        <f t="shared" si="23"/>
        <v/>
      </c>
      <c r="AJ93" s="63" t="str">
        <f t="shared" si="75"/>
        <v/>
      </c>
      <c r="AK93" s="63" t="str">
        <f t="shared" si="76"/>
        <v/>
      </c>
      <c r="AL93" s="63" t="str">
        <f t="shared" si="77"/>
        <v/>
      </c>
      <c r="AM93" s="63" t="str">
        <f t="shared" si="78"/>
        <v/>
      </c>
      <c r="AN93" s="63" t="str">
        <f t="shared" si="79"/>
        <v/>
      </c>
    </row>
    <row r="94" spans="1:40" ht="24" customHeight="1" collapsed="1" thickTop="1" x14ac:dyDescent="0.6">
      <c r="A94" s="94"/>
      <c r="B94" s="94"/>
      <c r="C94" s="94"/>
      <c r="D94" s="94"/>
      <c r="E94" s="94"/>
      <c r="F94" s="94"/>
      <c r="G94" s="94"/>
      <c r="H94" s="94"/>
      <c r="I94" s="94"/>
      <c r="J94" s="94"/>
      <c r="K94" s="94"/>
      <c r="L94" s="98" t="str">
        <f ca="1">_xlfn.CONCAT("]}, // ULTIMA LINEA DEL CANTO: ",L1)</f>
        <v>]}, // ULTIMA LINEA DEL CANTO: ALELUYA PASCUAL</v>
      </c>
      <c r="M94" s="94"/>
    </row>
    <row r="95" spans="1:40" ht="20.5" x14ac:dyDescent="0.35">
      <c r="L95" s="99" t="s">
        <v>1012</v>
      </c>
      <c r="M95" s="100"/>
    </row>
    <row r="96" spans="1:40" ht="15" hidden="1" outlineLevel="1" thickBot="1" x14ac:dyDescent="0.4">
      <c r="M96" s="100"/>
    </row>
    <row r="97" spans="1:40" ht="26.5" hidden="1" outlineLevel="1" thickTop="1" thickBot="1" x14ac:dyDescent="0.55000000000000004">
      <c r="A97" s="72"/>
      <c r="B97" s="72"/>
      <c r="C97" s="72"/>
      <c r="D97" s="73"/>
      <c r="E97" s="73"/>
      <c r="F97" s="73"/>
      <c r="G97" s="73"/>
      <c r="H97" s="73"/>
      <c r="I97" s="73"/>
      <c r="J97" s="73"/>
      <c r="K97" s="73"/>
      <c r="L97" s="74" t="s">
        <v>997</v>
      </c>
      <c r="M97" s="55"/>
      <c r="N97" s="56"/>
      <c r="O97" s="57"/>
      <c r="P97" s="58"/>
      <c r="Q97" s="59"/>
      <c r="R97" s="60" t="str">
        <f t="shared" ref="R97:R106" si="80">IF(N97="Do",10,IF(N97="Re",22,IF(N97="Mi",20,IF(N97="Fa",20,IF(N97="Sol",14,IF(N97="La",20,IF(N97="Si",20,IF(N97="Do#",14,IF(N97="Fa#",15,IF(N97="Sol#",20,IF(N97="Si♭",17,"")))))))))))</f>
        <v/>
      </c>
      <c r="S97" s="55"/>
      <c r="T97" s="61"/>
      <c r="U97" s="62"/>
      <c r="V97" s="63"/>
      <c r="W97" s="64"/>
      <c r="X97" s="63"/>
      <c r="Y97" s="63"/>
      <c r="Z97" s="55"/>
      <c r="AA97" s="65"/>
      <c r="AB97" s="56"/>
      <c r="AC97" s="66"/>
      <c r="AD97" s="58"/>
      <c r="AE97" s="67"/>
      <c r="AF97" s="60"/>
      <c r="AG97" s="60"/>
      <c r="AH97" s="68"/>
      <c r="AI97" s="69"/>
      <c r="AJ97" s="63"/>
      <c r="AK97" s="63"/>
      <c r="AL97" s="63"/>
      <c r="AM97" s="63"/>
      <c r="AN97" s="63"/>
    </row>
    <row r="98" spans="1:40" ht="24.5" hidden="1" outlineLevel="1" thickTop="1" thickBot="1" x14ac:dyDescent="0.55000000000000004">
      <c r="C98" s="78" t="s">
        <v>999</v>
      </c>
      <c r="D98" s="79"/>
      <c r="E98" s="79"/>
      <c r="F98" s="79"/>
      <c r="G98" s="79"/>
      <c r="H98" s="79"/>
      <c r="I98" s="79"/>
      <c r="J98" s="79"/>
      <c r="K98" s="79"/>
      <c r="L98" s="134" t="s">
        <v>1000</v>
      </c>
      <c r="M98" s="55" t="str">
        <f t="shared" ref="M98:M105" si="81">IF(N98="","","(")</f>
        <v/>
      </c>
      <c r="N98" s="56" t="str">
        <f t="shared" ref="N98:N105" si="82">IF(D98="","",D98)</f>
        <v/>
      </c>
      <c r="O98" s="57" t="str">
        <f t="shared" ref="O98:O105" si="83">IF(N98="","",",")</f>
        <v/>
      </c>
      <c r="P98" s="58" t="str">
        <f t="shared" ref="P98:P105" si="84">IF(E98="","",E98)</f>
        <v/>
      </c>
      <c r="Q98" s="59" t="str">
        <f t="shared" ref="Q98:Q105" si="85">IF(N98="","",",")</f>
        <v/>
      </c>
      <c r="R98" s="60" t="str">
        <f t="shared" si="80"/>
        <v/>
      </c>
      <c r="S98" s="55" t="str">
        <f t="shared" ref="S98:S105" si="86">IF(N98="","",")")</f>
        <v/>
      </c>
      <c r="T98" s="61" t="str">
        <f t="shared" ref="T98:T105" si="87">IF(U98="","","(")</f>
        <v/>
      </c>
      <c r="U98" s="62" t="str">
        <f t="shared" ref="U98:U105" si="88">IF(F98="","",F98)</f>
        <v/>
      </c>
      <c r="V98" s="63" t="str">
        <f t="shared" ref="V98:V105" si="89">IF(U98="","",",")</f>
        <v/>
      </c>
      <c r="W98" s="64" t="str">
        <f t="shared" ref="W98:W105" si="90">IF(G98="","",G98)</f>
        <v/>
      </c>
      <c r="X98" s="63" t="str">
        <f t="shared" ref="X98:X105" si="91">IF(U98="","",",")</f>
        <v/>
      </c>
      <c r="Y98" s="63" t="str">
        <f t="shared" ref="Y98:Y105" si="92">IF(U98="","",250)</f>
        <v/>
      </c>
      <c r="Z98" s="55" t="str">
        <f t="shared" ref="Z98:Z105" si="93">IF(U98="","",")")</f>
        <v/>
      </c>
      <c r="AA98" s="65" t="str">
        <f t="shared" ref="AA98:AA105" si="94">IF(AB98="","","(")</f>
        <v/>
      </c>
      <c r="AB98" s="56" t="str">
        <f t="shared" ref="AB98:AB105" si="95">IF(H98="","",H98)</f>
        <v/>
      </c>
      <c r="AC98" s="66" t="str">
        <f t="shared" ref="AC98:AC105" si="96">IF(AB98="","",",")</f>
        <v/>
      </c>
      <c r="AD98" s="58" t="str">
        <f t="shared" ref="AD98:AD105" si="97">IF(I98="","",I98)</f>
        <v/>
      </c>
      <c r="AE98" s="67" t="str">
        <f t="shared" ref="AE98:AE105" si="98">IF(AB98="","",",")</f>
        <v/>
      </c>
      <c r="AF98" s="60" t="str">
        <f t="shared" ref="AF98:AF105" si="99">IF(AB98="","",350)</f>
        <v/>
      </c>
      <c r="AG98" s="60" t="str">
        <f t="shared" ref="AG98:AG105" si="100">IF(AB98="","",")")</f>
        <v/>
      </c>
      <c r="AH98" s="68" t="str">
        <f t="shared" ref="AH98:AH105" si="101">IF(AI98="","","(")</f>
        <v/>
      </c>
      <c r="AI98" s="69" t="str">
        <f t="shared" ref="AI98:AI105" si="102">IF(J98="","",J98)</f>
        <v/>
      </c>
      <c r="AJ98" s="63" t="str">
        <f t="shared" ref="AJ98:AJ105" si="103">IF(AI98="","",",")</f>
        <v/>
      </c>
      <c r="AK98" s="63" t="str">
        <f t="shared" ref="AK98:AK105" si="104">IF(K98="","",K98)</f>
        <v/>
      </c>
      <c r="AL98" s="63" t="str">
        <f t="shared" ref="AL98:AL105" si="105">IF(AI98="","",",")</f>
        <v/>
      </c>
      <c r="AM98" s="63" t="str">
        <f t="shared" ref="AM98:AM105" si="106">IF(AI98="","",450)</f>
        <v/>
      </c>
      <c r="AN98" s="63" t="str">
        <f t="shared" ref="AN98:AN105" si="107">IF(AI98="","",")")</f>
        <v/>
      </c>
    </row>
    <row r="99" spans="1:40" ht="24.5" hidden="1" outlineLevel="1" thickTop="1" thickBot="1" x14ac:dyDescent="0.55000000000000004">
      <c r="B99" t="s">
        <v>1001</v>
      </c>
      <c r="C99" s="81" t="s">
        <v>1002</v>
      </c>
      <c r="D99" s="82"/>
      <c r="E99" s="82"/>
      <c r="F99" s="82"/>
      <c r="G99" s="82"/>
      <c r="H99" s="82"/>
      <c r="I99" s="82"/>
      <c r="J99" s="82"/>
      <c r="K99" s="82"/>
      <c r="L99" s="135" t="str">
        <f>IF(C99="","",_xlfn.CONCAT("       triggerLine: ","""",C99,", ",M99:AN99,""", sC: ","""",B99,""", lines: ["))</f>
        <v xml:space="preserve">       triggerLine: "ASAMBLEA UNO, ", sC: "ta as", lines: [</v>
      </c>
      <c r="M99" s="55" t="str">
        <f t="shared" si="81"/>
        <v/>
      </c>
      <c r="N99" s="56" t="str">
        <f t="shared" si="82"/>
        <v/>
      </c>
      <c r="O99" s="57" t="str">
        <f t="shared" si="83"/>
        <v/>
      </c>
      <c r="P99" s="58" t="str">
        <f t="shared" si="84"/>
        <v/>
      </c>
      <c r="Q99" s="59" t="str">
        <f t="shared" si="85"/>
        <v/>
      </c>
      <c r="R99" s="60" t="str">
        <f t="shared" si="80"/>
        <v/>
      </c>
      <c r="S99" s="55" t="str">
        <f t="shared" si="86"/>
        <v/>
      </c>
      <c r="T99" s="61" t="str">
        <f t="shared" si="87"/>
        <v/>
      </c>
      <c r="U99" s="62" t="str">
        <f t="shared" si="88"/>
        <v/>
      </c>
      <c r="V99" s="63" t="str">
        <f t="shared" si="89"/>
        <v/>
      </c>
      <c r="W99" s="64" t="str">
        <f t="shared" si="90"/>
        <v/>
      </c>
      <c r="X99" s="63" t="str">
        <f t="shared" si="91"/>
        <v/>
      </c>
      <c r="Y99" s="63" t="str">
        <f t="shared" si="92"/>
        <v/>
      </c>
      <c r="Z99" s="55" t="str">
        <f t="shared" si="93"/>
        <v/>
      </c>
      <c r="AA99" s="65" t="str">
        <f t="shared" si="94"/>
        <v/>
      </c>
      <c r="AB99" s="56" t="str">
        <f t="shared" si="95"/>
        <v/>
      </c>
      <c r="AC99" s="66" t="str">
        <f t="shared" si="96"/>
        <v/>
      </c>
      <c r="AD99" s="58" t="str">
        <f t="shared" si="97"/>
        <v/>
      </c>
      <c r="AE99" s="67" t="str">
        <f t="shared" si="98"/>
        <v/>
      </c>
      <c r="AF99" s="60" t="str">
        <f t="shared" si="99"/>
        <v/>
      </c>
      <c r="AG99" s="60" t="str">
        <f t="shared" si="100"/>
        <v/>
      </c>
      <c r="AH99" s="68" t="str">
        <f t="shared" si="101"/>
        <v/>
      </c>
      <c r="AI99" s="69" t="str">
        <f t="shared" si="102"/>
        <v/>
      </c>
      <c r="AJ99" s="63" t="str">
        <f t="shared" si="103"/>
        <v/>
      </c>
      <c r="AK99" s="63" t="str">
        <f t="shared" si="104"/>
        <v/>
      </c>
      <c r="AL99" s="63" t="str">
        <f t="shared" si="105"/>
        <v/>
      </c>
      <c r="AM99" s="63" t="str">
        <f t="shared" si="106"/>
        <v/>
      </c>
      <c r="AN99" s="63" t="str">
        <f t="shared" si="107"/>
        <v/>
      </c>
    </row>
    <row r="100" spans="1:40" ht="24.5" hidden="1" outlineLevel="1" thickTop="1" thickBot="1" x14ac:dyDescent="0.55000000000000004">
      <c r="B100" t="s">
        <v>1003</v>
      </c>
      <c r="C100" s="84" t="s">
        <v>1004</v>
      </c>
      <c r="D100" s="85"/>
      <c r="E100" s="85"/>
      <c r="F100" s="85"/>
      <c r="G100" s="85"/>
      <c r="H100" s="86"/>
      <c r="I100" s="86"/>
      <c r="J100" s="86"/>
      <c r="K100" s="86"/>
      <c r="L100" s="136" t="str">
        <f>IF(C100="","",_xlfn.CONCAT("            { line: ","""",C100,", ",M100:AN100,""", sC: ","""",B100,"""},"))</f>
        <v xml:space="preserve">            { line: "ASAMBLEA DOS, ", sC: "as"},</v>
      </c>
      <c r="M100" s="55" t="str">
        <f t="shared" si="81"/>
        <v/>
      </c>
      <c r="N100" s="56" t="str">
        <f t="shared" si="82"/>
        <v/>
      </c>
      <c r="O100" s="57" t="str">
        <f t="shared" si="83"/>
        <v/>
      </c>
      <c r="P100" s="58" t="str">
        <f t="shared" si="84"/>
        <v/>
      </c>
      <c r="Q100" s="59" t="str">
        <f t="shared" si="85"/>
        <v/>
      </c>
      <c r="R100" s="60" t="str">
        <f t="shared" si="80"/>
        <v/>
      </c>
      <c r="S100" s="55" t="str">
        <f t="shared" si="86"/>
        <v/>
      </c>
      <c r="T100" s="61" t="str">
        <f t="shared" si="87"/>
        <v/>
      </c>
      <c r="U100" s="62" t="str">
        <f t="shared" si="88"/>
        <v/>
      </c>
      <c r="V100" s="63" t="str">
        <f t="shared" si="89"/>
        <v/>
      </c>
      <c r="W100" s="64" t="str">
        <f t="shared" si="90"/>
        <v/>
      </c>
      <c r="X100" s="63" t="str">
        <f t="shared" si="91"/>
        <v/>
      </c>
      <c r="Y100" s="63" t="str">
        <f t="shared" si="92"/>
        <v/>
      </c>
      <c r="Z100" s="55" t="str">
        <f t="shared" si="93"/>
        <v/>
      </c>
      <c r="AA100" s="65" t="str">
        <f t="shared" si="94"/>
        <v/>
      </c>
      <c r="AB100" s="56" t="str">
        <f t="shared" si="95"/>
        <v/>
      </c>
      <c r="AC100" s="66" t="str">
        <f t="shared" si="96"/>
        <v/>
      </c>
      <c r="AD100" s="58" t="str">
        <f t="shared" si="97"/>
        <v/>
      </c>
      <c r="AE100" s="67" t="str">
        <f t="shared" si="98"/>
        <v/>
      </c>
      <c r="AF100" s="60" t="str">
        <f t="shared" si="99"/>
        <v/>
      </c>
      <c r="AG100" s="60" t="str">
        <f t="shared" si="100"/>
        <v/>
      </c>
      <c r="AH100" s="68" t="str">
        <f t="shared" si="101"/>
        <v/>
      </c>
      <c r="AI100" s="69" t="str">
        <f t="shared" si="102"/>
        <v/>
      </c>
      <c r="AJ100" s="63" t="str">
        <f t="shared" si="103"/>
        <v/>
      </c>
      <c r="AK100" s="63" t="str">
        <f t="shared" si="104"/>
        <v/>
      </c>
      <c r="AL100" s="63" t="str">
        <f t="shared" si="105"/>
        <v/>
      </c>
      <c r="AM100" s="63" t="str">
        <f t="shared" si="106"/>
        <v/>
      </c>
      <c r="AN100" s="63" t="str">
        <f t="shared" si="107"/>
        <v/>
      </c>
    </row>
    <row r="101" spans="1:40" ht="24.5" hidden="1" outlineLevel="1" thickTop="1" thickBot="1" x14ac:dyDescent="0.55000000000000004">
      <c r="B101" t="s">
        <v>1003</v>
      </c>
      <c r="C101" s="84" t="s">
        <v>1005</v>
      </c>
      <c r="D101" s="88"/>
      <c r="E101" s="88"/>
      <c r="F101" s="88"/>
      <c r="G101" s="88"/>
      <c r="H101" s="89"/>
      <c r="I101" s="89"/>
      <c r="J101" s="89"/>
      <c r="K101" s="89"/>
      <c r="L101" s="136" t="str">
        <f>IF(C101="","",_xlfn.CONCAT("            { line: ","""",C101,", ",M101:AN101,""", sC: ","""",B101,"""},"))</f>
        <v xml:space="preserve">            { line: "ASAMBLEA TRES, ", sC: "as"},</v>
      </c>
      <c r="M101" s="55" t="str">
        <f t="shared" si="81"/>
        <v/>
      </c>
      <c r="N101" s="56" t="str">
        <f t="shared" si="82"/>
        <v/>
      </c>
      <c r="O101" s="57" t="str">
        <f t="shared" si="83"/>
        <v/>
      </c>
      <c r="P101" s="58" t="str">
        <f t="shared" si="84"/>
        <v/>
      </c>
      <c r="Q101" s="59" t="str">
        <f t="shared" si="85"/>
        <v/>
      </c>
      <c r="R101" s="60" t="str">
        <f t="shared" si="80"/>
        <v/>
      </c>
      <c r="S101" s="55" t="str">
        <f t="shared" si="86"/>
        <v/>
      </c>
      <c r="T101" s="61" t="str">
        <f t="shared" si="87"/>
        <v/>
      </c>
      <c r="U101" s="62" t="str">
        <f t="shared" si="88"/>
        <v/>
      </c>
      <c r="V101" s="63" t="str">
        <f t="shared" si="89"/>
        <v/>
      </c>
      <c r="W101" s="64" t="str">
        <f t="shared" si="90"/>
        <v/>
      </c>
      <c r="X101" s="63" t="str">
        <f t="shared" si="91"/>
        <v/>
      </c>
      <c r="Y101" s="63" t="str">
        <f t="shared" si="92"/>
        <v/>
      </c>
      <c r="Z101" s="55" t="str">
        <f t="shared" si="93"/>
        <v/>
      </c>
      <c r="AA101" s="65" t="str">
        <f t="shared" si="94"/>
        <v/>
      </c>
      <c r="AB101" s="56" t="str">
        <f t="shared" si="95"/>
        <v/>
      </c>
      <c r="AC101" s="66" t="str">
        <f t="shared" si="96"/>
        <v/>
      </c>
      <c r="AD101" s="58" t="str">
        <f t="shared" si="97"/>
        <v/>
      </c>
      <c r="AE101" s="67" t="str">
        <f t="shared" si="98"/>
        <v/>
      </c>
      <c r="AF101" s="60" t="str">
        <f t="shared" si="99"/>
        <v/>
      </c>
      <c r="AG101" s="60" t="str">
        <f t="shared" si="100"/>
        <v/>
      </c>
      <c r="AH101" s="68" t="str">
        <f t="shared" si="101"/>
        <v/>
      </c>
      <c r="AI101" s="69" t="str">
        <f t="shared" si="102"/>
        <v/>
      </c>
      <c r="AJ101" s="63" t="str">
        <f t="shared" si="103"/>
        <v/>
      </c>
      <c r="AK101" s="63" t="str">
        <f t="shared" si="104"/>
        <v/>
      </c>
      <c r="AL101" s="63" t="str">
        <f t="shared" si="105"/>
        <v/>
      </c>
      <c r="AM101" s="63" t="str">
        <f t="shared" si="106"/>
        <v/>
      </c>
      <c r="AN101" s="63" t="str">
        <f t="shared" si="107"/>
        <v/>
      </c>
    </row>
    <row r="102" spans="1:40" ht="24.5" hidden="1" outlineLevel="1" thickTop="1" thickBot="1" x14ac:dyDescent="0.55000000000000004">
      <c r="B102" t="s">
        <v>1003</v>
      </c>
      <c r="C102" s="84" t="s">
        <v>1006</v>
      </c>
      <c r="D102" s="85"/>
      <c r="E102" s="85"/>
      <c r="F102" s="85"/>
      <c r="G102" s="85"/>
      <c r="H102" s="86"/>
      <c r="I102" s="86"/>
      <c r="J102" s="86"/>
      <c r="K102" s="86"/>
      <c r="L102" s="136" t="str">
        <f>IF(C102="","",_xlfn.CONCAT("            { line: ","""",C102,", ",M102:AN102,""", sC: ","""",B102,"""},"))</f>
        <v xml:space="preserve">            { line: "ASAMBLEA CUATRO, ", sC: "as"},</v>
      </c>
      <c r="M102" s="55" t="str">
        <f t="shared" si="81"/>
        <v/>
      </c>
      <c r="N102" s="56" t="str">
        <f t="shared" si="82"/>
        <v/>
      </c>
      <c r="O102" s="57" t="str">
        <f t="shared" si="83"/>
        <v/>
      </c>
      <c r="P102" s="58" t="str">
        <f t="shared" si="84"/>
        <v/>
      </c>
      <c r="Q102" s="59" t="str">
        <f t="shared" si="85"/>
        <v/>
      </c>
      <c r="R102" s="60" t="str">
        <f t="shared" si="80"/>
        <v/>
      </c>
      <c r="S102" s="55" t="str">
        <f t="shared" si="86"/>
        <v/>
      </c>
      <c r="T102" s="61" t="str">
        <f t="shared" si="87"/>
        <v/>
      </c>
      <c r="U102" s="62" t="str">
        <f t="shared" si="88"/>
        <v/>
      </c>
      <c r="V102" s="63" t="str">
        <f t="shared" si="89"/>
        <v/>
      </c>
      <c r="W102" s="64" t="str">
        <f t="shared" si="90"/>
        <v/>
      </c>
      <c r="X102" s="63" t="str">
        <f t="shared" si="91"/>
        <v/>
      </c>
      <c r="Y102" s="63" t="str">
        <f t="shared" si="92"/>
        <v/>
      </c>
      <c r="Z102" s="55" t="str">
        <f t="shared" si="93"/>
        <v/>
      </c>
      <c r="AA102" s="65" t="str">
        <f t="shared" si="94"/>
        <v/>
      </c>
      <c r="AB102" s="56" t="str">
        <f t="shared" si="95"/>
        <v/>
      </c>
      <c r="AC102" s="66" t="str">
        <f t="shared" si="96"/>
        <v/>
      </c>
      <c r="AD102" s="58" t="str">
        <f t="shared" si="97"/>
        <v/>
      </c>
      <c r="AE102" s="67" t="str">
        <f t="shared" si="98"/>
        <v/>
      </c>
      <c r="AF102" s="60" t="str">
        <f t="shared" si="99"/>
        <v/>
      </c>
      <c r="AG102" s="60" t="str">
        <f t="shared" si="100"/>
        <v/>
      </c>
      <c r="AH102" s="68" t="str">
        <f t="shared" si="101"/>
        <v/>
      </c>
      <c r="AI102" s="69" t="str">
        <f t="shared" si="102"/>
        <v/>
      </c>
      <c r="AJ102" s="63" t="str">
        <f t="shared" si="103"/>
        <v/>
      </c>
      <c r="AK102" s="63" t="str">
        <f t="shared" si="104"/>
        <v/>
      </c>
      <c r="AL102" s="63" t="str">
        <f t="shared" si="105"/>
        <v/>
      </c>
      <c r="AM102" s="63" t="str">
        <f t="shared" si="106"/>
        <v/>
      </c>
      <c r="AN102" s="63" t="str">
        <f t="shared" si="107"/>
        <v/>
      </c>
    </row>
    <row r="103" spans="1:40" ht="24.5" hidden="1" outlineLevel="1" thickTop="1" thickBot="1" x14ac:dyDescent="0.55000000000000004">
      <c r="B103" t="s">
        <v>1003</v>
      </c>
      <c r="C103" s="84" t="s">
        <v>1007</v>
      </c>
      <c r="D103" s="88"/>
      <c r="E103" s="88"/>
      <c r="F103" s="88"/>
      <c r="G103" s="88"/>
      <c r="H103" s="89"/>
      <c r="I103" s="89"/>
      <c r="J103" s="89"/>
      <c r="K103" s="89"/>
      <c r="L103" s="136" t="str">
        <f>IF(C103="","",_xlfn.CONCAT("            { line: ","""",C103,", ",M103:AN103,""", sC: ","""",B103,"""},"))</f>
        <v xml:space="preserve">            { line: "ASAMBLEA CISCO, ", sC: "as"},</v>
      </c>
      <c r="M103" s="55" t="str">
        <f t="shared" si="81"/>
        <v/>
      </c>
      <c r="N103" s="56" t="str">
        <f t="shared" si="82"/>
        <v/>
      </c>
      <c r="O103" s="57" t="str">
        <f t="shared" si="83"/>
        <v/>
      </c>
      <c r="P103" s="58" t="str">
        <f t="shared" si="84"/>
        <v/>
      </c>
      <c r="Q103" s="59" t="str">
        <f t="shared" si="85"/>
        <v/>
      </c>
      <c r="R103" s="60" t="str">
        <f t="shared" si="80"/>
        <v/>
      </c>
      <c r="S103" s="55" t="str">
        <f t="shared" si="86"/>
        <v/>
      </c>
      <c r="T103" s="61" t="str">
        <f t="shared" si="87"/>
        <v/>
      </c>
      <c r="U103" s="62" t="str">
        <f t="shared" si="88"/>
        <v/>
      </c>
      <c r="V103" s="63" t="str">
        <f t="shared" si="89"/>
        <v/>
      </c>
      <c r="W103" s="64" t="str">
        <f t="shared" si="90"/>
        <v/>
      </c>
      <c r="X103" s="63" t="str">
        <f t="shared" si="91"/>
        <v/>
      </c>
      <c r="Y103" s="63" t="str">
        <f t="shared" si="92"/>
        <v/>
      </c>
      <c r="Z103" s="55" t="str">
        <f t="shared" si="93"/>
        <v/>
      </c>
      <c r="AA103" s="65" t="str">
        <f t="shared" si="94"/>
        <v/>
      </c>
      <c r="AB103" s="56" t="str">
        <f t="shared" si="95"/>
        <v/>
      </c>
      <c r="AC103" s="66" t="str">
        <f t="shared" si="96"/>
        <v/>
      </c>
      <c r="AD103" s="58" t="str">
        <f t="shared" si="97"/>
        <v/>
      </c>
      <c r="AE103" s="67" t="str">
        <f t="shared" si="98"/>
        <v/>
      </c>
      <c r="AF103" s="60" t="str">
        <f t="shared" si="99"/>
        <v/>
      </c>
      <c r="AG103" s="60" t="str">
        <f t="shared" si="100"/>
        <v/>
      </c>
      <c r="AH103" s="68" t="str">
        <f t="shared" si="101"/>
        <v/>
      </c>
      <c r="AI103" s="69" t="str">
        <f t="shared" si="102"/>
        <v/>
      </c>
      <c r="AJ103" s="63" t="str">
        <f t="shared" si="103"/>
        <v/>
      </c>
      <c r="AK103" s="63" t="str">
        <f t="shared" si="104"/>
        <v/>
      </c>
      <c r="AL103" s="63" t="str">
        <f t="shared" si="105"/>
        <v/>
      </c>
      <c r="AM103" s="63" t="str">
        <f t="shared" si="106"/>
        <v/>
      </c>
      <c r="AN103" s="63" t="str">
        <f t="shared" si="107"/>
        <v/>
      </c>
    </row>
    <row r="104" spans="1:40" ht="24.5" hidden="1" outlineLevel="1" thickTop="1" thickBot="1" x14ac:dyDescent="0.55000000000000004">
      <c r="B104" t="s">
        <v>1003</v>
      </c>
      <c r="C104" s="84" t="s">
        <v>1008</v>
      </c>
      <c r="D104" s="90"/>
      <c r="E104" s="90"/>
      <c r="F104" s="90"/>
      <c r="G104" s="90"/>
      <c r="H104" s="91"/>
      <c r="I104" s="91"/>
      <c r="J104" s="91"/>
      <c r="K104" s="91"/>
      <c r="L104" s="136" t="str">
        <f>IF(C104="","",_xlfn.CONCAT("            { line: ","""",C104,", ",M104:AN104,""", sC: ","""",B104,"""},"))</f>
        <v xml:space="preserve">            { line: "ASAMBLEA SEIS, ", sC: "as"},</v>
      </c>
      <c r="M104" s="55" t="str">
        <f t="shared" si="81"/>
        <v/>
      </c>
      <c r="N104" s="56" t="str">
        <f t="shared" si="82"/>
        <v/>
      </c>
      <c r="O104" s="57" t="str">
        <f t="shared" si="83"/>
        <v/>
      </c>
      <c r="P104" s="58" t="str">
        <f t="shared" si="84"/>
        <v/>
      </c>
      <c r="Q104" s="59" t="str">
        <f t="shared" si="85"/>
        <v/>
      </c>
      <c r="R104" s="60" t="str">
        <f t="shared" si="80"/>
        <v/>
      </c>
      <c r="S104" s="55" t="str">
        <f t="shared" si="86"/>
        <v/>
      </c>
      <c r="T104" s="61" t="str">
        <f t="shared" si="87"/>
        <v/>
      </c>
      <c r="U104" s="62" t="str">
        <f t="shared" si="88"/>
        <v/>
      </c>
      <c r="V104" s="63" t="str">
        <f t="shared" si="89"/>
        <v/>
      </c>
      <c r="W104" s="64" t="str">
        <f t="shared" si="90"/>
        <v/>
      </c>
      <c r="X104" s="63" t="str">
        <f t="shared" si="91"/>
        <v/>
      </c>
      <c r="Y104" s="63" t="str">
        <f t="shared" si="92"/>
        <v/>
      </c>
      <c r="Z104" s="55" t="str">
        <f t="shared" si="93"/>
        <v/>
      </c>
      <c r="AA104" s="65" t="str">
        <f t="shared" si="94"/>
        <v/>
      </c>
      <c r="AB104" s="56" t="str">
        <f t="shared" si="95"/>
        <v/>
      </c>
      <c r="AC104" s="66" t="str">
        <f t="shared" si="96"/>
        <v/>
      </c>
      <c r="AD104" s="58" t="str">
        <f t="shared" si="97"/>
        <v/>
      </c>
      <c r="AE104" s="67" t="str">
        <f t="shared" si="98"/>
        <v/>
      </c>
      <c r="AF104" s="60" t="str">
        <f t="shared" si="99"/>
        <v/>
      </c>
      <c r="AG104" s="60" t="str">
        <f t="shared" si="100"/>
        <v/>
      </c>
      <c r="AH104" s="68" t="str">
        <f t="shared" si="101"/>
        <v/>
      </c>
      <c r="AI104" s="69" t="str">
        <f t="shared" si="102"/>
        <v/>
      </c>
      <c r="AJ104" s="63" t="str">
        <f t="shared" si="103"/>
        <v/>
      </c>
      <c r="AK104" s="63" t="str">
        <f t="shared" si="104"/>
        <v/>
      </c>
      <c r="AL104" s="63" t="str">
        <f t="shared" si="105"/>
        <v/>
      </c>
      <c r="AM104" s="63" t="str">
        <f t="shared" si="106"/>
        <v/>
      </c>
      <c r="AN104" s="63" t="str">
        <f t="shared" si="107"/>
        <v/>
      </c>
    </row>
    <row r="105" spans="1:40" ht="24.5" hidden="1" outlineLevel="1" thickTop="1" thickBot="1" x14ac:dyDescent="0.55000000000000004">
      <c r="B105" t="s">
        <v>1003</v>
      </c>
      <c r="C105" s="92" t="s">
        <v>1009</v>
      </c>
      <c r="D105" s="82"/>
      <c r="E105" s="82"/>
      <c r="F105" s="82"/>
      <c r="G105" s="82"/>
      <c r="H105" s="82"/>
      <c r="I105" s="82"/>
      <c r="J105" s="82"/>
      <c r="K105" s="82"/>
      <c r="L105" s="137" t="str">
        <f>IF(C105="","",_xlfn.CONCAT("            { line: ","""",C105,", ",M105:AN105,""", sC: ","""",B105,"""},  ]},"))</f>
        <v xml:space="preserve">            { line: "ASAMBLEA CIERRE, ", sC: "as"},  ]},</v>
      </c>
      <c r="M105" s="55" t="str">
        <f t="shared" si="81"/>
        <v/>
      </c>
      <c r="N105" s="56" t="str">
        <f t="shared" si="82"/>
        <v/>
      </c>
      <c r="O105" s="57" t="str">
        <f t="shared" si="83"/>
        <v/>
      </c>
      <c r="P105" s="58" t="str">
        <f t="shared" si="84"/>
        <v/>
      </c>
      <c r="Q105" s="59" t="str">
        <f t="shared" si="85"/>
        <v/>
      </c>
      <c r="R105" s="60" t="str">
        <f t="shared" si="80"/>
        <v/>
      </c>
      <c r="S105" s="55" t="str">
        <f t="shared" si="86"/>
        <v/>
      </c>
      <c r="T105" s="61" t="str">
        <f t="shared" si="87"/>
        <v/>
      </c>
      <c r="U105" s="62" t="str">
        <f t="shared" si="88"/>
        <v/>
      </c>
      <c r="V105" s="63" t="str">
        <f t="shared" si="89"/>
        <v/>
      </c>
      <c r="W105" s="64" t="str">
        <f t="shared" si="90"/>
        <v/>
      </c>
      <c r="X105" s="63" t="str">
        <f t="shared" si="91"/>
        <v/>
      </c>
      <c r="Y105" s="63" t="str">
        <f t="shared" si="92"/>
        <v/>
      </c>
      <c r="Z105" s="55" t="str">
        <f t="shared" si="93"/>
        <v/>
      </c>
      <c r="AA105" s="65" t="str">
        <f t="shared" si="94"/>
        <v/>
      </c>
      <c r="AB105" s="56" t="str">
        <f t="shared" si="95"/>
        <v/>
      </c>
      <c r="AC105" s="66" t="str">
        <f t="shared" si="96"/>
        <v/>
      </c>
      <c r="AD105" s="58" t="str">
        <f t="shared" si="97"/>
        <v/>
      </c>
      <c r="AE105" s="67" t="str">
        <f t="shared" si="98"/>
        <v/>
      </c>
      <c r="AF105" s="60" t="str">
        <f t="shared" si="99"/>
        <v/>
      </c>
      <c r="AG105" s="60" t="str">
        <f t="shared" si="100"/>
        <v/>
      </c>
      <c r="AH105" s="68" t="str">
        <f t="shared" si="101"/>
        <v/>
      </c>
      <c r="AI105" s="69" t="str">
        <f t="shared" si="102"/>
        <v/>
      </c>
      <c r="AJ105" s="63" t="str">
        <f t="shared" si="103"/>
        <v/>
      </c>
      <c r="AK105" s="63" t="str">
        <f t="shared" si="104"/>
        <v/>
      </c>
      <c r="AL105" s="63" t="str">
        <f t="shared" si="105"/>
        <v/>
      </c>
      <c r="AM105" s="63" t="str">
        <f t="shared" si="106"/>
        <v/>
      </c>
      <c r="AN105" s="63" t="str">
        <f t="shared" si="107"/>
        <v/>
      </c>
    </row>
    <row r="106" spans="1:40" ht="26.5" hidden="1" outlineLevel="1" thickTop="1" thickBot="1" x14ac:dyDescent="0.55000000000000004">
      <c r="A106" s="72"/>
      <c r="B106" s="72"/>
      <c r="C106" s="72"/>
      <c r="D106" s="73"/>
      <c r="E106" s="73"/>
      <c r="F106" s="73"/>
      <c r="G106" s="73"/>
      <c r="H106" s="73"/>
      <c r="I106" s="73"/>
      <c r="J106" s="73"/>
      <c r="K106" s="73"/>
      <c r="L106" s="74" t="s">
        <v>997</v>
      </c>
      <c r="M106" s="55"/>
      <c r="N106" s="56"/>
      <c r="O106" s="57"/>
      <c r="P106" s="58"/>
      <c r="Q106" s="59"/>
      <c r="R106" s="60" t="str">
        <f t="shared" si="80"/>
        <v/>
      </c>
      <c r="S106" s="55"/>
      <c r="T106" s="61"/>
      <c r="U106" s="62"/>
      <c r="V106" s="63"/>
      <c r="W106" s="64"/>
      <c r="X106" s="63"/>
      <c r="Y106" s="63"/>
      <c r="Z106" s="55"/>
      <c r="AA106" s="65"/>
      <c r="AB106" s="56"/>
      <c r="AC106" s="66"/>
      <c r="AD106" s="58"/>
      <c r="AE106" s="67"/>
      <c r="AF106" s="60"/>
      <c r="AG106" s="60"/>
      <c r="AH106" s="68"/>
      <c r="AI106" s="69"/>
      <c r="AJ106" s="63"/>
      <c r="AK106" s="63"/>
      <c r="AL106" s="63"/>
      <c r="AM106" s="63"/>
      <c r="AN106" s="63"/>
    </row>
    <row r="107" spans="1:40" collapsed="1" x14ac:dyDescent="0.3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8961" r:id="rId4" name="Button 1">
              <controlPr defaultSize="0" print="0" autoFill="0" autoPict="0" macro="[0]!JS_Click">
                <anchor moveWithCells="1" sizeWithCells="1">
                  <from>
                    <xdr:col>3</xdr:col>
                    <xdr:colOff>412750</xdr:colOff>
                    <xdr:row>0</xdr:row>
                    <xdr:rowOff>69850</xdr:rowOff>
                  </from>
                  <to>
                    <xdr:col>8</xdr:col>
                    <xdr:colOff>266700</xdr:colOff>
                    <xdr:row>0</xdr:row>
                    <xdr:rowOff>781050</xdr:rowOff>
                  </to>
                </anchor>
              </controlPr>
            </control>
          </mc:Choice>
        </mc:AlternateContent>
      </controls>
    </mc:Choice>
  </mc:AlternateConten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D7E421-A18D-47D2-92B3-4F0CA5E5EE85}">
  <sheetPr codeName="Sheet91">
    <tabColor rgb="FF00B0F0"/>
  </sheetPr>
  <dimension ref="A1:AN85"/>
  <sheetViews>
    <sheetView zoomScale="85" zoomScaleNormal="85" workbookViewId="0">
      <pane xSplit="2" ySplit="1" topLeftCell="C2" activePane="bottomRight" state="frozen"/>
      <selection pane="topRight" activeCell="C1" sqref="C1"/>
      <selection pane="bottomLeft" activeCell="A2" sqref="A2"/>
      <selection pane="bottomRight" activeCell="L2" sqref="L2"/>
    </sheetView>
  </sheetViews>
  <sheetFormatPr defaultRowHeight="14.5" outlineLevelRow="1"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182</v>
      </c>
      <c r="E1" s="39"/>
      <c r="F1" s="39"/>
      <c r="G1" s="39"/>
      <c r="H1" s="39"/>
      <c r="I1" s="39"/>
      <c r="J1" s="39"/>
      <c r="K1" s="39"/>
      <c r="L1" s="120" t="str">
        <f ca="1">UPPER(VLOOKUP(C1,Table223[],3,FALSE))</f>
        <v>ANTÍFONA PARA EL EVANGELIO</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ANTÍFONA PARA EL EVANGELIO               ║</v>
      </c>
    </row>
    <row r="5" spans="2:32" ht="23" x14ac:dyDescent="0.35">
      <c r="L5" s="45" t="s">
        <v>986</v>
      </c>
    </row>
    <row r="6" spans="2:32" ht="23" x14ac:dyDescent="0.35">
      <c r="L6" s="121"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antifonaparaelevangelio</v>
      </c>
      <c r="L7" s="122" t="str">
        <f ca="1">_xlfn.CONCAT("        id: ","""",C7,"""",",")</f>
        <v xml:space="preserve">        id: "antifonaparaelevangelio",</v>
      </c>
    </row>
    <row r="8" spans="2:32" ht="23" x14ac:dyDescent="0.35">
      <c r="C8" t="str">
        <f ca="1">PROPER(L1)</f>
        <v>Antífona Para El Evangelio</v>
      </c>
      <c r="L8" s="122" t="str">
        <f ca="1">_xlfn.CONCAT("        tt: ","""",C8,"""",",")</f>
        <v xml:space="preserve">        tt: "Antífona Para El Evangelio",</v>
      </c>
    </row>
    <row r="9" spans="2:32" ht="23" x14ac:dyDescent="0.35">
      <c r="C9" t="str">
        <f ca="1">PROPER(L1)</f>
        <v>Antífona Para El Evangelio</v>
      </c>
      <c r="L9" s="122" t="str">
        <f ca="1">_xlfn.CONCAT("        title: ","""",C9,"""",",")</f>
        <v xml:space="preserve">        title: "Antífona Para El Evangelio",</v>
      </c>
    </row>
    <row r="10" spans="2:32" ht="23" x14ac:dyDescent="0.35">
      <c r="C10" t="str">
        <f ca="1">VLOOKUP(C1,Table223[#Data],4,FALSE)</f>
        <v>Tiempo de Cuaresma</v>
      </c>
      <c r="L10" s="122" t="str">
        <f ca="1">_xlfn.CONCAT("        ","subtitle: ","""",C10,"""",",")</f>
        <v xml:space="preserve">        subtitle: "Tiempo de Cuaresma",</v>
      </c>
    </row>
    <row r="11" spans="2:32" ht="23" x14ac:dyDescent="0.35">
      <c r="C11" t="str">
        <f ca="1">_xlfn.CONCAT("category: [",VLOOKUP(C1,Table223[#Data],16,FALSE),"],")</f>
        <v>category: ["Liturgia"],</v>
      </c>
      <c r="L11" s="122" t="str">
        <f ca="1">_xlfn.CONCAT("        ",C11)</f>
        <v xml:space="preserve">        category: ["Liturgia"],</v>
      </c>
    </row>
    <row r="12" spans="2:32" ht="23" x14ac:dyDescent="0.35">
      <c r="C12" t="str">
        <f ca="1">VLOOKUP(C1,Table223[#Data],5,FALSE)</f>
        <v>Liturgia</v>
      </c>
      <c r="L12" s="122" t="str">
        <f ca="1">_xlfn.CONCAT("        catCanto: ","""",C12,"""",",   // Precatecumenado | Catecumenado | Liturgia | Eleccion")</f>
        <v xml:space="preserve">        catCanto: "Liturgia",   // Precatecumenado | Catecumenado | Liturgia | Eleccion</v>
      </c>
    </row>
    <row r="13" spans="2:32" ht="23" x14ac:dyDescent="0.35">
      <c r="L13" s="122" t="str">
        <f>_xlfn.CONCAT("        cejilla: ","""",C13,"""",",")</f>
        <v xml:space="preserve">        cejilla: "",</v>
      </c>
    </row>
    <row r="14" spans="2:32" ht="23" x14ac:dyDescent="0.35">
      <c r="L14" s="122" t="str">
        <f>_xlfn.CONCAT("        nCan: ","""",C14,"""",",")</f>
        <v xml:space="preserve">        nCan: "",</v>
      </c>
    </row>
    <row r="15" spans="2:32" ht="23" x14ac:dyDescent="0.35">
      <c r="L15" s="122" t="str">
        <f>_xlfn.CONCAT("        nCanURL: ","""",C15,"""",",")</f>
        <v xml:space="preserve">        nCanURL: "",</v>
      </c>
    </row>
    <row r="16" spans="2:32" ht="23" x14ac:dyDescent="0.35">
      <c r="C16">
        <f ca="1">VLOOKUP(C1,Table223[#Data],1,FALSE)</f>
        <v>182</v>
      </c>
      <c r="L16" s="122" t="str">
        <f ca="1">_xlfn.CONCAT("        dbno: ","""",C16,"""",",")</f>
        <v xml:space="preserve">        dbno: "182",</v>
      </c>
    </row>
    <row r="17" spans="1:40" ht="23" x14ac:dyDescent="0.35">
      <c r="L17" s="122" t="str">
        <f>_xlfn.CONCAT("        notes: ","""",C17,"""",",")</f>
        <v xml:space="preserve">        notes: "",</v>
      </c>
    </row>
    <row r="18" spans="1:40" ht="23" x14ac:dyDescent="0.35">
      <c r="C18" t="s">
        <v>988</v>
      </c>
      <c r="L18" s="122" t="str">
        <f>_xlfn.CONCAT("        mant: ","""",C18,"""",",")</f>
        <v xml:space="preserve">        mant: "Si",</v>
      </c>
    </row>
    <row r="19" spans="1:40" ht="23" x14ac:dyDescent="0.35">
      <c r="C19" t="str">
        <f ca="1">C7</f>
        <v>antifonaparaelevangelio</v>
      </c>
      <c r="L19" s="122" t="str">
        <f ca="1">_xlfn.CONCAT("        audioSrc: ","""https://audio.resucito.do/",C19,".mp3""",",")</f>
        <v xml:space="preserve">        audioSrc: "https://audio.resucito.do/antifonaparaelevangelio.mp3",</v>
      </c>
    </row>
    <row r="20" spans="1:40" ht="23" x14ac:dyDescent="0.35">
      <c r="L20" s="45" t="s">
        <v>989</v>
      </c>
    </row>
    <row r="21" spans="1:40" ht="23" x14ac:dyDescent="0.35">
      <c r="L21" s="122" t="s">
        <v>2400</v>
      </c>
    </row>
    <row r="22" spans="1:40" ht="23" x14ac:dyDescent="0.35">
      <c r="L22" s="122" t="s">
        <v>991</v>
      </c>
    </row>
    <row r="23" spans="1:40" ht="23" x14ac:dyDescent="0.35">
      <c r="L23" s="122" t="s">
        <v>992</v>
      </c>
    </row>
    <row r="24" spans="1:40" ht="23" x14ac:dyDescent="0.35">
      <c r="C24" t="s">
        <v>1014</v>
      </c>
      <c r="L24" s="122" t="s">
        <v>993</v>
      </c>
    </row>
    <row r="25" spans="1:40" ht="23" x14ac:dyDescent="0.35">
      <c r="L25" s="122" t="s">
        <v>994</v>
      </c>
    </row>
    <row r="26" spans="1:40" ht="23" x14ac:dyDescent="0.35">
      <c r="B26">
        <f ca="1">+C1-1</f>
        <v>181</v>
      </c>
      <c r="C26" t="str">
        <f ca="1">VLOOKUP(B26,Table4[#Data],13,FALSE)</f>
        <v>"/src/index.html?canto=aleluyapascual"</v>
      </c>
      <c r="L26" s="122" t="str">
        <f ca="1">_xlfn.CONCAT("        ant: ",C26,",")</f>
        <v xml:space="preserve">        ant: "/src/index.html?canto=aleluyapascual",</v>
      </c>
    </row>
    <row r="27" spans="1:40" ht="23" x14ac:dyDescent="0.35">
      <c r="B27">
        <f ca="1">+C1+1</f>
        <v>183</v>
      </c>
      <c r="C27" t="str">
        <f ca="1">VLOOKUP(B27,Table4[#Data],13,FALSE)</f>
        <v>"/src/index.html?canto=bendiciondelagua"</v>
      </c>
      <c r="L27" s="122" t="str">
        <f ca="1">_xlfn.CONCAT("        sig: ",C27,",")</f>
        <v xml:space="preserve">        sig: "/src/index.html?canto=bendiciondelagua",</v>
      </c>
    </row>
    <row r="28" spans="1:40" ht="23" x14ac:dyDescent="0.35">
      <c r="L28" s="45" t="s">
        <v>995</v>
      </c>
    </row>
    <row r="29" spans="1:40" ht="36" thickBot="1" x14ac:dyDescent="0.4">
      <c r="A29" s="48"/>
      <c r="B29" s="48"/>
      <c r="C29" s="48" t="s">
        <v>2401</v>
      </c>
      <c r="D29" s="48"/>
      <c r="E29" s="48"/>
      <c r="F29" s="48"/>
      <c r="G29" s="48"/>
      <c r="H29" s="48"/>
      <c r="I29" s="48"/>
      <c r="J29" s="48"/>
      <c r="K29" s="48"/>
      <c r="L29" s="123" t="s">
        <v>996</v>
      </c>
    </row>
    <row r="30" spans="1:40" ht="24.5" thickTop="1" thickBot="1" x14ac:dyDescent="0.55000000000000004">
      <c r="C30" s="124" t="s">
        <v>413</v>
      </c>
      <c r="D30" s="125"/>
      <c r="E30" s="51"/>
      <c r="F30" s="52"/>
      <c r="G30" s="52"/>
      <c r="H30" s="51"/>
      <c r="I30" s="51"/>
      <c r="J30" s="53"/>
      <c r="K30" s="53"/>
      <c r="L30" s="77" t="str">
        <f t="shared" ref="L30:L31" si="0">IF(C30="","",_xlfn.CONCAT("            { line: ","""",C30,", ",M30:AN30,""", sC: ","""",B30,"""},"))</f>
        <v xml:space="preserve">            { line: "Modelo I, ", sC: ""},</v>
      </c>
      <c r="M30" s="55" t="str">
        <f t="shared" ref="M30:M34" si="1">IF(N30="","","(")</f>
        <v/>
      </c>
      <c r="N30" s="56" t="str">
        <f t="shared" ref="N30:N66" si="2">IF(D30="","",D30)</f>
        <v/>
      </c>
      <c r="O30" s="57" t="str">
        <f t="shared" ref="O30:O34" si="3">IF(N30="","",",")</f>
        <v/>
      </c>
      <c r="P30" s="58" t="str">
        <f t="shared" ref="P30:P66" si="4">IF(E30="","",E30)</f>
        <v/>
      </c>
      <c r="Q30" s="59" t="str">
        <f t="shared" ref="Q30:Q34" si="5">IF(N30="","",",")</f>
        <v/>
      </c>
      <c r="R30" s="60" t="str">
        <f t="shared" ref="R30:R66" si="6">IF(N30="Do",10,IF(N30="Re",22,IF(N30="Mi",20,IF(N30="Fa",20,IF(N30="Sol",14,IF(N30="La",20,IF(N30="Si",20,IF(N30="Do#",14,IF(N30="Fa#",15,IF(N30="Sol#",20,IF(N30="Si♭",17,"")))))))))))</f>
        <v/>
      </c>
      <c r="S30" s="55" t="str">
        <f t="shared" ref="S30:S34" si="7">IF(N30="","",")")</f>
        <v/>
      </c>
      <c r="T30" s="61" t="str">
        <f t="shared" ref="T30:T34" si="8">IF(U30="","","(")</f>
        <v/>
      </c>
      <c r="U30" s="62" t="str">
        <f t="shared" ref="U30:U66" si="9">IF(F30="","",F30)</f>
        <v/>
      </c>
      <c r="V30" s="63" t="str">
        <f t="shared" ref="V30:V34" si="10">IF(U30="","",",")</f>
        <v/>
      </c>
      <c r="W30" s="64" t="str">
        <f t="shared" ref="W30:W66" si="11">IF(G30="","",G30)</f>
        <v/>
      </c>
      <c r="X30" s="63" t="str">
        <f t="shared" ref="X30:X34" si="12">IF(U30="","",",")</f>
        <v/>
      </c>
      <c r="Y30" s="63" t="str">
        <f t="shared" ref="Y30:Y34" si="13">IF(U30="","",250)</f>
        <v/>
      </c>
      <c r="Z30" s="55" t="str">
        <f t="shared" ref="Z30:Z34" si="14">IF(U30="","",")")</f>
        <v/>
      </c>
      <c r="AA30" s="65" t="str">
        <f t="shared" ref="AA30:AA34" si="15">IF(AB30="","","(")</f>
        <v/>
      </c>
      <c r="AB30" s="56" t="str">
        <f t="shared" ref="AB30:AB66" si="16">IF(H30="","",H30)</f>
        <v/>
      </c>
      <c r="AC30" s="66" t="str">
        <f t="shared" ref="AC30:AC34" si="17">IF(AB30="","",",")</f>
        <v/>
      </c>
      <c r="AD30" s="58" t="str">
        <f t="shared" ref="AD30:AD34" si="18">IF(I30="","",I30)</f>
        <v/>
      </c>
      <c r="AE30" s="67" t="str">
        <f t="shared" ref="AE30:AE34" si="19">IF(AB30="","",",")</f>
        <v/>
      </c>
      <c r="AF30" s="60" t="str">
        <f t="shared" ref="AF30:AF34" si="20">IF(AB30="","",350)</f>
        <v/>
      </c>
      <c r="AG30" s="60" t="str">
        <f t="shared" ref="AG30:AG34" si="21">IF(AB30="","",")")</f>
        <v/>
      </c>
      <c r="AH30" s="68" t="str">
        <f t="shared" ref="AH30:AH34" si="22">IF(AI30="","","(")</f>
        <v/>
      </c>
      <c r="AI30" s="69" t="str">
        <f t="shared" ref="AI30:AI66" si="23">IF(J30="","",J30)</f>
        <v/>
      </c>
      <c r="AJ30" s="63" t="str">
        <f t="shared" ref="AJ30:AJ34" si="24">IF(AI30="","",",")</f>
        <v/>
      </c>
      <c r="AK30" s="63" t="str">
        <f t="shared" ref="AK30:AK34" si="25">IF(K30="","",K30)</f>
        <v/>
      </c>
      <c r="AL30" s="63" t="str">
        <f t="shared" ref="AL30:AL34" si="26">IF(AI30="","",",")</f>
        <v/>
      </c>
      <c r="AM30" s="63" t="str">
        <f t="shared" ref="AM30:AM34" si="27">IF(AI30="","",450)</f>
        <v/>
      </c>
      <c r="AN30" s="63" t="str">
        <f t="shared" ref="AN30:AN34" si="28">IF(AI30="","",")")</f>
        <v/>
      </c>
    </row>
    <row r="31" spans="1:40" ht="24.5" thickTop="1" thickBot="1" x14ac:dyDescent="0.55000000000000004">
      <c r="C31" s="124" t="s">
        <v>2406</v>
      </c>
      <c r="D31" s="125"/>
      <c r="E31" s="51"/>
      <c r="F31" s="52"/>
      <c r="G31" s="52"/>
      <c r="H31" s="51"/>
      <c r="I31" s="51"/>
      <c r="J31" s="53"/>
      <c r="K31" s="53"/>
      <c r="L31" s="77" t="str">
        <f t="shared" si="0"/>
        <v xml:space="preserve">            { line: "La estrofa que hace el cantor se canta con la, ", sC: ""},</v>
      </c>
      <c r="M31" s="55" t="str">
        <f t="shared" si="1"/>
        <v/>
      </c>
      <c r="N31" s="56" t="str">
        <f t="shared" si="2"/>
        <v/>
      </c>
      <c r="O31" s="57" t="str">
        <f t="shared" si="3"/>
        <v/>
      </c>
      <c r="P31" s="58" t="str">
        <f t="shared" si="4"/>
        <v/>
      </c>
      <c r="Q31" s="59" t="str">
        <f t="shared" si="5"/>
        <v/>
      </c>
      <c r="R31" s="60" t="str">
        <f t="shared" si="6"/>
        <v/>
      </c>
      <c r="S31" s="55" t="str">
        <f t="shared" si="7"/>
        <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1:40" ht="24.5" thickTop="1" thickBot="1" x14ac:dyDescent="0.55000000000000004">
      <c r="C32" s="124" t="s">
        <v>2407</v>
      </c>
      <c r="D32" s="125"/>
      <c r="E32" s="51"/>
      <c r="F32" s="52"/>
      <c r="G32" s="52"/>
      <c r="H32" s="51"/>
      <c r="I32" s="51"/>
      <c r="J32" s="53"/>
      <c r="K32" s="53"/>
      <c r="L32" s="77" t="str">
        <f>IF(C32="","",_xlfn.CONCAT("            { line: ","""",C32,", ",M32:AN32,""", sC: ","""",B32,"""},"))</f>
        <v xml:space="preserve">            { line: "melodía del «Aleluya interleccional - Modelo I». , ", sC: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6.5" thickTop="1" thickBot="1" x14ac:dyDescent="0.55000000000000004">
      <c r="A33" s="72"/>
      <c r="B33" s="72"/>
      <c r="C33" s="72"/>
      <c r="D33" s="73"/>
      <c r="E33" s="73"/>
      <c r="F33" s="73"/>
      <c r="G33" s="73"/>
      <c r="H33" s="73"/>
      <c r="I33" s="73"/>
      <c r="J33" s="73"/>
      <c r="K33" s="73"/>
      <c r="L33" s="74" t="s">
        <v>997</v>
      </c>
      <c r="M33" s="55"/>
      <c r="N33" s="56"/>
      <c r="O33" s="57"/>
      <c r="P33" s="58"/>
      <c r="Q33" s="59"/>
      <c r="R33" s="60" t="str">
        <f>IF(N33="Do",10,IF(N33="Re",22,IF(N33="Mi",20,IF(N33="Fa",20,IF(N33="Sol",14,IF(N33="La",20,IF(N33="Si",20,IF(N33="Do#",14,IF(N33="Fa#",15,IF(N33="Sol#",20,IF(N33="Si♭",17,"")))))))))))</f>
        <v/>
      </c>
      <c r="S33" s="55"/>
      <c r="T33" s="61"/>
      <c r="U33" s="62"/>
      <c r="V33" s="63"/>
      <c r="W33" s="64"/>
      <c r="X33" s="63"/>
      <c r="Y33" s="63"/>
      <c r="Z33" s="55"/>
      <c r="AA33" s="65"/>
      <c r="AB33" s="56"/>
      <c r="AC33" s="66"/>
      <c r="AD33" s="58"/>
      <c r="AE33" s="67"/>
      <c r="AF33" s="60"/>
      <c r="AG33" s="60"/>
      <c r="AH33" s="68"/>
      <c r="AI33" s="69"/>
      <c r="AJ33" s="63"/>
      <c r="AK33" s="63"/>
      <c r="AL33" s="63"/>
      <c r="AM33" s="63"/>
      <c r="AN33" s="63"/>
    </row>
    <row r="34" spans="1:40" ht="24.5" thickTop="1" thickBot="1" x14ac:dyDescent="0.55000000000000004">
      <c r="B34" t="s">
        <v>1018</v>
      </c>
      <c r="C34" s="124" t="s">
        <v>2408</v>
      </c>
      <c r="D34" s="125" t="s">
        <v>1053</v>
      </c>
      <c r="E34" s="51"/>
      <c r="F34" s="52" t="s">
        <v>1106</v>
      </c>
      <c r="G34" s="52"/>
      <c r="H34" s="51"/>
      <c r="I34" s="51"/>
      <c r="J34" s="53"/>
      <c r="K34" s="53"/>
      <c r="L34" s="77" t="str">
        <f t="shared" ref="L34:L39" si="29">IF(C34="","",_xlfn.CONCAT("            { line: ","""",C34,", ",M34:AN34,""", sC: ","""",B34,"""},"))</f>
        <v xml:space="preserve">            { line: "Gloria a ti, oh Cristo,, (Sol,,14)(Do,,250)", sC: "tc"},</v>
      </c>
      <c r="M34" s="55" t="str">
        <f t="shared" si="1"/>
        <v>(</v>
      </c>
      <c r="N34" s="56" t="str">
        <f t="shared" si="2"/>
        <v>Sol</v>
      </c>
      <c r="O34" s="57" t="str">
        <f t="shared" si="3"/>
        <v>,</v>
      </c>
      <c r="P34" s="58" t="str">
        <f t="shared" si="4"/>
        <v/>
      </c>
      <c r="Q34" s="59" t="str">
        <f t="shared" si="5"/>
        <v>,</v>
      </c>
      <c r="R34" s="60">
        <f t="shared" si="6"/>
        <v>14</v>
      </c>
      <c r="S34" s="55" t="str">
        <f t="shared" si="7"/>
        <v>)</v>
      </c>
      <c r="T34" s="61" t="str">
        <f t="shared" si="8"/>
        <v>(</v>
      </c>
      <c r="U34" s="62" t="str">
        <f t="shared" si="9"/>
        <v>Do</v>
      </c>
      <c r="V34" s="63" t="str">
        <f t="shared" si="10"/>
        <v>,</v>
      </c>
      <c r="W34" s="64" t="str">
        <f t="shared" si="11"/>
        <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4.5" thickTop="1" thickBot="1" x14ac:dyDescent="0.55000000000000004">
      <c r="C35" s="124" t="s">
        <v>2409</v>
      </c>
      <c r="D35" s="125" t="s">
        <v>1110</v>
      </c>
      <c r="E35" s="51"/>
      <c r="F35" s="52"/>
      <c r="G35" s="52"/>
      <c r="H35" s="51"/>
      <c r="I35" s="51"/>
      <c r="J35" s="53"/>
      <c r="K35" s="53"/>
      <c r="L35" s="54" t="str">
        <f t="shared" si="29"/>
        <v xml:space="preserve">            { line: "Rey de eterna gloria,, (Re,,22)", sC: ""},</v>
      </c>
      <c r="M35" s="55" t="str">
        <f>IF(N35="","","(")</f>
        <v>(</v>
      </c>
      <c r="N35" s="56" t="str">
        <f>IF(D35="","",D35)</f>
        <v>Re</v>
      </c>
      <c r="O35" s="57" t="str">
        <f>IF(N35="","",",")</f>
        <v>,</v>
      </c>
      <c r="P35" s="58" t="str">
        <f>IF(E35="","",E35)</f>
        <v/>
      </c>
      <c r="Q35" s="59" t="str">
        <f>IF(N35="","",",")</f>
        <v>,</v>
      </c>
      <c r="R35" s="60">
        <f t="shared" si="6"/>
        <v>22</v>
      </c>
      <c r="S35" s="55" t="str">
        <f>IF(N35="","",")")</f>
        <v>)</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1:40" ht="24.5" thickTop="1" thickBot="1" x14ac:dyDescent="0.55000000000000004">
      <c r="C36" s="124" t="s">
        <v>2410</v>
      </c>
      <c r="D36" s="125" t="s">
        <v>1053</v>
      </c>
      <c r="E36" s="51"/>
      <c r="F36" s="52"/>
      <c r="G36" s="52"/>
      <c r="H36" s="51"/>
      <c r="I36" s="51"/>
      <c r="J36" s="53"/>
      <c r="K36" s="53"/>
      <c r="L36" s="54" t="str">
        <f t="shared" si="29"/>
        <v xml:space="preserve">            { line: "Rey de eterna gloria., (Sol,,14)", sC: ""},</v>
      </c>
      <c r="M36" s="55" t="str">
        <f>IF(N36="","","(")</f>
        <v>(</v>
      </c>
      <c r="N36" s="56" t="str">
        <f>IF(D36="","",D36)</f>
        <v>Sol</v>
      </c>
      <c r="O36" s="57" t="str">
        <f>IF(N36="","",",")</f>
        <v>,</v>
      </c>
      <c r="P36" s="58" t="str">
        <f>IF(E36="","",E36)</f>
        <v/>
      </c>
      <c r="Q36" s="59" t="str">
        <f>IF(N36="","",",")</f>
        <v>,</v>
      </c>
      <c r="R36" s="60">
        <f t="shared" si="6"/>
        <v>14</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6.5" thickTop="1" thickBot="1" x14ac:dyDescent="0.55000000000000004">
      <c r="A37" s="72"/>
      <c r="B37" s="72"/>
      <c r="C37" s="72"/>
      <c r="D37" s="73"/>
      <c r="E37" s="73"/>
      <c r="F37" s="73"/>
      <c r="G37" s="73"/>
      <c r="H37" s="73"/>
      <c r="I37" s="73"/>
      <c r="J37" s="73"/>
      <c r="K37" s="73"/>
      <c r="L37" s="74" t="s">
        <v>997</v>
      </c>
      <c r="M37" s="55"/>
      <c r="N37" s="56"/>
      <c r="O37" s="57"/>
      <c r="P37" s="58"/>
      <c r="Q37" s="59"/>
      <c r="R37" s="60" t="str">
        <f>IF(N37="Do",10,IF(N37="Re",22,IF(N37="Mi",20,IF(N37="Fa",20,IF(N37="Sol",14,IF(N37="La",20,IF(N37="Si",20,IF(N37="Do#",14,IF(N37="Fa#",15,IF(N37="Sol#",20,IF(N37="Si♭",17,"")))))))))))</f>
        <v/>
      </c>
      <c r="S37" s="55"/>
      <c r="T37" s="61"/>
      <c r="U37" s="62"/>
      <c r="V37" s="63"/>
      <c r="W37" s="64"/>
      <c r="X37" s="63"/>
      <c r="Y37" s="63"/>
      <c r="Z37" s="55"/>
      <c r="AA37" s="65"/>
      <c r="AB37" s="56"/>
      <c r="AC37" s="66"/>
      <c r="AD37" s="58"/>
      <c r="AE37" s="67"/>
      <c r="AF37" s="60"/>
      <c r="AG37" s="60"/>
      <c r="AH37" s="68"/>
      <c r="AI37" s="69"/>
      <c r="AJ37" s="63"/>
      <c r="AK37" s="63"/>
      <c r="AL37" s="63"/>
      <c r="AM37" s="63"/>
      <c r="AN37" s="63"/>
    </row>
    <row r="38" spans="1:40" ht="24.5" thickTop="1" thickBot="1" x14ac:dyDescent="0.55000000000000004">
      <c r="B38" t="s">
        <v>1001</v>
      </c>
      <c r="C38" s="124" t="s">
        <v>2411</v>
      </c>
      <c r="D38" s="125" t="s">
        <v>1053</v>
      </c>
      <c r="E38" s="51"/>
      <c r="F38" s="52" t="s">
        <v>1106</v>
      </c>
      <c r="G38" s="52"/>
      <c r="H38" s="51"/>
      <c r="I38" s="51"/>
      <c r="J38" s="53"/>
      <c r="K38" s="53"/>
      <c r="L38" s="54" t="str">
        <f t="shared" si="29"/>
        <v xml:space="preserve">            { line: "GLORIA A TI, OH CRISTO,, (Sol,,14)(Do,,250)", sC: "ta as"},</v>
      </c>
      <c r="M38" s="55" t="str">
        <f>IF(N38="","","(")</f>
        <v>(</v>
      </c>
      <c r="N38" s="56" t="str">
        <f>IF(D38="","",D38)</f>
        <v>Sol</v>
      </c>
      <c r="O38" s="57" t="str">
        <f>IF(N38="","",",")</f>
        <v>,</v>
      </c>
      <c r="P38" s="58" t="str">
        <f>IF(E38="","",E38)</f>
        <v/>
      </c>
      <c r="Q38" s="59" t="str">
        <f>IF(N38="","",",")</f>
        <v>,</v>
      </c>
      <c r="R38" s="60">
        <f t="shared" si="6"/>
        <v>14</v>
      </c>
      <c r="S38" s="55" t="str">
        <f>IF(N38="","",")")</f>
        <v>)</v>
      </c>
      <c r="T38" s="61" t="str">
        <f>IF(U38="","","(")</f>
        <v>(</v>
      </c>
      <c r="U38" s="62" t="str">
        <f>IF(F38="","",F38)</f>
        <v>Do</v>
      </c>
      <c r="V38" s="63" t="str">
        <f>IF(U38="","",",")</f>
        <v>,</v>
      </c>
      <c r="W38" s="64" t="str">
        <f>IF(G38="","",G38)</f>
        <v/>
      </c>
      <c r="X38" s="63" t="str">
        <f>IF(U38="","",",")</f>
        <v>,</v>
      </c>
      <c r="Y38" s="63">
        <f>IF(U38="","",250)</f>
        <v>250</v>
      </c>
      <c r="Z38" s="55" t="str">
        <f>IF(U38="","",")")</f>
        <v>)</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4.5" thickTop="1" thickBot="1" x14ac:dyDescent="0.55000000000000004">
      <c r="B39" t="s">
        <v>1003</v>
      </c>
      <c r="C39" s="124" t="s">
        <v>2412</v>
      </c>
      <c r="D39" s="125" t="s">
        <v>1110</v>
      </c>
      <c r="E39" s="51"/>
      <c r="F39" s="52"/>
      <c r="G39" s="52"/>
      <c r="H39" s="51"/>
      <c r="I39" s="51"/>
      <c r="J39" s="53"/>
      <c r="K39" s="53"/>
      <c r="L39" s="77" t="str">
        <f t="shared" si="29"/>
        <v xml:space="preserve">            { line: "REY DE ETERNA GLORIA,, (Re,,22)", sC: "as"},</v>
      </c>
      <c r="M39" s="55" t="str">
        <f t="shared" ref="M39:M43" si="30">IF(N39="","","(")</f>
        <v>(</v>
      </c>
      <c r="N39" s="56" t="str">
        <f t="shared" ref="N39:N43" si="31">IF(D39="","",D39)</f>
        <v>Re</v>
      </c>
      <c r="O39" s="57" t="str">
        <f t="shared" ref="O39:O43" si="32">IF(N39="","",",")</f>
        <v>,</v>
      </c>
      <c r="P39" s="58" t="str">
        <f t="shared" ref="P39:P43" si="33">IF(E39="","",E39)</f>
        <v/>
      </c>
      <c r="Q39" s="59" t="str">
        <f t="shared" ref="Q39:Q43" si="34">IF(N39="","",",")</f>
        <v>,</v>
      </c>
      <c r="R39" s="60">
        <f t="shared" si="6"/>
        <v>22</v>
      </c>
      <c r="S39" s="55" t="str">
        <f t="shared" ref="S39:S43" si="35">IF(N39="","",")")</f>
        <v>)</v>
      </c>
      <c r="T39" s="61" t="str">
        <f t="shared" ref="T39:T43" si="36">IF(U39="","","(")</f>
        <v/>
      </c>
      <c r="U39" s="62" t="str">
        <f t="shared" ref="U39:U43" si="37">IF(F39="","",F39)</f>
        <v/>
      </c>
      <c r="V39" s="63" t="str">
        <f t="shared" ref="V39:V43" si="38">IF(U39="","",",")</f>
        <v/>
      </c>
      <c r="W39" s="64" t="str">
        <f t="shared" ref="W39:W43" si="39">IF(G39="","",G39)</f>
        <v/>
      </c>
      <c r="X39" s="63" t="str">
        <f t="shared" ref="X39:X43" si="40">IF(U39="","",",")</f>
        <v/>
      </c>
      <c r="Y39" s="63" t="str">
        <f t="shared" ref="Y39:Y43" si="41">IF(U39="","",250)</f>
        <v/>
      </c>
      <c r="Z39" s="55" t="str">
        <f t="shared" ref="Z39:Z43" si="42">IF(U39="","",")")</f>
        <v/>
      </c>
      <c r="AA39" s="65" t="str">
        <f t="shared" ref="AA39:AA43" si="43">IF(AB39="","","(")</f>
        <v/>
      </c>
      <c r="AB39" s="56" t="str">
        <f t="shared" ref="AB39:AB43" si="44">IF(H39="","",H39)</f>
        <v/>
      </c>
      <c r="AC39" s="66" t="str">
        <f t="shared" ref="AC39:AC43" si="45">IF(AB39="","",",")</f>
        <v/>
      </c>
      <c r="AD39" s="58" t="str">
        <f t="shared" ref="AD39:AD43" si="46">IF(I39="","",I39)</f>
        <v/>
      </c>
      <c r="AE39" s="67" t="str">
        <f t="shared" ref="AE39:AE43" si="47">IF(AB39="","",",")</f>
        <v/>
      </c>
      <c r="AF39" s="60" t="str">
        <f t="shared" ref="AF39:AF43" si="48">IF(AB39="","",350)</f>
        <v/>
      </c>
      <c r="AG39" s="60" t="str">
        <f t="shared" ref="AG39:AG43" si="49">IF(AB39="","",")")</f>
        <v/>
      </c>
      <c r="AH39" s="68" t="str">
        <f t="shared" ref="AH39:AH43" si="50">IF(AI39="","","(")</f>
        <v/>
      </c>
      <c r="AI39" s="69" t="str">
        <f t="shared" ref="AI39:AI43" si="51">IF(J39="","",J39)</f>
        <v/>
      </c>
      <c r="AJ39" s="63" t="str">
        <f t="shared" ref="AJ39:AJ43" si="52">IF(AI39="","",",")</f>
        <v/>
      </c>
      <c r="AK39" s="63" t="str">
        <f t="shared" ref="AK39:AK43" si="53">IF(K39="","",K39)</f>
        <v/>
      </c>
      <c r="AL39" s="63" t="str">
        <f t="shared" ref="AL39:AL43" si="54">IF(AI39="","",",")</f>
        <v/>
      </c>
      <c r="AM39" s="63" t="str">
        <f t="shared" ref="AM39:AM43" si="55">IF(AI39="","",450)</f>
        <v/>
      </c>
      <c r="AN39" s="63" t="str">
        <f t="shared" ref="AN39:AN43" si="56">IF(AI39="","",")")</f>
        <v/>
      </c>
    </row>
    <row r="40" spans="1:40" ht="24.5" thickTop="1" thickBot="1" x14ac:dyDescent="0.55000000000000004">
      <c r="B40" t="s">
        <v>1003</v>
      </c>
      <c r="C40" s="124" t="s">
        <v>2413</v>
      </c>
      <c r="D40" s="125" t="s">
        <v>1053</v>
      </c>
      <c r="E40" s="51"/>
      <c r="F40" s="52"/>
      <c r="G40" s="52"/>
      <c r="H40" s="51"/>
      <c r="I40" s="51"/>
      <c r="J40" s="53"/>
      <c r="K40" s="53"/>
      <c r="L40" s="77" t="str">
        <f>IF(C40="","",_xlfn.CONCAT("            { line: ","""",C40,", ",M40:AN40,""", sC: ","""",B40,"""},"))</f>
        <v xml:space="preserve">            { line: "REY DE ETERNA GLORIA., (Sol,,14)", sC: "as"},</v>
      </c>
      <c r="M40" s="55" t="str">
        <f t="shared" si="30"/>
        <v>(</v>
      </c>
      <c r="N40" s="56" t="str">
        <f t="shared" si="31"/>
        <v>Sol</v>
      </c>
      <c r="O40" s="57" t="str">
        <f t="shared" si="32"/>
        <v>,</v>
      </c>
      <c r="P40" s="58" t="str">
        <f t="shared" si="33"/>
        <v/>
      </c>
      <c r="Q40" s="59" t="str">
        <f t="shared" si="34"/>
        <v>,</v>
      </c>
      <c r="R40" s="60">
        <f t="shared" si="6"/>
        <v>14</v>
      </c>
      <c r="S40" s="55" t="str">
        <f t="shared" si="35"/>
        <v>)</v>
      </c>
      <c r="T40" s="61" t="str">
        <f t="shared" si="36"/>
        <v/>
      </c>
      <c r="U40" s="62" t="str">
        <f t="shared" si="37"/>
        <v/>
      </c>
      <c r="V40" s="63" t="str">
        <f t="shared" si="38"/>
        <v/>
      </c>
      <c r="W40" s="64" t="str">
        <f t="shared" si="39"/>
        <v/>
      </c>
      <c r="X40" s="63" t="str">
        <f t="shared" si="40"/>
        <v/>
      </c>
      <c r="Y40" s="63" t="str">
        <f t="shared" si="41"/>
        <v/>
      </c>
      <c r="Z40" s="55" t="str">
        <f t="shared" si="42"/>
        <v/>
      </c>
      <c r="AA40" s="65" t="str">
        <f t="shared" si="43"/>
        <v/>
      </c>
      <c r="AB40" s="56" t="str">
        <f t="shared" si="44"/>
        <v/>
      </c>
      <c r="AC40" s="66" t="str">
        <f t="shared" si="45"/>
        <v/>
      </c>
      <c r="AD40" s="58" t="str">
        <f t="shared" si="46"/>
        <v/>
      </c>
      <c r="AE40" s="67" t="str">
        <f t="shared" si="47"/>
        <v/>
      </c>
      <c r="AF40" s="60" t="str">
        <f t="shared" si="48"/>
        <v/>
      </c>
      <c r="AG40" s="60" t="str">
        <f t="shared" si="49"/>
        <v/>
      </c>
      <c r="AH40" s="68" t="str">
        <f t="shared" si="50"/>
        <v/>
      </c>
      <c r="AI40" s="69" t="str">
        <f t="shared" si="51"/>
        <v/>
      </c>
      <c r="AJ40" s="63" t="str">
        <f t="shared" si="52"/>
        <v/>
      </c>
      <c r="AK40" s="63" t="str">
        <f t="shared" si="53"/>
        <v/>
      </c>
      <c r="AL40" s="63" t="str">
        <f t="shared" si="54"/>
        <v/>
      </c>
      <c r="AM40" s="63" t="str">
        <f t="shared" si="55"/>
        <v/>
      </c>
      <c r="AN40" s="63" t="str">
        <f t="shared" si="56"/>
        <v/>
      </c>
    </row>
    <row r="41" spans="1:40" ht="26.5" thickTop="1" thickBot="1" x14ac:dyDescent="0.55000000000000004">
      <c r="A41" s="72"/>
      <c r="B41" s="72"/>
      <c r="C41" s="72"/>
      <c r="D41" s="73"/>
      <c r="E41" s="73"/>
      <c r="F41" s="73"/>
      <c r="G41" s="73"/>
      <c r="H41" s="73"/>
      <c r="I41" s="73"/>
      <c r="J41" s="73"/>
      <c r="K41" s="73"/>
      <c r="L41" s="74" t="s">
        <v>997</v>
      </c>
      <c r="M41" s="55"/>
      <c r="N41" s="56"/>
      <c r="O41" s="57"/>
      <c r="P41" s="58"/>
      <c r="Q41" s="59"/>
      <c r="R41" s="60" t="str">
        <f>IF(N41="Do",10,IF(N41="Re",22,IF(N41="Mi",20,IF(N41="Fa",20,IF(N41="Sol",14,IF(N41="La",20,IF(N41="Si",20,IF(N41="Do#",14,IF(N41="Fa#",15,IF(N41="Sol#",20,IF(N41="Si♭",17,"")))))))))))</f>
        <v/>
      </c>
      <c r="S41" s="55"/>
      <c r="T41" s="61"/>
      <c r="U41" s="62"/>
      <c r="V41" s="63"/>
      <c r="W41" s="64"/>
      <c r="X41" s="63"/>
      <c r="Y41" s="63"/>
      <c r="Z41" s="55"/>
      <c r="AA41" s="65"/>
      <c r="AB41" s="56"/>
      <c r="AC41" s="66"/>
      <c r="AD41" s="58"/>
      <c r="AE41" s="67"/>
      <c r="AF41" s="60"/>
      <c r="AG41" s="60"/>
      <c r="AH41" s="68"/>
      <c r="AI41" s="69"/>
      <c r="AJ41" s="63"/>
      <c r="AK41" s="63"/>
      <c r="AL41" s="63"/>
      <c r="AM41" s="63"/>
      <c r="AN41" s="63"/>
    </row>
    <row r="42" spans="1:40" ht="24.5" thickTop="1" thickBot="1" x14ac:dyDescent="0.55000000000000004">
      <c r="B42" t="s">
        <v>1018</v>
      </c>
      <c r="C42" s="124" t="s">
        <v>2414</v>
      </c>
      <c r="D42" s="125" t="s">
        <v>1015</v>
      </c>
      <c r="E42" s="51" t="s">
        <v>1016</v>
      </c>
      <c r="F42" s="52"/>
      <c r="G42" s="52" t="s">
        <v>1110</v>
      </c>
      <c r="H42" s="51"/>
      <c r="I42" s="51" t="s">
        <v>1015</v>
      </c>
      <c r="J42" s="53" t="s">
        <v>1016</v>
      </c>
      <c r="K42" s="53"/>
      <c r="L42" s="77" t="str">
        <f>IF(C42="","",_xlfn.CONCAT("            { line: ","""",C42,", ",M42:AN42,""", sC: ","""",B42,"""},"))</f>
        <v xml:space="preserve">            { line: "Yo soy la vid, vosotros los sarmientos., (Mi,m,20)ReMi(m,,450)", sC: "tc"},</v>
      </c>
      <c r="M42" s="55" t="str">
        <f t="shared" si="30"/>
        <v>(</v>
      </c>
      <c r="N42" s="56" t="str">
        <f t="shared" si="31"/>
        <v>Mi</v>
      </c>
      <c r="O42" s="57" t="str">
        <f t="shared" si="32"/>
        <v>,</v>
      </c>
      <c r="P42" s="58" t="str">
        <f t="shared" si="33"/>
        <v>m</v>
      </c>
      <c r="Q42" s="59" t="str">
        <f t="shared" si="34"/>
        <v>,</v>
      </c>
      <c r="R42" s="60">
        <f t="shared" si="6"/>
        <v>20</v>
      </c>
      <c r="S42" s="55" t="str">
        <f t="shared" si="35"/>
        <v>)</v>
      </c>
      <c r="T42" s="61" t="str">
        <f t="shared" si="36"/>
        <v/>
      </c>
      <c r="U42" s="62" t="str">
        <f t="shared" si="37"/>
        <v/>
      </c>
      <c r="V42" s="63" t="str">
        <f t="shared" si="38"/>
        <v/>
      </c>
      <c r="W42" s="64" t="str">
        <f t="shared" si="39"/>
        <v>Re</v>
      </c>
      <c r="X42" s="63" t="str">
        <f t="shared" si="40"/>
        <v/>
      </c>
      <c r="Y42" s="63" t="str">
        <f t="shared" si="41"/>
        <v/>
      </c>
      <c r="Z42" s="55" t="str">
        <f t="shared" si="42"/>
        <v/>
      </c>
      <c r="AA42" s="65" t="str">
        <f t="shared" si="43"/>
        <v/>
      </c>
      <c r="AB42" s="56" t="str">
        <f t="shared" si="44"/>
        <v/>
      </c>
      <c r="AC42" s="66" t="str">
        <f t="shared" si="45"/>
        <v/>
      </c>
      <c r="AD42" s="58" t="str">
        <f t="shared" si="46"/>
        <v>Mi</v>
      </c>
      <c r="AE42" s="67" t="str">
        <f t="shared" si="47"/>
        <v/>
      </c>
      <c r="AF42" s="60" t="str">
        <f t="shared" si="48"/>
        <v/>
      </c>
      <c r="AG42" s="60" t="str">
        <f t="shared" si="49"/>
        <v/>
      </c>
      <c r="AH42" s="68" t="str">
        <f t="shared" si="50"/>
        <v>(</v>
      </c>
      <c r="AI42" s="69" t="str">
        <f t="shared" si="51"/>
        <v>m</v>
      </c>
      <c r="AJ42" s="63" t="str">
        <f t="shared" si="52"/>
        <v>,</v>
      </c>
      <c r="AK42" s="63" t="str">
        <f t="shared" si="53"/>
        <v/>
      </c>
      <c r="AL42" s="63" t="str">
        <f t="shared" si="54"/>
        <v>,</v>
      </c>
      <c r="AM42" s="63">
        <f t="shared" si="55"/>
        <v>450</v>
      </c>
      <c r="AN42" s="63" t="str">
        <f t="shared" si="56"/>
        <v>)</v>
      </c>
    </row>
    <row r="43" spans="1:40" ht="24.5" thickTop="1" thickBot="1" x14ac:dyDescent="0.55000000000000004">
      <c r="C43" s="124" t="s">
        <v>2415</v>
      </c>
      <c r="D43" s="125" t="s">
        <v>1110</v>
      </c>
      <c r="E43" s="51"/>
      <c r="F43" s="52" t="s">
        <v>1015</v>
      </c>
      <c r="G43" s="52" t="s">
        <v>1016</v>
      </c>
      <c r="H43" s="51"/>
      <c r="I43" s="51"/>
      <c r="J43" s="53"/>
      <c r="K43" s="53"/>
      <c r="L43" s="77" t="str">
        <f t="shared" ref="L43:L44" si="57">IF(C43="","",_xlfn.CONCAT("            { line: ","""",C43,", ",M43:AN43,""", sC: ","""",B43,"""},"))</f>
        <v xml:space="preserve">            { line: "El que permanece en mí y yo en él,, (Re,,22)(Mi,m,250)", sC: ""},</v>
      </c>
      <c r="M43" s="55" t="str">
        <f t="shared" si="30"/>
        <v>(</v>
      </c>
      <c r="N43" s="56" t="str">
        <f t="shared" si="31"/>
        <v>Re</v>
      </c>
      <c r="O43" s="57" t="str">
        <f t="shared" si="32"/>
        <v>,</v>
      </c>
      <c r="P43" s="58" t="str">
        <f t="shared" si="33"/>
        <v/>
      </c>
      <c r="Q43" s="59" t="str">
        <f t="shared" si="34"/>
        <v>,</v>
      </c>
      <c r="R43" s="60">
        <f t="shared" si="6"/>
        <v>22</v>
      </c>
      <c r="S43" s="55" t="str">
        <f t="shared" si="35"/>
        <v>)</v>
      </c>
      <c r="T43" s="61" t="str">
        <f t="shared" si="36"/>
        <v>(</v>
      </c>
      <c r="U43" s="62" t="str">
        <f t="shared" si="37"/>
        <v>Mi</v>
      </c>
      <c r="V43" s="63" t="str">
        <f t="shared" si="38"/>
        <v>,</v>
      </c>
      <c r="W43" s="64" t="str">
        <f t="shared" si="39"/>
        <v>m</v>
      </c>
      <c r="X43" s="63" t="str">
        <f t="shared" si="40"/>
        <v>,</v>
      </c>
      <c r="Y43" s="63">
        <f t="shared" si="41"/>
        <v>250</v>
      </c>
      <c r="Z43" s="55" t="str">
        <f t="shared" si="42"/>
        <v>)</v>
      </c>
      <c r="AA43" s="65" t="str">
        <f t="shared" si="43"/>
        <v/>
      </c>
      <c r="AB43" s="56" t="str">
        <f t="shared" si="44"/>
        <v/>
      </c>
      <c r="AC43" s="66" t="str">
        <f t="shared" si="45"/>
        <v/>
      </c>
      <c r="AD43" s="58" t="str">
        <f t="shared" si="46"/>
        <v/>
      </c>
      <c r="AE43" s="67" t="str">
        <f t="shared" si="47"/>
        <v/>
      </c>
      <c r="AF43" s="60" t="str">
        <f t="shared" si="48"/>
        <v/>
      </c>
      <c r="AG43" s="60" t="str">
        <f t="shared" si="49"/>
        <v/>
      </c>
      <c r="AH43" s="68" t="str">
        <f t="shared" si="50"/>
        <v/>
      </c>
      <c r="AI43" s="69" t="str">
        <f t="shared" si="51"/>
        <v/>
      </c>
      <c r="AJ43" s="63" t="str">
        <f t="shared" si="52"/>
        <v/>
      </c>
      <c r="AK43" s="63" t="str">
        <f t="shared" si="53"/>
        <v/>
      </c>
      <c r="AL43" s="63" t="str">
        <f t="shared" si="54"/>
        <v/>
      </c>
      <c r="AM43" s="63" t="str">
        <f t="shared" si="55"/>
        <v/>
      </c>
      <c r="AN43" s="63" t="str">
        <f t="shared" si="56"/>
        <v/>
      </c>
    </row>
    <row r="44" spans="1:40" ht="24.5" thickTop="1" thickBot="1" x14ac:dyDescent="0.55000000000000004">
      <c r="C44" s="124" t="s">
        <v>2416</v>
      </c>
      <c r="D44" s="125" t="s">
        <v>1110</v>
      </c>
      <c r="E44" s="51"/>
      <c r="F44" s="52" t="s">
        <v>1015</v>
      </c>
      <c r="G44" s="52" t="s">
        <v>1016</v>
      </c>
      <c r="H44" s="51"/>
      <c r="I44" s="51"/>
      <c r="J44" s="53"/>
      <c r="K44" s="53"/>
      <c r="L44" s="54" t="str">
        <f t="shared" si="57"/>
        <v xml:space="preserve">            { line: "ese da fruto abundante., (Re,,22)(Mi,m,250)", sC: ""},</v>
      </c>
      <c r="M44" s="55" t="str">
        <f>IF(N44="","","(")</f>
        <v>(</v>
      </c>
      <c r="N44" s="56" t="str">
        <f>IF(D44="","",D44)</f>
        <v>Re</v>
      </c>
      <c r="O44" s="57" t="str">
        <f>IF(N44="","",",")</f>
        <v>,</v>
      </c>
      <c r="P44" s="58" t="str">
        <f>IF(E44="","",E44)</f>
        <v/>
      </c>
      <c r="Q44" s="59" t="str">
        <f>IF(N44="","",",")</f>
        <v>,</v>
      </c>
      <c r="R44" s="60">
        <f t="shared" si="6"/>
        <v>22</v>
      </c>
      <c r="S44" s="55" t="str">
        <f>IF(N44="","",")")</f>
        <v>)</v>
      </c>
      <c r="T44" s="61" t="str">
        <f>IF(U44="","","(")</f>
        <v>(</v>
      </c>
      <c r="U44" s="62" t="str">
        <f>IF(F44="","",F44)</f>
        <v>Mi</v>
      </c>
      <c r="V44" s="63" t="str">
        <f>IF(U44="","",",")</f>
        <v>,</v>
      </c>
      <c r="W44" s="64" t="str">
        <f>IF(G44="","",G44)</f>
        <v>m</v>
      </c>
      <c r="X44" s="63" t="str">
        <f>IF(U44="","",",")</f>
        <v>,</v>
      </c>
      <c r="Y44" s="63">
        <f>IF(U44="","",250)</f>
        <v>250</v>
      </c>
      <c r="Z44" s="55" t="str">
        <f>IF(U44="","",")")</f>
        <v>)</v>
      </c>
      <c r="AA44" s="65" t="str">
        <f>IF(AB44="","","(")</f>
        <v/>
      </c>
      <c r="AB44" s="56" t="str">
        <f>IF(H44="","",H44)</f>
        <v/>
      </c>
      <c r="AC44" s="66" t="str">
        <f>IF(AB44="","",",")</f>
        <v/>
      </c>
      <c r="AD44" s="58" t="str">
        <f>IF(I44="","",I44)</f>
        <v/>
      </c>
      <c r="AE44" s="67" t="str">
        <f>IF(AB44="","",",")</f>
        <v/>
      </c>
      <c r="AF44" s="60" t="str">
        <f>IF(AB44="","",350)</f>
        <v/>
      </c>
      <c r="AG44" s="60" t="str">
        <f>IF(AB44="","",")")</f>
        <v/>
      </c>
      <c r="AH44" s="68" t="str">
        <f>IF(AI44="","","(")</f>
        <v/>
      </c>
      <c r="AI44" s="69" t="str">
        <f>IF(J44="","",J44)</f>
        <v/>
      </c>
      <c r="AJ44" s="63" t="str">
        <f>IF(AI44="","",",")</f>
        <v/>
      </c>
      <c r="AK44" s="63" t="str">
        <f>IF(K44="","",K44)</f>
        <v/>
      </c>
      <c r="AL44" s="63" t="str">
        <f>IF(AI44="","",",")</f>
        <v/>
      </c>
      <c r="AM44" s="63" t="str">
        <f>IF(AI44="","",450)</f>
        <v/>
      </c>
      <c r="AN44" s="63" t="str">
        <f>IF(AI44="","",")")</f>
        <v/>
      </c>
    </row>
    <row r="45" spans="1:40" ht="26.5" outlineLevel="1" thickTop="1" thickBot="1" x14ac:dyDescent="0.55000000000000004">
      <c r="A45" s="72"/>
      <c r="B45" s="72"/>
      <c r="C45" s="72"/>
      <c r="D45" s="73"/>
      <c r="E45" s="73"/>
      <c r="F45" s="73"/>
      <c r="G45" s="73"/>
      <c r="H45" s="73"/>
      <c r="I45" s="73"/>
      <c r="J45" s="73"/>
      <c r="K45" s="73"/>
      <c r="L45" s="74" t="s">
        <v>997</v>
      </c>
      <c r="M45" s="55"/>
      <c r="N45" s="56"/>
      <c r="O45" s="57"/>
      <c r="P45" s="58"/>
      <c r="Q45" s="59"/>
      <c r="R45" s="60" t="str">
        <f t="shared" si="6"/>
        <v/>
      </c>
      <c r="S45" s="55"/>
      <c r="T45" s="61"/>
      <c r="U45" s="62"/>
      <c r="V45" s="63"/>
      <c r="W45" s="64"/>
      <c r="X45" s="63"/>
      <c r="Y45" s="63"/>
      <c r="Z45" s="55"/>
      <c r="AA45" s="65"/>
      <c r="AB45" s="56"/>
      <c r="AC45" s="66"/>
      <c r="AD45" s="58"/>
      <c r="AE45" s="67"/>
      <c r="AF45" s="60"/>
      <c r="AG45" s="60"/>
      <c r="AH45" s="68"/>
      <c r="AI45" s="69"/>
      <c r="AJ45" s="63"/>
      <c r="AK45" s="63"/>
      <c r="AL45" s="63"/>
      <c r="AM45" s="63"/>
      <c r="AN45" s="63"/>
    </row>
    <row r="46" spans="1:40" ht="24.5" outlineLevel="1" thickTop="1" thickBot="1" x14ac:dyDescent="0.55000000000000004">
      <c r="C46" s="78" t="s">
        <v>999</v>
      </c>
      <c r="D46" s="79"/>
      <c r="E46" s="79"/>
      <c r="F46" s="79"/>
      <c r="G46" s="79"/>
      <c r="H46" s="79"/>
      <c r="I46" s="79"/>
      <c r="J46" s="79"/>
      <c r="K46" s="79"/>
      <c r="L46" s="134" t="s">
        <v>1000</v>
      </c>
      <c r="M46" s="55" t="str">
        <f t="shared" ref="M46:M49" si="58">IF(N46="","","(")</f>
        <v/>
      </c>
      <c r="N46" s="56" t="str">
        <f t="shared" ref="N46:N49" si="59">IF(D46="","",D46)</f>
        <v/>
      </c>
      <c r="O46" s="57" t="str">
        <f t="shared" ref="O46:O49" si="60">IF(N46="","",",")</f>
        <v/>
      </c>
      <c r="P46" s="58" t="str">
        <f t="shared" ref="P46:P49" si="61">IF(E46="","",E46)</f>
        <v/>
      </c>
      <c r="Q46" s="59" t="str">
        <f t="shared" ref="Q46:Q49" si="62">IF(N46="","",",")</f>
        <v/>
      </c>
      <c r="R46" s="60" t="str">
        <f t="shared" si="6"/>
        <v/>
      </c>
      <c r="S46" s="55" t="str">
        <f t="shared" ref="S46:S49" si="63">IF(N46="","",")")</f>
        <v/>
      </c>
      <c r="T46" s="61" t="str">
        <f t="shared" ref="T46:T49" si="64">IF(U46="","","(")</f>
        <v/>
      </c>
      <c r="U46" s="62" t="str">
        <f t="shared" ref="U46:U49" si="65">IF(F46="","",F46)</f>
        <v/>
      </c>
      <c r="V46" s="63" t="str">
        <f t="shared" ref="V46:V49" si="66">IF(U46="","",",")</f>
        <v/>
      </c>
      <c r="W46" s="64" t="str">
        <f t="shared" ref="W46:W49" si="67">IF(G46="","",G46)</f>
        <v/>
      </c>
      <c r="X46" s="63" t="str">
        <f t="shared" ref="X46:X49" si="68">IF(U46="","",",")</f>
        <v/>
      </c>
      <c r="Y46" s="63" t="str">
        <f t="shared" ref="Y46:Y49" si="69">IF(U46="","",250)</f>
        <v/>
      </c>
      <c r="Z46" s="55" t="str">
        <f t="shared" ref="Z46:Z49" si="70">IF(U46="","",")")</f>
        <v/>
      </c>
      <c r="AA46" s="65" t="str">
        <f t="shared" ref="AA46:AA49" si="71">IF(AB46="","","(")</f>
        <v/>
      </c>
      <c r="AB46" s="56" t="str">
        <f t="shared" ref="AB46:AB49" si="72">IF(H46="","",H46)</f>
        <v/>
      </c>
      <c r="AC46" s="66" t="str">
        <f t="shared" ref="AC46:AC49" si="73">IF(AB46="","",",")</f>
        <v/>
      </c>
      <c r="AD46" s="58" t="str">
        <f t="shared" ref="AD46:AD49" si="74">IF(I46="","",I46)</f>
        <v/>
      </c>
      <c r="AE46" s="67" t="str">
        <f t="shared" ref="AE46:AE49" si="75">IF(AB46="","",",")</f>
        <v/>
      </c>
      <c r="AF46" s="60" t="str">
        <f t="shared" ref="AF46:AF49" si="76">IF(AB46="","",350)</f>
        <v/>
      </c>
      <c r="AG46" s="60" t="str">
        <f t="shared" ref="AG46:AG49" si="77">IF(AB46="","",")")</f>
        <v/>
      </c>
      <c r="AH46" s="68" t="str">
        <f t="shared" ref="AH46:AH49" si="78">IF(AI46="","","(")</f>
        <v/>
      </c>
      <c r="AI46" s="69" t="str">
        <f t="shared" ref="AI46:AI49" si="79">IF(J46="","",J46)</f>
        <v/>
      </c>
      <c r="AJ46" s="63" t="str">
        <f t="shared" ref="AJ46:AJ49" si="80">IF(AI46="","",",")</f>
        <v/>
      </c>
      <c r="AK46" s="63" t="str">
        <f t="shared" ref="AK46:AK49" si="81">IF(K46="","",K46)</f>
        <v/>
      </c>
      <c r="AL46" s="63" t="str">
        <f t="shared" ref="AL46:AL49" si="82">IF(AI46="","",",")</f>
        <v/>
      </c>
      <c r="AM46" s="63" t="str">
        <f t="shared" ref="AM46:AM49" si="83">IF(AI46="","",450)</f>
        <v/>
      </c>
      <c r="AN46" s="63" t="str">
        <f t="shared" ref="AN46:AN49" si="84">IF(AI46="","",")")</f>
        <v/>
      </c>
    </row>
    <row r="47" spans="1:40" ht="24.5" outlineLevel="1" thickTop="1" thickBot="1" x14ac:dyDescent="0.55000000000000004">
      <c r="B47" t="s">
        <v>1001</v>
      </c>
      <c r="C47" s="81" t="s">
        <v>2411</v>
      </c>
      <c r="D47" s="82" t="s">
        <v>1053</v>
      </c>
      <c r="E47" s="82"/>
      <c r="F47" s="82" t="s">
        <v>1106</v>
      </c>
      <c r="G47" s="82"/>
      <c r="H47" s="82"/>
      <c r="I47" s="82"/>
      <c r="J47" s="82"/>
      <c r="K47" s="82"/>
      <c r="L47" s="135" t="str">
        <f>IF(C47="","",_xlfn.CONCAT("       triggerLine: ","""",C47,", ",M47:AN47,""", sC: ","""",B47,""", lines: ["))</f>
        <v xml:space="preserve">       triggerLine: "GLORIA A TI, OH CRISTO,, (Sol,,14)(Do,,250)", sC: "ta as", lines: [</v>
      </c>
      <c r="M47" s="55" t="str">
        <f t="shared" si="58"/>
        <v>(</v>
      </c>
      <c r="N47" s="56" t="str">
        <f t="shared" si="59"/>
        <v>Sol</v>
      </c>
      <c r="O47" s="57" t="str">
        <f t="shared" si="60"/>
        <v>,</v>
      </c>
      <c r="P47" s="58" t="str">
        <f t="shared" si="61"/>
        <v/>
      </c>
      <c r="Q47" s="59" t="str">
        <f t="shared" si="62"/>
        <v>,</v>
      </c>
      <c r="R47" s="60">
        <f t="shared" si="6"/>
        <v>14</v>
      </c>
      <c r="S47" s="55" t="str">
        <f t="shared" si="63"/>
        <v>)</v>
      </c>
      <c r="T47" s="61" t="str">
        <f t="shared" si="64"/>
        <v>(</v>
      </c>
      <c r="U47" s="62" t="str">
        <f t="shared" si="65"/>
        <v>Do</v>
      </c>
      <c r="V47" s="63" t="str">
        <f t="shared" si="66"/>
        <v>,</v>
      </c>
      <c r="W47" s="64" t="str">
        <f t="shared" si="67"/>
        <v/>
      </c>
      <c r="X47" s="63" t="str">
        <f t="shared" si="68"/>
        <v>,</v>
      </c>
      <c r="Y47" s="63">
        <f t="shared" si="69"/>
        <v>250</v>
      </c>
      <c r="Z47" s="55" t="str">
        <f t="shared" si="70"/>
        <v>)</v>
      </c>
      <c r="AA47" s="65" t="str">
        <f t="shared" si="71"/>
        <v/>
      </c>
      <c r="AB47" s="56" t="str">
        <f t="shared" si="72"/>
        <v/>
      </c>
      <c r="AC47" s="66" t="str">
        <f t="shared" si="73"/>
        <v/>
      </c>
      <c r="AD47" s="58" t="str">
        <f t="shared" si="74"/>
        <v/>
      </c>
      <c r="AE47" s="67" t="str">
        <f t="shared" si="75"/>
        <v/>
      </c>
      <c r="AF47" s="60" t="str">
        <f t="shared" si="76"/>
        <v/>
      </c>
      <c r="AG47" s="60" t="str">
        <f t="shared" si="77"/>
        <v/>
      </c>
      <c r="AH47" s="68" t="str">
        <f t="shared" si="78"/>
        <v/>
      </c>
      <c r="AI47" s="69" t="str">
        <f t="shared" si="79"/>
        <v/>
      </c>
      <c r="AJ47" s="63" t="str">
        <f t="shared" si="80"/>
        <v/>
      </c>
      <c r="AK47" s="63" t="str">
        <f t="shared" si="81"/>
        <v/>
      </c>
      <c r="AL47" s="63" t="str">
        <f t="shared" si="82"/>
        <v/>
      </c>
      <c r="AM47" s="63" t="str">
        <f t="shared" si="83"/>
        <v/>
      </c>
      <c r="AN47" s="63" t="str">
        <f t="shared" si="84"/>
        <v/>
      </c>
    </row>
    <row r="48" spans="1:40" ht="24.5" outlineLevel="1" thickTop="1" thickBot="1" x14ac:dyDescent="0.55000000000000004">
      <c r="B48" t="s">
        <v>1003</v>
      </c>
      <c r="C48" s="84" t="s">
        <v>2412</v>
      </c>
      <c r="D48" s="85" t="s">
        <v>1110</v>
      </c>
      <c r="E48" s="85"/>
      <c r="F48" s="85"/>
      <c r="G48" s="85"/>
      <c r="H48" s="86"/>
      <c r="I48" s="86"/>
      <c r="J48" s="86"/>
      <c r="K48" s="86"/>
      <c r="L48" s="136" t="str">
        <f>IF(C48="","",_xlfn.CONCAT("            { line: ","""",C48,", ",M48:AN48,""", sC: ","""",B48,"""},"))</f>
        <v xml:space="preserve">            { line: "REY DE ETERNA GLORIA,, (Re,,22)", sC: "as"},</v>
      </c>
      <c r="M48" s="55" t="str">
        <f t="shared" si="58"/>
        <v>(</v>
      </c>
      <c r="N48" s="56" t="str">
        <f t="shared" si="59"/>
        <v>Re</v>
      </c>
      <c r="O48" s="57" t="str">
        <f t="shared" si="60"/>
        <v>,</v>
      </c>
      <c r="P48" s="58" t="str">
        <f t="shared" si="61"/>
        <v/>
      </c>
      <c r="Q48" s="59" t="str">
        <f t="shared" si="62"/>
        <v>,</v>
      </c>
      <c r="R48" s="60">
        <f t="shared" si="6"/>
        <v>22</v>
      </c>
      <c r="S48" s="55" t="str">
        <f t="shared" si="63"/>
        <v>)</v>
      </c>
      <c r="T48" s="61" t="str">
        <f t="shared" si="64"/>
        <v/>
      </c>
      <c r="U48" s="62" t="str">
        <f t="shared" si="65"/>
        <v/>
      </c>
      <c r="V48" s="63" t="str">
        <f t="shared" si="66"/>
        <v/>
      </c>
      <c r="W48" s="64" t="str">
        <f t="shared" si="67"/>
        <v/>
      </c>
      <c r="X48" s="63" t="str">
        <f t="shared" si="68"/>
        <v/>
      </c>
      <c r="Y48" s="63" t="str">
        <f t="shared" si="69"/>
        <v/>
      </c>
      <c r="Z48" s="55" t="str">
        <f t="shared" si="70"/>
        <v/>
      </c>
      <c r="AA48" s="65" t="str">
        <f t="shared" si="71"/>
        <v/>
      </c>
      <c r="AB48" s="56" t="str">
        <f t="shared" si="72"/>
        <v/>
      </c>
      <c r="AC48" s="66" t="str">
        <f t="shared" si="73"/>
        <v/>
      </c>
      <c r="AD48" s="58" t="str">
        <f t="shared" si="74"/>
        <v/>
      </c>
      <c r="AE48" s="67" t="str">
        <f t="shared" si="75"/>
        <v/>
      </c>
      <c r="AF48" s="60" t="str">
        <f t="shared" si="76"/>
        <v/>
      </c>
      <c r="AG48" s="60" t="str">
        <f t="shared" si="77"/>
        <v/>
      </c>
      <c r="AH48" s="68" t="str">
        <f t="shared" si="78"/>
        <v/>
      </c>
      <c r="AI48" s="69" t="str">
        <f t="shared" si="79"/>
        <v/>
      </c>
      <c r="AJ48" s="63" t="str">
        <f t="shared" si="80"/>
        <v/>
      </c>
      <c r="AK48" s="63" t="str">
        <f t="shared" si="81"/>
        <v/>
      </c>
      <c r="AL48" s="63" t="str">
        <f t="shared" si="82"/>
        <v/>
      </c>
      <c r="AM48" s="63" t="str">
        <f t="shared" si="83"/>
        <v/>
      </c>
      <c r="AN48" s="63" t="str">
        <f t="shared" si="84"/>
        <v/>
      </c>
    </row>
    <row r="49" spans="1:40" ht="24.5" outlineLevel="1" thickTop="1" thickBot="1" x14ac:dyDescent="0.55000000000000004">
      <c r="B49" t="s">
        <v>1003</v>
      </c>
      <c r="C49" s="92" t="s">
        <v>2413</v>
      </c>
      <c r="D49" s="82" t="s">
        <v>1053</v>
      </c>
      <c r="E49" s="82"/>
      <c r="F49" s="82"/>
      <c r="G49" s="82"/>
      <c r="H49" s="82"/>
      <c r="I49" s="82"/>
      <c r="J49" s="82"/>
      <c r="K49" s="82"/>
      <c r="L49" s="137" t="str">
        <f>IF(C49="","",_xlfn.CONCAT("            { line: ","""",C49,", ",M49:AN49,""", sC: ","""",B49,"""},  ]},"))</f>
        <v xml:space="preserve">            { line: "REY DE ETERNA GLORIA., (Sol,,14)", sC: "as"},  ]},</v>
      </c>
      <c r="M49" s="55" t="str">
        <f t="shared" si="58"/>
        <v>(</v>
      </c>
      <c r="N49" s="56" t="str">
        <f t="shared" si="59"/>
        <v>Sol</v>
      </c>
      <c r="O49" s="57" t="str">
        <f t="shared" si="60"/>
        <v>,</v>
      </c>
      <c r="P49" s="58" t="str">
        <f t="shared" si="61"/>
        <v/>
      </c>
      <c r="Q49" s="59" t="str">
        <f t="shared" si="62"/>
        <v>,</v>
      </c>
      <c r="R49" s="60">
        <f t="shared" si="6"/>
        <v>14</v>
      </c>
      <c r="S49" s="55" t="str">
        <f t="shared" si="63"/>
        <v>)</v>
      </c>
      <c r="T49" s="61" t="str">
        <f t="shared" si="64"/>
        <v/>
      </c>
      <c r="U49" s="62" t="str">
        <f t="shared" si="65"/>
        <v/>
      </c>
      <c r="V49" s="63" t="str">
        <f t="shared" si="66"/>
        <v/>
      </c>
      <c r="W49" s="64" t="str">
        <f t="shared" si="67"/>
        <v/>
      </c>
      <c r="X49" s="63" t="str">
        <f t="shared" si="68"/>
        <v/>
      </c>
      <c r="Y49" s="63" t="str">
        <f t="shared" si="69"/>
        <v/>
      </c>
      <c r="Z49" s="55" t="str">
        <f t="shared" si="70"/>
        <v/>
      </c>
      <c r="AA49" s="65" t="str">
        <f t="shared" si="71"/>
        <v/>
      </c>
      <c r="AB49" s="56" t="str">
        <f t="shared" si="72"/>
        <v/>
      </c>
      <c r="AC49" s="66" t="str">
        <f t="shared" si="73"/>
        <v/>
      </c>
      <c r="AD49" s="58" t="str">
        <f t="shared" si="74"/>
        <v/>
      </c>
      <c r="AE49" s="67" t="str">
        <f t="shared" si="75"/>
        <v/>
      </c>
      <c r="AF49" s="60" t="str">
        <f t="shared" si="76"/>
        <v/>
      </c>
      <c r="AG49" s="60" t="str">
        <f t="shared" si="77"/>
        <v/>
      </c>
      <c r="AH49" s="68" t="str">
        <f t="shared" si="78"/>
        <v/>
      </c>
      <c r="AI49" s="69" t="str">
        <f t="shared" si="79"/>
        <v/>
      </c>
      <c r="AJ49" s="63" t="str">
        <f t="shared" si="80"/>
        <v/>
      </c>
      <c r="AK49" s="63" t="str">
        <f t="shared" si="81"/>
        <v/>
      </c>
      <c r="AL49" s="63" t="str">
        <f t="shared" si="82"/>
        <v/>
      </c>
      <c r="AM49" s="63" t="str">
        <f t="shared" si="83"/>
        <v/>
      </c>
      <c r="AN49" s="63" t="str">
        <f t="shared" si="84"/>
        <v/>
      </c>
    </row>
    <row r="50" spans="1:40" ht="36.5" thickTop="1" thickBot="1" x14ac:dyDescent="0.55000000000000004">
      <c r="A50" s="75"/>
      <c r="B50" s="75"/>
      <c r="C50" s="75" t="s">
        <v>2401</v>
      </c>
      <c r="D50" s="76"/>
      <c r="E50" s="76"/>
      <c r="F50" s="76"/>
      <c r="G50" s="76"/>
      <c r="H50" s="76"/>
      <c r="I50" s="76"/>
      <c r="J50" s="76"/>
      <c r="K50" s="76"/>
      <c r="L50" s="123" t="s">
        <v>998</v>
      </c>
      <c r="M50" s="126"/>
      <c r="N50" s="56"/>
      <c r="O50" s="127"/>
      <c r="P50" s="58"/>
      <c r="Q50" s="128"/>
      <c r="R50" s="60" t="str">
        <f t="shared" si="6"/>
        <v/>
      </c>
      <c r="S50" s="126"/>
      <c r="T50" s="129"/>
      <c r="U50" s="130"/>
      <c r="V50" s="131"/>
      <c r="W50" s="132"/>
      <c r="X50" s="131"/>
      <c r="Y50" s="131"/>
      <c r="Z50" s="126"/>
      <c r="AA50" s="65"/>
      <c r="AB50" s="56"/>
      <c r="AC50" s="66"/>
      <c r="AD50" s="58"/>
      <c r="AE50" s="67"/>
      <c r="AF50" s="60"/>
      <c r="AG50" s="60"/>
      <c r="AH50" s="65"/>
      <c r="AI50" s="133"/>
      <c r="AJ50" s="131"/>
      <c r="AK50" s="131"/>
      <c r="AL50" s="131"/>
      <c r="AM50" s="131"/>
      <c r="AN50" s="131"/>
    </row>
    <row r="51" spans="1:40" ht="24.5" outlineLevel="1" thickTop="1" thickBot="1" x14ac:dyDescent="0.55000000000000004">
      <c r="C51" s="124" t="s">
        <v>2353</v>
      </c>
      <c r="D51" s="125"/>
      <c r="E51" s="51"/>
      <c r="F51" s="52"/>
      <c r="G51" s="52"/>
      <c r="H51" s="51"/>
      <c r="I51" s="51"/>
      <c r="J51" s="53"/>
      <c r="K51" s="53"/>
      <c r="L51" s="54" t="str">
        <f t="shared" ref="L51:L66" si="85">IF(C51="","",_xlfn.CONCAT("            { line: ","""",C51,", ",M51:AN51,""", sC: ","""",B51,"""},"))</f>
        <v xml:space="preserve">            { line: "Modelo II, ", sC: ""},</v>
      </c>
      <c r="M51" s="55" t="str">
        <f t="shared" ref="M51:M66" si="86">IF(N51="","","(")</f>
        <v/>
      </c>
      <c r="N51" s="56" t="str">
        <f t="shared" si="2"/>
        <v/>
      </c>
      <c r="O51" s="57" t="str">
        <f t="shared" ref="O51:O66" si="87">IF(N51="","",",")</f>
        <v/>
      </c>
      <c r="P51" s="58" t="str">
        <f t="shared" si="4"/>
        <v/>
      </c>
      <c r="Q51" s="59" t="str">
        <f t="shared" ref="Q51:Q66" si="88">IF(N51="","",",")</f>
        <v/>
      </c>
      <c r="R51" s="60" t="str">
        <f t="shared" si="6"/>
        <v/>
      </c>
      <c r="S51" s="55" t="str">
        <f t="shared" ref="S51:S66" si="89">IF(N51="","",")")</f>
        <v/>
      </c>
      <c r="T51" s="61" t="str">
        <f t="shared" ref="T51:T66" si="90">IF(U51="","","(")</f>
        <v/>
      </c>
      <c r="U51" s="62" t="str">
        <f t="shared" si="9"/>
        <v/>
      </c>
      <c r="V51" s="63" t="str">
        <f t="shared" ref="V51:V66" si="91">IF(U51="","",",")</f>
        <v/>
      </c>
      <c r="W51" s="64" t="str">
        <f t="shared" si="11"/>
        <v/>
      </c>
      <c r="X51" s="63" t="str">
        <f t="shared" ref="X51:X66" si="92">IF(U51="","",",")</f>
        <v/>
      </c>
      <c r="Y51" s="63" t="str">
        <f t="shared" ref="Y51:Y66" si="93">IF(U51="","",250)</f>
        <v/>
      </c>
      <c r="Z51" s="55" t="str">
        <f t="shared" ref="Z51:Z66" si="94">IF(U51="","",")")</f>
        <v/>
      </c>
      <c r="AA51" s="65" t="str">
        <f t="shared" ref="AA51:AA66" si="95">IF(AB51="","","(")</f>
        <v/>
      </c>
      <c r="AB51" s="56" t="str">
        <f t="shared" si="16"/>
        <v/>
      </c>
      <c r="AC51" s="66" t="str">
        <f t="shared" ref="AC51:AC66" si="96">IF(AB51="","",",")</f>
        <v/>
      </c>
      <c r="AD51" s="58" t="str">
        <f t="shared" ref="AD51:AD66" si="97">IF(I51="","",I51)</f>
        <v/>
      </c>
      <c r="AE51" s="67" t="str">
        <f t="shared" ref="AE51:AE66" si="98">IF(AB51="","",",")</f>
        <v/>
      </c>
      <c r="AF51" s="60" t="str">
        <f t="shared" ref="AF51:AF66" si="99">IF(AB51="","",350)</f>
        <v/>
      </c>
      <c r="AG51" s="60" t="str">
        <f t="shared" ref="AG51:AG66" si="100">IF(AB51="","",")")</f>
        <v/>
      </c>
      <c r="AH51" s="68" t="str">
        <f t="shared" ref="AH51:AH66" si="101">IF(AI51="","","(")</f>
        <v/>
      </c>
      <c r="AI51" s="69" t="str">
        <f t="shared" si="23"/>
        <v/>
      </c>
      <c r="AJ51" s="63" t="str">
        <f t="shared" ref="AJ51:AJ66" si="102">IF(AI51="","",",")</f>
        <v/>
      </c>
      <c r="AK51" s="63" t="str">
        <f t="shared" ref="AK51:AK66" si="103">IF(K51="","",K51)</f>
        <v/>
      </c>
      <c r="AL51" s="63" t="str">
        <f t="shared" ref="AL51:AL66" si="104">IF(AI51="","",",")</f>
        <v/>
      </c>
      <c r="AM51" s="63" t="str">
        <f t="shared" ref="AM51:AM66" si="105">IF(AI51="","",450)</f>
        <v/>
      </c>
      <c r="AN51" s="63" t="str">
        <f t="shared" ref="AN51:AN66" si="106">IF(AI51="","",")")</f>
        <v/>
      </c>
    </row>
    <row r="52" spans="1:40" ht="24.5" outlineLevel="1" thickTop="1" thickBot="1" x14ac:dyDescent="0.55000000000000004">
      <c r="C52" s="124" t="s">
        <v>2417</v>
      </c>
      <c r="D52" s="125"/>
      <c r="E52" s="51"/>
      <c r="F52" s="52"/>
      <c r="G52" s="52"/>
      <c r="H52" s="51"/>
      <c r="I52" s="51"/>
      <c r="J52" s="53"/>
      <c r="K52" s="53"/>
      <c r="L52" s="54" t="str">
        <f t="shared" si="85"/>
        <v xml:space="preserve">            { line: "Toda la antífona se canta con la misma melodía, ", sC: ""},</v>
      </c>
      <c r="M52" s="55" t="str">
        <f t="shared" si="86"/>
        <v/>
      </c>
      <c r="N52" s="56" t="str">
        <f t="shared" si="2"/>
        <v/>
      </c>
      <c r="O52" s="57" t="str">
        <f t="shared" si="87"/>
        <v/>
      </c>
      <c r="P52" s="58" t="str">
        <f t="shared" si="4"/>
        <v/>
      </c>
      <c r="Q52" s="59" t="str">
        <f t="shared" si="88"/>
        <v/>
      </c>
      <c r="R52" s="60" t="str">
        <f t="shared" si="6"/>
        <v/>
      </c>
      <c r="S52" s="55" t="str">
        <f t="shared" si="89"/>
        <v/>
      </c>
      <c r="T52" s="61" t="str">
        <f t="shared" si="90"/>
        <v/>
      </c>
      <c r="U52" s="62" t="str">
        <f t="shared" si="9"/>
        <v/>
      </c>
      <c r="V52" s="63" t="str">
        <f t="shared" si="91"/>
        <v/>
      </c>
      <c r="W52" s="64" t="str">
        <f t="shared" si="11"/>
        <v/>
      </c>
      <c r="X52" s="63" t="str">
        <f t="shared" si="92"/>
        <v/>
      </c>
      <c r="Y52" s="63" t="str">
        <f t="shared" si="93"/>
        <v/>
      </c>
      <c r="Z52" s="55" t="str">
        <f t="shared" si="94"/>
        <v/>
      </c>
      <c r="AA52" s="65" t="str">
        <f t="shared" si="95"/>
        <v/>
      </c>
      <c r="AB52" s="56" t="str">
        <f t="shared" si="16"/>
        <v/>
      </c>
      <c r="AC52" s="66" t="str">
        <f t="shared" si="96"/>
        <v/>
      </c>
      <c r="AD52" s="58" t="str">
        <f t="shared" si="97"/>
        <v/>
      </c>
      <c r="AE52" s="67" t="str">
        <f t="shared" si="98"/>
        <v/>
      </c>
      <c r="AF52" s="60" t="str">
        <f t="shared" si="99"/>
        <v/>
      </c>
      <c r="AG52" s="60" t="str">
        <f t="shared" si="100"/>
        <v/>
      </c>
      <c r="AH52" s="68" t="str">
        <f t="shared" si="101"/>
        <v/>
      </c>
      <c r="AI52" s="69" t="str">
        <f t="shared" si="23"/>
        <v/>
      </c>
      <c r="AJ52" s="63" t="str">
        <f t="shared" si="102"/>
        <v/>
      </c>
      <c r="AK52" s="63" t="str">
        <f t="shared" si="103"/>
        <v/>
      </c>
      <c r="AL52" s="63" t="str">
        <f t="shared" si="104"/>
        <v/>
      </c>
      <c r="AM52" s="63" t="str">
        <f t="shared" si="105"/>
        <v/>
      </c>
      <c r="AN52" s="63" t="str">
        <f t="shared" si="106"/>
        <v/>
      </c>
    </row>
    <row r="53" spans="1:40" ht="24.5" outlineLevel="1" thickTop="1" thickBot="1" x14ac:dyDescent="0.55000000000000004">
      <c r="C53" s="124" t="s">
        <v>2418</v>
      </c>
      <c r="D53" s="125"/>
      <c r="E53" s="51"/>
      <c r="F53" s="52"/>
      <c r="G53" s="52"/>
      <c r="H53" s="51"/>
      <c r="I53" s="51"/>
      <c r="J53" s="53"/>
      <c r="K53" s="53"/>
      <c r="L53" s="54" t="str">
        <f t="shared" si="85"/>
        <v xml:space="preserve">            { line: "del «Aleluya interleccional - Modelo I». , ", sC: ""},</v>
      </c>
      <c r="M53" s="55" t="str">
        <f t="shared" si="86"/>
        <v/>
      </c>
      <c r="N53" s="56" t="str">
        <f t="shared" si="2"/>
        <v/>
      </c>
      <c r="O53" s="57" t="str">
        <f t="shared" si="87"/>
        <v/>
      </c>
      <c r="P53" s="58" t="str">
        <f t="shared" si="4"/>
        <v/>
      </c>
      <c r="Q53" s="59" t="str">
        <f t="shared" si="88"/>
        <v/>
      </c>
      <c r="R53" s="60" t="str">
        <f t="shared" si="6"/>
        <v/>
      </c>
      <c r="S53" s="55" t="str">
        <f t="shared" si="89"/>
        <v/>
      </c>
      <c r="T53" s="61" t="str">
        <f t="shared" si="90"/>
        <v/>
      </c>
      <c r="U53" s="62" t="str">
        <f t="shared" si="9"/>
        <v/>
      </c>
      <c r="V53" s="63" t="str">
        <f t="shared" si="91"/>
        <v/>
      </c>
      <c r="W53" s="64" t="str">
        <f t="shared" si="11"/>
        <v/>
      </c>
      <c r="X53" s="63" t="str">
        <f t="shared" si="92"/>
        <v/>
      </c>
      <c r="Y53" s="63" t="str">
        <f t="shared" si="93"/>
        <v/>
      </c>
      <c r="Z53" s="55" t="str">
        <f t="shared" si="94"/>
        <v/>
      </c>
      <c r="AA53" s="65" t="str">
        <f t="shared" si="95"/>
        <v/>
      </c>
      <c r="AB53" s="56" t="str">
        <f t="shared" si="16"/>
        <v/>
      </c>
      <c r="AC53" s="66" t="str">
        <f t="shared" si="96"/>
        <v/>
      </c>
      <c r="AD53" s="58" t="str">
        <f t="shared" si="97"/>
        <v/>
      </c>
      <c r="AE53" s="67" t="str">
        <f t="shared" si="98"/>
        <v/>
      </c>
      <c r="AF53" s="60" t="str">
        <f t="shared" si="99"/>
        <v/>
      </c>
      <c r="AG53" s="60" t="str">
        <f t="shared" si="100"/>
        <v/>
      </c>
      <c r="AH53" s="68" t="str">
        <f t="shared" si="101"/>
        <v/>
      </c>
      <c r="AI53" s="69" t="str">
        <f t="shared" si="23"/>
        <v/>
      </c>
      <c r="AJ53" s="63" t="str">
        <f t="shared" si="102"/>
        <v/>
      </c>
      <c r="AK53" s="63" t="str">
        <f t="shared" si="103"/>
        <v/>
      </c>
      <c r="AL53" s="63" t="str">
        <f t="shared" si="104"/>
        <v/>
      </c>
      <c r="AM53" s="63" t="str">
        <f t="shared" si="105"/>
        <v/>
      </c>
      <c r="AN53" s="63" t="str">
        <f t="shared" si="106"/>
        <v/>
      </c>
    </row>
    <row r="54" spans="1:40" ht="26.5" thickTop="1" thickBot="1" x14ac:dyDescent="0.55000000000000004">
      <c r="A54" s="72"/>
      <c r="B54" s="72"/>
      <c r="C54" s="72"/>
      <c r="D54" s="73"/>
      <c r="E54" s="73"/>
      <c r="F54" s="73"/>
      <c r="G54" s="73"/>
      <c r="H54" s="73"/>
      <c r="I54" s="73"/>
      <c r="J54" s="73"/>
      <c r="K54" s="73"/>
      <c r="L54" s="74" t="s">
        <v>997</v>
      </c>
      <c r="M54" s="55"/>
      <c r="N54" s="56"/>
      <c r="O54" s="57"/>
      <c r="P54" s="58"/>
      <c r="Q54" s="59"/>
      <c r="R54" s="60" t="str">
        <f>IF(N54="Do",10,IF(N54="Re",22,IF(N54="Mi",20,IF(N54="Fa",20,IF(N54="Sol",14,IF(N54="La",20,IF(N54="Si",20,IF(N54="Do#",14,IF(N54="Fa#",15,IF(N54="Sol#",20,IF(N54="Si♭",17,"")))))))))))</f>
        <v/>
      </c>
      <c r="S54" s="55"/>
      <c r="T54" s="61"/>
      <c r="U54" s="62"/>
      <c r="V54" s="63"/>
      <c r="W54" s="64"/>
      <c r="X54" s="63"/>
      <c r="Y54" s="63"/>
      <c r="Z54" s="55"/>
      <c r="AA54" s="65"/>
      <c r="AB54" s="56"/>
      <c r="AC54" s="66"/>
      <c r="AD54" s="58"/>
      <c r="AE54" s="67"/>
      <c r="AF54" s="60"/>
      <c r="AG54" s="60"/>
      <c r="AH54" s="68"/>
      <c r="AI54" s="69"/>
      <c r="AJ54" s="63"/>
      <c r="AK54" s="63"/>
      <c r="AL54" s="63"/>
      <c r="AM54" s="63"/>
      <c r="AN54" s="63"/>
    </row>
    <row r="55" spans="1:40" ht="24.5" outlineLevel="1" thickTop="1" thickBot="1" x14ac:dyDescent="0.55000000000000004">
      <c r="B55" t="s">
        <v>1018</v>
      </c>
      <c r="C55" s="124" t="s">
        <v>2419</v>
      </c>
      <c r="D55" s="125" t="s">
        <v>1053</v>
      </c>
      <c r="E55" s="51"/>
      <c r="F55" s="52"/>
      <c r="G55" s="52"/>
      <c r="H55" s="51"/>
      <c r="I55" s="51"/>
      <c r="J55" s="53"/>
      <c r="K55" s="53"/>
      <c r="L55" s="54" t="str">
        <f t="shared" si="85"/>
        <v xml:space="preserve">            { line: "Gloria al Señor, gloria al Señor,, (Sol,,14)", sC: "tc"},</v>
      </c>
      <c r="M55" s="55" t="str">
        <f t="shared" si="86"/>
        <v>(</v>
      </c>
      <c r="N55" s="56" t="str">
        <f t="shared" si="2"/>
        <v>Sol</v>
      </c>
      <c r="O55" s="57" t="str">
        <f t="shared" si="87"/>
        <v>,</v>
      </c>
      <c r="P55" s="58" t="str">
        <f t="shared" si="4"/>
        <v/>
      </c>
      <c r="Q55" s="59" t="str">
        <f t="shared" si="88"/>
        <v>,</v>
      </c>
      <c r="R55" s="60">
        <f t="shared" si="6"/>
        <v>14</v>
      </c>
      <c r="S55" s="55" t="str">
        <f t="shared" si="89"/>
        <v>)</v>
      </c>
      <c r="T55" s="61" t="str">
        <f t="shared" si="90"/>
        <v/>
      </c>
      <c r="U55" s="62" t="str">
        <f t="shared" si="9"/>
        <v/>
      </c>
      <c r="V55" s="63" t="str">
        <f t="shared" si="91"/>
        <v/>
      </c>
      <c r="W55" s="64" t="str">
        <f t="shared" si="11"/>
        <v/>
      </c>
      <c r="X55" s="63" t="str">
        <f t="shared" si="92"/>
        <v/>
      </c>
      <c r="Y55" s="63" t="str">
        <f t="shared" si="93"/>
        <v/>
      </c>
      <c r="Z55" s="55" t="str">
        <f t="shared" si="94"/>
        <v/>
      </c>
      <c r="AA55" s="65" t="str">
        <f t="shared" si="95"/>
        <v/>
      </c>
      <c r="AB55" s="56" t="str">
        <f t="shared" si="16"/>
        <v/>
      </c>
      <c r="AC55" s="66" t="str">
        <f t="shared" si="96"/>
        <v/>
      </c>
      <c r="AD55" s="58" t="str">
        <f t="shared" si="97"/>
        <v/>
      </c>
      <c r="AE55" s="67" t="str">
        <f t="shared" si="98"/>
        <v/>
      </c>
      <c r="AF55" s="60" t="str">
        <f t="shared" si="99"/>
        <v/>
      </c>
      <c r="AG55" s="60" t="str">
        <f t="shared" si="100"/>
        <v/>
      </c>
      <c r="AH55" s="68" t="str">
        <f t="shared" si="101"/>
        <v/>
      </c>
      <c r="AI55" s="69" t="str">
        <f t="shared" si="23"/>
        <v/>
      </c>
      <c r="AJ55" s="63" t="str">
        <f t="shared" si="102"/>
        <v/>
      </c>
      <c r="AK55" s="63" t="str">
        <f t="shared" si="103"/>
        <v/>
      </c>
      <c r="AL55" s="63" t="str">
        <f t="shared" si="104"/>
        <v/>
      </c>
      <c r="AM55" s="63" t="str">
        <f t="shared" si="105"/>
        <v/>
      </c>
      <c r="AN55" s="63" t="str">
        <f t="shared" si="106"/>
        <v/>
      </c>
    </row>
    <row r="56" spans="1:40" ht="24.5" outlineLevel="1" thickTop="1" thickBot="1" x14ac:dyDescent="0.55000000000000004">
      <c r="C56" s="124" t="s">
        <v>2420</v>
      </c>
      <c r="D56" s="125" t="s">
        <v>1106</v>
      </c>
      <c r="E56" s="51"/>
      <c r="F56" s="52" t="s">
        <v>1110</v>
      </c>
      <c r="G56" s="52"/>
      <c r="H56" s="51"/>
      <c r="I56" s="51"/>
      <c r="J56" s="53"/>
      <c r="K56" s="53"/>
      <c r="L56" s="54" t="str">
        <f t="shared" si="85"/>
        <v xml:space="preserve">            { line: "gloria al Señor, gloria al Señor,, (Do,,10)(Re,,250)", sC: ""},</v>
      </c>
      <c r="M56" s="55" t="str">
        <f t="shared" si="86"/>
        <v>(</v>
      </c>
      <c r="N56" s="56" t="str">
        <f t="shared" si="2"/>
        <v>Do</v>
      </c>
      <c r="O56" s="57" t="str">
        <f t="shared" si="87"/>
        <v>,</v>
      </c>
      <c r="P56" s="58" t="str">
        <f t="shared" si="4"/>
        <v/>
      </c>
      <c r="Q56" s="59" t="str">
        <f t="shared" si="88"/>
        <v>,</v>
      </c>
      <c r="R56" s="60">
        <f t="shared" si="6"/>
        <v>10</v>
      </c>
      <c r="S56" s="55" t="str">
        <f t="shared" si="89"/>
        <v>)</v>
      </c>
      <c r="T56" s="61" t="str">
        <f t="shared" si="90"/>
        <v>(</v>
      </c>
      <c r="U56" s="62" t="str">
        <f t="shared" si="9"/>
        <v>Re</v>
      </c>
      <c r="V56" s="63" t="str">
        <f t="shared" si="91"/>
        <v>,</v>
      </c>
      <c r="W56" s="64" t="str">
        <f t="shared" si="11"/>
        <v/>
      </c>
      <c r="X56" s="63" t="str">
        <f t="shared" si="92"/>
        <v>,</v>
      </c>
      <c r="Y56" s="63">
        <f t="shared" si="93"/>
        <v>250</v>
      </c>
      <c r="Z56" s="55" t="str">
        <f t="shared" si="94"/>
        <v>)</v>
      </c>
      <c r="AA56" s="65" t="str">
        <f t="shared" si="95"/>
        <v/>
      </c>
      <c r="AB56" s="56" t="str">
        <f t="shared" si="16"/>
        <v/>
      </c>
      <c r="AC56" s="66" t="str">
        <f t="shared" si="96"/>
        <v/>
      </c>
      <c r="AD56" s="58" t="str">
        <f t="shared" si="97"/>
        <v/>
      </c>
      <c r="AE56" s="67" t="str">
        <f t="shared" si="98"/>
        <v/>
      </c>
      <c r="AF56" s="60" t="str">
        <f t="shared" si="99"/>
        <v/>
      </c>
      <c r="AG56" s="60" t="str">
        <f t="shared" si="100"/>
        <v/>
      </c>
      <c r="AH56" s="68" t="str">
        <f t="shared" si="101"/>
        <v/>
      </c>
      <c r="AI56" s="69" t="str">
        <f t="shared" si="23"/>
        <v/>
      </c>
      <c r="AJ56" s="63" t="str">
        <f t="shared" si="102"/>
        <v/>
      </c>
      <c r="AK56" s="63" t="str">
        <f t="shared" si="103"/>
        <v/>
      </c>
      <c r="AL56" s="63" t="str">
        <f t="shared" si="104"/>
        <v/>
      </c>
      <c r="AM56" s="63" t="str">
        <f t="shared" si="105"/>
        <v/>
      </c>
      <c r="AN56" s="63" t="str">
        <f t="shared" si="106"/>
        <v/>
      </c>
    </row>
    <row r="57" spans="1:40" ht="24.5" outlineLevel="1" thickTop="1" thickBot="1" x14ac:dyDescent="0.55000000000000004">
      <c r="C57" s="124" t="s">
        <v>2421</v>
      </c>
      <c r="D57" s="125" t="s">
        <v>1053</v>
      </c>
      <c r="E57" s="51"/>
      <c r="F57" s="52"/>
      <c r="G57" s="52"/>
      <c r="H57" s="51"/>
      <c r="I57" s="51"/>
      <c r="J57" s="53"/>
      <c r="K57" s="53"/>
      <c r="L57" s="54" t="str">
        <f t="shared" si="85"/>
        <v xml:space="preserve">            { line: "gloria al Señor., (Sol,,14)", sC: ""},</v>
      </c>
      <c r="M57" s="55" t="str">
        <f t="shared" si="86"/>
        <v>(</v>
      </c>
      <c r="N57" s="56" t="str">
        <f t="shared" si="2"/>
        <v>Sol</v>
      </c>
      <c r="O57" s="57" t="str">
        <f t="shared" si="87"/>
        <v>,</v>
      </c>
      <c r="P57" s="58" t="str">
        <f t="shared" si="4"/>
        <v/>
      </c>
      <c r="Q57" s="59" t="str">
        <f t="shared" si="88"/>
        <v>,</v>
      </c>
      <c r="R57" s="60">
        <f t="shared" si="6"/>
        <v>14</v>
      </c>
      <c r="S57" s="55" t="str">
        <f t="shared" si="89"/>
        <v>)</v>
      </c>
      <c r="T57" s="61" t="str">
        <f t="shared" si="90"/>
        <v/>
      </c>
      <c r="U57" s="62" t="str">
        <f t="shared" si="9"/>
        <v/>
      </c>
      <c r="V57" s="63" t="str">
        <f t="shared" si="91"/>
        <v/>
      </c>
      <c r="W57" s="64" t="str">
        <f t="shared" si="11"/>
        <v/>
      </c>
      <c r="X57" s="63" t="str">
        <f t="shared" si="92"/>
        <v/>
      </c>
      <c r="Y57" s="63" t="str">
        <f t="shared" si="93"/>
        <v/>
      </c>
      <c r="Z57" s="55" t="str">
        <f t="shared" si="94"/>
        <v/>
      </c>
      <c r="AA57" s="65" t="str">
        <f t="shared" si="95"/>
        <v/>
      </c>
      <c r="AB57" s="56" t="str">
        <f t="shared" si="16"/>
        <v/>
      </c>
      <c r="AC57" s="66" t="str">
        <f t="shared" si="96"/>
        <v/>
      </c>
      <c r="AD57" s="58" t="str">
        <f t="shared" si="97"/>
        <v/>
      </c>
      <c r="AE57" s="67" t="str">
        <f t="shared" si="98"/>
        <v/>
      </c>
      <c r="AF57" s="60" t="str">
        <f t="shared" si="99"/>
        <v/>
      </c>
      <c r="AG57" s="60" t="str">
        <f t="shared" si="100"/>
        <v/>
      </c>
      <c r="AH57" s="68" t="str">
        <f t="shared" si="101"/>
        <v/>
      </c>
      <c r="AI57" s="69" t="str">
        <f t="shared" si="23"/>
        <v/>
      </c>
      <c r="AJ57" s="63" t="str">
        <f t="shared" si="102"/>
        <v/>
      </c>
      <c r="AK57" s="63" t="str">
        <f t="shared" si="103"/>
        <v/>
      </c>
      <c r="AL57" s="63" t="str">
        <f t="shared" si="104"/>
        <v/>
      </c>
      <c r="AM57" s="63" t="str">
        <f t="shared" si="105"/>
        <v/>
      </c>
      <c r="AN57" s="63" t="str">
        <f t="shared" si="106"/>
        <v/>
      </c>
    </row>
    <row r="58" spans="1:40" ht="26.5" thickTop="1" thickBot="1" x14ac:dyDescent="0.55000000000000004">
      <c r="A58" s="72"/>
      <c r="B58" s="72"/>
      <c r="C58" s="72"/>
      <c r="D58" s="73"/>
      <c r="E58" s="73"/>
      <c r="F58" s="73"/>
      <c r="G58" s="73"/>
      <c r="H58" s="73"/>
      <c r="I58" s="73"/>
      <c r="J58" s="73"/>
      <c r="K58" s="73"/>
      <c r="L58" s="74" t="s">
        <v>997</v>
      </c>
      <c r="M58" s="55"/>
      <c r="N58" s="56"/>
      <c r="O58" s="57"/>
      <c r="P58" s="58"/>
      <c r="Q58" s="59"/>
      <c r="R58" s="60" t="str">
        <f>IF(N58="Do",10,IF(N58="Re",22,IF(N58="Mi",20,IF(N58="Fa",20,IF(N58="Sol",14,IF(N58="La",20,IF(N58="Si",20,IF(N58="Do#",14,IF(N58="Fa#",15,IF(N58="Sol#",20,IF(N58="Si♭",17,"")))))))))))</f>
        <v/>
      </c>
      <c r="S58" s="55"/>
      <c r="T58" s="61"/>
      <c r="U58" s="62"/>
      <c r="V58" s="63"/>
      <c r="W58" s="64"/>
      <c r="X58" s="63"/>
      <c r="Y58" s="63"/>
      <c r="Z58" s="55"/>
      <c r="AA58" s="65"/>
      <c r="AB58" s="56"/>
      <c r="AC58" s="66"/>
      <c r="AD58" s="58"/>
      <c r="AE58" s="67"/>
      <c r="AF58" s="60"/>
      <c r="AG58" s="60"/>
      <c r="AH58" s="68"/>
      <c r="AI58" s="69"/>
      <c r="AJ58" s="63"/>
      <c r="AK58" s="63"/>
      <c r="AL58" s="63"/>
      <c r="AM58" s="63"/>
      <c r="AN58" s="63"/>
    </row>
    <row r="59" spans="1:40" ht="24.5" outlineLevel="1" thickTop="1" thickBot="1" x14ac:dyDescent="0.55000000000000004">
      <c r="B59" t="s">
        <v>1001</v>
      </c>
      <c r="C59" s="124" t="s">
        <v>2422</v>
      </c>
      <c r="D59" s="125" t="s">
        <v>1053</v>
      </c>
      <c r="E59" s="51"/>
      <c r="F59" s="52"/>
      <c r="G59" s="52"/>
      <c r="H59" s="51"/>
      <c r="I59" s="51"/>
      <c r="J59" s="53"/>
      <c r="K59" s="53"/>
      <c r="L59" s="54" t="str">
        <f t="shared" si="85"/>
        <v xml:space="preserve">            { line: "GLORIA AL SEÑOR, GLORIA AL SEÑOR,, (Sol,,14)", sC: "ta as"},</v>
      </c>
      <c r="M59" s="55" t="str">
        <f t="shared" si="86"/>
        <v>(</v>
      </c>
      <c r="N59" s="56" t="str">
        <f t="shared" si="2"/>
        <v>Sol</v>
      </c>
      <c r="O59" s="57" t="str">
        <f t="shared" si="87"/>
        <v>,</v>
      </c>
      <c r="P59" s="58" t="str">
        <f t="shared" si="4"/>
        <v/>
      </c>
      <c r="Q59" s="59" t="str">
        <f t="shared" si="88"/>
        <v>,</v>
      </c>
      <c r="R59" s="60">
        <f t="shared" si="6"/>
        <v>14</v>
      </c>
      <c r="S59" s="55" t="str">
        <f t="shared" si="89"/>
        <v>)</v>
      </c>
      <c r="T59" s="61" t="str">
        <f t="shared" si="90"/>
        <v/>
      </c>
      <c r="U59" s="62" t="str">
        <f t="shared" si="9"/>
        <v/>
      </c>
      <c r="V59" s="63" t="str">
        <f t="shared" si="91"/>
        <v/>
      </c>
      <c r="W59" s="64" t="str">
        <f t="shared" si="11"/>
        <v/>
      </c>
      <c r="X59" s="63" t="str">
        <f t="shared" si="92"/>
        <v/>
      </c>
      <c r="Y59" s="63" t="str">
        <f t="shared" si="93"/>
        <v/>
      </c>
      <c r="Z59" s="55" t="str">
        <f t="shared" si="94"/>
        <v/>
      </c>
      <c r="AA59" s="65" t="str">
        <f t="shared" si="95"/>
        <v/>
      </c>
      <c r="AB59" s="56" t="str">
        <f t="shared" si="16"/>
        <v/>
      </c>
      <c r="AC59" s="66" t="str">
        <f t="shared" si="96"/>
        <v/>
      </c>
      <c r="AD59" s="58" t="str">
        <f t="shared" si="97"/>
        <v/>
      </c>
      <c r="AE59" s="67" t="str">
        <f t="shared" si="98"/>
        <v/>
      </c>
      <c r="AF59" s="60" t="str">
        <f t="shared" si="99"/>
        <v/>
      </c>
      <c r="AG59" s="60" t="str">
        <f t="shared" si="100"/>
        <v/>
      </c>
      <c r="AH59" s="68" t="str">
        <f t="shared" si="101"/>
        <v/>
      </c>
      <c r="AI59" s="69" t="str">
        <f t="shared" si="23"/>
        <v/>
      </c>
      <c r="AJ59" s="63" t="str">
        <f t="shared" si="102"/>
        <v/>
      </c>
      <c r="AK59" s="63" t="str">
        <f t="shared" si="103"/>
        <v/>
      </c>
      <c r="AL59" s="63" t="str">
        <f t="shared" si="104"/>
        <v/>
      </c>
      <c r="AM59" s="63" t="str">
        <f t="shared" si="105"/>
        <v/>
      </c>
      <c r="AN59" s="63" t="str">
        <f t="shared" si="106"/>
        <v/>
      </c>
    </row>
    <row r="60" spans="1:40" ht="24.5" outlineLevel="1" thickTop="1" thickBot="1" x14ac:dyDescent="0.55000000000000004">
      <c r="B60" t="s">
        <v>1003</v>
      </c>
      <c r="C60" s="124" t="s">
        <v>2422</v>
      </c>
      <c r="D60" s="125" t="s">
        <v>1106</v>
      </c>
      <c r="E60" s="51"/>
      <c r="F60" s="52" t="s">
        <v>1110</v>
      </c>
      <c r="G60" s="52"/>
      <c r="H60" s="51"/>
      <c r="I60" s="51"/>
      <c r="J60" s="53"/>
      <c r="K60" s="53"/>
      <c r="L60" s="54" t="str">
        <f t="shared" si="85"/>
        <v xml:space="preserve">            { line: "GLORIA AL SEÑOR, GLORIA AL SEÑOR,, (Do,,10)(Re,,250)", sC: "as"},</v>
      </c>
      <c r="M60" s="55" t="str">
        <f t="shared" si="86"/>
        <v>(</v>
      </c>
      <c r="N60" s="56" t="str">
        <f t="shared" si="2"/>
        <v>Do</v>
      </c>
      <c r="O60" s="57" t="str">
        <f t="shared" si="87"/>
        <v>,</v>
      </c>
      <c r="P60" s="58" t="str">
        <f t="shared" si="4"/>
        <v/>
      </c>
      <c r="Q60" s="59" t="str">
        <f t="shared" si="88"/>
        <v>,</v>
      </c>
      <c r="R60" s="60">
        <f t="shared" si="6"/>
        <v>10</v>
      </c>
      <c r="S60" s="55" t="str">
        <f t="shared" si="89"/>
        <v>)</v>
      </c>
      <c r="T60" s="61" t="str">
        <f t="shared" si="90"/>
        <v>(</v>
      </c>
      <c r="U60" s="62" t="str">
        <f t="shared" si="9"/>
        <v>Re</v>
      </c>
      <c r="V60" s="63" t="str">
        <f t="shared" si="91"/>
        <v>,</v>
      </c>
      <c r="W60" s="64" t="str">
        <f t="shared" si="11"/>
        <v/>
      </c>
      <c r="X60" s="63" t="str">
        <f t="shared" si="92"/>
        <v>,</v>
      </c>
      <c r="Y60" s="63">
        <f t="shared" si="93"/>
        <v>250</v>
      </c>
      <c r="Z60" s="55" t="str">
        <f t="shared" si="94"/>
        <v>)</v>
      </c>
      <c r="AA60" s="65" t="str">
        <f t="shared" si="95"/>
        <v/>
      </c>
      <c r="AB60" s="56" t="str">
        <f t="shared" si="16"/>
        <v/>
      </c>
      <c r="AC60" s="66" t="str">
        <f t="shared" si="96"/>
        <v/>
      </c>
      <c r="AD60" s="58" t="str">
        <f t="shared" si="97"/>
        <v/>
      </c>
      <c r="AE60" s="67" t="str">
        <f t="shared" si="98"/>
        <v/>
      </c>
      <c r="AF60" s="60" t="str">
        <f t="shared" si="99"/>
        <v/>
      </c>
      <c r="AG60" s="60" t="str">
        <f t="shared" si="100"/>
        <v/>
      </c>
      <c r="AH60" s="68" t="str">
        <f t="shared" si="101"/>
        <v/>
      </c>
      <c r="AI60" s="69" t="str">
        <f t="shared" si="23"/>
        <v/>
      </c>
      <c r="AJ60" s="63" t="str">
        <f t="shared" si="102"/>
        <v/>
      </c>
      <c r="AK60" s="63" t="str">
        <f t="shared" si="103"/>
        <v/>
      </c>
      <c r="AL60" s="63" t="str">
        <f t="shared" si="104"/>
        <v/>
      </c>
      <c r="AM60" s="63" t="str">
        <f t="shared" si="105"/>
        <v/>
      </c>
      <c r="AN60" s="63" t="str">
        <f t="shared" si="106"/>
        <v/>
      </c>
    </row>
    <row r="61" spans="1:40" ht="24.5" outlineLevel="1" thickTop="1" thickBot="1" x14ac:dyDescent="0.55000000000000004">
      <c r="B61" t="s">
        <v>1003</v>
      </c>
      <c r="C61" s="124" t="s">
        <v>2423</v>
      </c>
      <c r="D61" s="125" t="s">
        <v>1053</v>
      </c>
      <c r="E61" s="51"/>
      <c r="F61" s="52"/>
      <c r="G61" s="52"/>
      <c r="H61" s="51"/>
      <c r="I61" s="51"/>
      <c r="J61" s="53"/>
      <c r="K61" s="53"/>
      <c r="L61" s="54" t="str">
        <f t="shared" si="85"/>
        <v xml:space="preserve">            { line: "GLORIA AL SEÑOR., (Sol,,14)", sC: "as"},</v>
      </c>
      <c r="M61" s="55" t="str">
        <f t="shared" si="86"/>
        <v>(</v>
      </c>
      <c r="N61" s="56" t="str">
        <f t="shared" si="2"/>
        <v>Sol</v>
      </c>
      <c r="O61" s="57" t="str">
        <f t="shared" si="87"/>
        <v>,</v>
      </c>
      <c r="P61" s="58" t="str">
        <f t="shared" si="4"/>
        <v/>
      </c>
      <c r="Q61" s="59" t="str">
        <f t="shared" si="88"/>
        <v>,</v>
      </c>
      <c r="R61" s="60">
        <f t="shared" si="6"/>
        <v>14</v>
      </c>
      <c r="S61" s="55" t="str">
        <f t="shared" si="89"/>
        <v>)</v>
      </c>
      <c r="T61" s="61" t="str">
        <f t="shared" si="90"/>
        <v/>
      </c>
      <c r="U61" s="62" t="str">
        <f t="shared" si="9"/>
        <v/>
      </c>
      <c r="V61" s="63" t="str">
        <f t="shared" si="91"/>
        <v/>
      </c>
      <c r="W61" s="64" t="str">
        <f t="shared" si="11"/>
        <v/>
      </c>
      <c r="X61" s="63" t="str">
        <f t="shared" si="92"/>
        <v/>
      </c>
      <c r="Y61" s="63" t="str">
        <f t="shared" si="93"/>
        <v/>
      </c>
      <c r="Z61" s="55" t="str">
        <f t="shared" si="94"/>
        <v/>
      </c>
      <c r="AA61" s="65" t="str">
        <f t="shared" si="95"/>
        <v/>
      </c>
      <c r="AB61" s="56" t="str">
        <f t="shared" si="16"/>
        <v/>
      </c>
      <c r="AC61" s="66" t="str">
        <f t="shared" si="96"/>
        <v/>
      </c>
      <c r="AD61" s="58" t="str">
        <f t="shared" si="97"/>
        <v/>
      </c>
      <c r="AE61" s="67" t="str">
        <f t="shared" si="98"/>
        <v/>
      </c>
      <c r="AF61" s="60" t="str">
        <f t="shared" si="99"/>
        <v/>
      </c>
      <c r="AG61" s="60" t="str">
        <f t="shared" si="100"/>
        <v/>
      </c>
      <c r="AH61" s="68" t="str">
        <f t="shared" si="101"/>
        <v/>
      </c>
      <c r="AI61" s="69" t="str">
        <f t="shared" si="23"/>
        <v/>
      </c>
      <c r="AJ61" s="63" t="str">
        <f t="shared" si="102"/>
        <v/>
      </c>
      <c r="AK61" s="63" t="str">
        <f t="shared" si="103"/>
        <v/>
      </c>
      <c r="AL61" s="63" t="str">
        <f t="shared" si="104"/>
        <v/>
      </c>
      <c r="AM61" s="63" t="str">
        <f t="shared" si="105"/>
        <v/>
      </c>
      <c r="AN61" s="63" t="str">
        <f t="shared" si="106"/>
        <v/>
      </c>
    </row>
    <row r="62" spans="1:40" ht="26.5" thickTop="1" thickBot="1" x14ac:dyDescent="0.55000000000000004">
      <c r="A62" s="72"/>
      <c r="B62" s="72"/>
      <c r="C62" s="72"/>
      <c r="D62" s="73"/>
      <c r="E62" s="73"/>
      <c r="F62" s="73"/>
      <c r="G62" s="73"/>
      <c r="H62" s="73"/>
      <c r="I62" s="73"/>
      <c r="J62" s="73"/>
      <c r="K62" s="73"/>
      <c r="L62" s="74" t="s">
        <v>997</v>
      </c>
      <c r="M62" s="55"/>
      <c r="N62" s="56"/>
      <c r="O62" s="57"/>
      <c r="P62" s="58"/>
      <c r="Q62" s="59"/>
      <c r="R62" s="60" t="str">
        <f>IF(N62="Do",10,IF(N62="Re",22,IF(N62="Mi",20,IF(N62="Fa",20,IF(N62="Sol",14,IF(N62="La",20,IF(N62="Si",20,IF(N62="Do#",14,IF(N62="Fa#",15,IF(N62="Sol#",20,IF(N62="Si♭",17,"")))))))))))</f>
        <v/>
      </c>
      <c r="S62" s="55"/>
      <c r="T62" s="61"/>
      <c r="U62" s="62"/>
      <c r="V62" s="63"/>
      <c r="W62" s="64"/>
      <c r="X62" s="63"/>
      <c r="Y62" s="63"/>
      <c r="Z62" s="55"/>
      <c r="AA62" s="65"/>
      <c r="AB62" s="56"/>
      <c r="AC62" s="66"/>
      <c r="AD62" s="58"/>
      <c r="AE62" s="67"/>
      <c r="AF62" s="60"/>
      <c r="AG62" s="60"/>
      <c r="AH62" s="68"/>
      <c r="AI62" s="69"/>
      <c r="AJ62" s="63"/>
      <c r="AK62" s="63"/>
      <c r="AL62" s="63"/>
      <c r="AM62" s="63"/>
      <c r="AN62" s="63"/>
    </row>
    <row r="63" spans="1:40" ht="24.5" outlineLevel="1" thickTop="1" thickBot="1" x14ac:dyDescent="0.55000000000000004">
      <c r="B63" t="s">
        <v>1018</v>
      </c>
      <c r="C63" s="124" t="s">
        <v>2424</v>
      </c>
      <c r="D63" s="125" t="s">
        <v>1015</v>
      </c>
      <c r="E63" s="51" t="s">
        <v>1016</v>
      </c>
      <c r="F63" s="52"/>
      <c r="G63" s="52" t="s">
        <v>1110</v>
      </c>
      <c r="H63" s="51"/>
      <c r="I63" s="51"/>
      <c r="J63" s="53"/>
      <c r="K63" s="53"/>
      <c r="L63" s="54" t="str">
        <f t="shared" si="85"/>
        <v xml:space="preserve">            { line: "En el esplendor de la nube,, (Mi,m,20)Re", sC: "tc"},</v>
      </c>
      <c r="M63" s="55" t="str">
        <f t="shared" si="86"/>
        <v>(</v>
      </c>
      <c r="N63" s="56" t="str">
        <f t="shared" si="2"/>
        <v>Mi</v>
      </c>
      <c r="O63" s="57" t="str">
        <f t="shared" si="87"/>
        <v>,</v>
      </c>
      <c r="P63" s="58" t="str">
        <f t="shared" si="4"/>
        <v>m</v>
      </c>
      <c r="Q63" s="59" t="str">
        <f t="shared" si="88"/>
        <v>,</v>
      </c>
      <c r="R63" s="60">
        <f t="shared" si="6"/>
        <v>20</v>
      </c>
      <c r="S63" s="55" t="str">
        <f t="shared" si="89"/>
        <v>)</v>
      </c>
      <c r="T63" s="61" t="str">
        <f t="shared" si="90"/>
        <v/>
      </c>
      <c r="U63" s="62" t="str">
        <f t="shared" si="9"/>
        <v/>
      </c>
      <c r="V63" s="63" t="str">
        <f t="shared" si="91"/>
        <v/>
      </c>
      <c r="W63" s="64" t="str">
        <f t="shared" si="11"/>
        <v>Re</v>
      </c>
      <c r="X63" s="63" t="str">
        <f t="shared" si="92"/>
        <v/>
      </c>
      <c r="Y63" s="63" t="str">
        <f t="shared" si="93"/>
        <v/>
      </c>
      <c r="Z63" s="55" t="str">
        <f t="shared" si="94"/>
        <v/>
      </c>
      <c r="AA63" s="65" t="str">
        <f t="shared" si="95"/>
        <v/>
      </c>
      <c r="AB63" s="56" t="str">
        <f t="shared" si="16"/>
        <v/>
      </c>
      <c r="AC63" s="66" t="str">
        <f t="shared" si="96"/>
        <v/>
      </c>
      <c r="AD63" s="58" t="str">
        <f t="shared" si="97"/>
        <v/>
      </c>
      <c r="AE63" s="67" t="str">
        <f t="shared" si="98"/>
        <v/>
      </c>
      <c r="AF63" s="60" t="str">
        <f t="shared" si="99"/>
        <v/>
      </c>
      <c r="AG63" s="60" t="str">
        <f t="shared" si="100"/>
        <v/>
      </c>
      <c r="AH63" s="68" t="str">
        <f t="shared" si="101"/>
        <v/>
      </c>
      <c r="AI63" s="69" t="str">
        <f t="shared" si="23"/>
        <v/>
      </c>
      <c r="AJ63" s="63" t="str">
        <f t="shared" si="102"/>
        <v/>
      </c>
      <c r="AK63" s="63" t="str">
        <f t="shared" si="103"/>
        <v/>
      </c>
      <c r="AL63" s="63" t="str">
        <f t="shared" si="104"/>
        <v/>
      </c>
      <c r="AM63" s="63" t="str">
        <f t="shared" si="105"/>
        <v/>
      </c>
      <c r="AN63" s="63" t="str">
        <f t="shared" si="106"/>
        <v/>
      </c>
    </row>
    <row r="64" spans="1:40" ht="24.5" outlineLevel="1" thickTop="1" thickBot="1" x14ac:dyDescent="0.55000000000000004">
      <c r="C64" s="124" t="s">
        <v>2425</v>
      </c>
      <c r="D64" s="125" t="s">
        <v>1015</v>
      </c>
      <c r="E64" s="51" t="s">
        <v>1016</v>
      </c>
      <c r="F64" s="52"/>
      <c r="G64" s="52"/>
      <c r="H64" s="51"/>
      <c r="I64" s="51"/>
      <c r="J64" s="53"/>
      <c r="K64" s="53"/>
      <c r="L64" s="54" t="str">
        <f t="shared" si="85"/>
        <v xml:space="preserve">            { line: "se oyó la voz del Padre:, (Mi,m,20)", sC: ""},</v>
      </c>
      <c r="M64" s="55" t="str">
        <f t="shared" si="86"/>
        <v>(</v>
      </c>
      <c r="N64" s="56" t="str">
        <f t="shared" si="2"/>
        <v>Mi</v>
      </c>
      <c r="O64" s="57" t="str">
        <f t="shared" si="87"/>
        <v>,</v>
      </c>
      <c r="P64" s="58" t="str">
        <f t="shared" si="4"/>
        <v>m</v>
      </c>
      <c r="Q64" s="59" t="str">
        <f t="shared" si="88"/>
        <v>,</v>
      </c>
      <c r="R64" s="60">
        <f t="shared" si="6"/>
        <v>20</v>
      </c>
      <c r="S64" s="55" t="str">
        <f t="shared" si="89"/>
        <v>)</v>
      </c>
      <c r="T64" s="61" t="str">
        <f t="shared" si="90"/>
        <v/>
      </c>
      <c r="U64" s="62" t="str">
        <f t="shared" si="9"/>
        <v/>
      </c>
      <c r="V64" s="63" t="str">
        <f t="shared" si="91"/>
        <v/>
      </c>
      <c r="W64" s="64" t="str">
        <f t="shared" si="11"/>
        <v/>
      </c>
      <c r="X64" s="63" t="str">
        <f t="shared" si="92"/>
        <v/>
      </c>
      <c r="Y64" s="63" t="str">
        <f t="shared" si="93"/>
        <v/>
      </c>
      <c r="Z64" s="55" t="str">
        <f t="shared" si="94"/>
        <v/>
      </c>
      <c r="AA64" s="65" t="str">
        <f t="shared" si="95"/>
        <v/>
      </c>
      <c r="AB64" s="56" t="str">
        <f t="shared" si="16"/>
        <v/>
      </c>
      <c r="AC64" s="66" t="str">
        <f t="shared" si="96"/>
        <v/>
      </c>
      <c r="AD64" s="58" t="str">
        <f t="shared" si="97"/>
        <v/>
      </c>
      <c r="AE64" s="67" t="str">
        <f t="shared" si="98"/>
        <v/>
      </c>
      <c r="AF64" s="60" t="str">
        <f t="shared" si="99"/>
        <v/>
      </c>
      <c r="AG64" s="60" t="str">
        <f t="shared" si="100"/>
        <v/>
      </c>
      <c r="AH64" s="68" t="str">
        <f t="shared" si="101"/>
        <v/>
      </c>
      <c r="AI64" s="69" t="str">
        <f t="shared" si="23"/>
        <v/>
      </c>
      <c r="AJ64" s="63" t="str">
        <f t="shared" si="102"/>
        <v/>
      </c>
      <c r="AK64" s="63" t="str">
        <f t="shared" si="103"/>
        <v/>
      </c>
      <c r="AL64" s="63" t="str">
        <f t="shared" si="104"/>
        <v/>
      </c>
      <c r="AM64" s="63" t="str">
        <f t="shared" si="105"/>
        <v/>
      </c>
      <c r="AN64" s="63" t="str">
        <f t="shared" si="106"/>
        <v/>
      </c>
    </row>
    <row r="65" spans="1:40" ht="24.5" outlineLevel="1" thickTop="1" thickBot="1" x14ac:dyDescent="0.55000000000000004">
      <c r="C65" s="124" t="s">
        <v>2427</v>
      </c>
      <c r="D65" s="125" t="s">
        <v>1110</v>
      </c>
      <c r="E65" s="51"/>
      <c r="F65" s="52" t="s">
        <v>1015</v>
      </c>
      <c r="G65" s="52" t="s">
        <v>1016</v>
      </c>
      <c r="H65" s="51"/>
      <c r="I65" s="51"/>
      <c r="J65" s="53"/>
      <c r="K65" s="53"/>
      <c r="L65" s="54" t="str">
        <f t="shared" si="85"/>
        <v xml:space="preserve">            { line: "Este es mi Hijo amado, escuchadle,, (Re,,22)(Mi,m,250)", sC: ""},</v>
      </c>
      <c r="M65" s="55" t="str">
        <f t="shared" si="86"/>
        <v>(</v>
      </c>
      <c r="N65" s="56" t="str">
        <f t="shared" si="2"/>
        <v>Re</v>
      </c>
      <c r="O65" s="57" t="str">
        <f t="shared" si="87"/>
        <v>,</v>
      </c>
      <c r="P65" s="58" t="str">
        <f t="shared" si="4"/>
        <v/>
      </c>
      <c r="Q65" s="59" t="str">
        <f t="shared" si="88"/>
        <v>,</v>
      </c>
      <c r="R65" s="60">
        <f t="shared" si="6"/>
        <v>22</v>
      </c>
      <c r="S65" s="55" t="str">
        <f t="shared" si="89"/>
        <v>)</v>
      </c>
      <c r="T65" s="61" t="str">
        <f t="shared" si="90"/>
        <v>(</v>
      </c>
      <c r="U65" s="62" t="str">
        <f t="shared" si="9"/>
        <v>Mi</v>
      </c>
      <c r="V65" s="63" t="str">
        <f t="shared" si="91"/>
        <v>,</v>
      </c>
      <c r="W65" s="64" t="str">
        <f t="shared" si="11"/>
        <v>m</v>
      </c>
      <c r="X65" s="63" t="str">
        <f t="shared" si="92"/>
        <v>,</v>
      </c>
      <c r="Y65" s="63">
        <f t="shared" si="93"/>
        <v>250</v>
      </c>
      <c r="Z65" s="55" t="str">
        <f t="shared" si="94"/>
        <v>)</v>
      </c>
      <c r="AA65" s="65" t="str">
        <f t="shared" si="95"/>
        <v/>
      </c>
      <c r="AB65" s="56" t="str">
        <f t="shared" si="16"/>
        <v/>
      </c>
      <c r="AC65" s="66" t="str">
        <f t="shared" si="96"/>
        <v/>
      </c>
      <c r="AD65" s="58" t="str">
        <f t="shared" si="97"/>
        <v/>
      </c>
      <c r="AE65" s="67" t="str">
        <f t="shared" si="98"/>
        <v/>
      </c>
      <c r="AF65" s="60" t="str">
        <f t="shared" si="99"/>
        <v/>
      </c>
      <c r="AG65" s="60" t="str">
        <f t="shared" si="100"/>
        <v/>
      </c>
      <c r="AH65" s="68" t="str">
        <f t="shared" si="101"/>
        <v/>
      </c>
      <c r="AI65" s="69" t="str">
        <f t="shared" si="23"/>
        <v/>
      </c>
      <c r="AJ65" s="63" t="str">
        <f t="shared" si="102"/>
        <v/>
      </c>
      <c r="AK65" s="63" t="str">
        <f t="shared" si="103"/>
        <v/>
      </c>
      <c r="AL65" s="63" t="str">
        <f t="shared" si="104"/>
        <v/>
      </c>
      <c r="AM65" s="63" t="str">
        <f t="shared" si="105"/>
        <v/>
      </c>
      <c r="AN65" s="63" t="str">
        <f t="shared" si="106"/>
        <v/>
      </c>
    </row>
    <row r="66" spans="1:40" ht="24.5" outlineLevel="1" thickTop="1" thickBot="1" x14ac:dyDescent="0.55000000000000004">
      <c r="C66" s="124" t="s">
        <v>2426</v>
      </c>
      <c r="D66" s="125" t="s">
        <v>1110</v>
      </c>
      <c r="E66" s="51"/>
      <c r="F66" s="52" t="s">
        <v>1015</v>
      </c>
      <c r="G66" s="52" t="s">
        <v>1016</v>
      </c>
      <c r="H66" s="51"/>
      <c r="I66" s="51"/>
      <c r="J66" s="53"/>
      <c r="K66" s="53"/>
      <c r="L66" s="54" t="str">
        <f t="shared" si="85"/>
        <v xml:space="preserve">            { line: "este es mi Hijo amado, escuchadle»., (Re,,22)(Mi,m,250)", sC: ""},</v>
      </c>
      <c r="M66" s="55" t="str">
        <f t="shared" si="86"/>
        <v>(</v>
      </c>
      <c r="N66" s="56" t="str">
        <f t="shared" si="2"/>
        <v>Re</v>
      </c>
      <c r="O66" s="57" t="str">
        <f t="shared" si="87"/>
        <v>,</v>
      </c>
      <c r="P66" s="58" t="str">
        <f t="shared" si="4"/>
        <v/>
      </c>
      <c r="Q66" s="59" t="str">
        <f t="shared" si="88"/>
        <v>,</v>
      </c>
      <c r="R66" s="60">
        <f t="shared" si="6"/>
        <v>22</v>
      </c>
      <c r="S66" s="55" t="str">
        <f t="shared" si="89"/>
        <v>)</v>
      </c>
      <c r="T66" s="61" t="str">
        <f t="shared" si="90"/>
        <v>(</v>
      </c>
      <c r="U66" s="62" t="str">
        <f t="shared" si="9"/>
        <v>Mi</v>
      </c>
      <c r="V66" s="63" t="str">
        <f t="shared" si="91"/>
        <v>,</v>
      </c>
      <c r="W66" s="64" t="str">
        <f t="shared" si="11"/>
        <v>m</v>
      </c>
      <c r="X66" s="63" t="str">
        <f t="shared" si="92"/>
        <v>,</v>
      </c>
      <c r="Y66" s="63">
        <f t="shared" si="93"/>
        <v>250</v>
      </c>
      <c r="Z66" s="55" t="str">
        <f t="shared" si="94"/>
        <v>)</v>
      </c>
      <c r="AA66" s="65" t="str">
        <f t="shared" si="95"/>
        <v/>
      </c>
      <c r="AB66" s="56" t="str">
        <f t="shared" si="16"/>
        <v/>
      </c>
      <c r="AC66" s="66" t="str">
        <f t="shared" si="96"/>
        <v/>
      </c>
      <c r="AD66" s="58" t="str">
        <f t="shared" si="97"/>
        <v/>
      </c>
      <c r="AE66" s="67" t="str">
        <f t="shared" si="98"/>
        <v/>
      </c>
      <c r="AF66" s="60" t="str">
        <f t="shared" si="99"/>
        <v/>
      </c>
      <c r="AG66" s="60" t="str">
        <f t="shared" si="100"/>
        <v/>
      </c>
      <c r="AH66" s="68" t="str">
        <f t="shared" si="101"/>
        <v/>
      </c>
      <c r="AI66" s="69" t="str">
        <f t="shared" si="23"/>
        <v/>
      </c>
      <c r="AJ66" s="63" t="str">
        <f t="shared" si="102"/>
        <v/>
      </c>
      <c r="AK66" s="63" t="str">
        <f t="shared" si="103"/>
        <v/>
      </c>
      <c r="AL66" s="63" t="str">
        <f t="shared" si="104"/>
        <v/>
      </c>
      <c r="AM66" s="63" t="str">
        <f t="shared" si="105"/>
        <v/>
      </c>
      <c r="AN66" s="63" t="str">
        <f t="shared" si="106"/>
        <v/>
      </c>
    </row>
    <row r="67" spans="1:40" ht="26.5" outlineLevel="1" thickTop="1" thickBot="1" x14ac:dyDescent="0.55000000000000004">
      <c r="A67" s="72"/>
      <c r="B67" s="72"/>
      <c r="C67" s="72"/>
      <c r="D67" s="73"/>
      <c r="E67" s="73"/>
      <c r="F67" s="73"/>
      <c r="G67" s="73"/>
      <c r="H67" s="73"/>
      <c r="I67" s="73"/>
      <c r="J67" s="73"/>
      <c r="K67" s="73"/>
      <c r="L67" s="74" t="s">
        <v>997</v>
      </c>
      <c r="M67" s="55"/>
      <c r="N67" s="56"/>
      <c r="O67" s="57"/>
      <c r="P67" s="58"/>
      <c r="Q67" s="59"/>
      <c r="R67" s="60" t="str">
        <f t="shared" ref="R67:R71" si="107">IF(N67="Do",10,IF(N67="Re",22,IF(N67="Mi",20,IF(N67="Fa",20,IF(N67="Sol",14,IF(N67="La",20,IF(N67="Si",20,IF(N67="Do#",14,IF(N67="Fa#",15,IF(N67="Sol#",20,IF(N67="Si♭",17,"")))))))))))</f>
        <v/>
      </c>
      <c r="S67" s="55"/>
      <c r="T67" s="61"/>
      <c r="U67" s="62"/>
      <c r="V67" s="63"/>
      <c r="W67" s="64"/>
      <c r="X67" s="63"/>
      <c r="Y67" s="63"/>
      <c r="Z67" s="55"/>
      <c r="AA67" s="65"/>
      <c r="AB67" s="56"/>
      <c r="AC67" s="66"/>
      <c r="AD67" s="58"/>
      <c r="AE67" s="67"/>
      <c r="AF67" s="60"/>
      <c r="AG67" s="60"/>
      <c r="AH67" s="68"/>
      <c r="AI67" s="69"/>
      <c r="AJ67" s="63"/>
      <c r="AK67" s="63"/>
      <c r="AL67" s="63"/>
      <c r="AM67" s="63"/>
      <c r="AN67" s="63"/>
    </row>
    <row r="68" spans="1:40" ht="24.5" outlineLevel="1" thickTop="1" thickBot="1" x14ac:dyDescent="0.55000000000000004">
      <c r="C68" s="78" t="s">
        <v>999</v>
      </c>
      <c r="D68" s="79"/>
      <c r="E68" s="79"/>
      <c r="F68" s="79"/>
      <c r="G68" s="79"/>
      <c r="H68" s="79"/>
      <c r="I68" s="79"/>
      <c r="J68" s="79"/>
      <c r="K68" s="79"/>
      <c r="L68" s="134" t="s">
        <v>1000</v>
      </c>
      <c r="M68" s="55" t="str">
        <f t="shared" ref="M68:M71" si="108">IF(N68="","","(")</f>
        <v/>
      </c>
      <c r="N68" s="56" t="str">
        <f t="shared" ref="N68:N71" si="109">IF(D68="","",D68)</f>
        <v/>
      </c>
      <c r="O68" s="57" t="str">
        <f t="shared" ref="O68:O71" si="110">IF(N68="","",",")</f>
        <v/>
      </c>
      <c r="P68" s="58" t="str">
        <f t="shared" ref="P68:P71" si="111">IF(E68="","",E68)</f>
        <v/>
      </c>
      <c r="Q68" s="59" t="str">
        <f t="shared" ref="Q68:Q71" si="112">IF(N68="","",",")</f>
        <v/>
      </c>
      <c r="R68" s="60" t="str">
        <f t="shared" si="107"/>
        <v/>
      </c>
      <c r="S68" s="55" t="str">
        <f t="shared" ref="S68:S71" si="113">IF(N68="","",")")</f>
        <v/>
      </c>
      <c r="T68" s="61" t="str">
        <f t="shared" ref="T68:T71" si="114">IF(U68="","","(")</f>
        <v/>
      </c>
      <c r="U68" s="62" t="str">
        <f t="shared" ref="U68:U71" si="115">IF(F68="","",F68)</f>
        <v/>
      </c>
      <c r="V68" s="63" t="str">
        <f t="shared" ref="V68:V71" si="116">IF(U68="","",",")</f>
        <v/>
      </c>
      <c r="W68" s="64" t="str">
        <f t="shared" ref="W68:W71" si="117">IF(G68="","",G68)</f>
        <v/>
      </c>
      <c r="X68" s="63" t="str">
        <f t="shared" ref="X68:X71" si="118">IF(U68="","",",")</f>
        <v/>
      </c>
      <c r="Y68" s="63" t="str">
        <f t="shared" ref="Y68:Y71" si="119">IF(U68="","",250)</f>
        <v/>
      </c>
      <c r="Z68" s="55" t="str">
        <f t="shared" ref="Z68:Z71" si="120">IF(U68="","",")")</f>
        <v/>
      </c>
      <c r="AA68" s="65" t="str">
        <f t="shared" ref="AA68:AA71" si="121">IF(AB68="","","(")</f>
        <v/>
      </c>
      <c r="AB68" s="56" t="str">
        <f t="shared" ref="AB68:AB71" si="122">IF(H68="","",H68)</f>
        <v/>
      </c>
      <c r="AC68" s="66" t="str">
        <f t="shared" ref="AC68:AC71" si="123">IF(AB68="","",",")</f>
        <v/>
      </c>
      <c r="AD68" s="58" t="str">
        <f t="shared" ref="AD68:AD71" si="124">IF(I68="","",I68)</f>
        <v/>
      </c>
      <c r="AE68" s="67" t="str">
        <f t="shared" ref="AE68:AE71" si="125">IF(AB68="","",",")</f>
        <v/>
      </c>
      <c r="AF68" s="60" t="str">
        <f t="shared" ref="AF68:AF71" si="126">IF(AB68="","",350)</f>
        <v/>
      </c>
      <c r="AG68" s="60" t="str">
        <f t="shared" ref="AG68:AG71" si="127">IF(AB68="","",")")</f>
        <v/>
      </c>
      <c r="AH68" s="68" t="str">
        <f t="shared" ref="AH68:AH71" si="128">IF(AI68="","","(")</f>
        <v/>
      </c>
      <c r="AI68" s="69" t="str">
        <f t="shared" ref="AI68:AI71" si="129">IF(J68="","",J68)</f>
        <v/>
      </c>
      <c r="AJ68" s="63" t="str">
        <f t="shared" ref="AJ68:AJ71" si="130">IF(AI68="","",",")</f>
        <v/>
      </c>
      <c r="AK68" s="63" t="str">
        <f t="shared" ref="AK68:AK71" si="131">IF(K68="","",K68)</f>
        <v/>
      </c>
      <c r="AL68" s="63" t="str">
        <f t="shared" ref="AL68:AL71" si="132">IF(AI68="","",",")</f>
        <v/>
      </c>
      <c r="AM68" s="63" t="str">
        <f t="shared" ref="AM68:AM71" si="133">IF(AI68="","",450)</f>
        <v/>
      </c>
      <c r="AN68" s="63" t="str">
        <f t="shared" ref="AN68:AN71" si="134">IF(AI68="","",")")</f>
        <v/>
      </c>
    </row>
    <row r="69" spans="1:40" ht="24.5" outlineLevel="1" thickTop="1" thickBot="1" x14ac:dyDescent="0.55000000000000004">
      <c r="B69" t="s">
        <v>1001</v>
      </c>
      <c r="C69" s="81" t="s">
        <v>2422</v>
      </c>
      <c r="D69" s="82" t="s">
        <v>1053</v>
      </c>
      <c r="E69" s="82"/>
      <c r="F69" s="82"/>
      <c r="G69" s="82"/>
      <c r="H69" s="82"/>
      <c r="I69" s="82"/>
      <c r="J69" s="82"/>
      <c r="K69" s="82"/>
      <c r="L69" s="135" t="str">
        <f>IF(C69="","",_xlfn.CONCAT("       triggerLine: ","""",C69,", ",M69:AN69,""", sC: ","""",B69,""", lines: ["))</f>
        <v xml:space="preserve">       triggerLine: "GLORIA AL SEÑOR, GLORIA AL SEÑOR,, (Sol,,14)", sC: "ta as", lines: [</v>
      </c>
      <c r="M69" s="55" t="str">
        <f t="shared" si="108"/>
        <v>(</v>
      </c>
      <c r="N69" s="56" t="str">
        <f t="shared" si="109"/>
        <v>Sol</v>
      </c>
      <c r="O69" s="57" t="str">
        <f t="shared" si="110"/>
        <v>,</v>
      </c>
      <c r="P69" s="58" t="str">
        <f t="shared" si="111"/>
        <v/>
      </c>
      <c r="Q69" s="59" t="str">
        <f t="shared" si="112"/>
        <v>,</v>
      </c>
      <c r="R69" s="60">
        <f t="shared" si="107"/>
        <v>14</v>
      </c>
      <c r="S69" s="55" t="str">
        <f t="shared" si="113"/>
        <v>)</v>
      </c>
      <c r="T69" s="61" t="str">
        <f t="shared" si="114"/>
        <v/>
      </c>
      <c r="U69" s="62" t="str">
        <f t="shared" si="115"/>
        <v/>
      </c>
      <c r="V69" s="63" t="str">
        <f t="shared" si="116"/>
        <v/>
      </c>
      <c r="W69" s="64" t="str">
        <f t="shared" si="117"/>
        <v/>
      </c>
      <c r="X69" s="63" t="str">
        <f t="shared" si="118"/>
        <v/>
      </c>
      <c r="Y69" s="63" t="str">
        <f t="shared" si="119"/>
        <v/>
      </c>
      <c r="Z69" s="55" t="str">
        <f t="shared" si="120"/>
        <v/>
      </c>
      <c r="AA69" s="65" t="str">
        <f t="shared" si="121"/>
        <v/>
      </c>
      <c r="AB69" s="56" t="str">
        <f t="shared" si="122"/>
        <v/>
      </c>
      <c r="AC69" s="66" t="str">
        <f t="shared" si="123"/>
        <v/>
      </c>
      <c r="AD69" s="58" t="str">
        <f t="shared" si="124"/>
        <v/>
      </c>
      <c r="AE69" s="67" t="str">
        <f t="shared" si="125"/>
        <v/>
      </c>
      <c r="AF69" s="60" t="str">
        <f t="shared" si="126"/>
        <v/>
      </c>
      <c r="AG69" s="60" t="str">
        <f t="shared" si="127"/>
        <v/>
      </c>
      <c r="AH69" s="68" t="str">
        <f t="shared" si="128"/>
        <v/>
      </c>
      <c r="AI69" s="69" t="str">
        <f t="shared" si="129"/>
        <v/>
      </c>
      <c r="AJ69" s="63" t="str">
        <f t="shared" si="130"/>
        <v/>
      </c>
      <c r="AK69" s="63" t="str">
        <f t="shared" si="131"/>
        <v/>
      </c>
      <c r="AL69" s="63" t="str">
        <f t="shared" si="132"/>
        <v/>
      </c>
      <c r="AM69" s="63" t="str">
        <f t="shared" si="133"/>
        <v/>
      </c>
      <c r="AN69" s="63" t="str">
        <f t="shared" si="134"/>
        <v/>
      </c>
    </row>
    <row r="70" spans="1:40" ht="24.5" outlineLevel="1" thickTop="1" thickBot="1" x14ac:dyDescent="0.55000000000000004">
      <c r="B70" t="s">
        <v>1003</v>
      </c>
      <c r="C70" s="84" t="s">
        <v>2422</v>
      </c>
      <c r="D70" s="85" t="s">
        <v>1106</v>
      </c>
      <c r="E70" s="85"/>
      <c r="F70" s="85" t="s">
        <v>1110</v>
      </c>
      <c r="G70" s="85"/>
      <c r="H70" s="86"/>
      <c r="I70" s="86"/>
      <c r="J70" s="86"/>
      <c r="K70" s="86"/>
      <c r="L70" s="136" t="str">
        <f>IF(C70="","",_xlfn.CONCAT("            { line: ","""",C70,", ",M70:AN70,""", sC: ","""",B70,"""},"))</f>
        <v xml:space="preserve">            { line: "GLORIA AL SEÑOR, GLORIA AL SEÑOR,, (Do,,10)(Re,,250)", sC: "as"},</v>
      </c>
      <c r="M70" s="55" t="str">
        <f t="shared" si="108"/>
        <v>(</v>
      </c>
      <c r="N70" s="56" t="str">
        <f t="shared" si="109"/>
        <v>Do</v>
      </c>
      <c r="O70" s="57" t="str">
        <f t="shared" si="110"/>
        <v>,</v>
      </c>
      <c r="P70" s="58" t="str">
        <f t="shared" si="111"/>
        <v/>
      </c>
      <c r="Q70" s="59" t="str">
        <f t="shared" si="112"/>
        <v>,</v>
      </c>
      <c r="R70" s="60">
        <f t="shared" si="107"/>
        <v>10</v>
      </c>
      <c r="S70" s="55" t="str">
        <f t="shared" si="113"/>
        <v>)</v>
      </c>
      <c r="T70" s="61" t="str">
        <f t="shared" si="114"/>
        <v>(</v>
      </c>
      <c r="U70" s="62" t="str">
        <f t="shared" si="115"/>
        <v>Re</v>
      </c>
      <c r="V70" s="63" t="str">
        <f t="shared" si="116"/>
        <v>,</v>
      </c>
      <c r="W70" s="64" t="str">
        <f t="shared" si="117"/>
        <v/>
      </c>
      <c r="X70" s="63" t="str">
        <f t="shared" si="118"/>
        <v>,</v>
      </c>
      <c r="Y70" s="63">
        <f t="shared" si="119"/>
        <v>250</v>
      </c>
      <c r="Z70" s="55" t="str">
        <f t="shared" si="120"/>
        <v>)</v>
      </c>
      <c r="AA70" s="65" t="str">
        <f t="shared" si="121"/>
        <v/>
      </c>
      <c r="AB70" s="56" t="str">
        <f t="shared" si="122"/>
        <v/>
      </c>
      <c r="AC70" s="66" t="str">
        <f t="shared" si="123"/>
        <v/>
      </c>
      <c r="AD70" s="58" t="str">
        <f t="shared" si="124"/>
        <v/>
      </c>
      <c r="AE70" s="67" t="str">
        <f t="shared" si="125"/>
        <v/>
      </c>
      <c r="AF70" s="60" t="str">
        <f t="shared" si="126"/>
        <v/>
      </c>
      <c r="AG70" s="60" t="str">
        <f t="shared" si="127"/>
        <v/>
      </c>
      <c r="AH70" s="68" t="str">
        <f t="shared" si="128"/>
        <v/>
      </c>
      <c r="AI70" s="69" t="str">
        <f t="shared" si="129"/>
        <v/>
      </c>
      <c r="AJ70" s="63" t="str">
        <f t="shared" si="130"/>
        <v/>
      </c>
      <c r="AK70" s="63" t="str">
        <f t="shared" si="131"/>
        <v/>
      </c>
      <c r="AL70" s="63" t="str">
        <f t="shared" si="132"/>
        <v/>
      </c>
      <c r="AM70" s="63" t="str">
        <f t="shared" si="133"/>
        <v/>
      </c>
      <c r="AN70" s="63" t="str">
        <f t="shared" si="134"/>
        <v/>
      </c>
    </row>
    <row r="71" spans="1:40" ht="24.5" outlineLevel="1" thickTop="1" thickBot="1" x14ac:dyDescent="0.55000000000000004">
      <c r="B71" t="s">
        <v>1003</v>
      </c>
      <c r="C71" s="92" t="s">
        <v>2423</v>
      </c>
      <c r="D71" s="82" t="s">
        <v>1053</v>
      </c>
      <c r="E71" s="82"/>
      <c r="F71" s="82"/>
      <c r="G71" s="82"/>
      <c r="H71" s="82"/>
      <c r="I71" s="82"/>
      <c r="J71" s="82"/>
      <c r="K71" s="82"/>
      <c r="L71" s="137" t="str">
        <f>IF(C71="","",_xlfn.CONCAT("            { line: ","""",C71,", ",M71:AN71,""", sC: ","""",B71,"""},  ]},"))</f>
        <v xml:space="preserve">            { line: "GLORIA AL SEÑOR., (Sol,,14)", sC: "as"},  ]},</v>
      </c>
      <c r="M71" s="55" t="str">
        <f t="shared" si="108"/>
        <v>(</v>
      </c>
      <c r="N71" s="56" t="str">
        <f t="shared" si="109"/>
        <v>Sol</v>
      </c>
      <c r="O71" s="57" t="str">
        <f t="shared" si="110"/>
        <v>,</v>
      </c>
      <c r="P71" s="58" t="str">
        <f t="shared" si="111"/>
        <v/>
      </c>
      <c r="Q71" s="59" t="str">
        <f t="shared" si="112"/>
        <v>,</v>
      </c>
      <c r="R71" s="60">
        <f t="shared" si="107"/>
        <v>14</v>
      </c>
      <c r="S71" s="55" t="str">
        <f t="shared" si="113"/>
        <v>)</v>
      </c>
      <c r="T71" s="61" t="str">
        <f t="shared" si="114"/>
        <v/>
      </c>
      <c r="U71" s="62" t="str">
        <f t="shared" si="115"/>
        <v/>
      </c>
      <c r="V71" s="63" t="str">
        <f t="shared" si="116"/>
        <v/>
      </c>
      <c r="W71" s="64" t="str">
        <f t="shared" si="117"/>
        <v/>
      </c>
      <c r="X71" s="63" t="str">
        <f t="shared" si="118"/>
        <v/>
      </c>
      <c r="Y71" s="63" t="str">
        <f t="shared" si="119"/>
        <v/>
      </c>
      <c r="Z71" s="55" t="str">
        <f t="shared" si="120"/>
        <v/>
      </c>
      <c r="AA71" s="65" t="str">
        <f t="shared" si="121"/>
        <v/>
      </c>
      <c r="AB71" s="56" t="str">
        <f t="shared" si="122"/>
        <v/>
      </c>
      <c r="AC71" s="66" t="str">
        <f t="shared" si="123"/>
        <v/>
      </c>
      <c r="AD71" s="58" t="str">
        <f t="shared" si="124"/>
        <v/>
      </c>
      <c r="AE71" s="67" t="str">
        <f t="shared" si="125"/>
        <v/>
      </c>
      <c r="AF71" s="60" t="str">
        <f t="shared" si="126"/>
        <v/>
      </c>
      <c r="AG71" s="60" t="str">
        <f t="shared" si="127"/>
        <v/>
      </c>
      <c r="AH71" s="68" t="str">
        <f t="shared" si="128"/>
        <v/>
      </c>
      <c r="AI71" s="69" t="str">
        <f t="shared" si="129"/>
        <v/>
      </c>
      <c r="AJ71" s="63" t="str">
        <f t="shared" si="130"/>
        <v/>
      </c>
      <c r="AK71" s="63" t="str">
        <f t="shared" si="131"/>
        <v/>
      </c>
      <c r="AL71" s="63" t="str">
        <f t="shared" si="132"/>
        <v/>
      </c>
      <c r="AM71" s="63" t="str">
        <f t="shared" si="133"/>
        <v/>
      </c>
      <c r="AN71" s="63" t="str">
        <f t="shared" si="134"/>
        <v/>
      </c>
    </row>
    <row r="72" spans="1:40" ht="24" customHeight="1" x14ac:dyDescent="0.6">
      <c r="A72" s="94"/>
      <c r="B72" s="94"/>
      <c r="C72" s="94"/>
      <c r="D72" s="94"/>
      <c r="E72" s="94"/>
      <c r="F72" s="94"/>
      <c r="G72" s="94"/>
      <c r="H72" s="94"/>
      <c r="I72" s="94"/>
      <c r="J72" s="94"/>
      <c r="K72" s="94"/>
      <c r="L72" s="98" t="str">
        <f ca="1">_xlfn.CONCAT("]}, // ULTIMA LINEA DEL CANTO: ",L1)</f>
        <v>]}, // ULTIMA LINEA DEL CANTO: ANTÍFONA PARA EL EVANGELIO</v>
      </c>
      <c r="M72" s="94"/>
    </row>
    <row r="73" spans="1:40" ht="20.5" x14ac:dyDescent="0.35">
      <c r="L73" s="99" t="s">
        <v>1012</v>
      </c>
      <c r="M73" s="100"/>
    </row>
    <row r="74" spans="1:40" ht="15" hidden="1" outlineLevel="1" thickBot="1" x14ac:dyDescent="0.4">
      <c r="M74" s="100"/>
    </row>
    <row r="75" spans="1:40" ht="26.5" hidden="1" outlineLevel="1" thickTop="1" thickBot="1" x14ac:dyDescent="0.55000000000000004">
      <c r="A75" s="72"/>
      <c r="B75" s="72"/>
      <c r="C75" s="72"/>
      <c r="D75" s="73"/>
      <c r="E75" s="73"/>
      <c r="F75" s="73"/>
      <c r="G75" s="73"/>
      <c r="H75" s="73"/>
      <c r="I75" s="73"/>
      <c r="J75" s="73"/>
      <c r="K75" s="73"/>
      <c r="L75" s="74" t="s">
        <v>997</v>
      </c>
      <c r="M75" s="55"/>
      <c r="N75" s="56"/>
      <c r="O75" s="57"/>
      <c r="P75" s="58"/>
      <c r="Q75" s="59"/>
      <c r="R75" s="60" t="str">
        <f t="shared" ref="R75:R84" si="135">IF(N75="Do",10,IF(N75="Re",22,IF(N75="Mi",20,IF(N75="Fa",20,IF(N75="Sol",14,IF(N75="La",20,IF(N75="Si",20,IF(N75="Do#",14,IF(N75="Fa#",15,IF(N75="Sol#",20,IF(N75="Si♭",17,"")))))))))))</f>
        <v/>
      </c>
      <c r="S75" s="55"/>
      <c r="T75" s="61"/>
      <c r="U75" s="62"/>
      <c r="V75" s="63"/>
      <c r="W75" s="64"/>
      <c r="X75" s="63"/>
      <c r="Y75" s="63"/>
      <c r="Z75" s="55"/>
      <c r="AA75" s="65"/>
      <c r="AB75" s="56"/>
      <c r="AC75" s="66"/>
      <c r="AD75" s="58"/>
      <c r="AE75" s="67"/>
      <c r="AF75" s="60"/>
      <c r="AG75" s="60"/>
      <c r="AH75" s="68"/>
      <c r="AI75" s="69"/>
      <c r="AJ75" s="63"/>
      <c r="AK75" s="63"/>
      <c r="AL75" s="63"/>
      <c r="AM75" s="63"/>
      <c r="AN75" s="63"/>
    </row>
    <row r="76" spans="1:40" ht="24.5" hidden="1" outlineLevel="1" thickTop="1" thickBot="1" x14ac:dyDescent="0.55000000000000004">
      <c r="C76" s="78" t="s">
        <v>999</v>
      </c>
      <c r="D76" s="79"/>
      <c r="E76" s="79"/>
      <c r="F76" s="79"/>
      <c r="G76" s="79"/>
      <c r="H76" s="79"/>
      <c r="I76" s="79"/>
      <c r="J76" s="79"/>
      <c r="K76" s="79"/>
      <c r="L76" s="134" t="s">
        <v>1000</v>
      </c>
      <c r="M76" s="55" t="str">
        <f t="shared" ref="M76:M83" si="136">IF(N76="","","(")</f>
        <v/>
      </c>
      <c r="N76" s="56" t="str">
        <f t="shared" ref="N76:N83" si="137">IF(D76="","",D76)</f>
        <v/>
      </c>
      <c r="O76" s="57" t="str">
        <f t="shared" ref="O76:O83" si="138">IF(N76="","",",")</f>
        <v/>
      </c>
      <c r="P76" s="58" t="str">
        <f t="shared" ref="P76:P83" si="139">IF(E76="","",E76)</f>
        <v/>
      </c>
      <c r="Q76" s="59" t="str">
        <f t="shared" ref="Q76:Q83" si="140">IF(N76="","",",")</f>
        <v/>
      </c>
      <c r="R76" s="60" t="str">
        <f t="shared" si="135"/>
        <v/>
      </c>
      <c r="S76" s="55" t="str">
        <f t="shared" ref="S76:S83" si="141">IF(N76="","",")")</f>
        <v/>
      </c>
      <c r="T76" s="61" t="str">
        <f t="shared" ref="T76:T83" si="142">IF(U76="","","(")</f>
        <v/>
      </c>
      <c r="U76" s="62" t="str">
        <f t="shared" ref="U76:U83" si="143">IF(F76="","",F76)</f>
        <v/>
      </c>
      <c r="V76" s="63" t="str">
        <f t="shared" ref="V76:V83" si="144">IF(U76="","",",")</f>
        <v/>
      </c>
      <c r="W76" s="64" t="str">
        <f t="shared" ref="W76:W83" si="145">IF(G76="","",G76)</f>
        <v/>
      </c>
      <c r="X76" s="63" t="str">
        <f t="shared" ref="X76:X83" si="146">IF(U76="","",",")</f>
        <v/>
      </c>
      <c r="Y76" s="63" t="str">
        <f t="shared" ref="Y76:Y83" si="147">IF(U76="","",250)</f>
        <v/>
      </c>
      <c r="Z76" s="55" t="str">
        <f t="shared" ref="Z76:Z83" si="148">IF(U76="","",")")</f>
        <v/>
      </c>
      <c r="AA76" s="65" t="str">
        <f t="shared" ref="AA76:AA83" si="149">IF(AB76="","","(")</f>
        <v/>
      </c>
      <c r="AB76" s="56" t="str">
        <f t="shared" ref="AB76:AB83" si="150">IF(H76="","",H76)</f>
        <v/>
      </c>
      <c r="AC76" s="66" t="str">
        <f t="shared" ref="AC76:AC83" si="151">IF(AB76="","",",")</f>
        <v/>
      </c>
      <c r="AD76" s="58" t="str">
        <f t="shared" ref="AD76:AD83" si="152">IF(I76="","",I76)</f>
        <v/>
      </c>
      <c r="AE76" s="67" t="str">
        <f t="shared" ref="AE76:AE83" si="153">IF(AB76="","",",")</f>
        <v/>
      </c>
      <c r="AF76" s="60" t="str">
        <f t="shared" ref="AF76:AF83" si="154">IF(AB76="","",350)</f>
        <v/>
      </c>
      <c r="AG76" s="60" t="str">
        <f t="shared" ref="AG76:AG83" si="155">IF(AB76="","",")")</f>
        <v/>
      </c>
      <c r="AH76" s="68" t="str">
        <f t="shared" ref="AH76:AH83" si="156">IF(AI76="","","(")</f>
        <v/>
      </c>
      <c r="AI76" s="69" t="str">
        <f t="shared" ref="AI76:AI83" si="157">IF(J76="","",J76)</f>
        <v/>
      </c>
      <c r="AJ76" s="63" t="str">
        <f t="shared" ref="AJ76:AJ83" si="158">IF(AI76="","",",")</f>
        <v/>
      </c>
      <c r="AK76" s="63" t="str">
        <f t="shared" ref="AK76:AK83" si="159">IF(K76="","",K76)</f>
        <v/>
      </c>
      <c r="AL76" s="63" t="str">
        <f t="shared" ref="AL76:AL83" si="160">IF(AI76="","",",")</f>
        <v/>
      </c>
      <c r="AM76" s="63" t="str">
        <f t="shared" ref="AM76:AM83" si="161">IF(AI76="","",450)</f>
        <v/>
      </c>
      <c r="AN76" s="63" t="str">
        <f t="shared" ref="AN76:AN83" si="162">IF(AI76="","",")")</f>
        <v/>
      </c>
    </row>
    <row r="77" spans="1:40" ht="24.5" hidden="1" outlineLevel="1" thickTop="1" thickBot="1" x14ac:dyDescent="0.55000000000000004">
      <c r="B77" t="s">
        <v>1001</v>
      </c>
      <c r="C77" s="81" t="s">
        <v>1002</v>
      </c>
      <c r="D77" s="82"/>
      <c r="E77" s="82"/>
      <c r="F77" s="82"/>
      <c r="G77" s="82"/>
      <c r="H77" s="82"/>
      <c r="I77" s="82"/>
      <c r="J77" s="82"/>
      <c r="K77" s="82"/>
      <c r="L77" s="135" t="str">
        <f>IF(C77="","",_xlfn.CONCAT("       triggerLine: ","""",C77,", ",M77:AN77,""", sC: ","""",B77,""", lines: ["))</f>
        <v xml:space="preserve">       triggerLine: "ASAMBLEA UNO, ", sC: "ta as", lines: [</v>
      </c>
      <c r="M77" s="55" t="str">
        <f t="shared" si="136"/>
        <v/>
      </c>
      <c r="N77" s="56" t="str">
        <f t="shared" si="137"/>
        <v/>
      </c>
      <c r="O77" s="57" t="str">
        <f t="shared" si="138"/>
        <v/>
      </c>
      <c r="P77" s="58" t="str">
        <f t="shared" si="139"/>
        <v/>
      </c>
      <c r="Q77" s="59" t="str">
        <f t="shared" si="140"/>
        <v/>
      </c>
      <c r="R77" s="60" t="str">
        <f t="shared" si="135"/>
        <v/>
      </c>
      <c r="S77" s="55" t="str">
        <f t="shared" si="141"/>
        <v/>
      </c>
      <c r="T77" s="61" t="str">
        <f t="shared" si="142"/>
        <v/>
      </c>
      <c r="U77" s="62" t="str">
        <f t="shared" si="143"/>
        <v/>
      </c>
      <c r="V77" s="63" t="str">
        <f t="shared" si="144"/>
        <v/>
      </c>
      <c r="W77" s="64" t="str">
        <f t="shared" si="145"/>
        <v/>
      </c>
      <c r="X77" s="63" t="str">
        <f t="shared" si="146"/>
        <v/>
      </c>
      <c r="Y77" s="63" t="str">
        <f t="shared" si="147"/>
        <v/>
      </c>
      <c r="Z77" s="55" t="str">
        <f t="shared" si="148"/>
        <v/>
      </c>
      <c r="AA77" s="65" t="str">
        <f t="shared" si="149"/>
        <v/>
      </c>
      <c r="AB77" s="56" t="str">
        <f t="shared" si="150"/>
        <v/>
      </c>
      <c r="AC77" s="66" t="str">
        <f t="shared" si="151"/>
        <v/>
      </c>
      <c r="AD77" s="58" t="str">
        <f t="shared" si="152"/>
        <v/>
      </c>
      <c r="AE77" s="67" t="str">
        <f t="shared" si="153"/>
        <v/>
      </c>
      <c r="AF77" s="60" t="str">
        <f t="shared" si="154"/>
        <v/>
      </c>
      <c r="AG77" s="60" t="str">
        <f t="shared" si="155"/>
        <v/>
      </c>
      <c r="AH77" s="68" t="str">
        <f t="shared" si="156"/>
        <v/>
      </c>
      <c r="AI77" s="69" t="str">
        <f t="shared" si="157"/>
        <v/>
      </c>
      <c r="AJ77" s="63" t="str">
        <f t="shared" si="158"/>
        <v/>
      </c>
      <c r="AK77" s="63" t="str">
        <f t="shared" si="159"/>
        <v/>
      </c>
      <c r="AL77" s="63" t="str">
        <f t="shared" si="160"/>
        <v/>
      </c>
      <c r="AM77" s="63" t="str">
        <f t="shared" si="161"/>
        <v/>
      </c>
      <c r="AN77" s="63" t="str">
        <f t="shared" si="162"/>
        <v/>
      </c>
    </row>
    <row r="78" spans="1:40" ht="24.5" hidden="1" outlineLevel="1" thickTop="1" thickBot="1" x14ac:dyDescent="0.55000000000000004">
      <c r="B78" t="s">
        <v>1003</v>
      </c>
      <c r="C78" s="84" t="s">
        <v>1004</v>
      </c>
      <c r="D78" s="85"/>
      <c r="E78" s="85"/>
      <c r="F78" s="85"/>
      <c r="G78" s="85"/>
      <c r="H78" s="86"/>
      <c r="I78" s="86"/>
      <c r="J78" s="86"/>
      <c r="K78" s="86"/>
      <c r="L78" s="136" t="str">
        <f>IF(C78="","",_xlfn.CONCAT("            { line: ","""",C78,", ",M78:AN78,""", sC: ","""",B78,"""},"))</f>
        <v xml:space="preserve">            { line: "ASAMBLEA DOS, ", sC: "as"},</v>
      </c>
      <c r="M78" s="55" t="str">
        <f t="shared" si="136"/>
        <v/>
      </c>
      <c r="N78" s="56" t="str">
        <f t="shared" si="137"/>
        <v/>
      </c>
      <c r="O78" s="57" t="str">
        <f t="shared" si="138"/>
        <v/>
      </c>
      <c r="P78" s="58" t="str">
        <f t="shared" si="139"/>
        <v/>
      </c>
      <c r="Q78" s="59" t="str">
        <f t="shared" si="140"/>
        <v/>
      </c>
      <c r="R78" s="60" t="str">
        <f t="shared" si="135"/>
        <v/>
      </c>
      <c r="S78" s="55" t="str">
        <f t="shared" si="141"/>
        <v/>
      </c>
      <c r="T78" s="61" t="str">
        <f t="shared" si="142"/>
        <v/>
      </c>
      <c r="U78" s="62" t="str">
        <f t="shared" si="143"/>
        <v/>
      </c>
      <c r="V78" s="63" t="str">
        <f t="shared" si="144"/>
        <v/>
      </c>
      <c r="W78" s="64" t="str">
        <f t="shared" si="145"/>
        <v/>
      </c>
      <c r="X78" s="63" t="str">
        <f t="shared" si="146"/>
        <v/>
      </c>
      <c r="Y78" s="63" t="str">
        <f t="shared" si="147"/>
        <v/>
      </c>
      <c r="Z78" s="55" t="str">
        <f t="shared" si="148"/>
        <v/>
      </c>
      <c r="AA78" s="65" t="str">
        <f t="shared" si="149"/>
        <v/>
      </c>
      <c r="AB78" s="56" t="str">
        <f t="shared" si="150"/>
        <v/>
      </c>
      <c r="AC78" s="66" t="str">
        <f t="shared" si="151"/>
        <v/>
      </c>
      <c r="AD78" s="58" t="str">
        <f t="shared" si="152"/>
        <v/>
      </c>
      <c r="AE78" s="67" t="str">
        <f t="shared" si="153"/>
        <v/>
      </c>
      <c r="AF78" s="60" t="str">
        <f t="shared" si="154"/>
        <v/>
      </c>
      <c r="AG78" s="60" t="str">
        <f t="shared" si="155"/>
        <v/>
      </c>
      <c r="AH78" s="68" t="str">
        <f t="shared" si="156"/>
        <v/>
      </c>
      <c r="AI78" s="69" t="str">
        <f t="shared" si="157"/>
        <v/>
      </c>
      <c r="AJ78" s="63" t="str">
        <f t="shared" si="158"/>
        <v/>
      </c>
      <c r="AK78" s="63" t="str">
        <f t="shared" si="159"/>
        <v/>
      </c>
      <c r="AL78" s="63" t="str">
        <f t="shared" si="160"/>
        <v/>
      </c>
      <c r="AM78" s="63" t="str">
        <f t="shared" si="161"/>
        <v/>
      </c>
      <c r="AN78" s="63" t="str">
        <f t="shared" si="162"/>
        <v/>
      </c>
    </row>
    <row r="79" spans="1:40" ht="24.5" hidden="1" outlineLevel="1" thickTop="1" thickBot="1" x14ac:dyDescent="0.55000000000000004">
      <c r="B79" t="s">
        <v>1003</v>
      </c>
      <c r="C79" s="84" t="s">
        <v>1005</v>
      </c>
      <c r="D79" s="88"/>
      <c r="E79" s="88"/>
      <c r="F79" s="88"/>
      <c r="G79" s="88"/>
      <c r="H79" s="89"/>
      <c r="I79" s="89"/>
      <c r="J79" s="89"/>
      <c r="K79" s="89"/>
      <c r="L79" s="136" t="str">
        <f>IF(C79="","",_xlfn.CONCAT("            { line: ","""",C79,", ",M79:AN79,""", sC: ","""",B79,"""},"))</f>
        <v xml:space="preserve">            { line: "ASAMBLEA TRES, ", sC: "as"},</v>
      </c>
      <c r="M79" s="55" t="str">
        <f t="shared" si="136"/>
        <v/>
      </c>
      <c r="N79" s="56" t="str">
        <f t="shared" si="137"/>
        <v/>
      </c>
      <c r="O79" s="57" t="str">
        <f t="shared" si="138"/>
        <v/>
      </c>
      <c r="P79" s="58" t="str">
        <f t="shared" si="139"/>
        <v/>
      </c>
      <c r="Q79" s="59" t="str">
        <f t="shared" si="140"/>
        <v/>
      </c>
      <c r="R79" s="60" t="str">
        <f t="shared" si="135"/>
        <v/>
      </c>
      <c r="S79" s="55" t="str">
        <f t="shared" si="141"/>
        <v/>
      </c>
      <c r="T79" s="61" t="str">
        <f t="shared" si="142"/>
        <v/>
      </c>
      <c r="U79" s="62" t="str">
        <f t="shared" si="143"/>
        <v/>
      </c>
      <c r="V79" s="63" t="str">
        <f t="shared" si="144"/>
        <v/>
      </c>
      <c r="W79" s="64" t="str">
        <f t="shared" si="145"/>
        <v/>
      </c>
      <c r="X79" s="63" t="str">
        <f t="shared" si="146"/>
        <v/>
      </c>
      <c r="Y79" s="63" t="str">
        <f t="shared" si="147"/>
        <v/>
      </c>
      <c r="Z79" s="55" t="str">
        <f t="shared" si="148"/>
        <v/>
      </c>
      <c r="AA79" s="65" t="str">
        <f t="shared" si="149"/>
        <v/>
      </c>
      <c r="AB79" s="56" t="str">
        <f t="shared" si="150"/>
        <v/>
      </c>
      <c r="AC79" s="66" t="str">
        <f t="shared" si="151"/>
        <v/>
      </c>
      <c r="AD79" s="58" t="str">
        <f t="shared" si="152"/>
        <v/>
      </c>
      <c r="AE79" s="67" t="str">
        <f t="shared" si="153"/>
        <v/>
      </c>
      <c r="AF79" s="60" t="str">
        <f t="shared" si="154"/>
        <v/>
      </c>
      <c r="AG79" s="60" t="str">
        <f t="shared" si="155"/>
        <v/>
      </c>
      <c r="AH79" s="68" t="str">
        <f t="shared" si="156"/>
        <v/>
      </c>
      <c r="AI79" s="69" t="str">
        <f t="shared" si="157"/>
        <v/>
      </c>
      <c r="AJ79" s="63" t="str">
        <f t="shared" si="158"/>
        <v/>
      </c>
      <c r="AK79" s="63" t="str">
        <f t="shared" si="159"/>
        <v/>
      </c>
      <c r="AL79" s="63" t="str">
        <f t="shared" si="160"/>
        <v/>
      </c>
      <c r="AM79" s="63" t="str">
        <f t="shared" si="161"/>
        <v/>
      </c>
      <c r="AN79" s="63" t="str">
        <f t="shared" si="162"/>
        <v/>
      </c>
    </row>
    <row r="80" spans="1:40" ht="24.5" hidden="1" outlineLevel="1" thickTop="1" thickBot="1" x14ac:dyDescent="0.55000000000000004">
      <c r="B80" t="s">
        <v>1003</v>
      </c>
      <c r="C80" s="84" t="s">
        <v>1006</v>
      </c>
      <c r="D80" s="85"/>
      <c r="E80" s="85"/>
      <c r="F80" s="85"/>
      <c r="G80" s="85"/>
      <c r="H80" s="86"/>
      <c r="I80" s="86"/>
      <c r="J80" s="86"/>
      <c r="K80" s="86"/>
      <c r="L80" s="136" t="str">
        <f>IF(C80="","",_xlfn.CONCAT("            { line: ","""",C80,", ",M80:AN80,""", sC: ","""",B80,"""},"))</f>
        <v xml:space="preserve">            { line: "ASAMBLEA CUATRO, ", sC: "as"},</v>
      </c>
      <c r="M80" s="55" t="str">
        <f t="shared" si="136"/>
        <v/>
      </c>
      <c r="N80" s="56" t="str">
        <f t="shared" si="137"/>
        <v/>
      </c>
      <c r="O80" s="57" t="str">
        <f t="shared" si="138"/>
        <v/>
      </c>
      <c r="P80" s="58" t="str">
        <f t="shared" si="139"/>
        <v/>
      </c>
      <c r="Q80" s="59" t="str">
        <f t="shared" si="140"/>
        <v/>
      </c>
      <c r="R80" s="60" t="str">
        <f t="shared" si="135"/>
        <v/>
      </c>
      <c r="S80" s="55" t="str">
        <f t="shared" si="141"/>
        <v/>
      </c>
      <c r="T80" s="61" t="str">
        <f t="shared" si="142"/>
        <v/>
      </c>
      <c r="U80" s="62" t="str">
        <f t="shared" si="143"/>
        <v/>
      </c>
      <c r="V80" s="63" t="str">
        <f t="shared" si="144"/>
        <v/>
      </c>
      <c r="W80" s="64" t="str">
        <f t="shared" si="145"/>
        <v/>
      </c>
      <c r="X80" s="63" t="str">
        <f t="shared" si="146"/>
        <v/>
      </c>
      <c r="Y80" s="63" t="str">
        <f t="shared" si="147"/>
        <v/>
      </c>
      <c r="Z80" s="55" t="str">
        <f t="shared" si="148"/>
        <v/>
      </c>
      <c r="AA80" s="65" t="str">
        <f t="shared" si="149"/>
        <v/>
      </c>
      <c r="AB80" s="56" t="str">
        <f t="shared" si="150"/>
        <v/>
      </c>
      <c r="AC80" s="66" t="str">
        <f t="shared" si="151"/>
        <v/>
      </c>
      <c r="AD80" s="58" t="str">
        <f t="shared" si="152"/>
        <v/>
      </c>
      <c r="AE80" s="67" t="str">
        <f t="shared" si="153"/>
        <v/>
      </c>
      <c r="AF80" s="60" t="str">
        <f t="shared" si="154"/>
        <v/>
      </c>
      <c r="AG80" s="60" t="str">
        <f t="shared" si="155"/>
        <v/>
      </c>
      <c r="AH80" s="68" t="str">
        <f t="shared" si="156"/>
        <v/>
      </c>
      <c r="AI80" s="69" t="str">
        <f t="shared" si="157"/>
        <v/>
      </c>
      <c r="AJ80" s="63" t="str">
        <f t="shared" si="158"/>
        <v/>
      </c>
      <c r="AK80" s="63" t="str">
        <f t="shared" si="159"/>
        <v/>
      </c>
      <c r="AL80" s="63" t="str">
        <f t="shared" si="160"/>
        <v/>
      </c>
      <c r="AM80" s="63" t="str">
        <f t="shared" si="161"/>
        <v/>
      </c>
      <c r="AN80" s="63" t="str">
        <f t="shared" si="162"/>
        <v/>
      </c>
    </row>
    <row r="81" spans="1:40" ht="24.5" hidden="1" outlineLevel="1" thickTop="1" thickBot="1" x14ac:dyDescent="0.55000000000000004">
      <c r="B81" t="s">
        <v>1003</v>
      </c>
      <c r="C81" s="84" t="s">
        <v>1007</v>
      </c>
      <c r="D81" s="88"/>
      <c r="E81" s="88"/>
      <c r="F81" s="88"/>
      <c r="G81" s="88"/>
      <c r="H81" s="89"/>
      <c r="I81" s="89"/>
      <c r="J81" s="89"/>
      <c r="K81" s="89"/>
      <c r="L81" s="136" t="str">
        <f>IF(C81="","",_xlfn.CONCAT("            { line: ","""",C81,", ",M81:AN81,""", sC: ","""",B81,"""},"))</f>
        <v xml:space="preserve">            { line: "ASAMBLEA CISCO, ", sC: "as"},</v>
      </c>
      <c r="M81" s="55" t="str">
        <f t="shared" si="136"/>
        <v/>
      </c>
      <c r="N81" s="56" t="str">
        <f t="shared" si="137"/>
        <v/>
      </c>
      <c r="O81" s="57" t="str">
        <f t="shared" si="138"/>
        <v/>
      </c>
      <c r="P81" s="58" t="str">
        <f t="shared" si="139"/>
        <v/>
      </c>
      <c r="Q81" s="59" t="str">
        <f t="shared" si="140"/>
        <v/>
      </c>
      <c r="R81" s="60" t="str">
        <f t="shared" si="135"/>
        <v/>
      </c>
      <c r="S81" s="55" t="str">
        <f t="shared" si="141"/>
        <v/>
      </c>
      <c r="T81" s="61" t="str">
        <f t="shared" si="142"/>
        <v/>
      </c>
      <c r="U81" s="62" t="str">
        <f t="shared" si="143"/>
        <v/>
      </c>
      <c r="V81" s="63" t="str">
        <f t="shared" si="144"/>
        <v/>
      </c>
      <c r="W81" s="64" t="str">
        <f t="shared" si="145"/>
        <v/>
      </c>
      <c r="X81" s="63" t="str">
        <f t="shared" si="146"/>
        <v/>
      </c>
      <c r="Y81" s="63" t="str">
        <f t="shared" si="147"/>
        <v/>
      </c>
      <c r="Z81" s="55" t="str">
        <f t="shared" si="148"/>
        <v/>
      </c>
      <c r="AA81" s="65" t="str">
        <f t="shared" si="149"/>
        <v/>
      </c>
      <c r="AB81" s="56" t="str">
        <f t="shared" si="150"/>
        <v/>
      </c>
      <c r="AC81" s="66" t="str">
        <f t="shared" si="151"/>
        <v/>
      </c>
      <c r="AD81" s="58" t="str">
        <f t="shared" si="152"/>
        <v/>
      </c>
      <c r="AE81" s="67" t="str">
        <f t="shared" si="153"/>
        <v/>
      </c>
      <c r="AF81" s="60" t="str">
        <f t="shared" si="154"/>
        <v/>
      </c>
      <c r="AG81" s="60" t="str">
        <f t="shared" si="155"/>
        <v/>
      </c>
      <c r="AH81" s="68" t="str">
        <f t="shared" si="156"/>
        <v/>
      </c>
      <c r="AI81" s="69" t="str">
        <f t="shared" si="157"/>
        <v/>
      </c>
      <c r="AJ81" s="63" t="str">
        <f t="shared" si="158"/>
        <v/>
      </c>
      <c r="AK81" s="63" t="str">
        <f t="shared" si="159"/>
        <v/>
      </c>
      <c r="AL81" s="63" t="str">
        <f t="shared" si="160"/>
        <v/>
      </c>
      <c r="AM81" s="63" t="str">
        <f t="shared" si="161"/>
        <v/>
      </c>
      <c r="AN81" s="63" t="str">
        <f t="shared" si="162"/>
        <v/>
      </c>
    </row>
    <row r="82" spans="1:40" ht="24.5" hidden="1" outlineLevel="1" thickTop="1" thickBot="1" x14ac:dyDescent="0.55000000000000004">
      <c r="B82" t="s">
        <v>1003</v>
      </c>
      <c r="C82" s="84" t="s">
        <v>1008</v>
      </c>
      <c r="D82" s="90"/>
      <c r="E82" s="90"/>
      <c r="F82" s="90"/>
      <c r="G82" s="90"/>
      <c r="H82" s="91"/>
      <c r="I82" s="91"/>
      <c r="J82" s="91"/>
      <c r="K82" s="91"/>
      <c r="L82" s="136" t="str">
        <f>IF(C82="","",_xlfn.CONCAT("            { line: ","""",C82,", ",M82:AN82,""", sC: ","""",B82,"""},"))</f>
        <v xml:space="preserve">            { line: "ASAMBLEA SEIS, ", sC: "as"},</v>
      </c>
      <c r="M82" s="55" t="str">
        <f t="shared" si="136"/>
        <v/>
      </c>
      <c r="N82" s="56" t="str">
        <f t="shared" si="137"/>
        <v/>
      </c>
      <c r="O82" s="57" t="str">
        <f t="shared" si="138"/>
        <v/>
      </c>
      <c r="P82" s="58" t="str">
        <f t="shared" si="139"/>
        <v/>
      </c>
      <c r="Q82" s="59" t="str">
        <f t="shared" si="140"/>
        <v/>
      </c>
      <c r="R82" s="60" t="str">
        <f t="shared" si="135"/>
        <v/>
      </c>
      <c r="S82" s="55" t="str">
        <f t="shared" si="141"/>
        <v/>
      </c>
      <c r="T82" s="61" t="str">
        <f t="shared" si="142"/>
        <v/>
      </c>
      <c r="U82" s="62" t="str">
        <f t="shared" si="143"/>
        <v/>
      </c>
      <c r="V82" s="63" t="str">
        <f t="shared" si="144"/>
        <v/>
      </c>
      <c r="W82" s="64" t="str">
        <f t="shared" si="145"/>
        <v/>
      </c>
      <c r="X82" s="63" t="str">
        <f t="shared" si="146"/>
        <v/>
      </c>
      <c r="Y82" s="63" t="str">
        <f t="shared" si="147"/>
        <v/>
      </c>
      <c r="Z82" s="55" t="str">
        <f t="shared" si="148"/>
        <v/>
      </c>
      <c r="AA82" s="65" t="str">
        <f t="shared" si="149"/>
        <v/>
      </c>
      <c r="AB82" s="56" t="str">
        <f t="shared" si="150"/>
        <v/>
      </c>
      <c r="AC82" s="66" t="str">
        <f t="shared" si="151"/>
        <v/>
      </c>
      <c r="AD82" s="58" t="str">
        <f t="shared" si="152"/>
        <v/>
      </c>
      <c r="AE82" s="67" t="str">
        <f t="shared" si="153"/>
        <v/>
      </c>
      <c r="AF82" s="60" t="str">
        <f t="shared" si="154"/>
        <v/>
      </c>
      <c r="AG82" s="60" t="str">
        <f t="shared" si="155"/>
        <v/>
      </c>
      <c r="AH82" s="68" t="str">
        <f t="shared" si="156"/>
        <v/>
      </c>
      <c r="AI82" s="69" t="str">
        <f t="shared" si="157"/>
        <v/>
      </c>
      <c r="AJ82" s="63" t="str">
        <f t="shared" si="158"/>
        <v/>
      </c>
      <c r="AK82" s="63" t="str">
        <f t="shared" si="159"/>
        <v/>
      </c>
      <c r="AL82" s="63" t="str">
        <f t="shared" si="160"/>
        <v/>
      </c>
      <c r="AM82" s="63" t="str">
        <f t="shared" si="161"/>
        <v/>
      </c>
      <c r="AN82" s="63" t="str">
        <f t="shared" si="162"/>
        <v/>
      </c>
    </row>
    <row r="83" spans="1:40" ht="24.5" hidden="1" outlineLevel="1" thickTop="1" thickBot="1" x14ac:dyDescent="0.55000000000000004">
      <c r="B83" t="s">
        <v>1003</v>
      </c>
      <c r="C83" s="92" t="s">
        <v>1009</v>
      </c>
      <c r="D83" s="82"/>
      <c r="E83" s="82"/>
      <c r="F83" s="82"/>
      <c r="G83" s="82"/>
      <c r="H83" s="82"/>
      <c r="I83" s="82"/>
      <c r="J83" s="82"/>
      <c r="K83" s="82"/>
      <c r="L83" s="137" t="str">
        <f>IF(C83="","",_xlfn.CONCAT("            { line: ","""",C83,", ",M83:AN83,""", sC: ","""",B83,"""},  ]},"))</f>
        <v xml:space="preserve">            { line: "ASAMBLEA CIERRE, ", sC: "as"},  ]},</v>
      </c>
      <c r="M83" s="55" t="str">
        <f t="shared" si="136"/>
        <v/>
      </c>
      <c r="N83" s="56" t="str">
        <f t="shared" si="137"/>
        <v/>
      </c>
      <c r="O83" s="57" t="str">
        <f t="shared" si="138"/>
        <v/>
      </c>
      <c r="P83" s="58" t="str">
        <f t="shared" si="139"/>
        <v/>
      </c>
      <c r="Q83" s="59" t="str">
        <f t="shared" si="140"/>
        <v/>
      </c>
      <c r="R83" s="60" t="str">
        <f t="shared" si="135"/>
        <v/>
      </c>
      <c r="S83" s="55" t="str">
        <f t="shared" si="141"/>
        <v/>
      </c>
      <c r="T83" s="61" t="str">
        <f t="shared" si="142"/>
        <v/>
      </c>
      <c r="U83" s="62" t="str">
        <f t="shared" si="143"/>
        <v/>
      </c>
      <c r="V83" s="63" t="str">
        <f t="shared" si="144"/>
        <v/>
      </c>
      <c r="W83" s="64" t="str">
        <f t="shared" si="145"/>
        <v/>
      </c>
      <c r="X83" s="63" t="str">
        <f t="shared" si="146"/>
        <v/>
      </c>
      <c r="Y83" s="63" t="str">
        <f t="shared" si="147"/>
        <v/>
      </c>
      <c r="Z83" s="55" t="str">
        <f t="shared" si="148"/>
        <v/>
      </c>
      <c r="AA83" s="65" t="str">
        <f t="shared" si="149"/>
        <v/>
      </c>
      <c r="AB83" s="56" t="str">
        <f t="shared" si="150"/>
        <v/>
      </c>
      <c r="AC83" s="66" t="str">
        <f t="shared" si="151"/>
        <v/>
      </c>
      <c r="AD83" s="58" t="str">
        <f t="shared" si="152"/>
        <v/>
      </c>
      <c r="AE83" s="67" t="str">
        <f t="shared" si="153"/>
        <v/>
      </c>
      <c r="AF83" s="60" t="str">
        <f t="shared" si="154"/>
        <v/>
      </c>
      <c r="AG83" s="60" t="str">
        <f t="shared" si="155"/>
        <v/>
      </c>
      <c r="AH83" s="68" t="str">
        <f t="shared" si="156"/>
        <v/>
      </c>
      <c r="AI83" s="69" t="str">
        <f t="shared" si="157"/>
        <v/>
      </c>
      <c r="AJ83" s="63" t="str">
        <f t="shared" si="158"/>
        <v/>
      </c>
      <c r="AK83" s="63" t="str">
        <f t="shared" si="159"/>
        <v/>
      </c>
      <c r="AL83" s="63" t="str">
        <f t="shared" si="160"/>
        <v/>
      </c>
      <c r="AM83" s="63" t="str">
        <f t="shared" si="161"/>
        <v/>
      </c>
      <c r="AN83" s="63" t="str">
        <f t="shared" si="162"/>
        <v/>
      </c>
    </row>
    <row r="84" spans="1:40" ht="26.5" hidden="1" outlineLevel="1" thickTop="1" thickBot="1" x14ac:dyDescent="0.55000000000000004">
      <c r="A84" s="72"/>
      <c r="B84" s="72"/>
      <c r="C84" s="72"/>
      <c r="D84" s="73"/>
      <c r="E84" s="73"/>
      <c r="F84" s="73"/>
      <c r="G84" s="73"/>
      <c r="H84" s="73"/>
      <c r="I84" s="73"/>
      <c r="J84" s="73"/>
      <c r="K84" s="73"/>
      <c r="L84" s="74" t="s">
        <v>997</v>
      </c>
      <c r="M84" s="55"/>
      <c r="N84" s="56"/>
      <c r="O84" s="57"/>
      <c r="P84" s="58"/>
      <c r="Q84" s="59"/>
      <c r="R84" s="60" t="str">
        <f t="shared" si="135"/>
        <v/>
      </c>
      <c r="S84" s="55"/>
      <c r="T84" s="61"/>
      <c r="U84" s="62"/>
      <c r="V84" s="63"/>
      <c r="W84" s="64"/>
      <c r="X84" s="63"/>
      <c r="Y84" s="63"/>
      <c r="Z84" s="55"/>
      <c r="AA84" s="65"/>
      <c r="AB84" s="56"/>
      <c r="AC84" s="66"/>
      <c r="AD84" s="58"/>
      <c r="AE84" s="67"/>
      <c r="AF84" s="60"/>
      <c r="AG84" s="60"/>
      <c r="AH84" s="68"/>
      <c r="AI84" s="69"/>
      <c r="AJ84" s="63"/>
      <c r="AK84" s="63"/>
      <c r="AL84" s="63"/>
      <c r="AM84" s="63"/>
      <c r="AN84" s="63"/>
    </row>
    <row r="85" spans="1:40" collapsed="1" x14ac:dyDescent="0.3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3057" r:id="rId4" name="Button 1">
              <controlPr defaultSize="0" print="0" autoFill="0" autoPict="0" macro="[0]!JS_Click">
                <anchor moveWithCells="1" sizeWithCells="1">
                  <from>
                    <xdr:col>3</xdr:col>
                    <xdr:colOff>412750</xdr:colOff>
                    <xdr:row>0</xdr:row>
                    <xdr:rowOff>69850</xdr:rowOff>
                  </from>
                  <to>
                    <xdr:col>8</xdr:col>
                    <xdr:colOff>266700</xdr:colOff>
                    <xdr:row>0</xdr:row>
                    <xdr:rowOff>781050</xdr:rowOff>
                  </to>
                </anchor>
              </controlPr>
            </control>
          </mc:Choice>
        </mc:AlternateContent>
      </controls>
    </mc:Choice>
  </mc:AlternateContent>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86E224-B9E9-44EC-BFE4-54CAC1B1A891}">
  <sheetPr codeName="Sheet95">
    <tabColor rgb="FF00B0F0"/>
  </sheetPr>
  <dimension ref="A1:AN116"/>
  <sheetViews>
    <sheetView zoomScale="85" zoomScaleNormal="85" workbookViewId="0">
      <pane xSplit="2" ySplit="1" topLeftCell="C81" activePane="bottomRight" state="frozen"/>
      <selection pane="topRight" activeCell="C1" sqref="C1"/>
      <selection pane="bottomLeft" activeCell="A2" sqref="A2"/>
      <selection pane="bottomRight" activeCell="C76" sqref="C76"/>
    </sheetView>
  </sheetViews>
  <sheetFormatPr defaultRowHeight="14.5" outlineLevelRow="1"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183</v>
      </c>
      <c r="E1" s="39"/>
      <c r="F1" s="39"/>
      <c r="G1" s="39"/>
      <c r="H1" s="39"/>
      <c r="I1" s="39"/>
      <c r="J1" s="39"/>
      <c r="K1" s="39"/>
      <c r="L1" s="120" t="str">
        <f ca="1">UPPER(VLOOKUP(C1,Table223[],3,FALSE))</f>
        <v>BENDICIÓN DEL AGUA</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BENDICIÓN DEL AGUA               ║</v>
      </c>
    </row>
    <row r="5" spans="2:32" ht="23" x14ac:dyDescent="0.35">
      <c r="L5" s="45" t="s">
        <v>986</v>
      </c>
    </row>
    <row r="6" spans="2:32" ht="23" x14ac:dyDescent="0.35">
      <c r="L6" s="121"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bendiciondelagua</v>
      </c>
      <c r="L7" s="122" t="str">
        <f ca="1">_xlfn.CONCAT("        id: ","""",C7,"""",",")</f>
        <v xml:space="preserve">        id: "bendiciondelagua",</v>
      </c>
    </row>
    <row r="8" spans="2:32" ht="23" x14ac:dyDescent="0.35">
      <c r="C8" t="str">
        <f ca="1">PROPER(L1)</f>
        <v>Bendición Del Agua</v>
      </c>
      <c r="L8" s="122" t="str">
        <f ca="1">_xlfn.CONCAT("        tt: ","""",C8,"""",",")</f>
        <v xml:space="preserve">        tt: "Bendición Del Agua",</v>
      </c>
    </row>
    <row r="9" spans="2:32" ht="23" x14ac:dyDescent="0.35">
      <c r="C9" t="str">
        <f ca="1">PROPER(L1)</f>
        <v>Bendición Del Agua</v>
      </c>
      <c r="L9" s="122" t="str">
        <f ca="1">_xlfn.CONCAT("        title: ","""",C9,"""",",")</f>
        <v xml:space="preserve">        title: "Bendición Del Agua",</v>
      </c>
    </row>
    <row r="10" spans="2:32" ht="23" x14ac:dyDescent="0.35">
      <c r="C10" t="str">
        <f ca="1">VLOOKUP(C1,Table223[#Data],4,FALSE)</f>
        <v>De la liturgia bautismal de la Vigilia Pascual</v>
      </c>
      <c r="L10" s="122" t="str">
        <f ca="1">_xlfn.CONCAT("        ","subtitle: ","""",C10,"""",",")</f>
        <v xml:space="preserve">        subtitle: "De la liturgia bautismal de la Vigilia Pascual",</v>
      </c>
    </row>
    <row r="11" spans="2:32" ht="23" x14ac:dyDescent="0.35">
      <c r="C11" t="str">
        <f ca="1">_xlfn.CONCAT("category: [",VLOOKUP(C1,Table223[#Data],16,FALSE),"],")</f>
        <v>category: ["Liturgia"],</v>
      </c>
      <c r="L11" s="122" t="str">
        <f ca="1">_xlfn.CONCAT("        ",C11)</f>
        <v xml:space="preserve">        category: ["Liturgia"],</v>
      </c>
    </row>
    <row r="12" spans="2:32" ht="23" x14ac:dyDescent="0.35">
      <c r="C12" t="str">
        <f ca="1">VLOOKUP(C1,Table223[#Data],5,FALSE)</f>
        <v>Liturgia</v>
      </c>
      <c r="L12" s="122" t="str">
        <f ca="1">_xlfn.CONCAT("        catCanto: ","""",C12,"""",",   // Precatecumenado | Catecumenado | Liturgia | Eleccion")</f>
        <v xml:space="preserve">        catCanto: "Liturgia",   // Precatecumenado | Catecumenado | Liturgia | Eleccion</v>
      </c>
    </row>
    <row r="13" spans="2:32" ht="23" x14ac:dyDescent="0.35">
      <c r="L13" s="122" t="str">
        <f>_xlfn.CONCAT("        cejilla: ","""",C13,"""",",")</f>
        <v xml:space="preserve">        cejilla: "",</v>
      </c>
    </row>
    <row r="14" spans="2:32" ht="23" x14ac:dyDescent="0.35">
      <c r="L14" s="122" t="str">
        <f>_xlfn.CONCAT("        nCan: ","""",C14,"""",",")</f>
        <v xml:space="preserve">        nCan: "",</v>
      </c>
    </row>
    <row r="15" spans="2:32" ht="23" x14ac:dyDescent="0.35">
      <c r="L15" s="122" t="str">
        <f>_xlfn.CONCAT("        nCanURL: ","""",C15,"""",",")</f>
        <v xml:space="preserve">        nCanURL: "",</v>
      </c>
    </row>
    <row r="16" spans="2:32" ht="23" x14ac:dyDescent="0.35">
      <c r="C16">
        <f ca="1">VLOOKUP(C1,Table223[#Data],1,FALSE)</f>
        <v>183</v>
      </c>
      <c r="L16" s="122" t="str">
        <f ca="1">_xlfn.CONCAT("        dbno: ","""",C16,"""",",")</f>
        <v xml:space="preserve">        dbno: "183",</v>
      </c>
    </row>
    <row r="17" spans="1:40" ht="23" x14ac:dyDescent="0.35">
      <c r="L17" s="122" t="str">
        <f>_xlfn.CONCAT("        notes: ","""",C17,"""",",")</f>
        <v xml:space="preserve">        notes: "",</v>
      </c>
    </row>
    <row r="18" spans="1:40" ht="23" x14ac:dyDescent="0.35">
      <c r="C18" t="s">
        <v>988</v>
      </c>
      <c r="L18" s="122" t="str">
        <f>_xlfn.CONCAT("        mant: ","""",C18,"""",",")</f>
        <v xml:space="preserve">        mant: "Si",</v>
      </c>
    </row>
    <row r="19" spans="1:40" ht="23" x14ac:dyDescent="0.35">
      <c r="C19" t="str">
        <f ca="1">C7</f>
        <v>bendiciondelagua</v>
      </c>
      <c r="L19" s="122" t="str">
        <f ca="1">_xlfn.CONCAT("        audioSrc: ","""https://audio.resucito.do/",C19,".mp3""",",")</f>
        <v xml:space="preserve">        audioSrc: "https://audio.resucito.do/bendiciondelagua.mp3",</v>
      </c>
    </row>
    <row r="20" spans="1:40" ht="23" x14ac:dyDescent="0.35">
      <c r="L20" s="45" t="s">
        <v>989</v>
      </c>
    </row>
    <row r="21" spans="1:40" ht="23" x14ac:dyDescent="0.35">
      <c r="L21" s="122" t="s">
        <v>2400</v>
      </c>
    </row>
    <row r="22" spans="1:40" ht="23" x14ac:dyDescent="0.35">
      <c r="L22" s="122" t="s">
        <v>991</v>
      </c>
    </row>
    <row r="23" spans="1:40" ht="23" x14ac:dyDescent="0.35">
      <c r="L23" s="122" t="s">
        <v>992</v>
      </c>
    </row>
    <row r="24" spans="1:40" ht="23" x14ac:dyDescent="0.35">
      <c r="C24" t="s">
        <v>1014</v>
      </c>
      <c r="L24" s="122" t="s">
        <v>993</v>
      </c>
    </row>
    <row r="25" spans="1:40" ht="23" x14ac:dyDescent="0.35">
      <c r="L25" s="122" t="s">
        <v>994</v>
      </c>
    </row>
    <row r="26" spans="1:40" ht="23" x14ac:dyDescent="0.35">
      <c r="B26">
        <f ca="1">+C1-1</f>
        <v>182</v>
      </c>
      <c r="C26" t="str">
        <f ca="1">VLOOKUP(B26,Table4[#Data],13,FALSE)</f>
        <v>"/src/index.html?canto=antifonaparaelevangelio"</v>
      </c>
      <c r="L26" s="122" t="str">
        <f ca="1">_xlfn.CONCAT("        ant: ",C26,",")</f>
        <v xml:space="preserve">        ant: "/src/index.html?canto=antifonaparaelevangelio",</v>
      </c>
    </row>
    <row r="27" spans="1:40" ht="23" x14ac:dyDescent="0.35">
      <c r="B27">
        <f ca="1">+C1+1</f>
        <v>184</v>
      </c>
      <c r="C27" t="e">
        <f ca="1">VLOOKUP(B27,Table4[#Data],13,FALSE)</f>
        <v>#N/A</v>
      </c>
      <c r="L27" s="122" t="e">
        <f ca="1">_xlfn.CONCAT("        sig: ",C27,",")</f>
        <v>#N/A</v>
      </c>
    </row>
    <row r="28" spans="1:40" ht="23" x14ac:dyDescent="0.35">
      <c r="L28" s="45" t="s">
        <v>995</v>
      </c>
    </row>
    <row r="29" spans="1:40" ht="36" thickBot="1" x14ac:dyDescent="0.4">
      <c r="A29" s="48"/>
      <c r="B29" s="48"/>
      <c r="C29" s="48" t="s">
        <v>2401</v>
      </c>
      <c r="D29" s="48"/>
      <c r="E29" s="48"/>
      <c r="F29" s="48"/>
      <c r="G29" s="48"/>
      <c r="H29" s="48"/>
      <c r="I29" s="48"/>
      <c r="J29" s="48"/>
      <c r="K29" s="48"/>
      <c r="L29" s="123" t="s">
        <v>996</v>
      </c>
    </row>
    <row r="30" spans="1:40" ht="24.5" thickTop="1" thickBot="1" x14ac:dyDescent="0.55000000000000004">
      <c r="B30" t="s">
        <v>2463</v>
      </c>
      <c r="C30" s="124" t="s">
        <v>2428</v>
      </c>
      <c r="D30" s="125" t="s">
        <v>1015</v>
      </c>
      <c r="E30" s="51" t="s">
        <v>1016</v>
      </c>
      <c r="F30" s="52"/>
      <c r="G30" s="52"/>
      <c r="H30" s="51"/>
      <c r="I30" s="51"/>
      <c r="J30" s="53"/>
      <c r="K30" s="53"/>
      <c r="L30" s="77" t="str">
        <f t="shared" ref="L30:L31" si="0">IF(C30="","",_xlfn.CONCAT("            { line: ","""",C30,", ",M30:AN30,""", sC: ","""",B30,"""},"))</f>
        <v xml:space="preserve">            { line: "Oh Dios, (Mi,m,20)", sC: "pa ast"},</v>
      </c>
      <c r="M30" s="55" t="str">
        <f t="shared" ref="M30:M35" si="1">IF(N30="","","(")</f>
        <v>(</v>
      </c>
      <c r="N30" s="56" t="str">
        <f t="shared" ref="N30:N72" si="2">IF(D30="","",D30)</f>
        <v>Mi</v>
      </c>
      <c r="O30" s="57" t="str">
        <f t="shared" ref="O30:O35" si="3">IF(N30="","",",")</f>
        <v>,</v>
      </c>
      <c r="P30" s="58" t="str">
        <f t="shared" ref="P30:P72" si="4">IF(E30="","",E30)</f>
        <v>m</v>
      </c>
      <c r="Q30" s="59" t="str">
        <f t="shared" ref="Q30:Q35" si="5">IF(N30="","",",")</f>
        <v>,</v>
      </c>
      <c r="R30" s="60">
        <f t="shared" ref="R30:R72" si="6">IF(N30="Do",10,IF(N30="Re",22,IF(N30="Mi",20,IF(N30="Fa",20,IF(N30="Sol",14,IF(N30="La",20,IF(N30="Si",20,IF(N30="Do#",14,IF(N30="Fa#",15,IF(N30="Sol#",20,IF(N30="Si♭",17,"")))))))))))</f>
        <v>20</v>
      </c>
      <c r="S30" s="55" t="str">
        <f t="shared" ref="S30:S35" si="7">IF(N30="","",")")</f>
        <v>)</v>
      </c>
      <c r="T30" s="61" t="str">
        <f t="shared" ref="T30:T35" si="8">IF(U30="","","(")</f>
        <v/>
      </c>
      <c r="U30" s="62" t="str">
        <f t="shared" ref="U30:U72" si="9">IF(F30="","",F30)</f>
        <v/>
      </c>
      <c r="V30" s="63" t="str">
        <f t="shared" ref="V30:V35" si="10">IF(U30="","",",")</f>
        <v/>
      </c>
      <c r="W30" s="64" t="str">
        <f t="shared" ref="W30:W72" si="11">IF(G30="","",G30)</f>
        <v/>
      </c>
      <c r="X30" s="63" t="str">
        <f t="shared" ref="X30:X35" si="12">IF(U30="","",",")</f>
        <v/>
      </c>
      <c r="Y30" s="63" t="str">
        <f t="shared" ref="Y30:Y35" si="13">IF(U30="","",250)</f>
        <v/>
      </c>
      <c r="Z30" s="55" t="str">
        <f t="shared" ref="Z30:Z35" si="14">IF(U30="","",")")</f>
        <v/>
      </c>
      <c r="AA30" s="65" t="str">
        <f t="shared" ref="AA30:AA35" si="15">IF(AB30="","","(")</f>
        <v/>
      </c>
      <c r="AB30" s="56" t="str">
        <f t="shared" ref="AB30:AB72" si="16">IF(H30="","",H30)</f>
        <v/>
      </c>
      <c r="AC30" s="66" t="str">
        <f t="shared" ref="AC30:AC35" si="17">IF(AB30="","",",")</f>
        <v/>
      </c>
      <c r="AD30" s="58" t="str">
        <f t="shared" ref="AD30:AD35" si="18">IF(I30="","",I30)</f>
        <v/>
      </c>
      <c r="AE30" s="67" t="str">
        <f t="shared" ref="AE30:AE35" si="19">IF(AB30="","",",")</f>
        <v/>
      </c>
      <c r="AF30" s="60" t="str">
        <f t="shared" ref="AF30:AF35" si="20">IF(AB30="","",350)</f>
        <v/>
      </c>
      <c r="AG30" s="60" t="str">
        <f t="shared" ref="AG30:AG35" si="21">IF(AB30="","",")")</f>
        <v/>
      </c>
      <c r="AH30" s="68" t="str">
        <f t="shared" ref="AH30:AH35" si="22">IF(AI30="","","(")</f>
        <v/>
      </c>
      <c r="AI30" s="69" t="str">
        <f t="shared" ref="AI30:AI72"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1:40" ht="24.5" thickTop="1" thickBot="1" x14ac:dyDescent="0.55000000000000004">
      <c r="C31" s="124" t="s">
        <v>2429</v>
      </c>
      <c r="D31" s="125" t="s">
        <v>1017</v>
      </c>
      <c r="E31" s="51" t="s">
        <v>1016</v>
      </c>
      <c r="F31" s="52" t="s">
        <v>988</v>
      </c>
      <c r="G31" s="52">
        <v>7</v>
      </c>
      <c r="H31" s="51"/>
      <c r="I31" s="51"/>
      <c r="J31" s="53"/>
      <c r="K31" s="53"/>
      <c r="L31" s="77" t="str">
        <f t="shared" si="0"/>
        <v xml:space="preserve">            { line: "que por mediode los signos sacramentales, (La,m,20)(Si,7,250)", sC: ""},</v>
      </c>
      <c r="M31" s="55" t="str">
        <f t="shared" si="1"/>
        <v>(</v>
      </c>
      <c r="N31" s="56" t="str">
        <f t="shared" si="2"/>
        <v>La</v>
      </c>
      <c r="O31" s="57" t="str">
        <f t="shared" si="3"/>
        <v>,</v>
      </c>
      <c r="P31" s="58" t="str">
        <f t="shared" si="4"/>
        <v>m</v>
      </c>
      <c r="Q31" s="59" t="str">
        <f t="shared" si="5"/>
        <v>,</v>
      </c>
      <c r="R31" s="60">
        <f t="shared" si="6"/>
        <v>20</v>
      </c>
      <c r="S31" s="55" t="str">
        <f t="shared" si="7"/>
        <v>)</v>
      </c>
      <c r="T31" s="61" t="str">
        <f t="shared" si="8"/>
        <v>(</v>
      </c>
      <c r="U31" s="62" t="str">
        <f t="shared" si="9"/>
        <v>Si</v>
      </c>
      <c r="V31" s="63" t="str">
        <f t="shared" si="10"/>
        <v>,</v>
      </c>
      <c r="W31" s="64">
        <f t="shared" si="11"/>
        <v>7</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1:40" ht="24.5" thickTop="1" thickBot="1" x14ac:dyDescent="0.55000000000000004">
      <c r="C32" s="124" t="s">
        <v>2430</v>
      </c>
      <c r="D32" s="125"/>
      <c r="E32" s="51"/>
      <c r="F32" s="52"/>
      <c r="G32" s="52"/>
      <c r="H32" s="51"/>
      <c r="I32" s="51"/>
      <c r="J32" s="53"/>
      <c r="K32" s="53"/>
      <c r="L32" s="77" t="str">
        <f>IF(C32="","",_xlfn.CONCAT("            { line: ","""",C32,", ",M32:AN32,""", sC: ","""",B32,"""},"))</f>
        <v xml:space="preserve">            { line: "tú obras con invisible potencia, ", sC: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4.5" thickTop="1" thickBot="1" x14ac:dyDescent="0.55000000000000004">
      <c r="C33" s="124" t="s">
        <v>2431</v>
      </c>
      <c r="D33" s="125" t="s">
        <v>1015</v>
      </c>
      <c r="E33" s="51" t="s">
        <v>1016</v>
      </c>
      <c r="F33" s="52"/>
      <c r="G33" s="52"/>
      <c r="H33" s="51"/>
      <c r="I33" s="51"/>
      <c r="J33" s="53"/>
      <c r="K33" s="53"/>
      <c r="L33" s="77" t="str">
        <f>IF(C33="","",_xlfn.CONCAT("            { line: ","""",C33,", ",M33:AN33,""", sC: ","""",B33,"""},"))</f>
        <v xml:space="preserve">            { line: "las maravillas de la salvación., (Mi,m,20)", sC: ""},</v>
      </c>
      <c r="M33" s="55" t="str">
        <f t="shared" si="1"/>
        <v>(</v>
      </c>
      <c r="N33" s="56" t="str">
        <f t="shared" si="2"/>
        <v>Mi</v>
      </c>
      <c r="O33" s="57" t="str">
        <f t="shared" si="3"/>
        <v>,</v>
      </c>
      <c r="P33" s="58" t="str">
        <f t="shared" si="4"/>
        <v>m</v>
      </c>
      <c r="Q33" s="59" t="str">
        <f t="shared" si="5"/>
        <v>,</v>
      </c>
      <c r="R33" s="60">
        <f t="shared" si="6"/>
        <v>20</v>
      </c>
      <c r="S33" s="55" t="str">
        <f t="shared" si="7"/>
        <v>)</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6.5" thickTop="1" thickBot="1" x14ac:dyDescent="0.55000000000000004">
      <c r="A34" s="72"/>
      <c r="B34" s="72"/>
      <c r="C34" s="72"/>
      <c r="D34" s="73"/>
      <c r="E34" s="73"/>
      <c r="F34" s="73"/>
      <c r="G34" s="73"/>
      <c r="H34" s="73"/>
      <c r="I34" s="73"/>
      <c r="J34" s="73"/>
      <c r="K34" s="73"/>
      <c r="L34" s="74" t="s">
        <v>997</v>
      </c>
      <c r="M34" s="55"/>
      <c r="N34" s="56"/>
      <c r="O34" s="57"/>
      <c r="P34" s="58"/>
      <c r="Q34" s="59"/>
      <c r="R34" s="60" t="str">
        <f>IF(N34="Do",10,IF(N34="Re",22,IF(N34="Mi",20,IF(N34="Fa",20,IF(N34="Sol",14,IF(N34="La",20,IF(N34="Si",20,IF(N34="Do#",14,IF(N34="Fa#",15,IF(N34="Sol#",20,IF(N34="Si♭",17,"")))))))))))</f>
        <v/>
      </c>
      <c r="S34" s="55"/>
      <c r="T34" s="61"/>
      <c r="U34" s="62"/>
      <c r="V34" s="63"/>
      <c r="W34" s="64"/>
      <c r="X34" s="63"/>
      <c r="Y34" s="63"/>
      <c r="Z34" s="55"/>
      <c r="AA34" s="65"/>
      <c r="AB34" s="56"/>
      <c r="AC34" s="66"/>
      <c r="AD34" s="58"/>
      <c r="AE34" s="67"/>
      <c r="AF34" s="60"/>
      <c r="AG34" s="60"/>
      <c r="AH34" s="68"/>
      <c r="AI34" s="69"/>
      <c r="AJ34" s="63"/>
      <c r="AK34" s="63"/>
      <c r="AL34" s="63"/>
      <c r="AM34" s="63"/>
      <c r="AN34" s="63"/>
    </row>
    <row r="35" spans="1:40" ht="24.5" thickTop="1" thickBot="1" x14ac:dyDescent="0.55000000000000004">
      <c r="C35" s="124" t="s">
        <v>2432</v>
      </c>
      <c r="D35" s="125"/>
      <c r="E35" s="51"/>
      <c r="F35" s="52"/>
      <c r="G35" s="52"/>
      <c r="H35" s="51"/>
      <c r="I35" s="51"/>
      <c r="J35" s="53"/>
      <c r="K35" s="53"/>
      <c r="L35" s="77" t="str">
        <f t="shared" ref="L35:L40" si="29">IF(C35="","",_xlfn.CONCAT("            { line: ","""",C35,", ",M35:AN35,""", sC: ","""",B35,"""},"))</f>
        <v xml:space="preserve">            { line: "De muchos modos, ", sC: ""},</v>
      </c>
      <c r="M35" s="55" t="str">
        <f t="shared" si="1"/>
        <v/>
      </c>
      <c r="N35" s="56" t="str">
        <f t="shared" si="2"/>
        <v/>
      </c>
      <c r="O35" s="57" t="str">
        <f t="shared" si="3"/>
        <v/>
      </c>
      <c r="P35" s="58" t="str">
        <f t="shared" si="4"/>
        <v/>
      </c>
      <c r="Q35" s="59" t="str">
        <f t="shared" si="5"/>
        <v/>
      </c>
      <c r="R35" s="60" t="str">
        <f t="shared" si="6"/>
        <v/>
      </c>
      <c r="S35" s="55" t="str">
        <f t="shared" si="7"/>
        <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4.5" thickTop="1" thickBot="1" x14ac:dyDescent="0.55000000000000004">
      <c r="C36" s="124" t="s">
        <v>2433</v>
      </c>
      <c r="D36" s="125" t="s">
        <v>1017</v>
      </c>
      <c r="E36" s="51" t="s">
        <v>1016</v>
      </c>
      <c r="F36" s="52"/>
      <c r="G36" s="52"/>
      <c r="H36" s="51"/>
      <c r="I36" s="51"/>
      <c r="J36" s="53"/>
      <c r="K36" s="53"/>
      <c r="L36" s="54" t="str">
        <f t="shared" si="29"/>
        <v xml:space="preserve">            { line: "a través de los tiempos, (La,m,20)", sC: ""},</v>
      </c>
      <c r="M36" s="55" t="str">
        <f>IF(N36="","","(")</f>
        <v>(</v>
      </c>
      <c r="N36" s="56" t="str">
        <f>IF(D36="","",D36)</f>
        <v>La</v>
      </c>
      <c r="O36" s="57" t="str">
        <f>IF(N36="","",",")</f>
        <v>,</v>
      </c>
      <c r="P36" s="58" t="str">
        <f>IF(E36="","",E36)</f>
        <v>m</v>
      </c>
      <c r="Q36" s="59" t="str">
        <f>IF(N36="","",",")</f>
        <v>,</v>
      </c>
      <c r="R36" s="60">
        <f t="shared" si="6"/>
        <v>20</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4.5" thickTop="1" thickBot="1" x14ac:dyDescent="0.55000000000000004">
      <c r="C37" s="124" t="s">
        <v>2434</v>
      </c>
      <c r="D37" s="125" t="s">
        <v>1106</v>
      </c>
      <c r="E37" s="51"/>
      <c r="F37" s="52"/>
      <c r="G37" s="52"/>
      <c r="H37" s="51"/>
      <c r="I37" s="51"/>
      <c r="J37" s="53"/>
      <c r="K37" s="53"/>
      <c r="L37" s="54" t="str">
        <f t="shared" si="29"/>
        <v xml:space="preserve">            { line: "has preparado el agua, tu criatura,, (Do,,10)", sC: ""},</v>
      </c>
      <c r="M37" s="55" t="str">
        <f>IF(N37="","","(")</f>
        <v>(</v>
      </c>
      <c r="N37" s="56" t="str">
        <f>IF(D37="","",D37)</f>
        <v>Do</v>
      </c>
      <c r="O37" s="57" t="str">
        <f>IF(N37="","",",")</f>
        <v>,</v>
      </c>
      <c r="P37" s="58" t="str">
        <f>IF(E37="","",E37)</f>
        <v/>
      </c>
      <c r="Q37" s="59" t="str">
        <f>IF(N37="","",",")</f>
        <v>,</v>
      </c>
      <c r="R37" s="60">
        <f t="shared" si="6"/>
        <v>10</v>
      </c>
      <c r="S37" s="55" t="str">
        <f>IF(N37="","",")")</f>
        <v>)</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4.5" thickTop="1" thickBot="1" x14ac:dyDescent="0.55000000000000004">
      <c r="C38" s="124" t="s">
        <v>2435</v>
      </c>
      <c r="D38" s="125" t="s">
        <v>988</v>
      </c>
      <c r="E38" s="51">
        <v>7</v>
      </c>
      <c r="F38" s="52"/>
      <c r="G38" s="52"/>
      <c r="H38" s="51"/>
      <c r="I38" s="51"/>
      <c r="J38" s="53"/>
      <c r="K38" s="53"/>
      <c r="L38" s="54" t="str">
        <f t="shared" si="29"/>
        <v xml:space="preserve">            { line: "para que fuese signo del Bautismo., (Si,7,20)", sC: ""},</v>
      </c>
      <c r="M38" s="55" t="str">
        <f>IF(N38="","","(")</f>
        <v>(</v>
      </c>
      <c r="N38" s="56" t="str">
        <f>IF(D38="","",D38)</f>
        <v>Si</v>
      </c>
      <c r="O38" s="57" t="str">
        <f>IF(N38="","",",")</f>
        <v>,</v>
      </c>
      <c r="P38" s="58">
        <f>IF(E38="","",E38)</f>
        <v>7</v>
      </c>
      <c r="Q38" s="59" t="str">
        <f>IF(N38="","",",")</f>
        <v>,</v>
      </c>
      <c r="R38" s="60">
        <f t="shared" si="6"/>
        <v>20</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6.5" thickTop="1" thickBot="1" x14ac:dyDescent="0.55000000000000004">
      <c r="A39" s="72"/>
      <c r="B39" s="72"/>
      <c r="C39" s="72"/>
      <c r="D39" s="73"/>
      <c r="E39" s="73"/>
      <c r="F39" s="73"/>
      <c r="G39" s="73"/>
      <c r="H39" s="73"/>
      <c r="I39" s="73"/>
      <c r="J39" s="73"/>
      <c r="K39" s="73"/>
      <c r="L39" s="74" t="s">
        <v>997</v>
      </c>
      <c r="M39" s="55"/>
      <c r="N39" s="56"/>
      <c r="O39" s="57"/>
      <c r="P39" s="58"/>
      <c r="Q39" s="59"/>
      <c r="R39" s="60" t="str">
        <f>IF(N39="Do",10,IF(N39="Re",22,IF(N39="Mi",20,IF(N39="Fa",20,IF(N39="Sol",14,IF(N39="La",20,IF(N39="Si",20,IF(N39="Do#",14,IF(N39="Fa#",15,IF(N39="Sol#",20,IF(N39="Si♭",17,"")))))))))))</f>
        <v/>
      </c>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4.5" thickTop="1" thickBot="1" x14ac:dyDescent="0.55000000000000004">
      <c r="B40" t="s">
        <v>2468</v>
      </c>
      <c r="C40" s="124" t="s">
        <v>2436</v>
      </c>
      <c r="D40" s="125" t="s">
        <v>1015</v>
      </c>
      <c r="E40" s="51" t="s">
        <v>1016</v>
      </c>
      <c r="F40" s="52" t="s">
        <v>1017</v>
      </c>
      <c r="G40" s="52" t="s">
        <v>1016</v>
      </c>
      <c r="H40" s="51"/>
      <c r="I40" s="51"/>
      <c r="J40" s="53" t="s">
        <v>988</v>
      </c>
      <c r="K40" s="53">
        <v>7</v>
      </c>
      <c r="L40" s="77" t="str">
        <f t="shared" si="29"/>
        <v xml:space="preserve">            { line: "Desde los orígenes tu Espíritu*, (Mi,m,20)(La,m,250)(Si,7,450)", sC: "ast1"},</v>
      </c>
      <c r="M40" s="55" t="str">
        <f t="shared" ref="M40:M44" si="30">IF(N40="","","(")</f>
        <v>(</v>
      </c>
      <c r="N40" s="56" t="str">
        <f t="shared" ref="N40:N44" si="31">IF(D40="","",D40)</f>
        <v>Mi</v>
      </c>
      <c r="O40" s="57" t="str">
        <f t="shared" ref="O40:O44" si="32">IF(N40="","",",")</f>
        <v>,</v>
      </c>
      <c r="P40" s="58" t="str">
        <f t="shared" ref="P40:P44" si="33">IF(E40="","",E40)</f>
        <v>m</v>
      </c>
      <c r="Q40" s="59" t="str">
        <f t="shared" ref="Q40:Q44" si="34">IF(N40="","",",")</f>
        <v>,</v>
      </c>
      <c r="R40" s="60">
        <f t="shared" si="6"/>
        <v>20</v>
      </c>
      <c r="S40" s="55" t="str">
        <f t="shared" ref="S40:S44" si="35">IF(N40="","",")")</f>
        <v>)</v>
      </c>
      <c r="T40" s="61" t="str">
        <f t="shared" ref="T40:T44" si="36">IF(U40="","","(")</f>
        <v>(</v>
      </c>
      <c r="U40" s="62" t="str">
        <f t="shared" ref="U40:U44" si="37">IF(F40="","",F40)</f>
        <v>La</v>
      </c>
      <c r="V40" s="63" t="str">
        <f t="shared" ref="V40:V44" si="38">IF(U40="","",",")</f>
        <v>,</v>
      </c>
      <c r="W40" s="64" t="str">
        <f t="shared" ref="W40:W44" si="39">IF(G40="","",G40)</f>
        <v>m</v>
      </c>
      <c r="X40" s="63" t="str">
        <f t="shared" ref="X40:X44" si="40">IF(U40="","",",")</f>
        <v>,</v>
      </c>
      <c r="Y40" s="63">
        <f t="shared" ref="Y40:Y44" si="41">IF(U40="","",250)</f>
        <v>250</v>
      </c>
      <c r="Z40" s="55" t="str">
        <f t="shared" ref="Z40:Z44" si="42">IF(U40="","",")")</f>
        <v>)</v>
      </c>
      <c r="AA40" s="65" t="str">
        <f t="shared" ref="AA40:AA44" si="43">IF(AB40="","","(")</f>
        <v/>
      </c>
      <c r="AB40" s="56" t="str">
        <f t="shared" ref="AB40:AB44" si="44">IF(H40="","",H40)</f>
        <v/>
      </c>
      <c r="AC40" s="66" t="str">
        <f t="shared" ref="AC40:AC44" si="45">IF(AB40="","",",")</f>
        <v/>
      </c>
      <c r="AD40" s="58" t="str">
        <f t="shared" ref="AD40:AD44" si="46">IF(I40="","",I40)</f>
        <v/>
      </c>
      <c r="AE40" s="67" t="str">
        <f t="shared" ref="AE40:AE44" si="47">IF(AB40="","",",")</f>
        <v/>
      </c>
      <c r="AF40" s="60" t="str">
        <f t="shared" ref="AF40:AF44" si="48">IF(AB40="","",350)</f>
        <v/>
      </c>
      <c r="AG40" s="60" t="str">
        <f t="shared" ref="AG40:AG44" si="49">IF(AB40="","",")")</f>
        <v/>
      </c>
      <c r="AH40" s="68" t="str">
        <f t="shared" ref="AH40:AH44" si="50">IF(AI40="","","(")</f>
        <v>(</v>
      </c>
      <c r="AI40" s="69" t="str">
        <f t="shared" ref="AI40:AI44" si="51">IF(J40="","",J40)</f>
        <v>Si</v>
      </c>
      <c r="AJ40" s="63" t="str">
        <f t="shared" ref="AJ40:AJ44" si="52">IF(AI40="","",",")</f>
        <v>,</v>
      </c>
      <c r="AK40" s="63">
        <f t="shared" ref="AK40:AK44" si="53">IF(K40="","",K40)</f>
        <v>7</v>
      </c>
      <c r="AL40" s="63" t="str">
        <f t="shared" ref="AL40:AL44" si="54">IF(AI40="","",",")</f>
        <v>,</v>
      </c>
      <c r="AM40" s="63">
        <f t="shared" ref="AM40:AM44" si="55">IF(AI40="","",450)</f>
        <v>450</v>
      </c>
      <c r="AN40" s="63" t="str">
        <f t="shared" ref="AN40:AN44" si="56">IF(AI40="","",")")</f>
        <v>)</v>
      </c>
    </row>
    <row r="41" spans="1:40" ht="24.5" thickTop="1" thickBot="1" x14ac:dyDescent="0.55000000000000004">
      <c r="C41" s="124" t="s">
        <v>2437</v>
      </c>
      <c r="D41" s="125"/>
      <c r="E41" s="51"/>
      <c r="F41" s="52"/>
      <c r="G41" s="52"/>
      <c r="H41" s="51"/>
      <c r="I41" s="51"/>
      <c r="J41" s="53"/>
      <c r="K41" s="53"/>
      <c r="L41" s="77" t="str">
        <f>IF(C41="","",_xlfn.CONCAT("            { line: ","""",C41,", ",M41:AN41,""", sC: ","""",B41,"""},"))</f>
        <v xml:space="preserve">            { line: "aleteaba sobre las aguas,, ", sC: ""},</v>
      </c>
      <c r="M41" s="55" t="str">
        <f t="shared" si="30"/>
        <v/>
      </c>
      <c r="N41" s="56" t="str">
        <f t="shared" si="31"/>
        <v/>
      </c>
      <c r="O41" s="57" t="str">
        <f t="shared" si="32"/>
        <v/>
      </c>
      <c r="P41" s="58" t="str">
        <f t="shared" si="33"/>
        <v/>
      </c>
      <c r="Q41" s="59" t="str">
        <f t="shared" si="34"/>
        <v/>
      </c>
      <c r="R41" s="60" t="str">
        <f t="shared" si="6"/>
        <v/>
      </c>
      <c r="S41" s="55" t="str">
        <f t="shared" si="35"/>
        <v/>
      </c>
      <c r="T41" s="61" t="str">
        <f t="shared" si="36"/>
        <v/>
      </c>
      <c r="U41" s="62" t="str">
        <f t="shared" si="37"/>
        <v/>
      </c>
      <c r="V41" s="63" t="str">
        <f t="shared" si="38"/>
        <v/>
      </c>
      <c r="W41" s="64" t="str">
        <f t="shared" si="39"/>
        <v/>
      </c>
      <c r="X41" s="63" t="str">
        <f t="shared" si="40"/>
        <v/>
      </c>
      <c r="Y41" s="63" t="str">
        <f t="shared" si="41"/>
        <v/>
      </c>
      <c r="Z41" s="55" t="str">
        <f t="shared" si="42"/>
        <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1:40" ht="24.5" thickTop="1" thickBot="1" x14ac:dyDescent="0.55000000000000004">
      <c r="C42" s="124" t="s">
        <v>2438</v>
      </c>
      <c r="D42" s="125"/>
      <c r="E42" s="51"/>
      <c r="F42" s="52"/>
      <c r="G42" s="52"/>
      <c r="H42" s="51"/>
      <c r="I42" s="51"/>
      <c r="J42" s="53"/>
      <c r="K42" s="53"/>
      <c r="L42" s="77" t="str">
        <f>IF(C42="","",_xlfn.CONCAT("            { line: ","""",C42,", ",M42:AN42,""", sC: ","""",B42,"""},"))</f>
        <v xml:space="preserve">            { line: "para que contuviesen la fuerza de santificar., ", sC: ""},</v>
      </c>
      <c r="M42" s="55" t="str">
        <f t="shared" si="30"/>
        <v/>
      </c>
      <c r="N42" s="56" t="str">
        <f t="shared" si="31"/>
        <v/>
      </c>
      <c r="O42" s="57" t="str">
        <f t="shared" si="32"/>
        <v/>
      </c>
      <c r="P42" s="58" t="str">
        <f t="shared" si="33"/>
        <v/>
      </c>
      <c r="Q42" s="59" t="str">
        <f t="shared" si="34"/>
        <v/>
      </c>
      <c r="R42" s="60" t="str">
        <f t="shared" si="6"/>
        <v/>
      </c>
      <c r="S42" s="55" t="str">
        <f t="shared" si="35"/>
        <v/>
      </c>
      <c r="T42" s="61" t="str">
        <f t="shared" si="36"/>
        <v/>
      </c>
      <c r="U42" s="62" t="str">
        <f t="shared" si="37"/>
        <v/>
      </c>
      <c r="V42" s="63" t="str">
        <f t="shared" si="38"/>
        <v/>
      </c>
      <c r="W42" s="64" t="str">
        <f t="shared" si="39"/>
        <v/>
      </c>
      <c r="X42" s="63" t="str">
        <f t="shared" si="40"/>
        <v/>
      </c>
      <c r="Y42" s="63" t="str">
        <f t="shared" si="41"/>
        <v/>
      </c>
      <c r="Z42" s="55" t="str">
        <f t="shared" si="42"/>
        <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1:40" ht="26.5" thickTop="1" thickBot="1" x14ac:dyDescent="0.55000000000000004">
      <c r="A43" s="72"/>
      <c r="B43" s="72"/>
      <c r="C43" s="72"/>
      <c r="D43" s="73"/>
      <c r="E43" s="73"/>
      <c r="F43" s="73"/>
      <c r="G43" s="73"/>
      <c r="H43" s="73"/>
      <c r="I43" s="73"/>
      <c r="J43" s="73"/>
      <c r="K43" s="73"/>
      <c r="L43" s="74" t="s">
        <v>997</v>
      </c>
      <c r="M43" s="55"/>
      <c r="N43" s="56"/>
      <c r="O43" s="57"/>
      <c r="P43" s="58"/>
      <c r="Q43" s="59"/>
      <c r="R43" s="60" t="str">
        <f>IF(N43="Do",10,IF(N43="Re",22,IF(N43="Mi",20,IF(N43="Fa",20,IF(N43="Sol",14,IF(N43="La",20,IF(N43="Si",20,IF(N43="Do#",14,IF(N43="Fa#",15,IF(N43="Sol#",20,IF(N43="Si♭",17,"")))))))))))</f>
        <v/>
      </c>
      <c r="S43" s="55"/>
      <c r="T43" s="61"/>
      <c r="U43" s="62"/>
      <c r="V43" s="63"/>
      <c r="W43" s="64"/>
      <c r="X43" s="63"/>
      <c r="Y43" s="63"/>
      <c r="Z43" s="55"/>
      <c r="AA43" s="65"/>
      <c r="AB43" s="56"/>
      <c r="AC43" s="66"/>
      <c r="AD43" s="58"/>
      <c r="AE43" s="67"/>
      <c r="AF43" s="60"/>
      <c r="AG43" s="60"/>
      <c r="AH43" s="68"/>
      <c r="AI43" s="69"/>
      <c r="AJ43" s="63"/>
      <c r="AK43" s="63"/>
      <c r="AL43" s="63"/>
      <c r="AM43" s="63"/>
      <c r="AN43" s="63"/>
    </row>
    <row r="44" spans="1:40" ht="24.5" thickTop="1" thickBot="1" x14ac:dyDescent="0.55000000000000004">
      <c r="B44" t="s">
        <v>2469</v>
      </c>
      <c r="C44" s="124" t="s">
        <v>2439</v>
      </c>
      <c r="D44" s="125" t="s">
        <v>1015</v>
      </c>
      <c r="E44" s="51" t="s">
        <v>1016</v>
      </c>
      <c r="F44" s="52" t="s">
        <v>1017</v>
      </c>
      <c r="G44" s="52" t="s">
        <v>1016</v>
      </c>
      <c r="H44" s="51"/>
      <c r="I44" s="51"/>
      <c r="J44" s="53" t="s">
        <v>988</v>
      </c>
      <c r="K44" s="53">
        <v>7</v>
      </c>
      <c r="L44" s="77" t="str">
        <f t="shared" ref="L44:L49" si="57">IF(C44="","",_xlfn.CONCAT("            { line: ","""",C44,", ",M44:AN44,""", sC: ","""",B44,"""},"))</f>
        <v xml:space="preserve">            { line: "Y también en el Diluvio*, (Mi,m,20)(La,m,250)(Si,7,450)", sC: "ast2"},</v>
      </c>
      <c r="M44" s="55" t="str">
        <f t="shared" si="30"/>
        <v>(</v>
      </c>
      <c r="N44" s="56" t="str">
        <f t="shared" si="31"/>
        <v>Mi</v>
      </c>
      <c r="O44" s="57" t="str">
        <f t="shared" si="32"/>
        <v>,</v>
      </c>
      <c r="P44" s="58" t="str">
        <f t="shared" si="33"/>
        <v>m</v>
      </c>
      <c r="Q44" s="59" t="str">
        <f t="shared" si="34"/>
        <v>,</v>
      </c>
      <c r="R44" s="60">
        <f t="shared" si="6"/>
        <v>20</v>
      </c>
      <c r="S44" s="55" t="str">
        <f t="shared" si="35"/>
        <v>)</v>
      </c>
      <c r="T44" s="61" t="str">
        <f t="shared" si="36"/>
        <v>(</v>
      </c>
      <c r="U44" s="62" t="str">
        <f t="shared" si="37"/>
        <v>La</v>
      </c>
      <c r="V44" s="63" t="str">
        <f t="shared" si="38"/>
        <v>,</v>
      </c>
      <c r="W44" s="64" t="str">
        <f t="shared" si="39"/>
        <v>m</v>
      </c>
      <c r="X44" s="63" t="str">
        <f t="shared" si="40"/>
        <v>,</v>
      </c>
      <c r="Y44" s="63">
        <f t="shared" si="41"/>
        <v>250</v>
      </c>
      <c r="Z44" s="55" t="str">
        <f t="shared" si="42"/>
        <v>)</v>
      </c>
      <c r="AA44" s="65" t="str">
        <f t="shared" si="43"/>
        <v/>
      </c>
      <c r="AB44" s="56" t="str">
        <f t="shared" si="44"/>
        <v/>
      </c>
      <c r="AC44" s="66" t="str">
        <f t="shared" si="45"/>
        <v/>
      </c>
      <c r="AD44" s="58" t="str">
        <f t="shared" si="46"/>
        <v/>
      </c>
      <c r="AE44" s="67" t="str">
        <f t="shared" si="47"/>
        <v/>
      </c>
      <c r="AF44" s="60" t="str">
        <f t="shared" si="48"/>
        <v/>
      </c>
      <c r="AG44" s="60" t="str">
        <f t="shared" si="49"/>
        <v/>
      </c>
      <c r="AH44" s="68" t="str">
        <f t="shared" si="50"/>
        <v>(</v>
      </c>
      <c r="AI44" s="69" t="str">
        <f t="shared" si="51"/>
        <v>Si</v>
      </c>
      <c r="AJ44" s="63" t="str">
        <f t="shared" si="52"/>
        <v>,</v>
      </c>
      <c r="AK44" s="63">
        <f t="shared" si="53"/>
        <v>7</v>
      </c>
      <c r="AL44" s="63" t="str">
        <f t="shared" si="54"/>
        <v>,</v>
      </c>
      <c r="AM44" s="63">
        <f t="shared" si="55"/>
        <v>450</v>
      </c>
      <c r="AN44" s="63" t="str">
        <f t="shared" si="56"/>
        <v>)</v>
      </c>
    </row>
    <row r="45" spans="1:40" ht="24.5" thickTop="1" thickBot="1" x14ac:dyDescent="0.55000000000000004">
      <c r="C45" s="124" t="s">
        <v>2440</v>
      </c>
      <c r="D45" s="125" t="s">
        <v>1015</v>
      </c>
      <c r="E45" s="51" t="s">
        <v>1016</v>
      </c>
      <c r="F45" s="52"/>
      <c r="G45" s="52"/>
      <c r="H45" s="51"/>
      <c r="I45" s="51"/>
      <c r="J45" s="53"/>
      <c r="K45" s="53"/>
      <c r="L45" s="54" t="str">
        <f t="shared" si="57"/>
        <v xml:space="preserve">            { line: "has prefigurado el Bautismo,, (Mi,m,20)", sC: ""},</v>
      </c>
      <c r="M45" s="55" t="str">
        <f>IF(N45="","","(")</f>
        <v>(</v>
      </c>
      <c r="N45" s="56" t="str">
        <f>IF(D45="","",D45)</f>
        <v>Mi</v>
      </c>
      <c r="O45" s="57" t="str">
        <f>IF(N45="","",",")</f>
        <v>,</v>
      </c>
      <c r="P45" s="58" t="str">
        <f>IF(E45="","",E45)</f>
        <v>m</v>
      </c>
      <c r="Q45" s="59" t="str">
        <f>IF(N45="","",",")</f>
        <v>,</v>
      </c>
      <c r="R45" s="60">
        <f t="shared" si="6"/>
        <v>20</v>
      </c>
      <c r="S45" s="55" t="str">
        <f>IF(N45="","",")")</f>
        <v>)</v>
      </c>
      <c r="T45" s="61" t="str">
        <f>IF(U45="","","(")</f>
        <v/>
      </c>
      <c r="U45" s="62" t="str">
        <f>IF(F45="","",F45)</f>
        <v/>
      </c>
      <c r="V45" s="63" t="str">
        <f>IF(U45="","",",")</f>
        <v/>
      </c>
      <c r="W45" s="64" t="str">
        <f>IF(G45="","",G45)</f>
        <v/>
      </c>
      <c r="X45" s="63" t="str">
        <f>IF(U45="","",",")</f>
        <v/>
      </c>
      <c r="Y45" s="63" t="str">
        <f>IF(U45="","",250)</f>
        <v/>
      </c>
      <c r="Z45" s="55" t="str">
        <f>IF(U45="","",")")</f>
        <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1:40" ht="24.5" thickTop="1" thickBot="1" x14ac:dyDescent="0.55000000000000004">
      <c r="C46" s="124" t="s">
        <v>2441</v>
      </c>
      <c r="D46" s="125" t="s">
        <v>1110</v>
      </c>
      <c r="E46" s="51"/>
      <c r="F46" s="52" t="s">
        <v>1106</v>
      </c>
      <c r="G46" s="52"/>
      <c r="H46" s="51"/>
      <c r="I46" s="51"/>
      <c r="J46" s="53"/>
      <c r="K46" s="53"/>
      <c r="L46" s="54" t="str">
        <f t="shared" si="57"/>
        <v xml:space="preserve">            { line: "para que hoy como ayer, (Re,,22)(Do,,250)", sC: ""},</v>
      </c>
      <c r="M46" s="55" t="str">
        <f>IF(N46="","","(")</f>
        <v>(</v>
      </c>
      <c r="N46" s="56" t="str">
        <f>IF(D46="","",D46)</f>
        <v>Re</v>
      </c>
      <c r="O46" s="57" t="str">
        <f>IF(N46="","",",")</f>
        <v>,</v>
      </c>
      <c r="P46" s="58" t="str">
        <f>IF(E46="","",E46)</f>
        <v/>
      </c>
      <c r="Q46" s="59" t="str">
        <f>IF(N46="","",",")</f>
        <v>,</v>
      </c>
      <c r="R46" s="60">
        <f t="shared" si="6"/>
        <v>22</v>
      </c>
      <c r="S46" s="55" t="str">
        <f>IF(N46="","",")")</f>
        <v>)</v>
      </c>
      <c r="T46" s="61" t="str">
        <f>IF(U46="","","(")</f>
        <v>(</v>
      </c>
      <c r="U46" s="62" t="str">
        <f>IF(F46="","",F46)</f>
        <v>Do</v>
      </c>
      <c r="V46" s="63" t="str">
        <f>IF(U46="","",",")</f>
        <v>,</v>
      </c>
      <c r="W46" s="64" t="str">
        <f>IF(G46="","",G46)</f>
        <v/>
      </c>
      <c r="X46" s="63" t="str">
        <f>IF(U46="","",",")</f>
        <v>,</v>
      </c>
      <c r="Y46" s="63">
        <f>IF(U46="","",250)</f>
        <v>250</v>
      </c>
      <c r="Z46" s="55" t="str">
        <f>IF(U46="","",")")</f>
        <v>)</v>
      </c>
      <c r="AA46" s="65" t="str">
        <f>IF(AB46="","","(")</f>
        <v/>
      </c>
      <c r="AB46" s="56" t="str">
        <f>IF(H46="","",H46)</f>
        <v/>
      </c>
      <c r="AC46" s="66" t="str">
        <f>IF(AB46="","",",")</f>
        <v/>
      </c>
      <c r="AD46" s="58" t="str">
        <f>IF(I46="","",I46)</f>
        <v/>
      </c>
      <c r="AE46" s="67" t="str">
        <f>IF(AB46="","",",")</f>
        <v/>
      </c>
      <c r="AF46" s="60" t="str">
        <f>IF(AB46="","",350)</f>
        <v/>
      </c>
      <c r="AG46" s="60" t="str">
        <f>IF(AB46="","",")")</f>
        <v/>
      </c>
      <c r="AH46" s="68" t="str">
        <f>IF(AI46="","","(")</f>
        <v/>
      </c>
      <c r="AI46" s="69" t="str">
        <f>IF(J46="","",J46)</f>
        <v/>
      </c>
      <c r="AJ46" s="63" t="str">
        <f>IF(AI46="","",",")</f>
        <v/>
      </c>
      <c r="AK46" s="63" t="str">
        <f>IF(K46="","",K46)</f>
        <v/>
      </c>
      <c r="AL46" s="63" t="str">
        <f>IF(AI46="","",",")</f>
        <v/>
      </c>
      <c r="AM46" s="63" t="str">
        <f>IF(AI46="","",450)</f>
        <v/>
      </c>
      <c r="AN46" s="63" t="str">
        <f>IF(AI46="","",")")</f>
        <v/>
      </c>
    </row>
    <row r="47" spans="1:40" ht="24.5" thickTop="1" thickBot="1" x14ac:dyDescent="0.55000000000000004">
      <c r="C47" s="124" t="s">
        <v>2442</v>
      </c>
      <c r="D47" s="125" t="s">
        <v>988</v>
      </c>
      <c r="E47" s="51">
        <v>7</v>
      </c>
      <c r="F47" s="52"/>
      <c r="G47" s="52"/>
      <c r="H47" s="51"/>
      <c r="I47" s="51"/>
      <c r="J47" s="53"/>
      <c r="K47" s="53"/>
      <c r="L47" s="54" t="str">
        <f t="shared" si="57"/>
        <v xml:space="preserve">            { line: "el agua señalase el fin del pecado, (Si,7,20)", sC: ""},</v>
      </c>
      <c r="M47" s="55" t="str">
        <f>IF(N47="","","(")</f>
        <v>(</v>
      </c>
      <c r="N47" s="56" t="str">
        <f>IF(D47="","",D47)</f>
        <v>Si</v>
      </c>
      <c r="O47" s="57" t="str">
        <f>IF(N47="","",",")</f>
        <v>,</v>
      </c>
      <c r="P47" s="58">
        <f>IF(E47="","",E47)</f>
        <v>7</v>
      </c>
      <c r="Q47" s="59" t="str">
        <f>IF(N47="","",",")</f>
        <v>,</v>
      </c>
      <c r="R47" s="60">
        <f t="shared" si="6"/>
        <v>20</v>
      </c>
      <c r="S47" s="55" t="str">
        <f>IF(N47="","",")")</f>
        <v>)</v>
      </c>
      <c r="T47" s="61" t="str">
        <f>IF(U47="","","(")</f>
        <v/>
      </c>
      <c r="U47" s="62" t="str">
        <f>IF(F47="","",F47)</f>
        <v/>
      </c>
      <c r="V47" s="63" t="str">
        <f>IF(U47="","",",")</f>
        <v/>
      </c>
      <c r="W47" s="64" t="str">
        <f>IF(G47="","",G47)</f>
        <v/>
      </c>
      <c r="X47" s="63" t="str">
        <f>IF(U47="","",",")</f>
        <v/>
      </c>
      <c r="Y47" s="63" t="str">
        <f>IF(U47="","",250)</f>
        <v/>
      </c>
      <c r="Z47" s="55" t="str">
        <f>IF(U47="","",")")</f>
        <v/>
      </c>
      <c r="AA47" s="65" t="str">
        <f>IF(AB47="","","(")</f>
        <v/>
      </c>
      <c r="AB47" s="56" t="str">
        <f>IF(H47="","",H47)</f>
        <v/>
      </c>
      <c r="AC47" s="66" t="str">
        <f>IF(AB47="","",",")</f>
        <v/>
      </c>
      <c r="AD47" s="58" t="str">
        <f>IF(I47="","",I47)</f>
        <v/>
      </c>
      <c r="AE47" s="67" t="str">
        <f>IF(AB47="","",",")</f>
        <v/>
      </c>
      <c r="AF47" s="60" t="str">
        <f>IF(AB47="","",350)</f>
        <v/>
      </c>
      <c r="AG47" s="60" t="str">
        <f>IF(AB47="","",")")</f>
        <v/>
      </c>
      <c r="AH47" s="68" t="str">
        <f>IF(AI47="","","(")</f>
        <v/>
      </c>
      <c r="AI47" s="69" t="str">
        <f>IF(J47="","",J47)</f>
        <v/>
      </c>
      <c r="AJ47" s="63" t="str">
        <f>IF(AI47="","",",")</f>
        <v/>
      </c>
      <c r="AK47" s="63" t="str">
        <f>IF(K47="","",K47)</f>
        <v/>
      </c>
      <c r="AL47" s="63" t="str">
        <f>IF(AI47="","",",")</f>
        <v/>
      </c>
      <c r="AM47" s="63" t="str">
        <f>IF(AI47="","",450)</f>
        <v/>
      </c>
      <c r="AN47" s="63" t="str">
        <f>IF(AI47="","",")")</f>
        <v/>
      </c>
    </row>
    <row r="48" spans="1:40" ht="24.5" thickTop="1" thickBot="1" x14ac:dyDescent="0.55000000000000004">
      <c r="C48" s="124" t="s">
        <v>2443</v>
      </c>
      <c r="D48" s="125" t="s">
        <v>1015</v>
      </c>
      <c r="E48" s="51" t="s">
        <v>1016</v>
      </c>
      <c r="F48" s="52"/>
      <c r="G48" s="52"/>
      <c r="H48" s="51"/>
      <c r="I48" s="51"/>
      <c r="J48" s="53"/>
      <c r="K48" s="53"/>
      <c r="L48" s="54" t="str">
        <f t="shared" si="57"/>
        <v xml:space="preserve">            { line: "y el inicio de la Vida Nueva., (Mi,m,20)", sC: ""},</v>
      </c>
      <c r="M48" s="55" t="str">
        <f t="shared" ref="M48:M50" si="58">IF(N48="","","(")</f>
        <v>(</v>
      </c>
      <c r="N48" s="56" t="str">
        <f t="shared" ref="N48:N50" si="59">IF(D48="","",D48)</f>
        <v>Mi</v>
      </c>
      <c r="O48" s="57" t="str">
        <f t="shared" ref="O48:O50" si="60">IF(N48="","",",")</f>
        <v>,</v>
      </c>
      <c r="P48" s="58" t="str">
        <f t="shared" ref="P48:P50" si="61">IF(E48="","",E48)</f>
        <v>m</v>
      </c>
      <c r="Q48" s="59" t="str">
        <f t="shared" ref="Q48:Q50" si="62">IF(N48="","",",")</f>
        <v>,</v>
      </c>
      <c r="R48" s="60">
        <f t="shared" si="6"/>
        <v>20</v>
      </c>
      <c r="S48" s="55" t="str">
        <f t="shared" ref="S48:S50" si="63">IF(N48="","",")")</f>
        <v>)</v>
      </c>
      <c r="T48" s="61" t="str">
        <f t="shared" ref="T48:T50" si="64">IF(U48="","","(")</f>
        <v/>
      </c>
      <c r="U48" s="62" t="str">
        <f t="shared" ref="U48:U50" si="65">IF(F48="","",F48)</f>
        <v/>
      </c>
      <c r="V48" s="63" t="str">
        <f t="shared" ref="V48:V50" si="66">IF(U48="","",",")</f>
        <v/>
      </c>
      <c r="W48" s="64" t="str">
        <f t="shared" ref="W48:W50" si="67">IF(G48="","",G48)</f>
        <v/>
      </c>
      <c r="X48" s="63" t="str">
        <f t="shared" ref="X48:X50" si="68">IF(U48="","",",")</f>
        <v/>
      </c>
      <c r="Y48" s="63" t="str">
        <f t="shared" ref="Y48:Y50" si="69">IF(U48="","",250)</f>
        <v/>
      </c>
      <c r="Z48" s="55" t="str">
        <f t="shared" ref="Z48:Z50" si="70">IF(U48="","",")")</f>
        <v/>
      </c>
      <c r="AA48" s="65" t="str">
        <f t="shared" ref="AA48:AA50" si="71">IF(AB48="","","(")</f>
        <v/>
      </c>
      <c r="AB48" s="56" t="str">
        <f t="shared" ref="AB48:AB50" si="72">IF(H48="","",H48)</f>
        <v/>
      </c>
      <c r="AC48" s="66" t="str">
        <f t="shared" ref="AC48:AC50" si="73">IF(AB48="","",",")</f>
        <v/>
      </c>
      <c r="AD48" s="58" t="str">
        <f t="shared" ref="AD48:AD50" si="74">IF(I48="","",I48)</f>
        <v/>
      </c>
      <c r="AE48" s="67" t="str">
        <f t="shared" ref="AE48:AE50" si="75">IF(AB48="","",",")</f>
        <v/>
      </c>
      <c r="AF48" s="60" t="str">
        <f t="shared" ref="AF48:AF50" si="76">IF(AB48="","",350)</f>
        <v/>
      </c>
      <c r="AG48" s="60" t="str">
        <f t="shared" ref="AG48:AG50" si="77">IF(AB48="","",")")</f>
        <v/>
      </c>
      <c r="AH48" s="68" t="str">
        <f t="shared" ref="AH48:AH50" si="78">IF(AI48="","","(")</f>
        <v/>
      </c>
      <c r="AI48" s="69" t="str">
        <f t="shared" ref="AI48:AI50" si="79">IF(J48="","",J48)</f>
        <v/>
      </c>
      <c r="AJ48" s="63" t="str">
        <f t="shared" ref="AJ48:AJ50" si="80">IF(AI48="","",",")</f>
        <v/>
      </c>
      <c r="AK48" s="63" t="str">
        <f t="shared" ref="AK48:AK50" si="81">IF(K48="","",K48)</f>
        <v/>
      </c>
      <c r="AL48" s="63" t="str">
        <f t="shared" ref="AL48:AL50" si="82">IF(AI48="","",",")</f>
        <v/>
      </c>
      <c r="AM48" s="63" t="str">
        <f t="shared" ref="AM48:AM50" si="83">IF(AI48="","",450)</f>
        <v/>
      </c>
      <c r="AN48" s="63" t="str">
        <f t="shared" ref="AN48:AN50" si="84">IF(AI48="","",")")</f>
        <v/>
      </c>
    </row>
    <row r="49" spans="1:40" ht="24.5" thickTop="1" thickBot="1" x14ac:dyDescent="0.55000000000000004">
      <c r="C49" s="124" t="s">
        <v>2444</v>
      </c>
      <c r="D49" s="125" t="s">
        <v>1110</v>
      </c>
      <c r="E49" s="51"/>
      <c r="F49" s="52"/>
      <c r="G49" s="52"/>
      <c r="H49" s="51"/>
      <c r="I49" s="51"/>
      <c r="J49" s="53"/>
      <c r="K49" s="53"/>
      <c r="L49" s="77" t="str">
        <f t="shared" si="57"/>
        <v xml:space="preserve">            { line: "Tú, has liberado de la esclavitud, (Re,,22)", sC: ""},</v>
      </c>
      <c r="M49" s="55" t="str">
        <f t="shared" si="58"/>
        <v>(</v>
      </c>
      <c r="N49" s="56" t="str">
        <f t="shared" si="59"/>
        <v>Re</v>
      </c>
      <c r="O49" s="57" t="str">
        <f t="shared" si="60"/>
        <v>,</v>
      </c>
      <c r="P49" s="58" t="str">
        <f t="shared" si="61"/>
        <v/>
      </c>
      <c r="Q49" s="59" t="str">
        <f t="shared" si="62"/>
        <v>,</v>
      </c>
      <c r="R49" s="60">
        <f t="shared" si="6"/>
        <v>22</v>
      </c>
      <c r="S49" s="55" t="str">
        <f t="shared" si="63"/>
        <v>)</v>
      </c>
      <c r="T49" s="61" t="str">
        <f t="shared" si="64"/>
        <v/>
      </c>
      <c r="U49" s="62" t="str">
        <f t="shared" si="65"/>
        <v/>
      </c>
      <c r="V49" s="63" t="str">
        <f t="shared" si="66"/>
        <v/>
      </c>
      <c r="W49" s="64" t="str">
        <f t="shared" si="67"/>
        <v/>
      </c>
      <c r="X49" s="63" t="str">
        <f t="shared" si="68"/>
        <v/>
      </c>
      <c r="Y49" s="63" t="str">
        <f t="shared" si="69"/>
        <v/>
      </c>
      <c r="Z49" s="55" t="str">
        <f t="shared" si="70"/>
        <v/>
      </c>
      <c r="AA49" s="65" t="str">
        <f t="shared" si="71"/>
        <v/>
      </c>
      <c r="AB49" s="56" t="str">
        <f t="shared" si="72"/>
        <v/>
      </c>
      <c r="AC49" s="66" t="str">
        <f t="shared" si="73"/>
        <v/>
      </c>
      <c r="AD49" s="58" t="str">
        <f t="shared" si="74"/>
        <v/>
      </c>
      <c r="AE49" s="67" t="str">
        <f t="shared" si="75"/>
        <v/>
      </c>
      <c r="AF49" s="60" t="str">
        <f t="shared" si="76"/>
        <v/>
      </c>
      <c r="AG49" s="60" t="str">
        <f t="shared" si="77"/>
        <v/>
      </c>
      <c r="AH49" s="68" t="str">
        <f t="shared" si="78"/>
        <v/>
      </c>
      <c r="AI49" s="69" t="str">
        <f t="shared" si="79"/>
        <v/>
      </c>
      <c r="AJ49" s="63" t="str">
        <f t="shared" si="80"/>
        <v/>
      </c>
      <c r="AK49" s="63" t="str">
        <f t="shared" si="81"/>
        <v/>
      </c>
      <c r="AL49" s="63" t="str">
        <f t="shared" si="82"/>
        <v/>
      </c>
      <c r="AM49" s="63" t="str">
        <f t="shared" si="83"/>
        <v/>
      </c>
      <c r="AN49" s="63" t="str">
        <f t="shared" si="84"/>
        <v/>
      </c>
    </row>
    <row r="50" spans="1:40" ht="24.5" thickTop="1" thickBot="1" x14ac:dyDescent="0.55000000000000004">
      <c r="C50" s="124" t="s">
        <v>2445</v>
      </c>
      <c r="D50" s="125" t="s">
        <v>1015</v>
      </c>
      <c r="E50" s="51" t="s">
        <v>1016</v>
      </c>
      <c r="F50" s="52"/>
      <c r="G50" s="52"/>
      <c r="H50" s="51"/>
      <c r="I50" s="51"/>
      <c r="J50" s="53"/>
      <c r="K50" s="53"/>
      <c r="L50" s="77" t="str">
        <f>IF(C50="","",_xlfn.CONCAT("            { line: ","""",C50,", ",M50:AN50,""", sC: ","""",B50,"""},"))</f>
        <v xml:space="preserve">            { line: "a los hijos de Abraham, (Mi,m,20)", sC: ""},</v>
      </c>
      <c r="M50" s="55" t="str">
        <f t="shared" si="58"/>
        <v>(</v>
      </c>
      <c r="N50" s="56" t="str">
        <f t="shared" si="59"/>
        <v>Mi</v>
      </c>
      <c r="O50" s="57" t="str">
        <f t="shared" si="60"/>
        <v>,</v>
      </c>
      <c r="P50" s="58" t="str">
        <f t="shared" si="61"/>
        <v>m</v>
      </c>
      <c r="Q50" s="59" t="str">
        <f t="shared" si="62"/>
        <v>,</v>
      </c>
      <c r="R50" s="60">
        <f t="shared" si="6"/>
        <v>20</v>
      </c>
      <c r="S50" s="55" t="str">
        <f t="shared" si="63"/>
        <v>)</v>
      </c>
      <c r="T50" s="61" t="str">
        <f t="shared" si="64"/>
        <v/>
      </c>
      <c r="U50" s="62" t="str">
        <f t="shared" si="65"/>
        <v/>
      </c>
      <c r="V50" s="63" t="str">
        <f t="shared" si="66"/>
        <v/>
      </c>
      <c r="W50" s="64" t="str">
        <f t="shared" si="67"/>
        <v/>
      </c>
      <c r="X50" s="63" t="str">
        <f t="shared" si="68"/>
        <v/>
      </c>
      <c r="Y50" s="63" t="str">
        <f t="shared" si="69"/>
        <v/>
      </c>
      <c r="Z50" s="55" t="str">
        <f t="shared" si="70"/>
        <v/>
      </c>
      <c r="AA50" s="65" t="str">
        <f t="shared" si="71"/>
        <v/>
      </c>
      <c r="AB50" s="56" t="str">
        <f t="shared" si="72"/>
        <v/>
      </c>
      <c r="AC50" s="66" t="str">
        <f t="shared" si="73"/>
        <v/>
      </c>
      <c r="AD50" s="58" t="str">
        <f t="shared" si="74"/>
        <v/>
      </c>
      <c r="AE50" s="67" t="str">
        <f t="shared" si="75"/>
        <v/>
      </c>
      <c r="AF50" s="60" t="str">
        <f t="shared" si="76"/>
        <v/>
      </c>
      <c r="AG50" s="60" t="str">
        <f t="shared" si="77"/>
        <v/>
      </c>
      <c r="AH50" s="68" t="str">
        <f t="shared" si="78"/>
        <v/>
      </c>
      <c r="AI50" s="69" t="str">
        <f t="shared" si="79"/>
        <v/>
      </c>
      <c r="AJ50" s="63" t="str">
        <f t="shared" si="80"/>
        <v/>
      </c>
      <c r="AK50" s="63" t="str">
        <f t="shared" si="81"/>
        <v/>
      </c>
      <c r="AL50" s="63" t="str">
        <f t="shared" si="82"/>
        <v/>
      </c>
      <c r="AM50" s="63" t="str">
        <f t="shared" si="83"/>
        <v/>
      </c>
      <c r="AN50" s="63" t="str">
        <f t="shared" si="84"/>
        <v/>
      </c>
    </row>
    <row r="51" spans="1:40" ht="26.5" thickTop="1" thickBot="1" x14ac:dyDescent="0.55000000000000004">
      <c r="A51" s="72"/>
      <c r="B51" s="72"/>
      <c r="C51" s="72"/>
      <c r="D51" s="73"/>
      <c r="E51" s="73"/>
      <c r="F51" s="73"/>
      <c r="G51" s="73"/>
      <c r="H51" s="73"/>
      <c r="I51" s="73"/>
      <c r="J51" s="73"/>
      <c r="K51" s="73"/>
      <c r="L51" s="74" t="s">
        <v>997</v>
      </c>
      <c r="M51" s="55"/>
      <c r="N51" s="56"/>
      <c r="O51" s="57"/>
      <c r="P51" s="58"/>
      <c r="Q51" s="59"/>
      <c r="R51" s="60" t="str">
        <f>IF(N51="Do",10,IF(N51="Re",22,IF(N51="Mi",20,IF(N51="Fa",20,IF(N51="Sol",14,IF(N51="La",20,IF(N51="Si",20,IF(N51="Do#",14,IF(N51="Fa#",15,IF(N51="Sol#",20,IF(N51="Si♭",17,"")))))))))))</f>
        <v/>
      </c>
      <c r="S51" s="55"/>
      <c r="T51" s="61"/>
      <c r="U51" s="62"/>
      <c r="V51" s="63"/>
      <c r="W51" s="64"/>
      <c r="X51" s="63"/>
      <c r="Y51" s="63"/>
      <c r="Z51" s="55"/>
      <c r="AA51" s="65"/>
      <c r="AB51" s="56"/>
      <c r="AC51" s="66"/>
      <c r="AD51" s="58"/>
      <c r="AE51" s="67"/>
      <c r="AF51" s="60"/>
      <c r="AG51" s="60"/>
      <c r="AH51" s="68"/>
      <c r="AI51" s="69"/>
      <c r="AJ51" s="63"/>
      <c r="AK51" s="63"/>
      <c r="AL51" s="63"/>
      <c r="AM51" s="63"/>
      <c r="AN51" s="63"/>
    </row>
    <row r="52" spans="1:40" ht="24.5" outlineLevel="1" thickTop="1" thickBot="1" x14ac:dyDescent="0.55000000000000004">
      <c r="C52" s="124" t="s">
        <v>2446</v>
      </c>
      <c r="D52" s="125"/>
      <c r="E52" s="51"/>
      <c r="F52" s="52"/>
      <c r="G52" s="52"/>
      <c r="H52" s="51"/>
      <c r="I52" s="51"/>
      <c r="J52" s="53"/>
      <c r="K52" s="53"/>
      <c r="L52" s="54" t="str">
        <f t="shared" ref="L52:L72" si="85">IF(C52="","",_xlfn.CONCAT("            { line: ","""",C52,", ",M52:AN52,""", sC: ","""",B52,"""},"))</f>
        <v xml:space="preserve">            { line: "haciéndoles pasar ilesos el Mar Rojo,, ", sC: ""},</v>
      </c>
      <c r="M52" s="55" t="str">
        <f t="shared" ref="M52:M72" si="86">IF(N52="","","(")</f>
        <v/>
      </c>
      <c r="N52" s="56" t="str">
        <f t="shared" si="2"/>
        <v/>
      </c>
      <c r="O52" s="57" t="str">
        <f t="shared" ref="O52:O72" si="87">IF(N52="","",",")</f>
        <v/>
      </c>
      <c r="P52" s="58" t="str">
        <f t="shared" si="4"/>
        <v/>
      </c>
      <c r="Q52" s="59" t="str">
        <f t="shared" ref="Q52:Q72" si="88">IF(N52="","",",")</f>
        <v/>
      </c>
      <c r="R52" s="60" t="str">
        <f t="shared" si="6"/>
        <v/>
      </c>
      <c r="S52" s="55" t="str">
        <f t="shared" ref="S52:S72" si="89">IF(N52="","",")")</f>
        <v/>
      </c>
      <c r="T52" s="61" t="str">
        <f t="shared" ref="T52:T72" si="90">IF(U52="","","(")</f>
        <v/>
      </c>
      <c r="U52" s="62" t="str">
        <f t="shared" si="9"/>
        <v/>
      </c>
      <c r="V52" s="63" t="str">
        <f t="shared" ref="V52:V72" si="91">IF(U52="","",",")</f>
        <v/>
      </c>
      <c r="W52" s="64" t="str">
        <f t="shared" si="11"/>
        <v/>
      </c>
      <c r="X52" s="63" t="str">
        <f t="shared" ref="X52:X72" si="92">IF(U52="","",",")</f>
        <v/>
      </c>
      <c r="Y52" s="63" t="str">
        <f t="shared" ref="Y52:Y72" si="93">IF(U52="","",250)</f>
        <v/>
      </c>
      <c r="Z52" s="55" t="str">
        <f t="shared" ref="Z52:Z72" si="94">IF(U52="","",")")</f>
        <v/>
      </c>
      <c r="AA52" s="65" t="str">
        <f t="shared" ref="AA52:AA72" si="95">IF(AB52="","","(")</f>
        <v/>
      </c>
      <c r="AB52" s="56" t="str">
        <f t="shared" si="16"/>
        <v/>
      </c>
      <c r="AC52" s="66" t="str">
        <f t="shared" ref="AC52:AC72" si="96">IF(AB52="","",",")</f>
        <v/>
      </c>
      <c r="AD52" s="58" t="str">
        <f t="shared" ref="AD52:AD72" si="97">IF(I52="","",I52)</f>
        <v/>
      </c>
      <c r="AE52" s="67" t="str">
        <f t="shared" ref="AE52:AE72" si="98">IF(AB52="","",",")</f>
        <v/>
      </c>
      <c r="AF52" s="60" t="str">
        <f t="shared" ref="AF52:AF72" si="99">IF(AB52="","",350)</f>
        <v/>
      </c>
      <c r="AG52" s="60" t="str">
        <f t="shared" ref="AG52:AG72" si="100">IF(AB52="","",")")</f>
        <v/>
      </c>
      <c r="AH52" s="68" t="str">
        <f t="shared" ref="AH52:AH72" si="101">IF(AI52="","","(")</f>
        <v/>
      </c>
      <c r="AI52" s="69" t="str">
        <f t="shared" si="23"/>
        <v/>
      </c>
      <c r="AJ52" s="63" t="str">
        <f t="shared" ref="AJ52:AJ72" si="102">IF(AI52="","",",")</f>
        <v/>
      </c>
      <c r="AK52" s="63" t="str">
        <f t="shared" ref="AK52:AK72" si="103">IF(K52="","",K52)</f>
        <v/>
      </c>
      <c r="AL52" s="63" t="str">
        <f t="shared" ref="AL52:AL72" si="104">IF(AI52="","",",")</f>
        <v/>
      </c>
      <c r="AM52" s="63" t="str">
        <f t="shared" ref="AM52:AM72" si="105">IF(AI52="","",450)</f>
        <v/>
      </c>
      <c r="AN52" s="63" t="str">
        <f t="shared" ref="AN52:AN72" si="106">IF(AI52="","",")")</f>
        <v/>
      </c>
    </row>
    <row r="53" spans="1:40" ht="24.5" outlineLevel="1" thickTop="1" thickBot="1" x14ac:dyDescent="0.55000000000000004">
      <c r="C53" s="124" t="s">
        <v>2447</v>
      </c>
      <c r="D53" s="125"/>
      <c r="E53" s="51"/>
      <c r="F53" s="52"/>
      <c r="G53" s="52"/>
      <c r="H53" s="51"/>
      <c r="I53" s="51"/>
      <c r="J53" s="53"/>
      <c r="K53" s="53"/>
      <c r="L53" s="54" t="str">
        <f t="shared" si="85"/>
        <v xml:space="preserve">            { line: "para que fuesen la imagen, ", sC: ""},</v>
      </c>
      <c r="M53" s="55" t="str">
        <f t="shared" si="86"/>
        <v/>
      </c>
      <c r="N53" s="56" t="str">
        <f t="shared" si="2"/>
        <v/>
      </c>
      <c r="O53" s="57" t="str">
        <f t="shared" si="87"/>
        <v/>
      </c>
      <c r="P53" s="58" t="str">
        <f t="shared" si="4"/>
        <v/>
      </c>
      <c r="Q53" s="59" t="str">
        <f t="shared" si="88"/>
        <v/>
      </c>
      <c r="R53" s="60" t="str">
        <f t="shared" si="6"/>
        <v/>
      </c>
      <c r="S53" s="55" t="str">
        <f t="shared" si="89"/>
        <v/>
      </c>
      <c r="T53" s="61" t="str">
        <f t="shared" si="90"/>
        <v/>
      </c>
      <c r="U53" s="62" t="str">
        <f t="shared" si="9"/>
        <v/>
      </c>
      <c r="V53" s="63" t="str">
        <f t="shared" si="91"/>
        <v/>
      </c>
      <c r="W53" s="64" t="str">
        <f t="shared" si="11"/>
        <v/>
      </c>
      <c r="X53" s="63" t="str">
        <f t="shared" si="92"/>
        <v/>
      </c>
      <c r="Y53" s="63" t="str">
        <f t="shared" si="93"/>
        <v/>
      </c>
      <c r="Z53" s="55" t="str">
        <f t="shared" si="94"/>
        <v/>
      </c>
      <c r="AA53" s="65" t="str">
        <f t="shared" si="95"/>
        <v/>
      </c>
      <c r="AB53" s="56" t="str">
        <f t="shared" si="16"/>
        <v/>
      </c>
      <c r="AC53" s="66" t="str">
        <f t="shared" si="96"/>
        <v/>
      </c>
      <c r="AD53" s="58" t="str">
        <f t="shared" si="97"/>
        <v/>
      </c>
      <c r="AE53" s="67" t="str">
        <f t="shared" si="98"/>
        <v/>
      </c>
      <c r="AF53" s="60" t="str">
        <f t="shared" si="99"/>
        <v/>
      </c>
      <c r="AG53" s="60" t="str">
        <f t="shared" si="100"/>
        <v/>
      </c>
      <c r="AH53" s="68" t="str">
        <f t="shared" si="101"/>
        <v/>
      </c>
      <c r="AI53" s="69" t="str">
        <f t="shared" si="23"/>
        <v/>
      </c>
      <c r="AJ53" s="63" t="str">
        <f t="shared" si="102"/>
        <v/>
      </c>
      <c r="AK53" s="63" t="str">
        <f t="shared" si="103"/>
        <v/>
      </c>
      <c r="AL53" s="63" t="str">
        <f t="shared" si="104"/>
        <v/>
      </c>
      <c r="AM53" s="63" t="str">
        <f t="shared" si="105"/>
        <v/>
      </c>
      <c r="AN53" s="63" t="str">
        <f t="shared" si="106"/>
        <v/>
      </c>
    </row>
    <row r="54" spans="1:40" ht="24.5" outlineLevel="1" thickTop="1" thickBot="1" x14ac:dyDescent="0.55000000000000004">
      <c r="C54" s="124" t="s">
        <v>2448</v>
      </c>
      <c r="D54" s="125" t="s">
        <v>1110</v>
      </c>
      <c r="E54" s="51"/>
      <c r="F54" s="52" t="s">
        <v>1015</v>
      </c>
      <c r="G54" s="52" t="s">
        <v>1016</v>
      </c>
      <c r="H54" s="51"/>
      <c r="I54" s="51"/>
      <c r="J54" s="53"/>
      <c r="K54" s="53"/>
      <c r="L54" s="54" t="str">
        <f t="shared" si="85"/>
        <v xml:space="preserve">            { line: "del futuro pueblo de bautizados., (Re,,22)(Mi,m,250)", sC: ""},</v>
      </c>
      <c r="M54" s="55" t="str">
        <f t="shared" si="86"/>
        <v>(</v>
      </c>
      <c r="N54" s="56" t="str">
        <f t="shared" si="2"/>
        <v>Re</v>
      </c>
      <c r="O54" s="57" t="str">
        <f t="shared" si="87"/>
        <v>,</v>
      </c>
      <c r="P54" s="58" t="str">
        <f t="shared" si="4"/>
        <v/>
      </c>
      <c r="Q54" s="59" t="str">
        <f t="shared" si="88"/>
        <v>,</v>
      </c>
      <c r="R54" s="60">
        <f t="shared" si="6"/>
        <v>22</v>
      </c>
      <c r="S54" s="55" t="str">
        <f t="shared" si="89"/>
        <v>)</v>
      </c>
      <c r="T54" s="61" t="str">
        <f t="shared" si="90"/>
        <v>(</v>
      </c>
      <c r="U54" s="62" t="str">
        <f t="shared" si="9"/>
        <v>Mi</v>
      </c>
      <c r="V54" s="63" t="str">
        <f t="shared" si="91"/>
        <v>,</v>
      </c>
      <c r="W54" s="64" t="str">
        <f t="shared" si="11"/>
        <v>m</v>
      </c>
      <c r="X54" s="63" t="str">
        <f t="shared" si="92"/>
        <v>,</v>
      </c>
      <c r="Y54" s="63">
        <f t="shared" si="93"/>
        <v>250</v>
      </c>
      <c r="Z54" s="55" t="str">
        <f t="shared" si="94"/>
        <v>)</v>
      </c>
      <c r="AA54" s="65" t="str">
        <f t="shared" si="95"/>
        <v/>
      </c>
      <c r="AB54" s="56" t="str">
        <f t="shared" si="16"/>
        <v/>
      </c>
      <c r="AC54" s="66" t="str">
        <f t="shared" si="96"/>
        <v/>
      </c>
      <c r="AD54" s="58" t="str">
        <f t="shared" si="97"/>
        <v/>
      </c>
      <c r="AE54" s="67" t="str">
        <f t="shared" si="98"/>
        <v/>
      </c>
      <c r="AF54" s="60" t="str">
        <f t="shared" si="99"/>
        <v/>
      </c>
      <c r="AG54" s="60" t="str">
        <f t="shared" si="100"/>
        <v/>
      </c>
      <c r="AH54" s="68" t="str">
        <f t="shared" si="101"/>
        <v/>
      </c>
      <c r="AI54" s="69" t="str">
        <f t="shared" si="23"/>
        <v/>
      </c>
      <c r="AJ54" s="63" t="str">
        <f t="shared" si="102"/>
        <v/>
      </c>
      <c r="AK54" s="63" t="str">
        <f t="shared" si="103"/>
        <v/>
      </c>
      <c r="AL54" s="63" t="str">
        <f t="shared" si="104"/>
        <v/>
      </c>
      <c r="AM54" s="63" t="str">
        <f t="shared" si="105"/>
        <v/>
      </c>
      <c r="AN54" s="63" t="str">
        <f t="shared" si="106"/>
        <v/>
      </c>
    </row>
    <row r="55" spans="1:40" ht="26.5" thickTop="1" thickBot="1" x14ac:dyDescent="0.55000000000000004">
      <c r="A55" s="72"/>
      <c r="B55" s="72"/>
      <c r="C55" s="72"/>
      <c r="D55" s="73"/>
      <c r="E55" s="73"/>
      <c r="F55" s="73"/>
      <c r="G55" s="73"/>
      <c r="H55" s="73"/>
      <c r="I55" s="73"/>
      <c r="J55" s="73"/>
      <c r="K55" s="73"/>
      <c r="L55" s="74" t="s">
        <v>997</v>
      </c>
      <c r="M55" s="55"/>
      <c r="N55" s="56"/>
      <c r="O55" s="57"/>
      <c r="P55" s="58"/>
      <c r="Q55" s="59"/>
      <c r="R55" s="60" t="str">
        <f>IF(N55="Do",10,IF(N55="Re",22,IF(N55="Mi",20,IF(N55="Fa",20,IF(N55="Sol",14,IF(N55="La",20,IF(N55="Si",20,IF(N55="Do#",14,IF(N55="Fa#",15,IF(N55="Sol#",20,IF(N55="Si♭",17,"")))))))))))</f>
        <v/>
      </c>
      <c r="S55" s="55"/>
      <c r="T55" s="61"/>
      <c r="U55" s="62"/>
      <c r="V55" s="63"/>
      <c r="W55" s="64"/>
      <c r="X55" s="63"/>
      <c r="Y55" s="63"/>
      <c r="Z55" s="55"/>
      <c r="AA55" s="65"/>
      <c r="AB55" s="56"/>
      <c r="AC55" s="66"/>
      <c r="AD55" s="58"/>
      <c r="AE55" s="67"/>
      <c r="AF55" s="60"/>
      <c r="AG55" s="60"/>
      <c r="AH55" s="68"/>
      <c r="AI55" s="69"/>
      <c r="AJ55" s="63"/>
      <c r="AK55" s="63"/>
      <c r="AL55" s="63"/>
      <c r="AM55" s="63"/>
      <c r="AN55" s="63"/>
    </row>
    <row r="56" spans="1:40" ht="24.5" outlineLevel="1" thickTop="1" thickBot="1" x14ac:dyDescent="0.55000000000000004">
      <c r="C56" s="124" t="s">
        <v>2449</v>
      </c>
      <c r="D56" s="125" t="s">
        <v>1110</v>
      </c>
      <c r="E56" s="51"/>
      <c r="F56" s="52"/>
      <c r="G56" s="52"/>
      <c r="H56" s="51"/>
      <c r="I56" s="51"/>
      <c r="J56" s="53"/>
      <c r="K56" s="53"/>
      <c r="L56" s="54" t="str">
        <f t="shared" si="85"/>
        <v xml:space="preserve">            { line: "Por fin, en la plenitud de los tiempos,, (Re,,22)", sC: ""},</v>
      </c>
      <c r="M56" s="55" t="str">
        <f t="shared" si="86"/>
        <v>(</v>
      </c>
      <c r="N56" s="56" t="str">
        <f t="shared" si="2"/>
        <v>Re</v>
      </c>
      <c r="O56" s="57" t="str">
        <f t="shared" si="87"/>
        <v>,</v>
      </c>
      <c r="P56" s="58" t="str">
        <f t="shared" si="4"/>
        <v/>
      </c>
      <c r="Q56" s="59" t="str">
        <f t="shared" si="88"/>
        <v>,</v>
      </c>
      <c r="R56" s="60">
        <f t="shared" si="6"/>
        <v>22</v>
      </c>
      <c r="S56" s="55" t="str">
        <f t="shared" si="89"/>
        <v>)</v>
      </c>
      <c r="T56" s="61" t="str">
        <f t="shared" si="90"/>
        <v/>
      </c>
      <c r="U56" s="62" t="str">
        <f t="shared" si="9"/>
        <v/>
      </c>
      <c r="V56" s="63" t="str">
        <f t="shared" si="91"/>
        <v/>
      </c>
      <c r="W56" s="64" t="str">
        <f t="shared" si="11"/>
        <v/>
      </c>
      <c r="X56" s="63" t="str">
        <f t="shared" si="92"/>
        <v/>
      </c>
      <c r="Y56" s="63" t="str">
        <f t="shared" si="93"/>
        <v/>
      </c>
      <c r="Z56" s="55" t="str">
        <f t="shared" si="94"/>
        <v/>
      </c>
      <c r="AA56" s="65" t="str">
        <f t="shared" si="95"/>
        <v/>
      </c>
      <c r="AB56" s="56" t="str">
        <f t="shared" si="16"/>
        <v/>
      </c>
      <c r="AC56" s="66" t="str">
        <f t="shared" si="96"/>
        <v/>
      </c>
      <c r="AD56" s="58" t="str">
        <f t="shared" si="97"/>
        <v/>
      </c>
      <c r="AE56" s="67" t="str">
        <f t="shared" si="98"/>
        <v/>
      </c>
      <c r="AF56" s="60" t="str">
        <f t="shared" si="99"/>
        <v/>
      </c>
      <c r="AG56" s="60" t="str">
        <f t="shared" si="100"/>
        <v/>
      </c>
      <c r="AH56" s="68" t="str">
        <f t="shared" si="101"/>
        <v/>
      </c>
      <c r="AI56" s="69" t="str">
        <f t="shared" si="23"/>
        <v/>
      </c>
      <c r="AJ56" s="63" t="str">
        <f t="shared" si="102"/>
        <v/>
      </c>
      <c r="AK56" s="63" t="str">
        <f t="shared" si="103"/>
        <v/>
      </c>
      <c r="AL56" s="63" t="str">
        <f t="shared" si="104"/>
        <v/>
      </c>
      <c r="AM56" s="63" t="str">
        <f t="shared" si="105"/>
        <v/>
      </c>
      <c r="AN56" s="63" t="str">
        <f t="shared" si="106"/>
        <v/>
      </c>
    </row>
    <row r="57" spans="1:40" ht="24.5" outlineLevel="1" thickTop="1" thickBot="1" x14ac:dyDescent="0.55000000000000004">
      <c r="C57" s="124" t="s">
        <v>2450</v>
      </c>
      <c r="D57" s="125" t="s">
        <v>1015</v>
      </c>
      <c r="E57" s="51" t="s">
        <v>1016</v>
      </c>
      <c r="F57" s="52" t="s">
        <v>1110</v>
      </c>
      <c r="G57" s="52"/>
      <c r="H57" s="51"/>
      <c r="I57" s="51"/>
      <c r="J57" s="53"/>
      <c r="K57" s="53"/>
      <c r="L57" s="54" t="str">
        <f t="shared" si="85"/>
        <v xml:space="preserve">            { line: "tu Hijo, bautizado en el agua del Jordán,, (Mi,m,20)(Re,,250)", sC: ""},</v>
      </c>
      <c r="M57" s="55" t="str">
        <f t="shared" si="86"/>
        <v>(</v>
      </c>
      <c r="N57" s="56" t="str">
        <f t="shared" si="2"/>
        <v>Mi</v>
      </c>
      <c r="O57" s="57" t="str">
        <f t="shared" si="87"/>
        <v>,</v>
      </c>
      <c r="P57" s="58" t="str">
        <f t="shared" si="4"/>
        <v>m</v>
      </c>
      <c r="Q57" s="59" t="str">
        <f t="shared" si="88"/>
        <v>,</v>
      </c>
      <c r="R57" s="60">
        <f t="shared" si="6"/>
        <v>20</v>
      </c>
      <c r="S57" s="55" t="str">
        <f t="shared" si="89"/>
        <v>)</v>
      </c>
      <c r="T57" s="61" t="str">
        <f t="shared" si="90"/>
        <v>(</v>
      </c>
      <c r="U57" s="62" t="str">
        <f t="shared" si="9"/>
        <v>Re</v>
      </c>
      <c r="V57" s="63" t="str">
        <f t="shared" si="91"/>
        <v>,</v>
      </c>
      <c r="W57" s="64" t="str">
        <f t="shared" si="11"/>
        <v/>
      </c>
      <c r="X57" s="63" t="str">
        <f t="shared" si="92"/>
        <v>,</v>
      </c>
      <c r="Y57" s="63">
        <f t="shared" si="93"/>
        <v>250</v>
      </c>
      <c r="Z57" s="55" t="str">
        <f t="shared" si="94"/>
        <v>)</v>
      </c>
      <c r="AA57" s="65" t="str">
        <f t="shared" si="95"/>
        <v/>
      </c>
      <c r="AB57" s="56" t="str">
        <f t="shared" si="16"/>
        <v/>
      </c>
      <c r="AC57" s="66" t="str">
        <f t="shared" si="96"/>
        <v/>
      </c>
      <c r="AD57" s="58" t="str">
        <f t="shared" si="97"/>
        <v/>
      </c>
      <c r="AE57" s="67" t="str">
        <f t="shared" si="98"/>
        <v/>
      </c>
      <c r="AF57" s="60" t="str">
        <f t="shared" si="99"/>
        <v/>
      </c>
      <c r="AG57" s="60" t="str">
        <f t="shared" si="100"/>
        <v/>
      </c>
      <c r="AH57" s="68" t="str">
        <f t="shared" si="101"/>
        <v/>
      </c>
      <c r="AI57" s="69" t="str">
        <f t="shared" si="23"/>
        <v/>
      </c>
      <c r="AJ57" s="63" t="str">
        <f t="shared" si="102"/>
        <v/>
      </c>
      <c r="AK57" s="63" t="str">
        <f t="shared" si="103"/>
        <v/>
      </c>
      <c r="AL57" s="63" t="str">
        <f t="shared" si="104"/>
        <v/>
      </c>
      <c r="AM57" s="63" t="str">
        <f t="shared" si="105"/>
        <v/>
      </c>
      <c r="AN57" s="63" t="str">
        <f t="shared" si="106"/>
        <v/>
      </c>
    </row>
    <row r="58" spans="1:40" ht="24.5" outlineLevel="1" thickTop="1" thickBot="1" x14ac:dyDescent="0.55000000000000004">
      <c r="C58" s="124" t="s">
        <v>2451</v>
      </c>
      <c r="D58" s="125" t="s">
        <v>1106</v>
      </c>
      <c r="E58" s="51"/>
      <c r="F58" s="52" t="s">
        <v>988</v>
      </c>
      <c r="G58" s="52">
        <v>7</v>
      </c>
      <c r="H58" s="51"/>
      <c r="I58" s="51"/>
      <c r="J58" s="53"/>
      <c r="K58" s="53"/>
      <c r="L58" s="54" t="str">
        <f t="shared" si="85"/>
        <v xml:space="preserve">            { line: "fue consagrado por el Espíritu Santo., (Do,,10)(Si,7,250)", sC: ""},</v>
      </c>
      <c r="M58" s="55" t="str">
        <f t="shared" si="86"/>
        <v>(</v>
      </c>
      <c r="N58" s="56" t="str">
        <f t="shared" si="2"/>
        <v>Do</v>
      </c>
      <c r="O58" s="57" t="str">
        <f t="shared" si="87"/>
        <v>,</v>
      </c>
      <c r="P58" s="58" t="str">
        <f t="shared" si="4"/>
        <v/>
      </c>
      <c r="Q58" s="59" t="str">
        <f t="shared" si="88"/>
        <v>,</v>
      </c>
      <c r="R58" s="60">
        <f t="shared" si="6"/>
        <v>10</v>
      </c>
      <c r="S58" s="55" t="str">
        <f t="shared" si="89"/>
        <v>)</v>
      </c>
      <c r="T58" s="61" t="str">
        <f t="shared" si="90"/>
        <v>(</v>
      </c>
      <c r="U58" s="62" t="str">
        <f t="shared" si="9"/>
        <v>Si</v>
      </c>
      <c r="V58" s="63" t="str">
        <f t="shared" si="91"/>
        <v>,</v>
      </c>
      <c r="W58" s="64">
        <f t="shared" si="11"/>
        <v>7</v>
      </c>
      <c r="X58" s="63" t="str">
        <f t="shared" si="92"/>
        <v>,</v>
      </c>
      <c r="Y58" s="63">
        <f t="shared" si="93"/>
        <v>250</v>
      </c>
      <c r="Z58" s="55" t="str">
        <f t="shared" si="94"/>
        <v>)</v>
      </c>
      <c r="AA58" s="65" t="str">
        <f t="shared" si="95"/>
        <v/>
      </c>
      <c r="AB58" s="56" t="str">
        <f t="shared" si="16"/>
        <v/>
      </c>
      <c r="AC58" s="66" t="str">
        <f t="shared" si="96"/>
        <v/>
      </c>
      <c r="AD58" s="58" t="str">
        <f t="shared" si="97"/>
        <v/>
      </c>
      <c r="AE58" s="67" t="str">
        <f t="shared" si="98"/>
        <v/>
      </c>
      <c r="AF58" s="60" t="str">
        <f t="shared" si="99"/>
        <v/>
      </c>
      <c r="AG58" s="60" t="str">
        <f t="shared" si="100"/>
        <v/>
      </c>
      <c r="AH58" s="68" t="str">
        <f t="shared" si="101"/>
        <v/>
      </c>
      <c r="AI58" s="69" t="str">
        <f t="shared" si="23"/>
        <v/>
      </c>
      <c r="AJ58" s="63" t="str">
        <f t="shared" si="102"/>
        <v/>
      </c>
      <c r="AK58" s="63" t="str">
        <f t="shared" si="103"/>
        <v/>
      </c>
      <c r="AL58" s="63" t="str">
        <f t="shared" si="104"/>
        <v/>
      </c>
      <c r="AM58" s="63" t="str">
        <f t="shared" si="105"/>
        <v/>
      </c>
      <c r="AN58" s="63" t="str">
        <f t="shared" si="106"/>
        <v/>
      </c>
    </row>
    <row r="59" spans="1:40" ht="26.5" thickTop="1" thickBot="1" x14ac:dyDescent="0.55000000000000004">
      <c r="A59" s="72"/>
      <c r="B59" s="72"/>
      <c r="C59" s="72"/>
      <c r="D59" s="73"/>
      <c r="E59" s="73"/>
      <c r="F59" s="73"/>
      <c r="G59" s="73"/>
      <c r="H59" s="73"/>
      <c r="I59" s="73"/>
      <c r="J59" s="73"/>
      <c r="K59" s="73"/>
      <c r="L59" s="74" t="s">
        <v>997</v>
      </c>
      <c r="M59" s="55"/>
      <c r="N59" s="56"/>
      <c r="O59" s="57"/>
      <c r="P59" s="58"/>
      <c r="Q59" s="59"/>
      <c r="R59" s="60" t="str">
        <f>IF(N59="Do",10,IF(N59="Re",22,IF(N59="Mi",20,IF(N59="Fa",20,IF(N59="Sol",14,IF(N59="La",20,IF(N59="Si",20,IF(N59="Do#",14,IF(N59="Fa#",15,IF(N59="Sol#",20,IF(N59="Si♭",17,"")))))))))))</f>
        <v/>
      </c>
      <c r="S59" s="55"/>
      <c r="T59" s="61"/>
      <c r="U59" s="62"/>
      <c r="V59" s="63"/>
      <c r="W59" s="64"/>
      <c r="X59" s="63"/>
      <c r="Y59" s="63"/>
      <c r="Z59" s="55"/>
      <c r="AA59" s="65"/>
      <c r="AB59" s="56"/>
      <c r="AC59" s="66"/>
      <c r="AD59" s="58"/>
      <c r="AE59" s="67"/>
      <c r="AF59" s="60"/>
      <c r="AG59" s="60"/>
      <c r="AH59" s="68"/>
      <c r="AI59" s="69"/>
      <c r="AJ59" s="63"/>
      <c r="AK59" s="63"/>
      <c r="AL59" s="63"/>
      <c r="AM59" s="63"/>
      <c r="AN59" s="63"/>
    </row>
    <row r="60" spans="1:40" ht="24.5" outlineLevel="1" thickTop="1" thickBot="1" x14ac:dyDescent="0.55000000000000004">
      <c r="B60" t="s">
        <v>2464</v>
      </c>
      <c r="C60" s="124" t="s">
        <v>2452</v>
      </c>
      <c r="D60" s="125" t="s">
        <v>1015</v>
      </c>
      <c r="E60" s="51" t="s">
        <v>1016</v>
      </c>
      <c r="F60" s="52" t="s">
        <v>1110</v>
      </c>
      <c r="G60" s="52"/>
      <c r="H60" s="51"/>
      <c r="I60" s="51"/>
      <c r="J60" s="53"/>
      <c r="K60" s="53"/>
      <c r="L60" s="54" t="str">
        <f t="shared" si="85"/>
        <v xml:space="preserve">            { line: "LEVANTADO EN LA CRUZ,, (Mi,m,20)(Re,,250)", sC: "pa as"},</v>
      </c>
      <c r="M60" s="55" t="str">
        <f t="shared" si="86"/>
        <v>(</v>
      </c>
      <c r="N60" s="56" t="str">
        <f t="shared" si="2"/>
        <v>Mi</v>
      </c>
      <c r="O60" s="57" t="str">
        <f t="shared" si="87"/>
        <v>,</v>
      </c>
      <c r="P60" s="58" t="str">
        <f t="shared" si="4"/>
        <v>m</v>
      </c>
      <c r="Q60" s="59" t="str">
        <f t="shared" si="88"/>
        <v>,</v>
      </c>
      <c r="R60" s="60">
        <f t="shared" si="6"/>
        <v>20</v>
      </c>
      <c r="S60" s="55" t="str">
        <f t="shared" si="89"/>
        <v>)</v>
      </c>
      <c r="T60" s="61" t="str">
        <f t="shared" si="90"/>
        <v>(</v>
      </c>
      <c r="U60" s="62" t="str">
        <f t="shared" si="9"/>
        <v>Re</v>
      </c>
      <c r="V60" s="63" t="str">
        <f t="shared" si="91"/>
        <v>,</v>
      </c>
      <c r="W60" s="64" t="str">
        <f t="shared" si="11"/>
        <v/>
      </c>
      <c r="X60" s="63" t="str">
        <f t="shared" si="92"/>
        <v>,</v>
      </c>
      <c r="Y60" s="63">
        <f t="shared" si="93"/>
        <v>250</v>
      </c>
      <c r="Z60" s="55" t="str">
        <f t="shared" si="94"/>
        <v>)</v>
      </c>
      <c r="AA60" s="65" t="str">
        <f t="shared" si="95"/>
        <v/>
      </c>
      <c r="AB60" s="56" t="str">
        <f t="shared" si="16"/>
        <v/>
      </c>
      <c r="AC60" s="66" t="str">
        <f t="shared" si="96"/>
        <v/>
      </c>
      <c r="AD60" s="58" t="str">
        <f t="shared" si="97"/>
        <v/>
      </c>
      <c r="AE60" s="67" t="str">
        <f t="shared" si="98"/>
        <v/>
      </c>
      <c r="AF60" s="60" t="str">
        <f t="shared" si="99"/>
        <v/>
      </c>
      <c r="AG60" s="60" t="str">
        <f t="shared" si="100"/>
        <v/>
      </c>
      <c r="AH60" s="68" t="str">
        <f t="shared" si="101"/>
        <v/>
      </c>
      <c r="AI60" s="69" t="str">
        <f t="shared" si="23"/>
        <v/>
      </c>
      <c r="AJ60" s="63" t="str">
        <f t="shared" si="102"/>
        <v/>
      </c>
      <c r="AK60" s="63" t="str">
        <f t="shared" si="103"/>
        <v/>
      </c>
      <c r="AL60" s="63" t="str">
        <f t="shared" si="104"/>
        <v/>
      </c>
      <c r="AM60" s="63" t="str">
        <f t="shared" si="105"/>
        <v/>
      </c>
      <c r="AN60" s="63" t="str">
        <f t="shared" si="106"/>
        <v/>
      </c>
    </row>
    <row r="61" spans="1:40" ht="24.5" outlineLevel="1" thickTop="1" thickBot="1" x14ac:dyDescent="0.55000000000000004">
      <c r="B61" t="s">
        <v>2465</v>
      </c>
      <c r="C61" s="124" t="s">
        <v>2453</v>
      </c>
      <c r="D61" s="125" t="s">
        <v>1106</v>
      </c>
      <c r="E61" s="51"/>
      <c r="F61" s="52"/>
      <c r="G61" s="52"/>
      <c r="H61" s="51"/>
      <c r="I61" s="51"/>
      <c r="J61" s="53"/>
      <c r="K61" s="53"/>
      <c r="L61" s="54" t="str">
        <f t="shared" si="85"/>
        <v xml:space="preserve">            { line: "DE SU COSTADO SALIÓ, (Do,,10)", sC: "as r1"},</v>
      </c>
      <c r="M61" s="55" t="str">
        <f t="shared" si="86"/>
        <v>(</v>
      </c>
      <c r="N61" s="56" t="str">
        <f t="shared" si="2"/>
        <v>Do</v>
      </c>
      <c r="O61" s="57" t="str">
        <f t="shared" si="87"/>
        <v>,</v>
      </c>
      <c r="P61" s="58" t="str">
        <f t="shared" si="4"/>
        <v/>
      </c>
      <c r="Q61" s="59" t="str">
        <f t="shared" si="88"/>
        <v>,</v>
      </c>
      <c r="R61" s="60">
        <f t="shared" si="6"/>
        <v>10</v>
      </c>
      <c r="S61" s="55" t="str">
        <f t="shared" si="89"/>
        <v>)</v>
      </c>
      <c r="T61" s="61" t="str">
        <f t="shared" si="90"/>
        <v/>
      </c>
      <c r="U61" s="62" t="str">
        <f t="shared" si="9"/>
        <v/>
      </c>
      <c r="V61" s="63" t="str">
        <f t="shared" si="91"/>
        <v/>
      </c>
      <c r="W61" s="64" t="str">
        <f t="shared" si="11"/>
        <v/>
      </c>
      <c r="X61" s="63" t="str">
        <f t="shared" si="92"/>
        <v/>
      </c>
      <c r="Y61" s="63" t="str">
        <f t="shared" si="93"/>
        <v/>
      </c>
      <c r="Z61" s="55" t="str">
        <f t="shared" si="94"/>
        <v/>
      </c>
      <c r="AA61" s="65" t="str">
        <f t="shared" si="95"/>
        <v/>
      </c>
      <c r="AB61" s="56" t="str">
        <f t="shared" si="16"/>
        <v/>
      </c>
      <c r="AC61" s="66" t="str">
        <f t="shared" si="96"/>
        <v/>
      </c>
      <c r="AD61" s="58" t="str">
        <f t="shared" si="97"/>
        <v/>
      </c>
      <c r="AE61" s="67" t="str">
        <f t="shared" si="98"/>
        <v/>
      </c>
      <c r="AF61" s="60" t="str">
        <f t="shared" si="99"/>
        <v/>
      </c>
      <c r="AG61" s="60" t="str">
        <f t="shared" si="100"/>
        <v/>
      </c>
      <c r="AH61" s="68" t="str">
        <f t="shared" si="101"/>
        <v/>
      </c>
      <c r="AI61" s="69" t="str">
        <f t="shared" si="23"/>
        <v/>
      </c>
      <c r="AJ61" s="63" t="str">
        <f t="shared" si="102"/>
        <v/>
      </c>
      <c r="AK61" s="63" t="str">
        <f t="shared" si="103"/>
        <v/>
      </c>
      <c r="AL61" s="63" t="str">
        <f t="shared" si="104"/>
        <v/>
      </c>
      <c r="AM61" s="63" t="str">
        <f t="shared" si="105"/>
        <v/>
      </c>
      <c r="AN61" s="63" t="str">
        <f t="shared" si="106"/>
        <v/>
      </c>
    </row>
    <row r="62" spans="1:40" ht="24.5" outlineLevel="1" thickTop="1" thickBot="1" x14ac:dyDescent="0.55000000000000004">
      <c r="B62" t="s">
        <v>2465</v>
      </c>
      <c r="C62" s="124" t="s">
        <v>2454</v>
      </c>
      <c r="D62" s="125" t="s">
        <v>988</v>
      </c>
      <c r="E62" s="51">
        <v>7</v>
      </c>
      <c r="F62" s="52"/>
      <c r="G62" s="52"/>
      <c r="H62" s="51"/>
      <c r="I62" s="51"/>
      <c r="J62" s="53"/>
      <c r="K62" s="53"/>
      <c r="L62" s="54" t="str">
        <f t="shared" si="85"/>
        <v xml:space="preserve">            { line: "SANGRE Y AGUA., (Si,7,20)", sC: "as r1"},</v>
      </c>
      <c r="M62" s="55" t="str">
        <f t="shared" si="86"/>
        <v>(</v>
      </c>
      <c r="N62" s="56" t="str">
        <f t="shared" si="2"/>
        <v>Si</v>
      </c>
      <c r="O62" s="57" t="str">
        <f t="shared" si="87"/>
        <v>,</v>
      </c>
      <c r="P62" s="58">
        <f t="shared" si="4"/>
        <v>7</v>
      </c>
      <c r="Q62" s="59" t="str">
        <f t="shared" si="88"/>
        <v>,</v>
      </c>
      <c r="R62" s="60">
        <f t="shared" si="6"/>
        <v>20</v>
      </c>
      <c r="S62" s="55" t="str">
        <f t="shared" si="89"/>
        <v>)</v>
      </c>
      <c r="T62" s="61" t="str">
        <f t="shared" si="90"/>
        <v/>
      </c>
      <c r="U62" s="62" t="str">
        <f t="shared" si="9"/>
        <v/>
      </c>
      <c r="V62" s="63" t="str">
        <f t="shared" si="91"/>
        <v/>
      </c>
      <c r="W62" s="64" t="str">
        <f t="shared" si="11"/>
        <v/>
      </c>
      <c r="X62" s="63" t="str">
        <f t="shared" si="92"/>
        <v/>
      </c>
      <c r="Y62" s="63" t="str">
        <f t="shared" si="93"/>
        <v/>
      </c>
      <c r="Z62" s="55" t="str">
        <f t="shared" si="94"/>
        <v/>
      </c>
      <c r="AA62" s="65" t="str">
        <f t="shared" si="95"/>
        <v/>
      </c>
      <c r="AB62" s="56" t="str">
        <f t="shared" si="16"/>
        <v/>
      </c>
      <c r="AC62" s="66" t="str">
        <f t="shared" si="96"/>
        <v/>
      </c>
      <c r="AD62" s="58" t="str">
        <f t="shared" si="97"/>
        <v/>
      </c>
      <c r="AE62" s="67" t="str">
        <f t="shared" si="98"/>
        <v/>
      </c>
      <c r="AF62" s="60" t="str">
        <f t="shared" si="99"/>
        <v/>
      </c>
      <c r="AG62" s="60" t="str">
        <f t="shared" si="100"/>
        <v/>
      </c>
      <c r="AH62" s="68" t="str">
        <f t="shared" si="101"/>
        <v/>
      </c>
      <c r="AI62" s="69" t="str">
        <f t="shared" si="23"/>
        <v/>
      </c>
      <c r="AJ62" s="63" t="str">
        <f t="shared" si="102"/>
        <v/>
      </c>
      <c r="AK62" s="63" t="str">
        <f t="shared" si="103"/>
        <v/>
      </c>
      <c r="AL62" s="63" t="str">
        <f t="shared" si="104"/>
        <v/>
      </c>
      <c r="AM62" s="63" t="str">
        <f t="shared" si="105"/>
        <v/>
      </c>
      <c r="AN62" s="63" t="str">
        <f t="shared" si="106"/>
        <v/>
      </c>
    </row>
    <row r="63" spans="1:40" ht="26.5" thickTop="1" thickBot="1" x14ac:dyDescent="0.55000000000000004">
      <c r="A63" s="72"/>
      <c r="B63" s="72"/>
      <c r="C63" s="72"/>
      <c r="D63" s="73"/>
      <c r="E63" s="73"/>
      <c r="F63" s="73"/>
      <c r="G63" s="73"/>
      <c r="H63" s="73"/>
      <c r="I63" s="73"/>
      <c r="J63" s="73"/>
      <c r="K63" s="73"/>
      <c r="L63" s="74" t="s">
        <v>997</v>
      </c>
      <c r="M63" s="55"/>
      <c r="N63" s="56"/>
      <c r="O63" s="57"/>
      <c r="P63" s="58"/>
      <c r="Q63" s="59"/>
      <c r="R63" s="60" t="str">
        <f>IF(N63="Do",10,IF(N63="Re",22,IF(N63="Mi",20,IF(N63="Fa",20,IF(N63="Sol",14,IF(N63="La",20,IF(N63="Si",20,IF(N63="Do#",14,IF(N63="Fa#",15,IF(N63="Sol#",20,IF(N63="Si♭",17,"")))))))))))</f>
        <v/>
      </c>
      <c r="S63" s="55"/>
      <c r="T63" s="61"/>
      <c r="U63" s="62"/>
      <c r="V63" s="63"/>
      <c r="W63" s="64"/>
      <c r="X63" s="63"/>
      <c r="Y63" s="63"/>
      <c r="Z63" s="55"/>
      <c r="AA63" s="65"/>
      <c r="AB63" s="56"/>
      <c r="AC63" s="66"/>
      <c r="AD63" s="58"/>
      <c r="AE63" s="67"/>
      <c r="AF63" s="60"/>
      <c r="AG63" s="60"/>
      <c r="AH63" s="68"/>
      <c r="AI63" s="69"/>
      <c r="AJ63" s="63"/>
      <c r="AK63" s="63"/>
      <c r="AL63" s="63"/>
      <c r="AM63" s="63"/>
      <c r="AN63" s="63"/>
    </row>
    <row r="64" spans="1:40" ht="24.5" outlineLevel="1" thickTop="1" thickBot="1" x14ac:dyDescent="0.55000000000000004">
      <c r="B64" t="s">
        <v>2466</v>
      </c>
      <c r="C64" s="124" t="s">
        <v>2455</v>
      </c>
      <c r="D64" s="125" t="s">
        <v>1015</v>
      </c>
      <c r="E64" s="51" t="s">
        <v>1016</v>
      </c>
      <c r="F64" s="52" t="s">
        <v>1110</v>
      </c>
      <c r="G64" s="52"/>
      <c r="H64" s="51"/>
      <c r="I64" s="51"/>
      <c r="J64" s="53"/>
      <c r="K64" s="53"/>
      <c r="L64" s="54" t="str">
        <f t="shared" si="85"/>
        <v xml:space="preserve">            { line: "Y después de su resurrección, (Mi,m,20)(Re,,250)", sC: "pa"},</v>
      </c>
      <c r="M64" s="55" t="str">
        <f t="shared" si="86"/>
        <v>(</v>
      </c>
      <c r="N64" s="56" t="str">
        <f t="shared" si="2"/>
        <v>Mi</v>
      </c>
      <c r="O64" s="57" t="str">
        <f t="shared" si="87"/>
        <v>,</v>
      </c>
      <c r="P64" s="58" t="str">
        <f t="shared" si="4"/>
        <v>m</v>
      </c>
      <c r="Q64" s="59" t="str">
        <f t="shared" si="88"/>
        <v>,</v>
      </c>
      <c r="R64" s="60">
        <f t="shared" si="6"/>
        <v>20</v>
      </c>
      <c r="S64" s="55" t="str">
        <f t="shared" si="89"/>
        <v>)</v>
      </c>
      <c r="T64" s="61" t="str">
        <f t="shared" si="90"/>
        <v>(</v>
      </c>
      <c r="U64" s="62" t="str">
        <f t="shared" si="9"/>
        <v>Re</v>
      </c>
      <c r="V64" s="63" t="str">
        <f t="shared" si="91"/>
        <v>,</v>
      </c>
      <c r="W64" s="64" t="str">
        <f t="shared" si="11"/>
        <v/>
      </c>
      <c r="X64" s="63" t="str">
        <f t="shared" si="92"/>
        <v>,</v>
      </c>
      <c r="Y64" s="63">
        <f t="shared" si="93"/>
        <v>250</v>
      </c>
      <c r="Z64" s="55" t="str">
        <f t="shared" si="94"/>
        <v>)</v>
      </c>
      <c r="AA64" s="65" t="str">
        <f t="shared" si="95"/>
        <v/>
      </c>
      <c r="AB64" s="56" t="str">
        <f t="shared" si="16"/>
        <v/>
      </c>
      <c r="AC64" s="66" t="str">
        <f t="shared" si="96"/>
        <v/>
      </c>
      <c r="AD64" s="58" t="str">
        <f t="shared" si="97"/>
        <v/>
      </c>
      <c r="AE64" s="67" t="str">
        <f t="shared" si="98"/>
        <v/>
      </c>
      <c r="AF64" s="60" t="str">
        <f t="shared" si="99"/>
        <v/>
      </c>
      <c r="AG64" s="60" t="str">
        <f t="shared" si="100"/>
        <v/>
      </c>
      <c r="AH64" s="68" t="str">
        <f t="shared" si="101"/>
        <v/>
      </c>
      <c r="AI64" s="69" t="str">
        <f t="shared" si="23"/>
        <v/>
      </c>
      <c r="AJ64" s="63" t="str">
        <f t="shared" si="102"/>
        <v/>
      </c>
      <c r="AK64" s="63" t="str">
        <f t="shared" si="103"/>
        <v/>
      </c>
      <c r="AL64" s="63" t="str">
        <f t="shared" si="104"/>
        <v/>
      </c>
      <c r="AM64" s="63" t="str">
        <f t="shared" si="105"/>
        <v/>
      </c>
      <c r="AN64" s="63" t="str">
        <f t="shared" si="106"/>
        <v/>
      </c>
    </row>
    <row r="65" spans="1:40" ht="24.5" outlineLevel="1" thickTop="1" thickBot="1" x14ac:dyDescent="0.55000000000000004">
      <c r="C65" s="124" t="s">
        <v>2456</v>
      </c>
      <c r="D65" s="125" t="s">
        <v>1015</v>
      </c>
      <c r="E65" s="51" t="s">
        <v>1016</v>
      </c>
      <c r="F65" s="52"/>
      <c r="G65" s="52"/>
      <c r="H65" s="51"/>
      <c r="I65" s="51"/>
      <c r="J65" s="53"/>
      <c r="K65" s="53"/>
      <c r="L65" s="54" t="str">
        <f t="shared" si="85"/>
        <v xml:space="preserve">            { line: "ordenó a sus discípulos:, (Mi,m,20)", sC: ""},</v>
      </c>
      <c r="M65" s="55" t="str">
        <f t="shared" si="86"/>
        <v>(</v>
      </c>
      <c r="N65" s="56" t="str">
        <f t="shared" si="2"/>
        <v>Mi</v>
      </c>
      <c r="O65" s="57" t="str">
        <f t="shared" si="87"/>
        <v>,</v>
      </c>
      <c r="P65" s="58" t="str">
        <f t="shared" si="4"/>
        <v>m</v>
      </c>
      <c r="Q65" s="59" t="str">
        <f t="shared" si="88"/>
        <v>,</v>
      </c>
      <c r="R65" s="60">
        <f t="shared" si="6"/>
        <v>20</v>
      </c>
      <c r="S65" s="55" t="str">
        <f t="shared" si="89"/>
        <v>)</v>
      </c>
      <c r="T65" s="61" t="str">
        <f t="shared" si="90"/>
        <v/>
      </c>
      <c r="U65" s="62" t="str">
        <f t="shared" si="9"/>
        <v/>
      </c>
      <c r="V65" s="63" t="str">
        <f t="shared" si="91"/>
        <v/>
      </c>
      <c r="W65" s="64" t="str">
        <f t="shared" si="11"/>
        <v/>
      </c>
      <c r="X65" s="63" t="str">
        <f t="shared" si="92"/>
        <v/>
      </c>
      <c r="Y65" s="63" t="str">
        <f t="shared" si="93"/>
        <v/>
      </c>
      <c r="Z65" s="55" t="str">
        <f t="shared" si="94"/>
        <v/>
      </c>
      <c r="AA65" s="65" t="str">
        <f t="shared" si="95"/>
        <v/>
      </c>
      <c r="AB65" s="56" t="str">
        <f t="shared" si="16"/>
        <v/>
      </c>
      <c r="AC65" s="66" t="str">
        <f t="shared" si="96"/>
        <v/>
      </c>
      <c r="AD65" s="58" t="str">
        <f t="shared" si="97"/>
        <v/>
      </c>
      <c r="AE65" s="67" t="str">
        <f t="shared" si="98"/>
        <v/>
      </c>
      <c r="AF65" s="60" t="str">
        <f t="shared" si="99"/>
        <v/>
      </c>
      <c r="AG65" s="60" t="str">
        <f t="shared" si="100"/>
        <v/>
      </c>
      <c r="AH65" s="68" t="str">
        <f t="shared" si="101"/>
        <v/>
      </c>
      <c r="AI65" s="69" t="str">
        <f t="shared" si="23"/>
        <v/>
      </c>
      <c r="AJ65" s="63" t="str">
        <f t="shared" si="102"/>
        <v/>
      </c>
      <c r="AK65" s="63" t="str">
        <f t="shared" si="103"/>
        <v/>
      </c>
      <c r="AL65" s="63" t="str">
        <f t="shared" si="104"/>
        <v/>
      </c>
      <c r="AM65" s="63" t="str">
        <f t="shared" si="105"/>
        <v/>
      </c>
      <c r="AN65" s="63" t="str">
        <f t="shared" si="106"/>
        <v/>
      </c>
    </row>
    <row r="66" spans="1:40" ht="24.5" outlineLevel="1" thickTop="1" thickBot="1" x14ac:dyDescent="0.55000000000000004">
      <c r="C66" s="124" t="s">
        <v>2457</v>
      </c>
      <c r="D66" s="125" t="s">
        <v>1110</v>
      </c>
      <c r="E66" s="51"/>
      <c r="F66" s="52"/>
      <c r="G66" s="52"/>
      <c r="H66" s="51"/>
      <c r="I66" s="51"/>
      <c r="J66" s="53"/>
      <c r="K66" s="53"/>
      <c r="L66" s="54" t="str">
        <f t="shared" si="85"/>
        <v xml:space="preserve">            { line: "«Id y anunciad el Evangelio, (Re,,22)", sC: ""},</v>
      </c>
      <c r="M66" s="55" t="str">
        <f t="shared" si="86"/>
        <v>(</v>
      </c>
      <c r="N66" s="56" t="str">
        <f t="shared" si="2"/>
        <v>Re</v>
      </c>
      <c r="O66" s="57" t="str">
        <f t="shared" si="87"/>
        <v>,</v>
      </c>
      <c r="P66" s="58" t="str">
        <f t="shared" si="4"/>
        <v/>
      </c>
      <c r="Q66" s="59" t="str">
        <f t="shared" si="88"/>
        <v>,</v>
      </c>
      <c r="R66" s="60">
        <f t="shared" si="6"/>
        <v>22</v>
      </c>
      <c r="S66" s="55" t="str">
        <f t="shared" si="89"/>
        <v>)</v>
      </c>
      <c r="T66" s="61" t="str">
        <f t="shared" si="90"/>
        <v/>
      </c>
      <c r="U66" s="62" t="str">
        <f t="shared" si="9"/>
        <v/>
      </c>
      <c r="V66" s="63" t="str">
        <f t="shared" si="91"/>
        <v/>
      </c>
      <c r="W66" s="64" t="str">
        <f t="shared" si="11"/>
        <v/>
      </c>
      <c r="X66" s="63" t="str">
        <f t="shared" si="92"/>
        <v/>
      </c>
      <c r="Y66" s="63" t="str">
        <f t="shared" si="93"/>
        <v/>
      </c>
      <c r="Z66" s="55" t="str">
        <f t="shared" si="94"/>
        <v/>
      </c>
      <c r="AA66" s="65" t="str">
        <f t="shared" si="95"/>
        <v/>
      </c>
      <c r="AB66" s="56" t="str">
        <f t="shared" si="16"/>
        <v/>
      </c>
      <c r="AC66" s="66" t="str">
        <f t="shared" si="96"/>
        <v/>
      </c>
      <c r="AD66" s="58" t="str">
        <f t="shared" si="97"/>
        <v/>
      </c>
      <c r="AE66" s="67" t="str">
        <f t="shared" si="98"/>
        <v/>
      </c>
      <c r="AF66" s="60" t="str">
        <f t="shared" si="99"/>
        <v/>
      </c>
      <c r="AG66" s="60" t="str">
        <f t="shared" si="100"/>
        <v/>
      </c>
      <c r="AH66" s="68" t="str">
        <f t="shared" si="101"/>
        <v/>
      </c>
      <c r="AI66" s="69" t="str">
        <f t="shared" si="23"/>
        <v/>
      </c>
      <c r="AJ66" s="63" t="str">
        <f t="shared" si="102"/>
        <v/>
      </c>
      <c r="AK66" s="63" t="str">
        <f t="shared" si="103"/>
        <v/>
      </c>
      <c r="AL66" s="63" t="str">
        <f t="shared" si="104"/>
        <v/>
      </c>
      <c r="AM66" s="63" t="str">
        <f t="shared" si="105"/>
        <v/>
      </c>
      <c r="AN66" s="63" t="str">
        <f t="shared" si="106"/>
        <v/>
      </c>
    </row>
    <row r="67" spans="1:40" ht="24.5" outlineLevel="1" thickTop="1" thickBot="1" x14ac:dyDescent="0.55000000000000004">
      <c r="C67" s="124" t="s">
        <v>2458</v>
      </c>
      <c r="D67" s="125" t="s">
        <v>1015</v>
      </c>
      <c r="E67" s="51" t="s">
        <v>1016</v>
      </c>
      <c r="F67" s="52"/>
      <c r="G67" s="52"/>
      <c r="H67" s="51"/>
      <c r="I67" s="51"/>
      <c r="J67" s="53"/>
      <c r="K67" s="53"/>
      <c r="L67" s="54" t="str">
        <f t="shared" si="85"/>
        <v xml:space="preserve">            { line: "a todos los pueblos,, (Mi,m,20)", sC: ""},</v>
      </c>
      <c r="M67" s="55" t="str">
        <f t="shared" si="86"/>
        <v>(</v>
      </c>
      <c r="N67" s="56" t="str">
        <f t="shared" si="2"/>
        <v>Mi</v>
      </c>
      <c r="O67" s="57" t="str">
        <f t="shared" si="87"/>
        <v>,</v>
      </c>
      <c r="P67" s="58" t="str">
        <f t="shared" si="4"/>
        <v>m</v>
      </c>
      <c r="Q67" s="59" t="str">
        <f t="shared" si="88"/>
        <v>,</v>
      </c>
      <c r="R67" s="60">
        <f t="shared" si="6"/>
        <v>20</v>
      </c>
      <c r="S67" s="55" t="str">
        <f t="shared" si="89"/>
        <v>)</v>
      </c>
      <c r="T67" s="61" t="str">
        <f t="shared" si="90"/>
        <v/>
      </c>
      <c r="U67" s="62" t="str">
        <f t="shared" si="9"/>
        <v/>
      </c>
      <c r="V67" s="63" t="str">
        <f t="shared" si="91"/>
        <v/>
      </c>
      <c r="W67" s="64" t="str">
        <f t="shared" si="11"/>
        <v/>
      </c>
      <c r="X67" s="63" t="str">
        <f t="shared" si="92"/>
        <v/>
      </c>
      <c r="Y67" s="63" t="str">
        <f t="shared" si="93"/>
        <v/>
      </c>
      <c r="Z67" s="55" t="str">
        <f t="shared" si="94"/>
        <v/>
      </c>
      <c r="AA67" s="65" t="str">
        <f t="shared" si="95"/>
        <v/>
      </c>
      <c r="AB67" s="56" t="str">
        <f t="shared" si="16"/>
        <v/>
      </c>
      <c r="AC67" s="66" t="str">
        <f t="shared" si="96"/>
        <v/>
      </c>
      <c r="AD67" s="58" t="str">
        <f t="shared" si="97"/>
        <v/>
      </c>
      <c r="AE67" s="67" t="str">
        <f t="shared" si="98"/>
        <v/>
      </c>
      <c r="AF67" s="60" t="str">
        <f t="shared" si="99"/>
        <v/>
      </c>
      <c r="AG67" s="60" t="str">
        <f t="shared" si="100"/>
        <v/>
      </c>
      <c r="AH67" s="68" t="str">
        <f t="shared" si="101"/>
        <v/>
      </c>
      <c r="AI67" s="69" t="str">
        <f t="shared" si="23"/>
        <v/>
      </c>
      <c r="AJ67" s="63" t="str">
        <f t="shared" si="102"/>
        <v/>
      </c>
      <c r="AK67" s="63" t="str">
        <f t="shared" si="103"/>
        <v/>
      </c>
      <c r="AL67" s="63" t="str">
        <f t="shared" si="104"/>
        <v/>
      </c>
      <c r="AM67" s="63" t="str">
        <f t="shared" si="105"/>
        <v/>
      </c>
      <c r="AN67" s="63" t="str">
        <f t="shared" si="106"/>
        <v/>
      </c>
    </row>
    <row r="68" spans="1:40" ht="26.5" thickTop="1" thickBot="1" x14ac:dyDescent="0.55000000000000004">
      <c r="A68" s="72"/>
      <c r="B68" s="72"/>
      <c r="C68" s="72"/>
      <c r="D68" s="73"/>
      <c r="E68" s="73"/>
      <c r="F68" s="73"/>
      <c r="G68" s="73"/>
      <c r="H68" s="73"/>
      <c r="I68" s="73"/>
      <c r="J68" s="73"/>
      <c r="K68" s="73"/>
      <c r="L68" s="74" t="s">
        <v>997</v>
      </c>
      <c r="M68" s="55"/>
      <c r="N68" s="56"/>
      <c r="O68" s="57"/>
      <c r="P68" s="58"/>
      <c r="Q68" s="59"/>
      <c r="R68" s="60" t="str">
        <f>IF(N68="Do",10,IF(N68="Re",22,IF(N68="Mi",20,IF(N68="Fa",20,IF(N68="Sol",14,IF(N68="La",20,IF(N68="Si",20,IF(N68="Do#",14,IF(N68="Fa#",15,IF(N68="Sol#",20,IF(N68="Si♭",17,"")))))))))))</f>
        <v/>
      </c>
      <c r="S68" s="55"/>
      <c r="T68" s="61"/>
      <c r="U68" s="62"/>
      <c r="V68" s="63"/>
      <c r="W68" s="64"/>
      <c r="X68" s="63"/>
      <c r="Y68" s="63"/>
      <c r="Z68" s="55"/>
      <c r="AA68" s="65"/>
      <c r="AB68" s="56"/>
      <c r="AC68" s="66"/>
      <c r="AD68" s="58"/>
      <c r="AE68" s="67"/>
      <c r="AF68" s="60"/>
      <c r="AG68" s="60"/>
      <c r="AH68" s="68"/>
      <c r="AI68" s="69"/>
      <c r="AJ68" s="63"/>
      <c r="AK68" s="63"/>
      <c r="AL68" s="63"/>
      <c r="AM68" s="63"/>
      <c r="AN68" s="63"/>
    </row>
    <row r="69" spans="1:40" ht="24.5" outlineLevel="1" thickTop="1" thickBot="1" x14ac:dyDescent="0.55000000000000004">
      <c r="B69" t="s">
        <v>2464</v>
      </c>
      <c r="C69" s="124" t="s">
        <v>2459</v>
      </c>
      <c r="D69" s="125" t="s">
        <v>1015</v>
      </c>
      <c r="E69" s="51" t="s">
        <v>1016</v>
      </c>
      <c r="F69" s="52"/>
      <c r="G69" s="52"/>
      <c r="H69" s="51"/>
      <c r="I69" s="51"/>
      <c r="J69" s="53"/>
      <c r="K69" s="53"/>
      <c r="L69" s="54" t="str">
        <f t="shared" si="85"/>
        <v xml:space="preserve">            { line: "BAUTIZÁNDOLOS, (Mi,m,20)", sC: "pa as"},</v>
      </c>
      <c r="M69" s="55" t="str">
        <f t="shared" si="86"/>
        <v>(</v>
      </c>
      <c r="N69" s="56" t="str">
        <f t="shared" si="2"/>
        <v>Mi</v>
      </c>
      <c r="O69" s="57" t="str">
        <f t="shared" si="87"/>
        <v>,</v>
      </c>
      <c r="P69" s="58" t="str">
        <f t="shared" si="4"/>
        <v>m</v>
      </c>
      <c r="Q69" s="59" t="str">
        <f t="shared" si="88"/>
        <v>,</v>
      </c>
      <c r="R69" s="60">
        <f t="shared" si="6"/>
        <v>20</v>
      </c>
      <c r="S69" s="55" t="str">
        <f t="shared" si="89"/>
        <v>)</v>
      </c>
      <c r="T69" s="61" t="str">
        <f t="shared" si="90"/>
        <v/>
      </c>
      <c r="U69" s="62" t="str">
        <f t="shared" si="9"/>
        <v/>
      </c>
      <c r="V69" s="63" t="str">
        <f t="shared" si="91"/>
        <v/>
      </c>
      <c r="W69" s="64" t="str">
        <f t="shared" si="11"/>
        <v/>
      </c>
      <c r="X69" s="63" t="str">
        <f t="shared" si="92"/>
        <v/>
      </c>
      <c r="Y69" s="63" t="str">
        <f t="shared" si="93"/>
        <v/>
      </c>
      <c r="Z69" s="55" t="str">
        <f t="shared" si="94"/>
        <v/>
      </c>
      <c r="AA69" s="65" t="str">
        <f t="shared" si="95"/>
        <v/>
      </c>
      <c r="AB69" s="56" t="str">
        <f t="shared" si="16"/>
        <v/>
      </c>
      <c r="AC69" s="66" t="str">
        <f t="shared" si="96"/>
        <v/>
      </c>
      <c r="AD69" s="58" t="str">
        <f t="shared" si="97"/>
        <v/>
      </c>
      <c r="AE69" s="67" t="str">
        <f t="shared" si="98"/>
        <v/>
      </c>
      <c r="AF69" s="60" t="str">
        <f t="shared" si="99"/>
        <v/>
      </c>
      <c r="AG69" s="60" t="str">
        <f t="shared" si="100"/>
        <v/>
      </c>
      <c r="AH69" s="68" t="str">
        <f t="shared" si="101"/>
        <v/>
      </c>
      <c r="AI69" s="69" t="str">
        <f t="shared" si="23"/>
        <v/>
      </c>
      <c r="AJ69" s="63" t="str">
        <f t="shared" si="102"/>
        <v/>
      </c>
      <c r="AK69" s="63" t="str">
        <f t="shared" si="103"/>
        <v/>
      </c>
      <c r="AL69" s="63" t="str">
        <f t="shared" si="104"/>
        <v/>
      </c>
      <c r="AM69" s="63" t="str">
        <f t="shared" si="105"/>
        <v/>
      </c>
      <c r="AN69" s="63" t="str">
        <f t="shared" si="106"/>
        <v/>
      </c>
    </row>
    <row r="70" spans="1:40" ht="24.5" outlineLevel="1" thickTop="1" thickBot="1" x14ac:dyDescent="0.55000000000000004">
      <c r="B70" t="s">
        <v>2467</v>
      </c>
      <c r="C70" s="124" t="s">
        <v>2460</v>
      </c>
      <c r="D70" s="125" t="s">
        <v>1110</v>
      </c>
      <c r="E70" s="51"/>
      <c r="F70" s="52"/>
      <c r="G70" s="52"/>
      <c r="H70" s="51"/>
      <c r="I70" s="51"/>
      <c r="J70" s="53"/>
      <c r="K70" s="53"/>
      <c r="L70" s="54" t="str">
        <f t="shared" si="85"/>
        <v xml:space="preserve">            { line: "EN EL NOMBRE DEL PADRE,, (Re,,22)", sC: "as r2"},</v>
      </c>
      <c r="M70" s="55" t="str">
        <f t="shared" si="86"/>
        <v>(</v>
      </c>
      <c r="N70" s="56" t="str">
        <f t="shared" si="2"/>
        <v>Re</v>
      </c>
      <c r="O70" s="57" t="str">
        <f t="shared" si="87"/>
        <v>,</v>
      </c>
      <c r="P70" s="58" t="str">
        <f t="shared" si="4"/>
        <v/>
      </c>
      <c r="Q70" s="59" t="str">
        <f t="shared" si="88"/>
        <v>,</v>
      </c>
      <c r="R70" s="60">
        <f t="shared" si="6"/>
        <v>22</v>
      </c>
      <c r="S70" s="55" t="str">
        <f t="shared" si="89"/>
        <v>)</v>
      </c>
      <c r="T70" s="61" t="str">
        <f t="shared" si="90"/>
        <v/>
      </c>
      <c r="U70" s="62" t="str">
        <f t="shared" si="9"/>
        <v/>
      </c>
      <c r="V70" s="63" t="str">
        <f t="shared" si="91"/>
        <v/>
      </c>
      <c r="W70" s="64" t="str">
        <f t="shared" si="11"/>
        <v/>
      </c>
      <c r="X70" s="63" t="str">
        <f t="shared" si="92"/>
        <v/>
      </c>
      <c r="Y70" s="63" t="str">
        <f t="shared" si="93"/>
        <v/>
      </c>
      <c r="Z70" s="55" t="str">
        <f t="shared" si="94"/>
        <v/>
      </c>
      <c r="AA70" s="65" t="str">
        <f t="shared" si="95"/>
        <v/>
      </c>
      <c r="AB70" s="56" t="str">
        <f t="shared" si="16"/>
        <v/>
      </c>
      <c r="AC70" s="66" t="str">
        <f t="shared" si="96"/>
        <v/>
      </c>
      <c r="AD70" s="58" t="str">
        <f t="shared" si="97"/>
        <v/>
      </c>
      <c r="AE70" s="67" t="str">
        <f t="shared" si="98"/>
        <v/>
      </c>
      <c r="AF70" s="60" t="str">
        <f t="shared" si="99"/>
        <v/>
      </c>
      <c r="AG70" s="60" t="str">
        <f t="shared" si="100"/>
        <v/>
      </c>
      <c r="AH70" s="68" t="str">
        <f t="shared" si="101"/>
        <v/>
      </c>
      <c r="AI70" s="69" t="str">
        <f t="shared" si="23"/>
        <v/>
      </c>
      <c r="AJ70" s="63" t="str">
        <f t="shared" si="102"/>
        <v/>
      </c>
      <c r="AK70" s="63" t="str">
        <f t="shared" si="103"/>
        <v/>
      </c>
      <c r="AL70" s="63" t="str">
        <f t="shared" si="104"/>
        <v/>
      </c>
      <c r="AM70" s="63" t="str">
        <f t="shared" si="105"/>
        <v/>
      </c>
      <c r="AN70" s="63" t="str">
        <f t="shared" si="106"/>
        <v/>
      </c>
    </row>
    <row r="71" spans="1:40" ht="24.5" outlineLevel="1" thickTop="1" thickBot="1" x14ac:dyDescent="0.55000000000000004">
      <c r="B71" t="s">
        <v>1003</v>
      </c>
      <c r="C71" s="124" t="s">
        <v>2461</v>
      </c>
      <c r="D71" s="125" t="s">
        <v>1106</v>
      </c>
      <c r="E71" s="51"/>
      <c r="F71" s="52"/>
      <c r="G71" s="52"/>
      <c r="H71" s="51"/>
      <c r="I71" s="51"/>
      <c r="J71" s="53"/>
      <c r="K71" s="53"/>
      <c r="L71" s="54" t="str">
        <f t="shared" si="85"/>
        <v xml:space="preserve">            { line: "Y DEL HIJO,, (Do,,10)", sC: "as"},</v>
      </c>
      <c r="M71" s="55" t="str">
        <f t="shared" si="86"/>
        <v>(</v>
      </c>
      <c r="N71" s="56" t="str">
        <f t="shared" si="2"/>
        <v>Do</v>
      </c>
      <c r="O71" s="57" t="str">
        <f t="shared" si="87"/>
        <v>,</v>
      </c>
      <c r="P71" s="58" t="str">
        <f t="shared" si="4"/>
        <v/>
      </c>
      <c r="Q71" s="59" t="str">
        <f t="shared" si="88"/>
        <v>,</v>
      </c>
      <c r="R71" s="60">
        <f t="shared" si="6"/>
        <v>10</v>
      </c>
      <c r="S71" s="55" t="str">
        <f t="shared" si="89"/>
        <v>)</v>
      </c>
      <c r="T71" s="61" t="str">
        <f t="shared" si="90"/>
        <v/>
      </c>
      <c r="U71" s="62" t="str">
        <f t="shared" si="9"/>
        <v/>
      </c>
      <c r="V71" s="63" t="str">
        <f t="shared" si="91"/>
        <v/>
      </c>
      <c r="W71" s="64" t="str">
        <f t="shared" si="11"/>
        <v/>
      </c>
      <c r="X71" s="63" t="str">
        <f t="shared" si="92"/>
        <v/>
      </c>
      <c r="Y71" s="63" t="str">
        <f t="shared" si="93"/>
        <v/>
      </c>
      <c r="Z71" s="55" t="str">
        <f t="shared" si="94"/>
        <v/>
      </c>
      <c r="AA71" s="65" t="str">
        <f t="shared" si="95"/>
        <v/>
      </c>
      <c r="AB71" s="56" t="str">
        <f t="shared" si="16"/>
        <v/>
      </c>
      <c r="AC71" s="66" t="str">
        <f t="shared" si="96"/>
        <v/>
      </c>
      <c r="AD71" s="58" t="str">
        <f t="shared" si="97"/>
        <v/>
      </c>
      <c r="AE71" s="67" t="str">
        <f t="shared" si="98"/>
        <v/>
      </c>
      <c r="AF71" s="60" t="str">
        <f t="shared" si="99"/>
        <v/>
      </c>
      <c r="AG71" s="60" t="str">
        <f t="shared" si="100"/>
        <v/>
      </c>
      <c r="AH71" s="68" t="str">
        <f t="shared" si="101"/>
        <v/>
      </c>
      <c r="AI71" s="69" t="str">
        <f t="shared" si="23"/>
        <v/>
      </c>
      <c r="AJ71" s="63" t="str">
        <f t="shared" si="102"/>
        <v/>
      </c>
      <c r="AK71" s="63" t="str">
        <f t="shared" si="103"/>
        <v/>
      </c>
      <c r="AL71" s="63" t="str">
        <f t="shared" si="104"/>
        <v/>
      </c>
      <c r="AM71" s="63" t="str">
        <f t="shared" si="105"/>
        <v/>
      </c>
      <c r="AN71" s="63" t="str">
        <f t="shared" si="106"/>
        <v/>
      </c>
    </row>
    <row r="72" spans="1:40" ht="24.5" outlineLevel="1" thickTop="1" thickBot="1" x14ac:dyDescent="0.55000000000000004">
      <c r="B72" t="s">
        <v>1003</v>
      </c>
      <c r="C72" s="124" t="s">
        <v>2462</v>
      </c>
      <c r="D72" s="125" t="s">
        <v>988</v>
      </c>
      <c r="E72" s="51">
        <v>7</v>
      </c>
      <c r="F72" s="52"/>
      <c r="G72" s="52"/>
      <c r="H72" s="51"/>
      <c r="I72" s="51"/>
      <c r="J72" s="53"/>
      <c r="K72" s="53"/>
      <c r="L72" s="54" t="str">
        <f t="shared" si="85"/>
        <v xml:space="preserve">            { line: "Y DEL ESPÍRITU SANTO., (Si,7,20)", sC: "as"},</v>
      </c>
      <c r="M72" s="55" t="str">
        <f t="shared" si="86"/>
        <v>(</v>
      </c>
      <c r="N72" s="56" t="str">
        <f t="shared" si="2"/>
        <v>Si</v>
      </c>
      <c r="O72" s="57" t="str">
        <f t="shared" si="87"/>
        <v>,</v>
      </c>
      <c r="P72" s="58">
        <f t="shared" si="4"/>
        <v>7</v>
      </c>
      <c r="Q72" s="59" t="str">
        <f t="shared" si="88"/>
        <v>,</v>
      </c>
      <c r="R72" s="60">
        <f t="shared" si="6"/>
        <v>20</v>
      </c>
      <c r="S72" s="55" t="str">
        <f t="shared" si="89"/>
        <v>)</v>
      </c>
      <c r="T72" s="61" t="str">
        <f t="shared" si="90"/>
        <v/>
      </c>
      <c r="U72" s="62" t="str">
        <f t="shared" si="9"/>
        <v/>
      </c>
      <c r="V72" s="63" t="str">
        <f t="shared" si="91"/>
        <v/>
      </c>
      <c r="W72" s="64" t="str">
        <f t="shared" si="11"/>
        <v/>
      </c>
      <c r="X72" s="63" t="str">
        <f t="shared" si="92"/>
        <v/>
      </c>
      <c r="Y72" s="63" t="str">
        <f t="shared" si="93"/>
        <v/>
      </c>
      <c r="Z72" s="55" t="str">
        <f t="shared" si="94"/>
        <v/>
      </c>
      <c r="AA72" s="65" t="str">
        <f t="shared" si="95"/>
        <v/>
      </c>
      <c r="AB72" s="56" t="str">
        <f t="shared" si="16"/>
        <v/>
      </c>
      <c r="AC72" s="66" t="str">
        <f t="shared" si="96"/>
        <v/>
      </c>
      <c r="AD72" s="58" t="str">
        <f t="shared" si="97"/>
        <v/>
      </c>
      <c r="AE72" s="67" t="str">
        <f t="shared" si="98"/>
        <v/>
      </c>
      <c r="AF72" s="60" t="str">
        <f t="shared" si="99"/>
        <v/>
      </c>
      <c r="AG72" s="60" t="str">
        <f t="shared" si="100"/>
        <v/>
      </c>
      <c r="AH72" s="68" t="str">
        <f t="shared" si="101"/>
        <v/>
      </c>
      <c r="AI72" s="69" t="str">
        <f t="shared" si="23"/>
        <v/>
      </c>
      <c r="AJ72" s="63" t="str">
        <f t="shared" si="102"/>
        <v/>
      </c>
      <c r="AK72" s="63" t="str">
        <f t="shared" si="103"/>
        <v/>
      </c>
      <c r="AL72" s="63" t="str">
        <f t="shared" si="104"/>
        <v/>
      </c>
      <c r="AM72" s="63" t="str">
        <f t="shared" si="105"/>
        <v/>
      </c>
      <c r="AN72" s="63" t="str">
        <f t="shared" si="106"/>
        <v/>
      </c>
    </row>
    <row r="73" spans="1:40" ht="36.5" thickTop="1" thickBot="1" x14ac:dyDescent="0.55000000000000004">
      <c r="A73" s="75"/>
      <c r="B73" s="75"/>
      <c r="C73" s="75" t="s">
        <v>2401</v>
      </c>
      <c r="D73" s="76"/>
      <c r="E73" s="76"/>
      <c r="F73" s="76"/>
      <c r="G73" s="76"/>
      <c r="H73" s="76"/>
      <c r="I73" s="76"/>
      <c r="J73" s="76"/>
      <c r="K73" s="76"/>
      <c r="L73" s="123" t="s">
        <v>998</v>
      </c>
      <c r="M73" s="126"/>
      <c r="N73" s="56"/>
      <c r="O73" s="127"/>
      <c r="P73" s="58"/>
      <c r="Q73" s="128"/>
      <c r="R73" s="60" t="str">
        <f t="shared" ref="R73:R102" si="107">IF(N73="Do",10,IF(N73="Re",22,IF(N73="Mi",20,IF(N73="Fa",20,IF(N73="Sol",14,IF(N73="La",20,IF(N73="Si",20,IF(N73="Do#",14,IF(N73="Fa#",15,IF(N73="Sol#",20,IF(N73="Si♭",17,"")))))))))))</f>
        <v/>
      </c>
      <c r="S73" s="126"/>
      <c r="T73" s="129"/>
      <c r="U73" s="130"/>
      <c r="V73" s="131"/>
      <c r="W73" s="132"/>
      <c r="X73" s="131"/>
      <c r="Y73" s="131"/>
      <c r="Z73" s="126"/>
      <c r="AA73" s="65"/>
      <c r="AB73" s="56"/>
      <c r="AC73" s="66"/>
      <c r="AD73" s="58"/>
      <c r="AE73" s="67"/>
      <c r="AF73" s="60"/>
      <c r="AG73" s="60"/>
      <c r="AH73" s="65"/>
      <c r="AI73" s="133"/>
      <c r="AJ73" s="131"/>
      <c r="AK73" s="131"/>
      <c r="AL73" s="131"/>
      <c r="AM73" s="131"/>
      <c r="AN73" s="131"/>
    </row>
    <row r="74" spans="1:40" ht="24.5" thickTop="1" thickBot="1" x14ac:dyDescent="0.55000000000000004">
      <c r="B74" t="s">
        <v>2466</v>
      </c>
      <c r="C74" s="124" t="s">
        <v>2470</v>
      </c>
      <c r="D74" s="125" t="s">
        <v>1015</v>
      </c>
      <c r="E74" s="51" t="s">
        <v>1016</v>
      </c>
      <c r="F74" s="52"/>
      <c r="G74" s="52"/>
      <c r="H74" s="51"/>
      <c r="I74" s="51"/>
      <c r="J74" s="53"/>
      <c r="K74" s="53"/>
      <c r="L74" s="77" t="str">
        <f>IF(C74="","",_xlfn.CONCAT("            { line: ","""",C74,", ",M74:AN74,""", sC: ","""",B74,"""},"))</f>
        <v xml:space="preserve">            { line: "Ahora, ahora Padre,, (Mi,m,20)", sC: "pa"},</v>
      </c>
      <c r="M74" s="55" t="str">
        <f>IF(N74="","","(")</f>
        <v>(</v>
      </c>
      <c r="N74" s="56" t="str">
        <f>IF(D74="","",D74)</f>
        <v>Mi</v>
      </c>
      <c r="O74" s="57" t="str">
        <f>IF(N74="","",",")</f>
        <v>,</v>
      </c>
      <c r="P74" s="58" t="str">
        <f>IF(E74="","",E74)</f>
        <v>m</v>
      </c>
      <c r="Q74" s="59" t="str">
        <f>IF(N74="","",",")</f>
        <v>,</v>
      </c>
      <c r="R74" s="60">
        <f t="shared" si="107"/>
        <v>20</v>
      </c>
      <c r="S74" s="55" t="str">
        <f>IF(N74="","",")")</f>
        <v>)</v>
      </c>
      <c r="T74" s="61" t="str">
        <f>IF(U74="","","(")</f>
        <v/>
      </c>
      <c r="U74" s="62" t="str">
        <f>IF(F74="","",F74)</f>
        <v/>
      </c>
      <c r="V74" s="63" t="str">
        <f>IF(U74="","",",")</f>
        <v/>
      </c>
      <c r="W74" s="64" t="str">
        <f>IF(G74="","",G74)</f>
        <v/>
      </c>
      <c r="X74" s="63" t="str">
        <f>IF(U74="","",",")</f>
        <v/>
      </c>
      <c r="Y74" s="63" t="str">
        <f>IF(U74="","",250)</f>
        <v/>
      </c>
      <c r="Z74" s="55" t="str">
        <f>IF(U74="","",")")</f>
        <v/>
      </c>
      <c r="AA74" s="65" t="str">
        <f>IF(AB74="","","(")</f>
        <v/>
      </c>
      <c r="AB74" s="56" t="str">
        <f>IF(H74="","",H74)</f>
        <v/>
      </c>
      <c r="AC74" s="66" t="str">
        <f>IF(AB74="","",",")</f>
        <v/>
      </c>
      <c r="AD74" s="58" t="str">
        <f>IF(I74="","",I74)</f>
        <v/>
      </c>
      <c r="AE74" s="67" t="str">
        <f>IF(AB74="","",",")</f>
        <v/>
      </c>
      <c r="AF74" s="60" t="str">
        <f>IF(AB74="","",350)</f>
        <v/>
      </c>
      <c r="AG74" s="60" t="str">
        <f>IF(AB74="","",")")</f>
        <v/>
      </c>
      <c r="AH74" s="68" t="str">
        <f>IF(AI74="","","(")</f>
        <v/>
      </c>
      <c r="AI74" s="69" t="str">
        <f>IF(J74="","",J74)</f>
        <v/>
      </c>
      <c r="AJ74" s="63" t="str">
        <f>IF(AI74="","",",")</f>
        <v/>
      </c>
      <c r="AK74" s="63" t="str">
        <f>IF(K74="","",K74)</f>
        <v/>
      </c>
      <c r="AL74" s="63" t="str">
        <f>IF(AI74="","",",")</f>
        <v/>
      </c>
      <c r="AM74" s="63" t="str">
        <f>IF(AI74="","",450)</f>
        <v/>
      </c>
      <c r="AN74" s="63" t="str">
        <f>IF(AI74="","",")")</f>
        <v/>
      </c>
    </row>
    <row r="75" spans="1:40" ht="24.5" thickTop="1" thickBot="1" x14ac:dyDescent="0.55000000000000004">
      <c r="C75" s="124" t="s">
        <v>2471</v>
      </c>
      <c r="D75" s="125" t="s">
        <v>1110</v>
      </c>
      <c r="E75" s="51"/>
      <c r="F75" s="52"/>
      <c r="G75" s="52"/>
      <c r="H75" s="51"/>
      <c r="I75" s="51"/>
      <c r="J75" s="53"/>
      <c r="K75" s="53"/>
      <c r="L75" s="77" t="str">
        <f>IF(C75="","",_xlfn.CONCAT("            { line: ","""",C75,", ",M75:AN75,""", sC: ","""",B75,"""},"))</f>
        <v xml:space="preserve">            { line: "mira con amor a tu Iglesia, (Re,,22)", sC: ""},</v>
      </c>
      <c r="M75" s="55" t="str">
        <f>IF(N75="","","(")</f>
        <v>(</v>
      </c>
      <c r="N75" s="56" t="str">
        <f>IF(D75="","",D75)</f>
        <v>Re</v>
      </c>
      <c r="O75" s="57" t="str">
        <f>IF(N75="","",",")</f>
        <v>,</v>
      </c>
      <c r="P75" s="58" t="str">
        <f>IF(E75="","",E75)</f>
        <v/>
      </c>
      <c r="Q75" s="59" t="str">
        <f>IF(N75="","",",")</f>
        <v>,</v>
      </c>
      <c r="R75" s="60">
        <f t="shared" si="107"/>
        <v>22</v>
      </c>
      <c r="S75" s="55" t="str">
        <f>IF(N75="","",")")</f>
        <v>)</v>
      </c>
      <c r="T75" s="61" t="str">
        <f>IF(U75="","","(")</f>
        <v/>
      </c>
      <c r="U75" s="62" t="str">
        <f>IF(F75="","",F75)</f>
        <v/>
      </c>
      <c r="V75" s="63" t="str">
        <f>IF(U75="","",",")</f>
        <v/>
      </c>
      <c r="W75" s="64" t="str">
        <f>IF(G75="","",G75)</f>
        <v/>
      </c>
      <c r="X75" s="63" t="str">
        <f>IF(U75="","",",")</f>
        <v/>
      </c>
      <c r="Y75" s="63" t="str">
        <f>IF(U75="","",250)</f>
        <v/>
      </c>
      <c r="Z75" s="55" t="str">
        <f>IF(U75="","",")")</f>
        <v/>
      </c>
      <c r="AA75" s="65" t="str">
        <f>IF(AB75="","","(")</f>
        <v/>
      </c>
      <c r="AB75" s="56" t="str">
        <f>IF(H75="","",H75)</f>
        <v/>
      </c>
      <c r="AC75" s="66" t="str">
        <f>IF(AB75="","",",")</f>
        <v/>
      </c>
      <c r="AD75" s="58" t="str">
        <f>IF(I75="","",I75)</f>
        <v/>
      </c>
      <c r="AE75" s="67" t="str">
        <f>IF(AB75="","",",")</f>
        <v/>
      </c>
      <c r="AF75" s="60" t="str">
        <f>IF(AB75="","",350)</f>
        <v/>
      </c>
      <c r="AG75" s="60" t="str">
        <f>IF(AB75="","",")")</f>
        <v/>
      </c>
      <c r="AH75" s="68" t="str">
        <f>IF(AI75="","","(")</f>
        <v/>
      </c>
      <c r="AI75" s="69" t="str">
        <f>IF(J75="","",J75)</f>
        <v/>
      </c>
      <c r="AJ75" s="63" t="str">
        <f>IF(AI75="","",",")</f>
        <v/>
      </c>
      <c r="AK75" s="63" t="str">
        <f>IF(K75="","",K75)</f>
        <v/>
      </c>
      <c r="AL75" s="63" t="str">
        <f>IF(AI75="","",",")</f>
        <v/>
      </c>
      <c r="AM75" s="63" t="str">
        <f>IF(AI75="","",450)</f>
        <v/>
      </c>
      <c r="AN75" s="63" t="str">
        <f>IF(AI75="","",")")</f>
        <v/>
      </c>
    </row>
    <row r="76" spans="1:40" ht="24.5" thickTop="1" thickBot="1" x14ac:dyDescent="0.55000000000000004">
      <c r="C76" s="124" t="s">
        <v>2472</v>
      </c>
      <c r="D76" s="125" t="s">
        <v>1106</v>
      </c>
      <c r="E76" s="51"/>
      <c r="F76" s="52"/>
      <c r="G76" s="52"/>
      <c r="H76" s="51"/>
      <c r="I76" s="51"/>
      <c r="J76" s="53"/>
      <c r="K76" s="53"/>
      <c r="L76" s="77" t="str">
        <f>IF(C76="","",_xlfn.CONCAT("            { line: ","""",C76,", ",M76:AN76,""", sC: ","""",B76,"""},"))</f>
        <v xml:space="preserve">            { line: "y haz brotar para ella, (Do,,10)", sC: ""},</v>
      </c>
      <c r="M76" s="55" t="str">
        <f>IF(N76="","","(")</f>
        <v>(</v>
      </c>
      <c r="N76" s="56" t="str">
        <f>IF(D76="","",D76)</f>
        <v>Do</v>
      </c>
      <c r="O76" s="57" t="str">
        <f>IF(N76="","",",")</f>
        <v>,</v>
      </c>
      <c r="P76" s="58" t="str">
        <f>IF(E76="","",E76)</f>
        <v/>
      </c>
      <c r="Q76" s="59" t="str">
        <f>IF(N76="","",",")</f>
        <v>,</v>
      </c>
      <c r="R76" s="60">
        <f t="shared" si="107"/>
        <v>10</v>
      </c>
      <c r="S76" s="55" t="str">
        <f>IF(N76="","",")")</f>
        <v>)</v>
      </c>
      <c r="T76" s="61" t="str">
        <f>IF(U76="","","(")</f>
        <v/>
      </c>
      <c r="U76" s="62" t="str">
        <f>IF(F76="","",F76)</f>
        <v/>
      </c>
      <c r="V76" s="63" t="str">
        <f>IF(U76="","",",")</f>
        <v/>
      </c>
      <c r="W76" s="64" t="str">
        <f>IF(G76="","",G76)</f>
        <v/>
      </c>
      <c r="X76" s="63" t="str">
        <f>IF(U76="","",",")</f>
        <v/>
      </c>
      <c r="Y76" s="63" t="str">
        <f>IF(U76="","",250)</f>
        <v/>
      </c>
      <c r="Z76" s="55" t="str">
        <f>IF(U76="","",")")</f>
        <v/>
      </c>
      <c r="AA76" s="65" t="str">
        <f>IF(AB76="","","(")</f>
        <v/>
      </c>
      <c r="AB76" s="56" t="str">
        <f>IF(H76="","",H76)</f>
        <v/>
      </c>
      <c r="AC76" s="66" t="str">
        <f>IF(AB76="","",",")</f>
        <v/>
      </c>
      <c r="AD76" s="58" t="str">
        <f>IF(I76="","",I76)</f>
        <v/>
      </c>
      <c r="AE76" s="67" t="str">
        <f>IF(AB76="","",",")</f>
        <v/>
      </c>
      <c r="AF76" s="60" t="str">
        <f>IF(AB76="","",350)</f>
        <v/>
      </c>
      <c r="AG76" s="60" t="str">
        <f>IF(AB76="","",")")</f>
        <v/>
      </c>
      <c r="AH76" s="68" t="str">
        <f>IF(AI76="","","(")</f>
        <v/>
      </c>
      <c r="AI76" s="69" t="str">
        <f>IF(J76="","",J76)</f>
        <v/>
      </c>
      <c r="AJ76" s="63" t="str">
        <f>IF(AI76="","",",")</f>
        <v/>
      </c>
      <c r="AK76" s="63" t="str">
        <f>IF(K76="","",K76)</f>
        <v/>
      </c>
      <c r="AL76" s="63" t="str">
        <f>IF(AI76="","",",")</f>
        <v/>
      </c>
      <c r="AM76" s="63" t="str">
        <f>IF(AI76="","",450)</f>
        <v/>
      </c>
      <c r="AN76" s="63" t="str">
        <f>IF(AI76="","",")")</f>
        <v/>
      </c>
    </row>
    <row r="77" spans="1:40" ht="24.5" thickTop="1" thickBot="1" x14ac:dyDescent="0.55000000000000004">
      <c r="C77" s="124" t="s">
        <v>2473</v>
      </c>
      <c r="D77" s="125" t="s">
        <v>988</v>
      </c>
      <c r="E77" s="51">
        <v>7</v>
      </c>
      <c r="F77" s="52"/>
      <c r="G77" s="52"/>
      <c r="H77" s="51"/>
      <c r="I77" s="51"/>
      <c r="J77" s="53"/>
      <c r="K77" s="53"/>
      <c r="L77" s="77" t="str">
        <f>IF(C77="","",_xlfn.CONCAT("            { line: ","""",C77,", ",M77:AN77,""", sC: ","""",B77,"""},"))</f>
        <v xml:space="preserve">            { line: "la fuente del Bautismo., (Si,7,20)", sC: ""},</v>
      </c>
      <c r="M77" s="55" t="str">
        <f>IF(N77="","","(")</f>
        <v>(</v>
      </c>
      <c r="N77" s="56" t="str">
        <f>IF(D77="","",D77)</f>
        <v>Si</v>
      </c>
      <c r="O77" s="57" t="str">
        <f>IF(N77="","",",")</f>
        <v>,</v>
      </c>
      <c r="P77" s="58">
        <f>IF(E77="","",E77)</f>
        <v>7</v>
      </c>
      <c r="Q77" s="59" t="str">
        <f>IF(N77="","",",")</f>
        <v>,</v>
      </c>
      <c r="R77" s="60">
        <f t="shared" si="107"/>
        <v>20</v>
      </c>
      <c r="S77" s="55" t="str">
        <f>IF(N77="","",")")</f>
        <v>)</v>
      </c>
      <c r="T77" s="61" t="str">
        <f>IF(U77="","","(")</f>
        <v/>
      </c>
      <c r="U77" s="62" t="str">
        <f>IF(F77="","",F77)</f>
        <v/>
      </c>
      <c r="V77" s="63" t="str">
        <f>IF(U77="","",",")</f>
        <v/>
      </c>
      <c r="W77" s="64" t="str">
        <f>IF(G77="","",G77)</f>
        <v/>
      </c>
      <c r="X77" s="63" t="str">
        <f>IF(U77="","",",")</f>
        <v/>
      </c>
      <c r="Y77" s="63" t="str">
        <f>IF(U77="","",250)</f>
        <v/>
      </c>
      <c r="Z77" s="55" t="str">
        <f>IF(U77="","",")")</f>
        <v/>
      </c>
      <c r="AA77" s="65" t="str">
        <f>IF(AB77="","","(")</f>
        <v/>
      </c>
      <c r="AB77" s="56" t="str">
        <f>IF(H77="","",H77)</f>
        <v/>
      </c>
      <c r="AC77" s="66" t="str">
        <f>IF(AB77="","",",")</f>
        <v/>
      </c>
      <c r="AD77" s="58" t="str">
        <f>IF(I77="","",I77)</f>
        <v/>
      </c>
      <c r="AE77" s="67" t="str">
        <f>IF(AB77="","",",")</f>
        <v/>
      </c>
      <c r="AF77" s="60" t="str">
        <f>IF(AB77="","",350)</f>
        <v/>
      </c>
      <c r="AG77" s="60" t="str">
        <f>IF(AB77="","",")")</f>
        <v/>
      </c>
      <c r="AH77" s="68" t="str">
        <f>IF(AI77="","","(")</f>
        <v/>
      </c>
      <c r="AI77" s="69" t="str">
        <f>IF(J77="","",J77)</f>
        <v/>
      </c>
      <c r="AJ77" s="63" t="str">
        <f>IF(AI77="","",",")</f>
        <v/>
      </c>
      <c r="AK77" s="63" t="str">
        <f>IF(K77="","",K77)</f>
        <v/>
      </c>
      <c r="AL77" s="63" t="str">
        <f>IF(AI77="","",",")</f>
        <v/>
      </c>
      <c r="AM77" s="63" t="str">
        <f>IF(AI77="","",450)</f>
        <v/>
      </c>
      <c r="AN77" s="63" t="str">
        <f>IF(AI77="","",")")</f>
        <v/>
      </c>
    </row>
    <row r="78" spans="1:40" ht="26.5" thickTop="1" thickBot="1" x14ac:dyDescent="0.55000000000000004">
      <c r="A78" s="72"/>
      <c r="B78" s="72"/>
      <c r="C78" s="72"/>
      <c r="D78" s="73"/>
      <c r="E78" s="73"/>
      <c r="F78" s="73"/>
      <c r="G78" s="73"/>
      <c r="H78" s="73"/>
      <c r="I78" s="73"/>
      <c r="J78" s="73"/>
      <c r="K78" s="73"/>
      <c r="L78" s="74" t="s">
        <v>997</v>
      </c>
      <c r="M78" s="55"/>
      <c r="N78" s="56"/>
      <c r="O78" s="57"/>
      <c r="P78" s="58"/>
      <c r="Q78" s="59"/>
      <c r="R78" s="60" t="str">
        <f t="shared" si="107"/>
        <v/>
      </c>
      <c r="S78" s="55"/>
      <c r="T78" s="61"/>
      <c r="U78" s="62"/>
      <c r="V78" s="63"/>
      <c r="W78" s="64"/>
      <c r="X78" s="63"/>
      <c r="Y78" s="63"/>
      <c r="Z78" s="55"/>
      <c r="AA78" s="65"/>
      <c r="AB78" s="56"/>
      <c r="AC78" s="66"/>
      <c r="AD78" s="58"/>
      <c r="AE78" s="67"/>
      <c r="AF78" s="60"/>
      <c r="AG78" s="60"/>
      <c r="AH78" s="68"/>
      <c r="AI78" s="69"/>
      <c r="AJ78" s="63"/>
      <c r="AK78" s="63"/>
      <c r="AL78" s="63"/>
      <c r="AM78" s="63"/>
      <c r="AN78" s="63"/>
    </row>
    <row r="79" spans="1:40" ht="24.5" thickTop="1" thickBot="1" x14ac:dyDescent="0.55000000000000004">
      <c r="C79" s="124" t="s">
        <v>2474</v>
      </c>
      <c r="D79" s="125" t="s">
        <v>1015</v>
      </c>
      <c r="E79" s="51" t="s">
        <v>1016</v>
      </c>
      <c r="F79" s="52" t="s">
        <v>1110</v>
      </c>
      <c r="G79" s="52"/>
      <c r="H79" s="51"/>
      <c r="I79" s="51"/>
      <c r="J79" s="53"/>
      <c r="K79" s="53"/>
      <c r="L79" s="77" t="str">
        <f>IF(C79="","",_xlfn.CONCAT("            { line: ","""",C79,", ",M79:AN79,""", sC: ","""",B79,"""},"))</f>
        <v xml:space="preserve">            { line: "Infunde en esta agua,, (Mi,m,20)(Re,,250)", sC: ""},</v>
      </c>
      <c r="M79" s="55" t="str">
        <f>IF(N79="","","(")</f>
        <v>(</v>
      </c>
      <c r="N79" s="56" t="str">
        <f>IF(D79="","",D79)</f>
        <v>Mi</v>
      </c>
      <c r="O79" s="57" t="str">
        <f>IF(N79="","",",")</f>
        <v>,</v>
      </c>
      <c r="P79" s="58" t="str">
        <f>IF(E79="","",E79)</f>
        <v>m</v>
      </c>
      <c r="Q79" s="59" t="str">
        <f>IF(N79="","",",")</f>
        <v>,</v>
      </c>
      <c r="R79" s="60">
        <f t="shared" si="107"/>
        <v>20</v>
      </c>
      <c r="S79" s="55" t="str">
        <f>IF(N79="","",")")</f>
        <v>)</v>
      </c>
      <c r="T79" s="61" t="str">
        <f>IF(U79="","","(")</f>
        <v>(</v>
      </c>
      <c r="U79" s="62" t="str">
        <f>IF(F79="","",F79)</f>
        <v>Re</v>
      </c>
      <c r="V79" s="63" t="str">
        <f>IF(U79="","",",")</f>
        <v>,</v>
      </c>
      <c r="W79" s="64" t="str">
        <f>IF(G79="","",G79)</f>
        <v/>
      </c>
      <c r="X79" s="63" t="str">
        <f>IF(U79="","",",")</f>
        <v>,</v>
      </c>
      <c r="Y79" s="63">
        <f>IF(U79="","",250)</f>
        <v>250</v>
      </c>
      <c r="Z79" s="55" t="str">
        <f>IF(U79="","",")")</f>
        <v>)</v>
      </c>
      <c r="AA79" s="65" t="str">
        <f>IF(AB79="","","(")</f>
        <v/>
      </c>
      <c r="AB79" s="56" t="str">
        <f>IF(H79="","",H79)</f>
        <v/>
      </c>
      <c r="AC79" s="66" t="str">
        <f>IF(AB79="","",",")</f>
        <v/>
      </c>
      <c r="AD79" s="58" t="str">
        <f>IF(I79="","",I79)</f>
        <v/>
      </c>
      <c r="AE79" s="67" t="str">
        <f>IF(AB79="","",",")</f>
        <v/>
      </c>
      <c r="AF79" s="60" t="str">
        <f>IF(AB79="","",350)</f>
        <v/>
      </c>
      <c r="AG79" s="60" t="str">
        <f>IF(AB79="","",")")</f>
        <v/>
      </c>
      <c r="AH79" s="68" t="str">
        <f>IF(AI79="","","(")</f>
        <v/>
      </c>
      <c r="AI79" s="69" t="str">
        <f>IF(J79="","",J79)</f>
        <v/>
      </c>
      <c r="AJ79" s="63" t="str">
        <f>IF(AI79="","",",")</f>
        <v/>
      </c>
      <c r="AK79" s="63" t="str">
        <f>IF(K79="","",K79)</f>
        <v/>
      </c>
      <c r="AL79" s="63" t="str">
        <f>IF(AI79="","",",")</f>
        <v/>
      </c>
      <c r="AM79" s="63" t="str">
        <f>IF(AI79="","",450)</f>
        <v/>
      </c>
      <c r="AN79" s="63" t="str">
        <f>IF(AI79="","",")")</f>
        <v/>
      </c>
    </row>
    <row r="80" spans="1:40" ht="24.5" thickTop="1" thickBot="1" x14ac:dyDescent="0.55000000000000004">
      <c r="C80" s="124" t="s">
        <v>2475</v>
      </c>
      <c r="D80" s="125" t="s">
        <v>1106</v>
      </c>
      <c r="E80" s="51"/>
      <c r="F80" s="52"/>
      <c r="G80" s="52"/>
      <c r="H80" s="51"/>
      <c r="I80" s="51"/>
      <c r="J80" s="53"/>
      <c r="K80" s="53"/>
      <c r="L80" s="54" t="str">
        <f>IF(C80="","",_xlfn.CONCAT("            { line: ","""",C80,", ",M80:AN80,""", sC: ","""",B80,"""},"))</f>
        <v xml:space="preserve">            { line: "por obra del Espíritu Santo,, (Do,,10)", sC: ""},</v>
      </c>
      <c r="M80" s="55" t="str">
        <f>IF(N80="","","(")</f>
        <v>(</v>
      </c>
      <c r="N80" s="56" t="str">
        <f>IF(D80="","",D80)</f>
        <v>Do</v>
      </c>
      <c r="O80" s="57" t="str">
        <f>IF(N80="","",",")</f>
        <v>,</v>
      </c>
      <c r="P80" s="58" t="str">
        <f>IF(E80="","",E80)</f>
        <v/>
      </c>
      <c r="Q80" s="59" t="str">
        <f>IF(N80="","",",")</f>
        <v>,</v>
      </c>
      <c r="R80" s="60">
        <f t="shared" si="107"/>
        <v>10</v>
      </c>
      <c r="S80" s="55" t="str">
        <f>IF(N80="","",")")</f>
        <v>)</v>
      </c>
      <c r="T80" s="61" t="str">
        <f>IF(U80="","","(")</f>
        <v/>
      </c>
      <c r="U80" s="62" t="str">
        <f>IF(F80="","",F80)</f>
        <v/>
      </c>
      <c r="V80" s="63" t="str">
        <f>IF(U80="","",",")</f>
        <v/>
      </c>
      <c r="W80" s="64" t="str">
        <f>IF(G80="","",G80)</f>
        <v/>
      </c>
      <c r="X80" s="63" t="str">
        <f>IF(U80="","",",")</f>
        <v/>
      </c>
      <c r="Y80" s="63" t="str">
        <f>IF(U80="","",250)</f>
        <v/>
      </c>
      <c r="Z80" s="55" t="str">
        <f>IF(U80="","",")")</f>
        <v/>
      </c>
      <c r="AA80" s="65" t="str">
        <f>IF(AB80="","","(")</f>
        <v/>
      </c>
      <c r="AB80" s="56" t="str">
        <f>IF(H80="","",H80)</f>
        <v/>
      </c>
      <c r="AC80" s="66" t="str">
        <f>IF(AB80="","",",")</f>
        <v/>
      </c>
      <c r="AD80" s="58" t="str">
        <f>IF(I80="","",I80)</f>
        <v/>
      </c>
      <c r="AE80" s="67" t="str">
        <f>IF(AB80="","",",")</f>
        <v/>
      </c>
      <c r="AF80" s="60" t="str">
        <f>IF(AB80="","",350)</f>
        <v/>
      </c>
      <c r="AG80" s="60" t="str">
        <f>IF(AB80="","",")")</f>
        <v/>
      </c>
      <c r="AH80" s="68" t="str">
        <f>IF(AI80="","","(")</f>
        <v/>
      </c>
      <c r="AI80" s="69" t="str">
        <f>IF(J80="","",J80)</f>
        <v/>
      </c>
      <c r="AJ80" s="63" t="str">
        <f>IF(AI80="","",",")</f>
        <v/>
      </c>
      <c r="AK80" s="63" t="str">
        <f>IF(K80="","",K80)</f>
        <v/>
      </c>
      <c r="AL80" s="63" t="str">
        <f>IF(AI80="","",",")</f>
        <v/>
      </c>
      <c r="AM80" s="63" t="str">
        <f>IF(AI80="","",450)</f>
        <v/>
      </c>
      <c r="AN80" s="63" t="str">
        <f>IF(AI80="","",")")</f>
        <v/>
      </c>
    </row>
    <row r="81" spans="1:40" ht="24.5" thickTop="1" thickBot="1" x14ac:dyDescent="0.55000000000000004">
      <c r="C81" s="124" t="s">
        <v>2476</v>
      </c>
      <c r="D81" s="125" t="s">
        <v>988</v>
      </c>
      <c r="E81" s="51">
        <v>7</v>
      </c>
      <c r="F81" s="52"/>
      <c r="G81" s="52"/>
      <c r="H81" s="51"/>
      <c r="I81" s="51"/>
      <c r="J81" s="53"/>
      <c r="K81" s="53"/>
      <c r="L81" s="54" t="str">
        <f>IF(C81="","",_xlfn.CONCAT("            { line: ","""",C81,", ",M81:AN81,""", sC: ","""",B81,"""},"))</f>
        <v xml:space="preserve">            { line: "la gracia de tu Único Hijo,, (Si,7,20)", sC: ""},</v>
      </c>
      <c r="M81" s="55" t="str">
        <f>IF(N81="","","(")</f>
        <v>(</v>
      </c>
      <c r="N81" s="56" t="str">
        <f>IF(D81="","",D81)</f>
        <v>Si</v>
      </c>
      <c r="O81" s="57" t="str">
        <f>IF(N81="","",",")</f>
        <v>,</v>
      </c>
      <c r="P81" s="58">
        <f>IF(E81="","",E81)</f>
        <v>7</v>
      </c>
      <c r="Q81" s="59" t="str">
        <f>IF(N81="","",",")</f>
        <v>,</v>
      </c>
      <c r="R81" s="60">
        <f t="shared" si="107"/>
        <v>20</v>
      </c>
      <c r="S81" s="55" t="str">
        <f>IF(N81="","",")")</f>
        <v>)</v>
      </c>
      <c r="T81" s="61" t="str">
        <f>IF(U81="","","(")</f>
        <v/>
      </c>
      <c r="U81" s="62" t="str">
        <f>IF(F81="","",F81)</f>
        <v/>
      </c>
      <c r="V81" s="63" t="str">
        <f>IF(U81="","",",")</f>
        <v/>
      </c>
      <c r="W81" s="64" t="str">
        <f>IF(G81="","",G81)</f>
        <v/>
      </c>
      <c r="X81" s="63" t="str">
        <f>IF(U81="","",",")</f>
        <v/>
      </c>
      <c r="Y81" s="63" t="str">
        <f>IF(U81="","",250)</f>
        <v/>
      </c>
      <c r="Z81" s="55" t="str">
        <f>IF(U81="","",")")</f>
        <v/>
      </c>
      <c r="AA81" s="65" t="str">
        <f>IF(AB81="","","(")</f>
        <v/>
      </c>
      <c r="AB81" s="56" t="str">
        <f>IF(H81="","",H81)</f>
        <v/>
      </c>
      <c r="AC81" s="66" t="str">
        <f>IF(AB81="","",",")</f>
        <v/>
      </c>
      <c r="AD81" s="58" t="str">
        <f>IF(I81="","",I81)</f>
        <v/>
      </c>
      <c r="AE81" s="67" t="str">
        <f>IF(AB81="","",",")</f>
        <v/>
      </c>
      <c r="AF81" s="60" t="str">
        <f>IF(AB81="","",350)</f>
        <v/>
      </c>
      <c r="AG81" s="60" t="str">
        <f>IF(AB81="","",")")</f>
        <v/>
      </c>
      <c r="AH81" s="68" t="str">
        <f>IF(AI81="","","(")</f>
        <v/>
      </c>
      <c r="AI81" s="69" t="str">
        <f>IF(J81="","",J81)</f>
        <v/>
      </c>
      <c r="AJ81" s="63" t="str">
        <f>IF(AI81="","",",")</f>
        <v/>
      </c>
      <c r="AK81" s="63" t="str">
        <f>IF(K81="","",K81)</f>
        <v/>
      </c>
      <c r="AL81" s="63" t="str">
        <f>IF(AI81="","",",")</f>
        <v/>
      </c>
      <c r="AM81" s="63" t="str">
        <f>IF(AI81="","",450)</f>
        <v/>
      </c>
      <c r="AN81" s="63" t="str">
        <f>IF(AI81="","",")")</f>
        <v/>
      </c>
    </row>
    <row r="82" spans="1:40" ht="26.5" thickTop="1" thickBot="1" x14ac:dyDescent="0.55000000000000004">
      <c r="A82" s="72"/>
      <c r="B82" s="72"/>
      <c r="C82" s="72"/>
      <c r="D82" s="73"/>
      <c r="E82" s="73"/>
      <c r="F82" s="73"/>
      <c r="G82" s="73"/>
      <c r="H82" s="73"/>
      <c r="I82" s="73"/>
      <c r="J82" s="73"/>
      <c r="K82" s="73"/>
      <c r="L82" s="74" t="s">
        <v>997</v>
      </c>
      <c r="M82" s="55"/>
      <c r="N82" s="56"/>
      <c r="O82" s="57"/>
      <c r="P82" s="58"/>
      <c r="Q82" s="59"/>
      <c r="R82" s="60" t="str">
        <f t="shared" si="107"/>
        <v/>
      </c>
      <c r="S82" s="55"/>
      <c r="T82" s="61"/>
      <c r="U82" s="62"/>
      <c r="V82" s="63"/>
      <c r="W82" s="64"/>
      <c r="X82" s="63"/>
      <c r="Y82" s="63"/>
      <c r="Z82" s="55"/>
      <c r="AA82" s="65"/>
      <c r="AB82" s="56"/>
      <c r="AC82" s="66"/>
      <c r="AD82" s="58"/>
      <c r="AE82" s="67"/>
      <c r="AF82" s="60"/>
      <c r="AG82" s="60"/>
      <c r="AH82" s="68"/>
      <c r="AI82" s="69"/>
      <c r="AJ82" s="63"/>
      <c r="AK82" s="63"/>
      <c r="AL82" s="63"/>
      <c r="AM82" s="63"/>
      <c r="AN82" s="63"/>
    </row>
    <row r="83" spans="1:40" ht="24.5" thickTop="1" thickBot="1" x14ac:dyDescent="0.55000000000000004">
      <c r="C83" s="124" t="s">
        <v>2477</v>
      </c>
      <c r="D83" s="125" t="s">
        <v>1015</v>
      </c>
      <c r="E83" s="51" t="s">
        <v>1016</v>
      </c>
      <c r="F83" s="52" t="s">
        <v>1110</v>
      </c>
      <c r="G83" s="52"/>
      <c r="H83" s="51"/>
      <c r="I83" s="51"/>
      <c r="J83" s="53"/>
      <c r="K83" s="53"/>
      <c r="L83" s="54" t="str">
        <f>IF(C83="","",_xlfn.CONCAT("            { line: ","""",C83,", ",M83:AN83,""", sC: ","""",B83,"""},"))</f>
        <v xml:space="preserve">            { line: "para que por el Sacramento del Bautismo, (Mi,m,20)(Re,,250)", sC: ""},</v>
      </c>
      <c r="M83" s="55" t="str">
        <f>IF(N83="","","(")</f>
        <v>(</v>
      </c>
      <c r="N83" s="56" t="str">
        <f>IF(D83="","",D83)</f>
        <v>Mi</v>
      </c>
      <c r="O83" s="57" t="str">
        <f>IF(N83="","",",")</f>
        <v>,</v>
      </c>
      <c r="P83" s="58" t="str">
        <f>IF(E83="","",E83)</f>
        <v>m</v>
      </c>
      <c r="Q83" s="59" t="str">
        <f>IF(N83="","",",")</f>
        <v>,</v>
      </c>
      <c r="R83" s="60">
        <f t="shared" si="107"/>
        <v>20</v>
      </c>
      <c r="S83" s="55" t="str">
        <f>IF(N83="","",")")</f>
        <v>)</v>
      </c>
      <c r="T83" s="61" t="str">
        <f>IF(U83="","","(")</f>
        <v>(</v>
      </c>
      <c r="U83" s="62" t="str">
        <f>IF(F83="","",F83)</f>
        <v>Re</v>
      </c>
      <c r="V83" s="63" t="str">
        <f>IF(U83="","",",")</f>
        <v>,</v>
      </c>
      <c r="W83" s="64" t="str">
        <f>IF(G83="","",G83)</f>
        <v/>
      </c>
      <c r="X83" s="63" t="str">
        <f>IF(U83="","",",")</f>
        <v>,</v>
      </c>
      <c r="Y83" s="63">
        <f>IF(U83="","",250)</f>
        <v>250</v>
      </c>
      <c r="Z83" s="55" t="str">
        <f>IF(U83="","",")")</f>
        <v>)</v>
      </c>
      <c r="AA83" s="65" t="str">
        <f>IF(AB83="","","(")</f>
        <v/>
      </c>
      <c r="AB83" s="56" t="str">
        <f>IF(H83="","",H83)</f>
        <v/>
      </c>
      <c r="AC83" s="66" t="str">
        <f>IF(AB83="","",",")</f>
        <v/>
      </c>
      <c r="AD83" s="58" t="str">
        <f>IF(I83="","",I83)</f>
        <v/>
      </c>
      <c r="AE83" s="67" t="str">
        <f>IF(AB83="","",",")</f>
        <v/>
      </c>
      <c r="AF83" s="60" t="str">
        <f>IF(AB83="","",350)</f>
        <v/>
      </c>
      <c r="AG83" s="60" t="str">
        <f>IF(AB83="","",")")</f>
        <v/>
      </c>
      <c r="AH83" s="68" t="str">
        <f>IF(AI83="","","(")</f>
        <v/>
      </c>
      <c r="AI83" s="69" t="str">
        <f>IF(J83="","",J83)</f>
        <v/>
      </c>
      <c r="AJ83" s="63" t="str">
        <f>IF(AI83="","",",")</f>
        <v/>
      </c>
      <c r="AK83" s="63" t="str">
        <f>IF(K83="","",K83)</f>
        <v/>
      </c>
      <c r="AL83" s="63" t="str">
        <f>IF(AI83="","",",")</f>
        <v/>
      </c>
      <c r="AM83" s="63" t="str">
        <f>IF(AI83="","",450)</f>
        <v/>
      </c>
      <c r="AN83" s="63" t="str">
        <f>IF(AI83="","",")")</f>
        <v/>
      </c>
    </row>
    <row r="84" spans="1:40" ht="24.5" thickTop="1" thickBot="1" x14ac:dyDescent="0.55000000000000004">
      <c r="C84" s="124" t="s">
        <v>2478</v>
      </c>
      <c r="D84" s="125" t="s">
        <v>1015</v>
      </c>
      <c r="E84" s="51" t="s">
        <v>1016</v>
      </c>
      <c r="F84" s="52"/>
      <c r="G84" s="52"/>
      <c r="H84" s="51"/>
      <c r="I84" s="51"/>
      <c r="J84" s="53"/>
      <c r="K84" s="53"/>
      <c r="L84" s="77" t="str">
        <f>IF(C84="","",_xlfn.CONCAT("            { line: ","""",C84,", ",M84:AN84,""", sC: ","""",B84,"""},"))</f>
        <v xml:space="preserve">            { line: "el hombre, hecho a tu imagen,, (Mi,m,20)", sC: ""},</v>
      </c>
      <c r="M84" s="55" t="str">
        <f>IF(N84="","","(")</f>
        <v>(</v>
      </c>
      <c r="N84" s="56" t="str">
        <f>IF(D84="","",D84)</f>
        <v>Mi</v>
      </c>
      <c r="O84" s="57" t="str">
        <f>IF(N84="","",",")</f>
        <v>,</v>
      </c>
      <c r="P84" s="58" t="str">
        <f>IF(E84="","",E84)</f>
        <v>m</v>
      </c>
      <c r="Q84" s="59" t="str">
        <f>IF(N84="","",",")</f>
        <v>,</v>
      </c>
      <c r="R84" s="60">
        <f t="shared" si="107"/>
        <v>20</v>
      </c>
      <c r="S84" s="55" t="str">
        <f>IF(N84="","",")")</f>
        <v>)</v>
      </c>
      <c r="T84" s="61" t="str">
        <f>IF(U84="","","(")</f>
        <v/>
      </c>
      <c r="U84" s="62" t="str">
        <f>IF(F84="","",F84)</f>
        <v/>
      </c>
      <c r="V84" s="63" t="str">
        <f>IF(U84="","",",")</f>
        <v/>
      </c>
      <c r="W84" s="64" t="str">
        <f>IF(G84="","",G84)</f>
        <v/>
      </c>
      <c r="X84" s="63" t="str">
        <f>IF(U84="","",",")</f>
        <v/>
      </c>
      <c r="Y84" s="63" t="str">
        <f>IF(U84="","",250)</f>
        <v/>
      </c>
      <c r="Z84" s="55" t="str">
        <f>IF(U84="","",")")</f>
        <v/>
      </c>
      <c r="AA84" s="65" t="str">
        <f>IF(AB84="","","(")</f>
        <v/>
      </c>
      <c r="AB84" s="56" t="str">
        <f>IF(H84="","",H84)</f>
        <v/>
      </c>
      <c r="AC84" s="66" t="str">
        <f>IF(AB84="","",",")</f>
        <v/>
      </c>
      <c r="AD84" s="58" t="str">
        <f>IF(I84="","",I84)</f>
        <v/>
      </c>
      <c r="AE84" s="67" t="str">
        <f>IF(AB84="","",",")</f>
        <v/>
      </c>
      <c r="AF84" s="60" t="str">
        <f>IF(AB84="","",350)</f>
        <v/>
      </c>
      <c r="AG84" s="60" t="str">
        <f>IF(AB84="","",")")</f>
        <v/>
      </c>
      <c r="AH84" s="68" t="str">
        <f>IF(AI84="","","(")</f>
        <v/>
      </c>
      <c r="AI84" s="69" t="str">
        <f>IF(J84="","",J84)</f>
        <v/>
      </c>
      <c r="AJ84" s="63" t="str">
        <f>IF(AI84="","",",")</f>
        <v/>
      </c>
      <c r="AK84" s="63" t="str">
        <f>IF(K84="","",K84)</f>
        <v/>
      </c>
      <c r="AL84" s="63" t="str">
        <f>IF(AI84="","",",")</f>
        <v/>
      </c>
      <c r="AM84" s="63" t="str">
        <f>IF(AI84="","",450)</f>
        <v/>
      </c>
      <c r="AN84" s="63" t="str">
        <f>IF(AI84="","",")")</f>
        <v/>
      </c>
    </row>
    <row r="85" spans="1:40" ht="24.5" thickTop="1" thickBot="1" x14ac:dyDescent="0.55000000000000004">
      <c r="C85" s="124" t="s">
        <v>2479</v>
      </c>
      <c r="D85" s="125" t="s">
        <v>1110</v>
      </c>
      <c r="E85" s="51"/>
      <c r="F85" s="52"/>
      <c r="G85" s="52"/>
      <c r="H85" s="51"/>
      <c r="I85" s="51"/>
      <c r="J85" s="53"/>
      <c r="K85" s="53"/>
      <c r="L85" s="77" t="str">
        <f>IF(C85="","",_xlfn.CONCAT("            { line: ","""",C85,", ",M85:AN85,""", sC: ","""",B85,"""},"))</f>
        <v xml:space="preserve">            { line: "sea lavado de todos sus pecados, (Re,,22)", sC: ""},</v>
      </c>
      <c r="M85" s="55" t="str">
        <f>IF(N85="","","(")</f>
        <v>(</v>
      </c>
      <c r="N85" s="56" t="str">
        <f>IF(D85="","",D85)</f>
        <v>Re</v>
      </c>
      <c r="O85" s="57" t="str">
        <f>IF(N85="","",",")</f>
        <v>,</v>
      </c>
      <c r="P85" s="58" t="str">
        <f>IF(E85="","",E85)</f>
        <v/>
      </c>
      <c r="Q85" s="59" t="str">
        <f>IF(N85="","",",")</f>
        <v>,</v>
      </c>
      <c r="R85" s="60">
        <f t="shared" si="107"/>
        <v>22</v>
      </c>
      <c r="S85" s="55" t="str">
        <f>IF(N85="","",")")</f>
        <v>)</v>
      </c>
      <c r="T85" s="61" t="str">
        <f>IF(U85="","","(")</f>
        <v/>
      </c>
      <c r="U85" s="62" t="str">
        <f>IF(F85="","",F85)</f>
        <v/>
      </c>
      <c r="V85" s="63" t="str">
        <f>IF(U85="","",",")</f>
        <v/>
      </c>
      <c r="W85" s="64" t="str">
        <f>IF(G85="","",G85)</f>
        <v/>
      </c>
      <c r="X85" s="63" t="str">
        <f>IF(U85="","",",")</f>
        <v/>
      </c>
      <c r="Y85" s="63" t="str">
        <f>IF(U85="","",250)</f>
        <v/>
      </c>
      <c r="Z85" s="55" t="str">
        <f>IF(U85="","",")")</f>
        <v/>
      </c>
      <c r="AA85" s="65" t="str">
        <f>IF(AB85="","","(")</f>
        <v/>
      </c>
      <c r="AB85" s="56" t="str">
        <f>IF(H85="","",H85)</f>
        <v/>
      </c>
      <c r="AC85" s="66" t="str">
        <f>IF(AB85="","",",")</f>
        <v/>
      </c>
      <c r="AD85" s="58" t="str">
        <f>IF(I85="","",I85)</f>
        <v/>
      </c>
      <c r="AE85" s="67" t="str">
        <f>IF(AB85="","",",")</f>
        <v/>
      </c>
      <c r="AF85" s="60" t="str">
        <f>IF(AB85="","",350)</f>
        <v/>
      </c>
      <c r="AG85" s="60" t="str">
        <f>IF(AB85="","",")")</f>
        <v/>
      </c>
      <c r="AH85" s="68" t="str">
        <f>IF(AI85="","","(")</f>
        <v/>
      </c>
      <c r="AI85" s="69" t="str">
        <f>IF(J85="","",J85)</f>
        <v/>
      </c>
      <c r="AJ85" s="63" t="str">
        <f>IF(AI85="","",",")</f>
        <v/>
      </c>
      <c r="AK85" s="63" t="str">
        <f>IF(K85="","",K85)</f>
        <v/>
      </c>
      <c r="AL85" s="63" t="str">
        <f>IF(AI85="","",",")</f>
        <v/>
      </c>
      <c r="AM85" s="63" t="str">
        <f>IF(AI85="","",450)</f>
        <v/>
      </c>
      <c r="AN85" s="63" t="str">
        <f>IF(AI85="","",")")</f>
        <v/>
      </c>
    </row>
    <row r="86" spans="1:40" ht="24.5" thickTop="1" thickBot="1" x14ac:dyDescent="0.55000000000000004">
      <c r="C86" s="124" t="s">
        <v>2480</v>
      </c>
      <c r="D86" s="125" t="s">
        <v>1106</v>
      </c>
      <c r="E86" s="51"/>
      <c r="F86" s="52"/>
      <c r="G86" s="52"/>
      <c r="H86" s="51"/>
      <c r="I86" s="51"/>
      <c r="J86" s="53"/>
      <c r="K86" s="53"/>
      <c r="L86" s="77" t="str">
        <f>IF(C86="","",_xlfn.CONCAT("            { line: ","""",C86,", ",M86:AN86,""", sC: ","""",B86,"""},"))</f>
        <v xml:space="preserve">            { line: "y del agua y del Espíritu Santo, (Do,,10)", sC: ""},</v>
      </c>
      <c r="M86" s="55" t="str">
        <f>IF(N86="","","(")</f>
        <v>(</v>
      </c>
      <c r="N86" s="56" t="str">
        <f>IF(D86="","",D86)</f>
        <v>Do</v>
      </c>
      <c r="O86" s="57" t="str">
        <f>IF(N86="","",",")</f>
        <v>,</v>
      </c>
      <c r="P86" s="58" t="str">
        <f>IF(E86="","",E86)</f>
        <v/>
      </c>
      <c r="Q86" s="59" t="str">
        <f>IF(N86="","",",")</f>
        <v>,</v>
      </c>
      <c r="R86" s="60">
        <f t="shared" si="107"/>
        <v>10</v>
      </c>
      <c r="S86" s="55" t="str">
        <f>IF(N86="","",")")</f>
        <v>)</v>
      </c>
      <c r="T86" s="61" t="str">
        <f>IF(U86="","","(")</f>
        <v/>
      </c>
      <c r="U86" s="62" t="str">
        <f>IF(F86="","",F86)</f>
        <v/>
      </c>
      <c r="V86" s="63" t="str">
        <f>IF(U86="","",",")</f>
        <v/>
      </c>
      <c r="W86" s="64" t="str">
        <f>IF(G86="","",G86)</f>
        <v/>
      </c>
      <c r="X86" s="63" t="str">
        <f>IF(U86="","",",")</f>
        <v/>
      </c>
      <c r="Y86" s="63" t="str">
        <f>IF(U86="","",250)</f>
        <v/>
      </c>
      <c r="Z86" s="55" t="str">
        <f>IF(U86="","",")")</f>
        <v/>
      </c>
      <c r="AA86" s="65" t="str">
        <f>IF(AB86="","","(")</f>
        <v/>
      </c>
      <c r="AB86" s="56" t="str">
        <f>IF(H86="","",H86)</f>
        <v/>
      </c>
      <c r="AC86" s="66" t="str">
        <f>IF(AB86="","",",")</f>
        <v/>
      </c>
      <c r="AD86" s="58" t="str">
        <f>IF(I86="","",I86)</f>
        <v/>
      </c>
      <c r="AE86" s="67" t="str">
        <f>IF(AB86="","",",")</f>
        <v/>
      </c>
      <c r="AF86" s="60" t="str">
        <f>IF(AB86="","",350)</f>
        <v/>
      </c>
      <c r="AG86" s="60" t="str">
        <f>IF(AB86="","",")")</f>
        <v/>
      </c>
      <c r="AH86" s="68" t="str">
        <f>IF(AI86="","","(")</f>
        <v/>
      </c>
      <c r="AI86" s="69" t="str">
        <f>IF(J86="","",J86)</f>
        <v/>
      </c>
      <c r="AJ86" s="63" t="str">
        <f>IF(AI86="","",",")</f>
        <v/>
      </c>
      <c r="AK86" s="63" t="str">
        <f>IF(K86="","",K86)</f>
        <v/>
      </c>
      <c r="AL86" s="63" t="str">
        <f>IF(AI86="","",",")</f>
        <v/>
      </c>
      <c r="AM86" s="63" t="str">
        <f>IF(AI86="","",450)</f>
        <v/>
      </c>
      <c r="AN86" s="63" t="str">
        <f>IF(AI86="","",")")</f>
        <v/>
      </c>
    </row>
    <row r="87" spans="1:40" ht="24.5" thickTop="1" thickBot="1" x14ac:dyDescent="0.55000000000000004">
      <c r="C87" s="124" t="s">
        <v>2481</v>
      </c>
      <c r="D87" s="125" t="s">
        <v>988</v>
      </c>
      <c r="E87" s="51">
        <v>7</v>
      </c>
      <c r="F87" s="52"/>
      <c r="G87" s="52"/>
      <c r="H87" s="51"/>
      <c r="I87" s="51"/>
      <c r="J87" s="53"/>
      <c r="K87" s="53"/>
      <c r="L87" s="77" t="str">
        <f>IF(C87="","",_xlfn.CONCAT("            { line: ","""",C87,", ",M87:AN87,""", sC: ","""",B87,"""},"))</f>
        <v xml:space="preserve">            { line: "renazca como nueva criatura., (Si,7,20)", sC: ""},</v>
      </c>
      <c r="M87" s="55" t="str">
        <f>IF(N87="","","(")</f>
        <v>(</v>
      </c>
      <c r="N87" s="56" t="str">
        <f>IF(D87="","",D87)</f>
        <v>Si</v>
      </c>
      <c r="O87" s="57" t="str">
        <f>IF(N87="","",",")</f>
        <v>,</v>
      </c>
      <c r="P87" s="58">
        <f>IF(E87="","",E87)</f>
        <v>7</v>
      </c>
      <c r="Q87" s="59" t="str">
        <f>IF(N87="","",",")</f>
        <v>,</v>
      </c>
      <c r="R87" s="60">
        <f t="shared" si="107"/>
        <v>20</v>
      </c>
      <c r="S87" s="55" t="str">
        <f>IF(N87="","",")")</f>
        <v>)</v>
      </c>
      <c r="T87" s="61" t="str">
        <f>IF(U87="","","(")</f>
        <v/>
      </c>
      <c r="U87" s="62" t="str">
        <f>IF(F87="","",F87)</f>
        <v/>
      </c>
      <c r="V87" s="63" t="str">
        <f>IF(U87="","",",")</f>
        <v/>
      </c>
      <c r="W87" s="64" t="str">
        <f>IF(G87="","",G87)</f>
        <v/>
      </c>
      <c r="X87" s="63" t="str">
        <f>IF(U87="","",",")</f>
        <v/>
      </c>
      <c r="Y87" s="63" t="str">
        <f>IF(U87="","",250)</f>
        <v/>
      </c>
      <c r="Z87" s="55" t="str">
        <f>IF(U87="","",")")</f>
        <v/>
      </c>
      <c r="AA87" s="65" t="str">
        <f>IF(AB87="","","(")</f>
        <v/>
      </c>
      <c r="AB87" s="56" t="str">
        <f>IF(H87="","",H87)</f>
        <v/>
      </c>
      <c r="AC87" s="66" t="str">
        <f>IF(AB87="","",",")</f>
        <v/>
      </c>
      <c r="AD87" s="58" t="str">
        <f>IF(I87="","",I87)</f>
        <v/>
      </c>
      <c r="AE87" s="67" t="str">
        <f>IF(AB87="","",",")</f>
        <v/>
      </c>
      <c r="AF87" s="60" t="str">
        <f>IF(AB87="","",350)</f>
        <v/>
      </c>
      <c r="AG87" s="60" t="str">
        <f>IF(AB87="","",")")</f>
        <v/>
      </c>
      <c r="AH87" s="68" t="str">
        <f>IF(AI87="","","(")</f>
        <v/>
      </c>
      <c r="AI87" s="69" t="str">
        <f>IF(J87="","",J87)</f>
        <v/>
      </c>
      <c r="AJ87" s="63" t="str">
        <f>IF(AI87="","",",")</f>
        <v/>
      </c>
      <c r="AK87" s="63" t="str">
        <f>IF(K87="","",K87)</f>
        <v/>
      </c>
      <c r="AL87" s="63" t="str">
        <f>IF(AI87="","",",")</f>
        <v/>
      </c>
      <c r="AM87" s="63" t="str">
        <f>IF(AI87="","",450)</f>
        <v/>
      </c>
      <c r="AN87" s="63" t="str">
        <f>IF(AI87="","",")")</f>
        <v/>
      </c>
    </row>
    <row r="88" spans="1:40" ht="26.5" thickTop="1" thickBot="1" x14ac:dyDescent="0.55000000000000004">
      <c r="A88" s="72"/>
      <c r="B88" s="72"/>
      <c r="C88" s="72"/>
      <c r="D88" s="73"/>
      <c r="E88" s="73"/>
      <c r="F88" s="73"/>
      <c r="G88" s="73"/>
      <c r="H88" s="73"/>
      <c r="I88" s="73"/>
      <c r="J88" s="73"/>
      <c r="K88" s="73"/>
      <c r="L88" s="74" t="s">
        <v>997</v>
      </c>
      <c r="M88" s="55"/>
      <c r="N88" s="56"/>
      <c r="O88" s="57"/>
      <c r="P88" s="58"/>
      <c r="Q88" s="59"/>
      <c r="R88" s="60" t="str">
        <f t="shared" si="107"/>
        <v/>
      </c>
      <c r="S88" s="55"/>
      <c r="T88" s="61"/>
      <c r="U88" s="62"/>
      <c r="V88" s="63"/>
      <c r="W88" s="64"/>
      <c r="X88" s="63"/>
      <c r="Y88" s="63"/>
      <c r="Z88" s="55"/>
      <c r="AA88" s="65"/>
      <c r="AB88" s="56"/>
      <c r="AC88" s="66"/>
      <c r="AD88" s="58"/>
      <c r="AE88" s="67"/>
      <c r="AF88" s="60"/>
      <c r="AG88" s="60"/>
      <c r="AH88" s="68"/>
      <c r="AI88" s="69"/>
      <c r="AJ88" s="63"/>
      <c r="AK88" s="63"/>
      <c r="AL88" s="63"/>
      <c r="AM88" s="63"/>
      <c r="AN88" s="63"/>
    </row>
    <row r="89" spans="1:40" ht="24.5" outlineLevel="1" thickTop="1" thickBot="1" x14ac:dyDescent="0.55000000000000004">
      <c r="C89" s="124" t="s">
        <v>2482</v>
      </c>
      <c r="D89" s="125" t="s">
        <v>1015</v>
      </c>
      <c r="E89" s="51" t="s">
        <v>1016</v>
      </c>
      <c r="F89" s="52"/>
      <c r="G89" s="52"/>
      <c r="H89" s="51"/>
      <c r="I89" s="51"/>
      <c r="J89" s="53"/>
      <c r="K89" s="53"/>
      <c r="L89" s="54" t="str">
        <f>IF(C89="","",_xlfn.CONCAT("            { line: ","""",C89,", ",M89:AN89,""", sC: ","""",B89,"""},"))</f>
        <v xml:space="preserve">            { line: "Descienda, Padre,, (Mi,m,20)", sC: ""},</v>
      </c>
      <c r="M89" s="55" t="str">
        <f>IF(N89="","","(")</f>
        <v>(</v>
      </c>
      <c r="N89" s="56" t="str">
        <f>IF(D89="","",D89)</f>
        <v>Mi</v>
      </c>
      <c r="O89" s="57" t="str">
        <f>IF(N89="","",",")</f>
        <v>,</v>
      </c>
      <c r="P89" s="58" t="str">
        <f>IF(E89="","",E89)</f>
        <v>m</v>
      </c>
      <c r="Q89" s="59" t="str">
        <f>IF(N89="","",",")</f>
        <v>,</v>
      </c>
      <c r="R89" s="60">
        <f t="shared" si="107"/>
        <v>20</v>
      </c>
      <c r="S89" s="55" t="str">
        <f>IF(N89="","",")")</f>
        <v>)</v>
      </c>
      <c r="T89" s="61" t="str">
        <f>IF(U89="","","(")</f>
        <v/>
      </c>
      <c r="U89" s="62" t="str">
        <f>IF(F89="","",F89)</f>
        <v/>
      </c>
      <c r="V89" s="63" t="str">
        <f>IF(U89="","",",")</f>
        <v/>
      </c>
      <c r="W89" s="64" t="str">
        <f>IF(G89="","",G89)</f>
        <v/>
      </c>
      <c r="X89" s="63" t="str">
        <f>IF(U89="","",",")</f>
        <v/>
      </c>
      <c r="Y89" s="63" t="str">
        <f>IF(U89="","",250)</f>
        <v/>
      </c>
      <c r="Z89" s="55" t="str">
        <f>IF(U89="","",")")</f>
        <v/>
      </c>
      <c r="AA89" s="65" t="str">
        <f>IF(AB89="","","(")</f>
        <v/>
      </c>
      <c r="AB89" s="56" t="str">
        <f>IF(H89="","",H89)</f>
        <v/>
      </c>
      <c r="AC89" s="66" t="str">
        <f>IF(AB89="","",",")</f>
        <v/>
      </c>
      <c r="AD89" s="58" t="str">
        <f>IF(I89="","",I89)</f>
        <v/>
      </c>
      <c r="AE89" s="67" t="str">
        <f>IF(AB89="","",",")</f>
        <v/>
      </c>
      <c r="AF89" s="60" t="str">
        <f>IF(AB89="","",350)</f>
        <v/>
      </c>
      <c r="AG89" s="60" t="str">
        <f>IF(AB89="","",")")</f>
        <v/>
      </c>
      <c r="AH89" s="68" t="str">
        <f>IF(AI89="","","(")</f>
        <v/>
      </c>
      <c r="AI89" s="69" t="str">
        <f>IF(J89="","",J89)</f>
        <v/>
      </c>
      <c r="AJ89" s="63" t="str">
        <f>IF(AI89="","",",")</f>
        <v/>
      </c>
      <c r="AK89" s="63" t="str">
        <f>IF(K89="","",K89)</f>
        <v/>
      </c>
      <c r="AL89" s="63" t="str">
        <f>IF(AI89="","",",")</f>
        <v/>
      </c>
      <c r="AM89" s="63" t="str">
        <f>IF(AI89="","",450)</f>
        <v/>
      </c>
      <c r="AN89" s="63" t="str">
        <f>IF(AI89="","",")")</f>
        <v/>
      </c>
    </row>
    <row r="90" spans="1:40" ht="24.5" outlineLevel="1" thickTop="1" thickBot="1" x14ac:dyDescent="0.55000000000000004">
      <c r="C90" s="124" t="s">
        <v>2483</v>
      </c>
      <c r="D90" s="125" t="s">
        <v>1017</v>
      </c>
      <c r="E90" s="51" t="s">
        <v>1016</v>
      </c>
      <c r="F90" s="52" t="s">
        <v>988</v>
      </c>
      <c r="G90" s="52">
        <v>7</v>
      </c>
      <c r="H90" s="51"/>
      <c r="I90" s="51"/>
      <c r="J90" s="53"/>
      <c r="K90" s="53"/>
      <c r="L90" s="54" t="str">
        <f>IF(C90="","",_xlfn.CONCAT("            { line: ","""",C90,", ",M90:AN90,""", sC: ","""",B90,"""},"))</f>
        <v xml:space="preserve">            { line: "en esta agua, por obra de tu Hijo,, (La,m,20)(Si,7,250)", sC: ""},</v>
      </c>
      <c r="M90" s="55" t="str">
        <f>IF(N90="","","(")</f>
        <v>(</v>
      </c>
      <c r="N90" s="56" t="str">
        <f>IF(D90="","",D90)</f>
        <v>La</v>
      </c>
      <c r="O90" s="57" t="str">
        <f>IF(N90="","",",")</f>
        <v>,</v>
      </c>
      <c r="P90" s="58" t="str">
        <f>IF(E90="","",E90)</f>
        <v>m</v>
      </c>
      <c r="Q90" s="59" t="str">
        <f>IF(N90="","",",")</f>
        <v>,</v>
      </c>
      <c r="R90" s="60">
        <f t="shared" si="107"/>
        <v>20</v>
      </c>
      <c r="S90" s="55" t="str">
        <f>IF(N90="","",")")</f>
        <v>)</v>
      </c>
      <c r="T90" s="61" t="str">
        <f>IF(U90="","","(")</f>
        <v>(</v>
      </c>
      <c r="U90" s="62" t="str">
        <f>IF(F90="","",F90)</f>
        <v>Si</v>
      </c>
      <c r="V90" s="63" t="str">
        <f>IF(U90="","",",")</f>
        <v>,</v>
      </c>
      <c r="W90" s="64">
        <f>IF(G90="","",G90)</f>
        <v>7</v>
      </c>
      <c r="X90" s="63" t="str">
        <f>IF(U90="","",",")</f>
        <v>,</v>
      </c>
      <c r="Y90" s="63">
        <f>IF(U90="","",250)</f>
        <v>250</v>
      </c>
      <c r="Z90" s="55" t="str">
        <f>IF(U90="","",")")</f>
        <v>)</v>
      </c>
      <c r="AA90" s="65" t="str">
        <f>IF(AB90="","","(")</f>
        <v/>
      </c>
      <c r="AB90" s="56" t="str">
        <f>IF(H90="","",H90)</f>
        <v/>
      </c>
      <c r="AC90" s="66" t="str">
        <f>IF(AB90="","",",")</f>
        <v/>
      </c>
      <c r="AD90" s="58" t="str">
        <f>IF(I90="","",I90)</f>
        <v/>
      </c>
      <c r="AE90" s="67" t="str">
        <f>IF(AB90="","",",")</f>
        <v/>
      </c>
      <c r="AF90" s="60" t="str">
        <f>IF(AB90="","",350)</f>
        <v/>
      </c>
      <c r="AG90" s="60" t="str">
        <f>IF(AB90="","",")")</f>
        <v/>
      </c>
      <c r="AH90" s="68" t="str">
        <f>IF(AI90="","","(")</f>
        <v/>
      </c>
      <c r="AI90" s="69" t="str">
        <f>IF(J90="","",J90)</f>
        <v/>
      </c>
      <c r="AJ90" s="63" t="str">
        <f>IF(AI90="","",",")</f>
        <v/>
      </c>
      <c r="AK90" s="63" t="str">
        <f>IF(K90="","",K90)</f>
        <v/>
      </c>
      <c r="AL90" s="63" t="str">
        <f>IF(AI90="","",",")</f>
        <v/>
      </c>
      <c r="AM90" s="63" t="str">
        <f>IF(AI90="","",450)</f>
        <v/>
      </c>
      <c r="AN90" s="63" t="str">
        <f>IF(AI90="","",")")</f>
        <v/>
      </c>
    </row>
    <row r="91" spans="1:40" ht="24.5" outlineLevel="1" thickTop="1" thickBot="1" x14ac:dyDescent="0.55000000000000004">
      <c r="C91" s="124" t="s">
        <v>2484</v>
      </c>
      <c r="D91" s="125" t="s">
        <v>1015</v>
      </c>
      <c r="E91" s="51" t="s">
        <v>1016</v>
      </c>
      <c r="F91" s="52"/>
      <c r="G91" s="52"/>
      <c r="H91" s="51"/>
      <c r="I91" s="51"/>
      <c r="J91" s="53"/>
      <c r="K91" s="53"/>
      <c r="L91" s="54" t="str">
        <f>IF(C91="","",_xlfn.CONCAT("            { line: ","""",C91,", ",M91:AN91,""", sC: ","""",B91,"""},"))</f>
        <v xml:space="preserve">            { line: "la potencia del Espíritu Santo., (Mi,m,20)", sC: ""},</v>
      </c>
      <c r="M91" s="55" t="str">
        <f>IF(N91="","","(")</f>
        <v>(</v>
      </c>
      <c r="N91" s="56" t="str">
        <f>IF(D91="","",D91)</f>
        <v>Mi</v>
      </c>
      <c r="O91" s="57" t="str">
        <f>IF(N91="","",",")</f>
        <v>,</v>
      </c>
      <c r="P91" s="58" t="str">
        <f>IF(E91="","",E91)</f>
        <v>m</v>
      </c>
      <c r="Q91" s="59" t="str">
        <f>IF(N91="","",",")</f>
        <v>,</v>
      </c>
      <c r="R91" s="60">
        <f t="shared" si="107"/>
        <v>20</v>
      </c>
      <c r="S91" s="55" t="str">
        <f>IF(N91="","",")")</f>
        <v>)</v>
      </c>
      <c r="T91" s="61" t="str">
        <f>IF(U91="","","(")</f>
        <v/>
      </c>
      <c r="U91" s="62" t="str">
        <f>IF(F91="","",F91)</f>
        <v/>
      </c>
      <c r="V91" s="63" t="str">
        <f>IF(U91="","",",")</f>
        <v/>
      </c>
      <c r="W91" s="64" t="str">
        <f>IF(G91="","",G91)</f>
        <v/>
      </c>
      <c r="X91" s="63" t="str">
        <f>IF(U91="","",",")</f>
        <v/>
      </c>
      <c r="Y91" s="63" t="str">
        <f>IF(U91="","",250)</f>
        <v/>
      </c>
      <c r="Z91" s="55" t="str">
        <f>IF(U91="","",")")</f>
        <v/>
      </c>
      <c r="AA91" s="65" t="str">
        <f>IF(AB91="","","(")</f>
        <v/>
      </c>
      <c r="AB91" s="56" t="str">
        <f>IF(H91="","",H91)</f>
        <v/>
      </c>
      <c r="AC91" s="66" t="str">
        <f>IF(AB91="","",",")</f>
        <v/>
      </c>
      <c r="AD91" s="58" t="str">
        <f>IF(I91="","",I91)</f>
        <v/>
      </c>
      <c r="AE91" s="67" t="str">
        <f>IF(AB91="","",",")</f>
        <v/>
      </c>
      <c r="AF91" s="60" t="str">
        <f>IF(AB91="","",350)</f>
        <v/>
      </c>
      <c r="AG91" s="60" t="str">
        <f>IF(AB91="","",")")</f>
        <v/>
      </c>
      <c r="AH91" s="68" t="str">
        <f>IF(AI91="","","(")</f>
        <v/>
      </c>
      <c r="AI91" s="69" t="str">
        <f>IF(J91="","",J91)</f>
        <v/>
      </c>
      <c r="AJ91" s="63" t="str">
        <f>IF(AI91="","",",")</f>
        <v/>
      </c>
      <c r="AK91" s="63" t="str">
        <f>IF(K91="","",K91)</f>
        <v/>
      </c>
      <c r="AL91" s="63" t="str">
        <f>IF(AI91="","",",")</f>
        <v/>
      </c>
      <c r="AM91" s="63" t="str">
        <f>IF(AI91="","",450)</f>
        <v/>
      </c>
      <c r="AN91" s="63" t="str">
        <f>IF(AI91="","",")")</f>
        <v/>
      </c>
    </row>
    <row r="92" spans="1:40" ht="26.5" thickTop="1" thickBot="1" x14ac:dyDescent="0.55000000000000004">
      <c r="A92" s="72"/>
      <c r="B92" s="72"/>
      <c r="C92" s="72"/>
      <c r="D92" s="73"/>
      <c r="E92" s="73"/>
      <c r="F92" s="73"/>
      <c r="G92" s="73"/>
      <c r="H92" s="73"/>
      <c r="I92" s="73"/>
      <c r="J92" s="73"/>
      <c r="K92" s="73"/>
      <c r="L92" s="74" t="s">
        <v>997</v>
      </c>
      <c r="M92" s="55"/>
      <c r="N92" s="56"/>
      <c r="O92" s="57"/>
      <c r="P92" s="58"/>
      <c r="Q92" s="59"/>
      <c r="R92" s="60" t="str">
        <f t="shared" si="107"/>
        <v/>
      </c>
      <c r="S92" s="55"/>
      <c r="T92" s="61"/>
      <c r="U92" s="62"/>
      <c r="V92" s="63"/>
      <c r="W92" s="64"/>
      <c r="X92" s="63"/>
      <c r="Y92" s="63"/>
      <c r="Z92" s="55"/>
      <c r="AA92" s="65"/>
      <c r="AB92" s="56"/>
      <c r="AC92" s="66"/>
      <c r="AD92" s="58"/>
      <c r="AE92" s="67"/>
      <c r="AF92" s="60"/>
      <c r="AG92" s="60"/>
      <c r="AH92" s="68"/>
      <c r="AI92" s="69"/>
      <c r="AJ92" s="63"/>
      <c r="AK92" s="63"/>
      <c r="AL92" s="63"/>
      <c r="AM92" s="63"/>
      <c r="AN92" s="63"/>
    </row>
    <row r="93" spans="1:40" ht="24.5" outlineLevel="1" thickTop="1" thickBot="1" x14ac:dyDescent="0.55000000000000004">
      <c r="C93" s="124" t="s">
        <v>2485</v>
      </c>
      <c r="D93" s="125"/>
      <c r="E93" s="51"/>
      <c r="F93" s="52"/>
      <c r="G93" s="52"/>
      <c r="H93" s="51"/>
      <c r="I93" s="51"/>
      <c r="J93" s="53"/>
      <c r="K93" s="53"/>
      <c r="L93" s="54" t="str">
        <f>IF(C93="","",_xlfn.CONCAT("            { line: ","""",C93,", ",M93:AN93,""", sC: ","""",B93,"""},"))</f>
        <v xml:space="preserve">            { line: "Para que todos aquellos que hoy reciban, ", sC: ""},</v>
      </c>
      <c r="M93" s="55" t="str">
        <f>IF(N93="","","(")</f>
        <v/>
      </c>
      <c r="N93" s="56" t="str">
        <f>IF(D93="","",D93)</f>
        <v/>
      </c>
      <c r="O93" s="57" t="str">
        <f>IF(N93="","",",")</f>
        <v/>
      </c>
      <c r="P93" s="58" t="str">
        <f>IF(E93="","",E93)</f>
        <v/>
      </c>
      <c r="Q93" s="59" t="str">
        <f>IF(N93="","",",")</f>
        <v/>
      </c>
      <c r="R93" s="60" t="str">
        <f t="shared" si="107"/>
        <v/>
      </c>
      <c r="S93" s="55" t="str">
        <f>IF(N93="","",")")</f>
        <v/>
      </c>
      <c r="T93" s="61" t="str">
        <f>IF(U93="","","(")</f>
        <v/>
      </c>
      <c r="U93" s="62" t="str">
        <f>IF(F93="","",F93)</f>
        <v/>
      </c>
      <c r="V93" s="63" t="str">
        <f>IF(U93="","",",")</f>
        <v/>
      </c>
      <c r="W93" s="64" t="str">
        <f>IF(G93="","",G93)</f>
        <v/>
      </c>
      <c r="X93" s="63" t="str">
        <f>IF(U93="","",",")</f>
        <v/>
      </c>
      <c r="Y93" s="63" t="str">
        <f>IF(U93="","",250)</f>
        <v/>
      </c>
      <c r="Z93" s="55" t="str">
        <f>IF(U93="","",")")</f>
        <v/>
      </c>
      <c r="AA93" s="65" t="str">
        <f>IF(AB93="","","(")</f>
        <v/>
      </c>
      <c r="AB93" s="56" t="str">
        <f>IF(H93="","",H93)</f>
        <v/>
      </c>
      <c r="AC93" s="66" t="str">
        <f>IF(AB93="","",",")</f>
        <v/>
      </c>
      <c r="AD93" s="58" t="str">
        <f>IF(I93="","",I93)</f>
        <v/>
      </c>
      <c r="AE93" s="67" t="str">
        <f>IF(AB93="","",",")</f>
        <v/>
      </c>
      <c r="AF93" s="60" t="str">
        <f>IF(AB93="","",350)</f>
        <v/>
      </c>
      <c r="AG93" s="60" t="str">
        <f>IF(AB93="","",")")</f>
        <v/>
      </c>
      <c r="AH93" s="68" t="str">
        <f>IF(AI93="","","(")</f>
        <v/>
      </c>
      <c r="AI93" s="69" t="str">
        <f>IF(J93="","",J93)</f>
        <v/>
      </c>
      <c r="AJ93" s="63" t="str">
        <f>IF(AI93="","",",")</f>
        <v/>
      </c>
      <c r="AK93" s="63" t="str">
        <f>IF(K93="","",K93)</f>
        <v/>
      </c>
      <c r="AL93" s="63" t="str">
        <f>IF(AI93="","",",")</f>
        <v/>
      </c>
      <c r="AM93" s="63" t="str">
        <f>IF(AI93="","",450)</f>
        <v/>
      </c>
      <c r="AN93" s="63" t="str">
        <f>IF(AI93="","",")")</f>
        <v/>
      </c>
    </row>
    <row r="94" spans="1:40" ht="24.5" outlineLevel="1" thickTop="1" thickBot="1" x14ac:dyDescent="0.55000000000000004">
      <c r="C94" s="124" t="s">
        <v>2486</v>
      </c>
      <c r="D94" s="125" t="s">
        <v>1110</v>
      </c>
      <c r="E94" s="51"/>
      <c r="F94" s="52" t="s">
        <v>1015</v>
      </c>
      <c r="G94" s="52" t="s">
        <v>1016</v>
      </c>
      <c r="H94" s="51"/>
      <c r="I94" s="51"/>
      <c r="J94" s="53"/>
      <c r="K94" s="53"/>
      <c r="L94" s="54" t="str">
        <f>IF(C94="","",_xlfn.CONCAT("            { line: ","""",C94,", ",M94:AN94,""", sC: ","""",B94,"""},"))</f>
        <v xml:space="preserve">            { line: "el Bautismo, sean sepultados con Cristo., (Re,,22)(Mi,m,250)", sC: ""},</v>
      </c>
      <c r="M94" s="55" t="str">
        <f>IF(N94="","","(")</f>
        <v>(</v>
      </c>
      <c r="N94" s="56" t="str">
        <f>IF(D94="","",D94)</f>
        <v>Re</v>
      </c>
      <c r="O94" s="57" t="str">
        <f>IF(N94="","",",")</f>
        <v>,</v>
      </c>
      <c r="P94" s="58" t="str">
        <f>IF(E94="","",E94)</f>
        <v/>
      </c>
      <c r="Q94" s="59" t="str">
        <f>IF(N94="","",",")</f>
        <v>,</v>
      </c>
      <c r="R94" s="60">
        <f t="shared" si="107"/>
        <v>22</v>
      </c>
      <c r="S94" s="55" t="str">
        <f>IF(N94="","",")")</f>
        <v>)</v>
      </c>
      <c r="T94" s="61" t="str">
        <f>IF(U94="","","(")</f>
        <v>(</v>
      </c>
      <c r="U94" s="62" t="str">
        <f>IF(F94="","",F94)</f>
        <v>Mi</v>
      </c>
      <c r="V94" s="63" t="str">
        <f>IF(U94="","",",")</f>
        <v>,</v>
      </c>
      <c r="W94" s="64" t="str">
        <f>IF(G94="","",G94)</f>
        <v>m</v>
      </c>
      <c r="X94" s="63" t="str">
        <f>IF(U94="","",",")</f>
        <v>,</v>
      </c>
      <c r="Y94" s="63">
        <f>IF(U94="","",250)</f>
        <v>250</v>
      </c>
      <c r="Z94" s="55" t="str">
        <f>IF(U94="","",")")</f>
        <v>)</v>
      </c>
      <c r="AA94" s="65" t="str">
        <f>IF(AB94="","","(")</f>
        <v/>
      </c>
      <c r="AB94" s="56" t="str">
        <f>IF(H94="","",H94)</f>
        <v/>
      </c>
      <c r="AC94" s="66" t="str">
        <f>IF(AB94="","",",")</f>
        <v/>
      </c>
      <c r="AD94" s="58" t="str">
        <f>IF(I94="","",I94)</f>
        <v/>
      </c>
      <c r="AE94" s="67" t="str">
        <f>IF(AB94="","",",")</f>
        <v/>
      </c>
      <c r="AF94" s="60" t="str">
        <f>IF(AB94="","",350)</f>
        <v/>
      </c>
      <c r="AG94" s="60" t="str">
        <f>IF(AB94="","",")")</f>
        <v/>
      </c>
      <c r="AH94" s="68" t="str">
        <f>IF(AI94="","","(")</f>
        <v/>
      </c>
      <c r="AI94" s="69" t="str">
        <f>IF(J94="","",J94)</f>
        <v/>
      </c>
      <c r="AJ94" s="63" t="str">
        <f>IF(AI94="","",",")</f>
        <v/>
      </c>
      <c r="AK94" s="63" t="str">
        <f>IF(K94="","",K94)</f>
        <v/>
      </c>
      <c r="AL94" s="63" t="str">
        <f>IF(AI94="","",",")</f>
        <v/>
      </c>
      <c r="AM94" s="63" t="str">
        <f>IF(AI94="","",450)</f>
        <v/>
      </c>
      <c r="AN94" s="63" t="str">
        <f>IF(AI94="","",")")</f>
        <v/>
      </c>
    </row>
    <row r="95" spans="1:40" ht="26.5" thickTop="1" thickBot="1" x14ac:dyDescent="0.55000000000000004">
      <c r="A95" s="72"/>
      <c r="B95" s="72"/>
      <c r="C95" s="72"/>
      <c r="D95" s="73"/>
      <c r="E95" s="73"/>
      <c r="F95" s="73"/>
      <c r="G95" s="73"/>
      <c r="H95" s="73"/>
      <c r="I95" s="73"/>
      <c r="J95" s="73"/>
      <c r="K95" s="73"/>
      <c r="L95" s="74" t="s">
        <v>997</v>
      </c>
      <c r="M95" s="55"/>
      <c r="N95" s="56"/>
      <c r="O95" s="57"/>
      <c r="P95" s="58"/>
      <c r="Q95" s="59"/>
      <c r="R95" s="60" t="str">
        <f t="shared" si="107"/>
        <v/>
      </c>
      <c r="S95" s="55"/>
      <c r="T95" s="61"/>
      <c r="U95" s="62"/>
      <c r="V95" s="63"/>
      <c r="W95" s="64"/>
      <c r="X95" s="63"/>
      <c r="Y95" s="63"/>
      <c r="Z95" s="55"/>
      <c r="AA95" s="65"/>
      <c r="AB95" s="56"/>
      <c r="AC95" s="66"/>
      <c r="AD95" s="58"/>
      <c r="AE95" s="67"/>
      <c r="AF95" s="60"/>
      <c r="AG95" s="60"/>
      <c r="AH95" s="68"/>
      <c r="AI95" s="69"/>
      <c r="AJ95" s="63"/>
      <c r="AK95" s="63"/>
      <c r="AL95" s="63"/>
      <c r="AM95" s="63"/>
      <c r="AN95" s="63"/>
    </row>
    <row r="96" spans="1:40" ht="24.5" outlineLevel="1" thickTop="1" thickBot="1" x14ac:dyDescent="0.55000000000000004">
      <c r="B96" t="s">
        <v>1001</v>
      </c>
      <c r="C96" s="124" t="s">
        <v>2487</v>
      </c>
      <c r="D96" s="125" t="s">
        <v>1015</v>
      </c>
      <c r="E96" s="51" t="s">
        <v>1016</v>
      </c>
      <c r="F96" s="52"/>
      <c r="G96" s="52"/>
      <c r="H96" s="51"/>
      <c r="I96" s="51"/>
      <c r="J96" s="53"/>
      <c r="K96" s="53"/>
      <c r="L96" s="54" t="str">
        <f>IF(C96="","",_xlfn.CONCAT("            { line: ","""",C96,", ",M96:AN96,""", sC: ","""",B96,"""},"))</f>
        <v xml:space="preserve">            { line: "¡Y MUERTOS CON ÉL,, (Mi,m,20)", sC: "ta as"},</v>
      </c>
      <c r="M96" s="55" t="str">
        <f>IF(N96="","","(")</f>
        <v>(</v>
      </c>
      <c r="N96" s="56" t="str">
        <f>IF(D96="","",D96)</f>
        <v>Mi</v>
      </c>
      <c r="O96" s="57" t="str">
        <f>IF(N96="","",",")</f>
        <v>,</v>
      </c>
      <c r="P96" s="58" t="str">
        <f>IF(E96="","",E96)</f>
        <v>m</v>
      </c>
      <c r="Q96" s="59" t="str">
        <f>IF(N96="","",",")</f>
        <v>,</v>
      </c>
      <c r="R96" s="60">
        <f t="shared" si="107"/>
        <v>20</v>
      </c>
      <c r="S96" s="55" t="str">
        <f>IF(N96="","",")")</f>
        <v>)</v>
      </c>
      <c r="T96" s="61" t="str">
        <f>IF(U96="","","(")</f>
        <v/>
      </c>
      <c r="U96" s="62" t="str">
        <f>IF(F96="","",F96)</f>
        <v/>
      </c>
      <c r="V96" s="63" t="str">
        <f>IF(U96="","",",")</f>
        <v/>
      </c>
      <c r="W96" s="64" t="str">
        <f>IF(G96="","",G96)</f>
        <v/>
      </c>
      <c r="X96" s="63" t="str">
        <f>IF(U96="","",",")</f>
        <v/>
      </c>
      <c r="Y96" s="63" t="str">
        <f>IF(U96="","",250)</f>
        <v/>
      </c>
      <c r="Z96" s="55" t="str">
        <f>IF(U96="","",")")</f>
        <v/>
      </c>
      <c r="AA96" s="65" t="str">
        <f>IF(AB96="","","(")</f>
        <v/>
      </c>
      <c r="AB96" s="56" t="str">
        <f>IF(H96="","",H96)</f>
        <v/>
      </c>
      <c r="AC96" s="66" t="str">
        <f>IF(AB96="","",",")</f>
        <v/>
      </c>
      <c r="AD96" s="58" t="str">
        <f>IF(I96="","",I96)</f>
        <v/>
      </c>
      <c r="AE96" s="67" t="str">
        <f>IF(AB96="","",",")</f>
        <v/>
      </c>
      <c r="AF96" s="60" t="str">
        <f>IF(AB96="","",350)</f>
        <v/>
      </c>
      <c r="AG96" s="60" t="str">
        <f>IF(AB96="","",")")</f>
        <v/>
      </c>
      <c r="AH96" s="68" t="str">
        <f>IF(AI96="","","(")</f>
        <v/>
      </c>
      <c r="AI96" s="69" t="str">
        <f>IF(J96="","",J96)</f>
        <v/>
      </c>
      <c r="AJ96" s="63" t="str">
        <f>IF(AI96="","",",")</f>
        <v/>
      </c>
      <c r="AK96" s="63" t="str">
        <f>IF(K96="","",K96)</f>
        <v/>
      </c>
      <c r="AL96" s="63" t="str">
        <f>IF(AI96="","",",")</f>
        <v/>
      </c>
      <c r="AM96" s="63" t="str">
        <f>IF(AI96="","",450)</f>
        <v/>
      </c>
      <c r="AN96" s="63" t="str">
        <f>IF(AI96="","",")")</f>
        <v/>
      </c>
    </row>
    <row r="97" spans="1:40" ht="24.5" outlineLevel="1" thickTop="1" thickBot="1" x14ac:dyDescent="0.55000000000000004">
      <c r="B97" t="s">
        <v>2465</v>
      </c>
      <c r="C97" s="124" t="s">
        <v>2488</v>
      </c>
      <c r="D97" s="125" t="s">
        <v>1110</v>
      </c>
      <c r="E97" s="51"/>
      <c r="F97" s="52"/>
      <c r="G97" s="52"/>
      <c r="H97" s="51"/>
      <c r="I97" s="51"/>
      <c r="J97" s="53"/>
      <c r="K97" s="53"/>
      <c r="L97" s="54" t="str">
        <f>IF(C97="","",_xlfn.CONCAT("            { line: ","""",C97,", ",M97:AN97,""", sC: ","""",B97,"""},"))</f>
        <v xml:space="preserve">            { line: "RESURJAN, BISA., (Re,,22)", sC: "as r1"},</v>
      </c>
      <c r="M97" s="55" t="str">
        <f>IF(N97="","","(")</f>
        <v>(</v>
      </c>
      <c r="N97" s="56" t="str">
        <f>IF(D97="","",D97)</f>
        <v>Re</v>
      </c>
      <c r="O97" s="57" t="str">
        <f>IF(N97="","",",")</f>
        <v>,</v>
      </c>
      <c r="P97" s="58" t="str">
        <f>IF(E97="","",E97)</f>
        <v/>
      </c>
      <c r="Q97" s="59" t="str">
        <f>IF(N97="","",",")</f>
        <v>,</v>
      </c>
      <c r="R97" s="60">
        <f t="shared" si="107"/>
        <v>22</v>
      </c>
      <c r="S97" s="55" t="str">
        <f>IF(N97="","",")")</f>
        <v>)</v>
      </c>
      <c r="T97" s="61" t="str">
        <f>IF(U97="","","(")</f>
        <v/>
      </c>
      <c r="U97" s="62" t="str">
        <f>IF(F97="","",F97)</f>
        <v/>
      </c>
      <c r="V97" s="63" t="str">
        <f>IF(U97="","",",")</f>
        <v/>
      </c>
      <c r="W97" s="64" t="str">
        <f>IF(G97="","",G97)</f>
        <v/>
      </c>
      <c r="X97" s="63" t="str">
        <f>IF(U97="","",",")</f>
        <v/>
      </c>
      <c r="Y97" s="63" t="str">
        <f>IF(U97="","",250)</f>
        <v/>
      </c>
      <c r="Z97" s="55" t="str">
        <f>IF(U97="","",")")</f>
        <v/>
      </c>
      <c r="AA97" s="65" t="str">
        <f>IF(AB97="","","(")</f>
        <v/>
      </c>
      <c r="AB97" s="56" t="str">
        <f>IF(H97="","",H97)</f>
        <v/>
      </c>
      <c r="AC97" s="66" t="str">
        <f>IF(AB97="","",",")</f>
        <v/>
      </c>
      <c r="AD97" s="58" t="str">
        <f>IF(I97="","",I97)</f>
        <v/>
      </c>
      <c r="AE97" s="67" t="str">
        <f>IF(AB97="","",",")</f>
        <v/>
      </c>
      <c r="AF97" s="60" t="str">
        <f>IF(AB97="","",350)</f>
        <v/>
      </c>
      <c r="AG97" s="60" t="str">
        <f>IF(AB97="","",")")</f>
        <v/>
      </c>
      <c r="AH97" s="68" t="str">
        <f>IF(AI97="","","(")</f>
        <v/>
      </c>
      <c r="AI97" s="69" t="str">
        <f>IF(J97="","",J97)</f>
        <v/>
      </c>
      <c r="AJ97" s="63" t="str">
        <f>IF(AI97="","",",")</f>
        <v/>
      </c>
      <c r="AK97" s="63" t="str">
        <f>IF(K97="","",K97)</f>
        <v/>
      </c>
      <c r="AL97" s="63" t="str">
        <f>IF(AI97="","",",")</f>
        <v/>
      </c>
      <c r="AM97" s="63" t="str">
        <f>IF(AI97="","",450)</f>
        <v/>
      </c>
      <c r="AN97" s="63" t="str">
        <f>IF(AI97="","",")")</f>
        <v/>
      </c>
    </row>
    <row r="98" spans="1:40" ht="24.5" outlineLevel="1" thickTop="1" thickBot="1" x14ac:dyDescent="0.55000000000000004">
      <c r="B98" t="s">
        <v>1003</v>
      </c>
      <c r="C98" s="124" t="s">
        <v>2489</v>
      </c>
      <c r="D98" s="125" t="s">
        <v>1106</v>
      </c>
      <c r="E98" s="51"/>
      <c r="F98" s="52"/>
      <c r="G98" s="52"/>
      <c r="H98" s="51"/>
      <c r="I98" s="51"/>
      <c r="J98" s="53"/>
      <c r="K98" s="53"/>
      <c r="L98" s="54" t="str">
        <f>IF(C98="","",_xlfn.CONCAT("            { line: ","""",C98,", ",M98:AN98,""", sC: ","""",B98,"""},"))</f>
        <v xml:space="preserve">            { line: "RESUCITEN, (Do,,10)", sC: "as"},</v>
      </c>
      <c r="M98" s="55" t="str">
        <f>IF(N98="","","(")</f>
        <v>(</v>
      </c>
      <c r="N98" s="56" t="str">
        <f>IF(D98="","",D98)</f>
        <v>Do</v>
      </c>
      <c r="O98" s="57" t="str">
        <f>IF(N98="","",",")</f>
        <v>,</v>
      </c>
      <c r="P98" s="58" t="str">
        <f>IF(E98="","",E98)</f>
        <v/>
      </c>
      <c r="Q98" s="59" t="str">
        <f>IF(N98="","",",")</f>
        <v>,</v>
      </c>
      <c r="R98" s="60">
        <f t="shared" si="107"/>
        <v>10</v>
      </c>
      <c r="S98" s="55" t="str">
        <f>IF(N98="","",")")</f>
        <v>)</v>
      </c>
      <c r="T98" s="61" t="str">
        <f>IF(U98="","","(")</f>
        <v/>
      </c>
      <c r="U98" s="62" t="str">
        <f>IF(F98="","",F98)</f>
        <v/>
      </c>
      <c r="V98" s="63" t="str">
        <f>IF(U98="","",",")</f>
        <v/>
      </c>
      <c r="W98" s="64" t="str">
        <f>IF(G98="","",G98)</f>
        <v/>
      </c>
      <c r="X98" s="63" t="str">
        <f>IF(U98="","",",")</f>
        <v/>
      </c>
      <c r="Y98" s="63" t="str">
        <f>IF(U98="","",250)</f>
        <v/>
      </c>
      <c r="Z98" s="55" t="str">
        <f>IF(U98="","",")")</f>
        <v/>
      </c>
      <c r="AA98" s="65" t="str">
        <f>IF(AB98="","","(")</f>
        <v/>
      </c>
      <c r="AB98" s="56" t="str">
        <f>IF(H98="","",H98)</f>
        <v/>
      </c>
      <c r="AC98" s="66" t="str">
        <f>IF(AB98="","",",")</f>
        <v/>
      </c>
      <c r="AD98" s="58" t="str">
        <f>IF(I98="","",I98)</f>
        <v/>
      </c>
      <c r="AE98" s="67" t="str">
        <f>IF(AB98="","",",")</f>
        <v/>
      </c>
      <c r="AF98" s="60" t="str">
        <f>IF(AB98="","",350)</f>
        <v/>
      </c>
      <c r="AG98" s="60" t="str">
        <f>IF(AB98="","",")")</f>
        <v/>
      </c>
      <c r="AH98" s="68" t="str">
        <f>IF(AI98="","","(")</f>
        <v/>
      </c>
      <c r="AI98" s="69" t="str">
        <f>IF(J98="","",J98)</f>
        <v/>
      </c>
      <c r="AJ98" s="63" t="str">
        <f>IF(AI98="","",",")</f>
        <v/>
      </c>
      <c r="AK98" s="63" t="str">
        <f>IF(K98="","",K98)</f>
        <v/>
      </c>
      <c r="AL98" s="63" t="str">
        <f>IF(AI98="","",",")</f>
        <v/>
      </c>
      <c r="AM98" s="63" t="str">
        <f>IF(AI98="","",450)</f>
        <v/>
      </c>
      <c r="AN98" s="63" t="str">
        <f>IF(AI98="","",")")</f>
        <v/>
      </c>
    </row>
    <row r="99" spans="1:40" ht="24.5" outlineLevel="1" thickTop="1" thickBot="1" x14ac:dyDescent="0.55000000000000004">
      <c r="B99" t="s">
        <v>1003</v>
      </c>
      <c r="C99" s="124" t="s">
        <v>2490</v>
      </c>
      <c r="D99" s="125" t="s">
        <v>988</v>
      </c>
      <c r="E99" s="51">
        <v>7</v>
      </c>
      <c r="F99" s="52"/>
      <c r="G99" s="52"/>
      <c r="H99" s="51"/>
      <c r="I99" s="51"/>
      <c r="J99" s="53"/>
      <c r="K99" s="53"/>
      <c r="L99" s="54" t="str">
        <f>IF(C99="","",_xlfn.CONCAT("            { line: ","""",C99,", ",M99:AN99,""", sC: ","""",B99,"""},"))</f>
        <v xml:space="preserve">            { line: "A LA VIDA INMORTAL!, (Si,7,20)", sC: "as"},</v>
      </c>
      <c r="M99" s="55" t="str">
        <f>IF(N99="","","(")</f>
        <v>(</v>
      </c>
      <c r="N99" s="56" t="str">
        <f>IF(D99="","",D99)</f>
        <v>Si</v>
      </c>
      <c r="O99" s="57" t="str">
        <f>IF(N99="","",",")</f>
        <v>,</v>
      </c>
      <c r="P99" s="58">
        <f>IF(E99="","",E99)</f>
        <v>7</v>
      </c>
      <c r="Q99" s="59" t="str">
        <f>IF(N99="","",",")</f>
        <v>,</v>
      </c>
      <c r="R99" s="60">
        <f t="shared" si="107"/>
        <v>20</v>
      </c>
      <c r="S99" s="55" t="str">
        <f>IF(N99="","",")")</f>
        <v>)</v>
      </c>
      <c r="T99" s="61" t="str">
        <f>IF(U99="","","(")</f>
        <v/>
      </c>
      <c r="U99" s="62" t="str">
        <f>IF(F99="","",F99)</f>
        <v/>
      </c>
      <c r="V99" s="63" t="str">
        <f>IF(U99="","",",")</f>
        <v/>
      </c>
      <c r="W99" s="64" t="str">
        <f>IF(G99="","",G99)</f>
        <v/>
      </c>
      <c r="X99" s="63" t="str">
        <f>IF(U99="","",",")</f>
        <v/>
      </c>
      <c r="Y99" s="63" t="str">
        <f>IF(U99="","",250)</f>
        <v/>
      </c>
      <c r="Z99" s="55" t="str">
        <f>IF(U99="","",")")</f>
        <v/>
      </c>
      <c r="AA99" s="65" t="str">
        <f>IF(AB99="","","(")</f>
        <v/>
      </c>
      <c r="AB99" s="56" t="str">
        <f>IF(H99="","",H99)</f>
        <v/>
      </c>
      <c r="AC99" s="66" t="str">
        <f>IF(AB99="","",",")</f>
        <v/>
      </c>
      <c r="AD99" s="58" t="str">
        <f>IF(I99="","",I99)</f>
        <v/>
      </c>
      <c r="AE99" s="67" t="str">
        <f>IF(AB99="","",",")</f>
        <v/>
      </c>
      <c r="AF99" s="60" t="str">
        <f>IF(AB99="","",350)</f>
        <v/>
      </c>
      <c r="AG99" s="60" t="str">
        <f>IF(AB99="","",")")</f>
        <v/>
      </c>
      <c r="AH99" s="68" t="str">
        <f>IF(AI99="","","(")</f>
        <v/>
      </c>
      <c r="AI99" s="69" t="str">
        <f>IF(J99="","",J99)</f>
        <v/>
      </c>
      <c r="AJ99" s="63" t="str">
        <f>IF(AI99="","",",")</f>
        <v/>
      </c>
      <c r="AK99" s="63" t="str">
        <f>IF(K99="","",K99)</f>
        <v/>
      </c>
      <c r="AL99" s="63" t="str">
        <f>IF(AI99="","",",")</f>
        <v/>
      </c>
      <c r="AM99" s="63" t="str">
        <f>IF(AI99="","",450)</f>
        <v/>
      </c>
      <c r="AN99" s="63" t="str">
        <f>IF(AI99="","",")")</f>
        <v/>
      </c>
    </row>
    <row r="100" spans="1:40" ht="26.5" thickTop="1" thickBot="1" x14ac:dyDescent="0.55000000000000004">
      <c r="A100" s="72"/>
      <c r="B100" s="72"/>
      <c r="C100" s="72"/>
      <c r="D100" s="73"/>
      <c r="E100" s="73"/>
      <c r="F100" s="73"/>
      <c r="G100" s="73"/>
      <c r="H100" s="73"/>
      <c r="I100" s="73"/>
      <c r="J100" s="73"/>
      <c r="K100" s="73"/>
      <c r="L100" s="74" t="s">
        <v>997</v>
      </c>
      <c r="M100" s="55"/>
      <c r="N100" s="56"/>
      <c r="O100" s="57"/>
      <c r="P100" s="58"/>
      <c r="Q100" s="59"/>
      <c r="R100" s="60" t="str">
        <f t="shared" si="107"/>
        <v/>
      </c>
      <c r="S100" s="55"/>
      <c r="T100" s="61"/>
      <c r="U100" s="62"/>
      <c r="V100" s="63"/>
      <c r="W100" s="64"/>
      <c r="X100" s="63"/>
      <c r="Y100" s="63"/>
      <c r="Z100" s="55"/>
      <c r="AA100" s="65"/>
      <c r="AB100" s="56"/>
      <c r="AC100" s="66"/>
      <c r="AD100" s="58"/>
      <c r="AE100" s="67"/>
      <c r="AF100" s="60"/>
      <c r="AG100" s="60"/>
      <c r="AH100" s="68"/>
      <c r="AI100" s="69"/>
      <c r="AJ100" s="63"/>
      <c r="AK100" s="63"/>
      <c r="AL100" s="63"/>
      <c r="AM100" s="63"/>
      <c r="AN100" s="63"/>
    </row>
    <row r="101" spans="1:40" ht="24.5" outlineLevel="1" thickTop="1" thickBot="1" x14ac:dyDescent="0.55000000000000004">
      <c r="B101" t="s">
        <v>2466</v>
      </c>
      <c r="C101" s="124" t="s">
        <v>2491</v>
      </c>
      <c r="D101" s="125" t="s">
        <v>1015</v>
      </c>
      <c r="E101" s="51" t="s">
        <v>1016</v>
      </c>
      <c r="F101" s="52"/>
      <c r="G101" s="52"/>
      <c r="H101" s="51"/>
      <c r="I101" s="51"/>
      <c r="J101" s="53"/>
      <c r="K101" s="53"/>
      <c r="L101" s="54" t="str">
        <f>IF(C101="","",_xlfn.CONCAT("            { line: ","""",C101,", ",M101:AN101,""", sC: ","""",B101,"""},"))</f>
        <v xml:space="preserve">            { line: "Por Cristo, Nuestro Señor., (Mi,m,20)", sC: "pa"},</v>
      </c>
      <c r="M101" s="55" t="str">
        <f>IF(N101="","","(")</f>
        <v>(</v>
      </c>
      <c r="N101" s="56" t="str">
        <f>IF(D101="","",D101)</f>
        <v>Mi</v>
      </c>
      <c r="O101" s="57" t="str">
        <f>IF(N101="","",",")</f>
        <v>,</v>
      </c>
      <c r="P101" s="58" t="str">
        <f>IF(E101="","",E101)</f>
        <v>m</v>
      </c>
      <c r="Q101" s="59" t="str">
        <f>IF(N101="","",",")</f>
        <v>,</v>
      </c>
      <c r="R101" s="60">
        <f t="shared" si="107"/>
        <v>20</v>
      </c>
      <c r="S101" s="55" t="str">
        <f>IF(N101="","",")")</f>
        <v>)</v>
      </c>
      <c r="T101" s="61" t="str">
        <f>IF(U101="","","(")</f>
        <v/>
      </c>
      <c r="U101" s="62" t="str">
        <f>IF(F101="","",F101)</f>
        <v/>
      </c>
      <c r="V101" s="63" t="str">
        <f>IF(U101="","",",")</f>
        <v/>
      </c>
      <c r="W101" s="64" t="str">
        <f>IF(G101="","",G101)</f>
        <v/>
      </c>
      <c r="X101" s="63" t="str">
        <f>IF(U101="","",",")</f>
        <v/>
      </c>
      <c r="Y101" s="63" t="str">
        <f>IF(U101="","",250)</f>
        <v/>
      </c>
      <c r="Z101" s="55" t="str">
        <f>IF(U101="","",")")</f>
        <v/>
      </c>
      <c r="AA101" s="65" t="str">
        <f>IF(AB101="","","(")</f>
        <v/>
      </c>
      <c r="AB101" s="56" t="str">
        <f>IF(H101="","",H101)</f>
        <v/>
      </c>
      <c r="AC101" s="66" t="str">
        <f>IF(AB101="","",",")</f>
        <v/>
      </c>
      <c r="AD101" s="58" t="str">
        <f>IF(I101="","",I101)</f>
        <v/>
      </c>
      <c r="AE101" s="67" t="str">
        <f>IF(AB101="","",",")</f>
        <v/>
      </c>
      <c r="AF101" s="60" t="str">
        <f>IF(AB101="","",350)</f>
        <v/>
      </c>
      <c r="AG101" s="60" t="str">
        <f>IF(AB101="","",")")</f>
        <v/>
      </c>
      <c r="AH101" s="68" t="str">
        <f>IF(AI101="","","(")</f>
        <v/>
      </c>
      <c r="AI101" s="69" t="str">
        <f>IF(J101="","",J101)</f>
        <v/>
      </c>
      <c r="AJ101" s="63" t="str">
        <f>IF(AI101="","",",")</f>
        <v/>
      </c>
      <c r="AK101" s="63" t="str">
        <f>IF(K101="","",K101)</f>
        <v/>
      </c>
      <c r="AL101" s="63" t="str">
        <f>IF(AI101="","",",")</f>
        <v/>
      </c>
      <c r="AM101" s="63" t="str">
        <f>IF(AI101="","",450)</f>
        <v/>
      </c>
      <c r="AN101" s="63" t="str">
        <f>IF(AI101="","",")")</f>
        <v/>
      </c>
    </row>
    <row r="102" spans="1:40" ht="24.5" outlineLevel="1" thickTop="1" thickBot="1" x14ac:dyDescent="0.55000000000000004">
      <c r="B102" t="s">
        <v>1001</v>
      </c>
      <c r="C102" s="124" t="s">
        <v>2492</v>
      </c>
      <c r="D102" s="125" t="s">
        <v>1015</v>
      </c>
      <c r="E102" s="51" t="s">
        <v>1016</v>
      </c>
      <c r="F102" s="52"/>
      <c r="G102" s="52" t="s">
        <v>1110</v>
      </c>
      <c r="H102" s="51"/>
      <c r="I102" s="51" t="s">
        <v>1015</v>
      </c>
      <c r="J102" s="53" t="s">
        <v>1016</v>
      </c>
      <c r="K102" s="53"/>
      <c r="L102" s="54" t="str">
        <f>IF(C102="","",_xlfn.CONCAT("            { line: ","""",C102,", ",M102:AN102,""", sC: ","""",B102,"""},"))</f>
        <v xml:space="preserve">            { line: "AMÉN, AMÉN, AMÉN., (Mi,m,20)ReMi(m,,450)", sC: "ta as"},</v>
      </c>
      <c r="M102" s="55" t="str">
        <f>IF(N102="","","(")</f>
        <v>(</v>
      </c>
      <c r="N102" s="56" t="str">
        <f>IF(D102="","",D102)</f>
        <v>Mi</v>
      </c>
      <c r="O102" s="57" t="str">
        <f>IF(N102="","",",")</f>
        <v>,</v>
      </c>
      <c r="P102" s="58" t="str">
        <f>IF(E102="","",E102)</f>
        <v>m</v>
      </c>
      <c r="Q102" s="59" t="str">
        <f>IF(N102="","",",")</f>
        <v>,</v>
      </c>
      <c r="R102" s="60">
        <f t="shared" si="107"/>
        <v>20</v>
      </c>
      <c r="S102" s="55" t="str">
        <f>IF(N102="","",")")</f>
        <v>)</v>
      </c>
      <c r="T102" s="61" t="str">
        <f>IF(U102="","","(")</f>
        <v/>
      </c>
      <c r="U102" s="62" t="str">
        <f>IF(F102="","",F102)</f>
        <v/>
      </c>
      <c r="V102" s="63" t="str">
        <f>IF(U102="","",",")</f>
        <v/>
      </c>
      <c r="W102" s="64" t="str">
        <f>IF(G102="","",G102)</f>
        <v>Re</v>
      </c>
      <c r="X102" s="63" t="str">
        <f>IF(U102="","",",")</f>
        <v/>
      </c>
      <c r="Y102" s="63" t="str">
        <f>IF(U102="","",250)</f>
        <v/>
      </c>
      <c r="Z102" s="55" t="str">
        <f>IF(U102="","",")")</f>
        <v/>
      </c>
      <c r="AA102" s="65" t="str">
        <f>IF(AB102="","","(")</f>
        <v/>
      </c>
      <c r="AB102" s="56" t="str">
        <f>IF(H102="","",H102)</f>
        <v/>
      </c>
      <c r="AC102" s="66" t="str">
        <f>IF(AB102="","",",")</f>
        <v/>
      </c>
      <c r="AD102" s="58" t="str">
        <f>IF(I102="","",I102)</f>
        <v>Mi</v>
      </c>
      <c r="AE102" s="67" t="str">
        <f>IF(AB102="","",",")</f>
        <v/>
      </c>
      <c r="AF102" s="60" t="str">
        <f>IF(AB102="","",350)</f>
        <v/>
      </c>
      <c r="AG102" s="60" t="str">
        <f>IF(AB102="","",")")</f>
        <v/>
      </c>
      <c r="AH102" s="68" t="str">
        <f>IF(AI102="","","(")</f>
        <v>(</v>
      </c>
      <c r="AI102" s="69" t="str">
        <f>IF(J102="","",J102)</f>
        <v>m</v>
      </c>
      <c r="AJ102" s="63" t="str">
        <f>IF(AI102="","",",")</f>
        <v>,</v>
      </c>
      <c r="AK102" s="63" t="str">
        <f>IF(K102="","",K102)</f>
        <v/>
      </c>
      <c r="AL102" s="63" t="str">
        <f>IF(AI102="","",",")</f>
        <v>,</v>
      </c>
      <c r="AM102" s="63">
        <f>IF(AI102="","",450)</f>
        <v>450</v>
      </c>
      <c r="AN102" s="63" t="str">
        <f>IF(AI102="","",")")</f>
        <v>)</v>
      </c>
    </row>
    <row r="103" spans="1:40" ht="24" customHeight="1" thickTop="1" x14ac:dyDescent="0.6">
      <c r="A103" s="94"/>
      <c r="B103" s="94"/>
      <c r="C103" s="94"/>
      <c r="D103" s="94"/>
      <c r="E103" s="94"/>
      <c r="F103" s="94"/>
      <c r="G103" s="94"/>
      <c r="H103" s="94"/>
      <c r="I103" s="94"/>
      <c r="J103" s="94"/>
      <c r="K103" s="94"/>
      <c r="L103" s="98" t="str">
        <f ca="1">_xlfn.CONCAT("]}, // ULTIMA LINEA DEL CANTO: ",L1)</f>
        <v>]}, // ULTIMA LINEA DEL CANTO: BENDICIÓN DEL AGUA</v>
      </c>
      <c r="M103" s="94"/>
    </row>
    <row r="104" spans="1:40" ht="20.5" x14ac:dyDescent="0.35">
      <c r="L104" s="99" t="s">
        <v>1012</v>
      </c>
      <c r="M104" s="100"/>
    </row>
    <row r="105" spans="1:40" hidden="1" outlineLevel="1" x14ac:dyDescent="0.35">
      <c r="M105" s="100"/>
    </row>
    <row r="106" spans="1:40" ht="26.5" hidden="1" outlineLevel="1" thickTop="1" thickBot="1" x14ac:dyDescent="0.55000000000000004">
      <c r="A106" s="72"/>
      <c r="B106" s="72"/>
      <c r="C106" s="72"/>
      <c r="D106" s="73"/>
      <c r="E106" s="73"/>
      <c r="F106" s="73"/>
      <c r="G106" s="73"/>
      <c r="H106" s="73"/>
      <c r="I106" s="73"/>
      <c r="J106" s="73"/>
      <c r="K106" s="73"/>
      <c r="L106" s="74" t="s">
        <v>997</v>
      </c>
      <c r="M106" s="55"/>
      <c r="N106" s="56"/>
      <c r="O106" s="57"/>
      <c r="P106" s="58"/>
      <c r="Q106" s="59"/>
      <c r="R106" s="60" t="str">
        <f t="shared" ref="R106:R115" si="108">IF(N106="Do",10,IF(N106="Re",22,IF(N106="Mi",20,IF(N106="Fa",20,IF(N106="Sol",14,IF(N106="La",20,IF(N106="Si",20,IF(N106="Do#",14,IF(N106="Fa#",15,IF(N106="Sol#",20,IF(N106="Si♭",17,"")))))))))))</f>
        <v/>
      </c>
      <c r="S106" s="55"/>
      <c r="T106" s="61"/>
      <c r="U106" s="62"/>
      <c r="V106" s="63"/>
      <c r="W106" s="64"/>
      <c r="X106" s="63"/>
      <c r="Y106" s="63"/>
      <c r="Z106" s="55"/>
      <c r="AA106" s="65"/>
      <c r="AB106" s="56"/>
      <c r="AC106" s="66"/>
      <c r="AD106" s="58"/>
      <c r="AE106" s="67"/>
      <c r="AF106" s="60"/>
      <c r="AG106" s="60"/>
      <c r="AH106" s="68"/>
      <c r="AI106" s="69"/>
      <c r="AJ106" s="63"/>
      <c r="AK106" s="63"/>
      <c r="AL106" s="63"/>
      <c r="AM106" s="63"/>
      <c r="AN106" s="63"/>
    </row>
    <row r="107" spans="1:40" ht="24.5" hidden="1" outlineLevel="1" thickTop="1" thickBot="1" x14ac:dyDescent="0.55000000000000004">
      <c r="C107" s="78" t="s">
        <v>999</v>
      </c>
      <c r="D107" s="79"/>
      <c r="E107" s="79"/>
      <c r="F107" s="79"/>
      <c r="G107" s="79"/>
      <c r="H107" s="79"/>
      <c r="I107" s="79"/>
      <c r="J107" s="79"/>
      <c r="K107" s="79"/>
      <c r="L107" s="134" t="s">
        <v>1000</v>
      </c>
      <c r="M107" s="55" t="str">
        <f t="shared" ref="M107:M114" si="109">IF(N107="","","(")</f>
        <v/>
      </c>
      <c r="N107" s="56" t="str">
        <f t="shared" ref="N107:N114" si="110">IF(D107="","",D107)</f>
        <v/>
      </c>
      <c r="O107" s="57" t="str">
        <f t="shared" ref="O107:O114" si="111">IF(N107="","",",")</f>
        <v/>
      </c>
      <c r="P107" s="58" t="str">
        <f t="shared" ref="P107:P114" si="112">IF(E107="","",E107)</f>
        <v/>
      </c>
      <c r="Q107" s="59" t="str">
        <f t="shared" ref="Q107:Q114" si="113">IF(N107="","",",")</f>
        <v/>
      </c>
      <c r="R107" s="60" t="str">
        <f t="shared" si="108"/>
        <v/>
      </c>
      <c r="S107" s="55" t="str">
        <f t="shared" ref="S107:S114" si="114">IF(N107="","",")")</f>
        <v/>
      </c>
      <c r="T107" s="61" t="str">
        <f t="shared" ref="T107:T114" si="115">IF(U107="","","(")</f>
        <v/>
      </c>
      <c r="U107" s="62" t="str">
        <f t="shared" ref="U107:U114" si="116">IF(F107="","",F107)</f>
        <v/>
      </c>
      <c r="V107" s="63" t="str">
        <f t="shared" ref="V107:V114" si="117">IF(U107="","",",")</f>
        <v/>
      </c>
      <c r="W107" s="64" t="str">
        <f t="shared" ref="W107:W114" si="118">IF(G107="","",G107)</f>
        <v/>
      </c>
      <c r="X107" s="63" t="str">
        <f t="shared" ref="X107:X114" si="119">IF(U107="","",",")</f>
        <v/>
      </c>
      <c r="Y107" s="63" t="str">
        <f t="shared" ref="Y107:Y114" si="120">IF(U107="","",250)</f>
        <v/>
      </c>
      <c r="Z107" s="55" t="str">
        <f t="shared" ref="Z107:Z114" si="121">IF(U107="","",")")</f>
        <v/>
      </c>
      <c r="AA107" s="65" t="str">
        <f t="shared" ref="AA107:AA114" si="122">IF(AB107="","","(")</f>
        <v/>
      </c>
      <c r="AB107" s="56" t="str">
        <f t="shared" ref="AB107:AB114" si="123">IF(H107="","",H107)</f>
        <v/>
      </c>
      <c r="AC107" s="66" t="str">
        <f t="shared" ref="AC107:AC114" si="124">IF(AB107="","",",")</f>
        <v/>
      </c>
      <c r="AD107" s="58" t="str">
        <f t="shared" ref="AD107:AD114" si="125">IF(I107="","",I107)</f>
        <v/>
      </c>
      <c r="AE107" s="67" t="str">
        <f t="shared" ref="AE107:AE114" si="126">IF(AB107="","",",")</f>
        <v/>
      </c>
      <c r="AF107" s="60" t="str">
        <f t="shared" ref="AF107:AF114" si="127">IF(AB107="","",350)</f>
        <v/>
      </c>
      <c r="AG107" s="60" t="str">
        <f t="shared" ref="AG107:AG114" si="128">IF(AB107="","",")")</f>
        <v/>
      </c>
      <c r="AH107" s="68" t="str">
        <f t="shared" ref="AH107:AH114" si="129">IF(AI107="","","(")</f>
        <v/>
      </c>
      <c r="AI107" s="69" t="str">
        <f t="shared" ref="AI107:AI114" si="130">IF(J107="","",J107)</f>
        <v/>
      </c>
      <c r="AJ107" s="63" t="str">
        <f t="shared" ref="AJ107:AJ114" si="131">IF(AI107="","",",")</f>
        <v/>
      </c>
      <c r="AK107" s="63" t="str">
        <f t="shared" ref="AK107:AK114" si="132">IF(K107="","",K107)</f>
        <v/>
      </c>
      <c r="AL107" s="63" t="str">
        <f t="shared" ref="AL107:AL114" si="133">IF(AI107="","",",")</f>
        <v/>
      </c>
      <c r="AM107" s="63" t="str">
        <f t="shared" ref="AM107:AM114" si="134">IF(AI107="","",450)</f>
        <v/>
      </c>
      <c r="AN107" s="63" t="str">
        <f t="shared" ref="AN107:AN114" si="135">IF(AI107="","",")")</f>
        <v/>
      </c>
    </row>
    <row r="108" spans="1:40" ht="24.5" hidden="1" outlineLevel="1" thickTop="1" thickBot="1" x14ac:dyDescent="0.55000000000000004">
      <c r="B108" t="s">
        <v>1001</v>
      </c>
      <c r="C108" s="81" t="s">
        <v>1002</v>
      </c>
      <c r="D108" s="82"/>
      <c r="E108" s="82"/>
      <c r="F108" s="82"/>
      <c r="G108" s="82"/>
      <c r="H108" s="82"/>
      <c r="I108" s="82"/>
      <c r="J108" s="82"/>
      <c r="K108" s="82"/>
      <c r="L108" s="135" t="str">
        <f>IF(C108="","",_xlfn.CONCAT("       triggerLine: ","""",C108,", ",M108:AN108,""", sC: ","""",B108,""", lines: ["))</f>
        <v xml:space="preserve">       triggerLine: "ASAMBLEA UNO, ", sC: "ta as", lines: [</v>
      </c>
      <c r="M108" s="55" t="str">
        <f t="shared" si="109"/>
        <v/>
      </c>
      <c r="N108" s="56" t="str">
        <f t="shared" si="110"/>
        <v/>
      </c>
      <c r="O108" s="57" t="str">
        <f t="shared" si="111"/>
        <v/>
      </c>
      <c r="P108" s="58" t="str">
        <f t="shared" si="112"/>
        <v/>
      </c>
      <c r="Q108" s="59" t="str">
        <f t="shared" si="113"/>
        <v/>
      </c>
      <c r="R108" s="60" t="str">
        <f t="shared" si="108"/>
        <v/>
      </c>
      <c r="S108" s="55" t="str">
        <f t="shared" si="114"/>
        <v/>
      </c>
      <c r="T108" s="61" t="str">
        <f t="shared" si="115"/>
        <v/>
      </c>
      <c r="U108" s="62" t="str">
        <f t="shared" si="116"/>
        <v/>
      </c>
      <c r="V108" s="63" t="str">
        <f t="shared" si="117"/>
        <v/>
      </c>
      <c r="W108" s="64" t="str">
        <f t="shared" si="118"/>
        <v/>
      </c>
      <c r="X108" s="63" t="str">
        <f t="shared" si="119"/>
        <v/>
      </c>
      <c r="Y108" s="63" t="str">
        <f t="shared" si="120"/>
        <v/>
      </c>
      <c r="Z108" s="55" t="str">
        <f t="shared" si="121"/>
        <v/>
      </c>
      <c r="AA108" s="65" t="str">
        <f t="shared" si="122"/>
        <v/>
      </c>
      <c r="AB108" s="56" t="str">
        <f t="shared" si="123"/>
        <v/>
      </c>
      <c r="AC108" s="66" t="str">
        <f t="shared" si="124"/>
        <v/>
      </c>
      <c r="AD108" s="58" t="str">
        <f t="shared" si="125"/>
        <v/>
      </c>
      <c r="AE108" s="67" t="str">
        <f t="shared" si="126"/>
        <v/>
      </c>
      <c r="AF108" s="60" t="str">
        <f t="shared" si="127"/>
        <v/>
      </c>
      <c r="AG108" s="60" t="str">
        <f t="shared" si="128"/>
        <v/>
      </c>
      <c r="AH108" s="68" t="str">
        <f t="shared" si="129"/>
        <v/>
      </c>
      <c r="AI108" s="69" t="str">
        <f t="shared" si="130"/>
        <v/>
      </c>
      <c r="AJ108" s="63" t="str">
        <f t="shared" si="131"/>
        <v/>
      </c>
      <c r="AK108" s="63" t="str">
        <f t="shared" si="132"/>
        <v/>
      </c>
      <c r="AL108" s="63" t="str">
        <f t="shared" si="133"/>
        <v/>
      </c>
      <c r="AM108" s="63" t="str">
        <f t="shared" si="134"/>
        <v/>
      </c>
      <c r="AN108" s="63" t="str">
        <f t="shared" si="135"/>
        <v/>
      </c>
    </row>
    <row r="109" spans="1:40" ht="24.5" hidden="1" outlineLevel="1" thickTop="1" thickBot="1" x14ac:dyDescent="0.55000000000000004">
      <c r="B109" t="s">
        <v>1003</v>
      </c>
      <c r="C109" s="84" t="s">
        <v>1004</v>
      </c>
      <c r="D109" s="85"/>
      <c r="E109" s="85"/>
      <c r="F109" s="85"/>
      <c r="G109" s="85"/>
      <c r="H109" s="86"/>
      <c r="I109" s="86"/>
      <c r="J109" s="86"/>
      <c r="K109" s="86"/>
      <c r="L109" s="136" t="str">
        <f>IF(C109="","",_xlfn.CONCAT("            { line: ","""",C109,", ",M109:AN109,""", sC: ","""",B109,"""},"))</f>
        <v xml:space="preserve">            { line: "ASAMBLEA DOS, ", sC: "as"},</v>
      </c>
      <c r="M109" s="55" t="str">
        <f t="shared" si="109"/>
        <v/>
      </c>
      <c r="N109" s="56" t="str">
        <f t="shared" si="110"/>
        <v/>
      </c>
      <c r="O109" s="57" t="str">
        <f t="shared" si="111"/>
        <v/>
      </c>
      <c r="P109" s="58" t="str">
        <f t="shared" si="112"/>
        <v/>
      </c>
      <c r="Q109" s="59" t="str">
        <f t="shared" si="113"/>
        <v/>
      </c>
      <c r="R109" s="60" t="str">
        <f t="shared" si="108"/>
        <v/>
      </c>
      <c r="S109" s="55" t="str">
        <f t="shared" si="114"/>
        <v/>
      </c>
      <c r="T109" s="61" t="str">
        <f t="shared" si="115"/>
        <v/>
      </c>
      <c r="U109" s="62" t="str">
        <f t="shared" si="116"/>
        <v/>
      </c>
      <c r="V109" s="63" t="str">
        <f t="shared" si="117"/>
        <v/>
      </c>
      <c r="W109" s="64" t="str">
        <f t="shared" si="118"/>
        <v/>
      </c>
      <c r="X109" s="63" t="str">
        <f t="shared" si="119"/>
        <v/>
      </c>
      <c r="Y109" s="63" t="str">
        <f t="shared" si="120"/>
        <v/>
      </c>
      <c r="Z109" s="55" t="str">
        <f t="shared" si="121"/>
        <v/>
      </c>
      <c r="AA109" s="65" t="str">
        <f t="shared" si="122"/>
        <v/>
      </c>
      <c r="AB109" s="56" t="str">
        <f t="shared" si="123"/>
        <v/>
      </c>
      <c r="AC109" s="66" t="str">
        <f t="shared" si="124"/>
        <v/>
      </c>
      <c r="AD109" s="58" t="str">
        <f t="shared" si="125"/>
        <v/>
      </c>
      <c r="AE109" s="67" t="str">
        <f t="shared" si="126"/>
        <v/>
      </c>
      <c r="AF109" s="60" t="str">
        <f t="shared" si="127"/>
        <v/>
      </c>
      <c r="AG109" s="60" t="str">
        <f t="shared" si="128"/>
        <v/>
      </c>
      <c r="AH109" s="68" t="str">
        <f t="shared" si="129"/>
        <v/>
      </c>
      <c r="AI109" s="69" t="str">
        <f t="shared" si="130"/>
        <v/>
      </c>
      <c r="AJ109" s="63" t="str">
        <f t="shared" si="131"/>
        <v/>
      </c>
      <c r="AK109" s="63" t="str">
        <f t="shared" si="132"/>
        <v/>
      </c>
      <c r="AL109" s="63" t="str">
        <f t="shared" si="133"/>
        <v/>
      </c>
      <c r="AM109" s="63" t="str">
        <f t="shared" si="134"/>
        <v/>
      </c>
      <c r="AN109" s="63" t="str">
        <f t="shared" si="135"/>
        <v/>
      </c>
    </row>
    <row r="110" spans="1:40" ht="24.5" hidden="1" outlineLevel="1" thickTop="1" thickBot="1" x14ac:dyDescent="0.55000000000000004">
      <c r="B110" t="s">
        <v>1003</v>
      </c>
      <c r="C110" s="84" t="s">
        <v>1005</v>
      </c>
      <c r="D110" s="88"/>
      <c r="E110" s="88"/>
      <c r="F110" s="88"/>
      <c r="G110" s="88"/>
      <c r="H110" s="89"/>
      <c r="I110" s="89"/>
      <c r="J110" s="89"/>
      <c r="K110" s="89"/>
      <c r="L110" s="136" t="str">
        <f>IF(C110="","",_xlfn.CONCAT("            { line: ","""",C110,", ",M110:AN110,""", sC: ","""",B110,"""},"))</f>
        <v xml:space="preserve">            { line: "ASAMBLEA TRES, ", sC: "as"},</v>
      </c>
      <c r="M110" s="55" t="str">
        <f t="shared" si="109"/>
        <v/>
      </c>
      <c r="N110" s="56" t="str">
        <f t="shared" si="110"/>
        <v/>
      </c>
      <c r="O110" s="57" t="str">
        <f t="shared" si="111"/>
        <v/>
      </c>
      <c r="P110" s="58" t="str">
        <f t="shared" si="112"/>
        <v/>
      </c>
      <c r="Q110" s="59" t="str">
        <f t="shared" si="113"/>
        <v/>
      </c>
      <c r="R110" s="60" t="str">
        <f t="shared" si="108"/>
        <v/>
      </c>
      <c r="S110" s="55" t="str">
        <f t="shared" si="114"/>
        <v/>
      </c>
      <c r="T110" s="61" t="str">
        <f t="shared" si="115"/>
        <v/>
      </c>
      <c r="U110" s="62" t="str">
        <f t="shared" si="116"/>
        <v/>
      </c>
      <c r="V110" s="63" t="str">
        <f t="shared" si="117"/>
        <v/>
      </c>
      <c r="W110" s="64" t="str">
        <f t="shared" si="118"/>
        <v/>
      </c>
      <c r="X110" s="63" t="str">
        <f t="shared" si="119"/>
        <v/>
      </c>
      <c r="Y110" s="63" t="str">
        <f t="shared" si="120"/>
        <v/>
      </c>
      <c r="Z110" s="55" t="str">
        <f t="shared" si="121"/>
        <v/>
      </c>
      <c r="AA110" s="65" t="str">
        <f t="shared" si="122"/>
        <v/>
      </c>
      <c r="AB110" s="56" t="str">
        <f t="shared" si="123"/>
        <v/>
      </c>
      <c r="AC110" s="66" t="str">
        <f t="shared" si="124"/>
        <v/>
      </c>
      <c r="AD110" s="58" t="str">
        <f t="shared" si="125"/>
        <v/>
      </c>
      <c r="AE110" s="67" t="str">
        <f t="shared" si="126"/>
        <v/>
      </c>
      <c r="AF110" s="60" t="str">
        <f t="shared" si="127"/>
        <v/>
      </c>
      <c r="AG110" s="60" t="str">
        <f t="shared" si="128"/>
        <v/>
      </c>
      <c r="AH110" s="68" t="str">
        <f t="shared" si="129"/>
        <v/>
      </c>
      <c r="AI110" s="69" t="str">
        <f t="shared" si="130"/>
        <v/>
      </c>
      <c r="AJ110" s="63" t="str">
        <f t="shared" si="131"/>
        <v/>
      </c>
      <c r="AK110" s="63" t="str">
        <f t="shared" si="132"/>
        <v/>
      </c>
      <c r="AL110" s="63" t="str">
        <f t="shared" si="133"/>
        <v/>
      </c>
      <c r="AM110" s="63" t="str">
        <f t="shared" si="134"/>
        <v/>
      </c>
      <c r="AN110" s="63" t="str">
        <f t="shared" si="135"/>
        <v/>
      </c>
    </row>
    <row r="111" spans="1:40" ht="24.5" hidden="1" outlineLevel="1" thickTop="1" thickBot="1" x14ac:dyDescent="0.55000000000000004">
      <c r="B111" t="s">
        <v>1003</v>
      </c>
      <c r="C111" s="84" t="s">
        <v>1006</v>
      </c>
      <c r="D111" s="85"/>
      <c r="E111" s="85"/>
      <c r="F111" s="85"/>
      <c r="G111" s="85"/>
      <c r="H111" s="86"/>
      <c r="I111" s="86"/>
      <c r="J111" s="86"/>
      <c r="K111" s="86"/>
      <c r="L111" s="136" t="str">
        <f>IF(C111="","",_xlfn.CONCAT("            { line: ","""",C111,", ",M111:AN111,""", sC: ","""",B111,"""},"))</f>
        <v xml:space="preserve">            { line: "ASAMBLEA CUATRO, ", sC: "as"},</v>
      </c>
      <c r="M111" s="55" t="str">
        <f t="shared" si="109"/>
        <v/>
      </c>
      <c r="N111" s="56" t="str">
        <f t="shared" si="110"/>
        <v/>
      </c>
      <c r="O111" s="57" t="str">
        <f t="shared" si="111"/>
        <v/>
      </c>
      <c r="P111" s="58" t="str">
        <f t="shared" si="112"/>
        <v/>
      </c>
      <c r="Q111" s="59" t="str">
        <f t="shared" si="113"/>
        <v/>
      </c>
      <c r="R111" s="60" t="str">
        <f t="shared" si="108"/>
        <v/>
      </c>
      <c r="S111" s="55" t="str">
        <f t="shared" si="114"/>
        <v/>
      </c>
      <c r="T111" s="61" t="str">
        <f t="shared" si="115"/>
        <v/>
      </c>
      <c r="U111" s="62" t="str">
        <f t="shared" si="116"/>
        <v/>
      </c>
      <c r="V111" s="63" t="str">
        <f t="shared" si="117"/>
        <v/>
      </c>
      <c r="W111" s="64" t="str">
        <f t="shared" si="118"/>
        <v/>
      </c>
      <c r="X111" s="63" t="str">
        <f t="shared" si="119"/>
        <v/>
      </c>
      <c r="Y111" s="63" t="str">
        <f t="shared" si="120"/>
        <v/>
      </c>
      <c r="Z111" s="55" t="str">
        <f t="shared" si="121"/>
        <v/>
      </c>
      <c r="AA111" s="65" t="str">
        <f t="shared" si="122"/>
        <v/>
      </c>
      <c r="AB111" s="56" t="str">
        <f t="shared" si="123"/>
        <v/>
      </c>
      <c r="AC111" s="66" t="str">
        <f t="shared" si="124"/>
        <v/>
      </c>
      <c r="AD111" s="58" t="str">
        <f t="shared" si="125"/>
        <v/>
      </c>
      <c r="AE111" s="67" t="str">
        <f t="shared" si="126"/>
        <v/>
      </c>
      <c r="AF111" s="60" t="str">
        <f t="shared" si="127"/>
        <v/>
      </c>
      <c r="AG111" s="60" t="str">
        <f t="shared" si="128"/>
        <v/>
      </c>
      <c r="AH111" s="68" t="str">
        <f t="shared" si="129"/>
        <v/>
      </c>
      <c r="AI111" s="69" t="str">
        <f t="shared" si="130"/>
        <v/>
      </c>
      <c r="AJ111" s="63" t="str">
        <f t="shared" si="131"/>
        <v/>
      </c>
      <c r="AK111" s="63" t="str">
        <f t="shared" si="132"/>
        <v/>
      </c>
      <c r="AL111" s="63" t="str">
        <f t="shared" si="133"/>
        <v/>
      </c>
      <c r="AM111" s="63" t="str">
        <f t="shared" si="134"/>
        <v/>
      </c>
      <c r="AN111" s="63" t="str">
        <f t="shared" si="135"/>
        <v/>
      </c>
    </row>
    <row r="112" spans="1:40" ht="24.5" hidden="1" outlineLevel="1" thickTop="1" thickBot="1" x14ac:dyDescent="0.55000000000000004">
      <c r="B112" t="s">
        <v>1003</v>
      </c>
      <c r="C112" s="84" t="s">
        <v>1007</v>
      </c>
      <c r="D112" s="88"/>
      <c r="E112" s="88"/>
      <c r="F112" s="88"/>
      <c r="G112" s="88"/>
      <c r="H112" s="89"/>
      <c r="I112" s="89"/>
      <c r="J112" s="89"/>
      <c r="K112" s="89"/>
      <c r="L112" s="136" t="str">
        <f>IF(C112="","",_xlfn.CONCAT("            { line: ","""",C112,", ",M112:AN112,""", sC: ","""",B112,"""},"))</f>
        <v xml:space="preserve">            { line: "ASAMBLEA CISCO, ", sC: "as"},</v>
      </c>
      <c r="M112" s="55" t="str">
        <f t="shared" si="109"/>
        <v/>
      </c>
      <c r="N112" s="56" t="str">
        <f t="shared" si="110"/>
        <v/>
      </c>
      <c r="O112" s="57" t="str">
        <f t="shared" si="111"/>
        <v/>
      </c>
      <c r="P112" s="58" t="str">
        <f t="shared" si="112"/>
        <v/>
      </c>
      <c r="Q112" s="59" t="str">
        <f t="shared" si="113"/>
        <v/>
      </c>
      <c r="R112" s="60" t="str">
        <f t="shared" si="108"/>
        <v/>
      </c>
      <c r="S112" s="55" t="str">
        <f t="shared" si="114"/>
        <v/>
      </c>
      <c r="T112" s="61" t="str">
        <f t="shared" si="115"/>
        <v/>
      </c>
      <c r="U112" s="62" t="str">
        <f t="shared" si="116"/>
        <v/>
      </c>
      <c r="V112" s="63" t="str">
        <f t="shared" si="117"/>
        <v/>
      </c>
      <c r="W112" s="64" t="str">
        <f t="shared" si="118"/>
        <v/>
      </c>
      <c r="X112" s="63" t="str">
        <f t="shared" si="119"/>
        <v/>
      </c>
      <c r="Y112" s="63" t="str">
        <f t="shared" si="120"/>
        <v/>
      </c>
      <c r="Z112" s="55" t="str">
        <f t="shared" si="121"/>
        <v/>
      </c>
      <c r="AA112" s="65" t="str">
        <f t="shared" si="122"/>
        <v/>
      </c>
      <c r="AB112" s="56" t="str">
        <f t="shared" si="123"/>
        <v/>
      </c>
      <c r="AC112" s="66" t="str">
        <f t="shared" si="124"/>
        <v/>
      </c>
      <c r="AD112" s="58" t="str">
        <f t="shared" si="125"/>
        <v/>
      </c>
      <c r="AE112" s="67" t="str">
        <f t="shared" si="126"/>
        <v/>
      </c>
      <c r="AF112" s="60" t="str">
        <f t="shared" si="127"/>
        <v/>
      </c>
      <c r="AG112" s="60" t="str">
        <f t="shared" si="128"/>
        <v/>
      </c>
      <c r="AH112" s="68" t="str">
        <f t="shared" si="129"/>
        <v/>
      </c>
      <c r="AI112" s="69" t="str">
        <f t="shared" si="130"/>
        <v/>
      </c>
      <c r="AJ112" s="63" t="str">
        <f t="shared" si="131"/>
        <v/>
      </c>
      <c r="AK112" s="63" t="str">
        <f t="shared" si="132"/>
        <v/>
      </c>
      <c r="AL112" s="63" t="str">
        <f t="shared" si="133"/>
        <v/>
      </c>
      <c r="AM112" s="63" t="str">
        <f t="shared" si="134"/>
        <v/>
      </c>
      <c r="AN112" s="63" t="str">
        <f t="shared" si="135"/>
        <v/>
      </c>
    </row>
    <row r="113" spans="1:40" ht="24.5" hidden="1" outlineLevel="1" thickTop="1" thickBot="1" x14ac:dyDescent="0.55000000000000004">
      <c r="B113" t="s">
        <v>1003</v>
      </c>
      <c r="C113" s="84" t="s">
        <v>1008</v>
      </c>
      <c r="D113" s="90"/>
      <c r="E113" s="90"/>
      <c r="F113" s="90"/>
      <c r="G113" s="90"/>
      <c r="H113" s="91"/>
      <c r="I113" s="91"/>
      <c r="J113" s="91"/>
      <c r="K113" s="91"/>
      <c r="L113" s="136" t="str">
        <f>IF(C113="","",_xlfn.CONCAT("            { line: ","""",C113,", ",M113:AN113,""", sC: ","""",B113,"""},"))</f>
        <v xml:space="preserve">            { line: "ASAMBLEA SEIS, ", sC: "as"},</v>
      </c>
      <c r="M113" s="55" t="str">
        <f t="shared" si="109"/>
        <v/>
      </c>
      <c r="N113" s="56" t="str">
        <f t="shared" si="110"/>
        <v/>
      </c>
      <c r="O113" s="57" t="str">
        <f t="shared" si="111"/>
        <v/>
      </c>
      <c r="P113" s="58" t="str">
        <f t="shared" si="112"/>
        <v/>
      </c>
      <c r="Q113" s="59" t="str">
        <f t="shared" si="113"/>
        <v/>
      </c>
      <c r="R113" s="60" t="str">
        <f t="shared" si="108"/>
        <v/>
      </c>
      <c r="S113" s="55" t="str">
        <f t="shared" si="114"/>
        <v/>
      </c>
      <c r="T113" s="61" t="str">
        <f t="shared" si="115"/>
        <v/>
      </c>
      <c r="U113" s="62" t="str">
        <f t="shared" si="116"/>
        <v/>
      </c>
      <c r="V113" s="63" t="str">
        <f t="shared" si="117"/>
        <v/>
      </c>
      <c r="W113" s="64" t="str">
        <f t="shared" si="118"/>
        <v/>
      </c>
      <c r="X113" s="63" t="str">
        <f t="shared" si="119"/>
        <v/>
      </c>
      <c r="Y113" s="63" t="str">
        <f t="shared" si="120"/>
        <v/>
      </c>
      <c r="Z113" s="55" t="str">
        <f t="shared" si="121"/>
        <v/>
      </c>
      <c r="AA113" s="65" t="str">
        <f t="shared" si="122"/>
        <v/>
      </c>
      <c r="AB113" s="56" t="str">
        <f t="shared" si="123"/>
        <v/>
      </c>
      <c r="AC113" s="66" t="str">
        <f t="shared" si="124"/>
        <v/>
      </c>
      <c r="AD113" s="58" t="str">
        <f t="shared" si="125"/>
        <v/>
      </c>
      <c r="AE113" s="67" t="str">
        <f t="shared" si="126"/>
        <v/>
      </c>
      <c r="AF113" s="60" t="str">
        <f t="shared" si="127"/>
        <v/>
      </c>
      <c r="AG113" s="60" t="str">
        <f t="shared" si="128"/>
        <v/>
      </c>
      <c r="AH113" s="68" t="str">
        <f t="shared" si="129"/>
        <v/>
      </c>
      <c r="AI113" s="69" t="str">
        <f t="shared" si="130"/>
        <v/>
      </c>
      <c r="AJ113" s="63" t="str">
        <f t="shared" si="131"/>
        <v/>
      </c>
      <c r="AK113" s="63" t="str">
        <f t="shared" si="132"/>
        <v/>
      </c>
      <c r="AL113" s="63" t="str">
        <f t="shared" si="133"/>
        <v/>
      </c>
      <c r="AM113" s="63" t="str">
        <f t="shared" si="134"/>
        <v/>
      </c>
      <c r="AN113" s="63" t="str">
        <f t="shared" si="135"/>
        <v/>
      </c>
    </row>
    <row r="114" spans="1:40" ht="24.5" hidden="1" outlineLevel="1" thickTop="1" thickBot="1" x14ac:dyDescent="0.55000000000000004">
      <c r="B114" t="s">
        <v>1003</v>
      </c>
      <c r="C114" s="92" t="s">
        <v>1009</v>
      </c>
      <c r="D114" s="82"/>
      <c r="E114" s="82"/>
      <c r="F114" s="82"/>
      <c r="G114" s="82"/>
      <c r="H114" s="82"/>
      <c r="I114" s="82"/>
      <c r="J114" s="82"/>
      <c r="K114" s="82"/>
      <c r="L114" s="137" t="str">
        <f>IF(C114="","",_xlfn.CONCAT("            { line: ","""",C114,", ",M114:AN114,""", sC: ","""",B114,"""},  ]},"))</f>
        <v xml:space="preserve">            { line: "ASAMBLEA CIERRE, ", sC: "as"},  ]},</v>
      </c>
      <c r="M114" s="55" t="str">
        <f t="shared" si="109"/>
        <v/>
      </c>
      <c r="N114" s="56" t="str">
        <f t="shared" si="110"/>
        <v/>
      </c>
      <c r="O114" s="57" t="str">
        <f t="shared" si="111"/>
        <v/>
      </c>
      <c r="P114" s="58" t="str">
        <f t="shared" si="112"/>
        <v/>
      </c>
      <c r="Q114" s="59" t="str">
        <f t="shared" si="113"/>
        <v/>
      </c>
      <c r="R114" s="60" t="str">
        <f t="shared" si="108"/>
        <v/>
      </c>
      <c r="S114" s="55" t="str">
        <f t="shared" si="114"/>
        <v/>
      </c>
      <c r="T114" s="61" t="str">
        <f t="shared" si="115"/>
        <v/>
      </c>
      <c r="U114" s="62" t="str">
        <f t="shared" si="116"/>
        <v/>
      </c>
      <c r="V114" s="63" t="str">
        <f t="shared" si="117"/>
        <v/>
      </c>
      <c r="W114" s="64" t="str">
        <f t="shared" si="118"/>
        <v/>
      </c>
      <c r="X114" s="63" t="str">
        <f t="shared" si="119"/>
        <v/>
      </c>
      <c r="Y114" s="63" t="str">
        <f t="shared" si="120"/>
        <v/>
      </c>
      <c r="Z114" s="55" t="str">
        <f t="shared" si="121"/>
        <v/>
      </c>
      <c r="AA114" s="65" t="str">
        <f t="shared" si="122"/>
        <v/>
      </c>
      <c r="AB114" s="56" t="str">
        <f t="shared" si="123"/>
        <v/>
      </c>
      <c r="AC114" s="66" t="str">
        <f t="shared" si="124"/>
        <v/>
      </c>
      <c r="AD114" s="58" t="str">
        <f t="shared" si="125"/>
        <v/>
      </c>
      <c r="AE114" s="67" t="str">
        <f t="shared" si="126"/>
        <v/>
      </c>
      <c r="AF114" s="60" t="str">
        <f t="shared" si="127"/>
        <v/>
      </c>
      <c r="AG114" s="60" t="str">
        <f t="shared" si="128"/>
        <v/>
      </c>
      <c r="AH114" s="68" t="str">
        <f t="shared" si="129"/>
        <v/>
      </c>
      <c r="AI114" s="69" t="str">
        <f t="shared" si="130"/>
        <v/>
      </c>
      <c r="AJ114" s="63" t="str">
        <f t="shared" si="131"/>
        <v/>
      </c>
      <c r="AK114" s="63" t="str">
        <f t="shared" si="132"/>
        <v/>
      </c>
      <c r="AL114" s="63" t="str">
        <f t="shared" si="133"/>
        <v/>
      </c>
      <c r="AM114" s="63" t="str">
        <f t="shared" si="134"/>
        <v/>
      </c>
      <c r="AN114" s="63" t="str">
        <f t="shared" si="135"/>
        <v/>
      </c>
    </row>
    <row r="115" spans="1:40" ht="26.5" hidden="1" outlineLevel="1" thickTop="1" thickBot="1" x14ac:dyDescent="0.55000000000000004">
      <c r="A115" s="72"/>
      <c r="B115" s="72"/>
      <c r="C115" s="72"/>
      <c r="D115" s="73"/>
      <c r="E115" s="73"/>
      <c r="F115" s="73"/>
      <c r="G115" s="73"/>
      <c r="H115" s="73"/>
      <c r="I115" s="73"/>
      <c r="J115" s="73"/>
      <c r="K115" s="73"/>
      <c r="L115" s="74" t="s">
        <v>997</v>
      </c>
      <c r="M115" s="55"/>
      <c r="N115" s="56"/>
      <c r="O115" s="57"/>
      <c r="P115" s="58"/>
      <c r="Q115" s="59"/>
      <c r="R115" s="60" t="str">
        <f t="shared" si="108"/>
        <v/>
      </c>
      <c r="S115" s="55"/>
      <c r="T115" s="61"/>
      <c r="U115" s="62"/>
      <c r="V115" s="63"/>
      <c r="W115" s="64"/>
      <c r="X115" s="63"/>
      <c r="Y115" s="63"/>
      <c r="Z115" s="55"/>
      <c r="AA115" s="65"/>
      <c r="AB115" s="56"/>
      <c r="AC115" s="66"/>
      <c r="AD115" s="58"/>
      <c r="AE115" s="67"/>
      <c r="AF115" s="60"/>
      <c r="AG115" s="60"/>
      <c r="AH115" s="68"/>
      <c r="AI115" s="69"/>
      <c r="AJ115" s="63"/>
      <c r="AK115" s="63"/>
      <c r="AL115" s="63"/>
      <c r="AM115" s="63"/>
      <c r="AN115" s="63"/>
    </row>
    <row r="116" spans="1:40" collapsed="1" x14ac:dyDescent="0.3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0225" r:id="rId4" name="Button 1">
              <controlPr defaultSize="0" print="0" autoFill="0" autoPict="0" macro="[0]!JS_Click">
                <anchor moveWithCells="1" sizeWithCells="1">
                  <from>
                    <xdr:col>3</xdr:col>
                    <xdr:colOff>412750</xdr:colOff>
                    <xdr:row>0</xdr:row>
                    <xdr:rowOff>69850</xdr:rowOff>
                  </from>
                  <to>
                    <xdr:col>8</xdr:col>
                    <xdr:colOff>266700</xdr:colOff>
                    <xdr:row>0</xdr:row>
                    <xdr:rowOff>781050</xdr:rowOff>
                  </to>
                </anchor>
              </controlPr>
            </control>
          </mc:Choice>
        </mc:AlternateContent>
      </controls>
    </mc:Choice>
  </mc:AlternateContent>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C86A69-425C-4513-B9E8-4F508E946217}">
  <sheetPr codeName="Sheet92">
    <tabColor rgb="FF00B0F0"/>
  </sheetPr>
  <dimension ref="A1:AN86"/>
  <sheetViews>
    <sheetView zoomScale="85" zoomScaleNormal="85" workbookViewId="0">
      <pane xSplit="2" ySplit="1" topLeftCell="C54" activePane="bottomRight" state="frozen"/>
      <selection pane="topRight" activeCell="C1" sqref="C1"/>
      <selection pane="bottomLeft" activeCell="A2" sqref="A2"/>
      <selection pane="bottomRight" activeCell="C88" sqref="C88"/>
    </sheetView>
  </sheetViews>
  <sheetFormatPr defaultRowHeight="14.5" outlineLevelRow="1"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184</v>
      </c>
      <c r="E1" s="39"/>
      <c r="F1" s="39"/>
      <c r="G1" s="39"/>
      <c r="H1" s="39"/>
      <c r="I1" s="39"/>
      <c r="J1" s="39"/>
      <c r="K1" s="39"/>
      <c r="L1" s="120" t="e">
        <f ca="1">UPPER(VLOOKUP(C1,Table223[],3,FALSE))</f>
        <v>#N/A</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e">
        <f ca="1">_xlfn.CONCAT("║           ",L1,"               ║")</f>
        <v>#N/A</v>
      </c>
    </row>
    <row r="5" spans="2:32" ht="23" x14ac:dyDescent="0.35">
      <c r="L5" s="45" t="s">
        <v>986</v>
      </c>
    </row>
    <row r="6" spans="2:32" ht="23" x14ac:dyDescent="0.35">
      <c r="L6" s="121" t="s">
        <v>987</v>
      </c>
    </row>
    <row r="7" spans="2:32" ht="23" x14ac:dyDescent="0.35">
      <c r="C7" t="e"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#N/A</v>
      </c>
      <c r="L7" s="122" t="e">
        <f ca="1">_xlfn.CONCAT("        id: ","""",C7,"""",",")</f>
        <v>#N/A</v>
      </c>
    </row>
    <row r="8" spans="2:32" ht="23" x14ac:dyDescent="0.35">
      <c r="C8" t="e">
        <f ca="1">PROPER(L1)</f>
        <v>#N/A</v>
      </c>
      <c r="L8" s="122" t="e">
        <f ca="1">_xlfn.CONCAT("        tt: ","""",C8,"""",",")</f>
        <v>#N/A</v>
      </c>
    </row>
    <row r="9" spans="2:32" ht="23" x14ac:dyDescent="0.35">
      <c r="C9" t="e">
        <f ca="1">PROPER(L1)</f>
        <v>#N/A</v>
      </c>
      <c r="L9" s="122" t="e">
        <f ca="1">_xlfn.CONCAT("        title: ","""",C9,"""",",")</f>
        <v>#N/A</v>
      </c>
    </row>
    <row r="10" spans="2:32" ht="23" x14ac:dyDescent="0.35">
      <c r="C10" t="e">
        <f ca="1">VLOOKUP(C1,Table223[#Data],4,FALSE)</f>
        <v>#N/A</v>
      </c>
      <c r="L10" s="122" t="e">
        <f ca="1">_xlfn.CONCAT("        ","subtitle: ","""",C10,"""",",")</f>
        <v>#N/A</v>
      </c>
    </row>
    <row r="11" spans="2:32" ht="23" x14ac:dyDescent="0.35">
      <c r="C11" t="e">
        <f ca="1">_xlfn.CONCAT("category: [",VLOOKUP(C1,Table223[#Data],16,FALSE),"],")</f>
        <v>#N/A</v>
      </c>
      <c r="L11" s="122" t="e">
        <f ca="1">_xlfn.CONCAT("        ",C11)</f>
        <v>#N/A</v>
      </c>
    </row>
    <row r="12" spans="2:32" ht="23" x14ac:dyDescent="0.35">
      <c r="C12" t="e">
        <f ca="1">VLOOKUP(C1,Table223[#Data],5,FALSE)</f>
        <v>#N/A</v>
      </c>
      <c r="L12" s="122" t="e">
        <f ca="1">_xlfn.CONCAT("        catCanto: ","""",C12,"""",",   // Precatecumenado | Catecumenado | Liturgia | Eleccion")</f>
        <v>#N/A</v>
      </c>
    </row>
    <row r="13" spans="2:32" ht="23" x14ac:dyDescent="0.35">
      <c r="L13" s="122" t="str">
        <f>_xlfn.CONCAT("        cejilla: ","""",C13,"""",",")</f>
        <v xml:space="preserve">        cejilla: "",</v>
      </c>
    </row>
    <row r="14" spans="2:32" ht="23" x14ac:dyDescent="0.35">
      <c r="L14" s="122" t="str">
        <f>_xlfn.CONCAT("        nCan: ","""",C14,"""",",")</f>
        <v xml:space="preserve">        nCan: "",</v>
      </c>
    </row>
    <row r="15" spans="2:32" ht="23" x14ac:dyDescent="0.35">
      <c r="L15" s="122" t="str">
        <f>_xlfn.CONCAT("        nCanURL: ","""",C15,"""",",")</f>
        <v xml:space="preserve">        nCanURL: "",</v>
      </c>
    </row>
    <row r="16" spans="2:32" ht="23" x14ac:dyDescent="0.35">
      <c r="C16" t="e">
        <f ca="1">VLOOKUP(C1,Table223[#Data],1,FALSE)</f>
        <v>#N/A</v>
      </c>
      <c r="L16" s="122" t="e">
        <f ca="1">_xlfn.CONCAT("        dbno: ","""",C16,"""",",")</f>
        <v>#N/A</v>
      </c>
    </row>
    <row r="17" spans="1:40" ht="23" x14ac:dyDescent="0.35">
      <c r="L17" s="122" t="str">
        <f>_xlfn.CONCAT("        notes: ","""",C17,"""",",")</f>
        <v xml:space="preserve">        notes: "",</v>
      </c>
    </row>
    <row r="18" spans="1:40" ht="23" x14ac:dyDescent="0.35">
      <c r="C18" t="s">
        <v>988</v>
      </c>
      <c r="L18" s="122" t="str">
        <f>_xlfn.CONCAT("        mant: ","""",C18,"""",",")</f>
        <v xml:space="preserve">        mant: "Si",</v>
      </c>
    </row>
    <row r="19" spans="1:40" ht="23" x14ac:dyDescent="0.35">
      <c r="C19" t="e">
        <f ca="1">C7</f>
        <v>#N/A</v>
      </c>
      <c r="L19" s="122" t="e">
        <f ca="1">_xlfn.CONCAT("        audioSrc: ","""https://audio.resucito.do/",C19,".mp3""",",")</f>
        <v>#N/A</v>
      </c>
    </row>
    <row r="20" spans="1:40" ht="23" x14ac:dyDescent="0.35">
      <c r="L20" s="45" t="s">
        <v>989</v>
      </c>
    </row>
    <row r="21" spans="1:40" ht="23" x14ac:dyDescent="0.35">
      <c r="L21" s="122" t="s">
        <v>2400</v>
      </c>
    </row>
    <row r="22" spans="1:40" ht="23" x14ac:dyDescent="0.35">
      <c r="L22" s="122" t="s">
        <v>991</v>
      </c>
    </row>
    <row r="23" spans="1:40" ht="23" x14ac:dyDescent="0.35">
      <c r="L23" s="122" t="s">
        <v>992</v>
      </c>
    </row>
    <row r="24" spans="1:40" ht="23" x14ac:dyDescent="0.35">
      <c r="C24" t="s">
        <v>1014</v>
      </c>
      <c r="L24" s="122" t="s">
        <v>993</v>
      </c>
    </row>
    <row r="25" spans="1:40" ht="23" x14ac:dyDescent="0.35">
      <c r="L25" s="122" t="s">
        <v>994</v>
      </c>
    </row>
    <row r="26" spans="1:40" ht="23" x14ac:dyDescent="0.35">
      <c r="B26">
        <f ca="1">+C1-1</f>
        <v>183</v>
      </c>
      <c r="C26" t="str">
        <f ca="1">VLOOKUP(B26,Table4[#Data],13,FALSE)</f>
        <v>"/src/index.html?canto=bendiciondelagua"</v>
      </c>
      <c r="L26" s="122" t="str">
        <f ca="1">_xlfn.CONCAT("        ant: ",C26,",")</f>
        <v xml:space="preserve">        ant: "/src/index.html?canto=bendiciondelagua",</v>
      </c>
    </row>
    <row r="27" spans="1:40" ht="23" x14ac:dyDescent="0.35">
      <c r="B27">
        <f ca="1">+C1+1</f>
        <v>185</v>
      </c>
      <c r="C27" t="str">
        <f ca="1">VLOOKUP(B27,Table4[#Data],13,FALSE)</f>
        <v>"/src/index.html?canto=celebracionpenitencial(bendicionpenitencial)"</v>
      </c>
      <c r="L27" s="122" t="str">
        <f ca="1">_xlfn.CONCAT("        sig: ",C27,",")</f>
        <v xml:space="preserve">        sig: "/src/index.html?canto=celebracionpenitencial(bendicionpenitencial)",</v>
      </c>
    </row>
    <row r="28" spans="1:40" ht="23" x14ac:dyDescent="0.35">
      <c r="L28" s="45" t="s">
        <v>995</v>
      </c>
    </row>
    <row r="29" spans="1:40" ht="36" thickBot="1" x14ac:dyDescent="0.4">
      <c r="A29" s="48"/>
      <c r="B29" s="48"/>
      <c r="C29" s="48" t="s">
        <v>2401</v>
      </c>
      <c r="D29" s="48"/>
      <c r="E29" s="48"/>
      <c r="F29" s="48"/>
      <c r="G29" s="48"/>
      <c r="H29" s="48"/>
      <c r="I29" s="48"/>
      <c r="J29" s="48"/>
      <c r="K29" s="48"/>
      <c r="L29" s="123" t="s">
        <v>996</v>
      </c>
    </row>
    <row r="30" spans="1:40" ht="24.5" thickTop="1" thickBot="1" x14ac:dyDescent="0.55000000000000004">
      <c r="B30" t="s">
        <v>2463</v>
      </c>
      <c r="C30" s="124" t="s">
        <v>2428</v>
      </c>
      <c r="D30" s="125" t="s">
        <v>1015</v>
      </c>
      <c r="E30" s="51" t="s">
        <v>1016</v>
      </c>
      <c r="F30" s="52"/>
      <c r="G30" s="52"/>
      <c r="H30" s="51"/>
      <c r="I30" s="51"/>
      <c r="J30" s="53"/>
      <c r="K30" s="53"/>
      <c r="L30" s="77" t="str">
        <f t="shared" ref="L30:L31" si="0">IF(C30="","",_xlfn.CONCAT("            { line: ","""",C30,", ",M30:AN30,""", sC: ","""",B30,"""},"))</f>
        <v xml:space="preserve">            { line: "Oh Dios, (Mi,m,20)", sC: "pa ast"},</v>
      </c>
      <c r="M30" s="55" t="str">
        <f t="shared" ref="M30:M35" si="1">IF(N30="","","(")</f>
        <v>(</v>
      </c>
      <c r="N30" s="56" t="str">
        <f t="shared" ref="N30:N72" si="2">IF(D30="","",D30)</f>
        <v>Mi</v>
      </c>
      <c r="O30" s="57" t="str">
        <f t="shared" ref="O30:O35" si="3">IF(N30="","",",")</f>
        <v>,</v>
      </c>
      <c r="P30" s="58" t="str">
        <f t="shared" ref="P30:P72" si="4">IF(E30="","",E30)</f>
        <v>m</v>
      </c>
      <c r="Q30" s="59" t="str">
        <f t="shared" ref="Q30:Q35" si="5">IF(N30="","",",")</f>
        <v>,</v>
      </c>
      <c r="R30" s="60">
        <f t="shared" ref="R30:R72" si="6">IF(N30="Do",10,IF(N30="Re",22,IF(N30="Mi",20,IF(N30="Fa",20,IF(N30="Sol",14,IF(N30="La",20,IF(N30="Si",20,IF(N30="Do#",14,IF(N30="Fa#",15,IF(N30="Sol#",20,IF(N30="Si♭",17,"")))))))))))</f>
        <v>20</v>
      </c>
      <c r="S30" s="55" t="str">
        <f t="shared" ref="S30:S35" si="7">IF(N30="","",")")</f>
        <v>)</v>
      </c>
      <c r="T30" s="61" t="str">
        <f t="shared" ref="T30:T35" si="8">IF(U30="","","(")</f>
        <v/>
      </c>
      <c r="U30" s="62" t="str">
        <f t="shared" ref="U30:U72" si="9">IF(F30="","",F30)</f>
        <v/>
      </c>
      <c r="V30" s="63" t="str">
        <f t="shared" ref="V30:V35" si="10">IF(U30="","",",")</f>
        <v/>
      </c>
      <c r="W30" s="64" t="str">
        <f t="shared" ref="W30:W72" si="11">IF(G30="","",G30)</f>
        <v/>
      </c>
      <c r="X30" s="63" t="str">
        <f t="shared" ref="X30:X35" si="12">IF(U30="","",",")</f>
        <v/>
      </c>
      <c r="Y30" s="63" t="str">
        <f t="shared" ref="Y30:Y35" si="13">IF(U30="","",250)</f>
        <v/>
      </c>
      <c r="Z30" s="55" t="str">
        <f t="shared" ref="Z30:Z35" si="14">IF(U30="","",")")</f>
        <v/>
      </c>
      <c r="AA30" s="65" t="str">
        <f t="shared" ref="AA30:AA35" si="15">IF(AB30="","","(")</f>
        <v/>
      </c>
      <c r="AB30" s="56" t="str">
        <f t="shared" ref="AB30:AB72" si="16">IF(H30="","",H30)</f>
        <v/>
      </c>
      <c r="AC30" s="66" t="str">
        <f t="shared" ref="AC30:AC35" si="17">IF(AB30="","",",")</f>
        <v/>
      </c>
      <c r="AD30" s="58" t="str">
        <f t="shared" ref="AD30:AD35" si="18">IF(I30="","",I30)</f>
        <v/>
      </c>
      <c r="AE30" s="67" t="str">
        <f t="shared" ref="AE30:AE35" si="19">IF(AB30="","",",")</f>
        <v/>
      </c>
      <c r="AF30" s="60" t="str">
        <f t="shared" ref="AF30:AF35" si="20">IF(AB30="","",350)</f>
        <v/>
      </c>
      <c r="AG30" s="60" t="str">
        <f t="shared" ref="AG30:AG35" si="21">IF(AB30="","",")")</f>
        <v/>
      </c>
      <c r="AH30" s="68" t="str">
        <f t="shared" ref="AH30:AH35" si="22">IF(AI30="","","(")</f>
        <v/>
      </c>
      <c r="AI30" s="69" t="str">
        <f t="shared" ref="AI30:AI72"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1:40" ht="24.5" thickTop="1" thickBot="1" x14ac:dyDescent="0.55000000000000004">
      <c r="C31" s="124" t="s">
        <v>2429</v>
      </c>
      <c r="D31" s="125" t="s">
        <v>1017</v>
      </c>
      <c r="E31" s="51" t="s">
        <v>1016</v>
      </c>
      <c r="F31" s="52" t="s">
        <v>988</v>
      </c>
      <c r="G31" s="52">
        <v>7</v>
      </c>
      <c r="H31" s="51"/>
      <c r="I31" s="51"/>
      <c r="J31" s="53"/>
      <c r="K31" s="53"/>
      <c r="L31" s="77" t="str">
        <f t="shared" si="0"/>
        <v xml:space="preserve">            { line: "que por mediode los signos sacramentales, (La,m,20)(Si,7,250)", sC: ""},</v>
      </c>
      <c r="M31" s="55" t="str">
        <f t="shared" si="1"/>
        <v>(</v>
      </c>
      <c r="N31" s="56" t="str">
        <f t="shared" si="2"/>
        <v>La</v>
      </c>
      <c r="O31" s="57" t="str">
        <f t="shared" si="3"/>
        <v>,</v>
      </c>
      <c r="P31" s="58" t="str">
        <f t="shared" si="4"/>
        <v>m</v>
      </c>
      <c r="Q31" s="59" t="str">
        <f t="shared" si="5"/>
        <v>,</v>
      </c>
      <c r="R31" s="60">
        <f t="shared" si="6"/>
        <v>20</v>
      </c>
      <c r="S31" s="55" t="str">
        <f t="shared" si="7"/>
        <v>)</v>
      </c>
      <c r="T31" s="61" t="str">
        <f t="shared" si="8"/>
        <v>(</v>
      </c>
      <c r="U31" s="62" t="str">
        <f t="shared" si="9"/>
        <v>Si</v>
      </c>
      <c r="V31" s="63" t="str">
        <f t="shared" si="10"/>
        <v>,</v>
      </c>
      <c r="W31" s="64">
        <f t="shared" si="11"/>
        <v>7</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1:40" ht="24.5" thickTop="1" thickBot="1" x14ac:dyDescent="0.55000000000000004">
      <c r="C32" s="124" t="s">
        <v>2430</v>
      </c>
      <c r="D32" s="125"/>
      <c r="E32" s="51"/>
      <c r="F32" s="52"/>
      <c r="G32" s="52"/>
      <c r="H32" s="51"/>
      <c r="I32" s="51"/>
      <c r="J32" s="53"/>
      <c r="K32" s="53"/>
      <c r="L32" s="77" t="str">
        <f>IF(C32="","",_xlfn.CONCAT("            { line: ","""",C32,", ",M32:AN32,""", sC: ","""",B32,"""},"))</f>
        <v xml:space="preserve">            { line: "tú obras con invisible potencia, ", sC: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4.5" thickTop="1" thickBot="1" x14ac:dyDescent="0.55000000000000004">
      <c r="C33" s="124" t="s">
        <v>2431</v>
      </c>
      <c r="D33" s="125" t="s">
        <v>1015</v>
      </c>
      <c r="E33" s="51" t="s">
        <v>1016</v>
      </c>
      <c r="F33" s="52"/>
      <c r="G33" s="52"/>
      <c r="H33" s="51"/>
      <c r="I33" s="51"/>
      <c r="J33" s="53"/>
      <c r="K33" s="53"/>
      <c r="L33" s="77" t="str">
        <f>IF(C33="","",_xlfn.CONCAT("            { line: ","""",C33,", ",M33:AN33,""", sC: ","""",B33,"""},"))</f>
        <v xml:space="preserve">            { line: "las maravillas de la salvación., (Mi,m,20)", sC: ""},</v>
      </c>
      <c r="M33" s="55" t="str">
        <f t="shared" si="1"/>
        <v>(</v>
      </c>
      <c r="N33" s="56" t="str">
        <f t="shared" si="2"/>
        <v>Mi</v>
      </c>
      <c r="O33" s="57" t="str">
        <f t="shared" si="3"/>
        <v>,</v>
      </c>
      <c r="P33" s="58" t="str">
        <f t="shared" si="4"/>
        <v>m</v>
      </c>
      <c r="Q33" s="59" t="str">
        <f t="shared" si="5"/>
        <v>,</v>
      </c>
      <c r="R33" s="60">
        <f t="shared" si="6"/>
        <v>20</v>
      </c>
      <c r="S33" s="55" t="str">
        <f t="shared" si="7"/>
        <v>)</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6.5" thickTop="1" thickBot="1" x14ac:dyDescent="0.55000000000000004">
      <c r="A34" s="72"/>
      <c r="B34" s="72"/>
      <c r="C34" s="72"/>
      <c r="D34" s="73"/>
      <c r="E34" s="73"/>
      <c r="F34" s="73"/>
      <c r="G34" s="73"/>
      <c r="H34" s="73"/>
      <c r="I34" s="73"/>
      <c r="J34" s="73"/>
      <c r="K34" s="73"/>
      <c r="L34" s="74" t="s">
        <v>997</v>
      </c>
      <c r="M34" s="55"/>
      <c r="N34" s="56"/>
      <c r="O34" s="57"/>
      <c r="P34" s="58"/>
      <c r="Q34" s="59"/>
      <c r="R34" s="60" t="str">
        <f>IF(N34="Do",10,IF(N34="Re",22,IF(N34="Mi",20,IF(N34="Fa",20,IF(N34="Sol",14,IF(N34="La",20,IF(N34="Si",20,IF(N34="Do#",14,IF(N34="Fa#",15,IF(N34="Sol#",20,IF(N34="Si♭",17,"")))))))))))</f>
        <v/>
      </c>
      <c r="S34" s="55"/>
      <c r="T34" s="61"/>
      <c r="U34" s="62"/>
      <c r="V34" s="63"/>
      <c r="W34" s="64"/>
      <c r="X34" s="63"/>
      <c r="Y34" s="63"/>
      <c r="Z34" s="55"/>
      <c r="AA34" s="65"/>
      <c r="AB34" s="56"/>
      <c r="AC34" s="66"/>
      <c r="AD34" s="58"/>
      <c r="AE34" s="67"/>
      <c r="AF34" s="60"/>
      <c r="AG34" s="60"/>
      <c r="AH34" s="68"/>
      <c r="AI34" s="69"/>
      <c r="AJ34" s="63"/>
      <c r="AK34" s="63"/>
      <c r="AL34" s="63"/>
      <c r="AM34" s="63"/>
      <c r="AN34" s="63"/>
    </row>
    <row r="35" spans="1:40" ht="24.5" thickTop="1" thickBot="1" x14ac:dyDescent="0.55000000000000004">
      <c r="C35" s="124" t="s">
        <v>2432</v>
      </c>
      <c r="D35" s="125"/>
      <c r="E35" s="51"/>
      <c r="F35" s="52"/>
      <c r="G35" s="52"/>
      <c r="H35" s="51"/>
      <c r="I35" s="51"/>
      <c r="J35" s="53"/>
      <c r="K35" s="53"/>
      <c r="L35" s="77" t="str">
        <f t="shared" ref="L35:L40" si="29">IF(C35="","",_xlfn.CONCAT("            { line: ","""",C35,", ",M35:AN35,""", sC: ","""",B35,"""},"))</f>
        <v xml:space="preserve">            { line: "De muchos modos, ", sC: ""},</v>
      </c>
      <c r="M35" s="55" t="str">
        <f t="shared" si="1"/>
        <v/>
      </c>
      <c r="N35" s="56" t="str">
        <f t="shared" si="2"/>
        <v/>
      </c>
      <c r="O35" s="57" t="str">
        <f t="shared" si="3"/>
        <v/>
      </c>
      <c r="P35" s="58" t="str">
        <f t="shared" si="4"/>
        <v/>
      </c>
      <c r="Q35" s="59" t="str">
        <f t="shared" si="5"/>
        <v/>
      </c>
      <c r="R35" s="60" t="str">
        <f t="shared" si="6"/>
        <v/>
      </c>
      <c r="S35" s="55" t="str">
        <f t="shared" si="7"/>
        <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4.5" thickTop="1" thickBot="1" x14ac:dyDescent="0.55000000000000004">
      <c r="C36" s="124" t="s">
        <v>2433</v>
      </c>
      <c r="D36" s="125" t="s">
        <v>1017</v>
      </c>
      <c r="E36" s="51" t="s">
        <v>1016</v>
      </c>
      <c r="F36" s="52"/>
      <c r="G36" s="52"/>
      <c r="H36" s="51"/>
      <c r="I36" s="51"/>
      <c r="J36" s="53"/>
      <c r="K36" s="53"/>
      <c r="L36" s="54" t="str">
        <f t="shared" si="29"/>
        <v xml:space="preserve">            { line: "a través de los tiempos, (La,m,20)", sC: ""},</v>
      </c>
      <c r="M36" s="55" t="str">
        <f>IF(N36="","","(")</f>
        <v>(</v>
      </c>
      <c r="N36" s="56" t="str">
        <f>IF(D36="","",D36)</f>
        <v>La</v>
      </c>
      <c r="O36" s="57" t="str">
        <f>IF(N36="","",",")</f>
        <v>,</v>
      </c>
      <c r="P36" s="58" t="str">
        <f>IF(E36="","",E36)</f>
        <v>m</v>
      </c>
      <c r="Q36" s="59" t="str">
        <f>IF(N36="","",",")</f>
        <v>,</v>
      </c>
      <c r="R36" s="60">
        <f t="shared" si="6"/>
        <v>20</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4.5" thickTop="1" thickBot="1" x14ac:dyDescent="0.55000000000000004">
      <c r="C37" s="124" t="s">
        <v>2434</v>
      </c>
      <c r="D37" s="125" t="s">
        <v>1106</v>
      </c>
      <c r="E37" s="51"/>
      <c r="F37" s="52"/>
      <c r="G37" s="52"/>
      <c r="H37" s="51"/>
      <c r="I37" s="51"/>
      <c r="J37" s="53"/>
      <c r="K37" s="53"/>
      <c r="L37" s="54" t="str">
        <f t="shared" si="29"/>
        <v xml:space="preserve">            { line: "has preparado el agua, tu criatura,, (Do,,10)", sC: ""},</v>
      </c>
      <c r="M37" s="55" t="str">
        <f>IF(N37="","","(")</f>
        <v>(</v>
      </c>
      <c r="N37" s="56" t="str">
        <f>IF(D37="","",D37)</f>
        <v>Do</v>
      </c>
      <c r="O37" s="57" t="str">
        <f>IF(N37="","",",")</f>
        <v>,</v>
      </c>
      <c r="P37" s="58" t="str">
        <f>IF(E37="","",E37)</f>
        <v/>
      </c>
      <c r="Q37" s="59" t="str">
        <f>IF(N37="","",",")</f>
        <v>,</v>
      </c>
      <c r="R37" s="60">
        <f t="shared" si="6"/>
        <v>10</v>
      </c>
      <c r="S37" s="55" t="str">
        <f>IF(N37="","",")")</f>
        <v>)</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4.5" thickTop="1" thickBot="1" x14ac:dyDescent="0.55000000000000004">
      <c r="C38" s="124" t="s">
        <v>2435</v>
      </c>
      <c r="D38" s="125" t="s">
        <v>988</v>
      </c>
      <c r="E38" s="51">
        <v>7</v>
      </c>
      <c r="F38" s="52"/>
      <c r="G38" s="52"/>
      <c r="H38" s="51"/>
      <c r="I38" s="51"/>
      <c r="J38" s="53"/>
      <c r="K38" s="53"/>
      <c r="L38" s="54" t="str">
        <f t="shared" si="29"/>
        <v xml:space="preserve">            { line: "para que fuese signo del Bautismo., (Si,7,20)", sC: ""},</v>
      </c>
      <c r="M38" s="55" t="str">
        <f>IF(N38="","","(")</f>
        <v>(</v>
      </c>
      <c r="N38" s="56" t="str">
        <f>IF(D38="","",D38)</f>
        <v>Si</v>
      </c>
      <c r="O38" s="57" t="str">
        <f>IF(N38="","",",")</f>
        <v>,</v>
      </c>
      <c r="P38" s="58">
        <f>IF(E38="","",E38)</f>
        <v>7</v>
      </c>
      <c r="Q38" s="59" t="str">
        <f>IF(N38="","",",")</f>
        <v>,</v>
      </c>
      <c r="R38" s="60">
        <f t="shared" si="6"/>
        <v>20</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6.5" thickTop="1" thickBot="1" x14ac:dyDescent="0.55000000000000004">
      <c r="A39" s="72"/>
      <c r="B39" s="72"/>
      <c r="C39" s="72"/>
      <c r="D39" s="73"/>
      <c r="E39" s="73"/>
      <c r="F39" s="73"/>
      <c r="G39" s="73"/>
      <c r="H39" s="73"/>
      <c r="I39" s="73"/>
      <c r="J39" s="73"/>
      <c r="K39" s="73"/>
      <c r="L39" s="74" t="s">
        <v>997</v>
      </c>
      <c r="M39" s="55"/>
      <c r="N39" s="56"/>
      <c r="O39" s="57"/>
      <c r="P39" s="58"/>
      <c r="Q39" s="59"/>
      <c r="R39" s="60" t="str">
        <f>IF(N39="Do",10,IF(N39="Re",22,IF(N39="Mi",20,IF(N39="Fa",20,IF(N39="Sol",14,IF(N39="La",20,IF(N39="Si",20,IF(N39="Do#",14,IF(N39="Fa#",15,IF(N39="Sol#",20,IF(N39="Si♭",17,"")))))))))))</f>
        <v/>
      </c>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4.5" thickTop="1" thickBot="1" x14ac:dyDescent="0.55000000000000004">
      <c r="B40" t="s">
        <v>2468</v>
      </c>
      <c r="C40" s="124" t="s">
        <v>2436</v>
      </c>
      <c r="D40" s="125" t="s">
        <v>1015</v>
      </c>
      <c r="E40" s="51" t="s">
        <v>1016</v>
      </c>
      <c r="F40" s="52" t="s">
        <v>1017</v>
      </c>
      <c r="G40" s="52" t="s">
        <v>1016</v>
      </c>
      <c r="H40" s="51"/>
      <c r="I40" s="51"/>
      <c r="J40" s="53" t="s">
        <v>988</v>
      </c>
      <c r="K40" s="53">
        <v>7</v>
      </c>
      <c r="L40" s="77" t="str">
        <f t="shared" si="29"/>
        <v xml:space="preserve">            { line: "Desde los orígenes tu Espíritu*, (Mi,m,20)(La,m,250)(Si,7,450)", sC: "ast1"},</v>
      </c>
      <c r="M40" s="55" t="str">
        <f t="shared" ref="M40:M44" si="30">IF(N40="","","(")</f>
        <v>(</v>
      </c>
      <c r="N40" s="56" t="str">
        <f t="shared" ref="N40:N44" si="31">IF(D40="","",D40)</f>
        <v>Mi</v>
      </c>
      <c r="O40" s="57" t="str">
        <f t="shared" ref="O40:O44" si="32">IF(N40="","",",")</f>
        <v>,</v>
      </c>
      <c r="P40" s="58" t="str">
        <f t="shared" ref="P40:P44" si="33">IF(E40="","",E40)</f>
        <v>m</v>
      </c>
      <c r="Q40" s="59" t="str">
        <f t="shared" ref="Q40:Q44" si="34">IF(N40="","",",")</f>
        <v>,</v>
      </c>
      <c r="R40" s="60">
        <f t="shared" si="6"/>
        <v>20</v>
      </c>
      <c r="S40" s="55" t="str">
        <f t="shared" ref="S40:S44" si="35">IF(N40="","",")")</f>
        <v>)</v>
      </c>
      <c r="T40" s="61" t="str">
        <f t="shared" ref="T40:T44" si="36">IF(U40="","","(")</f>
        <v>(</v>
      </c>
      <c r="U40" s="62" t="str">
        <f t="shared" ref="U40:U44" si="37">IF(F40="","",F40)</f>
        <v>La</v>
      </c>
      <c r="V40" s="63" t="str">
        <f t="shared" ref="V40:V44" si="38">IF(U40="","",",")</f>
        <v>,</v>
      </c>
      <c r="W40" s="64" t="str">
        <f t="shared" ref="W40:W44" si="39">IF(G40="","",G40)</f>
        <v>m</v>
      </c>
      <c r="X40" s="63" t="str">
        <f t="shared" ref="X40:X44" si="40">IF(U40="","",",")</f>
        <v>,</v>
      </c>
      <c r="Y40" s="63">
        <f t="shared" ref="Y40:Y44" si="41">IF(U40="","",250)</f>
        <v>250</v>
      </c>
      <c r="Z40" s="55" t="str">
        <f t="shared" ref="Z40:Z44" si="42">IF(U40="","",")")</f>
        <v>)</v>
      </c>
      <c r="AA40" s="65" t="str">
        <f t="shared" ref="AA40:AA44" si="43">IF(AB40="","","(")</f>
        <v/>
      </c>
      <c r="AB40" s="56" t="str">
        <f t="shared" ref="AB40:AB44" si="44">IF(H40="","",H40)</f>
        <v/>
      </c>
      <c r="AC40" s="66" t="str">
        <f t="shared" ref="AC40:AC44" si="45">IF(AB40="","",",")</f>
        <v/>
      </c>
      <c r="AD40" s="58" t="str">
        <f t="shared" ref="AD40:AD44" si="46">IF(I40="","",I40)</f>
        <v/>
      </c>
      <c r="AE40" s="67" t="str">
        <f t="shared" ref="AE40:AE44" si="47">IF(AB40="","",",")</f>
        <v/>
      </c>
      <c r="AF40" s="60" t="str">
        <f t="shared" ref="AF40:AF44" si="48">IF(AB40="","",350)</f>
        <v/>
      </c>
      <c r="AG40" s="60" t="str">
        <f t="shared" ref="AG40:AG44" si="49">IF(AB40="","",")")</f>
        <v/>
      </c>
      <c r="AH40" s="68" t="str">
        <f t="shared" ref="AH40:AH44" si="50">IF(AI40="","","(")</f>
        <v>(</v>
      </c>
      <c r="AI40" s="69" t="str">
        <f t="shared" ref="AI40:AI44" si="51">IF(J40="","",J40)</f>
        <v>Si</v>
      </c>
      <c r="AJ40" s="63" t="str">
        <f t="shared" ref="AJ40:AJ44" si="52">IF(AI40="","",",")</f>
        <v>,</v>
      </c>
      <c r="AK40" s="63">
        <f t="shared" ref="AK40:AK44" si="53">IF(K40="","",K40)</f>
        <v>7</v>
      </c>
      <c r="AL40" s="63" t="str">
        <f t="shared" ref="AL40:AL44" si="54">IF(AI40="","",",")</f>
        <v>,</v>
      </c>
      <c r="AM40" s="63">
        <f t="shared" ref="AM40:AM44" si="55">IF(AI40="","",450)</f>
        <v>450</v>
      </c>
      <c r="AN40" s="63" t="str">
        <f t="shared" ref="AN40:AN44" si="56">IF(AI40="","",")")</f>
        <v>)</v>
      </c>
    </row>
    <row r="41" spans="1:40" ht="24.5" thickTop="1" thickBot="1" x14ac:dyDescent="0.55000000000000004">
      <c r="C41" s="124" t="s">
        <v>2437</v>
      </c>
      <c r="D41" s="125"/>
      <c r="E41" s="51"/>
      <c r="F41" s="52"/>
      <c r="G41" s="52"/>
      <c r="H41" s="51"/>
      <c r="I41" s="51"/>
      <c r="J41" s="53"/>
      <c r="K41" s="53"/>
      <c r="L41" s="77" t="str">
        <f>IF(C41="","",_xlfn.CONCAT("            { line: ","""",C41,", ",M41:AN41,""", sC: ","""",B41,"""},"))</f>
        <v xml:space="preserve">            { line: "aleteaba sobre las aguas,, ", sC: ""},</v>
      </c>
      <c r="M41" s="55" t="str">
        <f t="shared" si="30"/>
        <v/>
      </c>
      <c r="N41" s="56" t="str">
        <f t="shared" si="31"/>
        <v/>
      </c>
      <c r="O41" s="57" t="str">
        <f t="shared" si="32"/>
        <v/>
      </c>
      <c r="P41" s="58" t="str">
        <f t="shared" si="33"/>
        <v/>
      </c>
      <c r="Q41" s="59" t="str">
        <f t="shared" si="34"/>
        <v/>
      </c>
      <c r="R41" s="60" t="str">
        <f t="shared" si="6"/>
        <v/>
      </c>
      <c r="S41" s="55" t="str">
        <f t="shared" si="35"/>
        <v/>
      </c>
      <c r="T41" s="61" t="str">
        <f t="shared" si="36"/>
        <v/>
      </c>
      <c r="U41" s="62" t="str">
        <f t="shared" si="37"/>
        <v/>
      </c>
      <c r="V41" s="63" t="str">
        <f t="shared" si="38"/>
        <v/>
      </c>
      <c r="W41" s="64" t="str">
        <f t="shared" si="39"/>
        <v/>
      </c>
      <c r="X41" s="63" t="str">
        <f t="shared" si="40"/>
        <v/>
      </c>
      <c r="Y41" s="63" t="str">
        <f t="shared" si="41"/>
        <v/>
      </c>
      <c r="Z41" s="55" t="str">
        <f t="shared" si="42"/>
        <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1:40" ht="24.5" thickTop="1" thickBot="1" x14ac:dyDescent="0.55000000000000004">
      <c r="C42" s="124" t="s">
        <v>2438</v>
      </c>
      <c r="D42" s="125"/>
      <c r="E42" s="51"/>
      <c r="F42" s="52"/>
      <c r="G42" s="52"/>
      <c r="H42" s="51"/>
      <c r="I42" s="51"/>
      <c r="J42" s="53"/>
      <c r="K42" s="53"/>
      <c r="L42" s="77" t="str">
        <f>IF(C42="","",_xlfn.CONCAT("            { line: ","""",C42,", ",M42:AN42,""", sC: ","""",B42,"""},"))</f>
        <v xml:space="preserve">            { line: "para que contuviesen la fuerza de santificar., ", sC: ""},</v>
      </c>
      <c r="M42" s="55" t="str">
        <f t="shared" si="30"/>
        <v/>
      </c>
      <c r="N42" s="56" t="str">
        <f t="shared" si="31"/>
        <v/>
      </c>
      <c r="O42" s="57" t="str">
        <f t="shared" si="32"/>
        <v/>
      </c>
      <c r="P42" s="58" t="str">
        <f t="shared" si="33"/>
        <v/>
      </c>
      <c r="Q42" s="59" t="str">
        <f t="shared" si="34"/>
        <v/>
      </c>
      <c r="R42" s="60" t="str">
        <f t="shared" si="6"/>
        <v/>
      </c>
      <c r="S42" s="55" t="str">
        <f t="shared" si="35"/>
        <v/>
      </c>
      <c r="T42" s="61" t="str">
        <f t="shared" si="36"/>
        <v/>
      </c>
      <c r="U42" s="62" t="str">
        <f t="shared" si="37"/>
        <v/>
      </c>
      <c r="V42" s="63" t="str">
        <f t="shared" si="38"/>
        <v/>
      </c>
      <c r="W42" s="64" t="str">
        <f t="shared" si="39"/>
        <v/>
      </c>
      <c r="X42" s="63" t="str">
        <f t="shared" si="40"/>
        <v/>
      </c>
      <c r="Y42" s="63" t="str">
        <f t="shared" si="41"/>
        <v/>
      </c>
      <c r="Z42" s="55" t="str">
        <f t="shared" si="42"/>
        <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1:40" ht="26.5" thickTop="1" thickBot="1" x14ac:dyDescent="0.55000000000000004">
      <c r="A43" s="72"/>
      <c r="B43" s="72"/>
      <c r="C43" s="72"/>
      <c r="D43" s="73"/>
      <c r="E43" s="73"/>
      <c r="F43" s="73"/>
      <c r="G43" s="73"/>
      <c r="H43" s="73"/>
      <c r="I43" s="73"/>
      <c r="J43" s="73"/>
      <c r="K43" s="73"/>
      <c r="L43" s="74" t="s">
        <v>997</v>
      </c>
      <c r="M43" s="55"/>
      <c r="N43" s="56"/>
      <c r="O43" s="57"/>
      <c r="P43" s="58"/>
      <c r="Q43" s="59"/>
      <c r="R43" s="60" t="str">
        <f>IF(N43="Do",10,IF(N43="Re",22,IF(N43="Mi",20,IF(N43="Fa",20,IF(N43="Sol",14,IF(N43="La",20,IF(N43="Si",20,IF(N43="Do#",14,IF(N43="Fa#",15,IF(N43="Sol#",20,IF(N43="Si♭",17,"")))))))))))</f>
        <v/>
      </c>
      <c r="S43" s="55"/>
      <c r="T43" s="61"/>
      <c r="U43" s="62"/>
      <c r="V43" s="63"/>
      <c r="W43" s="64"/>
      <c r="X43" s="63"/>
      <c r="Y43" s="63"/>
      <c r="Z43" s="55"/>
      <c r="AA43" s="65"/>
      <c r="AB43" s="56"/>
      <c r="AC43" s="66"/>
      <c r="AD43" s="58"/>
      <c r="AE43" s="67"/>
      <c r="AF43" s="60"/>
      <c r="AG43" s="60"/>
      <c r="AH43" s="68"/>
      <c r="AI43" s="69"/>
      <c r="AJ43" s="63"/>
      <c r="AK43" s="63"/>
      <c r="AL43" s="63"/>
      <c r="AM43" s="63"/>
      <c r="AN43" s="63"/>
    </row>
    <row r="44" spans="1:40" ht="24.5" thickTop="1" thickBot="1" x14ac:dyDescent="0.55000000000000004">
      <c r="B44" t="s">
        <v>2469</v>
      </c>
      <c r="C44" s="124" t="s">
        <v>2439</v>
      </c>
      <c r="D44" s="125" t="s">
        <v>1015</v>
      </c>
      <c r="E44" s="51" t="s">
        <v>1016</v>
      </c>
      <c r="F44" s="52" t="s">
        <v>1017</v>
      </c>
      <c r="G44" s="52" t="s">
        <v>1016</v>
      </c>
      <c r="H44" s="51"/>
      <c r="I44" s="51"/>
      <c r="J44" s="53" t="s">
        <v>988</v>
      </c>
      <c r="K44" s="53">
        <v>7</v>
      </c>
      <c r="L44" s="77" t="str">
        <f t="shared" ref="L44:L49" si="57">IF(C44="","",_xlfn.CONCAT("            { line: ","""",C44,", ",M44:AN44,""", sC: ","""",B44,"""},"))</f>
        <v xml:space="preserve">            { line: "Y también en el Diluvio*, (Mi,m,20)(La,m,250)(Si,7,450)", sC: "ast2"},</v>
      </c>
      <c r="M44" s="55" t="str">
        <f t="shared" si="30"/>
        <v>(</v>
      </c>
      <c r="N44" s="56" t="str">
        <f t="shared" si="31"/>
        <v>Mi</v>
      </c>
      <c r="O44" s="57" t="str">
        <f t="shared" si="32"/>
        <v>,</v>
      </c>
      <c r="P44" s="58" t="str">
        <f t="shared" si="33"/>
        <v>m</v>
      </c>
      <c r="Q44" s="59" t="str">
        <f t="shared" si="34"/>
        <v>,</v>
      </c>
      <c r="R44" s="60">
        <f t="shared" si="6"/>
        <v>20</v>
      </c>
      <c r="S44" s="55" t="str">
        <f t="shared" si="35"/>
        <v>)</v>
      </c>
      <c r="T44" s="61" t="str">
        <f t="shared" si="36"/>
        <v>(</v>
      </c>
      <c r="U44" s="62" t="str">
        <f t="shared" si="37"/>
        <v>La</v>
      </c>
      <c r="V44" s="63" t="str">
        <f t="shared" si="38"/>
        <v>,</v>
      </c>
      <c r="W44" s="64" t="str">
        <f t="shared" si="39"/>
        <v>m</v>
      </c>
      <c r="X44" s="63" t="str">
        <f t="shared" si="40"/>
        <v>,</v>
      </c>
      <c r="Y44" s="63">
        <f t="shared" si="41"/>
        <v>250</v>
      </c>
      <c r="Z44" s="55" t="str">
        <f t="shared" si="42"/>
        <v>)</v>
      </c>
      <c r="AA44" s="65" t="str">
        <f t="shared" si="43"/>
        <v/>
      </c>
      <c r="AB44" s="56" t="str">
        <f t="shared" si="44"/>
        <v/>
      </c>
      <c r="AC44" s="66" t="str">
        <f t="shared" si="45"/>
        <v/>
      </c>
      <c r="AD44" s="58" t="str">
        <f t="shared" si="46"/>
        <v/>
      </c>
      <c r="AE44" s="67" t="str">
        <f t="shared" si="47"/>
        <v/>
      </c>
      <c r="AF44" s="60" t="str">
        <f t="shared" si="48"/>
        <v/>
      </c>
      <c r="AG44" s="60" t="str">
        <f t="shared" si="49"/>
        <v/>
      </c>
      <c r="AH44" s="68" t="str">
        <f t="shared" si="50"/>
        <v>(</v>
      </c>
      <c r="AI44" s="69" t="str">
        <f t="shared" si="51"/>
        <v>Si</v>
      </c>
      <c r="AJ44" s="63" t="str">
        <f t="shared" si="52"/>
        <v>,</v>
      </c>
      <c r="AK44" s="63">
        <f t="shared" si="53"/>
        <v>7</v>
      </c>
      <c r="AL44" s="63" t="str">
        <f t="shared" si="54"/>
        <v>,</v>
      </c>
      <c r="AM44" s="63">
        <f t="shared" si="55"/>
        <v>450</v>
      </c>
      <c r="AN44" s="63" t="str">
        <f t="shared" si="56"/>
        <v>)</v>
      </c>
    </row>
    <row r="45" spans="1:40" ht="24.5" thickTop="1" thickBot="1" x14ac:dyDescent="0.55000000000000004">
      <c r="C45" s="124" t="s">
        <v>2440</v>
      </c>
      <c r="D45" s="125" t="s">
        <v>1015</v>
      </c>
      <c r="E45" s="51" t="s">
        <v>1016</v>
      </c>
      <c r="F45" s="52"/>
      <c r="G45" s="52"/>
      <c r="H45" s="51"/>
      <c r="I45" s="51"/>
      <c r="J45" s="53"/>
      <c r="K45" s="53"/>
      <c r="L45" s="54" t="str">
        <f t="shared" si="57"/>
        <v xml:space="preserve">            { line: "has prefigurado el Bautismo,, (Mi,m,20)", sC: ""},</v>
      </c>
      <c r="M45" s="55" t="str">
        <f>IF(N45="","","(")</f>
        <v>(</v>
      </c>
      <c r="N45" s="56" t="str">
        <f>IF(D45="","",D45)</f>
        <v>Mi</v>
      </c>
      <c r="O45" s="57" t="str">
        <f>IF(N45="","",",")</f>
        <v>,</v>
      </c>
      <c r="P45" s="58" t="str">
        <f>IF(E45="","",E45)</f>
        <v>m</v>
      </c>
      <c r="Q45" s="59" t="str">
        <f>IF(N45="","",",")</f>
        <v>,</v>
      </c>
      <c r="R45" s="60">
        <f t="shared" si="6"/>
        <v>20</v>
      </c>
      <c r="S45" s="55" t="str">
        <f>IF(N45="","",")")</f>
        <v>)</v>
      </c>
      <c r="T45" s="61" t="str">
        <f>IF(U45="","","(")</f>
        <v/>
      </c>
      <c r="U45" s="62" t="str">
        <f>IF(F45="","",F45)</f>
        <v/>
      </c>
      <c r="V45" s="63" t="str">
        <f>IF(U45="","",",")</f>
        <v/>
      </c>
      <c r="W45" s="64" t="str">
        <f>IF(G45="","",G45)</f>
        <v/>
      </c>
      <c r="X45" s="63" t="str">
        <f>IF(U45="","",",")</f>
        <v/>
      </c>
      <c r="Y45" s="63" t="str">
        <f>IF(U45="","",250)</f>
        <v/>
      </c>
      <c r="Z45" s="55" t="str">
        <f>IF(U45="","",")")</f>
        <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1:40" ht="24.5" thickTop="1" thickBot="1" x14ac:dyDescent="0.55000000000000004">
      <c r="C46" s="124" t="s">
        <v>2441</v>
      </c>
      <c r="D46" s="125" t="s">
        <v>1110</v>
      </c>
      <c r="E46" s="51"/>
      <c r="F46" s="52" t="s">
        <v>1106</v>
      </c>
      <c r="G46" s="52"/>
      <c r="H46" s="51"/>
      <c r="I46" s="51"/>
      <c r="J46" s="53"/>
      <c r="K46" s="53"/>
      <c r="L46" s="54" t="str">
        <f t="shared" si="57"/>
        <v xml:space="preserve">            { line: "para que hoy como ayer, (Re,,22)(Do,,250)", sC: ""},</v>
      </c>
      <c r="M46" s="55" t="str">
        <f>IF(N46="","","(")</f>
        <v>(</v>
      </c>
      <c r="N46" s="56" t="str">
        <f>IF(D46="","",D46)</f>
        <v>Re</v>
      </c>
      <c r="O46" s="57" t="str">
        <f>IF(N46="","",",")</f>
        <v>,</v>
      </c>
      <c r="P46" s="58" t="str">
        <f>IF(E46="","",E46)</f>
        <v/>
      </c>
      <c r="Q46" s="59" t="str">
        <f>IF(N46="","",",")</f>
        <v>,</v>
      </c>
      <c r="R46" s="60">
        <f t="shared" si="6"/>
        <v>22</v>
      </c>
      <c r="S46" s="55" t="str">
        <f>IF(N46="","",")")</f>
        <v>)</v>
      </c>
      <c r="T46" s="61" t="str">
        <f>IF(U46="","","(")</f>
        <v>(</v>
      </c>
      <c r="U46" s="62" t="str">
        <f>IF(F46="","",F46)</f>
        <v>Do</v>
      </c>
      <c r="V46" s="63" t="str">
        <f>IF(U46="","",",")</f>
        <v>,</v>
      </c>
      <c r="W46" s="64" t="str">
        <f>IF(G46="","",G46)</f>
        <v/>
      </c>
      <c r="X46" s="63" t="str">
        <f>IF(U46="","",",")</f>
        <v>,</v>
      </c>
      <c r="Y46" s="63">
        <f>IF(U46="","",250)</f>
        <v>250</v>
      </c>
      <c r="Z46" s="55" t="str">
        <f>IF(U46="","",")")</f>
        <v>)</v>
      </c>
      <c r="AA46" s="65" t="str">
        <f>IF(AB46="","","(")</f>
        <v/>
      </c>
      <c r="AB46" s="56" t="str">
        <f>IF(H46="","",H46)</f>
        <v/>
      </c>
      <c r="AC46" s="66" t="str">
        <f>IF(AB46="","",",")</f>
        <v/>
      </c>
      <c r="AD46" s="58" t="str">
        <f>IF(I46="","",I46)</f>
        <v/>
      </c>
      <c r="AE46" s="67" t="str">
        <f>IF(AB46="","",",")</f>
        <v/>
      </c>
      <c r="AF46" s="60" t="str">
        <f>IF(AB46="","",350)</f>
        <v/>
      </c>
      <c r="AG46" s="60" t="str">
        <f>IF(AB46="","",")")</f>
        <v/>
      </c>
      <c r="AH46" s="68" t="str">
        <f>IF(AI46="","","(")</f>
        <v/>
      </c>
      <c r="AI46" s="69" t="str">
        <f>IF(J46="","",J46)</f>
        <v/>
      </c>
      <c r="AJ46" s="63" t="str">
        <f>IF(AI46="","",",")</f>
        <v/>
      </c>
      <c r="AK46" s="63" t="str">
        <f>IF(K46="","",K46)</f>
        <v/>
      </c>
      <c r="AL46" s="63" t="str">
        <f>IF(AI46="","",",")</f>
        <v/>
      </c>
      <c r="AM46" s="63" t="str">
        <f>IF(AI46="","",450)</f>
        <v/>
      </c>
      <c r="AN46" s="63" t="str">
        <f>IF(AI46="","",")")</f>
        <v/>
      </c>
    </row>
    <row r="47" spans="1:40" ht="24.5" thickTop="1" thickBot="1" x14ac:dyDescent="0.55000000000000004">
      <c r="C47" s="124" t="s">
        <v>2442</v>
      </c>
      <c r="D47" s="125" t="s">
        <v>988</v>
      </c>
      <c r="E47" s="51">
        <v>7</v>
      </c>
      <c r="F47" s="52"/>
      <c r="G47" s="52"/>
      <c r="H47" s="51"/>
      <c r="I47" s="51"/>
      <c r="J47" s="53"/>
      <c r="K47" s="53"/>
      <c r="L47" s="54" t="str">
        <f t="shared" si="57"/>
        <v xml:space="preserve">            { line: "el agua señalase el fin del pecado, (Si,7,20)", sC: ""},</v>
      </c>
      <c r="M47" s="55" t="str">
        <f>IF(N47="","","(")</f>
        <v>(</v>
      </c>
      <c r="N47" s="56" t="str">
        <f>IF(D47="","",D47)</f>
        <v>Si</v>
      </c>
      <c r="O47" s="57" t="str">
        <f>IF(N47="","",",")</f>
        <v>,</v>
      </c>
      <c r="P47" s="58">
        <f>IF(E47="","",E47)</f>
        <v>7</v>
      </c>
      <c r="Q47" s="59" t="str">
        <f>IF(N47="","",",")</f>
        <v>,</v>
      </c>
      <c r="R47" s="60">
        <f t="shared" si="6"/>
        <v>20</v>
      </c>
      <c r="S47" s="55" t="str">
        <f>IF(N47="","",")")</f>
        <v>)</v>
      </c>
      <c r="T47" s="61" t="str">
        <f>IF(U47="","","(")</f>
        <v/>
      </c>
      <c r="U47" s="62" t="str">
        <f>IF(F47="","",F47)</f>
        <v/>
      </c>
      <c r="V47" s="63" t="str">
        <f>IF(U47="","",",")</f>
        <v/>
      </c>
      <c r="W47" s="64" t="str">
        <f>IF(G47="","",G47)</f>
        <v/>
      </c>
      <c r="X47" s="63" t="str">
        <f>IF(U47="","",",")</f>
        <v/>
      </c>
      <c r="Y47" s="63" t="str">
        <f>IF(U47="","",250)</f>
        <v/>
      </c>
      <c r="Z47" s="55" t="str">
        <f>IF(U47="","",")")</f>
        <v/>
      </c>
      <c r="AA47" s="65" t="str">
        <f>IF(AB47="","","(")</f>
        <v/>
      </c>
      <c r="AB47" s="56" t="str">
        <f>IF(H47="","",H47)</f>
        <v/>
      </c>
      <c r="AC47" s="66" t="str">
        <f>IF(AB47="","",",")</f>
        <v/>
      </c>
      <c r="AD47" s="58" t="str">
        <f>IF(I47="","",I47)</f>
        <v/>
      </c>
      <c r="AE47" s="67" t="str">
        <f>IF(AB47="","",",")</f>
        <v/>
      </c>
      <c r="AF47" s="60" t="str">
        <f>IF(AB47="","",350)</f>
        <v/>
      </c>
      <c r="AG47" s="60" t="str">
        <f>IF(AB47="","",")")</f>
        <v/>
      </c>
      <c r="AH47" s="68" t="str">
        <f>IF(AI47="","","(")</f>
        <v/>
      </c>
      <c r="AI47" s="69" t="str">
        <f>IF(J47="","",J47)</f>
        <v/>
      </c>
      <c r="AJ47" s="63" t="str">
        <f>IF(AI47="","",",")</f>
        <v/>
      </c>
      <c r="AK47" s="63" t="str">
        <f>IF(K47="","",K47)</f>
        <v/>
      </c>
      <c r="AL47" s="63" t="str">
        <f>IF(AI47="","",",")</f>
        <v/>
      </c>
      <c r="AM47" s="63" t="str">
        <f>IF(AI47="","",450)</f>
        <v/>
      </c>
      <c r="AN47" s="63" t="str">
        <f>IF(AI47="","",")")</f>
        <v/>
      </c>
    </row>
    <row r="48" spans="1:40" ht="24.5" thickTop="1" thickBot="1" x14ac:dyDescent="0.55000000000000004">
      <c r="C48" s="124" t="s">
        <v>2443</v>
      </c>
      <c r="D48" s="125" t="s">
        <v>1015</v>
      </c>
      <c r="E48" s="51" t="s">
        <v>1016</v>
      </c>
      <c r="F48" s="52"/>
      <c r="G48" s="52"/>
      <c r="H48" s="51"/>
      <c r="I48" s="51"/>
      <c r="J48" s="53"/>
      <c r="K48" s="53"/>
      <c r="L48" s="54" t="str">
        <f t="shared" si="57"/>
        <v xml:space="preserve">            { line: "y el inicio de la Vida Nueva., (Mi,m,20)", sC: ""},</v>
      </c>
      <c r="M48" s="55" t="str">
        <f t="shared" ref="M48:M50" si="58">IF(N48="","","(")</f>
        <v>(</v>
      </c>
      <c r="N48" s="56" t="str">
        <f t="shared" ref="N48:N50" si="59">IF(D48="","",D48)</f>
        <v>Mi</v>
      </c>
      <c r="O48" s="57" t="str">
        <f t="shared" ref="O48:O50" si="60">IF(N48="","",",")</f>
        <v>,</v>
      </c>
      <c r="P48" s="58" t="str">
        <f t="shared" ref="P48:P50" si="61">IF(E48="","",E48)</f>
        <v>m</v>
      </c>
      <c r="Q48" s="59" t="str">
        <f t="shared" ref="Q48:Q50" si="62">IF(N48="","",",")</f>
        <v>,</v>
      </c>
      <c r="R48" s="60">
        <f t="shared" si="6"/>
        <v>20</v>
      </c>
      <c r="S48" s="55" t="str">
        <f t="shared" ref="S48:S50" si="63">IF(N48="","",")")</f>
        <v>)</v>
      </c>
      <c r="T48" s="61" t="str">
        <f t="shared" ref="T48:T50" si="64">IF(U48="","","(")</f>
        <v/>
      </c>
      <c r="U48" s="62" t="str">
        <f t="shared" ref="U48:U50" si="65">IF(F48="","",F48)</f>
        <v/>
      </c>
      <c r="V48" s="63" t="str">
        <f t="shared" ref="V48:V50" si="66">IF(U48="","",",")</f>
        <v/>
      </c>
      <c r="W48" s="64" t="str">
        <f t="shared" ref="W48:W50" si="67">IF(G48="","",G48)</f>
        <v/>
      </c>
      <c r="X48" s="63" t="str">
        <f t="shared" ref="X48:X50" si="68">IF(U48="","",",")</f>
        <v/>
      </c>
      <c r="Y48" s="63" t="str">
        <f t="shared" ref="Y48:Y50" si="69">IF(U48="","",250)</f>
        <v/>
      </c>
      <c r="Z48" s="55" t="str">
        <f t="shared" ref="Z48:Z50" si="70">IF(U48="","",")")</f>
        <v/>
      </c>
      <c r="AA48" s="65" t="str">
        <f t="shared" ref="AA48:AA50" si="71">IF(AB48="","","(")</f>
        <v/>
      </c>
      <c r="AB48" s="56" t="str">
        <f t="shared" ref="AB48:AB50" si="72">IF(H48="","",H48)</f>
        <v/>
      </c>
      <c r="AC48" s="66" t="str">
        <f t="shared" ref="AC48:AC50" si="73">IF(AB48="","",",")</f>
        <v/>
      </c>
      <c r="AD48" s="58" t="str">
        <f t="shared" ref="AD48:AD50" si="74">IF(I48="","",I48)</f>
        <v/>
      </c>
      <c r="AE48" s="67" t="str">
        <f t="shared" ref="AE48:AE50" si="75">IF(AB48="","",",")</f>
        <v/>
      </c>
      <c r="AF48" s="60" t="str">
        <f t="shared" ref="AF48:AF50" si="76">IF(AB48="","",350)</f>
        <v/>
      </c>
      <c r="AG48" s="60" t="str">
        <f t="shared" ref="AG48:AG50" si="77">IF(AB48="","",")")</f>
        <v/>
      </c>
      <c r="AH48" s="68" t="str">
        <f t="shared" ref="AH48:AH50" si="78">IF(AI48="","","(")</f>
        <v/>
      </c>
      <c r="AI48" s="69" t="str">
        <f t="shared" ref="AI48:AI50" si="79">IF(J48="","",J48)</f>
        <v/>
      </c>
      <c r="AJ48" s="63" t="str">
        <f t="shared" ref="AJ48:AJ50" si="80">IF(AI48="","",",")</f>
        <v/>
      </c>
      <c r="AK48" s="63" t="str">
        <f t="shared" ref="AK48:AK50" si="81">IF(K48="","",K48)</f>
        <v/>
      </c>
      <c r="AL48" s="63" t="str">
        <f t="shared" ref="AL48:AL50" si="82">IF(AI48="","",",")</f>
        <v/>
      </c>
      <c r="AM48" s="63" t="str">
        <f t="shared" ref="AM48:AM50" si="83">IF(AI48="","",450)</f>
        <v/>
      </c>
      <c r="AN48" s="63" t="str">
        <f t="shared" ref="AN48:AN50" si="84">IF(AI48="","",")")</f>
        <v/>
      </c>
    </row>
    <row r="49" spans="1:40" ht="24.5" thickTop="1" thickBot="1" x14ac:dyDescent="0.55000000000000004">
      <c r="C49" s="124" t="s">
        <v>2444</v>
      </c>
      <c r="D49" s="125" t="s">
        <v>1110</v>
      </c>
      <c r="E49" s="51"/>
      <c r="F49" s="52"/>
      <c r="G49" s="52"/>
      <c r="H49" s="51"/>
      <c r="I49" s="51"/>
      <c r="J49" s="53"/>
      <c r="K49" s="53"/>
      <c r="L49" s="77" t="str">
        <f t="shared" si="57"/>
        <v xml:space="preserve">            { line: "Tú, has liberado de la esclavitud, (Re,,22)", sC: ""},</v>
      </c>
      <c r="M49" s="55" t="str">
        <f t="shared" si="58"/>
        <v>(</v>
      </c>
      <c r="N49" s="56" t="str">
        <f t="shared" si="59"/>
        <v>Re</v>
      </c>
      <c r="O49" s="57" t="str">
        <f t="shared" si="60"/>
        <v>,</v>
      </c>
      <c r="P49" s="58" t="str">
        <f t="shared" si="61"/>
        <v/>
      </c>
      <c r="Q49" s="59" t="str">
        <f t="shared" si="62"/>
        <v>,</v>
      </c>
      <c r="R49" s="60">
        <f t="shared" si="6"/>
        <v>22</v>
      </c>
      <c r="S49" s="55" t="str">
        <f t="shared" si="63"/>
        <v>)</v>
      </c>
      <c r="T49" s="61" t="str">
        <f t="shared" si="64"/>
        <v/>
      </c>
      <c r="U49" s="62" t="str">
        <f t="shared" si="65"/>
        <v/>
      </c>
      <c r="V49" s="63" t="str">
        <f t="shared" si="66"/>
        <v/>
      </c>
      <c r="W49" s="64" t="str">
        <f t="shared" si="67"/>
        <v/>
      </c>
      <c r="X49" s="63" t="str">
        <f t="shared" si="68"/>
        <v/>
      </c>
      <c r="Y49" s="63" t="str">
        <f t="shared" si="69"/>
        <v/>
      </c>
      <c r="Z49" s="55" t="str">
        <f t="shared" si="70"/>
        <v/>
      </c>
      <c r="AA49" s="65" t="str">
        <f t="shared" si="71"/>
        <v/>
      </c>
      <c r="AB49" s="56" t="str">
        <f t="shared" si="72"/>
        <v/>
      </c>
      <c r="AC49" s="66" t="str">
        <f t="shared" si="73"/>
        <v/>
      </c>
      <c r="AD49" s="58" t="str">
        <f t="shared" si="74"/>
        <v/>
      </c>
      <c r="AE49" s="67" t="str">
        <f t="shared" si="75"/>
        <v/>
      </c>
      <c r="AF49" s="60" t="str">
        <f t="shared" si="76"/>
        <v/>
      </c>
      <c r="AG49" s="60" t="str">
        <f t="shared" si="77"/>
        <v/>
      </c>
      <c r="AH49" s="68" t="str">
        <f t="shared" si="78"/>
        <v/>
      </c>
      <c r="AI49" s="69" t="str">
        <f t="shared" si="79"/>
        <v/>
      </c>
      <c r="AJ49" s="63" t="str">
        <f t="shared" si="80"/>
        <v/>
      </c>
      <c r="AK49" s="63" t="str">
        <f t="shared" si="81"/>
        <v/>
      </c>
      <c r="AL49" s="63" t="str">
        <f t="shared" si="82"/>
        <v/>
      </c>
      <c r="AM49" s="63" t="str">
        <f t="shared" si="83"/>
        <v/>
      </c>
      <c r="AN49" s="63" t="str">
        <f t="shared" si="84"/>
        <v/>
      </c>
    </row>
    <row r="50" spans="1:40" ht="24.5" thickTop="1" thickBot="1" x14ac:dyDescent="0.55000000000000004">
      <c r="C50" s="124" t="s">
        <v>2445</v>
      </c>
      <c r="D50" s="125" t="s">
        <v>1015</v>
      </c>
      <c r="E50" s="51" t="s">
        <v>1016</v>
      </c>
      <c r="F50" s="52"/>
      <c r="G50" s="52"/>
      <c r="H50" s="51"/>
      <c r="I50" s="51"/>
      <c r="J50" s="53"/>
      <c r="K50" s="53"/>
      <c r="L50" s="77" t="str">
        <f>IF(C50="","",_xlfn.CONCAT("            { line: ","""",C50,", ",M50:AN50,""", sC: ","""",B50,"""},"))</f>
        <v xml:space="preserve">            { line: "a los hijos de Abraham, (Mi,m,20)", sC: ""},</v>
      </c>
      <c r="M50" s="55" t="str">
        <f t="shared" si="58"/>
        <v>(</v>
      </c>
      <c r="N50" s="56" t="str">
        <f t="shared" si="59"/>
        <v>Mi</v>
      </c>
      <c r="O50" s="57" t="str">
        <f t="shared" si="60"/>
        <v>,</v>
      </c>
      <c r="P50" s="58" t="str">
        <f t="shared" si="61"/>
        <v>m</v>
      </c>
      <c r="Q50" s="59" t="str">
        <f t="shared" si="62"/>
        <v>,</v>
      </c>
      <c r="R50" s="60">
        <f t="shared" si="6"/>
        <v>20</v>
      </c>
      <c r="S50" s="55" t="str">
        <f t="shared" si="63"/>
        <v>)</v>
      </c>
      <c r="T50" s="61" t="str">
        <f t="shared" si="64"/>
        <v/>
      </c>
      <c r="U50" s="62" t="str">
        <f t="shared" si="65"/>
        <v/>
      </c>
      <c r="V50" s="63" t="str">
        <f t="shared" si="66"/>
        <v/>
      </c>
      <c r="W50" s="64" t="str">
        <f t="shared" si="67"/>
        <v/>
      </c>
      <c r="X50" s="63" t="str">
        <f t="shared" si="68"/>
        <v/>
      </c>
      <c r="Y50" s="63" t="str">
        <f t="shared" si="69"/>
        <v/>
      </c>
      <c r="Z50" s="55" t="str">
        <f t="shared" si="70"/>
        <v/>
      </c>
      <c r="AA50" s="65" t="str">
        <f t="shared" si="71"/>
        <v/>
      </c>
      <c r="AB50" s="56" t="str">
        <f t="shared" si="72"/>
        <v/>
      </c>
      <c r="AC50" s="66" t="str">
        <f t="shared" si="73"/>
        <v/>
      </c>
      <c r="AD50" s="58" t="str">
        <f t="shared" si="74"/>
        <v/>
      </c>
      <c r="AE50" s="67" t="str">
        <f t="shared" si="75"/>
        <v/>
      </c>
      <c r="AF50" s="60" t="str">
        <f t="shared" si="76"/>
        <v/>
      </c>
      <c r="AG50" s="60" t="str">
        <f t="shared" si="77"/>
        <v/>
      </c>
      <c r="AH50" s="68" t="str">
        <f t="shared" si="78"/>
        <v/>
      </c>
      <c r="AI50" s="69" t="str">
        <f t="shared" si="79"/>
        <v/>
      </c>
      <c r="AJ50" s="63" t="str">
        <f t="shared" si="80"/>
        <v/>
      </c>
      <c r="AK50" s="63" t="str">
        <f t="shared" si="81"/>
        <v/>
      </c>
      <c r="AL50" s="63" t="str">
        <f t="shared" si="82"/>
        <v/>
      </c>
      <c r="AM50" s="63" t="str">
        <f t="shared" si="83"/>
        <v/>
      </c>
      <c r="AN50" s="63" t="str">
        <f t="shared" si="84"/>
        <v/>
      </c>
    </row>
    <row r="51" spans="1:40" ht="36.5" thickTop="1" thickBot="1" x14ac:dyDescent="0.55000000000000004">
      <c r="A51" s="75"/>
      <c r="B51" s="75"/>
      <c r="C51" s="75" t="s">
        <v>2401</v>
      </c>
      <c r="D51" s="76"/>
      <c r="E51" s="76"/>
      <c r="F51" s="76"/>
      <c r="G51" s="76"/>
      <c r="H51" s="76"/>
      <c r="I51" s="76"/>
      <c r="J51" s="76"/>
      <c r="K51" s="76"/>
      <c r="L51" s="123" t="s">
        <v>998</v>
      </c>
      <c r="M51" s="126"/>
      <c r="N51" s="56"/>
      <c r="O51" s="127"/>
      <c r="P51" s="58"/>
      <c r="Q51" s="128"/>
      <c r="R51" s="60" t="str">
        <f t="shared" si="6"/>
        <v/>
      </c>
      <c r="S51" s="126"/>
      <c r="T51" s="129"/>
      <c r="U51" s="130"/>
      <c r="V51" s="131"/>
      <c r="W51" s="132"/>
      <c r="X51" s="131"/>
      <c r="Y51" s="131"/>
      <c r="Z51" s="126"/>
      <c r="AA51" s="65"/>
      <c r="AB51" s="56"/>
      <c r="AC51" s="66"/>
      <c r="AD51" s="58"/>
      <c r="AE51" s="67"/>
      <c r="AF51" s="60"/>
      <c r="AG51" s="60"/>
      <c r="AH51" s="65"/>
      <c r="AI51" s="133"/>
      <c r="AJ51" s="131"/>
      <c r="AK51" s="131"/>
      <c r="AL51" s="131"/>
      <c r="AM51" s="131"/>
      <c r="AN51" s="131"/>
    </row>
    <row r="52" spans="1:40" ht="24.5" outlineLevel="1" thickTop="1" thickBot="1" x14ac:dyDescent="0.55000000000000004">
      <c r="C52" s="124" t="s">
        <v>2446</v>
      </c>
      <c r="D52" s="125"/>
      <c r="E52" s="51"/>
      <c r="F52" s="52"/>
      <c r="G52" s="52"/>
      <c r="H52" s="51"/>
      <c r="I52" s="51"/>
      <c r="J52" s="53"/>
      <c r="K52" s="53"/>
      <c r="L52" s="54" t="str">
        <f t="shared" ref="L52:L72" si="85">IF(C52="","",_xlfn.CONCAT("            { line: ","""",C52,", ",M52:AN52,""", sC: ","""",B52,"""},"))</f>
        <v xml:space="preserve">            { line: "haciéndoles pasar ilesos el Mar Rojo,, ", sC: ""},</v>
      </c>
      <c r="M52" s="55" t="str">
        <f t="shared" ref="M52:M72" si="86">IF(N52="","","(")</f>
        <v/>
      </c>
      <c r="N52" s="56" t="str">
        <f t="shared" si="2"/>
        <v/>
      </c>
      <c r="O52" s="57" t="str">
        <f t="shared" ref="O52:O72" si="87">IF(N52="","",",")</f>
        <v/>
      </c>
      <c r="P52" s="58" t="str">
        <f t="shared" si="4"/>
        <v/>
      </c>
      <c r="Q52" s="59" t="str">
        <f t="shared" ref="Q52:Q72" si="88">IF(N52="","",",")</f>
        <v/>
      </c>
      <c r="R52" s="60" t="str">
        <f t="shared" si="6"/>
        <v/>
      </c>
      <c r="S52" s="55" t="str">
        <f t="shared" ref="S52:S72" si="89">IF(N52="","",")")</f>
        <v/>
      </c>
      <c r="T52" s="61" t="str">
        <f t="shared" ref="T52:T72" si="90">IF(U52="","","(")</f>
        <v/>
      </c>
      <c r="U52" s="62" t="str">
        <f t="shared" si="9"/>
        <v/>
      </c>
      <c r="V52" s="63" t="str">
        <f t="shared" ref="V52:V72" si="91">IF(U52="","",",")</f>
        <v/>
      </c>
      <c r="W52" s="64" t="str">
        <f t="shared" si="11"/>
        <v/>
      </c>
      <c r="X52" s="63" t="str">
        <f t="shared" ref="X52:X72" si="92">IF(U52="","",",")</f>
        <v/>
      </c>
      <c r="Y52" s="63" t="str">
        <f t="shared" ref="Y52:Y72" si="93">IF(U52="","",250)</f>
        <v/>
      </c>
      <c r="Z52" s="55" t="str">
        <f t="shared" ref="Z52:Z72" si="94">IF(U52="","",")")</f>
        <v/>
      </c>
      <c r="AA52" s="65" t="str">
        <f t="shared" ref="AA52:AA72" si="95">IF(AB52="","","(")</f>
        <v/>
      </c>
      <c r="AB52" s="56" t="str">
        <f t="shared" si="16"/>
        <v/>
      </c>
      <c r="AC52" s="66" t="str">
        <f t="shared" ref="AC52:AC72" si="96">IF(AB52="","",",")</f>
        <v/>
      </c>
      <c r="AD52" s="58" t="str">
        <f t="shared" ref="AD52:AD72" si="97">IF(I52="","",I52)</f>
        <v/>
      </c>
      <c r="AE52" s="67" t="str">
        <f t="shared" ref="AE52:AE72" si="98">IF(AB52="","",",")</f>
        <v/>
      </c>
      <c r="AF52" s="60" t="str">
        <f t="shared" ref="AF52:AF72" si="99">IF(AB52="","",350)</f>
        <v/>
      </c>
      <c r="AG52" s="60" t="str">
        <f t="shared" ref="AG52:AG72" si="100">IF(AB52="","",")")</f>
        <v/>
      </c>
      <c r="AH52" s="68" t="str">
        <f t="shared" ref="AH52:AH72" si="101">IF(AI52="","","(")</f>
        <v/>
      </c>
      <c r="AI52" s="69" t="str">
        <f t="shared" si="23"/>
        <v/>
      </c>
      <c r="AJ52" s="63" t="str">
        <f t="shared" ref="AJ52:AJ72" si="102">IF(AI52="","",",")</f>
        <v/>
      </c>
      <c r="AK52" s="63" t="str">
        <f t="shared" ref="AK52:AK72" si="103">IF(K52="","",K52)</f>
        <v/>
      </c>
      <c r="AL52" s="63" t="str">
        <f t="shared" ref="AL52:AL72" si="104">IF(AI52="","",",")</f>
        <v/>
      </c>
      <c r="AM52" s="63" t="str">
        <f t="shared" ref="AM52:AM72" si="105">IF(AI52="","",450)</f>
        <v/>
      </c>
      <c r="AN52" s="63" t="str">
        <f t="shared" ref="AN52:AN72" si="106">IF(AI52="","",")")</f>
        <v/>
      </c>
    </row>
    <row r="53" spans="1:40" ht="24.5" outlineLevel="1" thickTop="1" thickBot="1" x14ac:dyDescent="0.55000000000000004">
      <c r="C53" s="124" t="s">
        <v>2447</v>
      </c>
      <c r="D53" s="125"/>
      <c r="E53" s="51"/>
      <c r="F53" s="52"/>
      <c r="G53" s="52"/>
      <c r="H53" s="51"/>
      <c r="I53" s="51"/>
      <c r="J53" s="53"/>
      <c r="K53" s="53"/>
      <c r="L53" s="54" t="str">
        <f t="shared" si="85"/>
        <v xml:space="preserve">            { line: "para que fuesen la imagen, ", sC: ""},</v>
      </c>
      <c r="M53" s="55" t="str">
        <f t="shared" si="86"/>
        <v/>
      </c>
      <c r="N53" s="56" t="str">
        <f t="shared" si="2"/>
        <v/>
      </c>
      <c r="O53" s="57" t="str">
        <f t="shared" si="87"/>
        <v/>
      </c>
      <c r="P53" s="58" t="str">
        <f t="shared" si="4"/>
        <v/>
      </c>
      <c r="Q53" s="59" t="str">
        <f t="shared" si="88"/>
        <v/>
      </c>
      <c r="R53" s="60" t="str">
        <f t="shared" si="6"/>
        <v/>
      </c>
      <c r="S53" s="55" t="str">
        <f t="shared" si="89"/>
        <v/>
      </c>
      <c r="T53" s="61" t="str">
        <f t="shared" si="90"/>
        <v/>
      </c>
      <c r="U53" s="62" t="str">
        <f t="shared" si="9"/>
        <v/>
      </c>
      <c r="V53" s="63" t="str">
        <f t="shared" si="91"/>
        <v/>
      </c>
      <c r="W53" s="64" t="str">
        <f t="shared" si="11"/>
        <v/>
      </c>
      <c r="X53" s="63" t="str">
        <f t="shared" si="92"/>
        <v/>
      </c>
      <c r="Y53" s="63" t="str">
        <f t="shared" si="93"/>
        <v/>
      </c>
      <c r="Z53" s="55" t="str">
        <f t="shared" si="94"/>
        <v/>
      </c>
      <c r="AA53" s="65" t="str">
        <f t="shared" si="95"/>
        <v/>
      </c>
      <c r="AB53" s="56" t="str">
        <f t="shared" si="16"/>
        <v/>
      </c>
      <c r="AC53" s="66" t="str">
        <f t="shared" si="96"/>
        <v/>
      </c>
      <c r="AD53" s="58" t="str">
        <f t="shared" si="97"/>
        <v/>
      </c>
      <c r="AE53" s="67" t="str">
        <f t="shared" si="98"/>
        <v/>
      </c>
      <c r="AF53" s="60" t="str">
        <f t="shared" si="99"/>
        <v/>
      </c>
      <c r="AG53" s="60" t="str">
        <f t="shared" si="100"/>
        <v/>
      </c>
      <c r="AH53" s="68" t="str">
        <f t="shared" si="101"/>
        <v/>
      </c>
      <c r="AI53" s="69" t="str">
        <f t="shared" si="23"/>
        <v/>
      </c>
      <c r="AJ53" s="63" t="str">
        <f t="shared" si="102"/>
        <v/>
      </c>
      <c r="AK53" s="63" t="str">
        <f t="shared" si="103"/>
        <v/>
      </c>
      <c r="AL53" s="63" t="str">
        <f t="shared" si="104"/>
        <v/>
      </c>
      <c r="AM53" s="63" t="str">
        <f t="shared" si="105"/>
        <v/>
      </c>
      <c r="AN53" s="63" t="str">
        <f t="shared" si="106"/>
        <v/>
      </c>
    </row>
    <row r="54" spans="1:40" ht="24.5" outlineLevel="1" thickTop="1" thickBot="1" x14ac:dyDescent="0.55000000000000004">
      <c r="C54" s="124" t="s">
        <v>2448</v>
      </c>
      <c r="D54" s="125" t="s">
        <v>1110</v>
      </c>
      <c r="E54" s="51"/>
      <c r="F54" s="52" t="s">
        <v>1015</v>
      </c>
      <c r="G54" s="52" t="s">
        <v>1016</v>
      </c>
      <c r="H54" s="51"/>
      <c r="I54" s="51"/>
      <c r="J54" s="53"/>
      <c r="K54" s="53"/>
      <c r="L54" s="54" t="str">
        <f t="shared" si="85"/>
        <v xml:space="preserve">            { line: "del futuro pueblo de bautizados., (Re,,22)(Mi,m,250)", sC: ""},</v>
      </c>
      <c r="M54" s="55" t="str">
        <f t="shared" si="86"/>
        <v>(</v>
      </c>
      <c r="N54" s="56" t="str">
        <f t="shared" si="2"/>
        <v>Re</v>
      </c>
      <c r="O54" s="57" t="str">
        <f t="shared" si="87"/>
        <v>,</v>
      </c>
      <c r="P54" s="58" t="str">
        <f t="shared" si="4"/>
        <v/>
      </c>
      <c r="Q54" s="59" t="str">
        <f t="shared" si="88"/>
        <v>,</v>
      </c>
      <c r="R54" s="60">
        <f t="shared" si="6"/>
        <v>22</v>
      </c>
      <c r="S54" s="55" t="str">
        <f t="shared" si="89"/>
        <v>)</v>
      </c>
      <c r="T54" s="61" t="str">
        <f t="shared" si="90"/>
        <v>(</v>
      </c>
      <c r="U54" s="62" t="str">
        <f t="shared" si="9"/>
        <v>Mi</v>
      </c>
      <c r="V54" s="63" t="str">
        <f t="shared" si="91"/>
        <v>,</v>
      </c>
      <c r="W54" s="64" t="str">
        <f t="shared" si="11"/>
        <v>m</v>
      </c>
      <c r="X54" s="63" t="str">
        <f t="shared" si="92"/>
        <v>,</v>
      </c>
      <c r="Y54" s="63">
        <f t="shared" si="93"/>
        <v>250</v>
      </c>
      <c r="Z54" s="55" t="str">
        <f t="shared" si="94"/>
        <v>)</v>
      </c>
      <c r="AA54" s="65" t="str">
        <f t="shared" si="95"/>
        <v/>
      </c>
      <c r="AB54" s="56" t="str">
        <f t="shared" si="16"/>
        <v/>
      </c>
      <c r="AC54" s="66" t="str">
        <f t="shared" si="96"/>
        <v/>
      </c>
      <c r="AD54" s="58" t="str">
        <f t="shared" si="97"/>
        <v/>
      </c>
      <c r="AE54" s="67" t="str">
        <f t="shared" si="98"/>
        <v/>
      </c>
      <c r="AF54" s="60" t="str">
        <f t="shared" si="99"/>
        <v/>
      </c>
      <c r="AG54" s="60" t="str">
        <f t="shared" si="100"/>
        <v/>
      </c>
      <c r="AH54" s="68" t="str">
        <f t="shared" si="101"/>
        <v/>
      </c>
      <c r="AI54" s="69" t="str">
        <f t="shared" si="23"/>
        <v/>
      </c>
      <c r="AJ54" s="63" t="str">
        <f t="shared" si="102"/>
        <v/>
      </c>
      <c r="AK54" s="63" t="str">
        <f t="shared" si="103"/>
        <v/>
      </c>
      <c r="AL54" s="63" t="str">
        <f t="shared" si="104"/>
        <v/>
      </c>
      <c r="AM54" s="63" t="str">
        <f t="shared" si="105"/>
        <v/>
      </c>
      <c r="AN54" s="63" t="str">
        <f t="shared" si="106"/>
        <v/>
      </c>
    </row>
    <row r="55" spans="1:40" ht="26.5" thickTop="1" thickBot="1" x14ac:dyDescent="0.55000000000000004">
      <c r="A55" s="72"/>
      <c r="B55" s="72"/>
      <c r="C55" s="72"/>
      <c r="D55" s="73"/>
      <c r="E55" s="73"/>
      <c r="F55" s="73"/>
      <c r="G55" s="73"/>
      <c r="H55" s="73"/>
      <c r="I55" s="73"/>
      <c r="J55" s="73"/>
      <c r="K55" s="73"/>
      <c r="L55" s="74" t="s">
        <v>997</v>
      </c>
      <c r="M55" s="55"/>
      <c r="N55" s="56"/>
      <c r="O55" s="57"/>
      <c r="P55" s="58"/>
      <c r="Q55" s="59"/>
      <c r="R55" s="60" t="str">
        <f>IF(N55="Do",10,IF(N55="Re",22,IF(N55="Mi",20,IF(N55="Fa",20,IF(N55="Sol",14,IF(N55="La",20,IF(N55="Si",20,IF(N55="Do#",14,IF(N55="Fa#",15,IF(N55="Sol#",20,IF(N55="Si♭",17,"")))))))))))</f>
        <v/>
      </c>
      <c r="S55" s="55"/>
      <c r="T55" s="61"/>
      <c r="U55" s="62"/>
      <c r="V55" s="63"/>
      <c r="W55" s="64"/>
      <c r="X55" s="63"/>
      <c r="Y55" s="63"/>
      <c r="Z55" s="55"/>
      <c r="AA55" s="65"/>
      <c r="AB55" s="56"/>
      <c r="AC55" s="66"/>
      <c r="AD55" s="58"/>
      <c r="AE55" s="67"/>
      <c r="AF55" s="60"/>
      <c r="AG55" s="60"/>
      <c r="AH55" s="68"/>
      <c r="AI55" s="69"/>
      <c r="AJ55" s="63"/>
      <c r="AK55" s="63"/>
      <c r="AL55" s="63"/>
      <c r="AM55" s="63"/>
      <c r="AN55" s="63"/>
    </row>
    <row r="56" spans="1:40" ht="24.5" outlineLevel="1" thickTop="1" thickBot="1" x14ac:dyDescent="0.55000000000000004">
      <c r="C56" s="124" t="s">
        <v>2449</v>
      </c>
      <c r="D56" s="125" t="s">
        <v>1110</v>
      </c>
      <c r="E56" s="51"/>
      <c r="F56" s="52"/>
      <c r="G56" s="52"/>
      <c r="H56" s="51"/>
      <c r="I56" s="51"/>
      <c r="J56" s="53"/>
      <c r="K56" s="53"/>
      <c r="L56" s="54" t="str">
        <f t="shared" si="85"/>
        <v xml:space="preserve">            { line: "Por fin, en la plenitud de los tiempos,, (Re,,22)", sC: ""},</v>
      </c>
      <c r="M56" s="55" t="str">
        <f t="shared" si="86"/>
        <v>(</v>
      </c>
      <c r="N56" s="56" t="str">
        <f t="shared" si="2"/>
        <v>Re</v>
      </c>
      <c r="O56" s="57" t="str">
        <f t="shared" si="87"/>
        <v>,</v>
      </c>
      <c r="P56" s="58" t="str">
        <f t="shared" si="4"/>
        <v/>
      </c>
      <c r="Q56" s="59" t="str">
        <f t="shared" si="88"/>
        <v>,</v>
      </c>
      <c r="R56" s="60">
        <f t="shared" si="6"/>
        <v>22</v>
      </c>
      <c r="S56" s="55" t="str">
        <f t="shared" si="89"/>
        <v>)</v>
      </c>
      <c r="T56" s="61" t="str">
        <f t="shared" si="90"/>
        <v/>
      </c>
      <c r="U56" s="62" t="str">
        <f t="shared" si="9"/>
        <v/>
      </c>
      <c r="V56" s="63" t="str">
        <f t="shared" si="91"/>
        <v/>
      </c>
      <c r="W56" s="64" t="str">
        <f t="shared" si="11"/>
        <v/>
      </c>
      <c r="X56" s="63" t="str">
        <f t="shared" si="92"/>
        <v/>
      </c>
      <c r="Y56" s="63" t="str">
        <f t="shared" si="93"/>
        <v/>
      </c>
      <c r="Z56" s="55" t="str">
        <f t="shared" si="94"/>
        <v/>
      </c>
      <c r="AA56" s="65" t="str">
        <f t="shared" si="95"/>
        <v/>
      </c>
      <c r="AB56" s="56" t="str">
        <f t="shared" si="16"/>
        <v/>
      </c>
      <c r="AC56" s="66" t="str">
        <f t="shared" si="96"/>
        <v/>
      </c>
      <c r="AD56" s="58" t="str">
        <f t="shared" si="97"/>
        <v/>
      </c>
      <c r="AE56" s="67" t="str">
        <f t="shared" si="98"/>
        <v/>
      </c>
      <c r="AF56" s="60" t="str">
        <f t="shared" si="99"/>
        <v/>
      </c>
      <c r="AG56" s="60" t="str">
        <f t="shared" si="100"/>
        <v/>
      </c>
      <c r="AH56" s="68" t="str">
        <f t="shared" si="101"/>
        <v/>
      </c>
      <c r="AI56" s="69" t="str">
        <f t="shared" si="23"/>
        <v/>
      </c>
      <c r="AJ56" s="63" t="str">
        <f t="shared" si="102"/>
        <v/>
      </c>
      <c r="AK56" s="63" t="str">
        <f t="shared" si="103"/>
        <v/>
      </c>
      <c r="AL56" s="63" t="str">
        <f t="shared" si="104"/>
        <v/>
      </c>
      <c r="AM56" s="63" t="str">
        <f t="shared" si="105"/>
        <v/>
      </c>
      <c r="AN56" s="63" t="str">
        <f t="shared" si="106"/>
        <v/>
      </c>
    </row>
    <row r="57" spans="1:40" ht="24.5" outlineLevel="1" thickTop="1" thickBot="1" x14ac:dyDescent="0.55000000000000004">
      <c r="C57" s="124" t="s">
        <v>2450</v>
      </c>
      <c r="D57" s="125" t="s">
        <v>1015</v>
      </c>
      <c r="E57" s="51" t="s">
        <v>1016</v>
      </c>
      <c r="F57" s="52" t="s">
        <v>1110</v>
      </c>
      <c r="G57" s="52"/>
      <c r="H57" s="51"/>
      <c r="I57" s="51"/>
      <c r="J57" s="53"/>
      <c r="K57" s="53"/>
      <c r="L57" s="54" t="str">
        <f t="shared" si="85"/>
        <v xml:space="preserve">            { line: "tu Hijo, bautizado en el agua del Jordán,, (Mi,m,20)(Re,,250)", sC: ""},</v>
      </c>
      <c r="M57" s="55" t="str">
        <f t="shared" si="86"/>
        <v>(</v>
      </c>
      <c r="N57" s="56" t="str">
        <f t="shared" si="2"/>
        <v>Mi</v>
      </c>
      <c r="O57" s="57" t="str">
        <f t="shared" si="87"/>
        <v>,</v>
      </c>
      <c r="P57" s="58" t="str">
        <f t="shared" si="4"/>
        <v>m</v>
      </c>
      <c r="Q57" s="59" t="str">
        <f t="shared" si="88"/>
        <v>,</v>
      </c>
      <c r="R57" s="60">
        <f t="shared" si="6"/>
        <v>20</v>
      </c>
      <c r="S57" s="55" t="str">
        <f t="shared" si="89"/>
        <v>)</v>
      </c>
      <c r="T57" s="61" t="str">
        <f t="shared" si="90"/>
        <v>(</v>
      </c>
      <c r="U57" s="62" t="str">
        <f t="shared" si="9"/>
        <v>Re</v>
      </c>
      <c r="V57" s="63" t="str">
        <f t="shared" si="91"/>
        <v>,</v>
      </c>
      <c r="W57" s="64" t="str">
        <f t="shared" si="11"/>
        <v/>
      </c>
      <c r="X57" s="63" t="str">
        <f t="shared" si="92"/>
        <v>,</v>
      </c>
      <c r="Y57" s="63">
        <f t="shared" si="93"/>
        <v>250</v>
      </c>
      <c r="Z57" s="55" t="str">
        <f t="shared" si="94"/>
        <v>)</v>
      </c>
      <c r="AA57" s="65" t="str">
        <f t="shared" si="95"/>
        <v/>
      </c>
      <c r="AB57" s="56" t="str">
        <f t="shared" si="16"/>
        <v/>
      </c>
      <c r="AC57" s="66" t="str">
        <f t="shared" si="96"/>
        <v/>
      </c>
      <c r="AD57" s="58" t="str">
        <f t="shared" si="97"/>
        <v/>
      </c>
      <c r="AE57" s="67" t="str">
        <f t="shared" si="98"/>
        <v/>
      </c>
      <c r="AF57" s="60" t="str">
        <f t="shared" si="99"/>
        <v/>
      </c>
      <c r="AG57" s="60" t="str">
        <f t="shared" si="100"/>
        <v/>
      </c>
      <c r="AH57" s="68" t="str">
        <f t="shared" si="101"/>
        <v/>
      </c>
      <c r="AI57" s="69" t="str">
        <f t="shared" si="23"/>
        <v/>
      </c>
      <c r="AJ57" s="63" t="str">
        <f t="shared" si="102"/>
        <v/>
      </c>
      <c r="AK57" s="63" t="str">
        <f t="shared" si="103"/>
        <v/>
      </c>
      <c r="AL57" s="63" t="str">
        <f t="shared" si="104"/>
        <v/>
      </c>
      <c r="AM57" s="63" t="str">
        <f t="shared" si="105"/>
        <v/>
      </c>
      <c r="AN57" s="63" t="str">
        <f t="shared" si="106"/>
        <v/>
      </c>
    </row>
    <row r="58" spans="1:40" ht="24.5" outlineLevel="1" thickTop="1" thickBot="1" x14ac:dyDescent="0.55000000000000004">
      <c r="C58" s="124" t="s">
        <v>2451</v>
      </c>
      <c r="D58" s="125" t="s">
        <v>1106</v>
      </c>
      <c r="E58" s="51"/>
      <c r="F58" s="52" t="s">
        <v>988</v>
      </c>
      <c r="G58" s="52">
        <v>7</v>
      </c>
      <c r="H58" s="51"/>
      <c r="I58" s="51"/>
      <c r="J58" s="53"/>
      <c r="K58" s="53"/>
      <c r="L58" s="54" t="str">
        <f t="shared" si="85"/>
        <v xml:space="preserve">            { line: "fue consagrado por el Espíritu Santo., (Do,,10)(Si,7,250)", sC: ""},</v>
      </c>
      <c r="M58" s="55" t="str">
        <f t="shared" si="86"/>
        <v>(</v>
      </c>
      <c r="N58" s="56" t="str">
        <f t="shared" si="2"/>
        <v>Do</v>
      </c>
      <c r="O58" s="57" t="str">
        <f t="shared" si="87"/>
        <v>,</v>
      </c>
      <c r="P58" s="58" t="str">
        <f t="shared" si="4"/>
        <v/>
      </c>
      <c r="Q58" s="59" t="str">
        <f t="shared" si="88"/>
        <v>,</v>
      </c>
      <c r="R58" s="60">
        <f t="shared" si="6"/>
        <v>10</v>
      </c>
      <c r="S58" s="55" t="str">
        <f t="shared" si="89"/>
        <v>)</v>
      </c>
      <c r="T58" s="61" t="str">
        <f t="shared" si="90"/>
        <v>(</v>
      </c>
      <c r="U58" s="62" t="str">
        <f t="shared" si="9"/>
        <v>Si</v>
      </c>
      <c r="V58" s="63" t="str">
        <f t="shared" si="91"/>
        <v>,</v>
      </c>
      <c r="W58" s="64">
        <f t="shared" si="11"/>
        <v>7</v>
      </c>
      <c r="X58" s="63" t="str">
        <f t="shared" si="92"/>
        <v>,</v>
      </c>
      <c r="Y58" s="63">
        <f t="shared" si="93"/>
        <v>250</v>
      </c>
      <c r="Z58" s="55" t="str">
        <f t="shared" si="94"/>
        <v>)</v>
      </c>
      <c r="AA58" s="65" t="str">
        <f t="shared" si="95"/>
        <v/>
      </c>
      <c r="AB58" s="56" t="str">
        <f t="shared" si="16"/>
        <v/>
      </c>
      <c r="AC58" s="66" t="str">
        <f t="shared" si="96"/>
        <v/>
      </c>
      <c r="AD58" s="58" t="str">
        <f t="shared" si="97"/>
        <v/>
      </c>
      <c r="AE58" s="67" t="str">
        <f t="shared" si="98"/>
        <v/>
      </c>
      <c r="AF58" s="60" t="str">
        <f t="shared" si="99"/>
        <v/>
      </c>
      <c r="AG58" s="60" t="str">
        <f t="shared" si="100"/>
        <v/>
      </c>
      <c r="AH58" s="68" t="str">
        <f t="shared" si="101"/>
        <v/>
      </c>
      <c r="AI58" s="69" t="str">
        <f t="shared" si="23"/>
        <v/>
      </c>
      <c r="AJ58" s="63" t="str">
        <f t="shared" si="102"/>
        <v/>
      </c>
      <c r="AK58" s="63" t="str">
        <f t="shared" si="103"/>
        <v/>
      </c>
      <c r="AL58" s="63" t="str">
        <f t="shared" si="104"/>
        <v/>
      </c>
      <c r="AM58" s="63" t="str">
        <f t="shared" si="105"/>
        <v/>
      </c>
      <c r="AN58" s="63" t="str">
        <f t="shared" si="106"/>
        <v/>
      </c>
    </row>
    <row r="59" spans="1:40" ht="26.5" thickTop="1" thickBot="1" x14ac:dyDescent="0.55000000000000004">
      <c r="A59" s="72"/>
      <c r="B59" s="72"/>
      <c r="C59" s="72"/>
      <c r="D59" s="73"/>
      <c r="E59" s="73"/>
      <c r="F59" s="73"/>
      <c r="G59" s="73"/>
      <c r="H59" s="73"/>
      <c r="I59" s="73"/>
      <c r="J59" s="73"/>
      <c r="K59" s="73"/>
      <c r="L59" s="74" t="s">
        <v>997</v>
      </c>
      <c r="M59" s="55"/>
      <c r="N59" s="56"/>
      <c r="O59" s="57"/>
      <c r="P59" s="58"/>
      <c r="Q59" s="59"/>
      <c r="R59" s="60" t="str">
        <f>IF(N59="Do",10,IF(N59="Re",22,IF(N59="Mi",20,IF(N59="Fa",20,IF(N59="Sol",14,IF(N59="La",20,IF(N59="Si",20,IF(N59="Do#",14,IF(N59="Fa#",15,IF(N59="Sol#",20,IF(N59="Si♭",17,"")))))))))))</f>
        <v/>
      </c>
      <c r="S59" s="55"/>
      <c r="T59" s="61"/>
      <c r="U59" s="62"/>
      <c r="V59" s="63"/>
      <c r="W59" s="64"/>
      <c r="X59" s="63"/>
      <c r="Y59" s="63"/>
      <c r="Z59" s="55"/>
      <c r="AA59" s="65"/>
      <c r="AB59" s="56"/>
      <c r="AC59" s="66"/>
      <c r="AD59" s="58"/>
      <c r="AE59" s="67"/>
      <c r="AF59" s="60"/>
      <c r="AG59" s="60"/>
      <c r="AH59" s="68"/>
      <c r="AI59" s="69"/>
      <c r="AJ59" s="63"/>
      <c r="AK59" s="63"/>
      <c r="AL59" s="63"/>
      <c r="AM59" s="63"/>
      <c r="AN59" s="63"/>
    </row>
    <row r="60" spans="1:40" ht="24.5" outlineLevel="1" thickTop="1" thickBot="1" x14ac:dyDescent="0.55000000000000004">
      <c r="B60" t="s">
        <v>2464</v>
      </c>
      <c r="C60" s="124" t="s">
        <v>2452</v>
      </c>
      <c r="D60" s="125" t="s">
        <v>1015</v>
      </c>
      <c r="E60" s="51" t="s">
        <v>1016</v>
      </c>
      <c r="F60" s="52" t="s">
        <v>1110</v>
      </c>
      <c r="G60" s="52"/>
      <c r="H60" s="51"/>
      <c r="I60" s="51"/>
      <c r="J60" s="53"/>
      <c r="K60" s="53"/>
      <c r="L60" s="54" t="str">
        <f t="shared" si="85"/>
        <v xml:space="preserve">            { line: "LEVANTADO EN LA CRUZ,, (Mi,m,20)(Re,,250)", sC: "pa as"},</v>
      </c>
      <c r="M60" s="55" t="str">
        <f t="shared" si="86"/>
        <v>(</v>
      </c>
      <c r="N60" s="56" t="str">
        <f t="shared" si="2"/>
        <v>Mi</v>
      </c>
      <c r="O60" s="57" t="str">
        <f t="shared" si="87"/>
        <v>,</v>
      </c>
      <c r="P60" s="58" t="str">
        <f t="shared" si="4"/>
        <v>m</v>
      </c>
      <c r="Q60" s="59" t="str">
        <f t="shared" si="88"/>
        <v>,</v>
      </c>
      <c r="R60" s="60">
        <f t="shared" si="6"/>
        <v>20</v>
      </c>
      <c r="S60" s="55" t="str">
        <f t="shared" si="89"/>
        <v>)</v>
      </c>
      <c r="T60" s="61" t="str">
        <f t="shared" si="90"/>
        <v>(</v>
      </c>
      <c r="U60" s="62" t="str">
        <f t="shared" si="9"/>
        <v>Re</v>
      </c>
      <c r="V60" s="63" t="str">
        <f t="shared" si="91"/>
        <v>,</v>
      </c>
      <c r="W60" s="64" t="str">
        <f t="shared" si="11"/>
        <v/>
      </c>
      <c r="X60" s="63" t="str">
        <f t="shared" si="92"/>
        <v>,</v>
      </c>
      <c r="Y60" s="63">
        <f t="shared" si="93"/>
        <v>250</v>
      </c>
      <c r="Z60" s="55" t="str">
        <f t="shared" si="94"/>
        <v>)</v>
      </c>
      <c r="AA60" s="65" t="str">
        <f t="shared" si="95"/>
        <v/>
      </c>
      <c r="AB60" s="56" t="str">
        <f t="shared" si="16"/>
        <v/>
      </c>
      <c r="AC60" s="66" t="str">
        <f t="shared" si="96"/>
        <v/>
      </c>
      <c r="AD60" s="58" t="str">
        <f t="shared" si="97"/>
        <v/>
      </c>
      <c r="AE60" s="67" t="str">
        <f t="shared" si="98"/>
        <v/>
      </c>
      <c r="AF60" s="60" t="str">
        <f t="shared" si="99"/>
        <v/>
      </c>
      <c r="AG60" s="60" t="str">
        <f t="shared" si="100"/>
        <v/>
      </c>
      <c r="AH60" s="68" t="str">
        <f t="shared" si="101"/>
        <v/>
      </c>
      <c r="AI60" s="69" t="str">
        <f t="shared" si="23"/>
        <v/>
      </c>
      <c r="AJ60" s="63" t="str">
        <f t="shared" si="102"/>
        <v/>
      </c>
      <c r="AK60" s="63" t="str">
        <f t="shared" si="103"/>
        <v/>
      </c>
      <c r="AL60" s="63" t="str">
        <f t="shared" si="104"/>
        <v/>
      </c>
      <c r="AM60" s="63" t="str">
        <f t="shared" si="105"/>
        <v/>
      </c>
      <c r="AN60" s="63" t="str">
        <f t="shared" si="106"/>
        <v/>
      </c>
    </row>
    <row r="61" spans="1:40" ht="24.5" outlineLevel="1" thickTop="1" thickBot="1" x14ac:dyDescent="0.55000000000000004">
      <c r="B61" t="s">
        <v>2465</v>
      </c>
      <c r="C61" s="124" t="s">
        <v>2453</v>
      </c>
      <c r="D61" s="125" t="s">
        <v>1106</v>
      </c>
      <c r="E61" s="51"/>
      <c r="F61" s="52"/>
      <c r="G61" s="52"/>
      <c r="H61" s="51"/>
      <c r="I61" s="51"/>
      <c r="J61" s="53"/>
      <c r="K61" s="53"/>
      <c r="L61" s="54" t="str">
        <f t="shared" si="85"/>
        <v xml:space="preserve">            { line: "DE SU COSTADO SALIÓ, (Do,,10)", sC: "as r1"},</v>
      </c>
      <c r="M61" s="55" t="str">
        <f t="shared" si="86"/>
        <v>(</v>
      </c>
      <c r="N61" s="56" t="str">
        <f t="shared" si="2"/>
        <v>Do</v>
      </c>
      <c r="O61" s="57" t="str">
        <f t="shared" si="87"/>
        <v>,</v>
      </c>
      <c r="P61" s="58" t="str">
        <f t="shared" si="4"/>
        <v/>
      </c>
      <c r="Q61" s="59" t="str">
        <f t="shared" si="88"/>
        <v>,</v>
      </c>
      <c r="R61" s="60">
        <f t="shared" si="6"/>
        <v>10</v>
      </c>
      <c r="S61" s="55" t="str">
        <f t="shared" si="89"/>
        <v>)</v>
      </c>
      <c r="T61" s="61" t="str">
        <f t="shared" si="90"/>
        <v/>
      </c>
      <c r="U61" s="62" t="str">
        <f t="shared" si="9"/>
        <v/>
      </c>
      <c r="V61" s="63" t="str">
        <f t="shared" si="91"/>
        <v/>
      </c>
      <c r="W61" s="64" t="str">
        <f t="shared" si="11"/>
        <v/>
      </c>
      <c r="X61" s="63" t="str">
        <f t="shared" si="92"/>
        <v/>
      </c>
      <c r="Y61" s="63" t="str">
        <f t="shared" si="93"/>
        <v/>
      </c>
      <c r="Z61" s="55" t="str">
        <f t="shared" si="94"/>
        <v/>
      </c>
      <c r="AA61" s="65" t="str">
        <f t="shared" si="95"/>
        <v/>
      </c>
      <c r="AB61" s="56" t="str">
        <f t="shared" si="16"/>
        <v/>
      </c>
      <c r="AC61" s="66" t="str">
        <f t="shared" si="96"/>
        <v/>
      </c>
      <c r="AD61" s="58" t="str">
        <f t="shared" si="97"/>
        <v/>
      </c>
      <c r="AE61" s="67" t="str">
        <f t="shared" si="98"/>
        <v/>
      </c>
      <c r="AF61" s="60" t="str">
        <f t="shared" si="99"/>
        <v/>
      </c>
      <c r="AG61" s="60" t="str">
        <f t="shared" si="100"/>
        <v/>
      </c>
      <c r="AH61" s="68" t="str">
        <f t="shared" si="101"/>
        <v/>
      </c>
      <c r="AI61" s="69" t="str">
        <f t="shared" si="23"/>
        <v/>
      </c>
      <c r="AJ61" s="63" t="str">
        <f t="shared" si="102"/>
        <v/>
      </c>
      <c r="AK61" s="63" t="str">
        <f t="shared" si="103"/>
        <v/>
      </c>
      <c r="AL61" s="63" t="str">
        <f t="shared" si="104"/>
        <v/>
      </c>
      <c r="AM61" s="63" t="str">
        <f t="shared" si="105"/>
        <v/>
      </c>
      <c r="AN61" s="63" t="str">
        <f t="shared" si="106"/>
        <v/>
      </c>
    </row>
    <row r="62" spans="1:40" ht="24.5" outlineLevel="1" thickTop="1" thickBot="1" x14ac:dyDescent="0.55000000000000004">
      <c r="B62" t="s">
        <v>2465</v>
      </c>
      <c r="C62" s="124" t="s">
        <v>2454</v>
      </c>
      <c r="D62" s="125" t="s">
        <v>988</v>
      </c>
      <c r="E62" s="51">
        <v>7</v>
      </c>
      <c r="F62" s="52"/>
      <c r="G62" s="52"/>
      <c r="H62" s="51"/>
      <c r="I62" s="51"/>
      <c r="J62" s="53"/>
      <c r="K62" s="53"/>
      <c r="L62" s="54" t="str">
        <f t="shared" si="85"/>
        <v xml:space="preserve">            { line: "SANGRE Y AGUA., (Si,7,20)", sC: "as r1"},</v>
      </c>
      <c r="M62" s="55" t="str">
        <f t="shared" si="86"/>
        <v>(</v>
      </c>
      <c r="N62" s="56" t="str">
        <f t="shared" si="2"/>
        <v>Si</v>
      </c>
      <c r="O62" s="57" t="str">
        <f t="shared" si="87"/>
        <v>,</v>
      </c>
      <c r="P62" s="58">
        <f t="shared" si="4"/>
        <v>7</v>
      </c>
      <c r="Q62" s="59" t="str">
        <f t="shared" si="88"/>
        <v>,</v>
      </c>
      <c r="R62" s="60">
        <f t="shared" si="6"/>
        <v>20</v>
      </c>
      <c r="S62" s="55" t="str">
        <f t="shared" si="89"/>
        <v>)</v>
      </c>
      <c r="T62" s="61" t="str">
        <f t="shared" si="90"/>
        <v/>
      </c>
      <c r="U62" s="62" t="str">
        <f t="shared" si="9"/>
        <v/>
      </c>
      <c r="V62" s="63" t="str">
        <f t="shared" si="91"/>
        <v/>
      </c>
      <c r="W62" s="64" t="str">
        <f t="shared" si="11"/>
        <v/>
      </c>
      <c r="X62" s="63" t="str">
        <f t="shared" si="92"/>
        <v/>
      </c>
      <c r="Y62" s="63" t="str">
        <f t="shared" si="93"/>
        <v/>
      </c>
      <c r="Z62" s="55" t="str">
        <f t="shared" si="94"/>
        <v/>
      </c>
      <c r="AA62" s="65" t="str">
        <f t="shared" si="95"/>
        <v/>
      </c>
      <c r="AB62" s="56" t="str">
        <f t="shared" si="16"/>
        <v/>
      </c>
      <c r="AC62" s="66" t="str">
        <f t="shared" si="96"/>
        <v/>
      </c>
      <c r="AD62" s="58" t="str">
        <f t="shared" si="97"/>
        <v/>
      </c>
      <c r="AE62" s="67" t="str">
        <f t="shared" si="98"/>
        <v/>
      </c>
      <c r="AF62" s="60" t="str">
        <f t="shared" si="99"/>
        <v/>
      </c>
      <c r="AG62" s="60" t="str">
        <f t="shared" si="100"/>
        <v/>
      </c>
      <c r="AH62" s="68" t="str">
        <f t="shared" si="101"/>
        <v/>
      </c>
      <c r="AI62" s="69" t="str">
        <f t="shared" si="23"/>
        <v/>
      </c>
      <c r="AJ62" s="63" t="str">
        <f t="shared" si="102"/>
        <v/>
      </c>
      <c r="AK62" s="63" t="str">
        <f t="shared" si="103"/>
        <v/>
      </c>
      <c r="AL62" s="63" t="str">
        <f t="shared" si="104"/>
        <v/>
      </c>
      <c r="AM62" s="63" t="str">
        <f t="shared" si="105"/>
        <v/>
      </c>
      <c r="AN62" s="63" t="str">
        <f t="shared" si="106"/>
        <v/>
      </c>
    </row>
    <row r="63" spans="1:40" ht="26.5" thickTop="1" thickBot="1" x14ac:dyDescent="0.55000000000000004">
      <c r="A63" s="72"/>
      <c r="B63" s="72"/>
      <c r="C63" s="72"/>
      <c r="D63" s="73"/>
      <c r="E63" s="73"/>
      <c r="F63" s="73"/>
      <c r="G63" s="73"/>
      <c r="H63" s="73"/>
      <c r="I63" s="73"/>
      <c r="J63" s="73"/>
      <c r="K63" s="73"/>
      <c r="L63" s="74" t="s">
        <v>997</v>
      </c>
      <c r="M63" s="55"/>
      <c r="N63" s="56"/>
      <c r="O63" s="57"/>
      <c r="P63" s="58"/>
      <c r="Q63" s="59"/>
      <c r="R63" s="60" t="str">
        <f>IF(N63="Do",10,IF(N63="Re",22,IF(N63="Mi",20,IF(N63="Fa",20,IF(N63="Sol",14,IF(N63="La",20,IF(N63="Si",20,IF(N63="Do#",14,IF(N63="Fa#",15,IF(N63="Sol#",20,IF(N63="Si♭",17,"")))))))))))</f>
        <v/>
      </c>
      <c r="S63" s="55"/>
      <c r="T63" s="61"/>
      <c r="U63" s="62"/>
      <c r="V63" s="63"/>
      <c r="W63" s="64"/>
      <c r="X63" s="63"/>
      <c r="Y63" s="63"/>
      <c r="Z63" s="55"/>
      <c r="AA63" s="65"/>
      <c r="AB63" s="56"/>
      <c r="AC63" s="66"/>
      <c r="AD63" s="58"/>
      <c r="AE63" s="67"/>
      <c r="AF63" s="60"/>
      <c r="AG63" s="60"/>
      <c r="AH63" s="68"/>
      <c r="AI63" s="69"/>
      <c r="AJ63" s="63"/>
      <c r="AK63" s="63"/>
      <c r="AL63" s="63"/>
      <c r="AM63" s="63"/>
      <c r="AN63" s="63"/>
    </row>
    <row r="64" spans="1:40" ht="24.5" outlineLevel="1" thickTop="1" thickBot="1" x14ac:dyDescent="0.55000000000000004">
      <c r="B64" t="s">
        <v>2466</v>
      </c>
      <c r="C64" s="124" t="s">
        <v>2455</v>
      </c>
      <c r="D64" s="125" t="s">
        <v>1015</v>
      </c>
      <c r="E64" s="51" t="s">
        <v>1016</v>
      </c>
      <c r="F64" s="52" t="s">
        <v>1110</v>
      </c>
      <c r="G64" s="52"/>
      <c r="H64" s="51"/>
      <c r="I64" s="51"/>
      <c r="J64" s="53"/>
      <c r="K64" s="53"/>
      <c r="L64" s="54" t="str">
        <f t="shared" si="85"/>
        <v xml:space="preserve">            { line: "Y después de su resurrección, (Mi,m,20)(Re,,250)", sC: "pa"},</v>
      </c>
      <c r="M64" s="55" t="str">
        <f t="shared" si="86"/>
        <v>(</v>
      </c>
      <c r="N64" s="56" t="str">
        <f t="shared" si="2"/>
        <v>Mi</v>
      </c>
      <c r="O64" s="57" t="str">
        <f t="shared" si="87"/>
        <v>,</v>
      </c>
      <c r="P64" s="58" t="str">
        <f t="shared" si="4"/>
        <v>m</v>
      </c>
      <c r="Q64" s="59" t="str">
        <f t="shared" si="88"/>
        <v>,</v>
      </c>
      <c r="R64" s="60">
        <f t="shared" si="6"/>
        <v>20</v>
      </c>
      <c r="S64" s="55" t="str">
        <f t="shared" si="89"/>
        <v>)</v>
      </c>
      <c r="T64" s="61" t="str">
        <f t="shared" si="90"/>
        <v>(</v>
      </c>
      <c r="U64" s="62" t="str">
        <f t="shared" si="9"/>
        <v>Re</v>
      </c>
      <c r="V64" s="63" t="str">
        <f t="shared" si="91"/>
        <v>,</v>
      </c>
      <c r="W64" s="64" t="str">
        <f t="shared" si="11"/>
        <v/>
      </c>
      <c r="X64" s="63" t="str">
        <f t="shared" si="92"/>
        <v>,</v>
      </c>
      <c r="Y64" s="63">
        <f t="shared" si="93"/>
        <v>250</v>
      </c>
      <c r="Z64" s="55" t="str">
        <f t="shared" si="94"/>
        <v>)</v>
      </c>
      <c r="AA64" s="65" t="str">
        <f t="shared" si="95"/>
        <v/>
      </c>
      <c r="AB64" s="56" t="str">
        <f t="shared" si="16"/>
        <v/>
      </c>
      <c r="AC64" s="66" t="str">
        <f t="shared" si="96"/>
        <v/>
      </c>
      <c r="AD64" s="58" t="str">
        <f t="shared" si="97"/>
        <v/>
      </c>
      <c r="AE64" s="67" t="str">
        <f t="shared" si="98"/>
        <v/>
      </c>
      <c r="AF64" s="60" t="str">
        <f t="shared" si="99"/>
        <v/>
      </c>
      <c r="AG64" s="60" t="str">
        <f t="shared" si="100"/>
        <v/>
      </c>
      <c r="AH64" s="68" t="str">
        <f t="shared" si="101"/>
        <v/>
      </c>
      <c r="AI64" s="69" t="str">
        <f t="shared" si="23"/>
        <v/>
      </c>
      <c r="AJ64" s="63" t="str">
        <f t="shared" si="102"/>
        <v/>
      </c>
      <c r="AK64" s="63" t="str">
        <f t="shared" si="103"/>
        <v/>
      </c>
      <c r="AL64" s="63" t="str">
        <f t="shared" si="104"/>
        <v/>
      </c>
      <c r="AM64" s="63" t="str">
        <f t="shared" si="105"/>
        <v/>
      </c>
      <c r="AN64" s="63" t="str">
        <f t="shared" si="106"/>
        <v/>
      </c>
    </row>
    <row r="65" spans="1:40" ht="24.5" outlineLevel="1" thickTop="1" thickBot="1" x14ac:dyDescent="0.55000000000000004">
      <c r="C65" s="124" t="s">
        <v>2456</v>
      </c>
      <c r="D65" s="125" t="s">
        <v>1015</v>
      </c>
      <c r="E65" s="51" t="s">
        <v>1016</v>
      </c>
      <c r="F65" s="52"/>
      <c r="G65" s="52"/>
      <c r="H65" s="51"/>
      <c r="I65" s="51"/>
      <c r="J65" s="53"/>
      <c r="K65" s="53"/>
      <c r="L65" s="54" t="str">
        <f t="shared" si="85"/>
        <v xml:space="preserve">            { line: "ordenó a sus discípulos:, (Mi,m,20)", sC: ""},</v>
      </c>
      <c r="M65" s="55" t="str">
        <f t="shared" si="86"/>
        <v>(</v>
      </c>
      <c r="N65" s="56" t="str">
        <f t="shared" si="2"/>
        <v>Mi</v>
      </c>
      <c r="O65" s="57" t="str">
        <f t="shared" si="87"/>
        <v>,</v>
      </c>
      <c r="P65" s="58" t="str">
        <f t="shared" si="4"/>
        <v>m</v>
      </c>
      <c r="Q65" s="59" t="str">
        <f t="shared" si="88"/>
        <v>,</v>
      </c>
      <c r="R65" s="60">
        <f t="shared" si="6"/>
        <v>20</v>
      </c>
      <c r="S65" s="55" t="str">
        <f t="shared" si="89"/>
        <v>)</v>
      </c>
      <c r="T65" s="61" t="str">
        <f t="shared" si="90"/>
        <v/>
      </c>
      <c r="U65" s="62" t="str">
        <f t="shared" si="9"/>
        <v/>
      </c>
      <c r="V65" s="63" t="str">
        <f t="shared" si="91"/>
        <v/>
      </c>
      <c r="W65" s="64" t="str">
        <f t="shared" si="11"/>
        <v/>
      </c>
      <c r="X65" s="63" t="str">
        <f t="shared" si="92"/>
        <v/>
      </c>
      <c r="Y65" s="63" t="str">
        <f t="shared" si="93"/>
        <v/>
      </c>
      <c r="Z65" s="55" t="str">
        <f t="shared" si="94"/>
        <v/>
      </c>
      <c r="AA65" s="65" t="str">
        <f t="shared" si="95"/>
        <v/>
      </c>
      <c r="AB65" s="56" t="str">
        <f t="shared" si="16"/>
        <v/>
      </c>
      <c r="AC65" s="66" t="str">
        <f t="shared" si="96"/>
        <v/>
      </c>
      <c r="AD65" s="58" t="str">
        <f t="shared" si="97"/>
        <v/>
      </c>
      <c r="AE65" s="67" t="str">
        <f t="shared" si="98"/>
        <v/>
      </c>
      <c r="AF65" s="60" t="str">
        <f t="shared" si="99"/>
        <v/>
      </c>
      <c r="AG65" s="60" t="str">
        <f t="shared" si="100"/>
        <v/>
      </c>
      <c r="AH65" s="68" t="str">
        <f t="shared" si="101"/>
        <v/>
      </c>
      <c r="AI65" s="69" t="str">
        <f t="shared" si="23"/>
        <v/>
      </c>
      <c r="AJ65" s="63" t="str">
        <f t="shared" si="102"/>
        <v/>
      </c>
      <c r="AK65" s="63" t="str">
        <f t="shared" si="103"/>
        <v/>
      </c>
      <c r="AL65" s="63" t="str">
        <f t="shared" si="104"/>
        <v/>
      </c>
      <c r="AM65" s="63" t="str">
        <f t="shared" si="105"/>
        <v/>
      </c>
      <c r="AN65" s="63" t="str">
        <f t="shared" si="106"/>
        <v/>
      </c>
    </row>
    <row r="66" spans="1:40" ht="24.5" outlineLevel="1" thickTop="1" thickBot="1" x14ac:dyDescent="0.55000000000000004">
      <c r="C66" s="124" t="s">
        <v>2457</v>
      </c>
      <c r="D66" s="125" t="s">
        <v>1110</v>
      </c>
      <c r="E66" s="51"/>
      <c r="F66" s="52"/>
      <c r="G66" s="52"/>
      <c r="H66" s="51"/>
      <c r="I66" s="51"/>
      <c r="J66" s="53"/>
      <c r="K66" s="53"/>
      <c r="L66" s="54" t="str">
        <f t="shared" si="85"/>
        <v xml:space="preserve">            { line: "«Id y anunciad el Evangelio, (Re,,22)", sC: ""},</v>
      </c>
      <c r="M66" s="55" t="str">
        <f t="shared" si="86"/>
        <v>(</v>
      </c>
      <c r="N66" s="56" t="str">
        <f t="shared" si="2"/>
        <v>Re</v>
      </c>
      <c r="O66" s="57" t="str">
        <f t="shared" si="87"/>
        <v>,</v>
      </c>
      <c r="P66" s="58" t="str">
        <f t="shared" si="4"/>
        <v/>
      </c>
      <c r="Q66" s="59" t="str">
        <f t="shared" si="88"/>
        <v>,</v>
      </c>
      <c r="R66" s="60">
        <f t="shared" si="6"/>
        <v>22</v>
      </c>
      <c r="S66" s="55" t="str">
        <f t="shared" si="89"/>
        <v>)</v>
      </c>
      <c r="T66" s="61" t="str">
        <f t="shared" si="90"/>
        <v/>
      </c>
      <c r="U66" s="62" t="str">
        <f t="shared" si="9"/>
        <v/>
      </c>
      <c r="V66" s="63" t="str">
        <f t="shared" si="91"/>
        <v/>
      </c>
      <c r="W66" s="64" t="str">
        <f t="shared" si="11"/>
        <v/>
      </c>
      <c r="X66" s="63" t="str">
        <f t="shared" si="92"/>
        <v/>
      </c>
      <c r="Y66" s="63" t="str">
        <f t="shared" si="93"/>
        <v/>
      </c>
      <c r="Z66" s="55" t="str">
        <f t="shared" si="94"/>
        <v/>
      </c>
      <c r="AA66" s="65" t="str">
        <f t="shared" si="95"/>
        <v/>
      </c>
      <c r="AB66" s="56" t="str">
        <f t="shared" si="16"/>
        <v/>
      </c>
      <c r="AC66" s="66" t="str">
        <f t="shared" si="96"/>
        <v/>
      </c>
      <c r="AD66" s="58" t="str">
        <f t="shared" si="97"/>
        <v/>
      </c>
      <c r="AE66" s="67" t="str">
        <f t="shared" si="98"/>
        <v/>
      </c>
      <c r="AF66" s="60" t="str">
        <f t="shared" si="99"/>
        <v/>
      </c>
      <c r="AG66" s="60" t="str">
        <f t="shared" si="100"/>
        <v/>
      </c>
      <c r="AH66" s="68" t="str">
        <f t="shared" si="101"/>
        <v/>
      </c>
      <c r="AI66" s="69" t="str">
        <f t="shared" si="23"/>
        <v/>
      </c>
      <c r="AJ66" s="63" t="str">
        <f t="shared" si="102"/>
        <v/>
      </c>
      <c r="AK66" s="63" t="str">
        <f t="shared" si="103"/>
        <v/>
      </c>
      <c r="AL66" s="63" t="str">
        <f t="shared" si="104"/>
        <v/>
      </c>
      <c r="AM66" s="63" t="str">
        <f t="shared" si="105"/>
        <v/>
      </c>
      <c r="AN66" s="63" t="str">
        <f t="shared" si="106"/>
        <v/>
      </c>
    </row>
    <row r="67" spans="1:40" ht="24.5" outlineLevel="1" thickTop="1" thickBot="1" x14ac:dyDescent="0.55000000000000004">
      <c r="C67" s="124" t="s">
        <v>2458</v>
      </c>
      <c r="D67" s="125" t="s">
        <v>1015</v>
      </c>
      <c r="E67" s="51" t="s">
        <v>1016</v>
      </c>
      <c r="F67" s="52"/>
      <c r="G67" s="52"/>
      <c r="H67" s="51"/>
      <c r="I67" s="51"/>
      <c r="J67" s="53"/>
      <c r="K67" s="53"/>
      <c r="L67" s="54" t="str">
        <f t="shared" si="85"/>
        <v xml:space="preserve">            { line: "a todos los pueblos,, (Mi,m,20)", sC: ""},</v>
      </c>
      <c r="M67" s="55" t="str">
        <f t="shared" si="86"/>
        <v>(</v>
      </c>
      <c r="N67" s="56" t="str">
        <f t="shared" si="2"/>
        <v>Mi</v>
      </c>
      <c r="O67" s="57" t="str">
        <f t="shared" si="87"/>
        <v>,</v>
      </c>
      <c r="P67" s="58" t="str">
        <f t="shared" si="4"/>
        <v>m</v>
      </c>
      <c r="Q67" s="59" t="str">
        <f t="shared" si="88"/>
        <v>,</v>
      </c>
      <c r="R67" s="60">
        <f t="shared" si="6"/>
        <v>20</v>
      </c>
      <c r="S67" s="55" t="str">
        <f t="shared" si="89"/>
        <v>)</v>
      </c>
      <c r="T67" s="61" t="str">
        <f t="shared" si="90"/>
        <v/>
      </c>
      <c r="U67" s="62" t="str">
        <f t="shared" si="9"/>
        <v/>
      </c>
      <c r="V67" s="63" t="str">
        <f t="shared" si="91"/>
        <v/>
      </c>
      <c r="W67" s="64" t="str">
        <f t="shared" si="11"/>
        <v/>
      </c>
      <c r="X67" s="63" t="str">
        <f t="shared" si="92"/>
        <v/>
      </c>
      <c r="Y67" s="63" t="str">
        <f t="shared" si="93"/>
        <v/>
      </c>
      <c r="Z67" s="55" t="str">
        <f t="shared" si="94"/>
        <v/>
      </c>
      <c r="AA67" s="65" t="str">
        <f t="shared" si="95"/>
        <v/>
      </c>
      <c r="AB67" s="56" t="str">
        <f t="shared" si="16"/>
        <v/>
      </c>
      <c r="AC67" s="66" t="str">
        <f t="shared" si="96"/>
        <v/>
      </c>
      <c r="AD67" s="58" t="str">
        <f t="shared" si="97"/>
        <v/>
      </c>
      <c r="AE67" s="67" t="str">
        <f t="shared" si="98"/>
        <v/>
      </c>
      <c r="AF67" s="60" t="str">
        <f t="shared" si="99"/>
        <v/>
      </c>
      <c r="AG67" s="60" t="str">
        <f t="shared" si="100"/>
        <v/>
      </c>
      <c r="AH67" s="68" t="str">
        <f t="shared" si="101"/>
        <v/>
      </c>
      <c r="AI67" s="69" t="str">
        <f t="shared" si="23"/>
        <v/>
      </c>
      <c r="AJ67" s="63" t="str">
        <f t="shared" si="102"/>
        <v/>
      </c>
      <c r="AK67" s="63" t="str">
        <f t="shared" si="103"/>
        <v/>
      </c>
      <c r="AL67" s="63" t="str">
        <f t="shared" si="104"/>
        <v/>
      </c>
      <c r="AM67" s="63" t="str">
        <f t="shared" si="105"/>
        <v/>
      </c>
      <c r="AN67" s="63" t="str">
        <f t="shared" si="106"/>
        <v/>
      </c>
    </row>
    <row r="68" spans="1:40" ht="26.5" thickTop="1" thickBot="1" x14ac:dyDescent="0.55000000000000004">
      <c r="A68" s="72"/>
      <c r="B68" s="72"/>
      <c r="C68" s="72"/>
      <c r="D68" s="73"/>
      <c r="E68" s="73"/>
      <c r="F68" s="73"/>
      <c r="G68" s="73"/>
      <c r="H68" s="73"/>
      <c r="I68" s="73"/>
      <c r="J68" s="73"/>
      <c r="K68" s="73"/>
      <c r="L68" s="74" t="s">
        <v>997</v>
      </c>
      <c r="M68" s="55"/>
      <c r="N68" s="56"/>
      <c r="O68" s="57"/>
      <c r="P68" s="58"/>
      <c r="Q68" s="59"/>
      <c r="R68" s="60" t="str">
        <f>IF(N68="Do",10,IF(N68="Re",22,IF(N68="Mi",20,IF(N68="Fa",20,IF(N68="Sol",14,IF(N68="La",20,IF(N68="Si",20,IF(N68="Do#",14,IF(N68="Fa#",15,IF(N68="Sol#",20,IF(N68="Si♭",17,"")))))))))))</f>
        <v/>
      </c>
      <c r="S68" s="55"/>
      <c r="T68" s="61"/>
      <c r="U68" s="62"/>
      <c r="V68" s="63"/>
      <c r="W68" s="64"/>
      <c r="X68" s="63"/>
      <c r="Y68" s="63"/>
      <c r="Z68" s="55"/>
      <c r="AA68" s="65"/>
      <c r="AB68" s="56"/>
      <c r="AC68" s="66"/>
      <c r="AD68" s="58"/>
      <c r="AE68" s="67"/>
      <c r="AF68" s="60"/>
      <c r="AG68" s="60"/>
      <c r="AH68" s="68"/>
      <c r="AI68" s="69"/>
      <c r="AJ68" s="63"/>
      <c r="AK68" s="63"/>
      <c r="AL68" s="63"/>
      <c r="AM68" s="63"/>
      <c r="AN68" s="63"/>
    </row>
    <row r="69" spans="1:40" ht="24.5" outlineLevel="1" thickTop="1" thickBot="1" x14ac:dyDescent="0.55000000000000004">
      <c r="B69" t="s">
        <v>2464</v>
      </c>
      <c r="C69" s="124" t="s">
        <v>2459</v>
      </c>
      <c r="D69" s="125" t="s">
        <v>1015</v>
      </c>
      <c r="E69" s="51" t="s">
        <v>1016</v>
      </c>
      <c r="F69" s="52"/>
      <c r="G69" s="52"/>
      <c r="H69" s="51"/>
      <c r="I69" s="51"/>
      <c r="J69" s="53"/>
      <c r="K69" s="53"/>
      <c r="L69" s="54" t="str">
        <f t="shared" si="85"/>
        <v xml:space="preserve">            { line: "BAUTIZÁNDOLOS, (Mi,m,20)", sC: "pa as"},</v>
      </c>
      <c r="M69" s="55" t="str">
        <f t="shared" si="86"/>
        <v>(</v>
      </c>
      <c r="N69" s="56" t="str">
        <f t="shared" si="2"/>
        <v>Mi</v>
      </c>
      <c r="O69" s="57" t="str">
        <f t="shared" si="87"/>
        <v>,</v>
      </c>
      <c r="P69" s="58" t="str">
        <f t="shared" si="4"/>
        <v>m</v>
      </c>
      <c r="Q69" s="59" t="str">
        <f t="shared" si="88"/>
        <v>,</v>
      </c>
      <c r="R69" s="60">
        <f t="shared" si="6"/>
        <v>20</v>
      </c>
      <c r="S69" s="55" t="str">
        <f t="shared" si="89"/>
        <v>)</v>
      </c>
      <c r="T69" s="61" t="str">
        <f t="shared" si="90"/>
        <v/>
      </c>
      <c r="U69" s="62" t="str">
        <f t="shared" si="9"/>
        <v/>
      </c>
      <c r="V69" s="63" t="str">
        <f t="shared" si="91"/>
        <v/>
      </c>
      <c r="W69" s="64" t="str">
        <f t="shared" si="11"/>
        <v/>
      </c>
      <c r="X69" s="63" t="str">
        <f t="shared" si="92"/>
        <v/>
      </c>
      <c r="Y69" s="63" t="str">
        <f t="shared" si="93"/>
        <v/>
      </c>
      <c r="Z69" s="55" t="str">
        <f t="shared" si="94"/>
        <v/>
      </c>
      <c r="AA69" s="65" t="str">
        <f t="shared" si="95"/>
        <v/>
      </c>
      <c r="AB69" s="56" t="str">
        <f t="shared" si="16"/>
        <v/>
      </c>
      <c r="AC69" s="66" t="str">
        <f t="shared" si="96"/>
        <v/>
      </c>
      <c r="AD69" s="58" t="str">
        <f t="shared" si="97"/>
        <v/>
      </c>
      <c r="AE69" s="67" t="str">
        <f t="shared" si="98"/>
        <v/>
      </c>
      <c r="AF69" s="60" t="str">
        <f t="shared" si="99"/>
        <v/>
      </c>
      <c r="AG69" s="60" t="str">
        <f t="shared" si="100"/>
        <v/>
      </c>
      <c r="AH69" s="68" t="str">
        <f t="shared" si="101"/>
        <v/>
      </c>
      <c r="AI69" s="69" t="str">
        <f t="shared" si="23"/>
        <v/>
      </c>
      <c r="AJ69" s="63" t="str">
        <f t="shared" si="102"/>
        <v/>
      </c>
      <c r="AK69" s="63" t="str">
        <f t="shared" si="103"/>
        <v/>
      </c>
      <c r="AL69" s="63" t="str">
        <f t="shared" si="104"/>
        <v/>
      </c>
      <c r="AM69" s="63" t="str">
        <f t="shared" si="105"/>
        <v/>
      </c>
      <c r="AN69" s="63" t="str">
        <f t="shared" si="106"/>
        <v/>
      </c>
    </row>
    <row r="70" spans="1:40" ht="24.5" outlineLevel="1" thickTop="1" thickBot="1" x14ac:dyDescent="0.55000000000000004">
      <c r="B70" t="s">
        <v>2467</v>
      </c>
      <c r="C70" s="124" t="s">
        <v>2460</v>
      </c>
      <c r="D70" s="125" t="s">
        <v>1110</v>
      </c>
      <c r="E70" s="51"/>
      <c r="F70" s="52"/>
      <c r="G70" s="52"/>
      <c r="H70" s="51"/>
      <c r="I70" s="51"/>
      <c r="J70" s="53"/>
      <c r="K70" s="53"/>
      <c r="L70" s="54" t="str">
        <f t="shared" si="85"/>
        <v xml:space="preserve">            { line: "EN EL NOMBRE DEL PADRE,, (Re,,22)", sC: "as r2"},</v>
      </c>
      <c r="M70" s="55" t="str">
        <f t="shared" si="86"/>
        <v>(</v>
      </c>
      <c r="N70" s="56" t="str">
        <f t="shared" si="2"/>
        <v>Re</v>
      </c>
      <c r="O70" s="57" t="str">
        <f t="shared" si="87"/>
        <v>,</v>
      </c>
      <c r="P70" s="58" t="str">
        <f t="shared" si="4"/>
        <v/>
      </c>
      <c r="Q70" s="59" t="str">
        <f t="shared" si="88"/>
        <v>,</v>
      </c>
      <c r="R70" s="60">
        <f t="shared" si="6"/>
        <v>22</v>
      </c>
      <c r="S70" s="55" t="str">
        <f t="shared" si="89"/>
        <v>)</v>
      </c>
      <c r="T70" s="61" t="str">
        <f t="shared" si="90"/>
        <v/>
      </c>
      <c r="U70" s="62" t="str">
        <f t="shared" si="9"/>
        <v/>
      </c>
      <c r="V70" s="63" t="str">
        <f t="shared" si="91"/>
        <v/>
      </c>
      <c r="W70" s="64" t="str">
        <f t="shared" si="11"/>
        <v/>
      </c>
      <c r="X70" s="63" t="str">
        <f t="shared" si="92"/>
        <v/>
      </c>
      <c r="Y70" s="63" t="str">
        <f t="shared" si="93"/>
        <v/>
      </c>
      <c r="Z70" s="55" t="str">
        <f t="shared" si="94"/>
        <v/>
      </c>
      <c r="AA70" s="65" t="str">
        <f t="shared" si="95"/>
        <v/>
      </c>
      <c r="AB70" s="56" t="str">
        <f t="shared" si="16"/>
        <v/>
      </c>
      <c r="AC70" s="66" t="str">
        <f t="shared" si="96"/>
        <v/>
      </c>
      <c r="AD70" s="58" t="str">
        <f t="shared" si="97"/>
        <v/>
      </c>
      <c r="AE70" s="67" t="str">
        <f t="shared" si="98"/>
        <v/>
      </c>
      <c r="AF70" s="60" t="str">
        <f t="shared" si="99"/>
        <v/>
      </c>
      <c r="AG70" s="60" t="str">
        <f t="shared" si="100"/>
        <v/>
      </c>
      <c r="AH70" s="68" t="str">
        <f t="shared" si="101"/>
        <v/>
      </c>
      <c r="AI70" s="69" t="str">
        <f t="shared" si="23"/>
        <v/>
      </c>
      <c r="AJ70" s="63" t="str">
        <f t="shared" si="102"/>
        <v/>
      </c>
      <c r="AK70" s="63" t="str">
        <f t="shared" si="103"/>
        <v/>
      </c>
      <c r="AL70" s="63" t="str">
        <f t="shared" si="104"/>
        <v/>
      </c>
      <c r="AM70" s="63" t="str">
        <f t="shared" si="105"/>
        <v/>
      </c>
      <c r="AN70" s="63" t="str">
        <f t="shared" si="106"/>
        <v/>
      </c>
    </row>
    <row r="71" spans="1:40" ht="24.5" outlineLevel="1" thickTop="1" thickBot="1" x14ac:dyDescent="0.55000000000000004">
      <c r="B71" t="s">
        <v>1003</v>
      </c>
      <c r="C71" s="124" t="s">
        <v>2461</v>
      </c>
      <c r="D71" s="125" t="s">
        <v>1106</v>
      </c>
      <c r="E71" s="51"/>
      <c r="F71" s="52"/>
      <c r="G71" s="52"/>
      <c r="H71" s="51"/>
      <c r="I71" s="51"/>
      <c r="J71" s="53"/>
      <c r="K71" s="53"/>
      <c r="L71" s="54" t="str">
        <f t="shared" si="85"/>
        <v xml:space="preserve">            { line: "Y DEL HIJO,, (Do,,10)", sC: "as"},</v>
      </c>
      <c r="M71" s="55" t="str">
        <f t="shared" si="86"/>
        <v>(</v>
      </c>
      <c r="N71" s="56" t="str">
        <f t="shared" si="2"/>
        <v>Do</v>
      </c>
      <c r="O71" s="57" t="str">
        <f t="shared" si="87"/>
        <v>,</v>
      </c>
      <c r="P71" s="58" t="str">
        <f t="shared" si="4"/>
        <v/>
      </c>
      <c r="Q71" s="59" t="str">
        <f t="shared" si="88"/>
        <v>,</v>
      </c>
      <c r="R71" s="60">
        <f t="shared" si="6"/>
        <v>10</v>
      </c>
      <c r="S71" s="55" t="str">
        <f t="shared" si="89"/>
        <v>)</v>
      </c>
      <c r="T71" s="61" t="str">
        <f t="shared" si="90"/>
        <v/>
      </c>
      <c r="U71" s="62" t="str">
        <f t="shared" si="9"/>
        <v/>
      </c>
      <c r="V71" s="63" t="str">
        <f t="shared" si="91"/>
        <v/>
      </c>
      <c r="W71" s="64" t="str">
        <f t="shared" si="11"/>
        <v/>
      </c>
      <c r="X71" s="63" t="str">
        <f t="shared" si="92"/>
        <v/>
      </c>
      <c r="Y71" s="63" t="str">
        <f t="shared" si="93"/>
        <v/>
      </c>
      <c r="Z71" s="55" t="str">
        <f t="shared" si="94"/>
        <v/>
      </c>
      <c r="AA71" s="65" t="str">
        <f t="shared" si="95"/>
        <v/>
      </c>
      <c r="AB71" s="56" t="str">
        <f t="shared" si="16"/>
        <v/>
      </c>
      <c r="AC71" s="66" t="str">
        <f t="shared" si="96"/>
        <v/>
      </c>
      <c r="AD71" s="58" t="str">
        <f t="shared" si="97"/>
        <v/>
      </c>
      <c r="AE71" s="67" t="str">
        <f t="shared" si="98"/>
        <v/>
      </c>
      <c r="AF71" s="60" t="str">
        <f t="shared" si="99"/>
        <v/>
      </c>
      <c r="AG71" s="60" t="str">
        <f t="shared" si="100"/>
        <v/>
      </c>
      <c r="AH71" s="68" t="str">
        <f t="shared" si="101"/>
        <v/>
      </c>
      <c r="AI71" s="69" t="str">
        <f t="shared" si="23"/>
        <v/>
      </c>
      <c r="AJ71" s="63" t="str">
        <f t="shared" si="102"/>
        <v/>
      </c>
      <c r="AK71" s="63" t="str">
        <f t="shared" si="103"/>
        <v/>
      </c>
      <c r="AL71" s="63" t="str">
        <f t="shared" si="104"/>
        <v/>
      </c>
      <c r="AM71" s="63" t="str">
        <f t="shared" si="105"/>
        <v/>
      </c>
      <c r="AN71" s="63" t="str">
        <f t="shared" si="106"/>
        <v/>
      </c>
    </row>
    <row r="72" spans="1:40" ht="24.5" outlineLevel="1" thickTop="1" thickBot="1" x14ac:dyDescent="0.55000000000000004">
      <c r="B72" t="s">
        <v>1003</v>
      </c>
      <c r="C72" s="124" t="s">
        <v>2462</v>
      </c>
      <c r="D72" s="125" t="s">
        <v>988</v>
      </c>
      <c r="E72" s="51">
        <v>7</v>
      </c>
      <c r="F72" s="52"/>
      <c r="G72" s="52"/>
      <c r="H72" s="51"/>
      <c r="I72" s="51"/>
      <c r="J72" s="53"/>
      <c r="K72" s="53"/>
      <c r="L72" s="54" t="str">
        <f t="shared" si="85"/>
        <v xml:space="preserve">            { line: "Y DEL ESPÍRITU SANTO., (Si,7,20)", sC: "as"},</v>
      </c>
      <c r="M72" s="55" t="str">
        <f t="shared" si="86"/>
        <v>(</v>
      </c>
      <c r="N72" s="56" t="str">
        <f t="shared" si="2"/>
        <v>Si</v>
      </c>
      <c r="O72" s="57" t="str">
        <f t="shared" si="87"/>
        <v>,</v>
      </c>
      <c r="P72" s="58">
        <f t="shared" si="4"/>
        <v>7</v>
      </c>
      <c r="Q72" s="59" t="str">
        <f t="shared" si="88"/>
        <v>,</v>
      </c>
      <c r="R72" s="60">
        <f t="shared" si="6"/>
        <v>20</v>
      </c>
      <c r="S72" s="55" t="str">
        <f t="shared" si="89"/>
        <v>)</v>
      </c>
      <c r="T72" s="61" t="str">
        <f t="shared" si="90"/>
        <v/>
      </c>
      <c r="U72" s="62" t="str">
        <f t="shared" si="9"/>
        <v/>
      </c>
      <c r="V72" s="63" t="str">
        <f t="shared" si="91"/>
        <v/>
      </c>
      <c r="W72" s="64" t="str">
        <f t="shared" si="11"/>
        <v/>
      </c>
      <c r="X72" s="63" t="str">
        <f t="shared" si="92"/>
        <v/>
      </c>
      <c r="Y72" s="63" t="str">
        <f t="shared" si="93"/>
        <v/>
      </c>
      <c r="Z72" s="55" t="str">
        <f t="shared" si="94"/>
        <v/>
      </c>
      <c r="AA72" s="65" t="str">
        <f t="shared" si="95"/>
        <v/>
      </c>
      <c r="AB72" s="56" t="str">
        <f t="shared" si="16"/>
        <v/>
      </c>
      <c r="AC72" s="66" t="str">
        <f t="shared" si="96"/>
        <v/>
      </c>
      <c r="AD72" s="58" t="str">
        <f t="shared" si="97"/>
        <v/>
      </c>
      <c r="AE72" s="67" t="str">
        <f t="shared" si="98"/>
        <v/>
      </c>
      <c r="AF72" s="60" t="str">
        <f t="shared" si="99"/>
        <v/>
      </c>
      <c r="AG72" s="60" t="str">
        <f t="shared" si="100"/>
        <v/>
      </c>
      <c r="AH72" s="68" t="str">
        <f t="shared" si="101"/>
        <v/>
      </c>
      <c r="AI72" s="69" t="str">
        <f t="shared" si="23"/>
        <v/>
      </c>
      <c r="AJ72" s="63" t="str">
        <f t="shared" si="102"/>
        <v/>
      </c>
      <c r="AK72" s="63" t="str">
        <f t="shared" si="103"/>
        <v/>
      </c>
      <c r="AL72" s="63" t="str">
        <f t="shared" si="104"/>
        <v/>
      </c>
      <c r="AM72" s="63" t="str">
        <f t="shared" si="105"/>
        <v/>
      </c>
      <c r="AN72" s="63" t="str">
        <f t="shared" si="106"/>
        <v/>
      </c>
    </row>
    <row r="73" spans="1:40" ht="24" customHeight="1" thickTop="1" x14ac:dyDescent="0.6">
      <c r="A73" s="94"/>
      <c r="B73" s="94"/>
      <c r="C73" s="94"/>
      <c r="D73" s="94"/>
      <c r="E73" s="94"/>
      <c r="F73" s="94"/>
      <c r="G73" s="94"/>
      <c r="H73" s="94"/>
      <c r="I73" s="94"/>
      <c r="J73" s="94"/>
      <c r="K73" s="94"/>
      <c r="L73" s="98" t="e">
        <f ca="1">_xlfn.CONCAT("]}, // ULTIMA LINEA DEL CANTO: ",L1)</f>
        <v>#N/A</v>
      </c>
      <c r="M73" s="94"/>
    </row>
    <row r="74" spans="1:40" ht="20.5" x14ac:dyDescent="0.35">
      <c r="L74" s="99" t="s">
        <v>1012</v>
      </c>
      <c r="M74" s="100"/>
    </row>
    <row r="75" spans="1:40" ht="15" hidden="1" outlineLevel="1" thickBot="1" x14ac:dyDescent="0.4">
      <c r="M75" s="100"/>
    </row>
    <row r="76" spans="1:40" ht="26.5" hidden="1" outlineLevel="1" thickTop="1" thickBot="1" x14ac:dyDescent="0.55000000000000004">
      <c r="A76" s="72"/>
      <c r="B76" s="72"/>
      <c r="C76" s="72"/>
      <c r="D76" s="73"/>
      <c r="E76" s="73"/>
      <c r="F76" s="73"/>
      <c r="G76" s="73"/>
      <c r="H76" s="73"/>
      <c r="I76" s="73"/>
      <c r="J76" s="73"/>
      <c r="K76" s="73"/>
      <c r="L76" s="74" t="s">
        <v>997</v>
      </c>
      <c r="M76" s="55"/>
      <c r="N76" s="56"/>
      <c r="O76" s="57"/>
      <c r="P76" s="58"/>
      <c r="Q76" s="59"/>
      <c r="R76" s="60" t="str">
        <f t="shared" ref="R76:R85" si="107">IF(N76="Do",10,IF(N76="Re",22,IF(N76="Mi",20,IF(N76="Fa",20,IF(N76="Sol",14,IF(N76="La",20,IF(N76="Si",20,IF(N76="Do#",14,IF(N76="Fa#",15,IF(N76="Sol#",20,IF(N76="Si♭",17,"")))))))))))</f>
        <v/>
      </c>
      <c r="S76" s="55"/>
      <c r="T76" s="61"/>
      <c r="U76" s="62"/>
      <c r="V76" s="63"/>
      <c r="W76" s="64"/>
      <c r="X76" s="63"/>
      <c r="Y76" s="63"/>
      <c r="Z76" s="55"/>
      <c r="AA76" s="65"/>
      <c r="AB76" s="56"/>
      <c r="AC76" s="66"/>
      <c r="AD76" s="58"/>
      <c r="AE76" s="67"/>
      <c r="AF76" s="60"/>
      <c r="AG76" s="60"/>
      <c r="AH76" s="68"/>
      <c r="AI76" s="69"/>
      <c r="AJ76" s="63"/>
      <c r="AK76" s="63"/>
      <c r="AL76" s="63"/>
      <c r="AM76" s="63"/>
      <c r="AN76" s="63"/>
    </row>
    <row r="77" spans="1:40" ht="24.5" hidden="1" outlineLevel="1" thickTop="1" thickBot="1" x14ac:dyDescent="0.55000000000000004">
      <c r="C77" s="78" t="s">
        <v>999</v>
      </c>
      <c r="D77" s="79"/>
      <c r="E77" s="79"/>
      <c r="F77" s="79"/>
      <c r="G77" s="79"/>
      <c r="H77" s="79"/>
      <c r="I77" s="79"/>
      <c r="J77" s="79"/>
      <c r="K77" s="79"/>
      <c r="L77" s="134" t="s">
        <v>1000</v>
      </c>
      <c r="M77" s="55" t="str">
        <f t="shared" ref="M77:M84" si="108">IF(N77="","","(")</f>
        <v/>
      </c>
      <c r="N77" s="56" t="str">
        <f t="shared" ref="N77:N84" si="109">IF(D77="","",D77)</f>
        <v/>
      </c>
      <c r="O77" s="57" t="str">
        <f t="shared" ref="O77:O84" si="110">IF(N77="","",",")</f>
        <v/>
      </c>
      <c r="P77" s="58" t="str">
        <f t="shared" ref="P77:P84" si="111">IF(E77="","",E77)</f>
        <v/>
      </c>
      <c r="Q77" s="59" t="str">
        <f t="shared" ref="Q77:Q84" si="112">IF(N77="","",",")</f>
        <v/>
      </c>
      <c r="R77" s="60" t="str">
        <f t="shared" si="107"/>
        <v/>
      </c>
      <c r="S77" s="55" t="str">
        <f t="shared" ref="S77:S84" si="113">IF(N77="","",")")</f>
        <v/>
      </c>
      <c r="T77" s="61" t="str">
        <f t="shared" ref="T77:T84" si="114">IF(U77="","","(")</f>
        <v/>
      </c>
      <c r="U77" s="62" t="str">
        <f t="shared" ref="U77:U84" si="115">IF(F77="","",F77)</f>
        <v/>
      </c>
      <c r="V77" s="63" t="str">
        <f t="shared" ref="V77:V84" si="116">IF(U77="","",",")</f>
        <v/>
      </c>
      <c r="W77" s="64" t="str">
        <f t="shared" ref="W77:W84" si="117">IF(G77="","",G77)</f>
        <v/>
      </c>
      <c r="X77" s="63" t="str">
        <f t="shared" ref="X77:X84" si="118">IF(U77="","",",")</f>
        <v/>
      </c>
      <c r="Y77" s="63" t="str">
        <f t="shared" ref="Y77:Y84" si="119">IF(U77="","",250)</f>
        <v/>
      </c>
      <c r="Z77" s="55" t="str">
        <f t="shared" ref="Z77:Z84" si="120">IF(U77="","",")")</f>
        <v/>
      </c>
      <c r="AA77" s="65" t="str">
        <f t="shared" ref="AA77:AA84" si="121">IF(AB77="","","(")</f>
        <v/>
      </c>
      <c r="AB77" s="56" t="str">
        <f t="shared" ref="AB77:AB84" si="122">IF(H77="","",H77)</f>
        <v/>
      </c>
      <c r="AC77" s="66" t="str">
        <f t="shared" ref="AC77:AC84" si="123">IF(AB77="","",",")</f>
        <v/>
      </c>
      <c r="AD77" s="58" t="str">
        <f t="shared" ref="AD77:AD84" si="124">IF(I77="","",I77)</f>
        <v/>
      </c>
      <c r="AE77" s="67" t="str">
        <f t="shared" ref="AE77:AE84" si="125">IF(AB77="","",",")</f>
        <v/>
      </c>
      <c r="AF77" s="60" t="str">
        <f t="shared" ref="AF77:AF84" si="126">IF(AB77="","",350)</f>
        <v/>
      </c>
      <c r="AG77" s="60" t="str">
        <f t="shared" ref="AG77:AG84" si="127">IF(AB77="","",")")</f>
        <v/>
      </c>
      <c r="AH77" s="68" t="str">
        <f t="shared" ref="AH77:AH84" si="128">IF(AI77="","","(")</f>
        <v/>
      </c>
      <c r="AI77" s="69" t="str">
        <f t="shared" ref="AI77:AI84" si="129">IF(J77="","",J77)</f>
        <v/>
      </c>
      <c r="AJ77" s="63" t="str">
        <f t="shared" ref="AJ77:AJ84" si="130">IF(AI77="","",",")</f>
        <v/>
      </c>
      <c r="AK77" s="63" t="str">
        <f t="shared" ref="AK77:AK84" si="131">IF(K77="","",K77)</f>
        <v/>
      </c>
      <c r="AL77" s="63" t="str">
        <f t="shared" ref="AL77:AL84" si="132">IF(AI77="","",",")</f>
        <v/>
      </c>
      <c r="AM77" s="63" t="str">
        <f t="shared" ref="AM77:AM84" si="133">IF(AI77="","",450)</f>
        <v/>
      </c>
      <c r="AN77" s="63" t="str">
        <f t="shared" ref="AN77:AN84" si="134">IF(AI77="","",")")</f>
        <v/>
      </c>
    </row>
    <row r="78" spans="1:40" ht="24.5" hidden="1" outlineLevel="1" thickTop="1" thickBot="1" x14ac:dyDescent="0.55000000000000004">
      <c r="B78" t="s">
        <v>1001</v>
      </c>
      <c r="C78" s="81" t="s">
        <v>1002</v>
      </c>
      <c r="D78" s="82"/>
      <c r="E78" s="82"/>
      <c r="F78" s="82"/>
      <c r="G78" s="82"/>
      <c r="H78" s="82"/>
      <c r="I78" s="82"/>
      <c r="J78" s="82"/>
      <c r="K78" s="82"/>
      <c r="L78" s="135" t="str">
        <f>IF(C78="","",_xlfn.CONCAT("       triggerLine: ","""",C78,", ",M78:AN78,""", sC: ","""",B78,""", lines: ["))</f>
        <v xml:space="preserve">       triggerLine: "ASAMBLEA UNO, ", sC: "ta as", lines: [</v>
      </c>
      <c r="M78" s="55" t="str">
        <f t="shared" si="108"/>
        <v/>
      </c>
      <c r="N78" s="56" t="str">
        <f t="shared" si="109"/>
        <v/>
      </c>
      <c r="O78" s="57" t="str">
        <f t="shared" si="110"/>
        <v/>
      </c>
      <c r="P78" s="58" t="str">
        <f t="shared" si="111"/>
        <v/>
      </c>
      <c r="Q78" s="59" t="str">
        <f t="shared" si="112"/>
        <v/>
      </c>
      <c r="R78" s="60" t="str">
        <f t="shared" si="107"/>
        <v/>
      </c>
      <c r="S78" s="55" t="str">
        <f t="shared" si="113"/>
        <v/>
      </c>
      <c r="T78" s="61" t="str">
        <f t="shared" si="114"/>
        <v/>
      </c>
      <c r="U78" s="62" t="str">
        <f t="shared" si="115"/>
        <v/>
      </c>
      <c r="V78" s="63" t="str">
        <f t="shared" si="116"/>
        <v/>
      </c>
      <c r="W78" s="64" t="str">
        <f t="shared" si="117"/>
        <v/>
      </c>
      <c r="X78" s="63" t="str">
        <f t="shared" si="118"/>
        <v/>
      </c>
      <c r="Y78" s="63" t="str">
        <f t="shared" si="119"/>
        <v/>
      </c>
      <c r="Z78" s="55" t="str">
        <f t="shared" si="120"/>
        <v/>
      </c>
      <c r="AA78" s="65" t="str">
        <f t="shared" si="121"/>
        <v/>
      </c>
      <c r="AB78" s="56" t="str">
        <f t="shared" si="122"/>
        <v/>
      </c>
      <c r="AC78" s="66" t="str">
        <f t="shared" si="123"/>
        <v/>
      </c>
      <c r="AD78" s="58" t="str">
        <f t="shared" si="124"/>
        <v/>
      </c>
      <c r="AE78" s="67" t="str">
        <f t="shared" si="125"/>
        <v/>
      </c>
      <c r="AF78" s="60" t="str">
        <f t="shared" si="126"/>
        <v/>
      </c>
      <c r="AG78" s="60" t="str">
        <f t="shared" si="127"/>
        <v/>
      </c>
      <c r="AH78" s="68" t="str">
        <f t="shared" si="128"/>
        <v/>
      </c>
      <c r="AI78" s="69" t="str">
        <f t="shared" si="129"/>
        <v/>
      </c>
      <c r="AJ78" s="63" t="str">
        <f t="shared" si="130"/>
        <v/>
      </c>
      <c r="AK78" s="63" t="str">
        <f t="shared" si="131"/>
        <v/>
      </c>
      <c r="AL78" s="63" t="str">
        <f t="shared" si="132"/>
        <v/>
      </c>
      <c r="AM78" s="63" t="str">
        <f t="shared" si="133"/>
        <v/>
      </c>
      <c r="AN78" s="63" t="str">
        <f t="shared" si="134"/>
        <v/>
      </c>
    </row>
    <row r="79" spans="1:40" ht="24.5" hidden="1" outlineLevel="1" thickTop="1" thickBot="1" x14ac:dyDescent="0.55000000000000004">
      <c r="B79" t="s">
        <v>1003</v>
      </c>
      <c r="C79" s="84" t="s">
        <v>1004</v>
      </c>
      <c r="D79" s="85"/>
      <c r="E79" s="85"/>
      <c r="F79" s="85"/>
      <c r="G79" s="85"/>
      <c r="H79" s="86"/>
      <c r="I79" s="86"/>
      <c r="J79" s="86"/>
      <c r="K79" s="86"/>
      <c r="L79" s="136" t="str">
        <f>IF(C79="","",_xlfn.CONCAT("            { line: ","""",C79,", ",M79:AN79,""", sC: ","""",B79,"""},"))</f>
        <v xml:space="preserve">            { line: "ASAMBLEA DOS, ", sC: "as"},</v>
      </c>
      <c r="M79" s="55" t="str">
        <f t="shared" si="108"/>
        <v/>
      </c>
      <c r="N79" s="56" t="str">
        <f t="shared" si="109"/>
        <v/>
      </c>
      <c r="O79" s="57" t="str">
        <f t="shared" si="110"/>
        <v/>
      </c>
      <c r="P79" s="58" t="str">
        <f t="shared" si="111"/>
        <v/>
      </c>
      <c r="Q79" s="59" t="str">
        <f t="shared" si="112"/>
        <v/>
      </c>
      <c r="R79" s="60" t="str">
        <f t="shared" si="107"/>
        <v/>
      </c>
      <c r="S79" s="55" t="str">
        <f t="shared" si="113"/>
        <v/>
      </c>
      <c r="T79" s="61" t="str">
        <f t="shared" si="114"/>
        <v/>
      </c>
      <c r="U79" s="62" t="str">
        <f t="shared" si="115"/>
        <v/>
      </c>
      <c r="V79" s="63" t="str">
        <f t="shared" si="116"/>
        <v/>
      </c>
      <c r="W79" s="64" t="str">
        <f t="shared" si="117"/>
        <v/>
      </c>
      <c r="X79" s="63" t="str">
        <f t="shared" si="118"/>
        <v/>
      </c>
      <c r="Y79" s="63" t="str">
        <f t="shared" si="119"/>
        <v/>
      </c>
      <c r="Z79" s="55" t="str">
        <f t="shared" si="120"/>
        <v/>
      </c>
      <c r="AA79" s="65" t="str">
        <f t="shared" si="121"/>
        <v/>
      </c>
      <c r="AB79" s="56" t="str">
        <f t="shared" si="122"/>
        <v/>
      </c>
      <c r="AC79" s="66" t="str">
        <f t="shared" si="123"/>
        <v/>
      </c>
      <c r="AD79" s="58" t="str">
        <f t="shared" si="124"/>
        <v/>
      </c>
      <c r="AE79" s="67" t="str">
        <f t="shared" si="125"/>
        <v/>
      </c>
      <c r="AF79" s="60" t="str">
        <f t="shared" si="126"/>
        <v/>
      </c>
      <c r="AG79" s="60" t="str">
        <f t="shared" si="127"/>
        <v/>
      </c>
      <c r="AH79" s="68" t="str">
        <f t="shared" si="128"/>
        <v/>
      </c>
      <c r="AI79" s="69" t="str">
        <f t="shared" si="129"/>
        <v/>
      </c>
      <c r="AJ79" s="63" t="str">
        <f t="shared" si="130"/>
        <v/>
      </c>
      <c r="AK79" s="63" t="str">
        <f t="shared" si="131"/>
        <v/>
      </c>
      <c r="AL79" s="63" t="str">
        <f t="shared" si="132"/>
        <v/>
      </c>
      <c r="AM79" s="63" t="str">
        <f t="shared" si="133"/>
        <v/>
      </c>
      <c r="AN79" s="63" t="str">
        <f t="shared" si="134"/>
        <v/>
      </c>
    </row>
    <row r="80" spans="1:40" ht="24.5" hidden="1" outlineLevel="1" thickTop="1" thickBot="1" x14ac:dyDescent="0.55000000000000004">
      <c r="B80" t="s">
        <v>1003</v>
      </c>
      <c r="C80" s="84" t="s">
        <v>1005</v>
      </c>
      <c r="D80" s="88"/>
      <c r="E80" s="88"/>
      <c r="F80" s="88"/>
      <c r="G80" s="88"/>
      <c r="H80" s="89"/>
      <c r="I80" s="89"/>
      <c r="J80" s="89"/>
      <c r="K80" s="89"/>
      <c r="L80" s="136" t="str">
        <f>IF(C80="","",_xlfn.CONCAT("            { line: ","""",C80,", ",M80:AN80,""", sC: ","""",B80,"""},"))</f>
        <v xml:space="preserve">            { line: "ASAMBLEA TRES, ", sC: "as"},</v>
      </c>
      <c r="M80" s="55" t="str">
        <f t="shared" si="108"/>
        <v/>
      </c>
      <c r="N80" s="56" t="str">
        <f t="shared" si="109"/>
        <v/>
      </c>
      <c r="O80" s="57" t="str">
        <f t="shared" si="110"/>
        <v/>
      </c>
      <c r="P80" s="58" t="str">
        <f t="shared" si="111"/>
        <v/>
      </c>
      <c r="Q80" s="59" t="str">
        <f t="shared" si="112"/>
        <v/>
      </c>
      <c r="R80" s="60" t="str">
        <f t="shared" si="107"/>
        <v/>
      </c>
      <c r="S80" s="55" t="str">
        <f t="shared" si="113"/>
        <v/>
      </c>
      <c r="T80" s="61" t="str">
        <f t="shared" si="114"/>
        <v/>
      </c>
      <c r="U80" s="62" t="str">
        <f t="shared" si="115"/>
        <v/>
      </c>
      <c r="V80" s="63" t="str">
        <f t="shared" si="116"/>
        <v/>
      </c>
      <c r="W80" s="64" t="str">
        <f t="shared" si="117"/>
        <v/>
      </c>
      <c r="X80" s="63" t="str">
        <f t="shared" si="118"/>
        <v/>
      </c>
      <c r="Y80" s="63" t="str">
        <f t="shared" si="119"/>
        <v/>
      </c>
      <c r="Z80" s="55" t="str">
        <f t="shared" si="120"/>
        <v/>
      </c>
      <c r="AA80" s="65" t="str">
        <f t="shared" si="121"/>
        <v/>
      </c>
      <c r="AB80" s="56" t="str">
        <f t="shared" si="122"/>
        <v/>
      </c>
      <c r="AC80" s="66" t="str">
        <f t="shared" si="123"/>
        <v/>
      </c>
      <c r="AD80" s="58" t="str">
        <f t="shared" si="124"/>
        <v/>
      </c>
      <c r="AE80" s="67" t="str">
        <f t="shared" si="125"/>
        <v/>
      </c>
      <c r="AF80" s="60" t="str">
        <f t="shared" si="126"/>
        <v/>
      </c>
      <c r="AG80" s="60" t="str">
        <f t="shared" si="127"/>
        <v/>
      </c>
      <c r="AH80" s="68" t="str">
        <f t="shared" si="128"/>
        <v/>
      </c>
      <c r="AI80" s="69" t="str">
        <f t="shared" si="129"/>
        <v/>
      </c>
      <c r="AJ80" s="63" t="str">
        <f t="shared" si="130"/>
        <v/>
      </c>
      <c r="AK80" s="63" t="str">
        <f t="shared" si="131"/>
        <v/>
      </c>
      <c r="AL80" s="63" t="str">
        <f t="shared" si="132"/>
        <v/>
      </c>
      <c r="AM80" s="63" t="str">
        <f t="shared" si="133"/>
        <v/>
      </c>
      <c r="AN80" s="63" t="str">
        <f t="shared" si="134"/>
        <v/>
      </c>
    </row>
    <row r="81" spans="1:40" ht="24.5" hidden="1" outlineLevel="1" thickTop="1" thickBot="1" x14ac:dyDescent="0.55000000000000004">
      <c r="B81" t="s">
        <v>1003</v>
      </c>
      <c r="C81" s="84" t="s">
        <v>1006</v>
      </c>
      <c r="D81" s="85"/>
      <c r="E81" s="85"/>
      <c r="F81" s="85"/>
      <c r="G81" s="85"/>
      <c r="H81" s="86"/>
      <c r="I81" s="86"/>
      <c r="J81" s="86"/>
      <c r="K81" s="86"/>
      <c r="L81" s="136" t="str">
        <f>IF(C81="","",_xlfn.CONCAT("            { line: ","""",C81,", ",M81:AN81,""", sC: ","""",B81,"""},"))</f>
        <v xml:space="preserve">            { line: "ASAMBLEA CUATRO, ", sC: "as"},</v>
      </c>
      <c r="M81" s="55" t="str">
        <f t="shared" si="108"/>
        <v/>
      </c>
      <c r="N81" s="56" t="str">
        <f t="shared" si="109"/>
        <v/>
      </c>
      <c r="O81" s="57" t="str">
        <f t="shared" si="110"/>
        <v/>
      </c>
      <c r="P81" s="58" t="str">
        <f t="shared" si="111"/>
        <v/>
      </c>
      <c r="Q81" s="59" t="str">
        <f t="shared" si="112"/>
        <v/>
      </c>
      <c r="R81" s="60" t="str">
        <f t="shared" si="107"/>
        <v/>
      </c>
      <c r="S81" s="55" t="str">
        <f t="shared" si="113"/>
        <v/>
      </c>
      <c r="T81" s="61" t="str">
        <f t="shared" si="114"/>
        <v/>
      </c>
      <c r="U81" s="62" t="str">
        <f t="shared" si="115"/>
        <v/>
      </c>
      <c r="V81" s="63" t="str">
        <f t="shared" si="116"/>
        <v/>
      </c>
      <c r="W81" s="64" t="str">
        <f t="shared" si="117"/>
        <v/>
      </c>
      <c r="X81" s="63" t="str">
        <f t="shared" si="118"/>
        <v/>
      </c>
      <c r="Y81" s="63" t="str">
        <f t="shared" si="119"/>
        <v/>
      </c>
      <c r="Z81" s="55" t="str">
        <f t="shared" si="120"/>
        <v/>
      </c>
      <c r="AA81" s="65" t="str">
        <f t="shared" si="121"/>
        <v/>
      </c>
      <c r="AB81" s="56" t="str">
        <f t="shared" si="122"/>
        <v/>
      </c>
      <c r="AC81" s="66" t="str">
        <f t="shared" si="123"/>
        <v/>
      </c>
      <c r="AD81" s="58" t="str">
        <f t="shared" si="124"/>
        <v/>
      </c>
      <c r="AE81" s="67" t="str">
        <f t="shared" si="125"/>
        <v/>
      </c>
      <c r="AF81" s="60" t="str">
        <f t="shared" si="126"/>
        <v/>
      </c>
      <c r="AG81" s="60" t="str">
        <f t="shared" si="127"/>
        <v/>
      </c>
      <c r="AH81" s="68" t="str">
        <f t="shared" si="128"/>
        <v/>
      </c>
      <c r="AI81" s="69" t="str">
        <f t="shared" si="129"/>
        <v/>
      </c>
      <c r="AJ81" s="63" t="str">
        <f t="shared" si="130"/>
        <v/>
      </c>
      <c r="AK81" s="63" t="str">
        <f t="shared" si="131"/>
        <v/>
      </c>
      <c r="AL81" s="63" t="str">
        <f t="shared" si="132"/>
        <v/>
      </c>
      <c r="AM81" s="63" t="str">
        <f t="shared" si="133"/>
        <v/>
      </c>
      <c r="AN81" s="63" t="str">
        <f t="shared" si="134"/>
        <v/>
      </c>
    </row>
    <row r="82" spans="1:40" ht="24.5" hidden="1" outlineLevel="1" thickTop="1" thickBot="1" x14ac:dyDescent="0.55000000000000004">
      <c r="B82" t="s">
        <v>1003</v>
      </c>
      <c r="C82" s="84" t="s">
        <v>1007</v>
      </c>
      <c r="D82" s="88"/>
      <c r="E82" s="88"/>
      <c r="F82" s="88"/>
      <c r="G82" s="88"/>
      <c r="H82" s="89"/>
      <c r="I82" s="89"/>
      <c r="J82" s="89"/>
      <c r="K82" s="89"/>
      <c r="L82" s="136" t="str">
        <f>IF(C82="","",_xlfn.CONCAT("            { line: ","""",C82,", ",M82:AN82,""", sC: ","""",B82,"""},"))</f>
        <v xml:space="preserve">            { line: "ASAMBLEA CISCO, ", sC: "as"},</v>
      </c>
      <c r="M82" s="55" t="str">
        <f t="shared" si="108"/>
        <v/>
      </c>
      <c r="N82" s="56" t="str">
        <f t="shared" si="109"/>
        <v/>
      </c>
      <c r="O82" s="57" t="str">
        <f t="shared" si="110"/>
        <v/>
      </c>
      <c r="P82" s="58" t="str">
        <f t="shared" si="111"/>
        <v/>
      </c>
      <c r="Q82" s="59" t="str">
        <f t="shared" si="112"/>
        <v/>
      </c>
      <c r="R82" s="60" t="str">
        <f t="shared" si="107"/>
        <v/>
      </c>
      <c r="S82" s="55" t="str">
        <f t="shared" si="113"/>
        <v/>
      </c>
      <c r="T82" s="61" t="str">
        <f t="shared" si="114"/>
        <v/>
      </c>
      <c r="U82" s="62" t="str">
        <f t="shared" si="115"/>
        <v/>
      </c>
      <c r="V82" s="63" t="str">
        <f t="shared" si="116"/>
        <v/>
      </c>
      <c r="W82" s="64" t="str">
        <f t="shared" si="117"/>
        <v/>
      </c>
      <c r="X82" s="63" t="str">
        <f t="shared" si="118"/>
        <v/>
      </c>
      <c r="Y82" s="63" t="str">
        <f t="shared" si="119"/>
        <v/>
      </c>
      <c r="Z82" s="55" t="str">
        <f t="shared" si="120"/>
        <v/>
      </c>
      <c r="AA82" s="65" t="str">
        <f t="shared" si="121"/>
        <v/>
      </c>
      <c r="AB82" s="56" t="str">
        <f t="shared" si="122"/>
        <v/>
      </c>
      <c r="AC82" s="66" t="str">
        <f t="shared" si="123"/>
        <v/>
      </c>
      <c r="AD82" s="58" t="str">
        <f t="shared" si="124"/>
        <v/>
      </c>
      <c r="AE82" s="67" t="str">
        <f t="shared" si="125"/>
        <v/>
      </c>
      <c r="AF82" s="60" t="str">
        <f t="shared" si="126"/>
        <v/>
      </c>
      <c r="AG82" s="60" t="str">
        <f t="shared" si="127"/>
        <v/>
      </c>
      <c r="AH82" s="68" t="str">
        <f t="shared" si="128"/>
        <v/>
      </c>
      <c r="AI82" s="69" t="str">
        <f t="shared" si="129"/>
        <v/>
      </c>
      <c r="AJ82" s="63" t="str">
        <f t="shared" si="130"/>
        <v/>
      </c>
      <c r="AK82" s="63" t="str">
        <f t="shared" si="131"/>
        <v/>
      </c>
      <c r="AL82" s="63" t="str">
        <f t="shared" si="132"/>
        <v/>
      </c>
      <c r="AM82" s="63" t="str">
        <f t="shared" si="133"/>
        <v/>
      </c>
      <c r="AN82" s="63" t="str">
        <f t="shared" si="134"/>
        <v/>
      </c>
    </row>
    <row r="83" spans="1:40" ht="24.5" hidden="1" outlineLevel="1" thickTop="1" thickBot="1" x14ac:dyDescent="0.55000000000000004">
      <c r="B83" t="s">
        <v>1003</v>
      </c>
      <c r="C83" s="84" t="s">
        <v>1008</v>
      </c>
      <c r="D83" s="90"/>
      <c r="E83" s="90"/>
      <c r="F83" s="90"/>
      <c r="G83" s="90"/>
      <c r="H83" s="91"/>
      <c r="I83" s="91"/>
      <c r="J83" s="91"/>
      <c r="K83" s="91"/>
      <c r="L83" s="136" t="str">
        <f>IF(C83="","",_xlfn.CONCAT("            { line: ","""",C83,", ",M83:AN83,""", sC: ","""",B83,"""},"))</f>
        <v xml:space="preserve">            { line: "ASAMBLEA SEIS, ", sC: "as"},</v>
      </c>
      <c r="M83" s="55" t="str">
        <f t="shared" si="108"/>
        <v/>
      </c>
      <c r="N83" s="56" t="str">
        <f t="shared" si="109"/>
        <v/>
      </c>
      <c r="O83" s="57" t="str">
        <f t="shared" si="110"/>
        <v/>
      </c>
      <c r="P83" s="58" t="str">
        <f t="shared" si="111"/>
        <v/>
      </c>
      <c r="Q83" s="59" t="str">
        <f t="shared" si="112"/>
        <v/>
      </c>
      <c r="R83" s="60" t="str">
        <f t="shared" si="107"/>
        <v/>
      </c>
      <c r="S83" s="55" t="str">
        <f t="shared" si="113"/>
        <v/>
      </c>
      <c r="T83" s="61" t="str">
        <f t="shared" si="114"/>
        <v/>
      </c>
      <c r="U83" s="62" t="str">
        <f t="shared" si="115"/>
        <v/>
      </c>
      <c r="V83" s="63" t="str">
        <f t="shared" si="116"/>
        <v/>
      </c>
      <c r="W83" s="64" t="str">
        <f t="shared" si="117"/>
        <v/>
      </c>
      <c r="X83" s="63" t="str">
        <f t="shared" si="118"/>
        <v/>
      </c>
      <c r="Y83" s="63" t="str">
        <f t="shared" si="119"/>
        <v/>
      </c>
      <c r="Z83" s="55" t="str">
        <f t="shared" si="120"/>
        <v/>
      </c>
      <c r="AA83" s="65" t="str">
        <f t="shared" si="121"/>
        <v/>
      </c>
      <c r="AB83" s="56" t="str">
        <f t="shared" si="122"/>
        <v/>
      </c>
      <c r="AC83" s="66" t="str">
        <f t="shared" si="123"/>
        <v/>
      </c>
      <c r="AD83" s="58" t="str">
        <f t="shared" si="124"/>
        <v/>
      </c>
      <c r="AE83" s="67" t="str">
        <f t="shared" si="125"/>
        <v/>
      </c>
      <c r="AF83" s="60" t="str">
        <f t="shared" si="126"/>
        <v/>
      </c>
      <c r="AG83" s="60" t="str">
        <f t="shared" si="127"/>
        <v/>
      </c>
      <c r="AH83" s="68" t="str">
        <f t="shared" si="128"/>
        <v/>
      </c>
      <c r="AI83" s="69" t="str">
        <f t="shared" si="129"/>
        <v/>
      </c>
      <c r="AJ83" s="63" t="str">
        <f t="shared" si="130"/>
        <v/>
      </c>
      <c r="AK83" s="63" t="str">
        <f t="shared" si="131"/>
        <v/>
      </c>
      <c r="AL83" s="63" t="str">
        <f t="shared" si="132"/>
        <v/>
      </c>
      <c r="AM83" s="63" t="str">
        <f t="shared" si="133"/>
        <v/>
      </c>
      <c r="AN83" s="63" t="str">
        <f t="shared" si="134"/>
        <v/>
      </c>
    </row>
    <row r="84" spans="1:40" ht="24.5" hidden="1" outlineLevel="1" thickTop="1" thickBot="1" x14ac:dyDescent="0.55000000000000004">
      <c r="B84" t="s">
        <v>1003</v>
      </c>
      <c r="C84" s="92" t="s">
        <v>1009</v>
      </c>
      <c r="D84" s="82"/>
      <c r="E84" s="82"/>
      <c r="F84" s="82"/>
      <c r="G84" s="82"/>
      <c r="H84" s="82"/>
      <c r="I84" s="82"/>
      <c r="J84" s="82"/>
      <c r="K84" s="82"/>
      <c r="L84" s="137" t="str">
        <f>IF(C84="","",_xlfn.CONCAT("            { line: ","""",C84,", ",M84:AN84,""", sC: ","""",B84,"""},  ]},"))</f>
        <v xml:space="preserve">            { line: "ASAMBLEA CIERRE, ", sC: "as"},  ]},</v>
      </c>
      <c r="M84" s="55" t="str">
        <f t="shared" si="108"/>
        <v/>
      </c>
      <c r="N84" s="56" t="str">
        <f t="shared" si="109"/>
        <v/>
      </c>
      <c r="O84" s="57" t="str">
        <f t="shared" si="110"/>
        <v/>
      </c>
      <c r="P84" s="58" t="str">
        <f t="shared" si="111"/>
        <v/>
      </c>
      <c r="Q84" s="59" t="str">
        <f t="shared" si="112"/>
        <v/>
      </c>
      <c r="R84" s="60" t="str">
        <f t="shared" si="107"/>
        <v/>
      </c>
      <c r="S84" s="55" t="str">
        <f t="shared" si="113"/>
        <v/>
      </c>
      <c r="T84" s="61" t="str">
        <f t="shared" si="114"/>
        <v/>
      </c>
      <c r="U84" s="62" t="str">
        <f t="shared" si="115"/>
        <v/>
      </c>
      <c r="V84" s="63" t="str">
        <f t="shared" si="116"/>
        <v/>
      </c>
      <c r="W84" s="64" t="str">
        <f t="shared" si="117"/>
        <v/>
      </c>
      <c r="X84" s="63" t="str">
        <f t="shared" si="118"/>
        <v/>
      </c>
      <c r="Y84" s="63" t="str">
        <f t="shared" si="119"/>
        <v/>
      </c>
      <c r="Z84" s="55" t="str">
        <f t="shared" si="120"/>
        <v/>
      </c>
      <c r="AA84" s="65" t="str">
        <f t="shared" si="121"/>
        <v/>
      </c>
      <c r="AB84" s="56" t="str">
        <f t="shared" si="122"/>
        <v/>
      </c>
      <c r="AC84" s="66" t="str">
        <f t="shared" si="123"/>
        <v/>
      </c>
      <c r="AD84" s="58" t="str">
        <f t="shared" si="124"/>
        <v/>
      </c>
      <c r="AE84" s="67" t="str">
        <f t="shared" si="125"/>
        <v/>
      </c>
      <c r="AF84" s="60" t="str">
        <f t="shared" si="126"/>
        <v/>
      </c>
      <c r="AG84" s="60" t="str">
        <f t="shared" si="127"/>
        <v/>
      </c>
      <c r="AH84" s="68" t="str">
        <f t="shared" si="128"/>
        <v/>
      </c>
      <c r="AI84" s="69" t="str">
        <f t="shared" si="129"/>
        <v/>
      </c>
      <c r="AJ84" s="63" t="str">
        <f t="shared" si="130"/>
        <v/>
      </c>
      <c r="AK84" s="63" t="str">
        <f t="shared" si="131"/>
        <v/>
      </c>
      <c r="AL84" s="63" t="str">
        <f t="shared" si="132"/>
        <v/>
      </c>
      <c r="AM84" s="63" t="str">
        <f t="shared" si="133"/>
        <v/>
      </c>
      <c r="AN84" s="63" t="str">
        <f t="shared" si="134"/>
        <v/>
      </c>
    </row>
    <row r="85" spans="1:40" ht="26.5" hidden="1" outlineLevel="1" thickTop="1" thickBot="1" x14ac:dyDescent="0.55000000000000004">
      <c r="A85" s="72"/>
      <c r="B85" s="72"/>
      <c r="C85" s="72"/>
      <c r="D85" s="73"/>
      <c r="E85" s="73"/>
      <c r="F85" s="73"/>
      <c r="G85" s="73"/>
      <c r="H85" s="73"/>
      <c r="I85" s="73"/>
      <c r="J85" s="73"/>
      <c r="K85" s="73"/>
      <c r="L85" s="74" t="s">
        <v>997</v>
      </c>
      <c r="M85" s="55"/>
      <c r="N85" s="56"/>
      <c r="O85" s="57"/>
      <c r="P85" s="58"/>
      <c r="Q85" s="59"/>
      <c r="R85" s="60" t="str">
        <f t="shared" si="107"/>
        <v/>
      </c>
      <c r="S85" s="55"/>
      <c r="T85" s="61"/>
      <c r="U85" s="62"/>
      <c r="V85" s="63"/>
      <c r="W85" s="64"/>
      <c r="X85" s="63"/>
      <c r="Y85" s="63"/>
      <c r="Z85" s="55"/>
      <c r="AA85" s="65"/>
      <c r="AB85" s="56"/>
      <c r="AC85" s="66"/>
      <c r="AD85" s="58"/>
      <c r="AE85" s="67"/>
      <c r="AF85" s="60"/>
      <c r="AG85" s="60"/>
      <c r="AH85" s="68"/>
      <c r="AI85" s="69"/>
      <c r="AJ85" s="63"/>
      <c r="AK85" s="63"/>
      <c r="AL85" s="63"/>
      <c r="AM85" s="63"/>
      <c r="AN85" s="63"/>
    </row>
    <row r="86" spans="1:40" collapsed="1" x14ac:dyDescent="0.3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4081" r:id="rId4" name="Button 1">
              <controlPr defaultSize="0" print="0" autoFill="0" autoPict="0" macro="[0]!JS_Click">
                <anchor moveWithCells="1" sizeWithCells="1">
                  <from>
                    <xdr:col>3</xdr:col>
                    <xdr:colOff>412750</xdr:colOff>
                    <xdr:row>0</xdr:row>
                    <xdr:rowOff>69850</xdr:rowOff>
                  </from>
                  <to>
                    <xdr:col>8</xdr:col>
                    <xdr:colOff>266700</xdr:colOff>
                    <xdr:row>0</xdr:row>
                    <xdr:rowOff>781050</xdr:rowOff>
                  </to>
                </anchor>
              </controlPr>
            </control>
          </mc:Choice>
        </mc:AlternateContent>
      </controls>
    </mc:Choice>
  </mc:AlternateContent>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DE56F7-60A3-4476-B016-3ED376636B4C}">
  <sheetPr codeName="Sheet93">
    <tabColor rgb="FF00B0F0"/>
  </sheetPr>
  <dimension ref="A1:AN72"/>
  <sheetViews>
    <sheetView zoomScale="85" zoomScaleNormal="85" workbookViewId="0">
      <pane xSplit="2" ySplit="1" topLeftCell="C35" activePane="bottomRight" state="frozen"/>
      <selection pane="topRight" activeCell="C1" sqref="C1"/>
      <selection pane="bottomLeft" activeCell="A2" sqref="A2"/>
      <selection pane="bottomRight" activeCell="A30" sqref="A30:XFD58"/>
    </sheetView>
  </sheetViews>
  <sheetFormatPr defaultRowHeight="14.5" outlineLevelRow="1"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185</v>
      </c>
      <c r="E1" s="39"/>
      <c r="F1" s="39"/>
      <c r="G1" s="39"/>
      <c r="H1" s="39"/>
      <c r="I1" s="39"/>
      <c r="J1" s="39"/>
      <c r="K1" s="39"/>
      <c r="L1" s="120" t="str">
        <f ca="1">UPPER(VLOOKUP(C1,Table223[#Data],3,FALSE))</f>
        <v>CELEBRACIÓN PENITENCIAL (BENDICIÓN PENITENCIAL )</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CELEBRACIÓN PENITENCIAL (BENDICIÓN PENITENCIAL )               ║</v>
      </c>
    </row>
    <row r="5" spans="2:32" ht="23" x14ac:dyDescent="0.35">
      <c r="L5" s="45" t="s">
        <v>986</v>
      </c>
    </row>
    <row r="6" spans="2:32" ht="23" x14ac:dyDescent="0.35">
      <c r="L6" s="121"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celebracionpenitencial(bendicionpenitencial)</v>
      </c>
      <c r="L7" s="122" t="str">
        <f ca="1">_xlfn.CONCAT("        id: ","""",C7,"""",",")</f>
        <v xml:space="preserve">        id: "celebracionpenitencial(bendicionpenitencial)",</v>
      </c>
    </row>
    <row r="8" spans="2:32" ht="23" x14ac:dyDescent="0.35">
      <c r="C8" t="str">
        <f ca="1">PROPER(L1)</f>
        <v>Celebración Penitencial (Bendición Penitencial )</v>
      </c>
      <c r="L8" s="122" t="str">
        <f ca="1">_xlfn.CONCAT("        tt: ","""",C8,"""",",")</f>
        <v xml:space="preserve">        tt: "Celebración Penitencial (Bendición Penitencial )",</v>
      </c>
    </row>
    <row r="9" spans="2:32" ht="23" x14ac:dyDescent="0.35">
      <c r="C9" t="str">
        <f ca="1">PROPER(L1)</f>
        <v>Celebración Penitencial (Bendición Penitencial )</v>
      </c>
      <c r="L9" s="122" t="str">
        <f ca="1">_xlfn.CONCAT("        title: ","""",C9,"""",",")</f>
        <v xml:space="preserve">        title: "Celebración Penitencial (Bendición Penitencial )",</v>
      </c>
    </row>
    <row r="10" spans="2:32" ht="23" x14ac:dyDescent="0.35">
      <c r="C10" t="str">
        <f ca="1">VLOOKUP(C1,Table223[#Data],4,FALSE)</f>
        <v>Acción de gracias</v>
      </c>
      <c r="L10" s="122" t="str">
        <f ca="1">_xlfn.CONCAT("        ","subtitle: ","""",C10,"""",",")</f>
        <v xml:space="preserve">        subtitle: "Acción de gracias",</v>
      </c>
    </row>
    <row r="11" spans="2:32" ht="23" x14ac:dyDescent="0.35">
      <c r="C11" t="str">
        <f ca="1">_xlfn.CONCAT("category: [",VLOOKUP(C1,Table223[#Data],16,FALSE),"],")</f>
        <v>category: ["Liturgia"],</v>
      </c>
      <c r="L11" s="122" t="str">
        <f ca="1">_xlfn.CONCAT("        ",C11)</f>
        <v xml:space="preserve">        category: ["Liturgia"],</v>
      </c>
    </row>
    <row r="12" spans="2:32" ht="23" x14ac:dyDescent="0.35">
      <c r="C12" t="str">
        <f ca="1">VLOOKUP(C1,Table223[#Data],5,FALSE)</f>
        <v>Liturgia</v>
      </c>
      <c r="L12" s="122" t="str">
        <f ca="1">_xlfn.CONCAT("        catCanto: ","""",C12,"""",",   // Precatecumenado | Catecumenado | Liturgia | Eleccion")</f>
        <v xml:space="preserve">        catCanto: "Liturgia",   // Precatecumenado | Catecumenado | Liturgia | Eleccion</v>
      </c>
    </row>
    <row r="13" spans="2:32" ht="23" x14ac:dyDescent="0.35">
      <c r="L13" s="122" t="str">
        <f>_xlfn.CONCAT("        cejilla: ","""",C13,"""",",")</f>
        <v xml:space="preserve">        cejilla: "",</v>
      </c>
    </row>
    <row r="14" spans="2:32" ht="23" x14ac:dyDescent="0.35">
      <c r="L14" s="122" t="str">
        <f>_xlfn.CONCAT("        nCan: ","""",C14,"""",",")</f>
        <v xml:space="preserve">        nCan: "",</v>
      </c>
    </row>
    <row r="15" spans="2:32" ht="23" x14ac:dyDescent="0.35">
      <c r="L15" s="122" t="str">
        <f>_xlfn.CONCAT("        nCanURL: ","""",C15,"""",",")</f>
        <v xml:space="preserve">        nCanURL: "",</v>
      </c>
    </row>
    <row r="16" spans="2:32" ht="23" x14ac:dyDescent="0.35">
      <c r="C16">
        <f ca="1">VLOOKUP(C1,Table223[#Data],1,FALSE)</f>
        <v>185</v>
      </c>
      <c r="L16" s="122" t="str">
        <f ca="1">_xlfn.CONCAT("        dbno: ","""",C16,"""",",")</f>
        <v xml:space="preserve">        dbno: "185",</v>
      </c>
    </row>
    <row r="17" spans="1:40" ht="23" x14ac:dyDescent="0.35">
      <c r="L17" s="122" t="str">
        <f>_xlfn.CONCAT("        notes: ","""",C17,"""",",")</f>
        <v xml:space="preserve">        notes: "",</v>
      </c>
    </row>
    <row r="18" spans="1:40" ht="23" x14ac:dyDescent="0.35">
      <c r="C18" t="s">
        <v>988</v>
      </c>
      <c r="L18" s="122" t="str">
        <f>_xlfn.CONCAT("        mant: ","""",C18,"""",",")</f>
        <v xml:space="preserve">        mant: "Si",</v>
      </c>
    </row>
    <row r="19" spans="1:40" ht="23" x14ac:dyDescent="0.35">
      <c r="C19" t="str">
        <f ca="1">C7</f>
        <v>celebracionpenitencial(bendicionpenitencial)</v>
      </c>
      <c r="L19" s="122" t="str">
        <f ca="1">_xlfn.CONCAT("        audioSrc: ","""https://audio.resucito.do/",C19,".mp3""",",")</f>
        <v xml:space="preserve">        audioSrc: "https://audio.resucito.do/celebracionpenitencial(bendicionpenitencial).mp3",</v>
      </c>
    </row>
    <row r="20" spans="1:40" ht="23" x14ac:dyDescent="0.35">
      <c r="L20" s="45" t="s">
        <v>989</v>
      </c>
    </row>
    <row r="21" spans="1:40" ht="23" x14ac:dyDescent="0.35">
      <c r="L21" s="122" t="s">
        <v>2400</v>
      </c>
    </row>
    <row r="22" spans="1:40" ht="23" x14ac:dyDescent="0.35">
      <c r="L22" s="122" t="s">
        <v>991</v>
      </c>
    </row>
    <row r="23" spans="1:40" ht="23" x14ac:dyDescent="0.35">
      <c r="L23" s="122" t="s">
        <v>992</v>
      </c>
    </row>
    <row r="24" spans="1:40" ht="23" x14ac:dyDescent="0.35">
      <c r="C24" t="s">
        <v>1014</v>
      </c>
      <c r="L24" s="122" t="s">
        <v>993</v>
      </c>
    </row>
    <row r="25" spans="1:40" ht="23" x14ac:dyDescent="0.35">
      <c r="L25" s="122" t="s">
        <v>994</v>
      </c>
    </row>
    <row r="26" spans="1:40" ht="23" x14ac:dyDescent="0.35">
      <c r="B26">
        <f ca="1">+C1-1</f>
        <v>184</v>
      </c>
      <c r="C26" t="e">
        <f ca="1">VLOOKUP(B26,Table4[#Data],13,FALSE)</f>
        <v>#N/A</v>
      </c>
      <c r="L26" s="122" t="e">
        <f ca="1">_xlfn.CONCAT("        ant: ",C26,",")</f>
        <v>#N/A</v>
      </c>
    </row>
    <row r="27" spans="1:40" ht="23" x14ac:dyDescent="0.35">
      <c r="B27">
        <f ca="1">+C1+1</f>
        <v>186</v>
      </c>
      <c r="C27" t="str">
        <f ca="1">VLOOKUP(B27,Table4[#Data],13,FALSE)</f>
        <v>"/src/index.html?canto=corderodedios"</v>
      </c>
      <c r="L27" s="122" t="str">
        <f ca="1">_xlfn.CONCAT("        sig: ",C27,",")</f>
        <v xml:space="preserve">        sig: "/src/index.html?canto=corderodedios",</v>
      </c>
    </row>
    <row r="28" spans="1:40" ht="23" x14ac:dyDescent="0.35">
      <c r="L28" s="45" t="s">
        <v>995</v>
      </c>
    </row>
    <row r="29" spans="1:40" ht="36" thickBot="1" x14ac:dyDescent="0.4">
      <c r="A29" s="48"/>
      <c r="B29" s="48"/>
      <c r="C29" s="48" t="s">
        <v>2401</v>
      </c>
      <c r="D29" s="48"/>
      <c r="E29" s="48"/>
      <c r="F29" s="48"/>
      <c r="G29" s="48"/>
      <c r="H29" s="48"/>
      <c r="I29" s="48"/>
      <c r="J29" s="48"/>
      <c r="K29" s="48"/>
      <c r="L29" s="123" t="s">
        <v>996</v>
      </c>
    </row>
    <row r="30" spans="1:40" ht="24.5" thickTop="1" thickBot="1" x14ac:dyDescent="0.55000000000000004">
      <c r="B30" t="s">
        <v>2466</v>
      </c>
      <c r="C30" s="124" t="s">
        <v>2470</v>
      </c>
      <c r="D30" s="125" t="s">
        <v>1015</v>
      </c>
      <c r="E30" s="51" t="s">
        <v>1016</v>
      </c>
      <c r="F30" s="52"/>
      <c r="G30" s="52"/>
      <c r="H30" s="51"/>
      <c r="I30" s="51"/>
      <c r="J30" s="53"/>
      <c r="K30" s="53"/>
      <c r="L30" s="77" t="str">
        <f>IF(C30="","",_xlfn.CONCAT("            { line: ","""",C30,", ",M30:AN30,""", sC: ","""",B30,"""},"))</f>
        <v xml:space="preserve">            { line: "Ahora, ahora Padre,, (Mi,m,20)", sC: "pa"},</v>
      </c>
      <c r="M30" s="55" t="str">
        <f>IF(N30="","","(")</f>
        <v>(</v>
      </c>
      <c r="N30" s="56" t="str">
        <f>IF(D30="","",D30)</f>
        <v>Mi</v>
      </c>
      <c r="O30" s="57" t="str">
        <f>IF(N30="","",",")</f>
        <v>,</v>
      </c>
      <c r="P30" s="58" t="str">
        <f>IF(E30="","",E30)</f>
        <v>m</v>
      </c>
      <c r="Q30" s="59" t="str">
        <f>IF(N30="","",",")</f>
        <v>,</v>
      </c>
      <c r="R30" s="60">
        <f t="shared" ref="R30:R58" si="0">IF(N30="Do",10,IF(N30="Re",22,IF(N30="Mi",20,IF(N30="Fa",20,IF(N30="Sol",14,IF(N30="La",20,IF(N30="Si",20,IF(N30="Do#",14,IF(N30="Fa#",15,IF(N30="Sol#",20,IF(N30="Si♭",17,"")))))))))))</f>
        <v>20</v>
      </c>
      <c r="S30" s="55" t="str">
        <f>IF(N30="","",")")</f>
        <v>)</v>
      </c>
      <c r="T30" s="61" t="str">
        <f>IF(U30="","","(")</f>
        <v/>
      </c>
      <c r="U30" s="62" t="str">
        <f>IF(F30="","",F30)</f>
        <v/>
      </c>
      <c r="V30" s="63" t="str">
        <f>IF(U30="","",",")</f>
        <v/>
      </c>
      <c r="W30" s="64" t="str">
        <f>IF(G30="","",G30)</f>
        <v/>
      </c>
      <c r="X30" s="63" t="str">
        <f>IF(U30="","",",")</f>
        <v/>
      </c>
      <c r="Y30" s="63" t="str">
        <f>IF(U30="","",250)</f>
        <v/>
      </c>
      <c r="Z30" s="55" t="str">
        <f>IF(U30="","",")")</f>
        <v/>
      </c>
      <c r="AA30" s="65" t="str">
        <f>IF(AB30="","","(")</f>
        <v/>
      </c>
      <c r="AB30" s="56" t="str">
        <f>IF(H30="","",H30)</f>
        <v/>
      </c>
      <c r="AC30" s="66" t="str">
        <f>IF(AB30="","",",")</f>
        <v/>
      </c>
      <c r="AD30" s="58" t="str">
        <f>IF(I30="","",I30)</f>
        <v/>
      </c>
      <c r="AE30" s="67" t="str">
        <f>IF(AB30="","",",")</f>
        <v/>
      </c>
      <c r="AF30" s="60" t="str">
        <f>IF(AB30="","",350)</f>
        <v/>
      </c>
      <c r="AG30" s="60" t="str">
        <f>IF(AB30="","",")")</f>
        <v/>
      </c>
      <c r="AH30" s="68" t="str">
        <f>IF(AI30="","","(")</f>
        <v/>
      </c>
      <c r="AI30" s="69" t="str">
        <f>IF(J30="","",J30)</f>
        <v/>
      </c>
      <c r="AJ30" s="63" t="str">
        <f>IF(AI30="","",",")</f>
        <v/>
      </c>
      <c r="AK30" s="63" t="str">
        <f>IF(K30="","",K30)</f>
        <v/>
      </c>
      <c r="AL30" s="63" t="str">
        <f>IF(AI30="","",",")</f>
        <v/>
      </c>
      <c r="AM30" s="63" t="str">
        <f>IF(AI30="","",450)</f>
        <v/>
      </c>
      <c r="AN30" s="63" t="str">
        <f>IF(AI30="","",")")</f>
        <v/>
      </c>
    </row>
    <row r="31" spans="1:40" ht="24.5" thickTop="1" thickBot="1" x14ac:dyDescent="0.55000000000000004">
      <c r="C31" s="124" t="s">
        <v>2471</v>
      </c>
      <c r="D31" s="125" t="s">
        <v>1110</v>
      </c>
      <c r="E31" s="51"/>
      <c r="F31" s="52"/>
      <c r="G31" s="52"/>
      <c r="H31" s="51"/>
      <c r="I31" s="51"/>
      <c r="J31" s="53"/>
      <c r="K31" s="53"/>
      <c r="L31" s="77" t="str">
        <f>IF(C31="","",_xlfn.CONCAT("            { line: ","""",C31,", ",M31:AN31,""", sC: ","""",B31,"""},"))</f>
        <v xml:space="preserve">            { line: "mira con amor a tu Iglesia, (Re,,22)", sC: ""},</v>
      </c>
      <c r="M31" s="55" t="str">
        <f>IF(N31="","","(")</f>
        <v>(</v>
      </c>
      <c r="N31" s="56" t="str">
        <f>IF(D31="","",D31)</f>
        <v>Re</v>
      </c>
      <c r="O31" s="57" t="str">
        <f>IF(N31="","",",")</f>
        <v>,</v>
      </c>
      <c r="P31" s="58" t="str">
        <f>IF(E31="","",E31)</f>
        <v/>
      </c>
      <c r="Q31" s="59" t="str">
        <f>IF(N31="","",",")</f>
        <v>,</v>
      </c>
      <c r="R31" s="60">
        <f t="shared" si="0"/>
        <v>22</v>
      </c>
      <c r="S31" s="55" t="str">
        <f>IF(N31="","",")")</f>
        <v>)</v>
      </c>
      <c r="T31" s="61" t="str">
        <f>IF(U31="","","(")</f>
        <v/>
      </c>
      <c r="U31" s="62" t="str">
        <f>IF(F31="","",F31)</f>
        <v/>
      </c>
      <c r="V31" s="63" t="str">
        <f>IF(U31="","",",")</f>
        <v/>
      </c>
      <c r="W31" s="64" t="str">
        <f>IF(G31="","",G31)</f>
        <v/>
      </c>
      <c r="X31" s="63" t="str">
        <f>IF(U31="","",",")</f>
        <v/>
      </c>
      <c r="Y31" s="63" t="str">
        <f>IF(U31="","",250)</f>
        <v/>
      </c>
      <c r="Z31" s="55" t="str">
        <f>IF(U31="","",")")</f>
        <v/>
      </c>
      <c r="AA31" s="65" t="str">
        <f>IF(AB31="","","(")</f>
        <v/>
      </c>
      <c r="AB31" s="56" t="str">
        <f>IF(H31="","",H31)</f>
        <v/>
      </c>
      <c r="AC31" s="66" t="str">
        <f>IF(AB31="","",",")</f>
        <v/>
      </c>
      <c r="AD31" s="58" t="str">
        <f>IF(I31="","",I31)</f>
        <v/>
      </c>
      <c r="AE31" s="67" t="str">
        <f>IF(AB31="","",",")</f>
        <v/>
      </c>
      <c r="AF31" s="60" t="str">
        <f>IF(AB31="","",350)</f>
        <v/>
      </c>
      <c r="AG31" s="60" t="str">
        <f>IF(AB31="","",")")</f>
        <v/>
      </c>
      <c r="AH31" s="68" t="str">
        <f>IF(AI31="","","(")</f>
        <v/>
      </c>
      <c r="AI31" s="69" t="str">
        <f>IF(J31="","",J31)</f>
        <v/>
      </c>
      <c r="AJ31" s="63" t="str">
        <f>IF(AI31="","",",")</f>
        <v/>
      </c>
      <c r="AK31" s="63" t="str">
        <f>IF(K31="","",K31)</f>
        <v/>
      </c>
      <c r="AL31" s="63" t="str">
        <f>IF(AI31="","",",")</f>
        <v/>
      </c>
      <c r="AM31" s="63" t="str">
        <f>IF(AI31="","",450)</f>
        <v/>
      </c>
      <c r="AN31" s="63" t="str">
        <f>IF(AI31="","",")")</f>
        <v/>
      </c>
    </row>
    <row r="32" spans="1:40" ht="24.5" thickTop="1" thickBot="1" x14ac:dyDescent="0.55000000000000004">
      <c r="C32" s="124" t="s">
        <v>2472</v>
      </c>
      <c r="D32" s="125" t="s">
        <v>1106</v>
      </c>
      <c r="E32" s="51"/>
      <c r="F32" s="52"/>
      <c r="G32" s="52"/>
      <c r="H32" s="51"/>
      <c r="I32" s="51"/>
      <c r="J32" s="53"/>
      <c r="K32" s="53"/>
      <c r="L32" s="77" t="str">
        <f>IF(C32="","",_xlfn.CONCAT("            { line: ","""",C32,", ",M32:AN32,""", sC: ","""",B32,"""},"))</f>
        <v xml:space="preserve">            { line: "y haz brotar para ella, (Do,,10)", sC: ""},</v>
      </c>
      <c r="M32" s="55" t="str">
        <f>IF(N32="","","(")</f>
        <v>(</v>
      </c>
      <c r="N32" s="56" t="str">
        <f>IF(D32="","",D32)</f>
        <v>Do</v>
      </c>
      <c r="O32" s="57" t="str">
        <f>IF(N32="","",",")</f>
        <v>,</v>
      </c>
      <c r="P32" s="58" t="str">
        <f>IF(E32="","",E32)</f>
        <v/>
      </c>
      <c r="Q32" s="59" t="str">
        <f>IF(N32="","",",")</f>
        <v>,</v>
      </c>
      <c r="R32" s="60">
        <f t="shared" si="0"/>
        <v>10</v>
      </c>
      <c r="S32" s="55" t="str">
        <f>IF(N32="","",")")</f>
        <v>)</v>
      </c>
      <c r="T32" s="61" t="str">
        <f>IF(U32="","","(")</f>
        <v/>
      </c>
      <c r="U32" s="62" t="str">
        <f>IF(F32="","",F32)</f>
        <v/>
      </c>
      <c r="V32" s="63" t="str">
        <f>IF(U32="","",",")</f>
        <v/>
      </c>
      <c r="W32" s="64" t="str">
        <f>IF(G32="","",G32)</f>
        <v/>
      </c>
      <c r="X32" s="63" t="str">
        <f>IF(U32="","",",")</f>
        <v/>
      </c>
      <c r="Y32" s="63" t="str">
        <f>IF(U32="","",250)</f>
        <v/>
      </c>
      <c r="Z32" s="55" t="str">
        <f>IF(U32="","",")")</f>
        <v/>
      </c>
      <c r="AA32" s="65" t="str">
        <f>IF(AB32="","","(")</f>
        <v/>
      </c>
      <c r="AB32" s="56" t="str">
        <f>IF(H32="","",H32)</f>
        <v/>
      </c>
      <c r="AC32" s="66" t="str">
        <f>IF(AB32="","",",")</f>
        <v/>
      </c>
      <c r="AD32" s="58" t="str">
        <f>IF(I32="","",I32)</f>
        <v/>
      </c>
      <c r="AE32" s="67" t="str">
        <f>IF(AB32="","",",")</f>
        <v/>
      </c>
      <c r="AF32" s="60" t="str">
        <f>IF(AB32="","",350)</f>
        <v/>
      </c>
      <c r="AG32" s="60" t="str">
        <f>IF(AB32="","",")")</f>
        <v/>
      </c>
      <c r="AH32" s="68" t="str">
        <f>IF(AI32="","","(")</f>
        <v/>
      </c>
      <c r="AI32" s="69" t="str">
        <f>IF(J32="","",J32)</f>
        <v/>
      </c>
      <c r="AJ32" s="63" t="str">
        <f>IF(AI32="","",",")</f>
        <v/>
      </c>
      <c r="AK32" s="63" t="str">
        <f>IF(K32="","",K32)</f>
        <v/>
      </c>
      <c r="AL32" s="63" t="str">
        <f>IF(AI32="","",",")</f>
        <v/>
      </c>
      <c r="AM32" s="63" t="str">
        <f>IF(AI32="","",450)</f>
        <v/>
      </c>
      <c r="AN32" s="63" t="str">
        <f>IF(AI32="","",")")</f>
        <v/>
      </c>
    </row>
    <row r="33" spans="1:40" ht="24.5" thickTop="1" thickBot="1" x14ac:dyDescent="0.55000000000000004">
      <c r="C33" s="124" t="s">
        <v>2473</v>
      </c>
      <c r="D33" s="125" t="s">
        <v>988</v>
      </c>
      <c r="E33" s="51">
        <v>7</v>
      </c>
      <c r="F33" s="52"/>
      <c r="G33" s="52"/>
      <c r="H33" s="51"/>
      <c r="I33" s="51"/>
      <c r="J33" s="53"/>
      <c r="K33" s="53"/>
      <c r="L33" s="77" t="str">
        <f>IF(C33="","",_xlfn.CONCAT("            { line: ","""",C33,", ",M33:AN33,""", sC: ","""",B33,"""},"))</f>
        <v xml:space="preserve">            { line: "la fuente del Bautismo., (Si,7,20)", sC: ""},</v>
      </c>
      <c r="M33" s="55" t="str">
        <f>IF(N33="","","(")</f>
        <v>(</v>
      </c>
      <c r="N33" s="56" t="str">
        <f>IF(D33="","",D33)</f>
        <v>Si</v>
      </c>
      <c r="O33" s="57" t="str">
        <f>IF(N33="","",",")</f>
        <v>,</v>
      </c>
      <c r="P33" s="58">
        <f>IF(E33="","",E33)</f>
        <v>7</v>
      </c>
      <c r="Q33" s="59" t="str">
        <f>IF(N33="","",",")</f>
        <v>,</v>
      </c>
      <c r="R33" s="60">
        <f t="shared" si="0"/>
        <v>20</v>
      </c>
      <c r="S33" s="55" t="str">
        <f>IF(N33="","",")")</f>
        <v>)</v>
      </c>
      <c r="T33" s="61" t="str">
        <f>IF(U33="","","(")</f>
        <v/>
      </c>
      <c r="U33" s="62" t="str">
        <f>IF(F33="","",F33)</f>
        <v/>
      </c>
      <c r="V33" s="63" t="str">
        <f>IF(U33="","",",")</f>
        <v/>
      </c>
      <c r="W33" s="64" t="str">
        <f>IF(G33="","",G33)</f>
        <v/>
      </c>
      <c r="X33" s="63" t="str">
        <f>IF(U33="","",",")</f>
        <v/>
      </c>
      <c r="Y33" s="63" t="str">
        <f>IF(U33="","",250)</f>
        <v/>
      </c>
      <c r="Z33" s="55" t="str">
        <f>IF(U33="","",")")</f>
        <v/>
      </c>
      <c r="AA33" s="65" t="str">
        <f>IF(AB33="","","(")</f>
        <v/>
      </c>
      <c r="AB33" s="56" t="str">
        <f>IF(H33="","",H33)</f>
        <v/>
      </c>
      <c r="AC33" s="66" t="str">
        <f>IF(AB33="","",",")</f>
        <v/>
      </c>
      <c r="AD33" s="58" t="str">
        <f>IF(I33="","",I33)</f>
        <v/>
      </c>
      <c r="AE33" s="67" t="str">
        <f>IF(AB33="","",",")</f>
        <v/>
      </c>
      <c r="AF33" s="60" t="str">
        <f>IF(AB33="","",350)</f>
        <v/>
      </c>
      <c r="AG33" s="60" t="str">
        <f>IF(AB33="","",")")</f>
        <v/>
      </c>
      <c r="AH33" s="68" t="str">
        <f>IF(AI33="","","(")</f>
        <v/>
      </c>
      <c r="AI33" s="69" t="str">
        <f>IF(J33="","",J33)</f>
        <v/>
      </c>
      <c r="AJ33" s="63" t="str">
        <f>IF(AI33="","",",")</f>
        <v/>
      </c>
      <c r="AK33" s="63" t="str">
        <f>IF(K33="","",K33)</f>
        <v/>
      </c>
      <c r="AL33" s="63" t="str">
        <f>IF(AI33="","",",")</f>
        <v/>
      </c>
      <c r="AM33" s="63" t="str">
        <f>IF(AI33="","",450)</f>
        <v/>
      </c>
      <c r="AN33" s="63" t="str">
        <f>IF(AI33="","",")")</f>
        <v/>
      </c>
    </row>
    <row r="34" spans="1:40" ht="26.5" thickTop="1" thickBot="1" x14ac:dyDescent="0.55000000000000004">
      <c r="A34" s="72"/>
      <c r="B34" s="72"/>
      <c r="C34" s="72"/>
      <c r="D34" s="73"/>
      <c r="E34" s="73"/>
      <c r="F34" s="73"/>
      <c r="G34" s="73"/>
      <c r="H34" s="73"/>
      <c r="I34" s="73"/>
      <c r="J34" s="73"/>
      <c r="K34" s="73"/>
      <c r="L34" s="74" t="s">
        <v>997</v>
      </c>
      <c r="M34" s="55"/>
      <c r="N34" s="56"/>
      <c r="O34" s="57"/>
      <c r="P34" s="58"/>
      <c r="Q34" s="59"/>
      <c r="R34" s="60" t="str">
        <f t="shared" si="0"/>
        <v/>
      </c>
      <c r="S34" s="55"/>
      <c r="T34" s="61"/>
      <c r="U34" s="62"/>
      <c r="V34" s="63"/>
      <c r="W34" s="64"/>
      <c r="X34" s="63"/>
      <c r="Y34" s="63"/>
      <c r="Z34" s="55"/>
      <c r="AA34" s="65"/>
      <c r="AB34" s="56"/>
      <c r="AC34" s="66"/>
      <c r="AD34" s="58"/>
      <c r="AE34" s="67"/>
      <c r="AF34" s="60"/>
      <c r="AG34" s="60"/>
      <c r="AH34" s="68"/>
      <c r="AI34" s="69"/>
      <c r="AJ34" s="63"/>
      <c r="AK34" s="63"/>
      <c r="AL34" s="63"/>
      <c r="AM34" s="63"/>
      <c r="AN34" s="63"/>
    </row>
    <row r="35" spans="1:40" ht="24.5" thickTop="1" thickBot="1" x14ac:dyDescent="0.55000000000000004">
      <c r="C35" s="124" t="s">
        <v>2474</v>
      </c>
      <c r="D35" s="125" t="s">
        <v>1015</v>
      </c>
      <c r="E35" s="51" t="s">
        <v>1016</v>
      </c>
      <c r="F35" s="52" t="s">
        <v>1110</v>
      </c>
      <c r="G35" s="52"/>
      <c r="H35" s="51"/>
      <c r="I35" s="51"/>
      <c r="J35" s="53"/>
      <c r="K35" s="53"/>
      <c r="L35" s="77" t="str">
        <f>IF(C35="","",_xlfn.CONCAT("            { line: ","""",C35,", ",M35:AN35,""", sC: ","""",B35,"""},"))</f>
        <v xml:space="preserve">            { line: "Infunde en esta agua,, (Mi,m,20)(Re,,250)", sC: ""},</v>
      </c>
      <c r="M35" s="55" t="str">
        <f>IF(N35="","","(")</f>
        <v>(</v>
      </c>
      <c r="N35" s="56" t="str">
        <f>IF(D35="","",D35)</f>
        <v>Mi</v>
      </c>
      <c r="O35" s="57" t="str">
        <f>IF(N35="","",",")</f>
        <v>,</v>
      </c>
      <c r="P35" s="58" t="str">
        <f>IF(E35="","",E35)</f>
        <v>m</v>
      </c>
      <c r="Q35" s="59" t="str">
        <f>IF(N35="","",",")</f>
        <v>,</v>
      </c>
      <c r="R35" s="60">
        <f t="shared" si="0"/>
        <v>20</v>
      </c>
      <c r="S35" s="55" t="str">
        <f>IF(N35="","",")")</f>
        <v>)</v>
      </c>
      <c r="T35" s="61" t="str">
        <f>IF(U35="","","(")</f>
        <v>(</v>
      </c>
      <c r="U35" s="62" t="str">
        <f>IF(F35="","",F35)</f>
        <v>Re</v>
      </c>
      <c r="V35" s="63" t="str">
        <f>IF(U35="","",",")</f>
        <v>,</v>
      </c>
      <c r="W35" s="64" t="str">
        <f>IF(G35="","",G35)</f>
        <v/>
      </c>
      <c r="X35" s="63" t="str">
        <f>IF(U35="","",",")</f>
        <v>,</v>
      </c>
      <c r="Y35" s="63">
        <f>IF(U35="","",250)</f>
        <v>250</v>
      </c>
      <c r="Z35" s="55" t="str">
        <f>IF(U35="","",")")</f>
        <v>)</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1:40" ht="24.5" thickTop="1" thickBot="1" x14ac:dyDescent="0.55000000000000004">
      <c r="C36" s="124" t="s">
        <v>2475</v>
      </c>
      <c r="D36" s="125" t="s">
        <v>1106</v>
      </c>
      <c r="E36" s="51"/>
      <c r="F36" s="52"/>
      <c r="G36" s="52"/>
      <c r="H36" s="51"/>
      <c r="I36" s="51"/>
      <c r="J36" s="53"/>
      <c r="K36" s="53"/>
      <c r="L36" s="54" t="str">
        <f>IF(C36="","",_xlfn.CONCAT("            { line: ","""",C36,", ",M36:AN36,""", sC: ","""",B36,"""},"))</f>
        <v xml:space="preserve">            { line: "por obra del Espíritu Santo,, (Do,,10)", sC: ""},</v>
      </c>
      <c r="M36" s="55" t="str">
        <f>IF(N36="","","(")</f>
        <v>(</v>
      </c>
      <c r="N36" s="56" t="str">
        <f>IF(D36="","",D36)</f>
        <v>Do</v>
      </c>
      <c r="O36" s="57" t="str">
        <f>IF(N36="","",",")</f>
        <v>,</v>
      </c>
      <c r="P36" s="58" t="str">
        <f>IF(E36="","",E36)</f>
        <v/>
      </c>
      <c r="Q36" s="59" t="str">
        <f>IF(N36="","",",")</f>
        <v>,</v>
      </c>
      <c r="R36" s="60">
        <f t="shared" si="0"/>
        <v>10</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4.5" thickTop="1" thickBot="1" x14ac:dyDescent="0.55000000000000004">
      <c r="C37" s="124" t="s">
        <v>2476</v>
      </c>
      <c r="D37" s="125" t="s">
        <v>988</v>
      </c>
      <c r="E37" s="51">
        <v>7</v>
      </c>
      <c r="F37" s="52"/>
      <c r="G37" s="52"/>
      <c r="H37" s="51"/>
      <c r="I37" s="51"/>
      <c r="J37" s="53"/>
      <c r="K37" s="53"/>
      <c r="L37" s="54" t="str">
        <f>IF(C37="","",_xlfn.CONCAT("            { line: ","""",C37,", ",M37:AN37,""", sC: ","""",B37,"""},"))</f>
        <v xml:space="preserve">            { line: "la gracia de tu Único Hijo,, (Si,7,20)", sC: ""},</v>
      </c>
      <c r="M37" s="55" t="str">
        <f>IF(N37="","","(")</f>
        <v>(</v>
      </c>
      <c r="N37" s="56" t="str">
        <f>IF(D37="","",D37)</f>
        <v>Si</v>
      </c>
      <c r="O37" s="57" t="str">
        <f>IF(N37="","",",")</f>
        <v>,</v>
      </c>
      <c r="P37" s="58">
        <f>IF(E37="","",E37)</f>
        <v>7</v>
      </c>
      <c r="Q37" s="59" t="str">
        <f>IF(N37="","",",")</f>
        <v>,</v>
      </c>
      <c r="R37" s="60">
        <f t="shared" si="0"/>
        <v>20</v>
      </c>
      <c r="S37" s="55" t="str">
        <f>IF(N37="","",")")</f>
        <v>)</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6.5" thickTop="1" thickBot="1" x14ac:dyDescent="0.55000000000000004">
      <c r="A38" s="72"/>
      <c r="B38" s="72"/>
      <c r="C38" s="72"/>
      <c r="D38" s="73"/>
      <c r="E38" s="73"/>
      <c r="F38" s="73"/>
      <c r="G38" s="73"/>
      <c r="H38" s="73"/>
      <c r="I38" s="73"/>
      <c r="J38" s="73"/>
      <c r="K38" s="73"/>
      <c r="L38" s="74" t="s">
        <v>997</v>
      </c>
      <c r="M38" s="55"/>
      <c r="N38" s="56"/>
      <c r="O38" s="57"/>
      <c r="P38" s="58"/>
      <c r="Q38" s="59"/>
      <c r="R38" s="60" t="str">
        <f t="shared" si="0"/>
        <v/>
      </c>
      <c r="S38" s="55"/>
      <c r="T38" s="61"/>
      <c r="U38" s="62"/>
      <c r="V38" s="63"/>
      <c r="W38" s="64"/>
      <c r="X38" s="63"/>
      <c r="Y38" s="63"/>
      <c r="Z38" s="55"/>
      <c r="AA38" s="65"/>
      <c r="AB38" s="56"/>
      <c r="AC38" s="66"/>
      <c r="AD38" s="58"/>
      <c r="AE38" s="67"/>
      <c r="AF38" s="60"/>
      <c r="AG38" s="60"/>
      <c r="AH38" s="68"/>
      <c r="AI38" s="69"/>
      <c r="AJ38" s="63"/>
      <c r="AK38" s="63"/>
      <c r="AL38" s="63"/>
      <c r="AM38" s="63"/>
      <c r="AN38" s="63"/>
    </row>
    <row r="39" spans="1:40" ht="24.5" thickTop="1" thickBot="1" x14ac:dyDescent="0.55000000000000004">
      <c r="C39" s="124" t="s">
        <v>2477</v>
      </c>
      <c r="D39" s="125" t="s">
        <v>1015</v>
      </c>
      <c r="E39" s="51" t="s">
        <v>1016</v>
      </c>
      <c r="F39" s="52" t="s">
        <v>1110</v>
      </c>
      <c r="G39" s="52"/>
      <c r="H39" s="51"/>
      <c r="I39" s="51"/>
      <c r="J39" s="53"/>
      <c r="K39" s="53"/>
      <c r="L39" s="54" t="str">
        <f>IF(C39="","",_xlfn.CONCAT("            { line: ","""",C39,", ",M39:AN39,""", sC: ","""",B39,"""},"))</f>
        <v xml:space="preserve">            { line: "para que por el Sacramento del Bautismo, (Mi,m,20)(Re,,250)", sC: ""},</v>
      </c>
      <c r="M39" s="55" t="str">
        <f>IF(N39="","","(")</f>
        <v>(</v>
      </c>
      <c r="N39" s="56" t="str">
        <f>IF(D39="","",D39)</f>
        <v>Mi</v>
      </c>
      <c r="O39" s="57" t="str">
        <f>IF(N39="","",",")</f>
        <v>,</v>
      </c>
      <c r="P39" s="58" t="str">
        <f>IF(E39="","",E39)</f>
        <v>m</v>
      </c>
      <c r="Q39" s="59" t="str">
        <f>IF(N39="","",",")</f>
        <v>,</v>
      </c>
      <c r="R39" s="60">
        <f t="shared" si="0"/>
        <v>20</v>
      </c>
      <c r="S39" s="55" t="str">
        <f>IF(N39="","",")")</f>
        <v>)</v>
      </c>
      <c r="T39" s="61" t="str">
        <f>IF(U39="","","(")</f>
        <v>(</v>
      </c>
      <c r="U39" s="62" t="str">
        <f>IF(F39="","",F39)</f>
        <v>Re</v>
      </c>
      <c r="V39" s="63" t="str">
        <f>IF(U39="","",",")</f>
        <v>,</v>
      </c>
      <c r="W39" s="64" t="str">
        <f>IF(G39="","",G39)</f>
        <v/>
      </c>
      <c r="X39" s="63" t="str">
        <f>IF(U39="","",",")</f>
        <v>,</v>
      </c>
      <c r="Y39" s="63">
        <f>IF(U39="","",250)</f>
        <v>250</v>
      </c>
      <c r="Z39" s="55" t="str">
        <f>IF(U39="","",")")</f>
        <v>)</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4.5" thickTop="1" thickBot="1" x14ac:dyDescent="0.55000000000000004">
      <c r="C40" s="124" t="s">
        <v>2478</v>
      </c>
      <c r="D40" s="125" t="s">
        <v>1015</v>
      </c>
      <c r="E40" s="51" t="s">
        <v>1016</v>
      </c>
      <c r="F40" s="52"/>
      <c r="G40" s="52"/>
      <c r="H40" s="51"/>
      <c r="I40" s="51"/>
      <c r="J40" s="53"/>
      <c r="K40" s="53"/>
      <c r="L40" s="77" t="str">
        <f>IF(C40="","",_xlfn.CONCAT("            { line: ","""",C40,", ",M40:AN40,""", sC: ","""",B40,"""},"))</f>
        <v xml:space="preserve">            { line: "el hombre, hecho a tu imagen,, (Mi,m,20)", sC: ""},</v>
      </c>
      <c r="M40" s="55" t="str">
        <f>IF(N40="","","(")</f>
        <v>(</v>
      </c>
      <c r="N40" s="56" t="str">
        <f>IF(D40="","",D40)</f>
        <v>Mi</v>
      </c>
      <c r="O40" s="57" t="str">
        <f>IF(N40="","",",")</f>
        <v>,</v>
      </c>
      <c r="P40" s="58" t="str">
        <f>IF(E40="","",E40)</f>
        <v>m</v>
      </c>
      <c r="Q40" s="59" t="str">
        <f>IF(N40="","",",")</f>
        <v>,</v>
      </c>
      <c r="R40" s="60">
        <f t="shared" si="0"/>
        <v>20</v>
      </c>
      <c r="S40" s="55" t="str">
        <f>IF(N40="","",")")</f>
        <v>)</v>
      </c>
      <c r="T40" s="61" t="str">
        <f>IF(U40="","","(")</f>
        <v/>
      </c>
      <c r="U40" s="62" t="str">
        <f>IF(F40="","",F40)</f>
        <v/>
      </c>
      <c r="V40" s="63" t="str">
        <f>IF(U40="","",",")</f>
        <v/>
      </c>
      <c r="W40" s="64" t="str">
        <f>IF(G40="","",G40)</f>
        <v/>
      </c>
      <c r="X40" s="63" t="str">
        <f>IF(U40="","",",")</f>
        <v/>
      </c>
      <c r="Y40" s="63" t="str">
        <f>IF(U40="","",250)</f>
        <v/>
      </c>
      <c r="Z40" s="55" t="str">
        <f>IF(U40="","",")")</f>
        <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1:40" ht="24.5" thickTop="1" thickBot="1" x14ac:dyDescent="0.55000000000000004">
      <c r="C41" s="124" t="s">
        <v>2479</v>
      </c>
      <c r="D41" s="125" t="s">
        <v>1110</v>
      </c>
      <c r="E41" s="51"/>
      <c r="F41" s="52"/>
      <c r="G41" s="52"/>
      <c r="H41" s="51"/>
      <c r="I41" s="51"/>
      <c r="J41" s="53"/>
      <c r="K41" s="53"/>
      <c r="L41" s="77" t="str">
        <f>IF(C41="","",_xlfn.CONCAT("            { line: ","""",C41,", ",M41:AN41,""", sC: ","""",B41,"""},"))</f>
        <v xml:space="preserve">            { line: "sea lavado de todos sus pecados, (Re,,22)", sC: ""},</v>
      </c>
      <c r="M41" s="55" t="str">
        <f>IF(N41="","","(")</f>
        <v>(</v>
      </c>
      <c r="N41" s="56" t="str">
        <f>IF(D41="","",D41)</f>
        <v>Re</v>
      </c>
      <c r="O41" s="57" t="str">
        <f>IF(N41="","",",")</f>
        <v>,</v>
      </c>
      <c r="P41" s="58" t="str">
        <f>IF(E41="","",E41)</f>
        <v/>
      </c>
      <c r="Q41" s="59" t="str">
        <f>IF(N41="","",",")</f>
        <v>,</v>
      </c>
      <c r="R41" s="60">
        <f t="shared" si="0"/>
        <v>22</v>
      </c>
      <c r="S41" s="55" t="str">
        <f>IF(N41="","",")")</f>
        <v>)</v>
      </c>
      <c r="T41" s="61" t="str">
        <f>IF(U41="","","(")</f>
        <v/>
      </c>
      <c r="U41" s="62" t="str">
        <f>IF(F41="","",F41)</f>
        <v/>
      </c>
      <c r="V41" s="63" t="str">
        <f>IF(U41="","",",")</f>
        <v/>
      </c>
      <c r="W41" s="64" t="str">
        <f>IF(G41="","",G41)</f>
        <v/>
      </c>
      <c r="X41" s="63" t="str">
        <f>IF(U41="","",",")</f>
        <v/>
      </c>
      <c r="Y41" s="63" t="str">
        <f>IF(U41="","",250)</f>
        <v/>
      </c>
      <c r="Z41" s="55" t="str">
        <f>IF(U41="","",")")</f>
        <v/>
      </c>
      <c r="AA41" s="65" t="str">
        <f>IF(AB41="","","(")</f>
        <v/>
      </c>
      <c r="AB41" s="56" t="str">
        <f>IF(H41="","",H41)</f>
        <v/>
      </c>
      <c r="AC41" s="66" t="str">
        <f>IF(AB41="","",",")</f>
        <v/>
      </c>
      <c r="AD41" s="58" t="str">
        <f>IF(I41="","",I41)</f>
        <v/>
      </c>
      <c r="AE41" s="67" t="str">
        <f>IF(AB41="","",",")</f>
        <v/>
      </c>
      <c r="AF41" s="60" t="str">
        <f>IF(AB41="","",350)</f>
        <v/>
      </c>
      <c r="AG41" s="60" t="str">
        <f>IF(AB41="","",")")</f>
        <v/>
      </c>
      <c r="AH41" s="68" t="str">
        <f>IF(AI41="","","(")</f>
        <v/>
      </c>
      <c r="AI41" s="69" t="str">
        <f>IF(J41="","",J41)</f>
        <v/>
      </c>
      <c r="AJ41" s="63" t="str">
        <f>IF(AI41="","",",")</f>
        <v/>
      </c>
      <c r="AK41" s="63" t="str">
        <f>IF(K41="","",K41)</f>
        <v/>
      </c>
      <c r="AL41" s="63" t="str">
        <f>IF(AI41="","",",")</f>
        <v/>
      </c>
      <c r="AM41" s="63" t="str">
        <f>IF(AI41="","",450)</f>
        <v/>
      </c>
      <c r="AN41" s="63" t="str">
        <f>IF(AI41="","",")")</f>
        <v/>
      </c>
    </row>
    <row r="42" spans="1:40" ht="24.5" thickTop="1" thickBot="1" x14ac:dyDescent="0.55000000000000004">
      <c r="C42" s="124" t="s">
        <v>2480</v>
      </c>
      <c r="D42" s="125" t="s">
        <v>1106</v>
      </c>
      <c r="E42" s="51"/>
      <c r="F42" s="52"/>
      <c r="G42" s="52"/>
      <c r="H42" s="51"/>
      <c r="I42" s="51"/>
      <c r="J42" s="53"/>
      <c r="K42" s="53"/>
      <c r="L42" s="77" t="str">
        <f>IF(C42="","",_xlfn.CONCAT("            { line: ","""",C42,", ",M42:AN42,""", sC: ","""",B42,"""},"))</f>
        <v xml:space="preserve">            { line: "y del agua y del Espíritu Santo, (Do,,10)", sC: ""},</v>
      </c>
      <c r="M42" s="55" t="str">
        <f>IF(N42="","","(")</f>
        <v>(</v>
      </c>
      <c r="N42" s="56" t="str">
        <f>IF(D42="","",D42)</f>
        <v>Do</v>
      </c>
      <c r="O42" s="57" t="str">
        <f>IF(N42="","",",")</f>
        <v>,</v>
      </c>
      <c r="P42" s="58" t="str">
        <f>IF(E42="","",E42)</f>
        <v/>
      </c>
      <c r="Q42" s="59" t="str">
        <f>IF(N42="","",",")</f>
        <v>,</v>
      </c>
      <c r="R42" s="60">
        <f t="shared" si="0"/>
        <v>10</v>
      </c>
      <c r="S42" s="55" t="str">
        <f>IF(N42="","",")")</f>
        <v>)</v>
      </c>
      <c r="T42" s="61" t="str">
        <f>IF(U42="","","(")</f>
        <v/>
      </c>
      <c r="U42" s="62" t="str">
        <f>IF(F42="","",F42)</f>
        <v/>
      </c>
      <c r="V42" s="63" t="str">
        <f>IF(U42="","",",")</f>
        <v/>
      </c>
      <c r="W42" s="64" t="str">
        <f>IF(G42="","",G42)</f>
        <v/>
      </c>
      <c r="X42" s="63" t="str">
        <f>IF(U42="","",",")</f>
        <v/>
      </c>
      <c r="Y42" s="63" t="str">
        <f>IF(U42="","",250)</f>
        <v/>
      </c>
      <c r="Z42" s="55" t="str">
        <f>IF(U42="","",")")</f>
        <v/>
      </c>
      <c r="AA42" s="65" t="str">
        <f>IF(AB42="","","(")</f>
        <v/>
      </c>
      <c r="AB42" s="56" t="str">
        <f>IF(H42="","",H42)</f>
        <v/>
      </c>
      <c r="AC42" s="66" t="str">
        <f>IF(AB42="","",",")</f>
        <v/>
      </c>
      <c r="AD42" s="58" t="str">
        <f>IF(I42="","",I42)</f>
        <v/>
      </c>
      <c r="AE42" s="67" t="str">
        <f>IF(AB42="","",",")</f>
        <v/>
      </c>
      <c r="AF42" s="60" t="str">
        <f>IF(AB42="","",350)</f>
        <v/>
      </c>
      <c r="AG42" s="60" t="str">
        <f>IF(AB42="","",")")</f>
        <v/>
      </c>
      <c r="AH42" s="68" t="str">
        <f>IF(AI42="","","(")</f>
        <v/>
      </c>
      <c r="AI42" s="69" t="str">
        <f>IF(J42="","",J42)</f>
        <v/>
      </c>
      <c r="AJ42" s="63" t="str">
        <f>IF(AI42="","",",")</f>
        <v/>
      </c>
      <c r="AK42" s="63" t="str">
        <f>IF(K42="","",K42)</f>
        <v/>
      </c>
      <c r="AL42" s="63" t="str">
        <f>IF(AI42="","",",")</f>
        <v/>
      </c>
      <c r="AM42" s="63" t="str">
        <f>IF(AI42="","",450)</f>
        <v/>
      </c>
      <c r="AN42" s="63" t="str">
        <f>IF(AI42="","",")")</f>
        <v/>
      </c>
    </row>
    <row r="43" spans="1:40" ht="24.5" thickTop="1" thickBot="1" x14ac:dyDescent="0.55000000000000004">
      <c r="C43" s="124" t="s">
        <v>2481</v>
      </c>
      <c r="D43" s="125" t="s">
        <v>988</v>
      </c>
      <c r="E43" s="51">
        <v>7</v>
      </c>
      <c r="F43" s="52"/>
      <c r="G43" s="52"/>
      <c r="H43" s="51"/>
      <c r="I43" s="51"/>
      <c r="J43" s="53"/>
      <c r="K43" s="53"/>
      <c r="L43" s="77" t="str">
        <f>IF(C43="","",_xlfn.CONCAT("            { line: ","""",C43,", ",M43:AN43,""", sC: ","""",B43,"""},"))</f>
        <v xml:space="preserve">            { line: "renazca como nueva criatura., (Si,7,20)", sC: ""},</v>
      </c>
      <c r="M43" s="55" t="str">
        <f>IF(N43="","","(")</f>
        <v>(</v>
      </c>
      <c r="N43" s="56" t="str">
        <f>IF(D43="","",D43)</f>
        <v>Si</v>
      </c>
      <c r="O43" s="57" t="str">
        <f>IF(N43="","",",")</f>
        <v>,</v>
      </c>
      <c r="P43" s="58">
        <f>IF(E43="","",E43)</f>
        <v>7</v>
      </c>
      <c r="Q43" s="59" t="str">
        <f>IF(N43="","",",")</f>
        <v>,</v>
      </c>
      <c r="R43" s="60">
        <f t="shared" si="0"/>
        <v>20</v>
      </c>
      <c r="S43" s="55" t="str">
        <f>IF(N43="","",")")</f>
        <v>)</v>
      </c>
      <c r="T43" s="61" t="str">
        <f>IF(U43="","","(")</f>
        <v/>
      </c>
      <c r="U43" s="62" t="str">
        <f>IF(F43="","",F43)</f>
        <v/>
      </c>
      <c r="V43" s="63" t="str">
        <f>IF(U43="","",",")</f>
        <v/>
      </c>
      <c r="W43" s="64" t="str">
        <f>IF(G43="","",G43)</f>
        <v/>
      </c>
      <c r="X43" s="63" t="str">
        <f>IF(U43="","",",")</f>
        <v/>
      </c>
      <c r="Y43" s="63" t="str">
        <f>IF(U43="","",250)</f>
        <v/>
      </c>
      <c r="Z43" s="55" t="str">
        <f>IF(U43="","",")")</f>
        <v/>
      </c>
      <c r="AA43" s="65" t="str">
        <f>IF(AB43="","","(")</f>
        <v/>
      </c>
      <c r="AB43" s="56" t="str">
        <f>IF(H43="","",H43)</f>
        <v/>
      </c>
      <c r="AC43" s="66" t="str">
        <f>IF(AB43="","",",")</f>
        <v/>
      </c>
      <c r="AD43" s="58" t="str">
        <f>IF(I43="","",I43)</f>
        <v/>
      </c>
      <c r="AE43" s="67" t="str">
        <f>IF(AB43="","",",")</f>
        <v/>
      </c>
      <c r="AF43" s="60" t="str">
        <f>IF(AB43="","",350)</f>
        <v/>
      </c>
      <c r="AG43" s="60" t="str">
        <f>IF(AB43="","",")")</f>
        <v/>
      </c>
      <c r="AH43" s="68" t="str">
        <f>IF(AI43="","","(")</f>
        <v/>
      </c>
      <c r="AI43" s="69" t="str">
        <f>IF(J43="","",J43)</f>
        <v/>
      </c>
      <c r="AJ43" s="63" t="str">
        <f>IF(AI43="","",",")</f>
        <v/>
      </c>
      <c r="AK43" s="63" t="str">
        <f>IF(K43="","",K43)</f>
        <v/>
      </c>
      <c r="AL43" s="63" t="str">
        <f>IF(AI43="","",",")</f>
        <v/>
      </c>
      <c r="AM43" s="63" t="str">
        <f>IF(AI43="","",450)</f>
        <v/>
      </c>
      <c r="AN43" s="63" t="str">
        <f>IF(AI43="","",")")</f>
        <v/>
      </c>
    </row>
    <row r="44" spans="1:40" ht="36.5" thickTop="1" thickBot="1" x14ac:dyDescent="0.55000000000000004">
      <c r="A44" s="75"/>
      <c r="B44" s="75"/>
      <c r="C44" s="75" t="s">
        <v>2401</v>
      </c>
      <c r="D44" s="76"/>
      <c r="E44" s="76"/>
      <c r="F44" s="76"/>
      <c r="G44" s="76"/>
      <c r="H44" s="76"/>
      <c r="I44" s="76"/>
      <c r="J44" s="76"/>
      <c r="K44" s="76"/>
      <c r="L44" s="123" t="s">
        <v>998</v>
      </c>
      <c r="M44" s="126"/>
      <c r="N44" s="56"/>
      <c r="O44" s="127"/>
      <c r="P44" s="58"/>
      <c r="Q44" s="128"/>
      <c r="R44" s="60" t="str">
        <f t="shared" si="0"/>
        <v/>
      </c>
      <c r="S44" s="126"/>
      <c r="T44" s="129"/>
      <c r="U44" s="130"/>
      <c r="V44" s="131"/>
      <c r="W44" s="132"/>
      <c r="X44" s="131"/>
      <c r="Y44" s="131"/>
      <c r="Z44" s="126"/>
      <c r="AA44" s="65"/>
      <c r="AB44" s="56"/>
      <c r="AC44" s="66"/>
      <c r="AD44" s="58"/>
      <c r="AE44" s="67"/>
      <c r="AF44" s="60"/>
      <c r="AG44" s="60"/>
      <c r="AH44" s="65"/>
      <c r="AI44" s="133"/>
      <c r="AJ44" s="131"/>
      <c r="AK44" s="131"/>
      <c r="AL44" s="131"/>
      <c r="AM44" s="131"/>
      <c r="AN44" s="131"/>
    </row>
    <row r="45" spans="1:40" ht="24.5" outlineLevel="1" thickTop="1" thickBot="1" x14ac:dyDescent="0.55000000000000004">
      <c r="C45" s="124" t="s">
        <v>2482</v>
      </c>
      <c r="D45" s="125" t="s">
        <v>1015</v>
      </c>
      <c r="E45" s="51" t="s">
        <v>1016</v>
      </c>
      <c r="F45" s="52"/>
      <c r="G45" s="52"/>
      <c r="H45" s="51"/>
      <c r="I45" s="51"/>
      <c r="J45" s="53"/>
      <c r="K45" s="53"/>
      <c r="L45" s="54" t="str">
        <f>IF(C45="","",_xlfn.CONCAT("            { line: ","""",C45,", ",M45:AN45,""", sC: ","""",B45,"""},"))</f>
        <v xml:space="preserve">            { line: "Descienda, Padre,, (Mi,m,20)", sC: ""},</v>
      </c>
      <c r="M45" s="55" t="str">
        <f>IF(N45="","","(")</f>
        <v>(</v>
      </c>
      <c r="N45" s="56" t="str">
        <f>IF(D45="","",D45)</f>
        <v>Mi</v>
      </c>
      <c r="O45" s="57" t="str">
        <f>IF(N45="","",",")</f>
        <v>,</v>
      </c>
      <c r="P45" s="58" t="str">
        <f>IF(E45="","",E45)</f>
        <v>m</v>
      </c>
      <c r="Q45" s="59" t="str">
        <f>IF(N45="","",",")</f>
        <v>,</v>
      </c>
      <c r="R45" s="60">
        <f t="shared" si="0"/>
        <v>20</v>
      </c>
      <c r="S45" s="55" t="str">
        <f>IF(N45="","",")")</f>
        <v>)</v>
      </c>
      <c r="T45" s="61" t="str">
        <f>IF(U45="","","(")</f>
        <v/>
      </c>
      <c r="U45" s="62" t="str">
        <f>IF(F45="","",F45)</f>
        <v/>
      </c>
      <c r="V45" s="63" t="str">
        <f>IF(U45="","",",")</f>
        <v/>
      </c>
      <c r="W45" s="64" t="str">
        <f>IF(G45="","",G45)</f>
        <v/>
      </c>
      <c r="X45" s="63" t="str">
        <f>IF(U45="","",",")</f>
        <v/>
      </c>
      <c r="Y45" s="63" t="str">
        <f>IF(U45="","",250)</f>
        <v/>
      </c>
      <c r="Z45" s="55" t="str">
        <f>IF(U45="","",")")</f>
        <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1:40" ht="24.5" outlineLevel="1" thickTop="1" thickBot="1" x14ac:dyDescent="0.55000000000000004">
      <c r="C46" s="124" t="s">
        <v>2483</v>
      </c>
      <c r="D46" s="125" t="s">
        <v>1017</v>
      </c>
      <c r="E46" s="51" t="s">
        <v>1016</v>
      </c>
      <c r="F46" s="52" t="s">
        <v>988</v>
      </c>
      <c r="G46" s="52">
        <v>7</v>
      </c>
      <c r="H46" s="51"/>
      <c r="I46" s="51"/>
      <c r="J46" s="53"/>
      <c r="K46" s="53"/>
      <c r="L46" s="54" t="str">
        <f>IF(C46="","",_xlfn.CONCAT("            { line: ","""",C46,", ",M46:AN46,""", sC: ","""",B46,"""},"))</f>
        <v xml:space="preserve">            { line: "en esta agua, por obra de tu Hijo,, (La,m,20)(Si,7,250)", sC: ""},</v>
      </c>
      <c r="M46" s="55" t="str">
        <f>IF(N46="","","(")</f>
        <v>(</v>
      </c>
      <c r="N46" s="56" t="str">
        <f>IF(D46="","",D46)</f>
        <v>La</v>
      </c>
      <c r="O46" s="57" t="str">
        <f>IF(N46="","",",")</f>
        <v>,</v>
      </c>
      <c r="P46" s="58" t="str">
        <f>IF(E46="","",E46)</f>
        <v>m</v>
      </c>
      <c r="Q46" s="59" t="str">
        <f>IF(N46="","",",")</f>
        <v>,</v>
      </c>
      <c r="R46" s="60">
        <f t="shared" si="0"/>
        <v>20</v>
      </c>
      <c r="S46" s="55" t="str">
        <f>IF(N46="","",")")</f>
        <v>)</v>
      </c>
      <c r="T46" s="61" t="str">
        <f>IF(U46="","","(")</f>
        <v>(</v>
      </c>
      <c r="U46" s="62" t="str">
        <f>IF(F46="","",F46)</f>
        <v>Si</v>
      </c>
      <c r="V46" s="63" t="str">
        <f>IF(U46="","",",")</f>
        <v>,</v>
      </c>
      <c r="W46" s="64">
        <f>IF(G46="","",G46)</f>
        <v>7</v>
      </c>
      <c r="X46" s="63" t="str">
        <f>IF(U46="","",",")</f>
        <v>,</v>
      </c>
      <c r="Y46" s="63">
        <f>IF(U46="","",250)</f>
        <v>250</v>
      </c>
      <c r="Z46" s="55" t="str">
        <f>IF(U46="","",")")</f>
        <v>)</v>
      </c>
      <c r="AA46" s="65" t="str">
        <f>IF(AB46="","","(")</f>
        <v/>
      </c>
      <c r="AB46" s="56" t="str">
        <f>IF(H46="","",H46)</f>
        <v/>
      </c>
      <c r="AC46" s="66" t="str">
        <f>IF(AB46="","",",")</f>
        <v/>
      </c>
      <c r="AD46" s="58" t="str">
        <f>IF(I46="","",I46)</f>
        <v/>
      </c>
      <c r="AE46" s="67" t="str">
        <f>IF(AB46="","",",")</f>
        <v/>
      </c>
      <c r="AF46" s="60" t="str">
        <f>IF(AB46="","",350)</f>
        <v/>
      </c>
      <c r="AG46" s="60" t="str">
        <f>IF(AB46="","",")")</f>
        <v/>
      </c>
      <c r="AH46" s="68" t="str">
        <f>IF(AI46="","","(")</f>
        <v/>
      </c>
      <c r="AI46" s="69" t="str">
        <f>IF(J46="","",J46)</f>
        <v/>
      </c>
      <c r="AJ46" s="63" t="str">
        <f>IF(AI46="","",",")</f>
        <v/>
      </c>
      <c r="AK46" s="63" t="str">
        <f>IF(K46="","",K46)</f>
        <v/>
      </c>
      <c r="AL46" s="63" t="str">
        <f>IF(AI46="","",",")</f>
        <v/>
      </c>
      <c r="AM46" s="63" t="str">
        <f>IF(AI46="","",450)</f>
        <v/>
      </c>
      <c r="AN46" s="63" t="str">
        <f>IF(AI46="","",")")</f>
        <v/>
      </c>
    </row>
    <row r="47" spans="1:40" ht="24.5" outlineLevel="1" thickTop="1" thickBot="1" x14ac:dyDescent="0.55000000000000004">
      <c r="C47" s="124" t="s">
        <v>2484</v>
      </c>
      <c r="D47" s="125" t="s">
        <v>1015</v>
      </c>
      <c r="E47" s="51" t="s">
        <v>1016</v>
      </c>
      <c r="F47" s="52"/>
      <c r="G47" s="52"/>
      <c r="H47" s="51"/>
      <c r="I47" s="51"/>
      <c r="J47" s="53"/>
      <c r="K47" s="53"/>
      <c r="L47" s="54" t="str">
        <f>IF(C47="","",_xlfn.CONCAT("            { line: ","""",C47,", ",M47:AN47,""", sC: ","""",B47,"""},"))</f>
        <v xml:space="preserve">            { line: "la potencia del Espíritu Santo., (Mi,m,20)", sC: ""},</v>
      </c>
      <c r="M47" s="55" t="str">
        <f>IF(N47="","","(")</f>
        <v>(</v>
      </c>
      <c r="N47" s="56" t="str">
        <f>IF(D47="","",D47)</f>
        <v>Mi</v>
      </c>
      <c r="O47" s="57" t="str">
        <f>IF(N47="","",",")</f>
        <v>,</v>
      </c>
      <c r="P47" s="58" t="str">
        <f>IF(E47="","",E47)</f>
        <v>m</v>
      </c>
      <c r="Q47" s="59" t="str">
        <f>IF(N47="","",",")</f>
        <v>,</v>
      </c>
      <c r="R47" s="60">
        <f t="shared" si="0"/>
        <v>20</v>
      </c>
      <c r="S47" s="55" t="str">
        <f>IF(N47="","",")")</f>
        <v>)</v>
      </c>
      <c r="T47" s="61" t="str">
        <f>IF(U47="","","(")</f>
        <v/>
      </c>
      <c r="U47" s="62" t="str">
        <f>IF(F47="","",F47)</f>
        <v/>
      </c>
      <c r="V47" s="63" t="str">
        <f>IF(U47="","",",")</f>
        <v/>
      </c>
      <c r="W47" s="64" t="str">
        <f>IF(G47="","",G47)</f>
        <v/>
      </c>
      <c r="X47" s="63" t="str">
        <f>IF(U47="","",",")</f>
        <v/>
      </c>
      <c r="Y47" s="63" t="str">
        <f>IF(U47="","",250)</f>
        <v/>
      </c>
      <c r="Z47" s="55" t="str">
        <f>IF(U47="","",")")</f>
        <v/>
      </c>
      <c r="AA47" s="65" t="str">
        <f>IF(AB47="","","(")</f>
        <v/>
      </c>
      <c r="AB47" s="56" t="str">
        <f>IF(H47="","",H47)</f>
        <v/>
      </c>
      <c r="AC47" s="66" t="str">
        <f>IF(AB47="","",",")</f>
        <v/>
      </c>
      <c r="AD47" s="58" t="str">
        <f>IF(I47="","",I47)</f>
        <v/>
      </c>
      <c r="AE47" s="67" t="str">
        <f>IF(AB47="","",",")</f>
        <v/>
      </c>
      <c r="AF47" s="60" t="str">
        <f>IF(AB47="","",350)</f>
        <v/>
      </c>
      <c r="AG47" s="60" t="str">
        <f>IF(AB47="","",")")</f>
        <v/>
      </c>
      <c r="AH47" s="68" t="str">
        <f>IF(AI47="","","(")</f>
        <v/>
      </c>
      <c r="AI47" s="69" t="str">
        <f>IF(J47="","",J47)</f>
        <v/>
      </c>
      <c r="AJ47" s="63" t="str">
        <f>IF(AI47="","",",")</f>
        <v/>
      </c>
      <c r="AK47" s="63" t="str">
        <f>IF(K47="","",K47)</f>
        <v/>
      </c>
      <c r="AL47" s="63" t="str">
        <f>IF(AI47="","",",")</f>
        <v/>
      </c>
      <c r="AM47" s="63" t="str">
        <f>IF(AI47="","",450)</f>
        <v/>
      </c>
      <c r="AN47" s="63" t="str">
        <f>IF(AI47="","",")")</f>
        <v/>
      </c>
    </row>
    <row r="48" spans="1:40" ht="26.5" thickTop="1" thickBot="1" x14ac:dyDescent="0.55000000000000004">
      <c r="A48" s="72"/>
      <c r="B48" s="72"/>
      <c r="C48" s="72"/>
      <c r="D48" s="73"/>
      <c r="E48" s="73"/>
      <c r="F48" s="73"/>
      <c r="G48" s="73"/>
      <c r="H48" s="73"/>
      <c r="I48" s="73"/>
      <c r="J48" s="73"/>
      <c r="K48" s="73"/>
      <c r="L48" s="74" t="s">
        <v>997</v>
      </c>
      <c r="M48" s="55"/>
      <c r="N48" s="56"/>
      <c r="O48" s="57"/>
      <c r="P48" s="58"/>
      <c r="Q48" s="59"/>
      <c r="R48" s="60" t="str">
        <f t="shared" si="0"/>
        <v/>
      </c>
      <c r="S48" s="55"/>
      <c r="T48" s="61"/>
      <c r="U48" s="62"/>
      <c r="V48" s="63"/>
      <c r="W48" s="64"/>
      <c r="X48" s="63"/>
      <c r="Y48" s="63"/>
      <c r="Z48" s="55"/>
      <c r="AA48" s="65"/>
      <c r="AB48" s="56"/>
      <c r="AC48" s="66"/>
      <c r="AD48" s="58"/>
      <c r="AE48" s="67"/>
      <c r="AF48" s="60"/>
      <c r="AG48" s="60"/>
      <c r="AH48" s="68"/>
      <c r="AI48" s="69"/>
      <c r="AJ48" s="63"/>
      <c r="AK48" s="63"/>
      <c r="AL48" s="63"/>
      <c r="AM48" s="63"/>
      <c r="AN48" s="63"/>
    </row>
    <row r="49" spans="1:40" ht="24.5" outlineLevel="1" thickTop="1" thickBot="1" x14ac:dyDescent="0.55000000000000004">
      <c r="C49" s="124" t="s">
        <v>2485</v>
      </c>
      <c r="D49" s="125"/>
      <c r="E49" s="51"/>
      <c r="F49" s="52"/>
      <c r="G49" s="52"/>
      <c r="H49" s="51"/>
      <c r="I49" s="51"/>
      <c r="J49" s="53"/>
      <c r="K49" s="53"/>
      <c r="L49" s="54" t="str">
        <f>IF(C49="","",_xlfn.CONCAT("            { line: ","""",C49,", ",M49:AN49,""", sC: ","""",B49,"""},"))</f>
        <v xml:space="preserve">            { line: "Para que todos aquellos que hoy reciban, ", sC: ""},</v>
      </c>
      <c r="M49" s="55" t="str">
        <f>IF(N49="","","(")</f>
        <v/>
      </c>
      <c r="N49" s="56" t="str">
        <f>IF(D49="","",D49)</f>
        <v/>
      </c>
      <c r="O49" s="57" t="str">
        <f>IF(N49="","",",")</f>
        <v/>
      </c>
      <c r="P49" s="58" t="str">
        <f>IF(E49="","",E49)</f>
        <v/>
      </c>
      <c r="Q49" s="59" t="str">
        <f>IF(N49="","",",")</f>
        <v/>
      </c>
      <c r="R49" s="60" t="str">
        <f t="shared" si="0"/>
        <v/>
      </c>
      <c r="S49" s="55" t="str">
        <f>IF(N49="","",")")</f>
        <v/>
      </c>
      <c r="T49" s="61" t="str">
        <f>IF(U49="","","(")</f>
        <v/>
      </c>
      <c r="U49" s="62" t="str">
        <f>IF(F49="","",F49)</f>
        <v/>
      </c>
      <c r="V49" s="63" t="str">
        <f>IF(U49="","",",")</f>
        <v/>
      </c>
      <c r="W49" s="64" t="str">
        <f>IF(G49="","",G49)</f>
        <v/>
      </c>
      <c r="X49" s="63" t="str">
        <f>IF(U49="","",",")</f>
        <v/>
      </c>
      <c r="Y49" s="63" t="str">
        <f>IF(U49="","",250)</f>
        <v/>
      </c>
      <c r="Z49" s="55" t="str">
        <f>IF(U49="","",")")</f>
        <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4.5" outlineLevel="1" thickTop="1" thickBot="1" x14ac:dyDescent="0.55000000000000004">
      <c r="C50" s="124" t="s">
        <v>2486</v>
      </c>
      <c r="D50" s="125" t="s">
        <v>1110</v>
      </c>
      <c r="E50" s="51"/>
      <c r="F50" s="52" t="s">
        <v>1015</v>
      </c>
      <c r="G50" s="52" t="s">
        <v>1016</v>
      </c>
      <c r="H50" s="51"/>
      <c r="I50" s="51"/>
      <c r="J50" s="53"/>
      <c r="K50" s="53"/>
      <c r="L50" s="54" t="str">
        <f>IF(C50="","",_xlfn.CONCAT("            { line: ","""",C50,", ",M50:AN50,""", sC: ","""",B50,"""},"))</f>
        <v xml:space="preserve">            { line: "el Bautismo, sean sepultados con Cristo., (Re,,22)(Mi,m,250)", sC: ""},</v>
      </c>
      <c r="M50" s="55" t="str">
        <f>IF(N50="","","(")</f>
        <v>(</v>
      </c>
      <c r="N50" s="56" t="str">
        <f>IF(D50="","",D50)</f>
        <v>Re</v>
      </c>
      <c r="O50" s="57" t="str">
        <f>IF(N50="","",",")</f>
        <v>,</v>
      </c>
      <c r="P50" s="58" t="str">
        <f>IF(E50="","",E50)</f>
        <v/>
      </c>
      <c r="Q50" s="59" t="str">
        <f>IF(N50="","",",")</f>
        <v>,</v>
      </c>
      <c r="R50" s="60">
        <f t="shared" si="0"/>
        <v>22</v>
      </c>
      <c r="S50" s="55" t="str">
        <f>IF(N50="","",")")</f>
        <v>)</v>
      </c>
      <c r="T50" s="61" t="str">
        <f>IF(U50="","","(")</f>
        <v>(</v>
      </c>
      <c r="U50" s="62" t="str">
        <f>IF(F50="","",F50)</f>
        <v>Mi</v>
      </c>
      <c r="V50" s="63" t="str">
        <f>IF(U50="","",",")</f>
        <v>,</v>
      </c>
      <c r="W50" s="64" t="str">
        <f>IF(G50="","",G50)</f>
        <v>m</v>
      </c>
      <c r="X50" s="63" t="str">
        <f>IF(U50="","",",")</f>
        <v>,</v>
      </c>
      <c r="Y50" s="63">
        <f>IF(U50="","",250)</f>
        <v>250</v>
      </c>
      <c r="Z50" s="55" t="str">
        <f>IF(U50="","",")")</f>
        <v>)</v>
      </c>
      <c r="AA50" s="65" t="str">
        <f>IF(AB50="","","(")</f>
        <v/>
      </c>
      <c r="AB50" s="56" t="str">
        <f>IF(H50="","",H50)</f>
        <v/>
      </c>
      <c r="AC50" s="66" t="str">
        <f>IF(AB50="","",",")</f>
        <v/>
      </c>
      <c r="AD50" s="58" t="str">
        <f>IF(I50="","",I50)</f>
        <v/>
      </c>
      <c r="AE50" s="67" t="str">
        <f>IF(AB50="","",",")</f>
        <v/>
      </c>
      <c r="AF50" s="60" t="str">
        <f>IF(AB50="","",350)</f>
        <v/>
      </c>
      <c r="AG50" s="60" t="str">
        <f>IF(AB50="","",")")</f>
        <v/>
      </c>
      <c r="AH50" s="68" t="str">
        <f>IF(AI50="","","(")</f>
        <v/>
      </c>
      <c r="AI50" s="69" t="str">
        <f>IF(J50="","",J50)</f>
        <v/>
      </c>
      <c r="AJ50" s="63" t="str">
        <f>IF(AI50="","",",")</f>
        <v/>
      </c>
      <c r="AK50" s="63" t="str">
        <f>IF(K50="","",K50)</f>
        <v/>
      </c>
      <c r="AL50" s="63" t="str">
        <f>IF(AI50="","",",")</f>
        <v/>
      </c>
      <c r="AM50" s="63" t="str">
        <f>IF(AI50="","",450)</f>
        <v/>
      </c>
      <c r="AN50" s="63" t="str">
        <f>IF(AI50="","",")")</f>
        <v/>
      </c>
    </row>
    <row r="51" spans="1:40" ht="26.5" thickTop="1" thickBot="1" x14ac:dyDescent="0.55000000000000004">
      <c r="A51" s="72"/>
      <c r="B51" s="72"/>
      <c r="C51" s="72"/>
      <c r="D51" s="73"/>
      <c r="E51" s="73"/>
      <c r="F51" s="73"/>
      <c r="G51" s="73"/>
      <c r="H51" s="73"/>
      <c r="I51" s="73"/>
      <c r="J51" s="73"/>
      <c r="K51" s="73"/>
      <c r="L51" s="74" t="s">
        <v>997</v>
      </c>
      <c r="M51" s="55"/>
      <c r="N51" s="56"/>
      <c r="O51" s="57"/>
      <c r="P51" s="58"/>
      <c r="Q51" s="59"/>
      <c r="R51" s="60" t="str">
        <f t="shared" si="0"/>
        <v/>
      </c>
      <c r="S51" s="55"/>
      <c r="T51" s="61"/>
      <c r="U51" s="62"/>
      <c r="V51" s="63"/>
      <c r="W51" s="64"/>
      <c r="X51" s="63"/>
      <c r="Y51" s="63"/>
      <c r="Z51" s="55"/>
      <c r="AA51" s="65"/>
      <c r="AB51" s="56"/>
      <c r="AC51" s="66"/>
      <c r="AD51" s="58"/>
      <c r="AE51" s="67"/>
      <c r="AF51" s="60"/>
      <c r="AG51" s="60"/>
      <c r="AH51" s="68"/>
      <c r="AI51" s="69"/>
      <c r="AJ51" s="63"/>
      <c r="AK51" s="63"/>
      <c r="AL51" s="63"/>
      <c r="AM51" s="63"/>
      <c r="AN51" s="63"/>
    </row>
    <row r="52" spans="1:40" ht="24.5" outlineLevel="1" thickTop="1" thickBot="1" x14ac:dyDescent="0.55000000000000004">
      <c r="B52" t="s">
        <v>1001</v>
      </c>
      <c r="C52" s="124" t="s">
        <v>2487</v>
      </c>
      <c r="D52" s="125" t="s">
        <v>1015</v>
      </c>
      <c r="E52" s="51" t="s">
        <v>1016</v>
      </c>
      <c r="F52" s="52"/>
      <c r="G52" s="52"/>
      <c r="H52" s="51"/>
      <c r="I52" s="51"/>
      <c r="J52" s="53"/>
      <c r="K52" s="53"/>
      <c r="L52" s="54" t="str">
        <f>IF(C52="","",_xlfn.CONCAT("            { line: ","""",C52,", ",M52:AN52,""", sC: ","""",B52,"""},"))</f>
        <v xml:space="preserve">            { line: "¡Y MUERTOS CON ÉL,, (Mi,m,20)", sC: "ta as"},</v>
      </c>
      <c r="M52" s="55" t="str">
        <f>IF(N52="","","(")</f>
        <v>(</v>
      </c>
      <c r="N52" s="56" t="str">
        <f>IF(D52="","",D52)</f>
        <v>Mi</v>
      </c>
      <c r="O52" s="57" t="str">
        <f>IF(N52="","",",")</f>
        <v>,</v>
      </c>
      <c r="P52" s="58" t="str">
        <f>IF(E52="","",E52)</f>
        <v>m</v>
      </c>
      <c r="Q52" s="59" t="str">
        <f>IF(N52="","",",")</f>
        <v>,</v>
      </c>
      <c r="R52" s="60">
        <f t="shared" si="0"/>
        <v>20</v>
      </c>
      <c r="S52" s="55" t="str">
        <f>IF(N52="","",")")</f>
        <v>)</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4.5" outlineLevel="1" thickTop="1" thickBot="1" x14ac:dyDescent="0.55000000000000004">
      <c r="B53" t="s">
        <v>2465</v>
      </c>
      <c r="C53" s="124" t="s">
        <v>2488</v>
      </c>
      <c r="D53" s="125" t="s">
        <v>1110</v>
      </c>
      <c r="E53" s="51"/>
      <c r="F53" s="52"/>
      <c r="G53" s="52"/>
      <c r="H53" s="51"/>
      <c r="I53" s="51"/>
      <c r="J53" s="53"/>
      <c r="K53" s="53"/>
      <c r="L53" s="54" t="str">
        <f>IF(C53="","",_xlfn.CONCAT("            { line: ","""",C53,", ",M53:AN53,""", sC: ","""",B53,"""},"))</f>
        <v xml:space="preserve">            { line: "RESURJAN, BISA., (Re,,22)", sC: "as r1"},</v>
      </c>
      <c r="M53" s="55" t="str">
        <f>IF(N53="","","(")</f>
        <v>(</v>
      </c>
      <c r="N53" s="56" t="str">
        <f>IF(D53="","",D53)</f>
        <v>Re</v>
      </c>
      <c r="O53" s="57" t="str">
        <f>IF(N53="","",",")</f>
        <v>,</v>
      </c>
      <c r="P53" s="58" t="str">
        <f>IF(E53="","",E53)</f>
        <v/>
      </c>
      <c r="Q53" s="59" t="str">
        <f>IF(N53="","",",")</f>
        <v>,</v>
      </c>
      <c r="R53" s="60">
        <f t="shared" si="0"/>
        <v>22</v>
      </c>
      <c r="S53" s="55" t="str">
        <f>IF(N53="","",")")</f>
        <v>)</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4.5" outlineLevel="1" thickTop="1" thickBot="1" x14ac:dyDescent="0.55000000000000004">
      <c r="B54" t="s">
        <v>1003</v>
      </c>
      <c r="C54" s="124" t="s">
        <v>2489</v>
      </c>
      <c r="D54" s="125" t="s">
        <v>1106</v>
      </c>
      <c r="E54" s="51"/>
      <c r="F54" s="52"/>
      <c r="G54" s="52"/>
      <c r="H54" s="51"/>
      <c r="I54" s="51"/>
      <c r="J54" s="53"/>
      <c r="K54" s="53"/>
      <c r="L54" s="54" t="str">
        <f>IF(C54="","",_xlfn.CONCAT("            { line: ","""",C54,", ",M54:AN54,""", sC: ","""",B54,"""},"))</f>
        <v xml:space="preserve">            { line: "RESUCITEN, (Do,,10)", sC: "as"},</v>
      </c>
      <c r="M54" s="55" t="str">
        <f>IF(N54="","","(")</f>
        <v>(</v>
      </c>
      <c r="N54" s="56" t="str">
        <f>IF(D54="","",D54)</f>
        <v>Do</v>
      </c>
      <c r="O54" s="57" t="str">
        <f>IF(N54="","",",")</f>
        <v>,</v>
      </c>
      <c r="P54" s="58" t="str">
        <f>IF(E54="","",E54)</f>
        <v/>
      </c>
      <c r="Q54" s="59" t="str">
        <f>IF(N54="","",",")</f>
        <v>,</v>
      </c>
      <c r="R54" s="60">
        <f t="shared" si="0"/>
        <v>10</v>
      </c>
      <c r="S54" s="55" t="str">
        <f>IF(N54="","",")")</f>
        <v>)</v>
      </c>
      <c r="T54" s="61" t="str">
        <f>IF(U54="","","(")</f>
        <v/>
      </c>
      <c r="U54" s="62" t="str">
        <f>IF(F54="","",F54)</f>
        <v/>
      </c>
      <c r="V54" s="63" t="str">
        <f>IF(U54="","",",")</f>
        <v/>
      </c>
      <c r="W54" s="64" t="str">
        <f>IF(G54="","",G54)</f>
        <v/>
      </c>
      <c r="X54" s="63" t="str">
        <f>IF(U54="","",",")</f>
        <v/>
      </c>
      <c r="Y54" s="63" t="str">
        <f>IF(U54="","",250)</f>
        <v/>
      </c>
      <c r="Z54" s="55" t="str">
        <f>IF(U54="","",")")</f>
        <v/>
      </c>
      <c r="AA54" s="65" t="str">
        <f>IF(AB54="","","(")</f>
        <v/>
      </c>
      <c r="AB54" s="56" t="str">
        <f>IF(H54="","",H54)</f>
        <v/>
      </c>
      <c r="AC54" s="66" t="str">
        <f>IF(AB54="","",",")</f>
        <v/>
      </c>
      <c r="AD54" s="58" t="str">
        <f>IF(I54="","",I54)</f>
        <v/>
      </c>
      <c r="AE54" s="67" t="str">
        <f>IF(AB54="","",",")</f>
        <v/>
      </c>
      <c r="AF54" s="60" t="str">
        <f>IF(AB54="","",350)</f>
        <v/>
      </c>
      <c r="AG54" s="60" t="str">
        <f>IF(AB54="","",")")</f>
        <v/>
      </c>
      <c r="AH54" s="68" t="str">
        <f>IF(AI54="","","(")</f>
        <v/>
      </c>
      <c r="AI54" s="69" t="str">
        <f>IF(J54="","",J54)</f>
        <v/>
      </c>
      <c r="AJ54" s="63" t="str">
        <f>IF(AI54="","",",")</f>
        <v/>
      </c>
      <c r="AK54" s="63" t="str">
        <f>IF(K54="","",K54)</f>
        <v/>
      </c>
      <c r="AL54" s="63" t="str">
        <f>IF(AI54="","",",")</f>
        <v/>
      </c>
      <c r="AM54" s="63" t="str">
        <f>IF(AI54="","",450)</f>
        <v/>
      </c>
      <c r="AN54" s="63" t="str">
        <f>IF(AI54="","",")")</f>
        <v/>
      </c>
    </row>
    <row r="55" spans="1:40" ht="24.5" outlineLevel="1" thickTop="1" thickBot="1" x14ac:dyDescent="0.55000000000000004">
      <c r="B55" t="s">
        <v>1003</v>
      </c>
      <c r="C55" s="124" t="s">
        <v>2490</v>
      </c>
      <c r="D55" s="125" t="s">
        <v>988</v>
      </c>
      <c r="E55" s="51">
        <v>7</v>
      </c>
      <c r="F55" s="52"/>
      <c r="G55" s="52"/>
      <c r="H55" s="51"/>
      <c r="I55" s="51"/>
      <c r="J55" s="53"/>
      <c r="K55" s="53"/>
      <c r="L55" s="54" t="str">
        <f>IF(C55="","",_xlfn.CONCAT("            { line: ","""",C55,", ",M55:AN55,""", sC: ","""",B55,"""},"))</f>
        <v xml:space="preserve">            { line: "A LA VIDA INMORTAL!, (Si,7,20)", sC: "as"},</v>
      </c>
      <c r="M55" s="55" t="str">
        <f>IF(N55="","","(")</f>
        <v>(</v>
      </c>
      <c r="N55" s="56" t="str">
        <f>IF(D55="","",D55)</f>
        <v>Si</v>
      </c>
      <c r="O55" s="57" t="str">
        <f>IF(N55="","",",")</f>
        <v>,</v>
      </c>
      <c r="P55" s="58">
        <f>IF(E55="","",E55)</f>
        <v>7</v>
      </c>
      <c r="Q55" s="59" t="str">
        <f>IF(N55="","",",")</f>
        <v>,</v>
      </c>
      <c r="R55" s="60">
        <f t="shared" si="0"/>
        <v>20</v>
      </c>
      <c r="S55" s="55" t="str">
        <f>IF(N55="","",")")</f>
        <v>)</v>
      </c>
      <c r="T55" s="61" t="str">
        <f>IF(U55="","","(")</f>
        <v/>
      </c>
      <c r="U55" s="62" t="str">
        <f>IF(F55="","",F55)</f>
        <v/>
      </c>
      <c r="V55" s="63" t="str">
        <f>IF(U55="","",",")</f>
        <v/>
      </c>
      <c r="W55" s="64" t="str">
        <f>IF(G55="","",G55)</f>
        <v/>
      </c>
      <c r="X55" s="63" t="str">
        <f>IF(U55="","",",")</f>
        <v/>
      </c>
      <c r="Y55" s="63" t="str">
        <f>IF(U55="","",250)</f>
        <v/>
      </c>
      <c r="Z55" s="55" t="str">
        <f>IF(U55="","",")")</f>
        <v/>
      </c>
      <c r="AA55" s="65" t="str">
        <f>IF(AB55="","","(")</f>
        <v/>
      </c>
      <c r="AB55" s="56" t="str">
        <f>IF(H55="","",H55)</f>
        <v/>
      </c>
      <c r="AC55" s="66" t="str">
        <f>IF(AB55="","",",")</f>
        <v/>
      </c>
      <c r="AD55" s="58" t="str">
        <f>IF(I55="","",I55)</f>
        <v/>
      </c>
      <c r="AE55" s="67" t="str">
        <f>IF(AB55="","",",")</f>
        <v/>
      </c>
      <c r="AF55" s="60" t="str">
        <f>IF(AB55="","",350)</f>
        <v/>
      </c>
      <c r="AG55" s="60" t="str">
        <f>IF(AB55="","",")")</f>
        <v/>
      </c>
      <c r="AH55" s="68" t="str">
        <f>IF(AI55="","","(")</f>
        <v/>
      </c>
      <c r="AI55" s="69" t="str">
        <f>IF(J55="","",J55)</f>
        <v/>
      </c>
      <c r="AJ55" s="63" t="str">
        <f>IF(AI55="","",",")</f>
        <v/>
      </c>
      <c r="AK55" s="63" t="str">
        <f>IF(K55="","",K55)</f>
        <v/>
      </c>
      <c r="AL55" s="63" t="str">
        <f>IF(AI55="","",",")</f>
        <v/>
      </c>
      <c r="AM55" s="63" t="str">
        <f>IF(AI55="","",450)</f>
        <v/>
      </c>
      <c r="AN55" s="63" t="str">
        <f>IF(AI55="","",")")</f>
        <v/>
      </c>
    </row>
    <row r="56" spans="1:40" ht="26.5" thickTop="1" thickBot="1" x14ac:dyDescent="0.55000000000000004">
      <c r="A56" s="72"/>
      <c r="B56" s="72"/>
      <c r="C56" s="72"/>
      <c r="D56" s="73"/>
      <c r="E56" s="73"/>
      <c r="F56" s="73"/>
      <c r="G56" s="73"/>
      <c r="H56" s="73"/>
      <c r="I56" s="73"/>
      <c r="J56" s="73"/>
      <c r="K56" s="73"/>
      <c r="L56" s="74" t="s">
        <v>997</v>
      </c>
      <c r="M56" s="55"/>
      <c r="N56" s="56"/>
      <c r="O56" s="57"/>
      <c r="P56" s="58"/>
      <c r="Q56" s="59"/>
      <c r="R56" s="60" t="str">
        <f t="shared" si="0"/>
        <v/>
      </c>
      <c r="S56" s="55"/>
      <c r="T56" s="61"/>
      <c r="U56" s="62"/>
      <c r="V56" s="63"/>
      <c r="W56" s="64"/>
      <c r="X56" s="63"/>
      <c r="Y56" s="63"/>
      <c r="Z56" s="55"/>
      <c r="AA56" s="65"/>
      <c r="AB56" s="56"/>
      <c r="AC56" s="66"/>
      <c r="AD56" s="58"/>
      <c r="AE56" s="67"/>
      <c r="AF56" s="60"/>
      <c r="AG56" s="60"/>
      <c r="AH56" s="68"/>
      <c r="AI56" s="69"/>
      <c r="AJ56" s="63"/>
      <c r="AK56" s="63"/>
      <c r="AL56" s="63"/>
      <c r="AM56" s="63"/>
      <c r="AN56" s="63"/>
    </row>
    <row r="57" spans="1:40" ht="24.5" outlineLevel="1" thickTop="1" thickBot="1" x14ac:dyDescent="0.55000000000000004">
      <c r="B57" t="s">
        <v>2466</v>
      </c>
      <c r="C57" s="124" t="s">
        <v>2491</v>
      </c>
      <c r="D57" s="125" t="s">
        <v>1015</v>
      </c>
      <c r="E57" s="51" t="s">
        <v>1016</v>
      </c>
      <c r="F57" s="52"/>
      <c r="G57" s="52"/>
      <c r="H57" s="51"/>
      <c r="I57" s="51"/>
      <c r="J57" s="53"/>
      <c r="K57" s="53"/>
      <c r="L57" s="54" t="str">
        <f>IF(C57="","",_xlfn.CONCAT("            { line: ","""",C57,", ",M57:AN57,""", sC: ","""",B57,"""},"))</f>
        <v xml:space="preserve">            { line: "Por Cristo, Nuestro Señor., (Mi,m,20)", sC: "pa"},</v>
      </c>
      <c r="M57" s="55" t="str">
        <f>IF(N57="","","(")</f>
        <v>(</v>
      </c>
      <c r="N57" s="56" t="str">
        <f>IF(D57="","",D57)</f>
        <v>Mi</v>
      </c>
      <c r="O57" s="57" t="str">
        <f>IF(N57="","",",")</f>
        <v>,</v>
      </c>
      <c r="P57" s="58" t="str">
        <f>IF(E57="","",E57)</f>
        <v>m</v>
      </c>
      <c r="Q57" s="59" t="str">
        <f>IF(N57="","",",")</f>
        <v>,</v>
      </c>
      <c r="R57" s="60">
        <f t="shared" si="0"/>
        <v>20</v>
      </c>
      <c r="S57" s="55" t="str">
        <f>IF(N57="","",")")</f>
        <v>)</v>
      </c>
      <c r="T57" s="61" t="str">
        <f>IF(U57="","","(")</f>
        <v/>
      </c>
      <c r="U57" s="62" t="str">
        <f>IF(F57="","",F57)</f>
        <v/>
      </c>
      <c r="V57" s="63" t="str">
        <f>IF(U57="","",",")</f>
        <v/>
      </c>
      <c r="W57" s="64" t="str">
        <f>IF(G57="","",G57)</f>
        <v/>
      </c>
      <c r="X57" s="63" t="str">
        <f>IF(U57="","",",")</f>
        <v/>
      </c>
      <c r="Y57" s="63" t="str">
        <f>IF(U57="","",250)</f>
        <v/>
      </c>
      <c r="Z57" s="55" t="str">
        <f>IF(U57="","",")")</f>
        <v/>
      </c>
      <c r="AA57" s="65" t="str">
        <f>IF(AB57="","","(")</f>
        <v/>
      </c>
      <c r="AB57" s="56" t="str">
        <f>IF(H57="","",H57)</f>
        <v/>
      </c>
      <c r="AC57" s="66" t="str">
        <f>IF(AB57="","",",")</f>
        <v/>
      </c>
      <c r="AD57" s="58" t="str">
        <f>IF(I57="","",I57)</f>
        <v/>
      </c>
      <c r="AE57" s="67" t="str">
        <f>IF(AB57="","",",")</f>
        <v/>
      </c>
      <c r="AF57" s="60" t="str">
        <f>IF(AB57="","",350)</f>
        <v/>
      </c>
      <c r="AG57" s="60" t="str">
        <f>IF(AB57="","",")")</f>
        <v/>
      </c>
      <c r="AH57" s="68" t="str">
        <f>IF(AI57="","","(")</f>
        <v/>
      </c>
      <c r="AI57" s="69" t="str">
        <f>IF(J57="","",J57)</f>
        <v/>
      </c>
      <c r="AJ57" s="63" t="str">
        <f>IF(AI57="","",",")</f>
        <v/>
      </c>
      <c r="AK57" s="63" t="str">
        <f>IF(K57="","",K57)</f>
        <v/>
      </c>
      <c r="AL57" s="63" t="str">
        <f>IF(AI57="","",",")</f>
        <v/>
      </c>
      <c r="AM57" s="63" t="str">
        <f>IF(AI57="","",450)</f>
        <v/>
      </c>
      <c r="AN57" s="63" t="str">
        <f>IF(AI57="","",")")</f>
        <v/>
      </c>
    </row>
    <row r="58" spans="1:40" ht="24.5" outlineLevel="1" thickTop="1" thickBot="1" x14ac:dyDescent="0.55000000000000004">
      <c r="B58" t="s">
        <v>1001</v>
      </c>
      <c r="C58" s="124" t="s">
        <v>2492</v>
      </c>
      <c r="D58" s="125" t="s">
        <v>1015</v>
      </c>
      <c r="E58" s="51" t="s">
        <v>1016</v>
      </c>
      <c r="F58" s="52"/>
      <c r="G58" s="52" t="s">
        <v>1110</v>
      </c>
      <c r="H58" s="51"/>
      <c r="I58" s="51" t="s">
        <v>1015</v>
      </c>
      <c r="J58" s="53" t="s">
        <v>1016</v>
      </c>
      <c r="K58" s="53"/>
      <c r="L58" s="54" t="str">
        <f>IF(C58="","",_xlfn.CONCAT("            { line: ","""",C58,", ",M58:AN58,""", sC: ","""",B58,"""},"))</f>
        <v xml:space="preserve">            { line: "AMÉN, AMÉN, AMÉN., (Mi,m,20)ReMi(m,,450)", sC: "ta as"},</v>
      </c>
      <c r="M58" s="55" t="str">
        <f>IF(N58="","","(")</f>
        <v>(</v>
      </c>
      <c r="N58" s="56" t="str">
        <f>IF(D58="","",D58)</f>
        <v>Mi</v>
      </c>
      <c r="O58" s="57" t="str">
        <f>IF(N58="","",",")</f>
        <v>,</v>
      </c>
      <c r="P58" s="58" t="str">
        <f>IF(E58="","",E58)</f>
        <v>m</v>
      </c>
      <c r="Q58" s="59" t="str">
        <f>IF(N58="","",",")</f>
        <v>,</v>
      </c>
      <c r="R58" s="60">
        <f t="shared" si="0"/>
        <v>20</v>
      </c>
      <c r="S58" s="55" t="str">
        <f>IF(N58="","",")")</f>
        <v>)</v>
      </c>
      <c r="T58" s="61" t="str">
        <f>IF(U58="","","(")</f>
        <v/>
      </c>
      <c r="U58" s="62" t="str">
        <f>IF(F58="","",F58)</f>
        <v/>
      </c>
      <c r="V58" s="63" t="str">
        <f>IF(U58="","",",")</f>
        <v/>
      </c>
      <c r="W58" s="64" t="str">
        <f>IF(G58="","",G58)</f>
        <v>Re</v>
      </c>
      <c r="X58" s="63" t="str">
        <f>IF(U58="","",",")</f>
        <v/>
      </c>
      <c r="Y58" s="63" t="str">
        <f>IF(U58="","",250)</f>
        <v/>
      </c>
      <c r="Z58" s="55" t="str">
        <f>IF(U58="","",")")</f>
        <v/>
      </c>
      <c r="AA58" s="65" t="str">
        <f>IF(AB58="","","(")</f>
        <v/>
      </c>
      <c r="AB58" s="56" t="str">
        <f>IF(H58="","",H58)</f>
        <v/>
      </c>
      <c r="AC58" s="66" t="str">
        <f>IF(AB58="","",",")</f>
        <v/>
      </c>
      <c r="AD58" s="58" t="str">
        <f>IF(I58="","",I58)</f>
        <v>Mi</v>
      </c>
      <c r="AE58" s="67" t="str">
        <f>IF(AB58="","",",")</f>
        <v/>
      </c>
      <c r="AF58" s="60" t="str">
        <f>IF(AB58="","",350)</f>
        <v/>
      </c>
      <c r="AG58" s="60" t="str">
        <f>IF(AB58="","",")")</f>
        <v/>
      </c>
      <c r="AH58" s="68" t="str">
        <f>IF(AI58="","","(")</f>
        <v>(</v>
      </c>
      <c r="AI58" s="69" t="str">
        <f>IF(J58="","",J58)</f>
        <v>m</v>
      </c>
      <c r="AJ58" s="63" t="str">
        <f>IF(AI58="","",",")</f>
        <v>,</v>
      </c>
      <c r="AK58" s="63" t="str">
        <f>IF(K58="","",K58)</f>
        <v/>
      </c>
      <c r="AL58" s="63" t="str">
        <f>IF(AI58="","",",")</f>
        <v>,</v>
      </c>
      <c r="AM58" s="63">
        <f>IF(AI58="","",450)</f>
        <v>450</v>
      </c>
      <c r="AN58" s="63" t="str">
        <f>IF(AI58="","",")")</f>
        <v>)</v>
      </c>
    </row>
    <row r="59" spans="1:40" ht="24" customHeight="1" thickTop="1" x14ac:dyDescent="0.6">
      <c r="A59" s="94"/>
      <c r="B59" s="94"/>
      <c r="C59" s="94"/>
      <c r="D59" s="94"/>
      <c r="E59" s="94"/>
      <c r="F59" s="94"/>
      <c r="G59" s="94"/>
      <c r="H59" s="94"/>
      <c r="I59" s="94"/>
      <c r="J59" s="94"/>
      <c r="K59" s="94"/>
      <c r="L59" s="98" t="str">
        <f ca="1">_xlfn.CONCAT("]}, // ULTIMA LINEA DEL CANTO: ",L1)</f>
        <v>]}, // ULTIMA LINEA DEL CANTO: CELEBRACIÓN PENITENCIAL (BENDICIÓN PENITENCIAL )</v>
      </c>
      <c r="M59" s="94"/>
    </row>
    <row r="60" spans="1:40" ht="20.5" x14ac:dyDescent="0.35">
      <c r="L60" s="99" t="s">
        <v>1012</v>
      </c>
      <c r="M60" s="100"/>
    </row>
    <row r="61" spans="1:40" ht="15" hidden="1" outlineLevel="1" thickBot="1" x14ac:dyDescent="0.4">
      <c r="M61" s="100"/>
    </row>
    <row r="62" spans="1:40" ht="26.5" hidden="1" outlineLevel="1" thickTop="1" thickBot="1" x14ac:dyDescent="0.55000000000000004">
      <c r="A62" s="72"/>
      <c r="B62" s="72"/>
      <c r="C62" s="72"/>
      <c r="D62" s="73"/>
      <c r="E62" s="73"/>
      <c r="F62" s="73"/>
      <c r="G62" s="73"/>
      <c r="H62" s="73"/>
      <c r="I62" s="73"/>
      <c r="J62" s="73"/>
      <c r="K62" s="73"/>
      <c r="L62" s="74" t="s">
        <v>997</v>
      </c>
      <c r="M62" s="55"/>
      <c r="N62" s="56"/>
      <c r="O62" s="57"/>
      <c r="P62" s="58"/>
      <c r="Q62" s="59"/>
      <c r="R62" s="60" t="str">
        <f t="shared" ref="R62:R71" si="1">IF(N62="Do",10,IF(N62="Re",22,IF(N62="Mi",20,IF(N62="Fa",20,IF(N62="Sol",14,IF(N62="La",20,IF(N62="Si",20,IF(N62="Do#",14,IF(N62="Fa#",15,IF(N62="Sol#",20,IF(N62="Si♭",17,"")))))))))))</f>
        <v/>
      </c>
      <c r="S62" s="55"/>
      <c r="T62" s="61"/>
      <c r="U62" s="62"/>
      <c r="V62" s="63"/>
      <c r="W62" s="64"/>
      <c r="X62" s="63"/>
      <c r="Y62" s="63"/>
      <c r="Z62" s="55"/>
      <c r="AA62" s="65"/>
      <c r="AB62" s="56"/>
      <c r="AC62" s="66"/>
      <c r="AD62" s="58"/>
      <c r="AE62" s="67"/>
      <c r="AF62" s="60"/>
      <c r="AG62" s="60"/>
      <c r="AH62" s="68"/>
      <c r="AI62" s="69"/>
      <c r="AJ62" s="63"/>
      <c r="AK62" s="63"/>
      <c r="AL62" s="63"/>
      <c r="AM62" s="63"/>
      <c r="AN62" s="63"/>
    </row>
    <row r="63" spans="1:40" ht="24.5" hidden="1" outlineLevel="1" thickTop="1" thickBot="1" x14ac:dyDescent="0.55000000000000004">
      <c r="C63" s="78" t="s">
        <v>999</v>
      </c>
      <c r="D63" s="79"/>
      <c r="E63" s="79"/>
      <c r="F63" s="79"/>
      <c r="G63" s="79"/>
      <c r="H63" s="79"/>
      <c r="I63" s="79"/>
      <c r="J63" s="79"/>
      <c r="K63" s="79"/>
      <c r="L63" s="134" t="s">
        <v>1000</v>
      </c>
      <c r="M63" s="55" t="str">
        <f t="shared" ref="M63:M70" si="2">IF(N63="","","(")</f>
        <v/>
      </c>
      <c r="N63" s="56" t="str">
        <f t="shared" ref="N63:N70" si="3">IF(D63="","",D63)</f>
        <v/>
      </c>
      <c r="O63" s="57" t="str">
        <f t="shared" ref="O63:O70" si="4">IF(N63="","",",")</f>
        <v/>
      </c>
      <c r="P63" s="58" t="str">
        <f t="shared" ref="P63:P70" si="5">IF(E63="","",E63)</f>
        <v/>
      </c>
      <c r="Q63" s="59" t="str">
        <f t="shared" ref="Q63:Q70" si="6">IF(N63="","",",")</f>
        <v/>
      </c>
      <c r="R63" s="60" t="str">
        <f t="shared" si="1"/>
        <v/>
      </c>
      <c r="S63" s="55" t="str">
        <f t="shared" ref="S63:S70" si="7">IF(N63="","",")")</f>
        <v/>
      </c>
      <c r="T63" s="61" t="str">
        <f t="shared" ref="T63:T70" si="8">IF(U63="","","(")</f>
        <v/>
      </c>
      <c r="U63" s="62" t="str">
        <f t="shared" ref="U63:U70" si="9">IF(F63="","",F63)</f>
        <v/>
      </c>
      <c r="V63" s="63" t="str">
        <f t="shared" ref="V63:V70" si="10">IF(U63="","",",")</f>
        <v/>
      </c>
      <c r="W63" s="64" t="str">
        <f t="shared" ref="W63:W70" si="11">IF(G63="","",G63)</f>
        <v/>
      </c>
      <c r="X63" s="63" t="str">
        <f t="shared" ref="X63:X70" si="12">IF(U63="","",",")</f>
        <v/>
      </c>
      <c r="Y63" s="63" t="str">
        <f t="shared" ref="Y63:Y70" si="13">IF(U63="","",250)</f>
        <v/>
      </c>
      <c r="Z63" s="55" t="str">
        <f t="shared" ref="Z63:Z70" si="14">IF(U63="","",")")</f>
        <v/>
      </c>
      <c r="AA63" s="65" t="str">
        <f t="shared" ref="AA63:AA70" si="15">IF(AB63="","","(")</f>
        <v/>
      </c>
      <c r="AB63" s="56" t="str">
        <f t="shared" ref="AB63:AB70" si="16">IF(H63="","",H63)</f>
        <v/>
      </c>
      <c r="AC63" s="66" t="str">
        <f t="shared" ref="AC63:AC70" si="17">IF(AB63="","",",")</f>
        <v/>
      </c>
      <c r="AD63" s="58" t="str">
        <f t="shared" ref="AD63:AD70" si="18">IF(I63="","",I63)</f>
        <v/>
      </c>
      <c r="AE63" s="67" t="str">
        <f t="shared" ref="AE63:AE70" si="19">IF(AB63="","",",")</f>
        <v/>
      </c>
      <c r="AF63" s="60" t="str">
        <f t="shared" ref="AF63:AF70" si="20">IF(AB63="","",350)</f>
        <v/>
      </c>
      <c r="AG63" s="60" t="str">
        <f t="shared" ref="AG63:AG70" si="21">IF(AB63="","",")")</f>
        <v/>
      </c>
      <c r="AH63" s="68" t="str">
        <f t="shared" ref="AH63:AH70" si="22">IF(AI63="","","(")</f>
        <v/>
      </c>
      <c r="AI63" s="69" t="str">
        <f t="shared" ref="AI63:AI70" si="23">IF(J63="","",J63)</f>
        <v/>
      </c>
      <c r="AJ63" s="63" t="str">
        <f t="shared" ref="AJ63:AJ70" si="24">IF(AI63="","",",")</f>
        <v/>
      </c>
      <c r="AK63" s="63" t="str">
        <f t="shared" ref="AK63:AK70" si="25">IF(K63="","",K63)</f>
        <v/>
      </c>
      <c r="AL63" s="63" t="str">
        <f t="shared" ref="AL63:AL70" si="26">IF(AI63="","",",")</f>
        <v/>
      </c>
      <c r="AM63" s="63" t="str">
        <f t="shared" ref="AM63:AM70" si="27">IF(AI63="","",450)</f>
        <v/>
      </c>
      <c r="AN63" s="63" t="str">
        <f t="shared" ref="AN63:AN70" si="28">IF(AI63="","",")")</f>
        <v/>
      </c>
    </row>
    <row r="64" spans="1:40" ht="24.5" hidden="1" outlineLevel="1" thickTop="1" thickBot="1" x14ac:dyDescent="0.55000000000000004">
      <c r="B64" t="s">
        <v>1001</v>
      </c>
      <c r="C64" s="81" t="s">
        <v>1002</v>
      </c>
      <c r="D64" s="82"/>
      <c r="E64" s="82"/>
      <c r="F64" s="82"/>
      <c r="G64" s="82"/>
      <c r="H64" s="82"/>
      <c r="I64" s="82"/>
      <c r="J64" s="82"/>
      <c r="K64" s="82"/>
      <c r="L64" s="135" t="str">
        <f>IF(C64="","",_xlfn.CONCAT("       triggerLine: ","""",C64,", ",M64:AN64,""", sC: ","""",B64,""", lines: ["))</f>
        <v xml:space="preserve">       triggerLine: "ASAMBLEA UNO, ", sC: "ta as", lines: [</v>
      </c>
      <c r="M64" s="55" t="str">
        <f t="shared" si="2"/>
        <v/>
      </c>
      <c r="N64" s="56" t="str">
        <f t="shared" si="3"/>
        <v/>
      </c>
      <c r="O64" s="57" t="str">
        <f t="shared" si="4"/>
        <v/>
      </c>
      <c r="P64" s="58" t="str">
        <f t="shared" si="5"/>
        <v/>
      </c>
      <c r="Q64" s="59" t="str">
        <f t="shared" si="6"/>
        <v/>
      </c>
      <c r="R64" s="60" t="str">
        <f t="shared" si="1"/>
        <v/>
      </c>
      <c r="S64" s="55" t="str">
        <f t="shared" si="7"/>
        <v/>
      </c>
      <c r="T64" s="61" t="str">
        <f t="shared" si="8"/>
        <v/>
      </c>
      <c r="U64" s="62" t="str">
        <f t="shared" si="9"/>
        <v/>
      </c>
      <c r="V64" s="63" t="str">
        <f t="shared" si="10"/>
        <v/>
      </c>
      <c r="W64" s="64" t="str">
        <f t="shared" si="11"/>
        <v/>
      </c>
      <c r="X64" s="63" t="str">
        <f t="shared" si="12"/>
        <v/>
      </c>
      <c r="Y64" s="63" t="str">
        <f t="shared" si="13"/>
        <v/>
      </c>
      <c r="Z64" s="55" t="str">
        <f t="shared" si="14"/>
        <v/>
      </c>
      <c r="AA64" s="65" t="str">
        <f t="shared" si="15"/>
        <v/>
      </c>
      <c r="AB64" s="56" t="str">
        <f t="shared" si="16"/>
        <v/>
      </c>
      <c r="AC64" s="66" t="str">
        <f t="shared" si="17"/>
        <v/>
      </c>
      <c r="AD64" s="58" t="str">
        <f t="shared" si="18"/>
        <v/>
      </c>
      <c r="AE64" s="67" t="str">
        <f t="shared" si="19"/>
        <v/>
      </c>
      <c r="AF64" s="60" t="str">
        <f t="shared" si="20"/>
        <v/>
      </c>
      <c r="AG64" s="60" t="str">
        <f t="shared" si="21"/>
        <v/>
      </c>
      <c r="AH64" s="68" t="str">
        <f t="shared" si="22"/>
        <v/>
      </c>
      <c r="AI64" s="69" t="str">
        <f t="shared" si="23"/>
        <v/>
      </c>
      <c r="AJ64" s="63" t="str">
        <f t="shared" si="24"/>
        <v/>
      </c>
      <c r="AK64" s="63" t="str">
        <f t="shared" si="25"/>
        <v/>
      </c>
      <c r="AL64" s="63" t="str">
        <f t="shared" si="26"/>
        <v/>
      </c>
      <c r="AM64" s="63" t="str">
        <f t="shared" si="27"/>
        <v/>
      </c>
      <c r="AN64" s="63" t="str">
        <f t="shared" si="28"/>
        <v/>
      </c>
    </row>
    <row r="65" spans="1:40" ht="24.5" hidden="1" outlineLevel="1" thickTop="1" thickBot="1" x14ac:dyDescent="0.55000000000000004">
      <c r="B65" t="s">
        <v>1003</v>
      </c>
      <c r="C65" s="84" t="s">
        <v>1004</v>
      </c>
      <c r="D65" s="85"/>
      <c r="E65" s="85"/>
      <c r="F65" s="85"/>
      <c r="G65" s="85"/>
      <c r="H65" s="86"/>
      <c r="I65" s="86"/>
      <c r="J65" s="86"/>
      <c r="K65" s="86"/>
      <c r="L65" s="136" t="str">
        <f>IF(C65="","",_xlfn.CONCAT("            { line: ","""",C65,", ",M65:AN65,""", sC: ","""",B65,"""},"))</f>
        <v xml:space="preserve">            { line: "ASAMBLEA DOS, ", sC: "as"},</v>
      </c>
      <c r="M65" s="55" t="str">
        <f t="shared" si="2"/>
        <v/>
      </c>
      <c r="N65" s="56" t="str">
        <f t="shared" si="3"/>
        <v/>
      </c>
      <c r="O65" s="57" t="str">
        <f t="shared" si="4"/>
        <v/>
      </c>
      <c r="P65" s="58" t="str">
        <f t="shared" si="5"/>
        <v/>
      </c>
      <c r="Q65" s="59" t="str">
        <f t="shared" si="6"/>
        <v/>
      </c>
      <c r="R65" s="60" t="str">
        <f t="shared" si="1"/>
        <v/>
      </c>
      <c r="S65" s="55" t="str">
        <f t="shared" si="7"/>
        <v/>
      </c>
      <c r="T65" s="61" t="str">
        <f t="shared" si="8"/>
        <v/>
      </c>
      <c r="U65" s="62" t="str">
        <f t="shared" si="9"/>
        <v/>
      </c>
      <c r="V65" s="63" t="str">
        <f t="shared" si="10"/>
        <v/>
      </c>
      <c r="W65" s="64" t="str">
        <f t="shared" si="11"/>
        <v/>
      </c>
      <c r="X65" s="63" t="str">
        <f t="shared" si="12"/>
        <v/>
      </c>
      <c r="Y65" s="63" t="str">
        <f t="shared" si="13"/>
        <v/>
      </c>
      <c r="Z65" s="55" t="str">
        <f t="shared" si="14"/>
        <v/>
      </c>
      <c r="AA65" s="65" t="str">
        <f t="shared" si="15"/>
        <v/>
      </c>
      <c r="AB65" s="56" t="str">
        <f t="shared" si="16"/>
        <v/>
      </c>
      <c r="AC65" s="66" t="str">
        <f t="shared" si="17"/>
        <v/>
      </c>
      <c r="AD65" s="58" t="str">
        <f t="shared" si="18"/>
        <v/>
      </c>
      <c r="AE65" s="67" t="str">
        <f t="shared" si="19"/>
        <v/>
      </c>
      <c r="AF65" s="60" t="str">
        <f t="shared" si="20"/>
        <v/>
      </c>
      <c r="AG65" s="60" t="str">
        <f t="shared" si="21"/>
        <v/>
      </c>
      <c r="AH65" s="68" t="str">
        <f t="shared" si="22"/>
        <v/>
      </c>
      <c r="AI65" s="69" t="str">
        <f t="shared" si="23"/>
        <v/>
      </c>
      <c r="AJ65" s="63" t="str">
        <f t="shared" si="24"/>
        <v/>
      </c>
      <c r="AK65" s="63" t="str">
        <f t="shared" si="25"/>
        <v/>
      </c>
      <c r="AL65" s="63" t="str">
        <f t="shared" si="26"/>
        <v/>
      </c>
      <c r="AM65" s="63" t="str">
        <f t="shared" si="27"/>
        <v/>
      </c>
      <c r="AN65" s="63" t="str">
        <f t="shared" si="28"/>
        <v/>
      </c>
    </row>
    <row r="66" spans="1:40" ht="24.5" hidden="1" outlineLevel="1" thickTop="1" thickBot="1" x14ac:dyDescent="0.55000000000000004">
      <c r="B66" t="s">
        <v>1003</v>
      </c>
      <c r="C66" s="84" t="s">
        <v>1005</v>
      </c>
      <c r="D66" s="88"/>
      <c r="E66" s="88"/>
      <c r="F66" s="88"/>
      <c r="G66" s="88"/>
      <c r="H66" s="89"/>
      <c r="I66" s="89"/>
      <c r="J66" s="89"/>
      <c r="K66" s="89"/>
      <c r="L66" s="136" t="str">
        <f>IF(C66="","",_xlfn.CONCAT("            { line: ","""",C66,", ",M66:AN66,""", sC: ","""",B66,"""},"))</f>
        <v xml:space="preserve">            { line: "ASAMBLEA TRES, ", sC: "as"},</v>
      </c>
      <c r="M66" s="55" t="str">
        <f t="shared" si="2"/>
        <v/>
      </c>
      <c r="N66" s="56" t="str">
        <f t="shared" si="3"/>
        <v/>
      </c>
      <c r="O66" s="57" t="str">
        <f t="shared" si="4"/>
        <v/>
      </c>
      <c r="P66" s="58" t="str">
        <f t="shared" si="5"/>
        <v/>
      </c>
      <c r="Q66" s="59" t="str">
        <f t="shared" si="6"/>
        <v/>
      </c>
      <c r="R66" s="60" t="str">
        <f t="shared" si="1"/>
        <v/>
      </c>
      <c r="S66" s="55" t="str">
        <f t="shared" si="7"/>
        <v/>
      </c>
      <c r="T66" s="61" t="str">
        <f t="shared" si="8"/>
        <v/>
      </c>
      <c r="U66" s="62" t="str">
        <f t="shared" si="9"/>
        <v/>
      </c>
      <c r="V66" s="63" t="str">
        <f t="shared" si="10"/>
        <v/>
      </c>
      <c r="W66" s="64" t="str">
        <f t="shared" si="11"/>
        <v/>
      </c>
      <c r="X66" s="63" t="str">
        <f t="shared" si="12"/>
        <v/>
      </c>
      <c r="Y66" s="63" t="str">
        <f t="shared" si="13"/>
        <v/>
      </c>
      <c r="Z66" s="55" t="str">
        <f t="shared" si="14"/>
        <v/>
      </c>
      <c r="AA66" s="65" t="str">
        <f t="shared" si="15"/>
        <v/>
      </c>
      <c r="AB66" s="56" t="str">
        <f t="shared" si="16"/>
        <v/>
      </c>
      <c r="AC66" s="66" t="str">
        <f t="shared" si="17"/>
        <v/>
      </c>
      <c r="AD66" s="58" t="str">
        <f t="shared" si="18"/>
        <v/>
      </c>
      <c r="AE66" s="67" t="str">
        <f t="shared" si="19"/>
        <v/>
      </c>
      <c r="AF66" s="60" t="str">
        <f t="shared" si="20"/>
        <v/>
      </c>
      <c r="AG66" s="60" t="str">
        <f t="shared" si="21"/>
        <v/>
      </c>
      <c r="AH66" s="68" t="str">
        <f t="shared" si="22"/>
        <v/>
      </c>
      <c r="AI66" s="69" t="str">
        <f t="shared" si="23"/>
        <v/>
      </c>
      <c r="AJ66" s="63" t="str">
        <f t="shared" si="24"/>
        <v/>
      </c>
      <c r="AK66" s="63" t="str">
        <f t="shared" si="25"/>
        <v/>
      </c>
      <c r="AL66" s="63" t="str">
        <f t="shared" si="26"/>
        <v/>
      </c>
      <c r="AM66" s="63" t="str">
        <f t="shared" si="27"/>
        <v/>
      </c>
      <c r="AN66" s="63" t="str">
        <f t="shared" si="28"/>
        <v/>
      </c>
    </row>
    <row r="67" spans="1:40" ht="24.5" hidden="1" outlineLevel="1" thickTop="1" thickBot="1" x14ac:dyDescent="0.55000000000000004">
      <c r="B67" t="s">
        <v>1003</v>
      </c>
      <c r="C67" s="84" t="s">
        <v>1006</v>
      </c>
      <c r="D67" s="85"/>
      <c r="E67" s="85"/>
      <c r="F67" s="85"/>
      <c r="G67" s="85"/>
      <c r="H67" s="86"/>
      <c r="I67" s="86"/>
      <c r="J67" s="86"/>
      <c r="K67" s="86"/>
      <c r="L67" s="136" t="str">
        <f>IF(C67="","",_xlfn.CONCAT("            { line: ","""",C67,", ",M67:AN67,""", sC: ","""",B67,"""},"))</f>
        <v xml:space="preserve">            { line: "ASAMBLEA CUATRO, ", sC: "as"},</v>
      </c>
      <c r="M67" s="55" t="str">
        <f t="shared" si="2"/>
        <v/>
      </c>
      <c r="N67" s="56" t="str">
        <f t="shared" si="3"/>
        <v/>
      </c>
      <c r="O67" s="57" t="str">
        <f t="shared" si="4"/>
        <v/>
      </c>
      <c r="P67" s="58" t="str">
        <f t="shared" si="5"/>
        <v/>
      </c>
      <c r="Q67" s="59" t="str">
        <f t="shared" si="6"/>
        <v/>
      </c>
      <c r="R67" s="60" t="str">
        <f t="shared" si="1"/>
        <v/>
      </c>
      <c r="S67" s="55" t="str">
        <f t="shared" si="7"/>
        <v/>
      </c>
      <c r="T67" s="61" t="str">
        <f t="shared" si="8"/>
        <v/>
      </c>
      <c r="U67" s="62" t="str">
        <f t="shared" si="9"/>
        <v/>
      </c>
      <c r="V67" s="63" t="str">
        <f t="shared" si="10"/>
        <v/>
      </c>
      <c r="W67" s="64" t="str">
        <f t="shared" si="11"/>
        <v/>
      </c>
      <c r="X67" s="63" t="str">
        <f t="shared" si="12"/>
        <v/>
      </c>
      <c r="Y67" s="63" t="str">
        <f t="shared" si="13"/>
        <v/>
      </c>
      <c r="Z67" s="55" t="str">
        <f t="shared" si="14"/>
        <v/>
      </c>
      <c r="AA67" s="65" t="str">
        <f t="shared" si="15"/>
        <v/>
      </c>
      <c r="AB67" s="56" t="str">
        <f t="shared" si="16"/>
        <v/>
      </c>
      <c r="AC67" s="66" t="str">
        <f t="shared" si="17"/>
        <v/>
      </c>
      <c r="AD67" s="58" t="str">
        <f t="shared" si="18"/>
        <v/>
      </c>
      <c r="AE67" s="67" t="str">
        <f t="shared" si="19"/>
        <v/>
      </c>
      <c r="AF67" s="60" t="str">
        <f t="shared" si="20"/>
        <v/>
      </c>
      <c r="AG67" s="60" t="str">
        <f t="shared" si="21"/>
        <v/>
      </c>
      <c r="AH67" s="68" t="str">
        <f t="shared" si="22"/>
        <v/>
      </c>
      <c r="AI67" s="69" t="str">
        <f t="shared" si="23"/>
        <v/>
      </c>
      <c r="AJ67" s="63" t="str">
        <f t="shared" si="24"/>
        <v/>
      </c>
      <c r="AK67" s="63" t="str">
        <f t="shared" si="25"/>
        <v/>
      </c>
      <c r="AL67" s="63" t="str">
        <f t="shared" si="26"/>
        <v/>
      </c>
      <c r="AM67" s="63" t="str">
        <f t="shared" si="27"/>
        <v/>
      </c>
      <c r="AN67" s="63" t="str">
        <f t="shared" si="28"/>
        <v/>
      </c>
    </row>
    <row r="68" spans="1:40" ht="24.5" hidden="1" outlineLevel="1" thickTop="1" thickBot="1" x14ac:dyDescent="0.55000000000000004">
      <c r="B68" t="s">
        <v>1003</v>
      </c>
      <c r="C68" s="84" t="s">
        <v>1007</v>
      </c>
      <c r="D68" s="88"/>
      <c r="E68" s="88"/>
      <c r="F68" s="88"/>
      <c r="G68" s="88"/>
      <c r="H68" s="89"/>
      <c r="I68" s="89"/>
      <c r="J68" s="89"/>
      <c r="K68" s="89"/>
      <c r="L68" s="136" t="str">
        <f>IF(C68="","",_xlfn.CONCAT("            { line: ","""",C68,", ",M68:AN68,""", sC: ","""",B68,"""},"))</f>
        <v xml:space="preserve">            { line: "ASAMBLEA CISCO, ", sC: "as"},</v>
      </c>
      <c r="M68" s="55" t="str">
        <f t="shared" si="2"/>
        <v/>
      </c>
      <c r="N68" s="56" t="str">
        <f t="shared" si="3"/>
        <v/>
      </c>
      <c r="O68" s="57" t="str">
        <f t="shared" si="4"/>
        <v/>
      </c>
      <c r="P68" s="58" t="str">
        <f t="shared" si="5"/>
        <v/>
      </c>
      <c r="Q68" s="59" t="str">
        <f t="shared" si="6"/>
        <v/>
      </c>
      <c r="R68" s="60" t="str">
        <f t="shared" si="1"/>
        <v/>
      </c>
      <c r="S68" s="55" t="str">
        <f t="shared" si="7"/>
        <v/>
      </c>
      <c r="T68" s="61" t="str">
        <f t="shared" si="8"/>
        <v/>
      </c>
      <c r="U68" s="62" t="str">
        <f t="shared" si="9"/>
        <v/>
      </c>
      <c r="V68" s="63" t="str">
        <f t="shared" si="10"/>
        <v/>
      </c>
      <c r="W68" s="64" t="str">
        <f t="shared" si="11"/>
        <v/>
      </c>
      <c r="X68" s="63" t="str">
        <f t="shared" si="12"/>
        <v/>
      </c>
      <c r="Y68" s="63" t="str">
        <f t="shared" si="13"/>
        <v/>
      </c>
      <c r="Z68" s="55" t="str">
        <f t="shared" si="14"/>
        <v/>
      </c>
      <c r="AA68" s="65" t="str">
        <f t="shared" si="15"/>
        <v/>
      </c>
      <c r="AB68" s="56" t="str">
        <f t="shared" si="16"/>
        <v/>
      </c>
      <c r="AC68" s="66" t="str">
        <f t="shared" si="17"/>
        <v/>
      </c>
      <c r="AD68" s="58" t="str">
        <f t="shared" si="18"/>
        <v/>
      </c>
      <c r="AE68" s="67" t="str">
        <f t="shared" si="19"/>
        <v/>
      </c>
      <c r="AF68" s="60" t="str">
        <f t="shared" si="20"/>
        <v/>
      </c>
      <c r="AG68" s="60" t="str">
        <f t="shared" si="21"/>
        <v/>
      </c>
      <c r="AH68" s="68" t="str">
        <f t="shared" si="22"/>
        <v/>
      </c>
      <c r="AI68" s="69" t="str">
        <f t="shared" si="23"/>
        <v/>
      </c>
      <c r="AJ68" s="63" t="str">
        <f t="shared" si="24"/>
        <v/>
      </c>
      <c r="AK68" s="63" t="str">
        <f t="shared" si="25"/>
        <v/>
      </c>
      <c r="AL68" s="63" t="str">
        <f t="shared" si="26"/>
        <v/>
      </c>
      <c r="AM68" s="63" t="str">
        <f t="shared" si="27"/>
        <v/>
      </c>
      <c r="AN68" s="63" t="str">
        <f t="shared" si="28"/>
        <v/>
      </c>
    </row>
    <row r="69" spans="1:40" ht="24.5" hidden="1" outlineLevel="1" thickTop="1" thickBot="1" x14ac:dyDescent="0.55000000000000004">
      <c r="B69" t="s">
        <v>1003</v>
      </c>
      <c r="C69" s="84" t="s">
        <v>1008</v>
      </c>
      <c r="D69" s="90"/>
      <c r="E69" s="90"/>
      <c r="F69" s="90"/>
      <c r="G69" s="90"/>
      <c r="H69" s="91"/>
      <c r="I69" s="91"/>
      <c r="J69" s="91"/>
      <c r="K69" s="91"/>
      <c r="L69" s="136" t="str">
        <f>IF(C69="","",_xlfn.CONCAT("            { line: ","""",C69,", ",M69:AN69,""", sC: ","""",B69,"""},"))</f>
        <v xml:space="preserve">            { line: "ASAMBLEA SEIS, ", sC: "as"},</v>
      </c>
      <c r="M69" s="55" t="str">
        <f t="shared" si="2"/>
        <v/>
      </c>
      <c r="N69" s="56" t="str">
        <f t="shared" si="3"/>
        <v/>
      </c>
      <c r="O69" s="57" t="str">
        <f t="shared" si="4"/>
        <v/>
      </c>
      <c r="P69" s="58" t="str">
        <f t="shared" si="5"/>
        <v/>
      </c>
      <c r="Q69" s="59" t="str">
        <f t="shared" si="6"/>
        <v/>
      </c>
      <c r="R69" s="60" t="str">
        <f t="shared" si="1"/>
        <v/>
      </c>
      <c r="S69" s="55" t="str">
        <f t="shared" si="7"/>
        <v/>
      </c>
      <c r="T69" s="61" t="str">
        <f t="shared" si="8"/>
        <v/>
      </c>
      <c r="U69" s="62" t="str">
        <f t="shared" si="9"/>
        <v/>
      </c>
      <c r="V69" s="63" t="str">
        <f t="shared" si="10"/>
        <v/>
      </c>
      <c r="W69" s="64" t="str">
        <f t="shared" si="11"/>
        <v/>
      </c>
      <c r="X69" s="63" t="str">
        <f t="shared" si="12"/>
        <v/>
      </c>
      <c r="Y69" s="63" t="str">
        <f t="shared" si="13"/>
        <v/>
      </c>
      <c r="Z69" s="55" t="str">
        <f t="shared" si="14"/>
        <v/>
      </c>
      <c r="AA69" s="65" t="str">
        <f t="shared" si="15"/>
        <v/>
      </c>
      <c r="AB69" s="56" t="str">
        <f t="shared" si="16"/>
        <v/>
      </c>
      <c r="AC69" s="66" t="str">
        <f t="shared" si="17"/>
        <v/>
      </c>
      <c r="AD69" s="58" t="str">
        <f t="shared" si="18"/>
        <v/>
      </c>
      <c r="AE69" s="67" t="str">
        <f t="shared" si="19"/>
        <v/>
      </c>
      <c r="AF69" s="60" t="str">
        <f t="shared" si="20"/>
        <v/>
      </c>
      <c r="AG69" s="60" t="str">
        <f t="shared" si="21"/>
        <v/>
      </c>
      <c r="AH69" s="68" t="str">
        <f t="shared" si="22"/>
        <v/>
      </c>
      <c r="AI69" s="69" t="str">
        <f t="shared" si="23"/>
        <v/>
      </c>
      <c r="AJ69" s="63" t="str">
        <f t="shared" si="24"/>
        <v/>
      </c>
      <c r="AK69" s="63" t="str">
        <f t="shared" si="25"/>
        <v/>
      </c>
      <c r="AL69" s="63" t="str">
        <f t="shared" si="26"/>
        <v/>
      </c>
      <c r="AM69" s="63" t="str">
        <f t="shared" si="27"/>
        <v/>
      </c>
      <c r="AN69" s="63" t="str">
        <f t="shared" si="28"/>
        <v/>
      </c>
    </row>
    <row r="70" spans="1:40" ht="24.5" hidden="1" outlineLevel="1" thickTop="1" thickBot="1" x14ac:dyDescent="0.55000000000000004">
      <c r="B70" t="s">
        <v>1003</v>
      </c>
      <c r="C70" s="92" t="s">
        <v>1009</v>
      </c>
      <c r="D70" s="82"/>
      <c r="E70" s="82"/>
      <c r="F70" s="82"/>
      <c r="G70" s="82"/>
      <c r="H70" s="82"/>
      <c r="I70" s="82"/>
      <c r="J70" s="82"/>
      <c r="K70" s="82"/>
      <c r="L70" s="137" t="str">
        <f>IF(C70="","",_xlfn.CONCAT("            { line: ","""",C70,", ",M70:AN70,""", sC: ","""",B70,"""},  ]},"))</f>
        <v xml:space="preserve">            { line: "ASAMBLEA CIERRE, ", sC: "as"},  ]},</v>
      </c>
      <c r="M70" s="55" t="str">
        <f t="shared" si="2"/>
        <v/>
      </c>
      <c r="N70" s="56" t="str">
        <f t="shared" si="3"/>
        <v/>
      </c>
      <c r="O70" s="57" t="str">
        <f t="shared" si="4"/>
        <v/>
      </c>
      <c r="P70" s="58" t="str">
        <f t="shared" si="5"/>
        <v/>
      </c>
      <c r="Q70" s="59" t="str">
        <f t="shared" si="6"/>
        <v/>
      </c>
      <c r="R70" s="60" t="str">
        <f t="shared" si="1"/>
        <v/>
      </c>
      <c r="S70" s="55" t="str">
        <f t="shared" si="7"/>
        <v/>
      </c>
      <c r="T70" s="61" t="str">
        <f t="shared" si="8"/>
        <v/>
      </c>
      <c r="U70" s="62" t="str">
        <f t="shared" si="9"/>
        <v/>
      </c>
      <c r="V70" s="63" t="str">
        <f t="shared" si="10"/>
        <v/>
      </c>
      <c r="W70" s="64" t="str">
        <f t="shared" si="11"/>
        <v/>
      </c>
      <c r="X70" s="63" t="str">
        <f t="shared" si="12"/>
        <v/>
      </c>
      <c r="Y70" s="63" t="str">
        <f t="shared" si="13"/>
        <v/>
      </c>
      <c r="Z70" s="55" t="str">
        <f t="shared" si="14"/>
        <v/>
      </c>
      <c r="AA70" s="65" t="str">
        <f t="shared" si="15"/>
        <v/>
      </c>
      <c r="AB70" s="56" t="str">
        <f t="shared" si="16"/>
        <v/>
      </c>
      <c r="AC70" s="66" t="str">
        <f t="shared" si="17"/>
        <v/>
      </c>
      <c r="AD70" s="58" t="str">
        <f t="shared" si="18"/>
        <v/>
      </c>
      <c r="AE70" s="67" t="str">
        <f t="shared" si="19"/>
        <v/>
      </c>
      <c r="AF70" s="60" t="str">
        <f t="shared" si="20"/>
        <v/>
      </c>
      <c r="AG70" s="60" t="str">
        <f t="shared" si="21"/>
        <v/>
      </c>
      <c r="AH70" s="68" t="str">
        <f t="shared" si="22"/>
        <v/>
      </c>
      <c r="AI70" s="69" t="str">
        <f t="shared" si="23"/>
        <v/>
      </c>
      <c r="AJ70" s="63" t="str">
        <f t="shared" si="24"/>
        <v/>
      </c>
      <c r="AK70" s="63" t="str">
        <f t="shared" si="25"/>
        <v/>
      </c>
      <c r="AL70" s="63" t="str">
        <f t="shared" si="26"/>
        <v/>
      </c>
      <c r="AM70" s="63" t="str">
        <f t="shared" si="27"/>
        <v/>
      </c>
      <c r="AN70" s="63" t="str">
        <f t="shared" si="28"/>
        <v/>
      </c>
    </row>
    <row r="71" spans="1:40" ht="26.5" hidden="1" outlineLevel="1" thickTop="1" thickBot="1" x14ac:dyDescent="0.55000000000000004">
      <c r="A71" s="72"/>
      <c r="B71" s="72"/>
      <c r="C71" s="72"/>
      <c r="D71" s="73"/>
      <c r="E71" s="73"/>
      <c r="F71" s="73"/>
      <c r="G71" s="73"/>
      <c r="H71" s="73"/>
      <c r="I71" s="73"/>
      <c r="J71" s="73"/>
      <c r="K71" s="73"/>
      <c r="L71" s="74" t="s">
        <v>997</v>
      </c>
      <c r="M71" s="55"/>
      <c r="N71" s="56"/>
      <c r="O71" s="57"/>
      <c r="P71" s="58"/>
      <c r="Q71" s="59"/>
      <c r="R71" s="60" t="str">
        <f t="shared" si="1"/>
        <v/>
      </c>
      <c r="S71" s="55"/>
      <c r="T71" s="61"/>
      <c r="U71" s="62"/>
      <c r="V71" s="63"/>
      <c r="W71" s="64"/>
      <c r="X71" s="63"/>
      <c r="Y71" s="63"/>
      <c r="Z71" s="55"/>
      <c r="AA71" s="65"/>
      <c r="AB71" s="56"/>
      <c r="AC71" s="66"/>
      <c r="AD71" s="58"/>
      <c r="AE71" s="67"/>
      <c r="AF71" s="60"/>
      <c r="AG71" s="60"/>
      <c r="AH71" s="68"/>
      <c r="AI71" s="69"/>
      <c r="AJ71" s="63"/>
      <c r="AK71" s="63"/>
      <c r="AL71" s="63"/>
      <c r="AM71" s="63"/>
      <c r="AN71" s="63"/>
    </row>
    <row r="72" spans="1:40" collapsed="1" x14ac:dyDescent="0.3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8177" r:id="rId4" name="Button 1">
              <controlPr defaultSize="0" print="0" autoFill="0" autoPict="0" macro="[0]!JS_Click">
                <anchor moveWithCells="1" sizeWithCells="1">
                  <from>
                    <xdr:col>3</xdr:col>
                    <xdr:colOff>412750</xdr:colOff>
                    <xdr:row>0</xdr:row>
                    <xdr:rowOff>69850</xdr:rowOff>
                  </from>
                  <to>
                    <xdr:col>8</xdr:col>
                    <xdr:colOff>266700</xdr:colOff>
                    <xdr:row>0</xdr:row>
                    <xdr:rowOff>781050</xdr:rowOff>
                  </to>
                </anchor>
              </controlPr>
            </control>
          </mc:Choice>
        </mc:AlternateContent>
      </controls>
    </mc:Choice>
  </mc:AlternateContent>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F85A3D-94E7-451A-AF57-AE8A6C0660BE}">
  <sheetPr codeName="Sheet96">
    <tabColor rgb="FF00B0F0"/>
  </sheetPr>
  <dimension ref="A1:AN104"/>
  <sheetViews>
    <sheetView zoomScale="115" zoomScaleNormal="115" workbookViewId="0">
      <pane xSplit="2" ySplit="1" topLeftCell="C2" activePane="bottomRight" state="frozen"/>
      <selection pane="topRight" activeCell="C1" sqref="C1"/>
      <selection pane="bottomLeft" activeCell="A2" sqref="A2"/>
      <selection pane="bottomRight" activeCell="C1" sqref="C1"/>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v>184</v>
      </c>
      <c r="E1" s="39"/>
      <c r="F1" s="39"/>
      <c r="G1" s="39"/>
      <c r="H1" s="39"/>
      <c r="I1" s="39"/>
      <c r="J1" s="39"/>
      <c r="K1" s="39"/>
      <c r="L1" s="40" t="e">
        <f>UPPER(VLOOKUP(C1,Table223[],3,FALSE))</f>
        <v>#N/A</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e">
        <f>_xlfn.CONCAT("║           ",L1,"               ║")</f>
        <v>#N/A</v>
      </c>
    </row>
    <row r="5" spans="2:32" ht="23" x14ac:dyDescent="0.35">
      <c r="L5" s="45" t="s">
        <v>986</v>
      </c>
    </row>
    <row r="6" spans="2:32" ht="23" x14ac:dyDescent="0.35">
      <c r="L6" s="46" t="s">
        <v>987</v>
      </c>
    </row>
    <row r="7" spans="2:32" ht="23" x14ac:dyDescent="0.35">
      <c r="C7" t="e"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#N/A</v>
      </c>
      <c r="L7" s="47" t="e">
        <f>_xlfn.CONCAT("        id: ","""",C7,"""",",")</f>
        <v>#N/A</v>
      </c>
    </row>
    <row r="8" spans="2:32" ht="23" x14ac:dyDescent="0.35">
      <c r="C8" t="e">
        <f>PROPER(L1)</f>
        <v>#N/A</v>
      </c>
      <c r="L8" s="47" t="e">
        <f>_xlfn.CONCAT("        tt: ","""",C8,"""",",")</f>
        <v>#N/A</v>
      </c>
    </row>
    <row r="9" spans="2:32" ht="23" x14ac:dyDescent="0.35">
      <c r="C9" t="e">
        <f>PROPER(L1)</f>
        <v>#N/A</v>
      </c>
      <c r="L9" s="47" t="e">
        <f>_xlfn.CONCAT("        title: ","""",C9,"""",",")</f>
        <v>#N/A</v>
      </c>
    </row>
    <row r="10" spans="2:32" ht="23" x14ac:dyDescent="0.35">
      <c r="C10" t="e">
        <f>VLOOKUP(C1,'[1]Codigo Canto'!A3:AQ236,12,FALSE)</f>
        <v>#N/A</v>
      </c>
      <c r="L10" s="47" t="e">
        <f>_xlfn.CONCAT("        ","subtitle: ","""",C10,"""",",")</f>
        <v>#N/A</v>
      </c>
    </row>
    <row r="11" spans="2:32" ht="23" x14ac:dyDescent="0.35">
      <c r="C11" t="e">
        <f>_xlfn.CONCAT("category: [",VLOOKUP(C1,Table223[],16,FALSE),"],")</f>
        <v>#N/A</v>
      </c>
      <c r="L11" s="47" t="e">
        <f>_xlfn.CONCAT("        ",C11)</f>
        <v>#N/A</v>
      </c>
    </row>
    <row r="12" spans="2:32" ht="23" x14ac:dyDescent="0.35">
      <c r="C12" t="s">
        <v>262</v>
      </c>
      <c r="L12" s="47" t="str">
        <f>_xlfn.CONCAT("        catCanto: ","""",C12,"""",",   // Precatecumenado | Catecumenado | Liturgia | Eleccion")</f>
        <v xml:space="preserve">        catCanto: "Precatecumenado",   // Precatecumenado | Catecumenado | Liturgia | Eleccion</v>
      </c>
    </row>
    <row r="13" spans="2:32" ht="23" x14ac:dyDescent="0.35">
      <c r="L13" s="47" t="str">
        <f>_xlfn.CONCAT("        cejilla: ","""",C13,"""",",")</f>
        <v xml:space="preserve">        cejilla: "",</v>
      </c>
    </row>
    <row r="14" spans="2:32" ht="23" x14ac:dyDescent="0.35">
      <c r="L14" s="47" t="str">
        <f>_xlfn.CONCAT("        nCan: ","""",C14,"""",",")</f>
        <v xml:space="preserve">        nCan: "",</v>
      </c>
    </row>
    <row r="15" spans="2:32" ht="23" x14ac:dyDescent="0.35">
      <c r="L15" s="47" t="str">
        <f>_xlfn.CONCAT("        nCanURL: ","""",C15,"""",",")</f>
        <v xml:space="preserve">        nCanURL: "",</v>
      </c>
    </row>
    <row r="16" spans="2:32" ht="23" x14ac:dyDescent="0.35">
      <c r="C16" t="e">
        <f>VLOOKUP(C1,'[1]Codigo Canto'!A3:AP240,1,FALSE)</f>
        <v>#N/A</v>
      </c>
      <c r="L16" s="47" t="e">
        <f>_xlfn.CONCAT("        dbno: ","""",C16,"""",",")</f>
        <v>#N/A</v>
      </c>
    </row>
    <row r="17" spans="2:40" ht="23" x14ac:dyDescent="0.35">
      <c r="L17" s="47" t="str">
        <f>_xlfn.CONCAT("        notes: ","""",C17,"""",",")</f>
        <v xml:space="preserve">        notes: "",</v>
      </c>
    </row>
    <row r="18" spans="2:40" ht="23" x14ac:dyDescent="0.35">
      <c r="C18" t="s">
        <v>988</v>
      </c>
      <c r="L18" s="47" t="str">
        <f>_xlfn.CONCAT("        mant: ","""",C18,"""",",")</f>
        <v xml:space="preserve">        mant: "Si",</v>
      </c>
    </row>
    <row r="19" spans="2:40" ht="23" x14ac:dyDescent="0.35">
      <c r="C19" t="e">
        <f>C7</f>
        <v>#N/A</v>
      </c>
      <c r="L19" s="47" t="e">
        <f>_xlfn.CONCAT("        audioSrc: ","""/audio/",C19,".mp3""",",")</f>
        <v>#N/A</v>
      </c>
    </row>
    <row r="20" spans="2:40" ht="23" x14ac:dyDescent="0.35">
      <c r="L20" s="45" t="s">
        <v>989</v>
      </c>
    </row>
    <row r="21" spans="2:40" ht="23" x14ac:dyDescent="0.35">
      <c r="L21" s="47" t="s">
        <v>990</v>
      </c>
    </row>
    <row r="22" spans="2:40" ht="23" x14ac:dyDescent="0.35">
      <c r="L22" s="47" t="s">
        <v>991</v>
      </c>
    </row>
    <row r="23" spans="2:40" ht="23" x14ac:dyDescent="0.35">
      <c r="L23" s="47" t="s">
        <v>992</v>
      </c>
    </row>
    <row r="24" spans="2:40" ht="23" x14ac:dyDescent="0.35">
      <c r="L24" s="47" t="s">
        <v>993</v>
      </c>
    </row>
    <row r="25" spans="2:40" ht="23" x14ac:dyDescent="0.35">
      <c r="L25" s="47" t="s">
        <v>994</v>
      </c>
    </row>
    <row r="26" spans="2:40" ht="23" x14ac:dyDescent="0.35">
      <c r="B26">
        <f>+C1-1</f>
        <v>183</v>
      </c>
      <c r="C26" t="str">
        <f>VLOOKUP(B26,[1]Buscador!A3:AP240,31,FALSE)</f>
        <v>/resucito/src/index.html?canto=bendiciondelagua</v>
      </c>
      <c r="L26" s="47" t="str">
        <f>_xlfn.CONCAT("        ant: ","""",C26,"""",",")</f>
        <v xml:space="preserve">        ant: "/resucito/src/index.html?canto=bendiciondelagua",</v>
      </c>
    </row>
    <row r="27" spans="2:40" ht="23" x14ac:dyDescent="0.35">
      <c r="B27">
        <f>+C1+1</f>
        <v>185</v>
      </c>
      <c r="C27" t="str">
        <f>VLOOKUP(B27,[1]Buscador!A3:AP240,31,FALSE)</f>
        <v>/resucito/src/index.html?canto=celebracionpenitencial(bendicionpenitencial)</v>
      </c>
      <c r="L27" s="47" t="str">
        <f>_xlfn.CONCAT("        sig: ","""",C27,"""",",")</f>
        <v xml:space="preserve">        sig: "/resucito/src/index.html?canto=celebracionpenitencial(bendicionpenitencial)",</v>
      </c>
    </row>
    <row r="28" spans="2:40" ht="23" x14ac:dyDescent="0.35">
      <c r="L28" s="45" t="s">
        <v>995</v>
      </c>
    </row>
    <row r="29" spans="2:40" ht="36" thickBot="1" x14ac:dyDescent="0.4">
      <c r="C29" s="48"/>
      <c r="D29" s="48"/>
      <c r="E29" s="48"/>
      <c r="F29" s="48"/>
      <c r="G29" s="48"/>
      <c r="H29" s="48"/>
      <c r="I29" s="48"/>
      <c r="J29" s="48"/>
      <c r="K29" s="48"/>
      <c r="L29" s="49" t="s">
        <v>996</v>
      </c>
    </row>
    <row r="30" spans="2:40" ht="24.5" thickTop="1" thickBot="1" x14ac:dyDescent="0.55000000000000004">
      <c r="C30" s="50"/>
      <c r="D30" s="51"/>
      <c r="E30" s="51"/>
      <c r="F30" s="52"/>
      <c r="G30" s="52"/>
      <c r="H30" s="51"/>
      <c r="I30" s="51"/>
      <c r="J30" s="53"/>
      <c r="K30" s="53"/>
      <c r="L30" s="54" t="str">
        <f t="shared" ref="L30:L45" si="0">IF(C30="","",_xlfn.CONCAT("            { line: ","""",C30,", ",M30:AN30,""", sC: ","""",B30,"""},"))</f>
        <v/>
      </c>
      <c r="M30" s="55" t="str">
        <f t="shared" ref="M30:M58" si="1">IF(N30="","","(")</f>
        <v/>
      </c>
      <c r="N30" s="56" t="str">
        <f t="shared" ref="N30:N80" si="2">IF(D30="","",D30)</f>
        <v/>
      </c>
      <c r="O30" s="57" t="str">
        <f t="shared" ref="O30:O58" si="3">IF(N30="","",",")</f>
        <v/>
      </c>
      <c r="P30" s="58" t="str">
        <f t="shared" ref="P30:P80" si="4">IF(E30="","",E30)</f>
        <v/>
      </c>
      <c r="Q30" s="59" t="str">
        <f t="shared" ref="Q30:Q58" si="5">IF(N30="","",",")</f>
        <v/>
      </c>
      <c r="R30" s="60" t="str">
        <f t="shared" ref="R30:R58" si="6">IF(N30="","",15)</f>
        <v/>
      </c>
      <c r="S30" s="55" t="str">
        <f t="shared" ref="S30:S58" si="7">IF(N30="","",")")</f>
        <v/>
      </c>
      <c r="T30" s="61" t="str">
        <f t="shared" ref="T30:T58" si="8">IF(U30="","","(")</f>
        <v/>
      </c>
      <c r="U30" s="62" t="str">
        <f t="shared" ref="U30:U80" si="9">IF(F30="","",F30)</f>
        <v/>
      </c>
      <c r="V30" s="63" t="str">
        <f t="shared" ref="V30:V58" si="10">IF(U30="","",",")</f>
        <v/>
      </c>
      <c r="W30" s="64" t="str">
        <f t="shared" ref="W30:W80" si="11">IF(G30="","",G30)</f>
        <v/>
      </c>
      <c r="X30" s="63" t="str">
        <f t="shared" ref="X30:X58" si="12">IF(U30="","",",")</f>
        <v/>
      </c>
      <c r="Y30" s="63" t="str">
        <f t="shared" ref="Y30:Y58" si="13">IF(U30="","",250)</f>
        <v/>
      </c>
      <c r="Z30" s="55" t="str">
        <f t="shared" ref="Z30:Z58" si="14">IF(U30="","",")")</f>
        <v/>
      </c>
      <c r="AA30" s="65" t="str">
        <f t="shared" ref="AA30:AA58" si="15">IF(AB30="","","(")</f>
        <v/>
      </c>
      <c r="AB30" s="56" t="str">
        <f t="shared" ref="AB30:AB80" si="16">IF(H30="","",H30)</f>
        <v/>
      </c>
      <c r="AC30" s="66" t="str">
        <f t="shared" ref="AC30:AC58" si="17">IF(AB30="","",",")</f>
        <v/>
      </c>
      <c r="AD30" s="58" t="str">
        <f t="shared" ref="AD30:AD58" si="18">IF(I30="","",I30)</f>
        <v/>
      </c>
      <c r="AE30" s="67" t="str">
        <f t="shared" ref="AE30:AE58" si="19">IF(AB30="","",",")</f>
        <v/>
      </c>
      <c r="AF30" s="60" t="str">
        <f t="shared" ref="AF30:AF58" si="20">IF(AB30="","",350)</f>
        <v/>
      </c>
      <c r="AG30" s="60" t="str">
        <f t="shared" ref="AG30:AG58" si="21">IF(AB30="","",")")</f>
        <v/>
      </c>
      <c r="AH30" s="68" t="str">
        <f t="shared" ref="AH30:AH58" si="22">IF(AI30="","","(")</f>
        <v/>
      </c>
      <c r="AI30" s="69" t="str">
        <f t="shared" ref="AI30:AI80" si="23">IF(J30="","",J30)</f>
        <v/>
      </c>
      <c r="AJ30" s="63" t="str">
        <f t="shared" ref="AJ30:AJ58" si="24">IF(AI30="","",",")</f>
        <v/>
      </c>
      <c r="AK30" s="63" t="str">
        <f t="shared" ref="AK30:AK58" si="25">IF(K30="","",K30)</f>
        <v/>
      </c>
      <c r="AL30" s="63" t="str">
        <f t="shared" ref="AL30:AL58" si="26">IF(AI30="","",",")</f>
        <v/>
      </c>
      <c r="AM30" s="63" t="str">
        <f t="shared" ref="AM30:AM58" si="27">IF(AI30="","",450)</f>
        <v/>
      </c>
      <c r="AN30" s="63" t="str">
        <f t="shared" ref="AN30:AN58" si="28">IF(AI30="","",")")</f>
        <v/>
      </c>
    </row>
    <row r="31" spans="2:40" ht="24.5" thickTop="1" thickBot="1" x14ac:dyDescent="0.55000000000000004">
      <c r="C31" s="50"/>
      <c r="D31" s="51"/>
      <c r="E31" s="51"/>
      <c r="F31" s="52"/>
      <c r="G31" s="52"/>
      <c r="H31" s="51"/>
      <c r="I31" s="51"/>
      <c r="J31" s="53"/>
      <c r="K31" s="53"/>
      <c r="L31" s="54" t="str">
        <f t="shared" si="0"/>
        <v/>
      </c>
      <c r="M31" s="55" t="str">
        <f t="shared" si="1"/>
        <v/>
      </c>
      <c r="N31" s="56" t="str">
        <f t="shared" si="2"/>
        <v/>
      </c>
      <c r="O31" s="57" t="str">
        <f t="shared" si="3"/>
        <v/>
      </c>
      <c r="P31" s="58" t="str">
        <f t="shared" si="4"/>
        <v/>
      </c>
      <c r="Q31" s="59" t="str">
        <f t="shared" si="5"/>
        <v/>
      </c>
      <c r="R31" s="60" t="str">
        <f t="shared" si="6"/>
        <v/>
      </c>
      <c r="S31" s="55" t="str">
        <f t="shared" si="7"/>
        <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4.5" thickTop="1" thickBot="1" x14ac:dyDescent="0.55000000000000004">
      <c r="C32" s="50"/>
      <c r="D32" s="51"/>
      <c r="E32" s="51"/>
      <c r="F32" s="52"/>
      <c r="G32" s="52"/>
      <c r="H32" s="51"/>
      <c r="I32" s="51"/>
      <c r="J32" s="53"/>
      <c r="K32" s="53"/>
      <c r="L32" s="54" t="str">
        <f>IF(C32="","",_xlfn.CONCAT("            { line: ","""",C32,", ",M32:AN32,""", sC: ","""",B32,"""},"))</f>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4.5" thickTop="1" thickBot="1" x14ac:dyDescent="0.55000000000000004">
      <c r="C33" s="50"/>
      <c r="D33" s="51"/>
      <c r="E33" s="51"/>
      <c r="F33" s="52"/>
      <c r="G33" s="52"/>
      <c r="H33" s="51"/>
      <c r="I33" s="51"/>
      <c r="J33" s="53"/>
      <c r="K33" s="53"/>
      <c r="L33" s="54" t="str">
        <f>IF(C33="","",_xlfn.CONCAT("            { line: ","""",C33,", ",M33:AN33,""", sC: ","""",B33,"""},"))</f>
        <v/>
      </c>
      <c r="M33" s="55" t="str">
        <f t="shared" si="1"/>
        <v/>
      </c>
      <c r="N33" s="56" t="str">
        <f t="shared" si="2"/>
        <v/>
      </c>
      <c r="O33" s="57" t="str">
        <f t="shared" si="3"/>
        <v/>
      </c>
      <c r="P33" s="58" t="str">
        <f t="shared" si="4"/>
        <v/>
      </c>
      <c r="Q33" s="59" t="str">
        <f t="shared" si="5"/>
        <v/>
      </c>
      <c r="R33" s="60" t="str">
        <f t="shared" si="6"/>
        <v/>
      </c>
      <c r="S33" s="55" t="str">
        <f t="shared" si="7"/>
        <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3:40" ht="24.5" thickTop="1" thickBot="1" x14ac:dyDescent="0.55000000000000004">
      <c r="C34" s="50"/>
      <c r="D34" s="51"/>
      <c r="E34" s="51"/>
      <c r="F34" s="52"/>
      <c r="G34" s="52"/>
      <c r="H34" s="51"/>
      <c r="I34" s="51"/>
      <c r="J34" s="53"/>
      <c r="K34" s="53"/>
      <c r="L34" s="54" t="str">
        <f t="shared" ref="L34:L44" si="29">IF(C34="","",_xlfn.CONCAT("            { line: ","""",C34,", ",M34:AN34,""", sC: ","""",B34,"""},"))</f>
        <v/>
      </c>
      <c r="M34" s="55" t="str">
        <f t="shared" si="1"/>
        <v/>
      </c>
      <c r="N34" s="56" t="str">
        <f t="shared" si="2"/>
        <v/>
      </c>
      <c r="O34" s="57" t="str">
        <f t="shared" si="3"/>
        <v/>
      </c>
      <c r="P34" s="58" t="str">
        <f t="shared" si="4"/>
        <v/>
      </c>
      <c r="Q34" s="59" t="str">
        <f t="shared" si="5"/>
        <v/>
      </c>
      <c r="R34" s="60" t="str">
        <f t="shared" si="6"/>
        <v/>
      </c>
      <c r="S34" s="55" t="str">
        <f t="shared" si="7"/>
        <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4.5" thickTop="1" thickBot="1" x14ac:dyDescent="0.55000000000000004">
      <c r="C35" s="50"/>
      <c r="D35" s="51"/>
      <c r="E35" s="51"/>
      <c r="F35" s="52"/>
      <c r="G35" s="52"/>
      <c r="H35" s="51"/>
      <c r="I35" s="51"/>
      <c r="J35" s="53"/>
      <c r="K35" s="53"/>
      <c r="L35" s="54" t="str">
        <f t="shared" si="29"/>
        <v/>
      </c>
      <c r="M35" s="55" t="str">
        <f>IF(N35="","","(")</f>
        <v/>
      </c>
      <c r="N35" s="56" t="str">
        <f>IF(D35="","",D35)</f>
        <v/>
      </c>
      <c r="O35" s="57" t="str">
        <f>IF(N35="","",",")</f>
        <v/>
      </c>
      <c r="P35" s="58" t="str">
        <f>IF(E35="","",E35)</f>
        <v/>
      </c>
      <c r="Q35" s="59" t="str">
        <f>IF(N35="","",",")</f>
        <v/>
      </c>
      <c r="R35" s="60" t="str">
        <f>IF(N35="","",15)</f>
        <v/>
      </c>
      <c r="S35" s="55" t="str">
        <f>IF(N35="","",")")</f>
        <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3:40" ht="24.5" thickTop="1" thickBot="1" x14ac:dyDescent="0.55000000000000004">
      <c r="C36" s="50"/>
      <c r="D36" s="51"/>
      <c r="E36" s="51"/>
      <c r="F36" s="52"/>
      <c r="G36" s="52"/>
      <c r="H36" s="51"/>
      <c r="I36" s="51"/>
      <c r="J36" s="53"/>
      <c r="K36" s="53"/>
      <c r="L36" s="54" t="str">
        <f t="shared" si="29"/>
        <v/>
      </c>
      <c r="M36" s="55" t="str">
        <f>IF(N36="","","(")</f>
        <v/>
      </c>
      <c r="N36" s="56" t="str">
        <f>IF(D36="","",D36)</f>
        <v/>
      </c>
      <c r="O36" s="57" t="str">
        <f>IF(N36="","",",")</f>
        <v/>
      </c>
      <c r="P36" s="58" t="str">
        <f>IF(E36="","",E36)</f>
        <v/>
      </c>
      <c r="Q36" s="59" t="str">
        <f>IF(N36="","",",")</f>
        <v/>
      </c>
      <c r="R36" s="60" t="str">
        <f>IF(N36="","",15)</f>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4.5" thickTop="1" thickBot="1" x14ac:dyDescent="0.55000000000000004">
      <c r="C37" s="50"/>
      <c r="D37" s="51"/>
      <c r="E37" s="51"/>
      <c r="F37" s="52"/>
      <c r="G37" s="52"/>
      <c r="H37" s="51"/>
      <c r="I37" s="51"/>
      <c r="J37" s="53"/>
      <c r="K37" s="53"/>
      <c r="L37" s="54" t="str">
        <f t="shared" si="29"/>
        <v/>
      </c>
      <c r="M37" s="55" t="str">
        <f>IF(N37="","","(")</f>
        <v/>
      </c>
      <c r="N37" s="56" t="str">
        <f>IF(D37="","",D37)</f>
        <v/>
      </c>
      <c r="O37" s="57" t="str">
        <f>IF(N37="","",",")</f>
        <v/>
      </c>
      <c r="P37" s="58" t="str">
        <f>IF(E37="","",E37)</f>
        <v/>
      </c>
      <c r="Q37" s="59" t="str">
        <f>IF(N37="","",",")</f>
        <v/>
      </c>
      <c r="R37" s="60" t="str">
        <f>IF(N37="","",15)</f>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4.5" thickTop="1" thickBot="1" x14ac:dyDescent="0.55000000000000004">
      <c r="C38" s="50"/>
      <c r="D38" s="51"/>
      <c r="E38" s="51"/>
      <c r="F38" s="52"/>
      <c r="G38" s="52"/>
      <c r="H38" s="51"/>
      <c r="I38" s="51"/>
      <c r="J38" s="53"/>
      <c r="K38" s="53"/>
      <c r="L38" s="54" t="str">
        <f t="shared" si="29"/>
        <v/>
      </c>
      <c r="M38" s="55" t="str">
        <f>IF(N38="","","(")</f>
        <v/>
      </c>
      <c r="N38" s="56" t="str">
        <f>IF(D38="","",D38)</f>
        <v/>
      </c>
      <c r="O38" s="57" t="str">
        <f>IF(N38="","",",")</f>
        <v/>
      </c>
      <c r="P38" s="58" t="str">
        <f>IF(E38="","",E38)</f>
        <v/>
      </c>
      <c r="Q38" s="59" t="str">
        <f>IF(N38="","",",")</f>
        <v/>
      </c>
      <c r="R38" s="60" t="str">
        <f>IF(N38="","",15)</f>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4.5" thickTop="1" thickBot="1" x14ac:dyDescent="0.55000000000000004">
      <c r="C39" s="50"/>
      <c r="D39" s="51"/>
      <c r="E39" s="51"/>
      <c r="F39" s="52"/>
      <c r="G39" s="52"/>
      <c r="H39" s="51"/>
      <c r="I39" s="51"/>
      <c r="J39" s="53"/>
      <c r="K39" s="53"/>
      <c r="L39" s="54" t="str">
        <f t="shared" si="29"/>
        <v/>
      </c>
      <c r="M39" s="55" t="str">
        <f>IF(N39="","","(")</f>
        <v/>
      </c>
      <c r="N39" s="56" t="str">
        <f>IF(D39="","",D39)</f>
        <v/>
      </c>
      <c r="O39" s="57" t="str">
        <f>IF(N39="","",",")</f>
        <v/>
      </c>
      <c r="P39" s="58" t="str">
        <f>IF(E39="","",E39)</f>
        <v/>
      </c>
      <c r="Q39" s="59" t="str">
        <f>IF(N39="","",",")</f>
        <v/>
      </c>
      <c r="R39" s="60" t="str">
        <f>IF(N39="","",15)</f>
        <v/>
      </c>
      <c r="S39" s="55" t="str">
        <f>IF(N39="","",")")</f>
        <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3:40" ht="24.5" thickTop="1" thickBot="1" x14ac:dyDescent="0.55000000000000004">
      <c r="C40" s="50"/>
      <c r="D40" s="51"/>
      <c r="E40" s="51"/>
      <c r="F40" s="52"/>
      <c r="G40" s="52"/>
      <c r="H40" s="51"/>
      <c r="I40" s="51"/>
      <c r="J40" s="53"/>
      <c r="K40" s="53"/>
      <c r="L40" s="54" t="str">
        <f t="shared" si="29"/>
        <v/>
      </c>
      <c r="M40" s="55" t="str">
        <f t="shared" ref="M40:M44" si="30">IF(N40="","","(")</f>
        <v/>
      </c>
      <c r="N40" s="56" t="str">
        <f t="shared" ref="N40:N44" si="31">IF(D40="","",D40)</f>
        <v/>
      </c>
      <c r="O40" s="57" t="str">
        <f t="shared" ref="O40:O44" si="32">IF(N40="","",",")</f>
        <v/>
      </c>
      <c r="P40" s="58" t="str">
        <f t="shared" ref="P40:P44" si="33">IF(E40="","",E40)</f>
        <v/>
      </c>
      <c r="Q40" s="59" t="str">
        <f t="shared" ref="Q40:Q44" si="34">IF(N40="","",",")</f>
        <v/>
      </c>
      <c r="R40" s="60" t="str">
        <f t="shared" ref="R40:R44" si="35">IF(N40="","",15)</f>
        <v/>
      </c>
      <c r="S40" s="55" t="str">
        <f t="shared" ref="S40:S44" si="36">IF(N40="","",")")</f>
        <v/>
      </c>
      <c r="T40" s="61" t="str">
        <f t="shared" ref="T40:T44" si="37">IF(U40="","","(")</f>
        <v/>
      </c>
      <c r="U40" s="62" t="str">
        <f t="shared" ref="U40:U44" si="38">IF(F40="","",F40)</f>
        <v/>
      </c>
      <c r="V40" s="63" t="str">
        <f t="shared" ref="V40:V44" si="39">IF(U40="","",",")</f>
        <v/>
      </c>
      <c r="W40" s="64" t="str">
        <f t="shared" ref="W40:W44" si="40">IF(G40="","",G40)</f>
        <v/>
      </c>
      <c r="X40" s="63" t="str">
        <f t="shared" ref="X40:X44" si="41">IF(U40="","",",")</f>
        <v/>
      </c>
      <c r="Y40" s="63" t="str">
        <f t="shared" ref="Y40:Y44" si="42">IF(U40="","",250)</f>
        <v/>
      </c>
      <c r="Z40" s="55" t="str">
        <f t="shared" ref="Z40:Z44" si="43">IF(U40="","",")")</f>
        <v/>
      </c>
      <c r="AA40" s="65" t="str">
        <f t="shared" ref="AA40:AA44" si="44">IF(AB40="","","(")</f>
        <v/>
      </c>
      <c r="AB40" s="56" t="str">
        <f t="shared" ref="AB40:AB44" si="45">IF(H40="","",H40)</f>
        <v/>
      </c>
      <c r="AC40" s="66" t="str">
        <f t="shared" ref="AC40:AC44" si="46">IF(AB40="","",",")</f>
        <v/>
      </c>
      <c r="AD40" s="58" t="str">
        <f t="shared" ref="AD40:AD44" si="47">IF(I40="","",I40)</f>
        <v/>
      </c>
      <c r="AE40" s="67" t="str">
        <f t="shared" ref="AE40:AE44" si="48">IF(AB40="","",",")</f>
        <v/>
      </c>
      <c r="AF40" s="60" t="str">
        <f t="shared" ref="AF40:AF44" si="49">IF(AB40="","",350)</f>
        <v/>
      </c>
      <c r="AG40" s="60" t="str">
        <f t="shared" ref="AG40:AG44" si="50">IF(AB40="","",")")</f>
        <v/>
      </c>
      <c r="AH40" s="68" t="str">
        <f t="shared" ref="AH40:AH44" si="51">IF(AI40="","","(")</f>
        <v/>
      </c>
      <c r="AI40" s="69" t="str">
        <f t="shared" ref="AI40:AI44" si="52">IF(J40="","",J40)</f>
        <v/>
      </c>
      <c r="AJ40" s="63" t="str">
        <f t="shared" ref="AJ40:AJ44" si="53">IF(AI40="","",",")</f>
        <v/>
      </c>
      <c r="AK40" s="63" t="str">
        <f t="shared" ref="AK40:AK44" si="54">IF(K40="","",K40)</f>
        <v/>
      </c>
      <c r="AL40" s="63" t="str">
        <f t="shared" ref="AL40:AL44" si="55">IF(AI40="","",",")</f>
        <v/>
      </c>
      <c r="AM40" s="63" t="str">
        <f t="shared" ref="AM40:AM44" si="56">IF(AI40="","",450)</f>
        <v/>
      </c>
      <c r="AN40" s="63" t="str">
        <f t="shared" ref="AN40:AN44" si="57">IF(AI40="","",")")</f>
        <v/>
      </c>
    </row>
    <row r="41" spans="3:40" ht="24.5" thickTop="1" thickBot="1" x14ac:dyDescent="0.55000000000000004">
      <c r="C41" s="50"/>
      <c r="D41" s="51"/>
      <c r="E41" s="51"/>
      <c r="F41" s="52"/>
      <c r="G41" s="52"/>
      <c r="H41" s="51"/>
      <c r="I41" s="51"/>
      <c r="J41" s="53"/>
      <c r="K41" s="53"/>
      <c r="L41" s="54" t="str">
        <f t="shared" si="29"/>
        <v/>
      </c>
      <c r="M41" s="55" t="str">
        <f t="shared" si="30"/>
        <v/>
      </c>
      <c r="N41" s="56" t="str">
        <f t="shared" si="31"/>
        <v/>
      </c>
      <c r="O41" s="57" t="str">
        <f t="shared" si="32"/>
        <v/>
      </c>
      <c r="P41" s="58" t="str">
        <f t="shared" si="33"/>
        <v/>
      </c>
      <c r="Q41" s="59" t="str">
        <f t="shared" si="34"/>
        <v/>
      </c>
      <c r="R41" s="60" t="str">
        <f t="shared" si="35"/>
        <v/>
      </c>
      <c r="S41" s="55" t="str">
        <f t="shared" si="36"/>
        <v/>
      </c>
      <c r="T41" s="61" t="str">
        <f t="shared" si="37"/>
        <v/>
      </c>
      <c r="U41" s="62" t="str">
        <f t="shared" si="38"/>
        <v/>
      </c>
      <c r="V41" s="63" t="str">
        <f t="shared" si="39"/>
        <v/>
      </c>
      <c r="W41" s="64" t="str">
        <f t="shared" si="40"/>
        <v/>
      </c>
      <c r="X41" s="63" t="str">
        <f t="shared" si="41"/>
        <v/>
      </c>
      <c r="Y41" s="63" t="str">
        <f t="shared" si="42"/>
        <v/>
      </c>
      <c r="Z41" s="55" t="str">
        <f t="shared" si="43"/>
        <v/>
      </c>
      <c r="AA41" s="65" t="str">
        <f t="shared" si="44"/>
        <v/>
      </c>
      <c r="AB41" s="56" t="str">
        <f t="shared" si="45"/>
        <v/>
      </c>
      <c r="AC41" s="66" t="str">
        <f t="shared" si="46"/>
        <v/>
      </c>
      <c r="AD41" s="58" t="str">
        <f t="shared" si="47"/>
        <v/>
      </c>
      <c r="AE41" s="67" t="str">
        <f t="shared" si="48"/>
        <v/>
      </c>
      <c r="AF41" s="60" t="str">
        <f t="shared" si="49"/>
        <v/>
      </c>
      <c r="AG41" s="60" t="str">
        <f t="shared" si="50"/>
        <v/>
      </c>
      <c r="AH41" s="68" t="str">
        <f t="shared" si="51"/>
        <v/>
      </c>
      <c r="AI41" s="69" t="str">
        <f t="shared" si="52"/>
        <v/>
      </c>
      <c r="AJ41" s="63" t="str">
        <f t="shared" si="53"/>
        <v/>
      </c>
      <c r="AK41" s="63" t="str">
        <f t="shared" si="54"/>
        <v/>
      </c>
      <c r="AL41" s="63" t="str">
        <f t="shared" si="55"/>
        <v/>
      </c>
      <c r="AM41" s="63" t="str">
        <f t="shared" si="56"/>
        <v/>
      </c>
      <c r="AN41" s="63" t="str">
        <f t="shared" si="57"/>
        <v/>
      </c>
    </row>
    <row r="42" spans="3:40" ht="24.5" thickTop="1" thickBot="1" x14ac:dyDescent="0.55000000000000004">
      <c r="C42" s="50"/>
      <c r="D42" s="51"/>
      <c r="E42" s="51"/>
      <c r="F42" s="52"/>
      <c r="G42" s="52"/>
      <c r="H42" s="51"/>
      <c r="I42" s="51"/>
      <c r="J42" s="53"/>
      <c r="K42" s="53"/>
      <c r="L42" s="54" t="str">
        <f t="shared" si="29"/>
        <v/>
      </c>
      <c r="M42" s="55" t="str">
        <f t="shared" si="30"/>
        <v/>
      </c>
      <c r="N42" s="56" t="str">
        <f t="shared" si="31"/>
        <v/>
      </c>
      <c r="O42" s="57" t="str">
        <f t="shared" si="32"/>
        <v/>
      </c>
      <c r="P42" s="58" t="str">
        <f t="shared" si="33"/>
        <v/>
      </c>
      <c r="Q42" s="59" t="str">
        <f t="shared" si="34"/>
        <v/>
      </c>
      <c r="R42" s="60" t="str">
        <f t="shared" si="35"/>
        <v/>
      </c>
      <c r="S42" s="55" t="str">
        <f t="shared" si="36"/>
        <v/>
      </c>
      <c r="T42" s="61" t="str">
        <f t="shared" si="37"/>
        <v/>
      </c>
      <c r="U42" s="62" t="str">
        <f t="shared" si="38"/>
        <v/>
      </c>
      <c r="V42" s="63" t="str">
        <f t="shared" si="39"/>
        <v/>
      </c>
      <c r="W42" s="64" t="str">
        <f t="shared" si="40"/>
        <v/>
      </c>
      <c r="X42" s="63" t="str">
        <f t="shared" si="41"/>
        <v/>
      </c>
      <c r="Y42" s="63" t="str">
        <f t="shared" si="42"/>
        <v/>
      </c>
      <c r="Z42" s="55" t="str">
        <f t="shared" si="43"/>
        <v/>
      </c>
      <c r="AA42" s="65" t="str">
        <f t="shared" si="44"/>
        <v/>
      </c>
      <c r="AB42" s="56" t="str">
        <f t="shared" si="45"/>
        <v/>
      </c>
      <c r="AC42" s="66" t="str">
        <f t="shared" si="46"/>
        <v/>
      </c>
      <c r="AD42" s="58" t="str">
        <f t="shared" si="47"/>
        <v/>
      </c>
      <c r="AE42" s="67" t="str">
        <f t="shared" si="48"/>
        <v/>
      </c>
      <c r="AF42" s="60" t="str">
        <f t="shared" si="49"/>
        <v/>
      </c>
      <c r="AG42" s="60" t="str">
        <f t="shared" si="50"/>
        <v/>
      </c>
      <c r="AH42" s="68" t="str">
        <f t="shared" si="51"/>
        <v/>
      </c>
      <c r="AI42" s="69" t="str">
        <f t="shared" si="52"/>
        <v/>
      </c>
      <c r="AJ42" s="63" t="str">
        <f t="shared" si="53"/>
        <v/>
      </c>
      <c r="AK42" s="63" t="str">
        <f t="shared" si="54"/>
        <v/>
      </c>
      <c r="AL42" s="63" t="str">
        <f t="shared" si="55"/>
        <v/>
      </c>
      <c r="AM42" s="63" t="str">
        <f t="shared" si="56"/>
        <v/>
      </c>
      <c r="AN42" s="63" t="str">
        <f t="shared" si="57"/>
        <v/>
      </c>
    </row>
    <row r="43" spans="3:40" ht="24.5" thickTop="1" thickBot="1" x14ac:dyDescent="0.55000000000000004">
      <c r="C43" s="50"/>
      <c r="D43" s="51"/>
      <c r="E43" s="51"/>
      <c r="F43" s="52"/>
      <c r="G43" s="52"/>
      <c r="H43" s="51"/>
      <c r="I43" s="51"/>
      <c r="J43" s="53"/>
      <c r="K43" s="53"/>
      <c r="L43" s="54" t="str">
        <f t="shared" si="29"/>
        <v/>
      </c>
      <c r="M43" s="55" t="str">
        <f t="shared" si="30"/>
        <v/>
      </c>
      <c r="N43" s="56" t="str">
        <f t="shared" si="31"/>
        <v/>
      </c>
      <c r="O43" s="57" t="str">
        <f t="shared" si="32"/>
        <v/>
      </c>
      <c r="P43" s="58" t="str">
        <f t="shared" si="33"/>
        <v/>
      </c>
      <c r="Q43" s="59" t="str">
        <f t="shared" si="34"/>
        <v/>
      </c>
      <c r="R43" s="60" t="str">
        <f t="shared" si="35"/>
        <v/>
      </c>
      <c r="S43" s="55" t="str">
        <f t="shared" si="36"/>
        <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3:40" ht="24.5" thickTop="1" thickBot="1" x14ac:dyDescent="0.55000000000000004">
      <c r="C44" s="50"/>
      <c r="D44" s="51"/>
      <c r="E44" s="51"/>
      <c r="F44" s="52"/>
      <c r="G44" s="52"/>
      <c r="H44" s="51"/>
      <c r="I44" s="51"/>
      <c r="J44" s="53"/>
      <c r="K44" s="53"/>
      <c r="L44" s="54" t="str">
        <f t="shared" si="29"/>
        <v/>
      </c>
      <c r="M44" s="55" t="str">
        <f t="shared" si="30"/>
        <v/>
      </c>
      <c r="N44" s="56" t="str">
        <f t="shared" si="31"/>
        <v/>
      </c>
      <c r="O44" s="57" t="str">
        <f t="shared" si="32"/>
        <v/>
      </c>
      <c r="P44" s="58" t="str">
        <f t="shared" si="33"/>
        <v/>
      </c>
      <c r="Q44" s="59" t="str">
        <f t="shared" si="34"/>
        <v/>
      </c>
      <c r="R44" s="60" t="str">
        <f t="shared" si="35"/>
        <v/>
      </c>
      <c r="S44" s="55" t="str">
        <f t="shared" si="36"/>
        <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3:40" ht="24.5" thickTop="1" thickBot="1" x14ac:dyDescent="0.55000000000000004">
      <c r="C45" s="50"/>
      <c r="D45" s="51"/>
      <c r="E45" s="51"/>
      <c r="F45" s="52"/>
      <c r="G45" s="52"/>
      <c r="H45" s="51"/>
      <c r="I45" s="51"/>
      <c r="J45" s="53"/>
      <c r="K45" s="53"/>
      <c r="L45" s="54" t="str">
        <f t="shared" si="0"/>
        <v/>
      </c>
      <c r="M45" s="55" t="str">
        <f t="shared" si="1"/>
        <v/>
      </c>
      <c r="N45" s="56" t="str">
        <f t="shared" si="2"/>
        <v/>
      </c>
      <c r="O45" s="57" t="str">
        <f t="shared" si="3"/>
        <v/>
      </c>
      <c r="P45" s="58" t="str">
        <f t="shared" si="4"/>
        <v/>
      </c>
      <c r="Q45" s="59" t="str">
        <f t="shared" si="5"/>
        <v/>
      </c>
      <c r="R45" s="60" t="str">
        <f t="shared" si="6"/>
        <v/>
      </c>
      <c r="S45" s="55" t="str">
        <f t="shared" si="7"/>
        <v/>
      </c>
      <c r="T45" s="61" t="str">
        <f t="shared" si="8"/>
        <v/>
      </c>
      <c r="U45" s="62" t="str">
        <f t="shared" si="9"/>
        <v/>
      </c>
      <c r="V45" s="63" t="str">
        <f t="shared" si="10"/>
        <v/>
      </c>
      <c r="W45" s="64" t="str">
        <f t="shared" si="11"/>
        <v/>
      </c>
      <c r="X45" s="63" t="str">
        <f t="shared" si="12"/>
        <v/>
      </c>
      <c r="Y45" s="63" t="str">
        <f t="shared" si="13"/>
        <v/>
      </c>
      <c r="Z45" s="55" t="str">
        <f t="shared" si="14"/>
        <v/>
      </c>
      <c r="AA45" s="65" t="str">
        <f t="shared" si="15"/>
        <v/>
      </c>
      <c r="AB45" s="56" t="str">
        <f t="shared" si="16"/>
        <v/>
      </c>
      <c r="AC45" s="66" t="str">
        <f t="shared" si="17"/>
        <v/>
      </c>
      <c r="AD45" s="58" t="str">
        <f t="shared" si="18"/>
        <v/>
      </c>
      <c r="AE45" s="67" t="str">
        <f t="shared" si="19"/>
        <v/>
      </c>
      <c r="AF45" s="60" t="str">
        <f t="shared" si="20"/>
        <v/>
      </c>
      <c r="AG45" s="60" t="str">
        <f t="shared" si="21"/>
        <v/>
      </c>
      <c r="AH45" s="68" t="str">
        <f t="shared" si="22"/>
        <v/>
      </c>
      <c r="AI45" s="69" t="str">
        <f t="shared" si="23"/>
        <v/>
      </c>
      <c r="AJ45" s="63" t="str">
        <f t="shared" si="24"/>
        <v/>
      </c>
      <c r="AK45" s="63" t="str">
        <f t="shared" si="25"/>
        <v/>
      </c>
      <c r="AL45" s="63" t="str">
        <f t="shared" si="26"/>
        <v/>
      </c>
      <c r="AM45" s="63" t="str">
        <f t="shared" si="27"/>
        <v/>
      </c>
      <c r="AN45" s="63" t="str">
        <f t="shared" si="28"/>
        <v/>
      </c>
    </row>
    <row r="46" spans="3:40" ht="24.5" thickTop="1" thickBot="1" x14ac:dyDescent="0.55000000000000004">
      <c r="C46" s="50"/>
      <c r="D46" s="51"/>
      <c r="E46" s="51"/>
      <c r="F46" s="52"/>
      <c r="G46" s="52"/>
      <c r="H46" s="51"/>
      <c r="I46" s="51"/>
      <c r="J46" s="53"/>
      <c r="K46" s="53"/>
      <c r="L46" s="54" t="str">
        <f>IF(C46="","",_xlfn.CONCAT("            { line: ","""",C46,", ",M46:AN46,""", sC: ","""",B46,"""},"))</f>
        <v/>
      </c>
      <c r="M46" s="55" t="str">
        <f t="shared" si="1"/>
        <v/>
      </c>
      <c r="N46" s="56" t="str">
        <f t="shared" si="2"/>
        <v/>
      </c>
      <c r="O46" s="57" t="str">
        <f t="shared" si="3"/>
        <v/>
      </c>
      <c r="P46" s="58" t="str">
        <f t="shared" si="4"/>
        <v/>
      </c>
      <c r="Q46" s="59" t="str">
        <f t="shared" si="5"/>
        <v/>
      </c>
      <c r="R46" s="60" t="str">
        <f t="shared" si="6"/>
        <v/>
      </c>
      <c r="S46" s="55" t="str">
        <f t="shared" si="7"/>
        <v/>
      </c>
      <c r="T46" s="61" t="str">
        <f t="shared" si="8"/>
        <v/>
      </c>
      <c r="U46" s="62" t="str">
        <f t="shared" si="9"/>
        <v/>
      </c>
      <c r="V46" s="63" t="str">
        <f t="shared" si="10"/>
        <v/>
      </c>
      <c r="W46" s="64" t="str">
        <f t="shared" si="11"/>
        <v/>
      </c>
      <c r="X46" s="63" t="str">
        <f t="shared" si="12"/>
        <v/>
      </c>
      <c r="Y46" s="63" t="str">
        <f t="shared" si="13"/>
        <v/>
      </c>
      <c r="Z46" s="55" t="str">
        <f t="shared" si="14"/>
        <v/>
      </c>
      <c r="AA46" s="65" t="str">
        <f t="shared" si="15"/>
        <v/>
      </c>
      <c r="AB46" s="56" t="str">
        <f t="shared" si="16"/>
        <v/>
      </c>
      <c r="AC46" s="66" t="str">
        <f t="shared" si="17"/>
        <v/>
      </c>
      <c r="AD46" s="58" t="str">
        <f t="shared" si="18"/>
        <v/>
      </c>
      <c r="AE46" s="67" t="str">
        <f t="shared" si="19"/>
        <v/>
      </c>
      <c r="AF46" s="60" t="str">
        <f t="shared" si="20"/>
        <v/>
      </c>
      <c r="AG46" s="60" t="str">
        <f t="shared" si="21"/>
        <v/>
      </c>
      <c r="AH46" s="68" t="str">
        <f t="shared" si="22"/>
        <v/>
      </c>
      <c r="AI46" s="69" t="str">
        <f t="shared" si="23"/>
        <v/>
      </c>
      <c r="AJ46" s="63" t="str">
        <f t="shared" si="24"/>
        <v/>
      </c>
      <c r="AK46" s="63" t="str">
        <f t="shared" si="25"/>
        <v/>
      </c>
      <c r="AL46" s="63" t="str">
        <f t="shared" si="26"/>
        <v/>
      </c>
      <c r="AM46" s="63" t="str">
        <f t="shared" si="27"/>
        <v/>
      </c>
      <c r="AN46" s="63" t="str">
        <f t="shared" si="28"/>
        <v/>
      </c>
    </row>
    <row r="47" spans="3:40" ht="24.5" thickTop="1" thickBot="1" x14ac:dyDescent="0.55000000000000004">
      <c r="C47" s="50"/>
      <c r="D47" s="51"/>
      <c r="E47" s="51"/>
      <c r="F47" s="52"/>
      <c r="G47" s="52"/>
      <c r="H47" s="51"/>
      <c r="I47" s="51"/>
      <c r="J47" s="53"/>
      <c r="K47" s="53"/>
      <c r="L47" s="54" t="str">
        <f>IF(C47="","",_xlfn.CONCAT("            { line: ","""",C47,", ",M47:AN47,""", sC: ","""",B47,"""},"))</f>
        <v/>
      </c>
      <c r="M47" s="55" t="str">
        <f t="shared" si="1"/>
        <v/>
      </c>
      <c r="N47" s="56" t="str">
        <f t="shared" si="2"/>
        <v/>
      </c>
      <c r="O47" s="57" t="str">
        <f t="shared" si="3"/>
        <v/>
      </c>
      <c r="P47" s="58" t="str">
        <f t="shared" si="4"/>
        <v/>
      </c>
      <c r="Q47" s="59" t="str">
        <f t="shared" si="5"/>
        <v/>
      </c>
      <c r="R47" s="60" t="str">
        <f t="shared" si="6"/>
        <v/>
      </c>
      <c r="S47" s="55" t="str">
        <f t="shared" si="7"/>
        <v/>
      </c>
      <c r="T47" s="61" t="str">
        <f t="shared" si="8"/>
        <v/>
      </c>
      <c r="U47" s="62" t="str">
        <f t="shared" si="9"/>
        <v/>
      </c>
      <c r="V47" s="63" t="str">
        <f t="shared" si="10"/>
        <v/>
      </c>
      <c r="W47" s="64" t="str">
        <f t="shared" si="11"/>
        <v/>
      </c>
      <c r="X47" s="63" t="str">
        <f t="shared" si="12"/>
        <v/>
      </c>
      <c r="Y47" s="63" t="str">
        <f t="shared" si="13"/>
        <v/>
      </c>
      <c r="Z47" s="55" t="str">
        <f t="shared" si="14"/>
        <v/>
      </c>
      <c r="AA47" s="65" t="str">
        <f t="shared" si="15"/>
        <v/>
      </c>
      <c r="AB47" s="56" t="str">
        <f t="shared" si="16"/>
        <v/>
      </c>
      <c r="AC47" s="66" t="str">
        <f t="shared" si="17"/>
        <v/>
      </c>
      <c r="AD47" s="58" t="str">
        <f t="shared" si="18"/>
        <v/>
      </c>
      <c r="AE47" s="67" t="str">
        <f t="shared" si="19"/>
        <v/>
      </c>
      <c r="AF47" s="60" t="str">
        <f t="shared" si="20"/>
        <v/>
      </c>
      <c r="AG47" s="60" t="str">
        <f t="shared" si="21"/>
        <v/>
      </c>
      <c r="AH47" s="68" t="str">
        <f t="shared" si="22"/>
        <v/>
      </c>
      <c r="AI47" s="69" t="str">
        <f t="shared" si="23"/>
        <v/>
      </c>
      <c r="AJ47" s="63" t="str">
        <f t="shared" si="24"/>
        <v/>
      </c>
      <c r="AK47" s="63" t="str">
        <f t="shared" si="25"/>
        <v/>
      </c>
      <c r="AL47" s="63" t="str">
        <f t="shared" si="26"/>
        <v/>
      </c>
      <c r="AM47" s="63" t="str">
        <f t="shared" si="27"/>
        <v/>
      </c>
      <c r="AN47" s="63" t="str">
        <f t="shared" si="28"/>
        <v/>
      </c>
    </row>
    <row r="48" spans="3:40" ht="24.5" thickTop="1" thickBot="1" x14ac:dyDescent="0.55000000000000004">
      <c r="C48" s="50"/>
      <c r="D48" s="51"/>
      <c r="E48" s="51"/>
      <c r="F48" s="52"/>
      <c r="G48" s="52"/>
      <c r="H48" s="51"/>
      <c r="I48" s="51"/>
      <c r="J48" s="53"/>
      <c r="K48" s="53"/>
      <c r="L48" s="54" t="str">
        <f t="shared" ref="L48:L59" si="58">IF(C48="","",_xlfn.CONCAT("            { line: ","""",C48,", ",M48:AN48,""", sC: ","""",B48,"""},"))</f>
        <v/>
      </c>
      <c r="M48" s="55" t="str">
        <f t="shared" si="1"/>
        <v/>
      </c>
      <c r="N48" s="56" t="str">
        <f t="shared" si="2"/>
        <v/>
      </c>
      <c r="O48" s="57" t="str">
        <f t="shared" si="3"/>
        <v/>
      </c>
      <c r="P48" s="58" t="str">
        <f t="shared" si="4"/>
        <v/>
      </c>
      <c r="Q48" s="59" t="str">
        <f t="shared" si="5"/>
        <v/>
      </c>
      <c r="R48" s="60" t="str">
        <f t="shared" si="6"/>
        <v/>
      </c>
      <c r="S48" s="55" t="str">
        <f t="shared" si="7"/>
        <v/>
      </c>
      <c r="T48" s="61" t="str">
        <f t="shared" si="8"/>
        <v/>
      </c>
      <c r="U48" s="62" t="str">
        <f t="shared" si="9"/>
        <v/>
      </c>
      <c r="V48" s="63" t="str">
        <f t="shared" si="10"/>
        <v/>
      </c>
      <c r="W48" s="64" t="str">
        <f t="shared" si="11"/>
        <v/>
      </c>
      <c r="X48" s="63" t="str">
        <f t="shared" si="12"/>
        <v/>
      </c>
      <c r="Y48" s="63" t="str">
        <f t="shared" si="13"/>
        <v/>
      </c>
      <c r="Z48" s="55" t="str">
        <f t="shared" si="14"/>
        <v/>
      </c>
      <c r="AA48" s="65" t="str">
        <f t="shared" si="15"/>
        <v/>
      </c>
      <c r="AB48" s="56" t="str">
        <f t="shared" si="16"/>
        <v/>
      </c>
      <c r="AC48" s="66" t="str">
        <f t="shared" si="17"/>
        <v/>
      </c>
      <c r="AD48" s="58" t="str">
        <f t="shared" si="18"/>
        <v/>
      </c>
      <c r="AE48" s="67" t="str">
        <f t="shared" si="19"/>
        <v/>
      </c>
      <c r="AF48" s="60" t="str">
        <f t="shared" si="20"/>
        <v/>
      </c>
      <c r="AG48" s="60" t="str">
        <f t="shared" si="21"/>
        <v/>
      </c>
      <c r="AH48" s="68" t="str">
        <f t="shared" si="22"/>
        <v/>
      </c>
      <c r="AI48" s="69" t="str">
        <f t="shared" si="23"/>
        <v/>
      </c>
      <c r="AJ48" s="63" t="str">
        <f t="shared" si="24"/>
        <v/>
      </c>
      <c r="AK48" s="63" t="str">
        <f t="shared" si="25"/>
        <v/>
      </c>
      <c r="AL48" s="63" t="str">
        <f t="shared" si="26"/>
        <v/>
      </c>
      <c r="AM48" s="63" t="str">
        <f t="shared" si="27"/>
        <v/>
      </c>
      <c r="AN48" s="63" t="str">
        <f t="shared" si="28"/>
        <v/>
      </c>
    </row>
    <row r="49" spans="1:40" ht="24.5" thickTop="1" thickBot="1" x14ac:dyDescent="0.55000000000000004">
      <c r="C49" s="50"/>
      <c r="D49" s="51"/>
      <c r="E49" s="51"/>
      <c r="F49" s="52"/>
      <c r="G49" s="52"/>
      <c r="H49" s="51"/>
      <c r="I49" s="51"/>
      <c r="J49" s="53"/>
      <c r="K49" s="53"/>
      <c r="L49" s="54" t="str">
        <f t="shared" si="58"/>
        <v/>
      </c>
      <c r="M49" s="55" t="str">
        <f>IF(N49="","","(")</f>
        <v/>
      </c>
      <c r="N49" s="56" t="str">
        <f>IF(D49="","",D49)</f>
        <v/>
      </c>
      <c r="O49" s="57" t="str">
        <f>IF(N49="","",",")</f>
        <v/>
      </c>
      <c r="P49" s="58" t="str">
        <f>IF(E49="","",E49)</f>
        <v/>
      </c>
      <c r="Q49" s="59" t="str">
        <f>IF(N49="","",",")</f>
        <v/>
      </c>
      <c r="R49" s="60" t="str">
        <f>IF(N49="","",15)</f>
        <v/>
      </c>
      <c r="S49" s="55" t="str">
        <f>IF(N49="","",")")</f>
        <v/>
      </c>
      <c r="T49" s="61" t="str">
        <f>IF(U49="","","(")</f>
        <v/>
      </c>
      <c r="U49" s="62" t="str">
        <f>IF(F49="","",F49)</f>
        <v/>
      </c>
      <c r="V49" s="63" t="str">
        <f>IF(U49="","",",")</f>
        <v/>
      </c>
      <c r="W49" s="64" t="str">
        <f>IF(G49="","",G49)</f>
        <v/>
      </c>
      <c r="X49" s="63" t="str">
        <f>IF(U49="","",",")</f>
        <v/>
      </c>
      <c r="Y49" s="63" t="str">
        <f>IF(U49="","",250)</f>
        <v/>
      </c>
      <c r="Z49" s="55" t="str">
        <f>IF(U49="","",")")</f>
        <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4.5" thickTop="1" thickBot="1" x14ac:dyDescent="0.55000000000000004">
      <c r="C50" s="50"/>
      <c r="D50" s="51"/>
      <c r="E50" s="51"/>
      <c r="F50" s="52"/>
      <c r="G50" s="52"/>
      <c r="H50" s="51"/>
      <c r="I50" s="51"/>
      <c r="J50" s="53"/>
      <c r="K50" s="53"/>
      <c r="L50" s="54" t="str">
        <f t="shared" si="58"/>
        <v/>
      </c>
      <c r="M50" s="55" t="str">
        <f>IF(N50="","","(")</f>
        <v/>
      </c>
      <c r="N50" s="56" t="str">
        <f>IF(D50="","",D50)</f>
        <v/>
      </c>
      <c r="O50" s="57" t="str">
        <f>IF(N50="","",",")</f>
        <v/>
      </c>
      <c r="P50" s="58" t="str">
        <f>IF(E50="","",E50)</f>
        <v/>
      </c>
      <c r="Q50" s="59" t="str">
        <f>IF(N50="","",",")</f>
        <v/>
      </c>
      <c r="R50" s="60" t="str">
        <f>IF(N50="","",15)</f>
        <v/>
      </c>
      <c r="S50" s="55" t="str">
        <f>IF(N50="","",")")</f>
        <v/>
      </c>
      <c r="T50" s="61" t="str">
        <f>IF(U50="","","(")</f>
        <v/>
      </c>
      <c r="U50" s="62" t="str">
        <f>IF(F50="","",F50)</f>
        <v/>
      </c>
      <c r="V50" s="63" t="str">
        <f>IF(U50="","",",")</f>
        <v/>
      </c>
      <c r="W50" s="64" t="str">
        <f>IF(G50="","",G50)</f>
        <v/>
      </c>
      <c r="X50" s="63" t="str">
        <f>IF(U50="","",",")</f>
        <v/>
      </c>
      <c r="Y50" s="63" t="str">
        <f>IF(U50="","",250)</f>
        <v/>
      </c>
      <c r="Z50" s="55" t="str">
        <f>IF(U50="","",")")</f>
        <v/>
      </c>
      <c r="AA50" s="65" t="str">
        <f>IF(AB50="","","(")</f>
        <v/>
      </c>
      <c r="AB50" s="56" t="str">
        <f>IF(H50="","",H50)</f>
        <v/>
      </c>
      <c r="AC50" s="66" t="str">
        <f>IF(AB50="","",",")</f>
        <v/>
      </c>
      <c r="AD50" s="58" t="str">
        <f>IF(I50="","",I50)</f>
        <v/>
      </c>
      <c r="AE50" s="67" t="str">
        <f>IF(AB50="","",",")</f>
        <v/>
      </c>
      <c r="AF50" s="60" t="str">
        <f>IF(AB50="","",350)</f>
        <v/>
      </c>
      <c r="AG50" s="60" t="str">
        <f>IF(AB50="","",")")</f>
        <v/>
      </c>
      <c r="AH50" s="68" t="str">
        <f>IF(AI50="","","(")</f>
        <v/>
      </c>
      <c r="AI50" s="69" t="str">
        <f>IF(J50="","",J50)</f>
        <v/>
      </c>
      <c r="AJ50" s="63" t="str">
        <f>IF(AI50="","",",")</f>
        <v/>
      </c>
      <c r="AK50" s="63" t="str">
        <f>IF(K50="","",K50)</f>
        <v/>
      </c>
      <c r="AL50" s="63" t="str">
        <f>IF(AI50="","",",")</f>
        <v/>
      </c>
      <c r="AM50" s="63" t="str">
        <f>IF(AI50="","",450)</f>
        <v/>
      </c>
      <c r="AN50" s="63" t="str">
        <f>IF(AI50="","",")")</f>
        <v/>
      </c>
    </row>
    <row r="51" spans="1:40" ht="24.5" thickTop="1" thickBot="1" x14ac:dyDescent="0.55000000000000004">
      <c r="C51" s="50"/>
      <c r="D51" s="51"/>
      <c r="E51" s="51"/>
      <c r="F51" s="52"/>
      <c r="G51" s="52"/>
      <c r="H51" s="51"/>
      <c r="I51" s="51"/>
      <c r="J51" s="53"/>
      <c r="K51" s="53"/>
      <c r="L51" s="54" t="str">
        <f t="shared" si="58"/>
        <v/>
      </c>
      <c r="M51" s="55" t="str">
        <f>IF(N51="","","(")</f>
        <v/>
      </c>
      <c r="N51" s="56" t="str">
        <f>IF(D51="","",D51)</f>
        <v/>
      </c>
      <c r="O51" s="57" t="str">
        <f>IF(N51="","",",")</f>
        <v/>
      </c>
      <c r="P51" s="58" t="str">
        <f>IF(E51="","",E51)</f>
        <v/>
      </c>
      <c r="Q51" s="59" t="str">
        <f>IF(N51="","",",")</f>
        <v/>
      </c>
      <c r="R51" s="60" t="str">
        <f>IF(N51="","",15)</f>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4.5" thickTop="1" thickBot="1" x14ac:dyDescent="0.55000000000000004">
      <c r="C52" s="50"/>
      <c r="D52" s="51"/>
      <c r="E52" s="51"/>
      <c r="F52" s="52"/>
      <c r="G52" s="52"/>
      <c r="H52" s="51"/>
      <c r="I52" s="51"/>
      <c r="J52" s="53"/>
      <c r="K52" s="53"/>
      <c r="L52" s="54" t="str">
        <f t="shared" si="58"/>
        <v/>
      </c>
      <c r="M52" s="55" t="str">
        <f>IF(N52="","","(")</f>
        <v/>
      </c>
      <c r="N52" s="56" t="str">
        <f>IF(D52="","",D52)</f>
        <v/>
      </c>
      <c r="O52" s="57" t="str">
        <f>IF(N52="","",",")</f>
        <v/>
      </c>
      <c r="P52" s="58" t="str">
        <f>IF(E52="","",E52)</f>
        <v/>
      </c>
      <c r="Q52" s="59" t="str">
        <f>IF(N52="","",",")</f>
        <v/>
      </c>
      <c r="R52" s="60" t="str">
        <f>IF(N52="","",15)</f>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4.5" thickTop="1" thickBot="1" x14ac:dyDescent="0.55000000000000004">
      <c r="C53" s="50"/>
      <c r="D53" s="51"/>
      <c r="E53" s="51"/>
      <c r="F53" s="52"/>
      <c r="G53" s="52"/>
      <c r="H53" s="51"/>
      <c r="I53" s="51"/>
      <c r="J53" s="53"/>
      <c r="K53" s="53"/>
      <c r="L53" s="54" t="str">
        <f t="shared" si="58"/>
        <v/>
      </c>
      <c r="M53" s="55" t="str">
        <f>IF(N53="","","(")</f>
        <v/>
      </c>
      <c r="N53" s="56" t="str">
        <f>IF(D53="","",D53)</f>
        <v/>
      </c>
      <c r="O53" s="57" t="str">
        <f>IF(N53="","",",")</f>
        <v/>
      </c>
      <c r="P53" s="58" t="str">
        <f>IF(E53="","",E53)</f>
        <v/>
      </c>
      <c r="Q53" s="59" t="str">
        <f>IF(N53="","",",")</f>
        <v/>
      </c>
      <c r="R53" s="60" t="str">
        <f>IF(N53="","",15)</f>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4.5" thickTop="1" thickBot="1" x14ac:dyDescent="0.55000000000000004">
      <c r="C54" s="50"/>
      <c r="D54" s="51"/>
      <c r="E54" s="51"/>
      <c r="F54" s="52"/>
      <c r="G54" s="52"/>
      <c r="H54" s="51"/>
      <c r="I54" s="51"/>
      <c r="J54" s="53"/>
      <c r="K54" s="53"/>
      <c r="L54" s="54" t="str">
        <f t="shared" si="58"/>
        <v/>
      </c>
      <c r="M54" s="55" t="str">
        <f t="shared" si="1"/>
        <v/>
      </c>
      <c r="N54" s="56" t="str">
        <f t="shared" si="2"/>
        <v/>
      </c>
      <c r="O54" s="57" t="str">
        <f t="shared" si="3"/>
        <v/>
      </c>
      <c r="P54" s="58" t="str">
        <f t="shared" si="4"/>
        <v/>
      </c>
      <c r="Q54" s="59" t="str">
        <f t="shared" si="5"/>
        <v/>
      </c>
      <c r="R54" s="60" t="str">
        <f t="shared" si="6"/>
        <v/>
      </c>
      <c r="S54" s="55" t="str">
        <f t="shared" si="7"/>
        <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1:40" ht="24.5" thickTop="1" thickBot="1" x14ac:dyDescent="0.55000000000000004">
      <c r="C55" s="50"/>
      <c r="D55" s="51"/>
      <c r="E55" s="51"/>
      <c r="F55" s="52"/>
      <c r="G55" s="52"/>
      <c r="H55" s="51"/>
      <c r="I55" s="51"/>
      <c r="J55" s="53"/>
      <c r="K55" s="53"/>
      <c r="L55" s="54" t="str">
        <f t="shared" si="58"/>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4.5" thickTop="1" thickBot="1" x14ac:dyDescent="0.55000000000000004">
      <c r="C56" s="50"/>
      <c r="D56" s="51"/>
      <c r="E56" s="51"/>
      <c r="F56" s="52"/>
      <c r="G56" s="52"/>
      <c r="H56" s="51"/>
      <c r="I56" s="51"/>
      <c r="J56" s="53"/>
      <c r="K56" s="53"/>
      <c r="L56" s="54" t="str">
        <f t="shared" si="58"/>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1:40" ht="24.5" thickTop="1" thickBot="1" x14ac:dyDescent="0.55000000000000004">
      <c r="C57" s="50"/>
      <c r="D57" s="51"/>
      <c r="E57" s="51"/>
      <c r="F57" s="52"/>
      <c r="G57" s="52"/>
      <c r="H57" s="51"/>
      <c r="I57" s="51"/>
      <c r="J57" s="53"/>
      <c r="K57" s="53"/>
      <c r="L57" s="54" t="str">
        <f t="shared" si="58"/>
        <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1:40" ht="24.5" thickTop="1" thickBot="1" x14ac:dyDescent="0.55000000000000004">
      <c r="C58" s="50"/>
      <c r="D58" s="51"/>
      <c r="E58" s="51"/>
      <c r="F58" s="52"/>
      <c r="G58" s="52"/>
      <c r="H58" s="51"/>
      <c r="I58" s="51"/>
      <c r="J58" s="53"/>
      <c r="K58" s="53"/>
      <c r="L58" s="54" t="str">
        <f t="shared" si="58"/>
        <v/>
      </c>
      <c r="M58" s="55" t="str">
        <f t="shared" si="1"/>
        <v/>
      </c>
      <c r="N58" s="56" t="str">
        <f t="shared" si="2"/>
        <v/>
      </c>
      <c r="O58" s="57" t="str">
        <f t="shared" si="3"/>
        <v/>
      </c>
      <c r="P58" s="58" t="str">
        <f t="shared" si="4"/>
        <v/>
      </c>
      <c r="Q58" s="59" t="str">
        <f t="shared" si="5"/>
        <v/>
      </c>
      <c r="R58" s="60" t="str">
        <f t="shared" si="6"/>
        <v/>
      </c>
      <c r="S58" s="55" t="str">
        <f t="shared" si="7"/>
        <v/>
      </c>
      <c r="T58" s="61" t="str">
        <f t="shared" si="8"/>
        <v/>
      </c>
      <c r="U58" s="62" t="str">
        <f t="shared" si="9"/>
        <v/>
      </c>
      <c r="V58" s="63" t="str">
        <f t="shared" si="10"/>
        <v/>
      </c>
      <c r="W58" s="64" t="str">
        <f t="shared" si="11"/>
        <v/>
      </c>
      <c r="X58" s="63" t="str">
        <f t="shared" si="12"/>
        <v/>
      </c>
      <c r="Y58" s="63" t="str">
        <f t="shared" si="13"/>
        <v/>
      </c>
      <c r="Z58" s="55" t="str">
        <f t="shared" si="14"/>
        <v/>
      </c>
      <c r="AA58" s="65" t="str">
        <f t="shared" si="15"/>
        <v/>
      </c>
      <c r="AB58" s="56" t="str">
        <f t="shared" si="16"/>
        <v/>
      </c>
      <c r="AC58" s="66" t="str">
        <f t="shared" si="17"/>
        <v/>
      </c>
      <c r="AD58" s="58" t="str">
        <f t="shared" si="18"/>
        <v/>
      </c>
      <c r="AE58" s="67" t="str">
        <f t="shared" si="19"/>
        <v/>
      </c>
      <c r="AF58" s="60" t="str">
        <f t="shared" si="20"/>
        <v/>
      </c>
      <c r="AG58" s="60" t="str">
        <f t="shared" si="21"/>
        <v/>
      </c>
      <c r="AH58" s="68" t="str">
        <f t="shared" si="22"/>
        <v/>
      </c>
      <c r="AI58" s="69" t="str">
        <f t="shared" si="23"/>
        <v/>
      </c>
      <c r="AJ58" s="63" t="str">
        <f t="shared" si="24"/>
        <v/>
      </c>
      <c r="AK58" s="63" t="str">
        <f t="shared" si="25"/>
        <v/>
      </c>
      <c r="AL58" s="63" t="str">
        <f t="shared" si="26"/>
        <v/>
      </c>
      <c r="AM58" s="63" t="str">
        <f t="shared" si="27"/>
        <v/>
      </c>
      <c r="AN58" s="63" t="str">
        <f t="shared" si="28"/>
        <v/>
      </c>
    </row>
    <row r="59" spans="1:40" ht="24.5" thickTop="1" thickBot="1" x14ac:dyDescent="0.55000000000000004">
      <c r="C59" s="50"/>
      <c r="D59" s="51"/>
      <c r="E59" s="51"/>
      <c r="F59" s="70"/>
      <c r="G59" s="52"/>
      <c r="H59" s="51"/>
      <c r="I59" s="51"/>
      <c r="J59" s="71"/>
      <c r="K59" s="53"/>
      <c r="L59" s="54" t="str">
        <f t="shared" si="58"/>
        <v/>
      </c>
      <c r="M59" s="55" t="str">
        <f>IF(N59="","","(")</f>
        <v/>
      </c>
      <c r="N59" s="56" t="str">
        <f t="shared" si="2"/>
        <v/>
      </c>
      <c r="O59" s="57" t="str">
        <f>IF(N59="","",",")</f>
        <v/>
      </c>
      <c r="P59" s="58" t="str">
        <f t="shared" si="4"/>
        <v/>
      </c>
      <c r="Q59" s="59" t="str">
        <f>IF(N59="","",",")</f>
        <v/>
      </c>
      <c r="R59" s="60" t="str">
        <f>IF(N59="","",15)</f>
        <v/>
      </c>
      <c r="S59" s="55" t="str">
        <f>IF(N59="","",")")</f>
        <v/>
      </c>
      <c r="T59" s="61" t="str">
        <f>IF(U59="","","(")</f>
        <v/>
      </c>
      <c r="U59" s="62" t="str">
        <f t="shared" si="9"/>
        <v/>
      </c>
      <c r="V59" s="63" t="str">
        <f>IF(U59="","",",")</f>
        <v/>
      </c>
      <c r="W59" s="64" t="str">
        <f t="shared" si="11"/>
        <v/>
      </c>
      <c r="X59" s="63" t="str">
        <f>IF(U59="","",",")</f>
        <v/>
      </c>
      <c r="Y59" s="63" t="str">
        <f>IF(U59="","",250)</f>
        <v/>
      </c>
      <c r="Z59" s="55" t="str">
        <f>IF(U59="","",")")</f>
        <v/>
      </c>
      <c r="AA59" s="65" t="str">
        <f>IF(AB59="","","(")</f>
        <v/>
      </c>
      <c r="AB59" s="56" t="str">
        <f t="shared" si="16"/>
        <v/>
      </c>
      <c r="AC59" s="66" t="str">
        <f>IF(AB59="","",",")</f>
        <v/>
      </c>
      <c r="AD59" s="58" t="str">
        <f>IF(I59="","",I59)</f>
        <v/>
      </c>
      <c r="AE59" s="67" t="str">
        <f>IF(AB59="","",",")</f>
        <v/>
      </c>
      <c r="AF59" s="60" t="str">
        <f>IF(AB59="","",350)</f>
        <v/>
      </c>
      <c r="AG59" s="60" t="str">
        <f>IF(AB59="","",")")</f>
        <v/>
      </c>
      <c r="AH59" s="68" t="str">
        <f>IF(AI59="","","(")</f>
        <v/>
      </c>
      <c r="AI59" s="69" t="str">
        <f t="shared" si="23"/>
        <v/>
      </c>
      <c r="AJ59" s="63" t="str">
        <f>IF(AI59="","",",")</f>
        <v/>
      </c>
      <c r="AK59" s="63" t="str">
        <f>IF(K59="","",K59)</f>
        <v/>
      </c>
      <c r="AL59" s="63" t="str">
        <f>IF(AI59="","",",")</f>
        <v/>
      </c>
      <c r="AM59" s="63" t="str">
        <f>IF(AI59="","",450)</f>
        <v/>
      </c>
      <c r="AN59" s="63" t="str">
        <f>IF(AI59="","",")")</f>
        <v/>
      </c>
    </row>
    <row r="60" spans="1:40" ht="26.5" thickTop="1" thickBot="1" x14ac:dyDescent="0.55000000000000004">
      <c r="C60" s="72"/>
      <c r="D60" s="73"/>
      <c r="E60" s="73"/>
      <c r="F60" s="73"/>
      <c r="G60" s="73"/>
      <c r="H60" s="73"/>
      <c r="I60" s="73"/>
      <c r="J60" s="73"/>
      <c r="K60" s="73"/>
      <c r="L60" s="74" t="s">
        <v>997</v>
      </c>
      <c r="M60" s="55"/>
      <c r="N60" s="56"/>
      <c r="O60" s="57"/>
      <c r="P60" s="58"/>
      <c r="Q60" s="59"/>
      <c r="R60" s="60"/>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36.5" thickTop="1" thickBot="1" x14ac:dyDescent="0.55000000000000004">
      <c r="A61" s="75"/>
      <c r="B61" s="75"/>
      <c r="C61" s="75"/>
      <c r="D61" s="76"/>
      <c r="E61" s="76"/>
      <c r="F61" s="76"/>
      <c r="G61" s="76"/>
      <c r="H61" s="76"/>
      <c r="I61" s="76"/>
      <c r="J61" s="76"/>
      <c r="K61" s="76"/>
      <c r="L61" s="49" t="s">
        <v>998</v>
      </c>
      <c r="M61" s="55" t="str">
        <f t="shared" ref="M61:M80" si="59">IF(N61="","","(")</f>
        <v/>
      </c>
      <c r="N61" s="56" t="str">
        <f t="shared" si="2"/>
        <v/>
      </c>
      <c r="O61" s="57" t="str">
        <f t="shared" ref="O61:O80" si="60">IF(N61="","",",")</f>
        <v/>
      </c>
      <c r="P61" s="58" t="str">
        <f t="shared" si="4"/>
        <v/>
      </c>
      <c r="Q61" s="59" t="str">
        <f t="shared" ref="Q61:Q80" si="61">IF(N61="","",",")</f>
        <v/>
      </c>
      <c r="R61" s="60" t="str">
        <f t="shared" ref="R61:R80" si="62">IF(N61="","",15)</f>
        <v/>
      </c>
      <c r="S61" s="55" t="str">
        <f t="shared" ref="S61:S80" si="63">IF(N61="","",")")</f>
        <v/>
      </c>
      <c r="T61" s="61" t="str">
        <f t="shared" ref="T61:T80" si="64">IF(U61="","","(")</f>
        <v/>
      </c>
      <c r="U61" s="62" t="str">
        <f t="shared" si="9"/>
        <v/>
      </c>
      <c r="V61" s="63" t="str">
        <f t="shared" ref="V61:V80" si="65">IF(U61="","",",")</f>
        <v/>
      </c>
      <c r="W61" s="64" t="str">
        <f t="shared" si="11"/>
        <v/>
      </c>
      <c r="X61" s="63" t="str">
        <f t="shared" ref="X61:X80" si="66">IF(U61="","",",")</f>
        <v/>
      </c>
      <c r="Y61" s="63" t="str">
        <f t="shared" ref="Y61:Y80" si="67">IF(U61="","",250)</f>
        <v/>
      </c>
      <c r="Z61" s="55" t="str">
        <f t="shared" ref="Z61:Z80" si="68">IF(U61="","",")")</f>
        <v/>
      </c>
      <c r="AA61" s="65" t="str">
        <f t="shared" ref="AA61:AA80" si="69">IF(AB61="","","(")</f>
        <v/>
      </c>
      <c r="AB61" s="56" t="str">
        <f t="shared" si="16"/>
        <v/>
      </c>
      <c r="AC61" s="66" t="str">
        <f t="shared" ref="AC61:AC80" si="70">IF(AB61="","",",")</f>
        <v/>
      </c>
      <c r="AD61" s="58" t="str">
        <f t="shared" ref="AD61:AD101" si="71">IF(I61="","",I61)</f>
        <v/>
      </c>
      <c r="AE61" s="67" t="str">
        <f t="shared" ref="AE61:AE80" si="72">IF(AB61="","",",")</f>
        <v/>
      </c>
      <c r="AF61" s="60" t="str">
        <f t="shared" ref="AF61:AF80" si="73">IF(AB61="","",350)</f>
        <v/>
      </c>
      <c r="AG61" s="60" t="str">
        <f t="shared" ref="AG61:AG80" si="74">IF(AB61="","",")")</f>
        <v/>
      </c>
      <c r="AH61" s="68" t="str">
        <f t="shared" ref="AH61:AH80" si="75">IF(AI61="","","(")</f>
        <v/>
      </c>
      <c r="AI61" s="69" t="str">
        <f t="shared" si="23"/>
        <v/>
      </c>
      <c r="AJ61" s="63" t="str">
        <f t="shared" ref="AJ61:AJ80" si="76">IF(AI61="","",",")</f>
        <v/>
      </c>
      <c r="AK61" s="63" t="str">
        <f t="shared" ref="AK61:AK101" si="77">IF(K61="","",K61)</f>
        <v/>
      </c>
      <c r="AL61" s="63" t="str">
        <f t="shared" ref="AL61:AL80" si="78">IF(AI61="","",",")</f>
        <v/>
      </c>
      <c r="AM61" s="63" t="str">
        <f t="shared" ref="AM61:AM80" si="79">IF(AI61="","",450)</f>
        <v/>
      </c>
      <c r="AN61" s="63" t="str">
        <f t="shared" ref="AN61:AN80" si="80">IF(AI61="","",")")</f>
        <v/>
      </c>
    </row>
    <row r="62" spans="1:40" ht="24.5" thickTop="1" thickBot="1" x14ac:dyDescent="0.55000000000000004">
      <c r="C62" s="50"/>
      <c r="D62" s="51"/>
      <c r="E62" s="51"/>
      <c r="F62" s="52"/>
      <c r="G62" s="52"/>
      <c r="H62" s="51"/>
      <c r="I62" s="51"/>
      <c r="J62" s="53"/>
      <c r="K62" s="53"/>
      <c r="L62" s="54" t="str">
        <f t="shared" ref="L62:L79" si="81">IF(C62="","",_xlfn.CONCAT("            { line: ","""",C62,", ",M62:AN62,""", sC: ","""",B62,"""},"))</f>
        <v/>
      </c>
      <c r="M62" s="55" t="str">
        <f t="shared" si="59"/>
        <v/>
      </c>
      <c r="N62" s="56" t="str">
        <f t="shared" si="2"/>
        <v/>
      </c>
      <c r="O62" s="57" t="str">
        <f t="shared" si="60"/>
        <v/>
      </c>
      <c r="P62" s="58" t="str">
        <f t="shared" si="4"/>
        <v/>
      </c>
      <c r="Q62" s="59" t="str">
        <f t="shared" si="61"/>
        <v/>
      </c>
      <c r="R62" s="60" t="str">
        <f t="shared" si="62"/>
        <v/>
      </c>
      <c r="S62" s="55" t="str">
        <f t="shared" si="63"/>
        <v/>
      </c>
      <c r="T62" s="61" t="str">
        <f t="shared" si="64"/>
        <v/>
      </c>
      <c r="U62" s="62" t="str">
        <f t="shared" si="9"/>
        <v/>
      </c>
      <c r="V62" s="63" t="str">
        <f t="shared" si="65"/>
        <v/>
      </c>
      <c r="W62" s="64" t="str">
        <f t="shared" si="11"/>
        <v/>
      </c>
      <c r="X62" s="63" t="str">
        <f t="shared" si="66"/>
        <v/>
      </c>
      <c r="Y62" s="63" t="str">
        <f t="shared" si="67"/>
        <v/>
      </c>
      <c r="Z62" s="55" t="str">
        <f t="shared" si="68"/>
        <v/>
      </c>
      <c r="AA62" s="65" t="str">
        <f t="shared" si="69"/>
        <v/>
      </c>
      <c r="AB62" s="56" t="str">
        <f t="shared" si="16"/>
        <v/>
      </c>
      <c r="AC62" s="66" t="str">
        <f t="shared" si="70"/>
        <v/>
      </c>
      <c r="AD62" s="58" t="str">
        <f t="shared" si="71"/>
        <v/>
      </c>
      <c r="AE62" s="67" t="str">
        <f t="shared" si="72"/>
        <v/>
      </c>
      <c r="AF62" s="60" t="str">
        <f t="shared" si="73"/>
        <v/>
      </c>
      <c r="AG62" s="60" t="str">
        <f t="shared" si="74"/>
        <v/>
      </c>
      <c r="AH62" s="68" t="str">
        <f t="shared" si="75"/>
        <v/>
      </c>
      <c r="AI62" s="69" t="str">
        <f t="shared" si="23"/>
        <v/>
      </c>
      <c r="AJ62" s="63" t="str">
        <f t="shared" si="76"/>
        <v/>
      </c>
      <c r="AK62" s="63" t="str">
        <f t="shared" si="77"/>
        <v/>
      </c>
      <c r="AL62" s="63" t="str">
        <f t="shared" si="78"/>
        <v/>
      </c>
      <c r="AM62" s="63" t="str">
        <f t="shared" si="79"/>
        <v/>
      </c>
      <c r="AN62" s="63" t="str">
        <f t="shared" si="80"/>
        <v/>
      </c>
    </row>
    <row r="63" spans="1:40" ht="24.5" thickTop="1" thickBot="1" x14ac:dyDescent="0.55000000000000004">
      <c r="C63" s="50"/>
      <c r="D63" s="51"/>
      <c r="E63" s="51"/>
      <c r="F63" s="52"/>
      <c r="G63" s="52"/>
      <c r="H63" s="51"/>
      <c r="I63" s="51"/>
      <c r="J63" s="53"/>
      <c r="K63" s="53"/>
      <c r="L63" s="54" t="str">
        <f t="shared" si="81"/>
        <v/>
      </c>
      <c r="M63" s="55" t="str">
        <f t="shared" si="59"/>
        <v/>
      </c>
      <c r="N63" s="56" t="str">
        <f t="shared" si="2"/>
        <v/>
      </c>
      <c r="O63" s="57" t="str">
        <f t="shared" si="60"/>
        <v/>
      </c>
      <c r="P63" s="58" t="str">
        <f t="shared" si="4"/>
        <v/>
      </c>
      <c r="Q63" s="59" t="str">
        <f t="shared" si="61"/>
        <v/>
      </c>
      <c r="R63" s="60" t="str">
        <f t="shared" si="62"/>
        <v/>
      </c>
      <c r="S63" s="55" t="str">
        <f t="shared" si="63"/>
        <v/>
      </c>
      <c r="T63" s="61" t="str">
        <f t="shared" si="64"/>
        <v/>
      </c>
      <c r="U63" s="62" t="str">
        <f t="shared" si="9"/>
        <v/>
      </c>
      <c r="V63" s="63" t="str">
        <f t="shared" si="65"/>
        <v/>
      </c>
      <c r="W63" s="64" t="str">
        <f t="shared" si="11"/>
        <v/>
      </c>
      <c r="X63" s="63" t="str">
        <f t="shared" si="66"/>
        <v/>
      </c>
      <c r="Y63" s="63" t="str">
        <f t="shared" si="67"/>
        <v/>
      </c>
      <c r="Z63" s="55" t="str">
        <f t="shared" si="68"/>
        <v/>
      </c>
      <c r="AA63" s="65" t="str">
        <f t="shared" si="69"/>
        <v/>
      </c>
      <c r="AB63" s="56" t="str">
        <f t="shared" si="16"/>
        <v/>
      </c>
      <c r="AC63" s="66" t="str">
        <f t="shared" si="70"/>
        <v/>
      </c>
      <c r="AD63" s="58" t="str">
        <f t="shared" si="71"/>
        <v/>
      </c>
      <c r="AE63" s="67" t="str">
        <f t="shared" si="72"/>
        <v/>
      </c>
      <c r="AF63" s="60" t="str">
        <f t="shared" si="73"/>
        <v/>
      </c>
      <c r="AG63" s="60" t="str">
        <f t="shared" si="74"/>
        <v/>
      </c>
      <c r="AH63" s="68" t="str">
        <f t="shared" si="75"/>
        <v/>
      </c>
      <c r="AI63" s="69" t="str">
        <f t="shared" si="23"/>
        <v/>
      </c>
      <c r="AJ63" s="63" t="str">
        <f t="shared" si="76"/>
        <v/>
      </c>
      <c r="AK63" s="63" t="str">
        <f t="shared" si="77"/>
        <v/>
      </c>
      <c r="AL63" s="63" t="str">
        <f t="shared" si="78"/>
        <v/>
      </c>
      <c r="AM63" s="63" t="str">
        <f t="shared" si="79"/>
        <v/>
      </c>
      <c r="AN63" s="63" t="str">
        <f t="shared" si="80"/>
        <v/>
      </c>
    </row>
    <row r="64" spans="1:40" ht="24.5" thickTop="1" thickBot="1" x14ac:dyDescent="0.55000000000000004">
      <c r="C64" s="50"/>
      <c r="D64" s="51"/>
      <c r="E64" s="51"/>
      <c r="F64" s="52"/>
      <c r="G64" s="52"/>
      <c r="H64" s="51"/>
      <c r="I64" s="51"/>
      <c r="J64" s="53"/>
      <c r="K64" s="53"/>
      <c r="L64" s="54" t="str">
        <f t="shared" si="81"/>
        <v/>
      </c>
      <c r="M64" s="55" t="str">
        <f t="shared" si="59"/>
        <v/>
      </c>
      <c r="N64" s="56" t="str">
        <f t="shared" si="2"/>
        <v/>
      </c>
      <c r="O64" s="57" t="str">
        <f t="shared" si="60"/>
        <v/>
      </c>
      <c r="P64" s="58" t="str">
        <f t="shared" si="4"/>
        <v/>
      </c>
      <c r="Q64" s="59" t="str">
        <f t="shared" si="61"/>
        <v/>
      </c>
      <c r="R64" s="60" t="str">
        <f t="shared" si="62"/>
        <v/>
      </c>
      <c r="S64" s="55" t="str">
        <f t="shared" si="63"/>
        <v/>
      </c>
      <c r="T64" s="61" t="str">
        <f t="shared" si="64"/>
        <v/>
      </c>
      <c r="U64" s="62" t="str">
        <f t="shared" si="9"/>
        <v/>
      </c>
      <c r="V64" s="63" t="str">
        <f t="shared" si="65"/>
        <v/>
      </c>
      <c r="W64" s="64" t="str">
        <f t="shared" si="11"/>
        <v/>
      </c>
      <c r="X64" s="63" t="str">
        <f t="shared" si="66"/>
        <v/>
      </c>
      <c r="Y64" s="63" t="str">
        <f t="shared" si="67"/>
        <v/>
      </c>
      <c r="Z64" s="55" t="str">
        <f t="shared" si="68"/>
        <v/>
      </c>
      <c r="AA64" s="65" t="str">
        <f t="shared" si="69"/>
        <v/>
      </c>
      <c r="AB64" s="56" t="str">
        <f t="shared" si="16"/>
        <v/>
      </c>
      <c r="AC64" s="66" t="str">
        <f t="shared" si="70"/>
        <v/>
      </c>
      <c r="AD64" s="58" t="str">
        <f t="shared" si="71"/>
        <v/>
      </c>
      <c r="AE64" s="67" t="str">
        <f t="shared" si="72"/>
        <v/>
      </c>
      <c r="AF64" s="60" t="str">
        <f t="shared" si="73"/>
        <v/>
      </c>
      <c r="AG64" s="60" t="str">
        <f t="shared" si="74"/>
        <v/>
      </c>
      <c r="AH64" s="68" t="str">
        <f t="shared" si="75"/>
        <v/>
      </c>
      <c r="AI64" s="69" t="str">
        <f t="shared" si="23"/>
        <v/>
      </c>
      <c r="AJ64" s="63" t="str">
        <f t="shared" si="76"/>
        <v/>
      </c>
      <c r="AK64" s="63" t="str">
        <f t="shared" si="77"/>
        <v/>
      </c>
      <c r="AL64" s="63" t="str">
        <f t="shared" si="78"/>
        <v/>
      </c>
      <c r="AM64" s="63" t="str">
        <f t="shared" si="79"/>
        <v/>
      </c>
      <c r="AN64" s="63" t="str">
        <f t="shared" si="80"/>
        <v/>
      </c>
    </row>
    <row r="65" spans="3:40" ht="24.5" thickTop="1" thickBot="1" x14ac:dyDescent="0.55000000000000004">
      <c r="C65" s="50"/>
      <c r="D65" s="51"/>
      <c r="E65" s="51"/>
      <c r="F65" s="52"/>
      <c r="G65" s="52"/>
      <c r="H65" s="51"/>
      <c r="I65" s="51"/>
      <c r="J65" s="53"/>
      <c r="K65" s="53"/>
      <c r="L65" s="54" t="str">
        <f t="shared" si="81"/>
        <v/>
      </c>
      <c r="M65" s="55" t="str">
        <f t="shared" si="59"/>
        <v/>
      </c>
      <c r="N65" s="56" t="str">
        <f t="shared" si="2"/>
        <v/>
      </c>
      <c r="O65" s="57" t="str">
        <f t="shared" si="60"/>
        <v/>
      </c>
      <c r="P65" s="58" t="str">
        <f t="shared" si="4"/>
        <v/>
      </c>
      <c r="Q65" s="59" t="str">
        <f t="shared" si="61"/>
        <v/>
      </c>
      <c r="R65" s="60" t="str">
        <f t="shared" si="62"/>
        <v/>
      </c>
      <c r="S65" s="55" t="str">
        <f t="shared" si="63"/>
        <v/>
      </c>
      <c r="T65" s="61" t="str">
        <f t="shared" si="64"/>
        <v/>
      </c>
      <c r="U65" s="62" t="str">
        <f t="shared" si="9"/>
        <v/>
      </c>
      <c r="V65" s="63" t="str">
        <f t="shared" si="65"/>
        <v/>
      </c>
      <c r="W65" s="64" t="str">
        <f t="shared" si="11"/>
        <v/>
      </c>
      <c r="X65" s="63" t="str">
        <f t="shared" si="66"/>
        <v/>
      </c>
      <c r="Y65" s="63" t="str">
        <f t="shared" si="67"/>
        <v/>
      </c>
      <c r="Z65" s="55" t="str">
        <f t="shared" si="68"/>
        <v/>
      </c>
      <c r="AA65" s="65" t="str">
        <f t="shared" si="69"/>
        <v/>
      </c>
      <c r="AB65" s="56" t="str">
        <f t="shared" si="16"/>
        <v/>
      </c>
      <c r="AC65" s="66" t="str">
        <f t="shared" si="70"/>
        <v/>
      </c>
      <c r="AD65" s="58" t="str">
        <f t="shared" si="71"/>
        <v/>
      </c>
      <c r="AE65" s="67" t="str">
        <f t="shared" si="72"/>
        <v/>
      </c>
      <c r="AF65" s="60" t="str">
        <f t="shared" si="73"/>
        <v/>
      </c>
      <c r="AG65" s="60" t="str">
        <f t="shared" si="74"/>
        <v/>
      </c>
      <c r="AH65" s="68" t="str">
        <f t="shared" si="75"/>
        <v/>
      </c>
      <c r="AI65" s="69" t="str">
        <f t="shared" si="23"/>
        <v/>
      </c>
      <c r="AJ65" s="63" t="str">
        <f t="shared" si="76"/>
        <v/>
      </c>
      <c r="AK65" s="63" t="str">
        <f t="shared" si="77"/>
        <v/>
      </c>
      <c r="AL65" s="63" t="str">
        <f t="shared" si="78"/>
        <v/>
      </c>
      <c r="AM65" s="63" t="str">
        <f t="shared" si="79"/>
        <v/>
      </c>
      <c r="AN65" s="63" t="str">
        <f t="shared" si="80"/>
        <v/>
      </c>
    </row>
    <row r="66" spans="3:40" ht="24.5" thickTop="1" thickBot="1" x14ac:dyDescent="0.55000000000000004">
      <c r="C66" s="50"/>
      <c r="D66" s="51"/>
      <c r="E66" s="51"/>
      <c r="F66" s="52"/>
      <c r="G66" s="52"/>
      <c r="H66" s="51"/>
      <c r="I66" s="51"/>
      <c r="J66" s="53"/>
      <c r="K66" s="53"/>
      <c r="L66" s="54" t="str">
        <f t="shared" si="81"/>
        <v/>
      </c>
      <c r="M66" s="55" t="str">
        <f t="shared" si="59"/>
        <v/>
      </c>
      <c r="N66" s="56" t="str">
        <f t="shared" si="2"/>
        <v/>
      </c>
      <c r="O66" s="57" t="str">
        <f t="shared" si="60"/>
        <v/>
      </c>
      <c r="P66" s="58" t="str">
        <f t="shared" si="4"/>
        <v/>
      </c>
      <c r="Q66" s="59" t="str">
        <f t="shared" si="61"/>
        <v/>
      </c>
      <c r="R66" s="60" t="str">
        <f t="shared" si="62"/>
        <v/>
      </c>
      <c r="S66" s="55" t="str">
        <f t="shared" si="63"/>
        <v/>
      </c>
      <c r="T66" s="61" t="str">
        <f t="shared" si="64"/>
        <v/>
      </c>
      <c r="U66" s="62" t="str">
        <f t="shared" si="9"/>
        <v/>
      </c>
      <c r="V66" s="63" t="str">
        <f t="shared" si="65"/>
        <v/>
      </c>
      <c r="W66" s="64" t="str">
        <f t="shared" si="11"/>
        <v/>
      </c>
      <c r="X66" s="63" t="str">
        <f t="shared" si="66"/>
        <v/>
      </c>
      <c r="Y66" s="63" t="str">
        <f t="shared" si="67"/>
        <v/>
      </c>
      <c r="Z66" s="55" t="str">
        <f t="shared" si="68"/>
        <v/>
      </c>
      <c r="AA66" s="65" t="str">
        <f t="shared" si="69"/>
        <v/>
      </c>
      <c r="AB66" s="56" t="str">
        <f t="shared" si="16"/>
        <v/>
      </c>
      <c r="AC66" s="66" t="str">
        <f t="shared" si="70"/>
        <v/>
      </c>
      <c r="AD66" s="58" t="str">
        <f t="shared" si="71"/>
        <v/>
      </c>
      <c r="AE66" s="67" t="str">
        <f t="shared" si="72"/>
        <v/>
      </c>
      <c r="AF66" s="60" t="str">
        <f t="shared" si="73"/>
        <v/>
      </c>
      <c r="AG66" s="60" t="str">
        <f t="shared" si="74"/>
        <v/>
      </c>
      <c r="AH66" s="68" t="str">
        <f t="shared" si="75"/>
        <v/>
      </c>
      <c r="AI66" s="69" t="str">
        <f t="shared" si="23"/>
        <v/>
      </c>
      <c r="AJ66" s="63" t="str">
        <f t="shared" si="76"/>
        <v/>
      </c>
      <c r="AK66" s="63" t="str">
        <f t="shared" si="77"/>
        <v/>
      </c>
      <c r="AL66" s="63" t="str">
        <f t="shared" si="78"/>
        <v/>
      </c>
      <c r="AM66" s="63" t="str">
        <f t="shared" si="79"/>
        <v/>
      </c>
      <c r="AN66" s="63" t="str">
        <f t="shared" si="80"/>
        <v/>
      </c>
    </row>
    <row r="67" spans="3:40" ht="24.5" thickTop="1" thickBot="1" x14ac:dyDescent="0.55000000000000004">
      <c r="C67" s="50"/>
      <c r="D67" s="51"/>
      <c r="E67" s="51"/>
      <c r="F67" s="52"/>
      <c r="G67" s="52"/>
      <c r="H67" s="51"/>
      <c r="I67" s="51"/>
      <c r="J67" s="53"/>
      <c r="K67" s="53"/>
      <c r="L67" s="77" t="str">
        <f t="shared" si="81"/>
        <v/>
      </c>
      <c r="M67" s="55" t="str">
        <f t="shared" si="59"/>
        <v/>
      </c>
      <c r="N67" s="56" t="str">
        <f t="shared" si="2"/>
        <v/>
      </c>
      <c r="O67" s="57" t="str">
        <f t="shared" si="60"/>
        <v/>
      </c>
      <c r="P67" s="58" t="str">
        <f t="shared" si="4"/>
        <v/>
      </c>
      <c r="Q67" s="59" t="str">
        <f t="shared" si="61"/>
        <v/>
      </c>
      <c r="R67" s="60" t="str">
        <f t="shared" si="62"/>
        <v/>
      </c>
      <c r="S67" s="55" t="str">
        <f t="shared" si="63"/>
        <v/>
      </c>
      <c r="T67" s="61" t="str">
        <f t="shared" si="64"/>
        <v/>
      </c>
      <c r="U67" s="62" t="str">
        <f t="shared" si="9"/>
        <v/>
      </c>
      <c r="V67" s="63" t="str">
        <f t="shared" si="65"/>
        <v/>
      </c>
      <c r="W67" s="64" t="str">
        <f t="shared" si="11"/>
        <v/>
      </c>
      <c r="X67" s="63" t="str">
        <f t="shared" si="66"/>
        <v/>
      </c>
      <c r="Y67" s="63" t="str">
        <f t="shared" si="67"/>
        <v/>
      </c>
      <c r="Z67" s="55" t="str">
        <f t="shared" si="68"/>
        <v/>
      </c>
      <c r="AA67" s="65" t="str">
        <f t="shared" si="69"/>
        <v/>
      </c>
      <c r="AB67" s="56" t="str">
        <f t="shared" si="16"/>
        <v/>
      </c>
      <c r="AC67" s="66" t="str">
        <f t="shared" si="70"/>
        <v/>
      </c>
      <c r="AD67" s="58" t="str">
        <f t="shared" si="71"/>
        <v/>
      </c>
      <c r="AE67" s="67" t="str">
        <f t="shared" si="72"/>
        <v/>
      </c>
      <c r="AF67" s="60" t="str">
        <f t="shared" si="73"/>
        <v/>
      </c>
      <c r="AG67" s="60" t="str">
        <f t="shared" si="74"/>
        <v/>
      </c>
      <c r="AH67" s="68" t="str">
        <f t="shared" si="75"/>
        <v/>
      </c>
      <c r="AI67" s="69" t="str">
        <f t="shared" si="23"/>
        <v/>
      </c>
      <c r="AJ67" s="63" t="str">
        <f t="shared" si="76"/>
        <v/>
      </c>
      <c r="AK67" s="63" t="str">
        <f t="shared" si="77"/>
        <v/>
      </c>
      <c r="AL67" s="63" t="str">
        <f t="shared" si="78"/>
        <v/>
      </c>
      <c r="AM67" s="63" t="str">
        <f t="shared" si="79"/>
        <v/>
      </c>
      <c r="AN67" s="63" t="str">
        <f t="shared" si="80"/>
        <v/>
      </c>
    </row>
    <row r="68" spans="3:40" ht="24.5" thickTop="1" thickBot="1" x14ac:dyDescent="0.55000000000000004">
      <c r="C68" s="50"/>
      <c r="D68" s="51"/>
      <c r="E68" s="51"/>
      <c r="F68" s="52"/>
      <c r="G68" s="52"/>
      <c r="H68" s="51"/>
      <c r="I68" s="51"/>
      <c r="J68" s="53"/>
      <c r="K68" s="53"/>
      <c r="L68" s="77" t="str">
        <f t="shared" si="81"/>
        <v/>
      </c>
      <c r="M68" s="55" t="str">
        <f t="shared" si="59"/>
        <v/>
      </c>
      <c r="N68" s="56" t="str">
        <f t="shared" si="2"/>
        <v/>
      </c>
      <c r="O68" s="57" t="str">
        <f t="shared" si="60"/>
        <v/>
      </c>
      <c r="P68" s="58" t="str">
        <f t="shared" si="4"/>
        <v/>
      </c>
      <c r="Q68" s="59" t="str">
        <f t="shared" si="61"/>
        <v/>
      </c>
      <c r="R68" s="60" t="str">
        <f t="shared" si="62"/>
        <v/>
      </c>
      <c r="S68" s="55" t="str">
        <f t="shared" si="63"/>
        <v/>
      </c>
      <c r="T68" s="61" t="str">
        <f t="shared" si="64"/>
        <v/>
      </c>
      <c r="U68" s="62" t="str">
        <f t="shared" si="9"/>
        <v/>
      </c>
      <c r="V68" s="63" t="str">
        <f t="shared" si="65"/>
        <v/>
      </c>
      <c r="W68" s="64" t="str">
        <f t="shared" si="11"/>
        <v/>
      </c>
      <c r="X68" s="63" t="str">
        <f t="shared" si="66"/>
        <v/>
      </c>
      <c r="Y68" s="63" t="str">
        <f t="shared" si="67"/>
        <v/>
      </c>
      <c r="Z68" s="55" t="str">
        <f t="shared" si="68"/>
        <v/>
      </c>
      <c r="AA68" s="65" t="str">
        <f t="shared" si="69"/>
        <v/>
      </c>
      <c r="AB68" s="56" t="str">
        <f t="shared" si="16"/>
        <v/>
      </c>
      <c r="AC68" s="66" t="str">
        <f t="shared" si="70"/>
        <v/>
      </c>
      <c r="AD68" s="58" t="str">
        <f t="shared" si="71"/>
        <v/>
      </c>
      <c r="AE68" s="67" t="str">
        <f t="shared" si="72"/>
        <v/>
      </c>
      <c r="AF68" s="60" t="str">
        <f t="shared" si="73"/>
        <v/>
      </c>
      <c r="AG68" s="60" t="str">
        <f t="shared" si="74"/>
        <v/>
      </c>
      <c r="AH68" s="68" t="str">
        <f t="shared" si="75"/>
        <v/>
      </c>
      <c r="AI68" s="69" t="str">
        <f t="shared" si="23"/>
        <v/>
      </c>
      <c r="AJ68" s="63" t="str">
        <f t="shared" si="76"/>
        <v/>
      </c>
      <c r="AK68" s="63" t="str">
        <f t="shared" si="77"/>
        <v/>
      </c>
      <c r="AL68" s="63" t="str">
        <f t="shared" si="78"/>
        <v/>
      </c>
      <c r="AM68" s="63" t="str">
        <f t="shared" si="79"/>
        <v/>
      </c>
      <c r="AN68" s="63" t="str">
        <f t="shared" si="80"/>
        <v/>
      </c>
    </row>
    <row r="69" spans="3:40" ht="24.5" thickTop="1" thickBot="1" x14ac:dyDescent="0.55000000000000004">
      <c r="C69" s="50"/>
      <c r="D69" s="51"/>
      <c r="E69" s="51"/>
      <c r="F69" s="52"/>
      <c r="G69" s="52"/>
      <c r="H69" s="51"/>
      <c r="I69" s="51"/>
      <c r="J69" s="53"/>
      <c r="K69" s="53"/>
      <c r="L69" s="77" t="str">
        <f t="shared" si="81"/>
        <v/>
      </c>
      <c r="M69" s="55" t="str">
        <f t="shared" si="59"/>
        <v/>
      </c>
      <c r="N69" s="56" t="str">
        <f t="shared" si="2"/>
        <v/>
      </c>
      <c r="O69" s="57" t="str">
        <f t="shared" si="60"/>
        <v/>
      </c>
      <c r="P69" s="58" t="str">
        <f t="shared" si="4"/>
        <v/>
      </c>
      <c r="Q69" s="59" t="str">
        <f t="shared" si="61"/>
        <v/>
      </c>
      <c r="R69" s="60" t="str">
        <f t="shared" si="62"/>
        <v/>
      </c>
      <c r="S69" s="55" t="str">
        <f t="shared" si="63"/>
        <v/>
      </c>
      <c r="T69" s="61" t="str">
        <f t="shared" si="64"/>
        <v/>
      </c>
      <c r="U69" s="62" t="str">
        <f t="shared" si="9"/>
        <v/>
      </c>
      <c r="V69" s="63" t="str">
        <f t="shared" si="65"/>
        <v/>
      </c>
      <c r="W69" s="64" t="str">
        <f t="shared" si="11"/>
        <v/>
      </c>
      <c r="X69" s="63" t="str">
        <f t="shared" si="66"/>
        <v/>
      </c>
      <c r="Y69" s="63" t="str">
        <f t="shared" si="67"/>
        <v/>
      </c>
      <c r="Z69" s="55" t="str">
        <f t="shared" si="68"/>
        <v/>
      </c>
      <c r="AA69" s="65" t="str">
        <f t="shared" si="69"/>
        <v/>
      </c>
      <c r="AB69" s="56" t="str">
        <f t="shared" si="16"/>
        <v/>
      </c>
      <c r="AC69" s="66" t="str">
        <f t="shared" si="70"/>
        <v/>
      </c>
      <c r="AD69" s="58" t="str">
        <f t="shared" si="71"/>
        <v/>
      </c>
      <c r="AE69" s="67" t="str">
        <f t="shared" si="72"/>
        <v/>
      </c>
      <c r="AF69" s="60" t="str">
        <f t="shared" si="73"/>
        <v/>
      </c>
      <c r="AG69" s="60" t="str">
        <f t="shared" si="74"/>
        <v/>
      </c>
      <c r="AH69" s="68" t="str">
        <f t="shared" si="75"/>
        <v/>
      </c>
      <c r="AI69" s="69" t="str">
        <f t="shared" si="23"/>
        <v/>
      </c>
      <c r="AJ69" s="63" t="str">
        <f t="shared" si="76"/>
        <v/>
      </c>
      <c r="AK69" s="63" t="str">
        <f t="shared" si="77"/>
        <v/>
      </c>
      <c r="AL69" s="63" t="str">
        <f t="shared" si="78"/>
        <v/>
      </c>
      <c r="AM69" s="63" t="str">
        <f t="shared" si="79"/>
        <v/>
      </c>
      <c r="AN69" s="63" t="str">
        <f t="shared" si="80"/>
        <v/>
      </c>
    </row>
    <row r="70" spans="3:40" ht="24.5" thickTop="1" thickBot="1" x14ac:dyDescent="0.55000000000000004">
      <c r="C70" s="50"/>
      <c r="D70" s="51"/>
      <c r="E70" s="51"/>
      <c r="F70" s="52"/>
      <c r="G70" s="52"/>
      <c r="H70" s="51"/>
      <c r="I70" s="51"/>
      <c r="J70" s="53"/>
      <c r="K70" s="53"/>
      <c r="L70" s="54" t="str">
        <f t="shared" si="81"/>
        <v/>
      </c>
      <c r="M70" s="55" t="str">
        <f t="shared" si="59"/>
        <v/>
      </c>
      <c r="N70" s="56" t="str">
        <f t="shared" si="2"/>
        <v/>
      </c>
      <c r="O70" s="57" t="str">
        <f t="shared" si="60"/>
        <v/>
      </c>
      <c r="P70" s="58" t="str">
        <f t="shared" si="4"/>
        <v/>
      </c>
      <c r="Q70" s="59" t="str">
        <f t="shared" si="61"/>
        <v/>
      </c>
      <c r="R70" s="60" t="str">
        <f t="shared" si="62"/>
        <v/>
      </c>
      <c r="S70" s="55" t="str">
        <f t="shared" si="63"/>
        <v/>
      </c>
      <c r="T70" s="61" t="str">
        <f t="shared" si="64"/>
        <v/>
      </c>
      <c r="U70" s="62" t="str">
        <f t="shared" si="9"/>
        <v/>
      </c>
      <c r="V70" s="63" t="str">
        <f t="shared" si="65"/>
        <v/>
      </c>
      <c r="W70" s="64" t="str">
        <f t="shared" si="11"/>
        <v/>
      </c>
      <c r="X70" s="63" t="str">
        <f t="shared" si="66"/>
        <v/>
      </c>
      <c r="Y70" s="63" t="str">
        <f t="shared" si="67"/>
        <v/>
      </c>
      <c r="Z70" s="55" t="str">
        <f t="shared" si="68"/>
        <v/>
      </c>
      <c r="AA70" s="65" t="str">
        <f t="shared" si="69"/>
        <v/>
      </c>
      <c r="AB70" s="56" t="str">
        <f t="shared" si="16"/>
        <v/>
      </c>
      <c r="AC70" s="66" t="str">
        <f t="shared" si="70"/>
        <v/>
      </c>
      <c r="AD70" s="58" t="str">
        <f t="shared" si="71"/>
        <v/>
      </c>
      <c r="AE70" s="67" t="str">
        <f t="shared" si="72"/>
        <v/>
      </c>
      <c r="AF70" s="60" t="str">
        <f t="shared" si="73"/>
        <v/>
      </c>
      <c r="AG70" s="60" t="str">
        <f t="shared" si="74"/>
        <v/>
      </c>
      <c r="AH70" s="68" t="str">
        <f t="shared" si="75"/>
        <v/>
      </c>
      <c r="AI70" s="69" t="str">
        <f t="shared" si="23"/>
        <v/>
      </c>
      <c r="AJ70" s="63" t="str">
        <f t="shared" si="76"/>
        <v/>
      </c>
      <c r="AK70" s="63" t="str">
        <f t="shared" si="77"/>
        <v/>
      </c>
      <c r="AL70" s="63" t="str">
        <f t="shared" si="78"/>
        <v/>
      </c>
      <c r="AM70" s="63" t="str">
        <f t="shared" si="79"/>
        <v/>
      </c>
      <c r="AN70" s="63" t="str">
        <f t="shared" si="80"/>
        <v/>
      </c>
    </row>
    <row r="71" spans="3:40" ht="24.5" thickTop="1" thickBot="1" x14ac:dyDescent="0.55000000000000004">
      <c r="C71" s="50"/>
      <c r="D71" s="51"/>
      <c r="E71" s="51"/>
      <c r="F71" s="52"/>
      <c r="G71" s="52"/>
      <c r="H71" s="51"/>
      <c r="I71" s="51"/>
      <c r="J71" s="53"/>
      <c r="K71" s="53"/>
      <c r="L71" s="54" t="str">
        <f t="shared" si="81"/>
        <v/>
      </c>
      <c r="M71" s="55" t="str">
        <f t="shared" si="59"/>
        <v/>
      </c>
      <c r="N71" s="56" t="str">
        <f t="shared" si="2"/>
        <v/>
      </c>
      <c r="O71" s="57" t="str">
        <f t="shared" si="60"/>
        <v/>
      </c>
      <c r="P71" s="58" t="str">
        <f t="shared" si="4"/>
        <v/>
      </c>
      <c r="Q71" s="59" t="str">
        <f t="shared" si="61"/>
        <v/>
      </c>
      <c r="R71" s="60" t="str">
        <f t="shared" si="62"/>
        <v/>
      </c>
      <c r="S71" s="55" t="str">
        <f t="shared" si="63"/>
        <v/>
      </c>
      <c r="T71" s="61" t="str">
        <f t="shared" si="64"/>
        <v/>
      </c>
      <c r="U71" s="62" t="str">
        <f t="shared" si="9"/>
        <v/>
      </c>
      <c r="V71" s="63" t="str">
        <f t="shared" si="65"/>
        <v/>
      </c>
      <c r="W71" s="64" t="str">
        <f t="shared" si="11"/>
        <v/>
      </c>
      <c r="X71" s="63" t="str">
        <f t="shared" si="66"/>
        <v/>
      </c>
      <c r="Y71" s="63" t="str">
        <f t="shared" si="67"/>
        <v/>
      </c>
      <c r="Z71" s="55" t="str">
        <f t="shared" si="68"/>
        <v/>
      </c>
      <c r="AA71" s="65" t="str">
        <f t="shared" si="69"/>
        <v/>
      </c>
      <c r="AB71" s="56" t="str">
        <f t="shared" si="16"/>
        <v/>
      </c>
      <c r="AC71" s="66" t="str">
        <f t="shared" si="70"/>
        <v/>
      </c>
      <c r="AD71" s="58" t="str">
        <f t="shared" si="71"/>
        <v/>
      </c>
      <c r="AE71" s="67" t="str">
        <f t="shared" si="72"/>
        <v/>
      </c>
      <c r="AF71" s="60" t="str">
        <f t="shared" si="73"/>
        <v/>
      </c>
      <c r="AG71" s="60" t="str">
        <f t="shared" si="74"/>
        <v/>
      </c>
      <c r="AH71" s="68" t="str">
        <f t="shared" si="75"/>
        <v/>
      </c>
      <c r="AI71" s="69" t="str">
        <f t="shared" si="23"/>
        <v/>
      </c>
      <c r="AJ71" s="63" t="str">
        <f t="shared" si="76"/>
        <v/>
      </c>
      <c r="AK71" s="63" t="str">
        <f t="shared" si="77"/>
        <v/>
      </c>
      <c r="AL71" s="63" t="str">
        <f t="shared" si="78"/>
        <v/>
      </c>
      <c r="AM71" s="63" t="str">
        <f t="shared" si="79"/>
        <v/>
      </c>
      <c r="AN71" s="63" t="str">
        <f t="shared" si="80"/>
        <v/>
      </c>
    </row>
    <row r="72" spans="3:40" ht="24.5" thickTop="1" thickBot="1" x14ac:dyDescent="0.55000000000000004">
      <c r="C72" s="50"/>
      <c r="D72" s="51"/>
      <c r="E72" s="51"/>
      <c r="F72" s="52"/>
      <c r="G72" s="52"/>
      <c r="H72" s="51"/>
      <c r="I72" s="51"/>
      <c r="J72" s="53"/>
      <c r="K72" s="53"/>
      <c r="L72" s="54" t="str">
        <f t="shared" si="81"/>
        <v/>
      </c>
      <c r="M72" s="55" t="str">
        <f t="shared" si="59"/>
        <v/>
      </c>
      <c r="N72" s="56" t="str">
        <f t="shared" si="2"/>
        <v/>
      </c>
      <c r="O72" s="57" t="str">
        <f t="shared" si="60"/>
        <v/>
      </c>
      <c r="P72" s="58" t="str">
        <f t="shared" si="4"/>
        <v/>
      </c>
      <c r="Q72" s="59" t="str">
        <f t="shared" si="61"/>
        <v/>
      </c>
      <c r="R72" s="60" t="str">
        <f t="shared" si="62"/>
        <v/>
      </c>
      <c r="S72" s="55" t="str">
        <f t="shared" si="63"/>
        <v/>
      </c>
      <c r="T72" s="61" t="str">
        <f t="shared" si="64"/>
        <v/>
      </c>
      <c r="U72" s="62" t="str">
        <f t="shared" si="9"/>
        <v/>
      </c>
      <c r="V72" s="63" t="str">
        <f t="shared" si="65"/>
        <v/>
      </c>
      <c r="W72" s="64" t="str">
        <f t="shared" si="11"/>
        <v/>
      </c>
      <c r="X72" s="63" t="str">
        <f t="shared" si="66"/>
        <v/>
      </c>
      <c r="Y72" s="63" t="str">
        <f t="shared" si="67"/>
        <v/>
      </c>
      <c r="Z72" s="55" t="str">
        <f t="shared" si="68"/>
        <v/>
      </c>
      <c r="AA72" s="65" t="str">
        <f t="shared" si="69"/>
        <v/>
      </c>
      <c r="AB72" s="56" t="str">
        <f t="shared" si="16"/>
        <v/>
      </c>
      <c r="AC72" s="66" t="str">
        <f t="shared" si="70"/>
        <v/>
      </c>
      <c r="AD72" s="58" t="str">
        <f t="shared" si="71"/>
        <v/>
      </c>
      <c r="AE72" s="67" t="str">
        <f t="shared" si="72"/>
        <v/>
      </c>
      <c r="AF72" s="60" t="str">
        <f t="shared" si="73"/>
        <v/>
      </c>
      <c r="AG72" s="60" t="str">
        <f t="shared" si="74"/>
        <v/>
      </c>
      <c r="AH72" s="68" t="str">
        <f t="shared" si="75"/>
        <v/>
      </c>
      <c r="AI72" s="69" t="str">
        <f t="shared" si="23"/>
        <v/>
      </c>
      <c r="AJ72" s="63" t="str">
        <f t="shared" si="76"/>
        <v/>
      </c>
      <c r="AK72" s="63" t="str">
        <f t="shared" si="77"/>
        <v/>
      </c>
      <c r="AL72" s="63" t="str">
        <f t="shared" si="78"/>
        <v/>
      </c>
      <c r="AM72" s="63" t="str">
        <f t="shared" si="79"/>
        <v/>
      </c>
      <c r="AN72" s="63" t="str">
        <f t="shared" si="80"/>
        <v/>
      </c>
    </row>
    <row r="73" spans="3:40" ht="24.5" thickTop="1" thickBot="1" x14ac:dyDescent="0.55000000000000004">
      <c r="C73" s="50"/>
      <c r="D73" s="51"/>
      <c r="E73" s="51"/>
      <c r="F73" s="52"/>
      <c r="G73" s="52"/>
      <c r="H73" s="51"/>
      <c r="I73" s="51"/>
      <c r="J73" s="53"/>
      <c r="K73" s="53"/>
      <c r="L73" s="54" t="str">
        <f t="shared" si="81"/>
        <v/>
      </c>
      <c r="M73" s="55" t="str">
        <f t="shared" si="59"/>
        <v/>
      </c>
      <c r="N73" s="56" t="str">
        <f t="shared" si="2"/>
        <v/>
      </c>
      <c r="O73" s="57" t="str">
        <f t="shared" si="60"/>
        <v/>
      </c>
      <c r="P73" s="58" t="str">
        <f t="shared" si="4"/>
        <v/>
      </c>
      <c r="Q73" s="59" t="str">
        <f t="shared" si="61"/>
        <v/>
      </c>
      <c r="R73" s="60" t="str">
        <f t="shared" si="62"/>
        <v/>
      </c>
      <c r="S73" s="55" t="str">
        <f t="shared" si="63"/>
        <v/>
      </c>
      <c r="T73" s="61" t="str">
        <f t="shared" si="64"/>
        <v/>
      </c>
      <c r="U73" s="62" t="str">
        <f t="shared" si="9"/>
        <v/>
      </c>
      <c r="V73" s="63" t="str">
        <f t="shared" si="65"/>
        <v/>
      </c>
      <c r="W73" s="64" t="str">
        <f t="shared" si="11"/>
        <v/>
      </c>
      <c r="X73" s="63" t="str">
        <f t="shared" si="66"/>
        <v/>
      </c>
      <c r="Y73" s="63" t="str">
        <f t="shared" si="67"/>
        <v/>
      </c>
      <c r="Z73" s="55" t="str">
        <f t="shared" si="68"/>
        <v/>
      </c>
      <c r="AA73" s="65" t="str">
        <f t="shared" si="69"/>
        <v/>
      </c>
      <c r="AB73" s="56" t="str">
        <f t="shared" si="16"/>
        <v/>
      </c>
      <c r="AC73" s="66" t="str">
        <f t="shared" si="70"/>
        <v/>
      </c>
      <c r="AD73" s="58" t="str">
        <f t="shared" si="71"/>
        <v/>
      </c>
      <c r="AE73" s="67" t="str">
        <f t="shared" si="72"/>
        <v/>
      </c>
      <c r="AF73" s="60" t="str">
        <f t="shared" si="73"/>
        <v/>
      </c>
      <c r="AG73" s="60" t="str">
        <f t="shared" si="74"/>
        <v/>
      </c>
      <c r="AH73" s="68" t="str">
        <f t="shared" si="75"/>
        <v/>
      </c>
      <c r="AI73" s="69" t="str">
        <f t="shared" si="23"/>
        <v/>
      </c>
      <c r="AJ73" s="63" t="str">
        <f t="shared" si="76"/>
        <v/>
      </c>
      <c r="AK73" s="63" t="str">
        <f t="shared" si="77"/>
        <v/>
      </c>
      <c r="AL73" s="63" t="str">
        <f t="shared" si="78"/>
        <v/>
      </c>
      <c r="AM73" s="63" t="str">
        <f t="shared" si="79"/>
        <v/>
      </c>
      <c r="AN73" s="63" t="str">
        <f t="shared" si="80"/>
        <v/>
      </c>
    </row>
    <row r="74" spans="3:40" ht="24.5" thickTop="1" thickBot="1" x14ac:dyDescent="0.55000000000000004">
      <c r="C74" s="50"/>
      <c r="D74" s="51"/>
      <c r="E74" s="51"/>
      <c r="F74" s="52"/>
      <c r="G74" s="52"/>
      <c r="H74" s="51"/>
      <c r="I74" s="51"/>
      <c r="J74" s="53"/>
      <c r="K74" s="53"/>
      <c r="L74" s="54" t="str">
        <f t="shared" si="81"/>
        <v/>
      </c>
      <c r="M74" s="55" t="str">
        <f t="shared" si="59"/>
        <v/>
      </c>
      <c r="N74" s="56" t="str">
        <f t="shared" si="2"/>
        <v/>
      </c>
      <c r="O74" s="57" t="str">
        <f t="shared" si="60"/>
        <v/>
      </c>
      <c r="P74" s="58" t="str">
        <f t="shared" si="4"/>
        <v/>
      </c>
      <c r="Q74" s="59" t="str">
        <f t="shared" si="61"/>
        <v/>
      </c>
      <c r="R74" s="60" t="str">
        <f t="shared" si="62"/>
        <v/>
      </c>
      <c r="S74" s="55" t="str">
        <f t="shared" si="63"/>
        <v/>
      </c>
      <c r="T74" s="61" t="str">
        <f t="shared" si="64"/>
        <v/>
      </c>
      <c r="U74" s="62" t="str">
        <f t="shared" si="9"/>
        <v/>
      </c>
      <c r="V74" s="63" t="str">
        <f t="shared" si="65"/>
        <v/>
      </c>
      <c r="W74" s="64" t="str">
        <f t="shared" si="11"/>
        <v/>
      </c>
      <c r="X74" s="63" t="str">
        <f t="shared" si="66"/>
        <v/>
      </c>
      <c r="Y74" s="63" t="str">
        <f t="shared" si="67"/>
        <v/>
      </c>
      <c r="Z74" s="55" t="str">
        <f t="shared" si="68"/>
        <v/>
      </c>
      <c r="AA74" s="65" t="str">
        <f t="shared" si="69"/>
        <v/>
      </c>
      <c r="AB74" s="56" t="str">
        <f t="shared" si="16"/>
        <v/>
      </c>
      <c r="AC74" s="66" t="str">
        <f t="shared" si="70"/>
        <v/>
      </c>
      <c r="AD74" s="58" t="str">
        <f t="shared" si="71"/>
        <v/>
      </c>
      <c r="AE74" s="67" t="str">
        <f t="shared" si="72"/>
        <v/>
      </c>
      <c r="AF74" s="60" t="str">
        <f t="shared" si="73"/>
        <v/>
      </c>
      <c r="AG74" s="60" t="str">
        <f t="shared" si="74"/>
        <v/>
      </c>
      <c r="AH74" s="68" t="str">
        <f t="shared" si="75"/>
        <v/>
      </c>
      <c r="AI74" s="69" t="str">
        <f t="shared" si="23"/>
        <v/>
      </c>
      <c r="AJ74" s="63" t="str">
        <f t="shared" si="76"/>
        <v/>
      </c>
      <c r="AK74" s="63" t="str">
        <f t="shared" si="77"/>
        <v/>
      </c>
      <c r="AL74" s="63" t="str">
        <f t="shared" si="78"/>
        <v/>
      </c>
      <c r="AM74" s="63" t="str">
        <f t="shared" si="79"/>
        <v/>
      </c>
      <c r="AN74" s="63" t="str">
        <f t="shared" si="80"/>
        <v/>
      </c>
    </row>
    <row r="75" spans="3:40" ht="24.5" thickTop="1" thickBot="1" x14ac:dyDescent="0.55000000000000004">
      <c r="C75" s="50"/>
      <c r="D75" s="51"/>
      <c r="E75" s="51"/>
      <c r="F75" s="52"/>
      <c r="G75" s="52"/>
      <c r="H75" s="51"/>
      <c r="I75" s="51"/>
      <c r="J75" s="53"/>
      <c r="K75" s="53"/>
      <c r="L75" s="77" t="str">
        <f t="shared" si="81"/>
        <v/>
      </c>
      <c r="M75" s="55" t="str">
        <f t="shared" si="59"/>
        <v/>
      </c>
      <c r="N75" s="56" t="str">
        <f t="shared" si="2"/>
        <v/>
      </c>
      <c r="O75" s="57" t="str">
        <f t="shared" si="60"/>
        <v/>
      </c>
      <c r="P75" s="58" t="str">
        <f t="shared" si="4"/>
        <v/>
      </c>
      <c r="Q75" s="59" t="str">
        <f t="shared" si="61"/>
        <v/>
      </c>
      <c r="R75" s="60" t="str">
        <f t="shared" si="62"/>
        <v/>
      </c>
      <c r="S75" s="55" t="str">
        <f t="shared" si="63"/>
        <v/>
      </c>
      <c r="T75" s="61" t="str">
        <f t="shared" si="64"/>
        <v/>
      </c>
      <c r="U75" s="62" t="str">
        <f t="shared" si="9"/>
        <v/>
      </c>
      <c r="V75" s="63" t="str">
        <f t="shared" si="65"/>
        <v/>
      </c>
      <c r="W75" s="64" t="str">
        <f t="shared" si="11"/>
        <v/>
      </c>
      <c r="X75" s="63" t="str">
        <f t="shared" si="66"/>
        <v/>
      </c>
      <c r="Y75" s="63" t="str">
        <f t="shared" si="67"/>
        <v/>
      </c>
      <c r="Z75" s="55" t="str">
        <f t="shared" si="68"/>
        <v/>
      </c>
      <c r="AA75" s="65" t="str">
        <f t="shared" si="69"/>
        <v/>
      </c>
      <c r="AB75" s="56" t="str">
        <f t="shared" si="16"/>
        <v/>
      </c>
      <c r="AC75" s="66" t="str">
        <f t="shared" si="70"/>
        <v/>
      </c>
      <c r="AD75" s="58" t="str">
        <f t="shared" si="71"/>
        <v/>
      </c>
      <c r="AE75" s="67" t="str">
        <f t="shared" si="72"/>
        <v/>
      </c>
      <c r="AF75" s="60" t="str">
        <f t="shared" si="73"/>
        <v/>
      </c>
      <c r="AG75" s="60" t="str">
        <f t="shared" si="74"/>
        <v/>
      </c>
      <c r="AH75" s="68" t="str">
        <f t="shared" si="75"/>
        <v/>
      </c>
      <c r="AI75" s="69" t="str">
        <f t="shared" si="23"/>
        <v/>
      </c>
      <c r="AJ75" s="63" t="str">
        <f t="shared" si="76"/>
        <v/>
      </c>
      <c r="AK75" s="63" t="str">
        <f t="shared" si="77"/>
        <v/>
      </c>
      <c r="AL75" s="63" t="str">
        <f t="shared" si="78"/>
        <v/>
      </c>
      <c r="AM75" s="63" t="str">
        <f t="shared" si="79"/>
        <v/>
      </c>
      <c r="AN75" s="63" t="str">
        <f t="shared" si="80"/>
        <v/>
      </c>
    </row>
    <row r="76" spans="3:40" ht="24.5" thickTop="1" thickBot="1" x14ac:dyDescent="0.55000000000000004">
      <c r="C76" s="50"/>
      <c r="D76" s="51"/>
      <c r="E76" s="51"/>
      <c r="F76" s="52"/>
      <c r="G76" s="52"/>
      <c r="H76" s="51"/>
      <c r="I76" s="51"/>
      <c r="J76" s="53"/>
      <c r="K76" s="53"/>
      <c r="L76" s="77" t="str">
        <f t="shared" si="81"/>
        <v/>
      </c>
      <c r="M76" s="55" t="str">
        <f t="shared" si="59"/>
        <v/>
      </c>
      <c r="N76" s="56" t="str">
        <f t="shared" si="2"/>
        <v/>
      </c>
      <c r="O76" s="57" t="str">
        <f t="shared" si="60"/>
        <v/>
      </c>
      <c r="P76" s="58" t="str">
        <f t="shared" si="4"/>
        <v/>
      </c>
      <c r="Q76" s="59" t="str">
        <f t="shared" si="61"/>
        <v/>
      </c>
      <c r="R76" s="60" t="str">
        <f t="shared" si="62"/>
        <v/>
      </c>
      <c r="S76" s="55" t="str">
        <f t="shared" si="63"/>
        <v/>
      </c>
      <c r="T76" s="61" t="str">
        <f t="shared" si="64"/>
        <v/>
      </c>
      <c r="U76" s="62" t="str">
        <f t="shared" si="9"/>
        <v/>
      </c>
      <c r="V76" s="63" t="str">
        <f t="shared" si="65"/>
        <v/>
      </c>
      <c r="W76" s="64" t="str">
        <f t="shared" si="11"/>
        <v/>
      </c>
      <c r="X76" s="63" t="str">
        <f t="shared" si="66"/>
        <v/>
      </c>
      <c r="Y76" s="63" t="str">
        <f t="shared" si="67"/>
        <v/>
      </c>
      <c r="Z76" s="55" t="str">
        <f t="shared" si="68"/>
        <v/>
      </c>
      <c r="AA76" s="65" t="str">
        <f t="shared" si="69"/>
        <v/>
      </c>
      <c r="AB76" s="56" t="str">
        <f t="shared" si="16"/>
        <v/>
      </c>
      <c r="AC76" s="66" t="str">
        <f t="shared" si="70"/>
        <v/>
      </c>
      <c r="AD76" s="58" t="str">
        <f t="shared" si="71"/>
        <v/>
      </c>
      <c r="AE76" s="67" t="str">
        <f t="shared" si="72"/>
        <v/>
      </c>
      <c r="AF76" s="60" t="str">
        <f t="shared" si="73"/>
        <v/>
      </c>
      <c r="AG76" s="60" t="str">
        <f t="shared" si="74"/>
        <v/>
      </c>
      <c r="AH76" s="68" t="str">
        <f t="shared" si="75"/>
        <v/>
      </c>
      <c r="AI76" s="69" t="str">
        <f t="shared" si="23"/>
        <v/>
      </c>
      <c r="AJ76" s="63" t="str">
        <f t="shared" si="76"/>
        <v/>
      </c>
      <c r="AK76" s="63" t="str">
        <f t="shared" si="77"/>
        <v/>
      </c>
      <c r="AL76" s="63" t="str">
        <f t="shared" si="78"/>
        <v/>
      </c>
      <c r="AM76" s="63" t="str">
        <f t="shared" si="79"/>
        <v/>
      </c>
      <c r="AN76" s="63" t="str">
        <f t="shared" si="80"/>
        <v/>
      </c>
    </row>
    <row r="77" spans="3:40" ht="24.5" thickTop="1" thickBot="1" x14ac:dyDescent="0.55000000000000004">
      <c r="C77" s="50"/>
      <c r="D77" s="51"/>
      <c r="E77" s="51"/>
      <c r="F77" s="52"/>
      <c r="G77" s="52"/>
      <c r="H77" s="51"/>
      <c r="I77" s="51"/>
      <c r="J77" s="53"/>
      <c r="K77" s="53"/>
      <c r="L77" s="77" t="str">
        <f t="shared" si="81"/>
        <v/>
      </c>
      <c r="M77" s="55" t="str">
        <f t="shared" si="59"/>
        <v/>
      </c>
      <c r="N77" s="56" t="str">
        <f t="shared" si="2"/>
        <v/>
      </c>
      <c r="O77" s="57" t="str">
        <f t="shared" si="60"/>
        <v/>
      </c>
      <c r="P77" s="58" t="str">
        <f t="shared" si="4"/>
        <v/>
      </c>
      <c r="Q77" s="59" t="str">
        <f t="shared" si="61"/>
        <v/>
      </c>
      <c r="R77" s="60" t="str">
        <f t="shared" si="62"/>
        <v/>
      </c>
      <c r="S77" s="55" t="str">
        <f t="shared" si="63"/>
        <v/>
      </c>
      <c r="T77" s="61" t="str">
        <f t="shared" si="64"/>
        <v/>
      </c>
      <c r="U77" s="62" t="str">
        <f t="shared" si="9"/>
        <v/>
      </c>
      <c r="V77" s="63" t="str">
        <f t="shared" si="65"/>
        <v/>
      </c>
      <c r="W77" s="64" t="str">
        <f t="shared" si="11"/>
        <v/>
      </c>
      <c r="X77" s="63" t="str">
        <f t="shared" si="66"/>
        <v/>
      </c>
      <c r="Y77" s="63" t="str">
        <f t="shared" si="67"/>
        <v/>
      </c>
      <c r="Z77" s="55" t="str">
        <f t="shared" si="68"/>
        <v/>
      </c>
      <c r="AA77" s="65" t="str">
        <f t="shared" si="69"/>
        <v/>
      </c>
      <c r="AB77" s="56" t="str">
        <f t="shared" si="16"/>
        <v/>
      </c>
      <c r="AC77" s="66" t="str">
        <f t="shared" si="70"/>
        <v/>
      </c>
      <c r="AD77" s="58" t="str">
        <f t="shared" si="71"/>
        <v/>
      </c>
      <c r="AE77" s="67" t="str">
        <f t="shared" si="72"/>
        <v/>
      </c>
      <c r="AF77" s="60" t="str">
        <f t="shared" si="73"/>
        <v/>
      </c>
      <c r="AG77" s="60" t="str">
        <f t="shared" si="74"/>
        <v/>
      </c>
      <c r="AH77" s="68" t="str">
        <f t="shared" si="75"/>
        <v/>
      </c>
      <c r="AI77" s="69" t="str">
        <f t="shared" si="23"/>
        <v/>
      </c>
      <c r="AJ77" s="63" t="str">
        <f t="shared" si="76"/>
        <v/>
      </c>
      <c r="AK77" s="63" t="str">
        <f t="shared" si="77"/>
        <v/>
      </c>
      <c r="AL77" s="63" t="str">
        <f t="shared" si="78"/>
        <v/>
      </c>
      <c r="AM77" s="63" t="str">
        <f t="shared" si="79"/>
        <v/>
      </c>
      <c r="AN77" s="63" t="str">
        <f t="shared" si="80"/>
        <v/>
      </c>
    </row>
    <row r="78" spans="3:40" ht="24.5" thickTop="1" thickBot="1" x14ac:dyDescent="0.55000000000000004">
      <c r="C78" s="50"/>
      <c r="D78" s="51"/>
      <c r="E78" s="51"/>
      <c r="F78" s="52"/>
      <c r="G78" s="52"/>
      <c r="H78" s="51"/>
      <c r="I78" s="51"/>
      <c r="J78" s="53"/>
      <c r="K78" s="53"/>
      <c r="L78" s="77" t="str">
        <f t="shared" si="81"/>
        <v/>
      </c>
      <c r="M78" s="55" t="str">
        <f t="shared" si="59"/>
        <v/>
      </c>
      <c r="N78" s="56" t="str">
        <f t="shared" si="2"/>
        <v/>
      </c>
      <c r="O78" s="57" t="str">
        <f t="shared" si="60"/>
        <v/>
      </c>
      <c r="P78" s="58" t="str">
        <f t="shared" si="4"/>
        <v/>
      </c>
      <c r="Q78" s="59" t="str">
        <f t="shared" si="61"/>
        <v/>
      </c>
      <c r="R78" s="60" t="str">
        <f t="shared" si="62"/>
        <v/>
      </c>
      <c r="S78" s="55" t="str">
        <f t="shared" si="63"/>
        <v/>
      </c>
      <c r="T78" s="61" t="str">
        <f t="shared" si="64"/>
        <v/>
      </c>
      <c r="U78" s="62" t="str">
        <f t="shared" si="9"/>
        <v/>
      </c>
      <c r="V78" s="63" t="str">
        <f t="shared" si="65"/>
        <v/>
      </c>
      <c r="W78" s="64" t="str">
        <f t="shared" si="11"/>
        <v/>
      </c>
      <c r="X78" s="63" t="str">
        <f t="shared" si="66"/>
        <v/>
      </c>
      <c r="Y78" s="63" t="str">
        <f t="shared" si="67"/>
        <v/>
      </c>
      <c r="Z78" s="55" t="str">
        <f t="shared" si="68"/>
        <v/>
      </c>
      <c r="AA78" s="65" t="str">
        <f t="shared" si="69"/>
        <v/>
      </c>
      <c r="AB78" s="56" t="str">
        <f t="shared" si="16"/>
        <v/>
      </c>
      <c r="AC78" s="66" t="str">
        <f t="shared" si="70"/>
        <v/>
      </c>
      <c r="AD78" s="58" t="str">
        <f t="shared" si="71"/>
        <v/>
      </c>
      <c r="AE78" s="67" t="str">
        <f t="shared" si="72"/>
        <v/>
      </c>
      <c r="AF78" s="60" t="str">
        <f t="shared" si="73"/>
        <v/>
      </c>
      <c r="AG78" s="60" t="str">
        <f t="shared" si="74"/>
        <v/>
      </c>
      <c r="AH78" s="68" t="str">
        <f t="shared" si="75"/>
        <v/>
      </c>
      <c r="AI78" s="69" t="str">
        <f t="shared" si="23"/>
        <v/>
      </c>
      <c r="AJ78" s="63" t="str">
        <f t="shared" si="76"/>
        <v/>
      </c>
      <c r="AK78" s="63" t="str">
        <f t="shared" si="77"/>
        <v/>
      </c>
      <c r="AL78" s="63" t="str">
        <f t="shared" si="78"/>
        <v/>
      </c>
      <c r="AM78" s="63" t="str">
        <f t="shared" si="79"/>
        <v/>
      </c>
      <c r="AN78" s="63" t="str">
        <f t="shared" si="80"/>
        <v/>
      </c>
    </row>
    <row r="79" spans="3:40" ht="24.5" thickTop="1" thickBot="1" x14ac:dyDescent="0.55000000000000004">
      <c r="C79" s="50"/>
      <c r="D79" s="51"/>
      <c r="E79" s="51"/>
      <c r="F79" s="52"/>
      <c r="G79" s="52"/>
      <c r="H79" s="51"/>
      <c r="I79" s="51"/>
      <c r="J79" s="53"/>
      <c r="K79" s="53"/>
      <c r="L79" s="77" t="str">
        <f t="shared" si="81"/>
        <v/>
      </c>
      <c r="M79" s="55" t="str">
        <f t="shared" si="59"/>
        <v/>
      </c>
      <c r="N79" s="56" t="str">
        <f t="shared" si="2"/>
        <v/>
      </c>
      <c r="O79" s="57" t="str">
        <f t="shared" si="60"/>
        <v/>
      </c>
      <c r="P79" s="58" t="str">
        <f t="shared" si="4"/>
        <v/>
      </c>
      <c r="Q79" s="59" t="str">
        <f t="shared" si="61"/>
        <v/>
      </c>
      <c r="R79" s="60" t="str">
        <f t="shared" si="62"/>
        <v/>
      </c>
      <c r="S79" s="55" t="str">
        <f t="shared" si="63"/>
        <v/>
      </c>
      <c r="T79" s="61" t="str">
        <f t="shared" si="64"/>
        <v/>
      </c>
      <c r="U79" s="62" t="str">
        <f t="shared" si="9"/>
        <v/>
      </c>
      <c r="V79" s="63" t="str">
        <f t="shared" si="65"/>
        <v/>
      </c>
      <c r="W79" s="64" t="str">
        <f t="shared" si="11"/>
        <v/>
      </c>
      <c r="X79" s="63" t="str">
        <f t="shared" si="66"/>
        <v/>
      </c>
      <c r="Y79" s="63" t="str">
        <f t="shared" si="67"/>
        <v/>
      </c>
      <c r="Z79" s="55" t="str">
        <f t="shared" si="68"/>
        <v/>
      </c>
      <c r="AA79" s="65" t="str">
        <f t="shared" si="69"/>
        <v/>
      </c>
      <c r="AB79" s="56" t="str">
        <f t="shared" si="16"/>
        <v/>
      </c>
      <c r="AC79" s="66" t="str">
        <f t="shared" si="70"/>
        <v/>
      </c>
      <c r="AD79" s="58" t="str">
        <f t="shared" si="71"/>
        <v/>
      </c>
      <c r="AE79" s="67" t="str">
        <f t="shared" si="72"/>
        <v/>
      </c>
      <c r="AF79" s="60" t="str">
        <f t="shared" si="73"/>
        <v/>
      </c>
      <c r="AG79" s="60" t="str">
        <f t="shared" si="74"/>
        <v/>
      </c>
      <c r="AH79" s="68" t="str">
        <f t="shared" si="75"/>
        <v/>
      </c>
      <c r="AI79" s="69" t="str">
        <f t="shared" si="23"/>
        <v/>
      </c>
      <c r="AJ79" s="63" t="str">
        <f t="shared" si="76"/>
        <v/>
      </c>
      <c r="AK79" s="63" t="str">
        <f t="shared" si="77"/>
        <v/>
      </c>
      <c r="AL79" s="63" t="str">
        <f t="shared" si="78"/>
        <v/>
      </c>
      <c r="AM79" s="63" t="str">
        <f t="shared" si="79"/>
        <v/>
      </c>
      <c r="AN79" s="63" t="str">
        <f t="shared" si="80"/>
        <v/>
      </c>
    </row>
    <row r="80" spans="3:40" ht="24.5" thickTop="1" thickBot="1" x14ac:dyDescent="0.55000000000000004">
      <c r="C80" s="50"/>
      <c r="D80" s="51"/>
      <c r="E80" s="51"/>
      <c r="F80" s="52"/>
      <c r="G80" s="52"/>
      <c r="H80" s="51"/>
      <c r="I80" s="51"/>
      <c r="J80" s="53"/>
      <c r="K80" s="53"/>
      <c r="L80" s="54" t="str">
        <f>IF(C80="","",_xlfn.CONCAT("            { line: ","""",C80,", ",M80:AN80,""", sC: ","""",B80,"""},"))</f>
        <v/>
      </c>
      <c r="M80" s="55" t="str">
        <f t="shared" si="59"/>
        <v/>
      </c>
      <c r="N80" s="56" t="str">
        <f t="shared" si="2"/>
        <v/>
      </c>
      <c r="O80" s="57" t="str">
        <f t="shared" si="60"/>
        <v/>
      </c>
      <c r="P80" s="58" t="str">
        <f t="shared" si="4"/>
        <v/>
      </c>
      <c r="Q80" s="59" t="str">
        <f t="shared" si="61"/>
        <v/>
      </c>
      <c r="R80" s="60" t="str">
        <f t="shared" si="62"/>
        <v/>
      </c>
      <c r="S80" s="55" t="str">
        <f t="shared" si="63"/>
        <v/>
      </c>
      <c r="T80" s="61" t="str">
        <f t="shared" si="64"/>
        <v/>
      </c>
      <c r="U80" s="62" t="str">
        <f t="shared" si="9"/>
        <v/>
      </c>
      <c r="V80" s="63" t="str">
        <f t="shared" si="65"/>
        <v/>
      </c>
      <c r="W80" s="64" t="str">
        <f t="shared" si="11"/>
        <v/>
      </c>
      <c r="X80" s="63" t="str">
        <f t="shared" si="66"/>
        <v/>
      </c>
      <c r="Y80" s="63" t="str">
        <f t="shared" si="67"/>
        <v/>
      </c>
      <c r="Z80" s="55" t="str">
        <f t="shared" si="68"/>
        <v/>
      </c>
      <c r="AA80" s="65" t="str">
        <f t="shared" si="69"/>
        <v/>
      </c>
      <c r="AB80" s="56" t="str">
        <f t="shared" si="16"/>
        <v/>
      </c>
      <c r="AC80" s="66" t="str">
        <f t="shared" si="70"/>
        <v/>
      </c>
      <c r="AD80" s="58" t="str">
        <f t="shared" si="71"/>
        <v/>
      </c>
      <c r="AE80" s="67" t="str">
        <f t="shared" si="72"/>
        <v/>
      </c>
      <c r="AF80" s="60" t="str">
        <f t="shared" si="73"/>
        <v/>
      </c>
      <c r="AG80" s="60" t="str">
        <f t="shared" si="74"/>
        <v/>
      </c>
      <c r="AH80" s="68" t="str">
        <f t="shared" si="75"/>
        <v/>
      </c>
      <c r="AI80" s="69" t="str">
        <f t="shared" si="23"/>
        <v/>
      </c>
      <c r="AJ80" s="63" t="str">
        <f t="shared" si="76"/>
        <v/>
      </c>
      <c r="AK80" s="63" t="str">
        <f t="shared" si="77"/>
        <v/>
      </c>
      <c r="AL80" s="63" t="str">
        <f t="shared" si="78"/>
        <v/>
      </c>
      <c r="AM80" s="63" t="str">
        <f t="shared" si="79"/>
        <v/>
      </c>
      <c r="AN80" s="63" t="str">
        <f t="shared" si="80"/>
        <v/>
      </c>
    </row>
    <row r="81" spans="2:40" ht="26.5" thickTop="1" thickBot="1" x14ac:dyDescent="0.55000000000000004">
      <c r="C81" s="72"/>
      <c r="D81" s="73"/>
      <c r="E81" s="73"/>
      <c r="F81" s="73"/>
      <c r="G81" s="73"/>
      <c r="H81" s="73"/>
      <c r="I81" s="73"/>
      <c r="J81" s="73"/>
      <c r="K81" s="73"/>
      <c r="L81" s="74" t="s">
        <v>997</v>
      </c>
      <c r="M81" s="55"/>
      <c r="N81" s="56"/>
      <c r="O81" s="57"/>
      <c r="P81" s="58"/>
      <c r="Q81" s="59"/>
      <c r="R81" s="60"/>
      <c r="S81" s="55"/>
      <c r="T81" s="61"/>
      <c r="U81" s="62"/>
      <c r="V81" s="63"/>
      <c r="W81" s="64"/>
      <c r="X81" s="63"/>
      <c r="Y81" s="63"/>
      <c r="Z81" s="55"/>
      <c r="AA81" s="65"/>
      <c r="AB81" s="56"/>
      <c r="AC81" s="66"/>
      <c r="AD81" s="58"/>
      <c r="AE81" s="67"/>
      <c r="AF81" s="60"/>
      <c r="AG81" s="60"/>
      <c r="AH81" s="68"/>
      <c r="AI81" s="69"/>
      <c r="AJ81" s="63"/>
      <c r="AK81" s="63"/>
      <c r="AL81" s="63"/>
      <c r="AM81" s="63"/>
      <c r="AN81" s="63"/>
    </row>
    <row r="82" spans="2:40" ht="24.5" thickTop="1" thickBot="1" x14ac:dyDescent="0.55000000000000004">
      <c r="C82" s="50"/>
      <c r="D82" s="51"/>
      <c r="E82" s="51"/>
      <c r="F82" s="52"/>
      <c r="G82" s="52"/>
      <c r="H82" s="51"/>
      <c r="I82" s="51"/>
      <c r="J82" s="53"/>
      <c r="K82" s="53"/>
      <c r="L82" s="54" t="str">
        <f t="shared" ref="L82:L101" si="82">IF(C82="","",_xlfn.CONCAT("            { line: ","""",C82,", ",M82:AN82,""", sC: ","""",B82,"""},"))</f>
        <v/>
      </c>
      <c r="M82" s="55" t="str">
        <f t="shared" ref="M82:M101" si="83">IF(N82="","","(")</f>
        <v/>
      </c>
      <c r="N82" s="56" t="str">
        <f t="shared" ref="N82:N101" si="84">IF(D82="","",D82)</f>
        <v/>
      </c>
      <c r="O82" s="57" t="str">
        <f t="shared" ref="O82:O101" si="85">IF(N82="","",",")</f>
        <v/>
      </c>
      <c r="P82" s="58" t="str">
        <f t="shared" ref="P82:P101" si="86">IF(E82="","",E82)</f>
        <v/>
      </c>
      <c r="Q82" s="59" t="str">
        <f t="shared" ref="Q82:Q101" si="87">IF(N82="","",",")</f>
        <v/>
      </c>
      <c r="R82" s="60" t="str">
        <f t="shared" ref="R82:R101" si="88">IF(N82="","",15)</f>
        <v/>
      </c>
      <c r="S82" s="55" t="str">
        <f t="shared" ref="S82:S101" si="89">IF(N82="","",")")</f>
        <v/>
      </c>
      <c r="T82" s="61" t="str">
        <f t="shared" ref="T82:T101" si="90">IF(U82="","","(")</f>
        <v/>
      </c>
      <c r="U82" s="62" t="str">
        <f t="shared" ref="U82:U101" si="91">IF(F82="","",F82)</f>
        <v/>
      </c>
      <c r="V82" s="63" t="str">
        <f t="shared" ref="V82:V101" si="92">IF(U82="","",",")</f>
        <v/>
      </c>
      <c r="W82" s="64" t="str">
        <f t="shared" ref="W82:W101" si="93">IF(G82="","",G82)</f>
        <v/>
      </c>
      <c r="X82" s="63" t="str">
        <f t="shared" ref="X82:X101" si="94">IF(U82="","",",")</f>
        <v/>
      </c>
      <c r="Y82" s="63" t="str">
        <f t="shared" ref="Y82:Y101" si="95">IF(U82="","",250)</f>
        <v/>
      </c>
      <c r="Z82" s="55" t="str">
        <f t="shared" ref="Z82:Z101" si="96">IF(U82="","",")")</f>
        <v/>
      </c>
      <c r="AA82" s="65" t="str">
        <f t="shared" ref="AA82:AA101" si="97">IF(AB82="","","(")</f>
        <v/>
      </c>
      <c r="AB82" s="56" t="str">
        <f t="shared" ref="AB82:AB101" si="98">IF(H82="","",H82)</f>
        <v/>
      </c>
      <c r="AC82" s="66" t="str">
        <f t="shared" ref="AC82:AC101" si="99">IF(AB82="","",",")</f>
        <v/>
      </c>
      <c r="AD82" s="58" t="str">
        <f t="shared" si="71"/>
        <v/>
      </c>
      <c r="AE82" s="67" t="str">
        <f t="shared" ref="AE82:AE101" si="100">IF(AB82="","",",")</f>
        <v/>
      </c>
      <c r="AF82" s="60" t="str">
        <f t="shared" ref="AF82:AF101" si="101">IF(AB82="","",350)</f>
        <v/>
      </c>
      <c r="AG82" s="60" t="str">
        <f t="shared" ref="AG82:AG101" si="102">IF(AB82="","",")")</f>
        <v/>
      </c>
      <c r="AH82" s="68" t="str">
        <f t="shared" ref="AH82:AH101" si="103">IF(AI82="","","(")</f>
        <v/>
      </c>
      <c r="AI82" s="69" t="str">
        <f t="shared" ref="AI82:AI101" si="104">IF(J82="","",J82)</f>
        <v/>
      </c>
      <c r="AJ82" s="63" t="str">
        <f t="shared" ref="AJ82:AJ101" si="105">IF(AI82="","",",")</f>
        <v/>
      </c>
      <c r="AK82" s="63" t="str">
        <f t="shared" si="77"/>
        <v/>
      </c>
      <c r="AL82" s="63" t="str">
        <f t="shared" ref="AL82:AL101" si="106">IF(AI82="","",",")</f>
        <v/>
      </c>
      <c r="AM82" s="63" t="str">
        <f t="shared" ref="AM82:AM101" si="107">IF(AI82="","",450)</f>
        <v/>
      </c>
      <c r="AN82" s="63" t="str">
        <f t="shared" ref="AN82:AN101" si="108">IF(AI82="","",")")</f>
        <v/>
      </c>
    </row>
    <row r="83" spans="2:40" ht="26.5" thickTop="1" thickBot="1" x14ac:dyDescent="0.55000000000000004">
      <c r="C83" s="72"/>
      <c r="D83" s="73"/>
      <c r="E83" s="73"/>
      <c r="F83" s="73"/>
      <c r="G83" s="73"/>
      <c r="H83" s="73"/>
      <c r="I83" s="73"/>
      <c r="J83" s="73"/>
      <c r="K83" s="73"/>
      <c r="L83" s="74" t="s">
        <v>997</v>
      </c>
      <c r="M83" s="55"/>
      <c r="N83" s="56"/>
      <c r="O83" s="57"/>
      <c r="P83" s="58"/>
      <c r="Q83" s="59"/>
      <c r="R83" s="60"/>
      <c r="S83" s="55"/>
      <c r="T83" s="61"/>
      <c r="U83" s="62"/>
      <c r="V83" s="63"/>
      <c r="W83" s="64"/>
      <c r="X83" s="63"/>
      <c r="Y83" s="63"/>
      <c r="Z83" s="55"/>
      <c r="AA83" s="65"/>
      <c r="AB83" s="56"/>
      <c r="AC83" s="66"/>
      <c r="AD83" s="58"/>
      <c r="AE83" s="67"/>
      <c r="AF83" s="60"/>
      <c r="AG83" s="60"/>
      <c r="AH83" s="68"/>
      <c r="AI83" s="69"/>
      <c r="AJ83" s="63"/>
      <c r="AK83" s="63"/>
      <c r="AL83" s="63"/>
      <c r="AM83" s="63"/>
      <c r="AN83" s="63"/>
    </row>
    <row r="84" spans="2:40" ht="24.5" thickTop="1" thickBot="1" x14ac:dyDescent="0.55000000000000004">
      <c r="C84" s="78" t="s">
        <v>999</v>
      </c>
      <c r="D84" s="79"/>
      <c r="E84" s="79"/>
      <c r="F84" s="79"/>
      <c r="G84" s="79"/>
      <c r="H84" s="79"/>
      <c r="I84" s="79"/>
      <c r="J84" s="79"/>
      <c r="K84" s="79"/>
      <c r="L84" s="80" t="s">
        <v>1000</v>
      </c>
      <c r="M84" s="55" t="str">
        <f t="shared" ref="M84:M100" si="109">IF(N84="","","(")</f>
        <v/>
      </c>
      <c r="N84" s="56" t="str">
        <f t="shared" ref="N84:N100" si="110">IF(D84="","",D84)</f>
        <v/>
      </c>
      <c r="O84" s="57" t="str">
        <f t="shared" ref="O84:O100" si="111">IF(N84="","",",")</f>
        <v/>
      </c>
      <c r="P84" s="58" t="str">
        <f t="shared" ref="P84:P100" si="112">IF(E84="","",E84)</f>
        <v/>
      </c>
      <c r="Q84" s="59" t="str">
        <f t="shared" ref="Q84:Q100" si="113">IF(N84="","",",")</f>
        <v/>
      </c>
      <c r="R84" s="60" t="str">
        <f t="shared" ref="R84:R100" si="114">IF(N84="","",15)</f>
        <v/>
      </c>
      <c r="S84" s="55" t="str">
        <f t="shared" ref="S84:S100" si="115">IF(N84="","",")")</f>
        <v/>
      </c>
      <c r="T84" s="61" t="str">
        <f t="shared" ref="T84:T100" si="116">IF(U84="","","(")</f>
        <v/>
      </c>
      <c r="U84" s="62" t="str">
        <f t="shared" ref="U84:U100" si="117">IF(F84="","",F84)</f>
        <v/>
      </c>
      <c r="V84" s="63" t="str">
        <f t="shared" ref="V84:V100" si="118">IF(U84="","",",")</f>
        <v/>
      </c>
      <c r="W84" s="64" t="str">
        <f t="shared" ref="W84:W100" si="119">IF(G84="","",G84)</f>
        <v/>
      </c>
      <c r="X84" s="63" t="str">
        <f t="shared" ref="X84:X100" si="120">IF(U84="","",",")</f>
        <v/>
      </c>
      <c r="Y84" s="63" t="str">
        <f t="shared" ref="Y84:Y100" si="121">IF(U84="","",250)</f>
        <v/>
      </c>
      <c r="Z84" s="55" t="str">
        <f t="shared" ref="Z84:Z100" si="122">IF(U84="","",")")</f>
        <v/>
      </c>
      <c r="AA84" s="65" t="str">
        <f t="shared" ref="AA84:AA100" si="123">IF(AB84="","","(")</f>
        <v/>
      </c>
      <c r="AB84" s="56" t="str">
        <f t="shared" ref="AB84:AB100" si="124">IF(H84="","",H84)</f>
        <v/>
      </c>
      <c r="AC84" s="66" t="str">
        <f t="shared" ref="AC84:AC100" si="125">IF(AB84="","",",")</f>
        <v/>
      </c>
      <c r="AD84" s="58" t="str">
        <f t="shared" ref="AD84:AD100" si="126">IF(I84="","",I84)</f>
        <v/>
      </c>
      <c r="AE84" s="67" t="str">
        <f t="shared" ref="AE84:AE100" si="127">IF(AB84="","",",")</f>
        <v/>
      </c>
      <c r="AF84" s="60" t="str">
        <f t="shared" ref="AF84:AF100" si="128">IF(AB84="","",350)</f>
        <v/>
      </c>
      <c r="AG84" s="60" t="str">
        <f t="shared" ref="AG84:AG100" si="129">IF(AB84="","",")")</f>
        <v/>
      </c>
      <c r="AH84" s="68" t="str">
        <f t="shared" ref="AH84:AH100" si="130">IF(AI84="","","(")</f>
        <v/>
      </c>
      <c r="AI84" s="69" t="str">
        <f t="shared" ref="AI84:AI100" si="131">IF(J84="","",J84)</f>
        <v/>
      </c>
      <c r="AJ84" s="63" t="str">
        <f t="shared" ref="AJ84:AJ100" si="132">IF(AI84="","",",")</f>
        <v/>
      </c>
      <c r="AK84" s="63" t="str">
        <f t="shared" ref="AK84:AK100" si="133">IF(K84="","",K84)</f>
        <v/>
      </c>
      <c r="AL84" s="63" t="str">
        <f t="shared" ref="AL84:AL100" si="134">IF(AI84="","",",")</f>
        <v/>
      </c>
      <c r="AM84" s="63" t="str">
        <f t="shared" ref="AM84:AM100" si="135">IF(AI84="","",450)</f>
        <v/>
      </c>
      <c r="AN84" s="63" t="str">
        <f t="shared" ref="AN84:AN100" si="136">IF(AI84="","",")")</f>
        <v/>
      </c>
    </row>
    <row r="85" spans="2:40" ht="24.5" thickTop="1" thickBot="1" x14ac:dyDescent="0.55000000000000004">
      <c r="B85" t="s">
        <v>1001</v>
      </c>
      <c r="C85" s="81" t="s">
        <v>1002</v>
      </c>
      <c r="D85" s="82"/>
      <c r="E85" s="82"/>
      <c r="F85" s="82"/>
      <c r="G85" s="82"/>
      <c r="H85" s="82"/>
      <c r="I85" s="82"/>
      <c r="J85" s="82"/>
      <c r="K85" s="82"/>
      <c r="L85" s="83" t="str">
        <f>IF(C85="","",_xlfn.CONCAT("       triggerLine: ","""",C85,", ",M85:AN85,""", sC: ","""",B85,""", lines: ["))</f>
        <v xml:space="preserve">       triggerLine: "ASAMBLEA UNO, ", sC: "ta as", lines: [</v>
      </c>
      <c r="M85" s="55" t="str">
        <f t="shared" si="109"/>
        <v/>
      </c>
      <c r="N85" s="56" t="str">
        <f t="shared" si="110"/>
        <v/>
      </c>
      <c r="O85" s="57" t="str">
        <f t="shared" si="111"/>
        <v/>
      </c>
      <c r="P85" s="58" t="str">
        <f t="shared" si="112"/>
        <v/>
      </c>
      <c r="Q85" s="59" t="str">
        <f t="shared" si="113"/>
        <v/>
      </c>
      <c r="R85" s="60" t="str">
        <f t="shared" si="114"/>
        <v/>
      </c>
      <c r="S85" s="55" t="str">
        <f t="shared" si="115"/>
        <v/>
      </c>
      <c r="T85" s="61" t="str">
        <f t="shared" si="116"/>
        <v/>
      </c>
      <c r="U85" s="62" t="str">
        <f t="shared" si="117"/>
        <v/>
      </c>
      <c r="V85" s="63" t="str">
        <f t="shared" si="118"/>
        <v/>
      </c>
      <c r="W85" s="64" t="str">
        <f t="shared" si="119"/>
        <v/>
      </c>
      <c r="X85" s="63" t="str">
        <f t="shared" si="120"/>
        <v/>
      </c>
      <c r="Y85" s="63" t="str">
        <f t="shared" si="121"/>
        <v/>
      </c>
      <c r="Z85" s="55" t="str">
        <f t="shared" si="122"/>
        <v/>
      </c>
      <c r="AA85" s="65" t="str">
        <f t="shared" si="123"/>
        <v/>
      </c>
      <c r="AB85" s="56" t="str">
        <f t="shared" si="124"/>
        <v/>
      </c>
      <c r="AC85" s="66" t="str">
        <f t="shared" si="125"/>
        <v/>
      </c>
      <c r="AD85" s="58" t="str">
        <f t="shared" si="126"/>
        <v/>
      </c>
      <c r="AE85" s="67" t="str">
        <f t="shared" si="127"/>
        <v/>
      </c>
      <c r="AF85" s="60" t="str">
        <f t="shared" si="128"/>
        <v/>
      </c>
      <c r="AG85" s="60" t="str">
        <f t="shared" si="129"/>
        <v/>
      </c>
      <c r="AH85" s="68" t="str">
        <f t="shared" si="130"/>
        <v/>
      </c>
      <c r="AI85" s="69" t="str">
        <f t="shared" si="131"/>
        <v/>
      </c>
      <c r="AJ85" s="63" t="str">
        <f t="shared" si="132"/>
        <v/>
      </c>
      <c r="AK85" s="63" t="str">
        <f t="shared" si="133"/>
        <v/>
      </c>
      <c r="AL85" s="63" t="str">
        <f t="shared" si="134"/>
        <v/>
      </c>
      <c r="AM85" s="63" t="str">
        <f t="shared" si="135"/>
        <v/>
      </c>
      <c r="AN85" s="63" t="str">
        <f t="shared" si="136"/>
        <v/>
      </c>
    </row>
    <row r="86" spans="2:40" ht="24.5" thickTop="1" thickBot="1" x14ac:dyDescent="0.55000000000000004">
      <c r="B86" t="s">
        <v>1003</v>
      </c>
      <c r="C86" s="84" t="s">
        <v>1004</v>
      </c>
      <c r="D86" s="85"/>
      <c r="E86" s="85"/>
      <c r="F86" s="85"/>
      <c r="G86" s="85"/>
      <c r="H86" s="86"/>
      <c r="I86" s="86"/>
      <c r="J86" s="86"/>
      <c r="K86" s="86"/>
      <c r="L86" s="87" t="str">
        <f>IF(C86="","",_xlfn.CONCAT("            { line: ","""",C86,", ",M86:AN86,""", sC: ","""",B86,"""},"))</f>
        <v xml:space="preserve">            { line: "ASAMBLEA DOS, ", sC: "as"},</v>
      </c>
      <c r="M86" s="55" t="str">
        <f t="shared" si="109"/>
        <v/>
      </c>
      <c r="N86" s="56" t="str">
        <f t="shared" si="110"/>
        <v/>
      </c>
      <c r="O86" s="57" t="str">
        <f t="shared" si="111"/>
        <v/>
      </c>
      <c r="P86" s="58" t="str">
        <f t="shared" si="112"/>
        <v/>
      </c>
      <c r="Q86" s="59" t="str">
        <f t="shared" si="113"/>
        <v/>
      </c>
      <c r="R86" s="60" t="str">
        <f t="shared" si="114"/>
        <v/>
      </c>
      <c r="S86" s="55" t="str">
        <f t="shared" si="115"/>
        <v/>
      </c>
      <c r="T86" s="61" t="str">
        <f t="shared" si="116"/>
        <v/>
      </c>
      <c r="U86" s="62" t="str">
        <f t="shared" si="117"/>
        <v/>
      </c>
      <c r="V86" s="63" t="str">
        <f t="shared" si="118"/>
        <v/>
      </c>
      <c r="W86" s="64" t="str">
        <f t="shared" si="119"/>
        <v/>
      </c>
      <c r="X86" s="63" t="str">
        <f t="shared" si="120"/>
        <v/>
      </c>
      <c r="Y86" s="63" t="str">
        <f t="shared" si="121"/>
        <v/>
      </c>
      <c r="Z86" s="55" t="str">
        <f t="shared" si="122"/>
        <v/>
      </c>
      <c r="AA86" s="65" t="str">
        <f t="shared" si="123"/>
        <v/>
      </c>
      <c r="AB86" s="56" t="str">
        <f t="shared" si="124"/>
        <v/>
      </c>
      <c r="AC86" s="66" t="str">
        <f t="shared" si="125"/>
        <v/>
      </c>
      <c r="AD86" s="58" t="str">
        <f t="shared" si="126"/>
        <v/>
      </c>
      <c r="AE86" s="67" t="str">
        <f t="shared" si="127"/>
        <v/>
      </c>
      <c r="AF86" s="60" t="str">
        <f t="shared" si="128"/>
        <v/>
      </c>
      <c r="AG86" s="60" t="str">
        <f t="shared" si="129"/>
        <v/>
      </c>
      <c r="AH86" s="68" t="str">
        <f t="shared" si="130"/>
        <v/>
      </c>
      <c r="AI86" s="69" t="str">
        <f t="shared" si="131"/>
        <v/>
      </c>
      <c r="AJ86" s="63" t="str">
        <f t="shared" si="132"/>
        <v/>
      </c>
      <c r="AK86" s="63" t="str">
        <f t="shared" si="133"/>
        <v/>
      </c>
      <c r="AL86" s="63" t="str">
        <f t="shared" si="134"/>
        <v/>
      </c>
      <c r="AM86" s="63" t="str">
        <f t="shared" si="135"/>
        <v/>
      </c>
      <c r="AN86" s="63" t="str">
        <f t="shared" si="136"/>
        <v/>
      </c>
    </row>
    <row r="87" spans="2:40" ht="24.5" thickTop="1" thickBot="1" x14ac:dyDescent="0.55000000000000004">
      <c r="B87" t="s">
        <v>1003</v>
      </c>
      <c r="C87" s="84" t="s">
        <v>1005</v>
      </c>
      <c r="D87" s="88"/>
      <c r="E87" s="88"/>
      <c r="F87" s="88"/>
      <c r="G87" s="88"/>
      <c r="H87" s="89"/>
      <c r="I87" s="89"/>
      <c r="J87" s="89"/>
      <c r="K87" s="89"/>
      <c r="L87" s="87" t="str">
        <f>IF(C87="","",_xlfn.CONCAT("            { line: ","""",C87,", ",M87:AN87,""", sC: ","""",B87,"""},"))</f>
        <v xml:space="preserve">            { line: "ASAMBLEA TRES, ", sC: "as"},</v>
      </c>
      <c r="M87" s="55" t="str">
        <f t="shared" si="109"/>
        <v/>
      </c>
      <c r="N87" s="56" t="str">
        <f t="shared" si="110"/>
        <v/>
      </c>
      <c r="O87" s="57" t="str">
        <f t="shared" si="111"/>
        <v/>
      </c>
      <c r="P87" s="58" t="str">
        <f t="shared" si="112"/>
        <v/>
      </c>
      <c r="Q87" s="59" t="str">
        <f t="shared" si="113"/>
        <v/>
      </c>
      <c r="R87" s="60" t="str">
        <f t="shared" si="114"/>
        <v/>
      </c>
      <c r="S87" s="55" t="str">
        <f t="shared" si="115"/>
        <v/>
      </c>
      <c r="T87" s="61" t="str">
        <f t="shared" si="116"/>
        <v/>
      </c>
      <c r="U87" s="62" t="str">
        <f t="shared" si="117"/>
        <v/>
      </c>
      <c r="V87" s="63" t="str">
        <f t="shared" si="118"/>
        <v/>
      </c>
      <c r="W87" s="64" t="str">
        <f t="shared" si="119"/>
        <v/>
      </c>
      <c r="X87" s="63" t="str">
        <f t="shared" si="120"/>
        <v/>
      </c>
      <c r="Y87" s="63" t="str">
        <f t="shared" si="121"/>
        <v/>
      </c>
      <c r="Z87" s="55" t="str">
        <f t="shared" si="122"/>
        <v/>
      </c>
      <c r="AA87" s="65" t="str">
        <f t="shared" si="123"/>
        <v/>
      </c>
      <c r="AB87" s="56" t="str">
        <f t="shared" si="124"/>
        <v/>
      </c>
      <c r="AC87" s="66" t="str">
        <f t="shared" si="125"/>
        <v/>
      </c>
      <c r="AD87" s="58" t="str">
        <f t="shared" si="126"/>
        <v/>
      </c>
      <c r="AE87" s="67" t="str">
        <f t="shared" si="127"/>
        <v/>
      </c>
      <c r="AF87" s="60" t="str">
        <f t="shared" si="128"/>
        <v/>
      </c>
      <c r="AG87" s="60" t="str">
        <f t="shared" si="129"/>
        <v/>
      </c>
      <c r="AH87" s="68" t="str">
        <f t="shared" si="130"/>
        <v/>
      </c>
      <c r="AI87" s="69" t="str">
        <f t="shared" si="131"/>
        <v/>
      </c>
      <c r="AJ87" s="63" t="str">
        <f t="shared" si="132"/>
        <v/>
      </c>
      <c r="AK87" s="63" t="str">
        <f t="shared" si="133"/>
        <v/>
      </c>
      <c r="AL87" s="63" t="str">
        <f t="shared" si="134"/>
        <v/>
      </c>
      <c r="AM87" s="63" t="str">
        <f t="shared" si="135"/>
        <v/>
      </c>
      <c r="AN87" s="63" t="str">
        <f t="shared" si="136"/>
        <v/>
      </c>
    </row>
    <row r="88" spans="2:40" ht="24.5" thickTop="1" thickBot="1" x14ac:dyDescent="0.55000000000000004">
      <c r="B88" t="s">
        <v>1003</v>
      </c>
      <c r="C88" s="84" t="s">
        <v>1006</v>
      </c>
      <c r="D88" s="85"/>
      <c r="E88" s="85"/>
      <c r="F88" s="85"/>
      <c r="G88" s="85"/>
      <c r="H88" s="86"/>
      <c r="I88" s="86"/>
      <c r="J88" s="86"/>
      <c r="K88" s="86"/>
      <c r="L88" s="87" t="str">
        <f>IF(C88="","",_xlfn.CONCAT("            { line: ","""",C88,", ",M88:AN88,""", sC: ","""",B88,"""},"))</f>
        <v xml:space="preserve">            { line: "ASAMBLEA CUATRO, ", sC: "as"},</v>
      </c>
      <c r="M88" s="55" t="str">
        <f t="shared" si="109"/>
        <v/>
      </c>
      <c r="N88" s="56" t="str">
        <f t="shared" si="110"/>
        <v/>
      </c>
      <c r="O88" s="57" t="str">
        <f t="shared" si="111"/>
        <v/>
      </c>
      <c r="P88" s="58" t="str">
        <f t="shared" si="112"/>
        <v/>
      </c>
      <c r="Q88" s="59" t="str">
        <f t="shared" si="113"/>
        <v/>
      </c>
      <c r="R88" s="60" t="str">
        <f t="shared" si="114"/>
        <v/>
      </c>
      <c r="S88" s="55" t="str">
        <f t="shared" si="115"/>
        <v/>
      </c>
      <c r="T88" s="61" t="str">
        <f t="shared" si="116"/>
        <v/>
      </c>
      <c r="U88" s="62" t="str">
        <f t="shared" si="117"/>
        <v/>
      </c>
      <c r="V88" s="63" t="str">
        <f t="shared" si="118"/>
        <v/>
      </c>
      <c r="W88" s="64" t="str">
        <f t="shared" si="119"/>
        <v/>
      </c>
      <c r="X88" s="63" t="str">
        <f t="shared" si="120"/>
        <v/>
      </c>
      <c r="Y88" s="63" t="str">
        <f t="shared" si="121"/>
        <v/>
      </c>
      <c r="Z88" s="55" t="str">
        <f t="shared" si="122"/>
        <v/>
      </c>
      <c r="AA88" s="65" t="str">
        <f t="shared" si="123"/>
        <v/>
      </c>
      <c r="AB88" s="56" t="str">
        <f t="shared" si="124"/>
        <v/>
      </c>
      <c r="AC88" s="66" t="str">
        <f t="shared" si="125"/>
        <v/>
      </c>
      <c r="AD88" s="58" t="str">
        <f t="shared" si="126"/>
        <v/>
      </c>
      <c r="AE88" s="67" t="str">
        <f t="shared" si="127"/>
        <v/>
      </c>
      <c r="AF88" s="60" t="str">
        <f t="shared" si="128"/>
        <v/>
      </c>
      <c r="AG88" s="60" t="str">
        <f t="shared" si="129"/>
        <v/>
      </c>
      <c r="AH88" s="68" t="str">
        <f t="shared" si="130"/>
        <v/>
      </c>
      <c r="AI88" s="69" t="str">
        <f t="shared" si="131"/>
        <v/>
      </c>
      <c r="AJ88" s="63" t="str">
        <f t="shared" si="132"/>
        <v/>
      </c>
      <c r="AK88" s="63" t="str">
        <f t="shared" si="133"/>
        <v/>
      </c>
      <c r="AL88" s="63" t="str">
        <f t="shared" si="134"/>
        <v/>
      </c>
      <c r="AM88" s="63" t="str">
        <f t="shared" si="135"/>
        <v/>
      </c>
      <c r="AN88" s="63" t="str">
        <f t="shared" si="136"/>
        <v/>
      </c>
    </row>
    <row r="89" spans="2:40" ht="24.5" thickTop="1" thickBot="1" x14ac:dyDescent="0.55000000000000004">
      <c r="B89" t="s">
        <v>1003</v>
      </c>
      <c r="C89" s="84" t="s">
        <v>1007</v>
      </c>
      <c r="D89" s="88"/>
      <c r="E89" s="88"/>
      <c r="F89" s="88"/>
      <c r="G89" s="88"/>
      <c r="H89" s="89"/>
      <c r="I89" s="89"/>
      <c r="J89" s="89"/>
      <c r="K89" s="89"/>
      <c r="L89" s="87" t="str">
        <f>IF(C89="","",_xlfn.CONCAT("            { line: ","""",C89,", ",M89:AN89,""", sC: ","""",B89,"""},"))</f>
        <v xml:space="preserve">            { line: "ASAMBLEA CISCO, ", sC: "as"},</v>
      </c>
      <c r="M89" s="55" t="str">
        <f t="shared" si="109"/>
        <v/>
      </c>
      <c r="N89" s="56" t="str">
        <f t="shared" si="110"/>
        <v/>
      </c>
      <c r="O89" s="57" t="str">
        <f t="shared" si="111"/>
        <v/>
      </c>
      <c r="P89" s="58" t="str">
        <f t="shared" si="112"/>
        <v/>
      </c>
      <c r="Q89" s="59" t="str">
        <f t="shared" si="113"/>
        <v/>
      </c>
      <c r="R89" s="60" t="str">
        <f t="shared" si="114"/>
        <v/>
      </c>
      <c r="S89" s="55" t="str">
        <f t="shared" si="115"/>
        <v/>
      </c>
      <c r="T89" s="61" t="str">
        <f t="shared" si="116"/>
        <v/>
      </c>
      <c r="U89" s="62" t="str">
        <f t="shared" si="117"/>
        <v/>
      </c>
      <c r="V89" s="63" t="str">
        <f t="shared" si="118"/>
        <v/>
      </c>
      <c r="W89" s="64" t="str">
        <f t="shared" si="119"/>
        <v/>
      </c>
      <c r="X89" s="63" t="str">
        <f t="shared" si="120"/>
        <v/>
      </c>
      <c r="Y89" s="63" t="str">
        <f t="shared" si="121"/>
        <v/>
      </c>
      <c r="Z89" s="55" t="str">
        <f t="shared" si="122"/>
        <v/>
      </c>
      <c r="AA89" s="65" t="str">
        <f t="shared" si="123"/>
        <v/>
      </c>
      <c r="AB89" s="56" t="str">
        <f t="shared" si="124"/>
        <v/>
      </c>
      <c r="AC89" s="66" t="str">
        <f t="shared" si="125"/>
        <v/>
      </c>
      <c r="AD89" s="58" t="str">
        <f t="shared" si="126"/>
        <v/>
      </c>
      <c r="AE89" s="67" t="str">
        <f t="shared" si="127"/>
        <v/>
      </c>
      <c r="AF89" s="60" t="str">
        <f t="shared" si="128"/>
        <v/>
      </c>
      <c r="AG89" s="60" t="str">
        <f t="shared" si="129"/>
        <v/>
      </c>
      <c r="AH89" s="68" t="str">
        <f t="shared" si="130"/>
        <v/>
      </c>
      <c r="AI89" s="69" t="str">
        <f t="shared" si="131"/>
        <v/>
      </c>
      <c r="AJ89" s="63" t="str">
        <f t="shared" si="132"/>
        <v/>
      </c>
      <c r="AK89" s="63" t="str">
        <f t="shared" si="133"/>
        <v/>
      </c>
      <c r="AL89" s="63" t="str">
        <f t="shared" si="134"/>
        <v/>
      </c>
      <c r="AM89" s="63" t="str">
        <f t="shared" si="135"/>
        <v/>
      </c>
      <c r="AN89" s="63" t="str">
        <f t="shared" si="136"/>
        <v/>
      </c>
    </row>
    <row r="90" spans="2:40" ht="24.5" thickTop="1" thickBot="1" x14ac:dyDescent="0.55000000000000004">
      <c r="B90" t="s">
        <v>1003</v>
      </c>
      <c r="C90" s="84" t="s">
        <v>1008</v>
      </c>
      <c r="D90" s="90"/>
      <c r="E90" s="90"/>
      <c r="F90" s="90"/>
      <c r="G90" s="90"/>
      <c r="H90" s="91"/>
      <c r="I90" s="91"/>
      <c r="J90" s="91"/>
      <c r="K90" s="91"/>
      <c r="L90" s="87" t="str">
        <f>IF(C90="","",_xlfn.CONCAT("            { line: ","""",C90,", ",M90:AN90,""", sC: ","""",B90,"""},"))</f>
        <v xml:space="preserve">            { line: "ASAMBLEA SEIS, ", sC: "as"},</v>
      </c>
      <c r="M90" s="55" t="str">
        <f t="shared" si="109"/>
        <v/>
      </c>
      <c r="N90" s="56" t="str">
        <f t="shared" si="110"/>
        <v/>
      </c>
      <c r="O90" s="57" t="str">
        <f t="shared" si="111"/>
        <v/>
      </c>
      <c r="P90" s="58" t="str">
        <f t="shared" si="112"/>
        <v/>
      </c>
      <c r="Q90" s="59" t="str">
        <f t="shared" si="113"/>
        <v/>
      </c>
      <c r="R90" s="60" t="str">
        <f t="shared" si="114"/>
        <v/>
      </c>
      <c r="S90" s="55" t="str">
        <f t="shared" si="115"/>
        <v/>
      </c>
      <c r="T90" s="61" t="str">
        <f t="shared" si="116"/>
        <v/>
      </c>
      <c r="U90" s="62" t="str">
        <f t="shared" si="117"/>
        <v/>
      </c>
      <c r="V90" s="63" t="str">
        <f t="shared" si="118"/>
        <v/>
      </c>
      <c r="W90" s="64" t="str">
        <f t="shared" si="119"/>
        <v/>
      </c>
      <c r="X90" s="63" t="str">
        <f t="shared" si="120"/>
        <v/>
      </c>
      <c r="Y90" s="63" t="str">
        <f t="shared" si="121"/>
        <v/>
      </c>
      <c r="Z90" s="55" t="str">
        <f t="shared" si="122"/>
        <v/>
      </c>
      <c r="AA90" s="65" t="str">
        <f t="shared" si="123"/>
        <v/>
      </c>
      <c r="AB90" s="56" t="str">
        <f t="shared" si="124"/>
        <v/>
      </c>
      <c r="AC90" s="66" t="str">
        <f t="shared" si="125"/>
        <v/>
      </c>
      <c r="AD90" s="58" t="str">
        <f t="shared" si="126"/>
        <v/>
      </c>
      <c r="AE90" s="67" t="str">
        <f t="shared" si="127"/>
        <v/>
      </c>
      <c r="AF90" s="60" t="str">
        <f t="shared" si="128"/>
        <v/>
      </c>
      <c r="AG90" s="60" t="str">
        <f t="shared" si="129"/>
        <v/>
      </c>
      <c r="AH90" s="68" t="str">
        <f t="shared" si="130"/>
        <v/>
      </c>
      <c r="AI90" s="69" t="str">
        <f t="shared" si="131"/>
        <v/>
      </c>
      <c r="AJ90" s="63" t="str">
        <f t="shared" si="132"/>
        <v/>
      </c>
      <c r="AK90" s="63" t="str">
        <f t="shared" si="133"/>
        <v/>
      </c>
      <c r="AL90" s="63" t="str">
        <f t="shared" si="134"/>
        <v/>
      </c>
      <c r="AM90" s="63" t="str">
        <f t="shared" si="135"/>
        <v/>
      </c>
      <c r="AN90" s="63" t="str">
        <f t="shared" si="136"/>
        <v/>
      </c>
    </row>
    <row r="91" spans="2:40" ht="24.5" thickTop="1" thickBot="1" x14ac:dyDescent="0.55000000000000004">
      <c r="B91" t="s">
        <v>1003</v>
      </c>
      <c r="C91" s="92" t="s">
        <v>1009</v>
      </c>
      <c r="D91" s="82"/>
      <c r="E91" s="82"/>
      <c r="F91" s="82"/>
      <c r="G91" s="82"/>
      <c r="H91" s="82"/>
      <c r="I91" s="82"/>
      <c r="J91" s="82"/>
      <c r="K91" s="82"/>
      <c r="L91" s="93" t="str">
        <f>IF(C91="","",_xlfn.CONCAT("            { line: ","""",C91,", ",M91:AN91,""", sC: ","""",B91,"""},  ]},"))</f>
        <v xml:space="preserve">            { line: "ASAMBLEA CIERRE, ", sC: "as"},  ]},</v>
      </c>
      <c r="M91" s="55" t="str">
        <f t="shared" si="109"/>
        <v/>
      </c>
      <c r="N91" s="56" t="str">
        <f t="shared" si="110"/>
        <v/>
      </c>
      <c r="O91" s="57" t="str">
        <f t="shared" si="111"/>
        <v/>
      </c>
      <c r="P91" s="58" t="str">
        <f t="shared" si="112"/>
        <v/>
      </c>
      <c r="Q91" s="59" t="str">
        <f t="shared" si="113"/>
        <v/>
      </c>
      <c r="R91" s="60" t="str">
        <f t="shared" si="114"/>
        <v/>
      </c>
      <c r="S91" s="55" t="str">
        <f t="shared" si="115"/>
        <v/>
      </c>
      <c r="T91" s="61" t="str">
        <f t="shared" si="116"/>
        <v/>
      </c>
      <c r="U91" s="62" t="str">
        <f t="shared" si="117"/>
        <v/>
      </c>
      <c r="V91" s="63" t="str">
        <f t="shared" si="118"/>
        <v/>
      </c>
      <c r="W91" s="64" t="str">
        <f t="shared" si="119"/>
        <v/>
      </c>
      <c r="X91" s="63" t="str">
        <f t="shared" si="120"/>
        <v/>
      </c>
      <c r="Y91" s="63" t="str">
        <f t="shared" si="121"/>
        <v/>
      </c>
      <c r="Z91" s="55" t="str">
        <f t="shared" si="122"/>
        <v/>
      </c>
      <c r="AA91" s="65" t="str">
        <f t="shared" si="123"/>
        <v/>
      </c>
      <c r="AB91" s="56" t="str">
        <f t="shared" si="124"/>
        <v/>
      </c>
      <c r="AC91" s="66" t="str">
        <f t="shared" si="125"/>
        <v/>
      </c>
      <c r="AD91" s="58" t="str">
        <f t="shared" si="126"/>
        <v/>
      </c>
      <c r="AE91" s="67" t="str">
        <f t="shared" si="127"/>
        <v/>
      </c>
      <c r="AF91" s="60" t="str">
        <f t="shared" si="128"/>
        <v/>
      </c>
      <c r="AG91" s="60" t="str">
        <f t="shared" si="129"/>
        <v/>
      </c>
      <c r="AH91" s="68" t="str">
        <f t="shared" si="130"/>
        <v/>
      </c>
      <c r="AI91" s="69" t="str">
        <f t="shared" si="131"/>
        <v/>
      </c>
      <c r="AJ91" s="63" t="str">
        <f t="shared" si="132"/>
        <v/>
      </c>
      <c r="AK91" s="63" t="str">
        <f t="shared" si="133"/>
        <v/>
      </c>
      <c r="AL91" s="63" t="str">
        <f t="shared" si="134"/>
        <v/>
      </c>
      <c r="AM91" s="63" t="str">
        <f t="shared" si="135"/>
        <v/>
      </c>
      <c r="AN91" s="63" t="str">
        <f t="shared" si="136"/>
        <v/>
      </c>
    </row>
    <row r="92" spans="2:40" ht="25" customHeight="1" thickTop="1" thickBot="1" x14ac:dyDescent="0.4">
      <c r="B92" s="94"/>
      <c r="C92" s="94"/>
      <c r="D92" s="95"/>
      <c r="E92" s="95"/>
      <c r="F92" s="95"/>
      <c r="G92" s="95"/>
      <c r="H92" s="95"/>
      <c r="I92" s="95"/>
      <c r="J92" s="95"/>
      <c r="K92" s="95"/>
      <c r="L92" s="94" t="s">
        <v>1010</v>
      </c>
      <c r="M92" s="55" t="str">
        <f t="shared" si="109"/>
        <v/>
      </c>
      <c r="N92" s="56" t="str">
        <f t="shared" si="110"/>
        <v/>
      </c>
      <c r="O92" s="57" t="str">
        <f t="shared" si="111"/>
        <v/>
      </c>
      <c r="P92" s="58" t="str">
        <f t="shared" si="112"/>
        <v/>
      </c>
      <c r="Q92" s="59" t="str">
        <f t="shared" si="113"/>
        <v/>
      </c>
      <c r="R92" s="60" t="str">
        <f t="shared" si="114"/>
        <v/>
      </c>
      <c r="S92" s="55" t="str">
        <f t="shared" si="115"/>
        <v/>
      </c>
      <c r="T92" s="61" t="str">
        <f t="shared" si="116"/>
        <v/>
      </c>
      <c r="U92" s="62" t="str">
        <f t="shared" si="117"/>
        <v/>
      </c>
      <c r="V92" s="63" t="str">
        <f t="shared" si="118"/>
        <v/>
      </c>
      <c r="W92" s="64" t="str">
        <f t="shared" si="119"/>
        <v/>
      </c>
      <c r="X92" s="63" t="str">
        <f t="shared" si="120"/>
        <v/>
      </c>
      <c r="Y92" s="63" t="str">
        <f t="shared" si="121"/>
        <v/>
      </c>
      <c r="Z92" s="55" t="str">
        <f t="shared" si="122"/>
        <v/>
      </c>
      <c r="AA92" s="65" t="str">
        <f t="shared" si="123"/>
        <v/>
      </c>
      <c r="AB92" s="56" t="str">
        <f t="shared" si="124"/>
        <v/>
      </c>
      <c r="AC92" s="66" t="str">
        <f t="shared" si="125"/>
        <v/>
      </c>
      <c r="AD92" s="58" t="str">
        <f t="shared" si="126"/>
        <v/>
      </c>
      <c r="AE92" s="67" t="str">
        <f t="shared" si="127"/>
        <v/>
      </c>
      <c r="AF92" s="60" t="str">
        <f t="shared" si="128"/>
        <v/>
      </c>
      <c r="AG92" s="60" t="str">
        <f t="shared" si="129"/>
        <v/>
      </c>
      <c r="AH92" s="68" t="str">
        <f t="shared" si="130"/>
        <v/>
      </c>
      <c r="AI92" s="69" t="str">
        <f t="shared" si="131"/>
        <v/>
      </c>
      <c r="AJ92" s="63" t="str">
        <f t="shared" si="132"/>
        <v/>
      </c>
      <c r="AK92" s="63" t="str">
        <f t="shared" si="133"/>
        <v/>
      </c>
      <c r="AL92" s="63" t="str">
        <f t="shared" si="134"/>
        <v/>
      </c>
      <c r="AM92" s="63" t="str">
        <f t="shared" si="135"/>
        <v/>
      </c>
      <c r="AN92" s="63" t="str">
        <f t="shared" si="136"/>
        <v/>
      </c>
    </row>
    <row r="93" spans="2:40" ht="24.5" thickTop="1" thickBot="1" x14ac:dyDescent="0.55000000000000004">
      <c r="C93" s="78" t="s">
        <v>1011</v>
      </c>
      <c r="D93" s="79"/>
      <c r="E93" s="79"/>
      <c r="F93" s="79"/>
      <c r="G93" s="79"/>
      <c r="H93" s="79"/>
      <c r="I93" s="79"/>
      <c r="J93" s="79"/>
      <c r="K93" s="79"/>
      <c r="L93" s="80" t="s">
        <v>1000</v>
      </c>
      <c r="M93" s="55" t="str">
        <f t="shared" si="109"/>
        <v/>
      </c>
      <c r="N93" s="56" t="str">
        <f t="shared" si="110"/>
        <v/>
      </c>
      <c r="O93" s="57" t="str">
        <f t="shared" si="111"/>
        <v/>
      </c>
      <c r="P93" s="58" t="str">
        <f t="shared" si="112"/>
        <v/>
      </c>
      <c r="Q93" s="59" t="str">
        <f t="shared" si="113"/>
        <v/>
      </c>
      <c r="R93" s="60" t="str">
        <f t="shared" si="114"/>
        <v/>
      </c>
      <c r="S93" s="55" t="str">
        <f t="shared" si="115"/>
        <v/>
      </c>
      <c r="T93" s="61" t="str">
        <f t="shared" si="116"/>
        <v/>
      </c>
      <c r="U93" s="62" t="str">
        <f t="shared" si="117"/>
        <v/>
      </c>
      <c r="V93" s="63" t="str">
        <f t="shared" si="118"/>
        <v/>
      </c>
      <c r="W93" s="64" t="str">
        <f t="shared" si="119"/>
        <v/>
      </c>
      <c r="X93" s="63" t="str">
        <f t="shared" si="120"/>
        <v/>
      </c>
      <c r="Y93" s="63" t="str">
        <f t="shared" si="121"/>
        <v/>
      </c>
      <c r="Z93" s="55" t="str">
        <f t="shared" si="122"/>
        <v/>
      </c>
      <c r="AA93" s="65" t="str">
        <f t="shared" si="123"/>
        <v/>
      </c>
      <c r="AB93" s="56" t="str">
        <f t="shared" si="124"/>
        <v/>
      </c>
      <c r="AC93" s="66" t="str">
        <f t="shared" si="125"/>
        <v/>
      </c>
      <c r="AD93" s="58" t="str">
        <f t="shared" si="126"/>
        <v/>
      </c>
      <c r="AE93" s="67" t="str">
        <f t="shared" si="127"/>
        <v/>
      </c>
      <c r="AF93" s="60" t="str">
        <f t="shared" si="128"/>
        <v/>
      </c>
      <c r="AG93" s="60" t="str">
        <f t="shared" si="129"/>
        <v/>
      </c>
      <c r="AH93" s="68" t="str">
        <f t="shared" si="130"/>
        <v/>
      </c>
      <c r="AI93" s="69" t="str">
        <f t="shared" si="131"/>
        <v/>
      </c>
      <c r="AJ93" s="63" t="str">
        <f t="shared" si="132"/>
        <v/>
      </c>
      <c r="AK93" s="63" t="str">
        <f t="shared" si="133"/>
        <v/>
      </c>
      <c r="AL93" s="63" t="str">
        <f t="shared" si="134"/>
        <v/>
      </c>
      <c r="AM93" s="63" t="str">
        <f t="shared" si="135"/>
        <v/>
      </c>
      <c r="AN93" s="63" t="str">
        <f t="shared" si="136"/>
        <v/>
      </c>
    </row>
    <row r="94" spans="2:40" ht="24.5" thickTop="1" thickBot="1" x14ac:dyDescent="0.55000000000000004">
      <c r="B94" t="s">
        <v>1001</v>
      </c>
      <c r="C94" s="81" t="s">
        <v>1002</v>
      </c>
      <c r="D94" s="96"/>
      <c r="E94" s="96"/>
      <c r="F94" s="96"/>
      <c r="G94" s="96"/>
      <c r="H94" s="82"/>
      <c r="I94" s="82"/>
      <c r="J94" s="82"/>
      <c r="K94" s="82"/>
      <c r="L94" s="83" t="str">
        <f>IF(C94="","",_xlfn.CONCAT("       triggerLine: ","""",C94,", ",M94:AN94,""", sC: ","""",B94,""", lines: ["))</f>
        <v xml:space="preserve">       triggerLine: "ASAMBLEA UNO, ", sC: "ta as", lines: [</v>
      </c>
      <c r="M94" s="55" t="str">
        <f t="shared" si="109"/>
        <v/>
      </c>
      <c r="N94" s="56" t="str">
        <f t="shared" si="110"/>
        <v/>
      </c>
      <c r="O94" s="57" t="str">
        <f t="shared" si="111"/>
        <v/>
      </c>
      <c r="P94" s="58" t="str">
        <f t="shared" si="112"/>
        <v/>
      </c>
      <c r="Q94" s="59" t="str">
        <f t="shared" si="113"/>
        <v/>
      </c>
      <c r="R94" s="60" t="str">
        <f t="shared" si="114"/>
        <v/>
      </c>
      <c r="S94" s="55" t="str">
        <f t="shared" si="115"/>
        <v/>
      </c>
      <c r="T94" s="61" t="str">
        <f t="shared" si="116"/>
        <v/>
      </c>
      <c r="U94" s="62" t="str">
        <f t="shared" si="117"/>
        <v/>
      </c>
      <c r="V94" s="63" t="str">
        <f t="shared" si="118"/>
        <v/>
      </c>
      <c r="W94" s="64" t="str">
        <f t="shared" si="119"/>
        <v/>
      </c>
      <c r="X94" s="63" t="str">
        <f t="shared" si="120"/>
        <v/>
      </c>
      <c r="Y94" s="63" t="str">
        <f t="shared" si="121"/>
        <v/>
      </c>
      <c r="Z94" s="55" t="str">
        <f t="shared" si="122"/>
        <v/>
      </c>
      <c r="AA94" s="65" t="str">
        <f t="shared" si="123"/>
        <v/>
      </c>
      <c r="AB94" s="56" t="str">
        <f t="shared" si="124"/>
        <v/>
      </c>
      <c r="AC94" s="66" t="str">
        <f t="shared" si="125"/>
        <v/>
      </c>
      <c r="AD94" s="58" t="str">
        <f t="shared" si="126"/>
        <v/>
      </c>
      <c r="AE94" s="67" t="str">
        <f t="shared" si="127"/>
        <v/>
      </c>
      <c r="AF94" s="60" t="str">
        <f t="shared" si="128"/>
        <v/>
      </c>
      <c r="AG94" s="60" t="str">
        <f t="shared" si="129"/>
        <v/>
      </c>
      <c r="AH94" s="68" t="str">
        <f t="shared" si="130"/>
        <v/>
      </c>
      <c r="AI94" s="69" t="str">
        <f t="shared" si="131"/>
        <v/>
      </c>
      <c r="AJ94" s="63" t="str">
        <f t="shared" si="132"/>
        <v/>
      </c>
      <c r="AK94" s="63" t="str">
        <f t="shared" si="133"/>
        <v/>
      </c>
      <c r="AL94" s="63" t="str">
        <f t="shared" si="134"/>
        <v/>
      </c>
      <c r="AM94" s="63" t="str">
        <f t="shared" si="135"/>
        <v/>
      </c>
      <c r="AN94" s="63" t="str">
        <f t="shared" si="136"/>
        <v/>
      </c>
    </row>
    <row r="95" spans="2:40" ht="24.5" thickTop="1" thickBot="1" x14ac:dyDescent="0.55000000000000004">
      <c r="B95" t="s">
        <v>1003</v>
      </c>
      <c r="C95" s="84" t="s">
        <v>1004</v>
      </c>
      <c r="D95" s="85"/>
      <c r="E95" s="85"/>
      <c r="F95" s="85"/>
      <c r="G95" s="85"/>
      <c r="H95" s="86"/>
      <c r="I95" s="86"/>
      <c r="J95" s="86"/>
      <c r="K95" s="86"/>
      <c r="L95" s="87" t="str">
        <f>IF(C95="","",_xlfn.CONCAT("            { line: ","""",C95,", ",M95:AN95,""", sC: ","""",B95,"""},"))</f>
        <v xml:space="preserve">            { line: "ASAMBLEA DOS, ", sC: "as"},</v>
      </c>
      <c r="M95" s="55" t="str">
        <f t="shared" si="109"/>
        <v/>
      </c>
      <c r="N95" s="56" t="str">
        <f t="shared" si="110"/>
        <v/>
      </c>
      <c r="O95" s="57" t="str">
        <f t="shared" si="111"/>
        <v/>
      </c>
      <c r="P95" s="58" t="str">
        <f t="shared" si="112"/>
        <v/>
      </c>
      <c r="Q95" s="59" t="str">
        <f t="shared" si="113"/>
        <v/>
      </c>
      <c r="R95" s="60" t="str">
        <f t="shared" si="114"/>
        <v/>
      </c>
      <c r="S95" s="55" t="str">
        <f t="shared" si="115"/>
        <v/>
      </c>
      <c r="T95" s="61" t="str">
        <f t="shared" si="116"/>
        <v/>
      </c>
      <c r="U95" s="62" t="str">
        <f t="shared" si="117"/>
        <v/>
      </c>
      <c r="V95" s="63" t="str">
        <f t="shared" si="118"/>
        <v/>
      </c>
      <c r="W95" s="64" t="str">
        <f t="shared" si="119"/>
        <v/>
      </c>
      <c r="X95" s="63" t="str">
        <f t="shared" si="120"/>
        <v/>
      </c>
      <c r="Y95" s="63" t="str">
        <f t="shared" si="121"/>
        <v/>
      </c>
      <c r="Z95" s="55" t="str">
        <f t="shared" si="122"/>
        <v/>
      </c>
      <c r="AA95" s="65" t="str">
        <f t="shared" si="123"/>
        <v/>
      </c>
      <c r="AB95" s="56" t="str">
        <f t="shared" si="124"/>
        <v/>
      </c>
      <c r="AC95" s="66" t="str">
        <f t="shared" si="125"/>
        <v/>
      </c>
      <c r="AD95" s="58" t="str">
        <f t="shared" si="126"/>
        <v/>
      </c>
      <c r="AE95" s="67" t="str">
        <f t="shared" si="127"/>
        <v/>
      </c>
      <c r="AF95" s="60" t="str">
        <f t="shared" si="128"/>
        <v/>
      </c>
      <c r="AG95" s="60" t="str">
        <f t="shared" si="129"/>
        <v/>
      </c>
      <c r="AH95" s="68" t="str">
        <f t="shared" si="130"/>
        <v/>
      </c>
      <c r="AI95" s="69" t="str">
        <f t="shared" si="131"/>
        <v/>
      </c>
      <c r="AJ95" s="63" t="str">
        <f t="shared" si="132"/>
        <v/>
      </c>
      <c r="AK95" s="63" t="str">
        <f t="shared" si="133"/>
        <v/>
      </c>
      <c r="AL95" s="63" t="str">
        <f t="shared" si="134"/>
        <v/>
      </c>
      <c r="AM95" s="63" t="str">
        <f t="shared" si="135"/>
        <v/>
      </c>
      <c r="AN95" s="63" t="str">
        <f t="shared" si="136"/>
        <v/>
      </c>
    </row>
    <row r="96" spans="2:40" ht="24.5" thickTop="1" thickBot="1" x14ac:dyDescent="0.55000000000000004">
      <c r="B96" t="s">
        <v>1003</v>
      </c>
      <c r="C96" s="84" t="s">
        <v>1005</v>
      </c>
      <c r="D96" s="88"/>
      <c r="E96" s="88"/>
      <c r="F96" s="88"/>
      <c r="G96" s="88"/>
      <c r="H96" s="89"/>
      <c r="I96" s="89"/>
      <c r="J96" s="89"/>
      <c r="K96" s="89"/>
      <c r="L96" s="87" t="str">
        <f>IF(C96="","",_xlfn.CONCAT("            { line: ","""",C96,", ",M96:AN96,""", sC: ","""",B96,"""},"))</f>
        <v xml:space="preserve">            { line: "ASAMBLEA TRES, ", sC: "as"},</v>
      </c>
      <c r="M96" s="55" t="str">
        <f t="shared" si="109"/>
        <v/>
      </c>
      <c r="N96" s="56" t="str">
        <f t="shared" si="110"/>
        <v/>
      </c>
      <c r="O96" s="57" t="str">
        <f t="shared" si="111"/>
        <v/>
      </c>
      <c r="P96" s="58" t="str">
        <f t="shared" si="112"/>
        <v/>
      </c>
      <c r="Q96" s="59" t="str">
        <f t="shared" si="113"/>
        <v/>
      </c>
      <c r="R96" s="60" t="str">
        <f t="shared" si="114"/>
        <v/>
      </c>
      <c r="S96" s="55" t="str">
        <f t="shared" si="115"/>
        <v/>
      </c>
      <c r="T96" s="61" t="str">
        <f t="shared" si="116"/>
        <v/>
      </c>
      <c r="U96" s="62" t="str">
        <f t="shared" si="117"/>
        <v/>
      </c>
      <c r="V96" s="63" t="str">
        <f t="shared" si="118"/>
        <v/>
      </c>
      <c r="W96" s="64" t="str">
        <f t="shared" si="119"/>
        <v/>
      </c>
      <c r="X96" s="63" t="str">
        <f t="shared" si="120"/>
        <v/>
      </c>
      <c r="Y96" s="63" t="str">
        <f t="shared" si="121"/>
        <v/>
      </c>
      <c r="Z96" s="55" t="str">
        <f t="shared" si="122"/>
        <v/>
      </c>
      <c r="AA96" s="65" t="str">
        <f t="shared" si="123"/>
        <v/>
      </c>
      <c r="AB96" s="56" t="str">
        <f t="shared" si="124"/>
        <v/>
      </c>
      <c r="AC96" s="66" t="str">
        <f t="shared" si="125"/>
        <v/>
      </c>
      <c r="AD96" s="58" t="str">
        <f t="shared" si="126"/>
        <v/>
      </c>
      <c r="AE96" s="67" t="str">
        <f t="shared" si="127"/>
        <v/>
      </c>
      <c r="AF96" s="60" t="str">
        <f t="shared" si="128"/>
        <v/>
      </c>
      <c r="AG96" s="60" t="str">
        <f t="shared" si="129"/>
        <v/>
      </c>
      <c r="AH96" s="68" t="str">
        <f t="shared" si="130"/>
        <v/>
      </c>
      <c r="AI96" s="69" t="str">
        <f t="shared" si="131"/>
        <v/>
      </c>
      <c r="AJ96" s="63" t="str">
        <f t="shared" si="132"/>
        <v/>
      </c>
      <c r="AK96" s="63" t="str">
        <f t="shared" si="133"/>
        <v/>
      </c>
      <c r="AL96" s="63" t="str">
        <f t="shared" si="134"/>
        <v/>
      </c>
      <c r="AM96" s="63" t="str">
        <f t="shared" si="135"/>
        <v/>
      </c>
      <c r="AN96" s="63" t="str">
        <f t="shared" si="136"/>
        <v/>
      </c>
    </row>
    <row r="97" spans="2:40" ht="24.5" thickTop="1" thickBot="1" x14ac:dyDescent="0.55000000000000004">
      <c r="B97" t="s">
        <v>1003</v>
      </c>
      <c r="C97" s="84" t="s">
        <v>1006</v>
      </c>
      <c r="D97" s="85"/>
      <c r="E97" s="85"/>
      <c r="F97" s="85"/>
      <c r="G97" s="85"/>
      <c r="H97" s="86"/>
      <c r="I97" s="86"/>
      <c r="J97" s="86"/>
      <c r="K97" s="86"/>
      <c r="L97" s="87" t="str">
        <f>IF(C97="","",_xlfn.CONCAT("            { line: ","""",C97,", ",M97:AN97,""", sC: ","""",B97,"""},"))</f>
        <v xml:space="preserve">            { line: "ASAMBLEA CUATRO, ", sC: "as"},</v>
      </c>
      <c r="M97" s="55" t="str">
        <f t="shared" si="109"/>
        <v/>
      </c>
      <c r="N97" s="56" t="str">
        <f t="shared" si="110"/>
        <v/>
      </c>
      <c r="O97" s="57" t="str">
        <f t="shared" si="111"/>
        <v/>
      </c>
      <c r="P97" s="58" t="str">
        <f t="shared" si="112"/>
        <v/>
      </c>
      <c r="Q97" s="59" t="str">
        <f t="shared" si="113"/>
        <v/>
      </c>
      <c r="R97" s="60" t="str">
        <f t="shared" si="114"/>
        <v/>
      </c>
      <c r="S97" s="55" t="str">
        <f t="shared" si="115"/>
        <v/>
      </c>
      <c r="T97" s="61" t="str">
        <f t="shared" si="116"/>
        <v/>
      </c>
      <c r="U97" s="62" t="str">
        <f t="shared" si="117"/>
        <v/>
      </c>
      <c r="V97" s="63" t="str">
        <f t="shared" si="118"/>
        <v/>
      </c>
      <c r="W97" s="64" t="str">
        <f t="shared" si="119"/>
        <v/>
      </c>
      <c r="X97" s="63" t="str">
        <f t="shared" si="120"/>
        <v/>
      </c>
      <c r="Y97" s="63" t="str">
        <f t="shared" si="121"/>
        <v/>
      </c>
      <c r="Z97" s="55" t="str">
        <f t="shared" si="122"/>
        <v/>
      </c>
      <c r="AA97" s="65" t="str">
        <f t="shared" si="123"/>
        <v/>
      </c>
      <c r="AB97" s="56" t="str">
        <f t="shared" si="124"/>
        <v/>
      </c>
      <c r="AC97" s="66" t="str">
        <f t="shared" si="125"/>
        <v/>
      </c>
      <c r="AD97" s="58" t="str">
        <f t="shared" si="126"/>
        <v/>
      </c>
      <c r="AE97" s="67" t="str">
        <f t="shared" si="127"/>
        <v/>
      </c>
      <c r="AF97" s="60" t="str">
        <f t="shared" si="128"/>
        <v/>
      </c>
      <c r="AG97" s="60" t="str">
        <f t="shared" si="129"/>
        <v/>
      </c>
      <c r="AH97" s="68" t="str">
        <f t="shared" si="130"/>
        <v/>
      </c>
      <c r="AI97" s="69" t="str">
        <f t="shared" si="131"/>
        <v/>
      </c>
      <c r="AJ97" s="63" t="str">
        <f t="shared" si="132"/>
        <v/>
      </c>
      <c r="AK97" s="63" t="str">
        <f t="shared" si="133"/>
        <v/>
      </c>
      <c r="AL97" s="63" t="str">
        <f t="shared" si="134"/>
        <v/>
      </c>
      <c r="AM97" s="63" t="str">
        <f t="shared" si="135"/>
        <v/>
      </c>
      <c r="AN97" s="63" t="str">
        <f t="shared" si="136"/>
        <v/>
      </c>
    </row>
    <row r="98" spans="2:40" ht="24.5" thickTop="1" thickBot="1" x14ac:dyDescent="0.55000000000000004">
      <c r="B98" t="s">
        <v>1003</v>
      </c>
      <c r="C98" s="84" t="s">
        <v>1007</v>
      </c>
      <c r="D98" s="88"/>
      <c r="E98" s="88"/>
      <c r="F98" s="88"/>
      <c r="G98" s="88"/>
      <c r="H98" s="89"/>
      <c r="I98" s="89"/>
      <c r="J98" s="89"/>
      <c r="K98" s="89"/>
      <c r="L98" s="87" t="str">
        <f>IF(C98="","",_xlfn.CONCAT("            { line: ","""",C98,", ",M98:AN98,""", sC: ","""",B98,"""},"))</f>
        <v xml:space="preserve">            { line: "ASAMBLEA CISCO, ", sC: "as"},</v>
      </c>
      <c r="M98" s="55" t="str">
        <f t="shared" si="109"/>
        <v/>
      </c>
      <c r="N98" s="56" t="str">
        <f t="shared" si="110"/>
        <v/>
      </c>
      <c r="O98" s="57" t="str">
        <f t="shared" si="111"/>
        <v/>
      </c>
      <c r="P98" s="58" t="str">
        <f t="shared" si="112"/>
        <v/>
      </c>
      <c r="Q98" s="59" t="str">
        <f t="shared" si="113"/>
        <v/>
      </c>
      <c r="R98" s="60" t="str">
        <f t="shared" si="114"/>
        <v/>
      </c>
      <c r="S98" s="55" t="str">
        <f t="shared" si="115"/>
        <v/>
      </c>
      <c r="T98" s="61" t="str">
        <f t="shared" si="116"/>
        <v/>
      </c>
      <c r="U98" s="62" t="str">
        <f t="shared" si="117"/>
        <v/>
      </c>
      <c r="V98" s="63" t="str">
        <f t="shared" si="118"/>
        <v/>
      </c>
      <c r="W98" s="64" t="str">
        <f t="shared" si="119"/>
        <v/>
      </c>
      <c r="X98" s="63" t="str">
        <f t="shared" si="120"/>
        <v/>
      </c>
      <c r="Y98" s="63" t="str">
        <f t="shared" si="121"/>
        <v/>
      </c>
      <c r="Z98" s="55" t="str">
        <f t="shared" si="122"/>
        <v/>
      </c>
      <c r="AA98" s="65" t="str">
        <f t="shared" si="123"/>
        <v/>
      </c>
      <c r="AB98" s="56" t="str">
        <f t="shared" si="124"/>
        <v/>
      </c>
      <c r="AC98" s="66" t="str">
        <f t="shared" si="125"/>
        <v/>
      </c>
      <c r="AD98" s="58" t="str">
        <f t="shared" si="126"/>
        <v/>
      </c>
      <c r="AE98" s="67" t="str">
        <f t="shared" si="127"/>
        <v/>
      </c>
      <c r="AF98" s="60" t="str">
        <f t="shared" si="128"/>
        <v/>
      </c>
      <c r="AG98" s="60" t="str">
        <f t="shared" si="129"/>
        <v/>
      </c>
      <c r="AH98" s="68" t="str">
        <f t="shared" si="130"/>
        <v/>
      </c>
      <c r="AI98" s="69" t="str">
        <f t="shared" si="131"/>
        <v/>
      </c>
      <c r="AJ98" s="63" t="str">
        <f t="shared" si="132"/>
        <v/>
      </c>
      <c r="AK98" s="63" t="str">
        <f t="shared" si="133"/>
        <v/>
      </c>
      <c r="AL98" s="63" t="str">
        <f t="shared" si="134"/>
        <v/>
      </c>
      <c r="AM98" s="63" t="str">
        <f t="shared" si="135"/>
        <v/>
      </c>
      <c r="AN98" s="63" t="str">
        <f t="shared" si="136"/>
        <v/>
      </c>
    </row>
    <row r="99" spans="2:40" ht="24.5" thickTop="1" thickBot="1" x14ac:dyDescent="0.55000000000000004">
      <c r="B99" t="s">
        <v>1003</v>
      </c>
      <c r="C99" s="84" t="s">
        <v>1008</v>
      </c>
      <c r="D99" s="90"/>
      <c r="E99" s="90"/>
      <c r="F99" s="90"/>
      <c r="G99" s="90"/>
      <c r="H99" s="91"/>
      <c r="I99" s="91"/>
      <c r="J99" s="91"/>
      <c r="K99" s="91"/>
      <c r="L99" s="87" t="str">
        <f>IF(C99="","",_xlfn.CONCAT("            { line: ","""",C99,", ",M99:AN99,""", sC: ","""",B99,"""},"))</f>
        <v xml:space="preserve">            { line: "ASAMBLEA SEIS, ", sC: "as"},</v>
      </c>
      <c r="M99" s="55" t="str">
        <f t="shared" si="109"/>
        <v/>
      </c>
      <c r="N99" s="56" t="str">
        <f t="shared" si="110"/>
        <v/>
      </c>
      <c r="O99" s="57" t="str">
        <f t="shared" si="111"/>
        <v/>
      </c>
      <c r="P99" s="58" t="str">
        <f t="shared" si="112"/>
        <v/>
      </c>
      <c r="Q99" s="59" t="str">
        <f t="shared" si="113"/>
        <v/>
      </c>
      <c r="R99" s="60" t="str">
        <f t="shared" si="114"/>
        <v/>
      </c>
      <c r="S99" s="55" t="str">
        <f t="shared" si="115"/>
        <v/>
      </c>
      <c r="T99" s="61" t="str">
        <f t="shared" si="116"/>
        <v/>
      </c>
      <c r="U99" s="62" t="str">
        <f t="shared" si="117"/>
        <v/>
      </c>
      <c r="V99" s="63" t="str">
        <f t="shared" si="118"/>
        <v/>
      </c>
      <c r="W99" s="64" t="str">
        <f t="shared" si="119"/>
        <v/>
      </c>
      <c r="X99" s="63" t="str">
        <f t="shared" si="120"/>
        <v/>
      </c>
      <c r="Y99" s="63" t="str">
        <f t="shared" si="121"/>
        <v/>
      </c>
      <c r="Z99" s="55" t="str">
        <f t="shared" si="122"/>
        <v/>
      </c>
      <c r="AA99" s="65" t="str">
        <f t="shared" si="123"/>
        <v/>
      </c>
      <c r="AB99" s="56" t="str">
        <f t="shared" si="124"/>
        <v/>
      </c>
      <c r="AC99" s="66" t="str">
        <f t="shared" si="125"/>
        <v/>
      </c>
      <c r="AD99" s="58" t="str">
        <f t="shared" si="126"/>
        <v/>
      </c>
      <c r="AE99" s="67" t="str">
        <f t="shared" si="127"/>
        <v/>
      </c>
      <c r="AF99" s="60" t="str">
        <f t="shared" si="128"/>
        <v/>
      </c>
      <c r="AG99" s="60" t="str">
        <f t="shared" si="129"/>
        <v/>
      </c>
      <c r="AH99" s="68" t="str">
        <f t="shared" si="130"/>
        <v/>
      </c>
      <c r="AI99" s="69" t="str">
        <f t="shared" si="131"/>
        <v/>
      </c>
      <c r="AJ99" s="63" t="str">
        <f t="shared" si="132"/>
        <v/>
      </c>
      <c r="AK99" s="63" t="str">
        <f t="shared" si="133"/>
        <v/>
      </c>
      <c r="AL99" s="63" t="str">
        <f t="shared" si="134"/>
        <v/>
      </c>
      <c r="AM99" s="63" t="str">
        <f t="shared" si="135"/>
        <v/>
      </c>
      <c r="AN99" s="63" t="str">
        <f t="shared" si="136"/>
        <v/>
      </c>
    </row>
    <row r="100" spans="2:40" ht="24.5" thickTop="1" thickBot="1" x14ac:dyDescent="0.55000000000000004">
      <c r="B100" t="s">
        <v>1003</v>
      </c>
      <c r="C100" s="97" t="s">
        <v>1009</v>
      </c>
      <c r="D100" s="96"/>
      <c r="E100" s="96"/>
      <c r="F100" s="96"/>
      <c r="G100" s="96"/>
      <c r="H100" s="82"/>
      <c r="I100" s="82"/>
      <c r="J100" s="82"/>
      <c r="K100" s="82"/>
      <c r="L100" s="83" t="str">
        <f>IF(C100="","",_xlfn.CONCAT("            { line: ","""",C100,", ",M100:AN100,""", sC: ","""",B100,"""},  ]},"))</f>
        <v xml:space="preserve">            { line: "ASAMBLEA CIERRE, ", sC: "as"},  ]},</v>
      </c>
      <c r="M100" s="55" t="str">
        <f t="shared" si="109"/>
        <v/>
      </c>
      <c r="N100" s="56" t="str">
        <f t="shared" si="110"/>
        <v/>
      </c>
      <c r="O100" s="57" t="str">
        <f t="shared" si="111"/>
        <v/>
      </c>
      <c r="P100" s="58" t="str">
        <f t="shared" si="112"/>
        <v/>
      </c>
      <c r="Q100" s="59" t="str">
        <f t="shared" si="113"/>
        <v/>
      </c>
      <c r="R100" s="60" t="str">
        <f t="shared" si="114"/>
        <v/>
      </c>
      <c r="S100" s="55" t="str">
        <f t="shared" si="115"/>
        <v/>
      </c>
      <c r="T100" s="61" t="str">
        <f t="shared" si="116"/>
        <v/>
      </c>
      <c r="U100" s="62" t="str">
        <f t="shared" si="117"/>
        <v/>
      </c>
      <c r="V100" s="63" t="str">
        <f t="shared" si="118"/>
        <v/>
      </c>
      <c r="W100" s="64" t="str">
        <f t="shared" si="119"/>
        <v/>
      </c>
      <c r="X100" s="63" t="str">
        <f t="shared" si="120"/>
        <v/>
      </c>
      <c r="Y100" s="63" t="str">
        <f t="shared" si="121"/>
        <v/>
      </c>
      <c r="Z100" s="55" t="str">
        <f t="shared" si="122"/>
        <v/>
      </c>
      <c r="AA100" s="65" t="str">
        <f t="shared" si="123"/>
        <v/>
      </c>
      <c r="AB100" s="56" t="str">
        <f t="shared" si="124"/>
        <v/>
      </c>
      <c r="AC100" s="66" t="str">
        <f t="shared" si="125"/>
        <v/>
      </c>
      <c r="AD100" s="58" t="str">
        <f t="shared" si="126"/>
        <v/>
      </c>
      <c r="AE100" s="67" t="str">
        <f t="shared" si="127"/>
        <v/>
      </c>
      <c r="AF100" s="60" t="str">
        <f t="shared" si="128"/>
        <v/>
      </c>
      <c r="AG100" s="60" t="str">
        <f t="shared" si="129"/>
        <v/>
      </c>
      <c r="AH100" s="68" t="str">
        <f t="shared" si="130"/>
        <v/>
      </c>
      <c r="AI100" s="69" t="str">
        <f t="shared" si="131"/>
        <v/>
      </c>
      <c r="AJ100" s="63" t="str">
        <f t="shared" si="132"/>
        <v/>
      </c>
      <c r="AK100" s="63" t="str">
        <f t="shared" si="133"/>
        <v/>
      </c>
      <c r="AL100" s="63" t="str">
        <f t="shared" si="134"/>
        <v/>
      </c>
      <c r="AM100" s="63" t="str">
        <f t="shared" si="135"/>
        <v/>
      </c>
      <c r="AN100" s="63" t="str">
        <f t="shared" si="136"/>
        <v/>
      </c>
    </row>
    <row r="101" spans="2:40" ht="24.5" thickTop="1" thickBot="1" x14ac:dyDescent="0.55000000000000004">
      <c r="C101" s="50"/>
      <c r="D101" s="51"/>
      <c r="E101" s="51"/>
      <c r="F101" s="52"/>
      <c r="G101" s="52"/>
      <c r="H101" s="51"/>
      <c r="I101" s="51"/>
      <c r="J101" s="53"/>
      <c r="K101" s="53"/>
      <c r="L101" s="54" t="str">
        <f t="shared" si="82"/>
        <v/>
      </c>
      <c r="M101" s="55" t="str">
        <f t="shared" si="83"/>
        <v/>
      </c>
      <c r="N101" s="56" t="str">
        <f t="shared" si="84"/>
        <v/>
      </c>
      <c r="O101" s="57" t="str">
        <f t="shared" si="85"/>
        <v/>
      </c>
      <c r="P101" s="58" t="str">
        <f t="shared" si="86"/>
        <v/>
      </c>
      <c r="Q101" s="59" t="str">
        <f t="shared" si="87"/>
        <v/>
      </c>
      <c r="R101" s="60" t="str">
        <f t="shared" si="88"/>
        <v/>
      </c>
      <c r="S101" s="55" t="str">
        <f t="shared" si="89"/>
        <v/>
      </c>
      <c r="T101" s="61" t="str">
        <f t="shared" si="90"/>
        <v/>
      </c>
      <c r="U101" s="62" t="str">
        <f t="shared" si="91"/>
        <v/>
      </c>
      <c r="V101" s="63" t="str">
        <f t="shared" si="92"/>
        <v/>
      </c>
      <c r="W101" s="64" t="str">
        <f t="shared" si="93"/>
        <v/>
      </c>
      <c r="X101" s="63" t="str">
        <f t="shared" si="94"/>
        <v/>
      </c>
      <c r="Y101" s="63" t="str">
        <f t="shared" si="95"/>
        <v/>
      </c>
      <c r="Z101" s="55" t="str">
        <f t="shared" si="96"/>
        <v/>
      </c>
      <c r="AA101" s="65" t="str">
        <f t="shared" si="97"/>
        <v/>
      </c>
      <c r="AB101" s="56" t="str">
        <f t="shared" si="98"/>
        <v/>
      </c>
      <c r="AC101" s="66" t="str">
        <f t="shared" si="99"/>
        <v/>
      </c>
      <c r="AD101" s="58" t="str">
        <f t="shared" si="71"/>
        <v/>
      </c>
      <c r="AE101" s="67" t="str">
        <f t="shared" si="100"/>
        <v/>
      </c>
      <c r="AF101" s="60" t="str">
        <f t="shared" si="101"/>
        <v/>
      </c>
      <c r="AG101" s="60" t="str">
        <f t="shared" si="102"/>
        <v/>
      </c>
      <c r="AH101" s="68" t="str">
        <f t="shared" si="103"/>
        <v/>
      </c>
      <c r="AI101" s="69" t="str">
        <f t="shared" si="104"/>
        <v/>
      </c>
      <c r="AJ101" s="63" t="str">
        <f t="shared" si="105"/>
        <v/>
      </c>
      <c r="AK101" s="63" t="str">
        <f t="shared" si="77"/>
        <v/>
      </c>
      <c r="AL101" s="63" t="str">
        <f t="shared" si="106"/>
        <v/>
      </c>
      <c r="AM101" s="63" t="str">
        <f t="shared" si="107"/>
        <v/>
      </c>
      <c r="AN101" s="63" t="str">
        <f t="shared" si="108"/>
        <v/>
      </c>
    </row>
    <row r="102" spans="2:40" ht="24" customHeight="1" thickTop="1" x14ac:dyDescent="0.6">
      <c r="B102" s="94"/>
      <c r="C102" s="94"/>
      <c r="D102" s="94"/>
      <c r="E102" s="94"/>
      <c r="F102" s="94"/>
      <c r="G102" s="94"/>
      <c r="H102" s="94"/>
      <c r="I102" s="94"/>
      <c r="J102" s="94"/>
      <c r="K102" s="94"/>
      <c r="L102" s="98" t="e">
        <f>_xlfn.CONCAT("]}, // ULTIMA LINEA DEL CANTO: ",L1)</f>
        <v>#N/A</v>
      </c>
      <c r="M102" s="94"/>
    </row>
    <row r="103" spans="2:40" ht="20.5" x14ac:dyDescent="0.35">
      <c r="L103" s="99" t="s">
        <v>1012</v>
      </c>
      <c r="M103" s="100"/>
    </row>
    <row r="104" spans="2:40" x14ac:dyDescent="0.35">
      <c r="M104"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2273" r:id="rId4" name="Button 1">
              <controlPr defaultSize="0" print="0" autoFill="0" autoPict="0" macro="[1]!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BF0A2A-10A4-4F68-8982-CFAE0C52C88C}">
  <sheetPr codeName="Sheet94">
    <tabColor rgb="FF00B0F0"/>
  </sheetPr>
  <dimension ref="A1:AN87"/>
  <sheetViews>
    <sheetView zoomScale="85" zoomScaleNormal="85" workbookViewId="0">
      <pane xSplit="2" ySplit="1" topLeftCell="C42" activePane="bottomRight" state="frozen"/>
      <selection pane="topRight" activeCell="C1" sqref="C1"/>
      <selection pane="bottomLeft" activeCell="A2" sqref="A2"/>
      <selection pane="bottomRight" activeCell="B64" sqref="B64"/>
    </sheetView>
  </sheetViews>
  <sheetFormatPr defaultRowHeight="14.5" outlineLevelRow="1"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185</v>
      </c>
      <c r="E1" s="39"/>
      <c r="F1" s="39"/>
      <c r="G1" s="39"/>
      <c r="H1" s="39"/>
      <c r="I1" s="39"/>
      <c r="J1" s="39"/>
      <c r="K1" s="39"/>
      <c r="L1" s="120" t="str">
        <f ca="1">UPPER(VLOOKUP(C1,Table223[#Data],3,FALSE))</f>
        <v>CELEBRACIÓN PENITENCIAL (BENDICIÓN PENITENCIAL )</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CELEBRACIÓN PENITENCIAL (BENDICIÓN PENITENCIAL )               ║</v>
      </c>
    </row>
    <row r="5" spans="2:32" ht="23" x14ac:dyDescent="0.35">
      <c r="L5" s="45" t="s">
        <v>986</v>
      </c>
    </row>
    <row r="6" spans="2:32" ht="23" x14ac:dyDescent="0.35">
      <c r="L6" s="121"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celebracionpenitencial(bendicionpenitencial)</v>
      </c>
      <c r="L7" s="122" t="str">
        <f ca="1">_xlfn.CONCAT("        id: ","""",C7,"""",",")</f>
        <v xml:space="preserve">        id: "celebracionpenitencial(bendicionpenitencial)",</v>
      </c>
    </row>
    <row r="8" spans="2:32" ht="23" x14ac:dyDescent="0.35">
      <c r="C8" t="str">
        <f ca="1">PROPER(L1)</f>
        <v>Celebración Penitencial (Bendición Penitencial )</v>
      </c>
      <c r="L8" s="122" t="str">
        <f ca="1">_xlfn.CONCAT("        tt: ","""",C8,"""",",")</f>
        <v xml:space="preserve">        tt: "Celebración Penitencial (Bendición Penitencial )",</v>
      </c>
    </row>
    <row r="9" spans="2:32" ht="23" x14ac:dyDescent="0.35">
      <c r="C9" t="str">
        <f ca="1">PROPER(L1)</f>
        <v>Celebración Penitencial (Bendición Penitencial )</v>
      </c>
      <c r="L9" s="122" t="str">
        <f ca="1">_xlfn.CONCAT("        title: ","""",C9,"""",",")</f>
        <v xml:space="preserve">        title: "Celebración Penitencial (Bendición Penitencial )",</v>
      </c>
    </row>
    <row r="10" spans="2:32" ht="23" x14ac:dyDescent="0.35">
      <c r="C10" t="str">
        <f ca="1">VLOOKUP(C1,Table223[#Data],4,FALSE)</f>
        <v>Acción de gracias</v>
      </c>
      <c r="L10" s="122" t="str">
        <f ca="1">_xlfn.CONCAT("        ","subtitle: ","""",C10,"""",",")</f>
        <v xml:space="preserve">        subtitle: "Acción de gracias",</v>
      </c>
    </row>
    <row r="11" spans="2:32" ht="23" x14ac:dyDescent="0.35">
      <c r="C11" t="str">
        <f ca="1">_xlfn.CONCAT("category: [",VLOOKUP(C1,Table223[#Data],16,FALSE),"],")</f>
        <v>category: ["Liturgia"],</v>
      </c>
      <c r="L11" s="122" t="str">
        <f ca="1">_xlfn.CONCAT("        ",C11)</f>
        <v xml:space="preserve">        category: ["Liturgia"],</v>
      </c>
    </row>
    <row r="12" spans="2:32" ht="23" x14ac:dyDescent="0.35">
      <c r="C12" t="str">
        <f ca="1">VLOOKUP(C1,Table223[#Data],5,FALSE)</f>
        <v>Liturgia</v>
      </c>
      <c r="L12" s="122" t="str">
        <f ca="1">_xlfn.CONCAT("        catCanto: ","""",C12,"""",",   // Precatecumenado | Catecumenado | Liturgia | Eleccion")</f>
        <v xml:space="preserve">        catCanto: "Liturgia",   // Precatecumenado | Catecumenado | Liturgia | Eleccion</v>
      </c>
    </row>
    <row r="13" spans="2:32" ht="23" x14ac:dyDescent="0.35">
      <c r="L13" s="122" t="str">
        <f>_xlfn.CONCAT("        cejilla: ","""",C13,"""",",")</f>
        <v xml:space="preserve">        cejilla: "",</v>
      </c>
    </row>
    <row r="14" spans="2:32" ht="23" x14ac:dyDescent="0.35">
      <c r="L14" s="122" t="str">
        <f>_xlfn.CONCAT("        nCan: ","""",C14,"""",",")</f>
        <v xml:space="preserve">        nCan: "",</v>
      </c>
    </row>
    <row r="15" spans="2:32" ht="23" x14ac:dyDescent="0.35">
      <c r="L15" s="122" t="str">
        <f>_xlfn.CONCAT("        nCanURL: ","""",C15,"""",",")</f>
        <v xml:space="preserve">        nCanURL: "",</v>
      </c>
    </row>
    <row r="16" spans="2:32" ht="23" x14ac:dyDescent="0.35">
      <c r="C16">
        <f ca="1">VLOOKUP(C1,Table223[#Data],1,FALSE)</f>
        <v>185</v>
      </c>
      <c r="L16" s="122" t="str">
        <f ca="1">_xlfn.CONCAT("        dbno: ","""",C16,"""",",")</f>
        <v xml:space="preserve">        dbno: "185",</v>
      </c>
    </row>
    <row r="17" spans="1:40" ht="23" x14ac:dyDescent="0.35">
      <c r="L17" s="122" t="str">
        <f>_xlfn.CONCAT("        notes: ","""",C17,"""",",")</f>
        <v xml:space="preserve">        notes: "",</v>
      </c>
    </row>
    <row r="18" spans="1:40" ht="23" x14ac:dyDescent="0.35">
      <c r="C18" t="s">
        <v>988</v>
      </c>
      <c r="L18" s="122" t="str">
        <f>_xlfn.CONCAT("        mant: ","""",C18,"""",",")</f>
        <v xml:space="preserve">        mant: "Si",</v>
      </c>
    </row>
    <row r="19" spans="1:40" ht="23" x14ac:dyDescent="0.35">
      <c r="C19" t="str">
        <f ca="1">C7</f>
        <v>celebracionpenitencial(bendicionpenitencial)</v>
      </c>
      <c r="L19" s="122" t="str">
        <f ca="1">_xlfn.CONCAT("        audioSrc: ","""https://audio.resucito.do/",C19,".mp3""",",")</f>
        <v xml:space="preserve">        audioSrc: "https://audio.resucito.do/celebracionpenitencial(bendicionpenitencial).mp3",</v>
      </c>
    </row>
    <row r="20" spans="1:40" ht="23" x14ac:dyDescent="0.35">
      <c r="L20" s="45" t="s">
        <v>989</v>
      </c>
    </row>
    <row r="21" spans="1:40" ht="23" x14ac:dyDescent="0.35">
      <c r="L21" s="122" t="s">
        <v>2400</v>
      </c>
    </row>
    <row r="22" spans="1:40" ht="23" x14ac:dyDescent="0.35">
      <c r="L22" s="122" t="s">
        <v>991</v>
      </c>
    </row>
    <row r="23" spans="1:40" ht="23" x14ac:dyDescent="0.35">
      <c r="L23" s="122" t="s">
        <v>992</v>
      </c>
    </row>
    <row r="24" spans="1:40" ht="23" x14ac:dyDescent="0.35">
      <c r="C24" t="s">
        <v>1014</v>
      </c>
      <c r="L24" s="122" t="s">
        <v>993</v>
      </c>
    </row>
    <row r="25" spans="1:40" ht="23" x14ac:dyDescent="0.35">
      <c r="L25" s="122" t="s">
        <v>994</v>
      </c>
    </row>
    <row r="26" spans="1:40" ht="23" x14ac:dyDescent="0.35">
      <c r="B26">
        <f ca="1">+C1-1</f>
        <v>184</v>
      </c>
      <c r="C26" t="e">
        <f ca="1">VLOOKUP(B26,Table4[#Data],13,FALSE)</f>
        <v>#N/A</v>
      </c>
      <c r="L26" s="122" t="e">
        <f ca="1">_xlfn.CONCAT("        ant: ",C26,",")</f>
        <v>#N/A</v>
      </c>
    </row>
    <row r="27" spans="1:40" ht="23" x14ac:dyDescent="0.35">
      <c r="B27">
        <f ca="1">+C1+1</f>
        <v>186</v>
      </c>
      <c r="C27" t="str">
        <f ca="1">VLOOKUP(B27,Table4[#Data],13,FALSE)</f>
        <v>"/src/index.html?canto=corderodedios"</v>
      </c>
      <c r="L27" s="122" t="str">
        <f ca="1">_xlfn.CONCAT("        sig: ",C27,",")</f>
        <v xml:space="preserve">        sig: "/src/index.html?canto=corderodedios",</v>
      </c>
    </row>
    <row r="28" spans="1:40" ht="23" x14ac:dyDescent="0.35">
      <c r="L28" s="45" t="s">
        <v>995</v>
      </c>
    </row>
    <row r="29" spans="1:40" ht="36" thickBot="1" x14ac:dyDescent="0.4">
      <c r="A29" s="48"/>
      <c r="B29" s="48"/>
      <c r="C29" s="48" t="s">
        <v>2401</v>
      </c>
      <c r="D29" s="48"/>
      <c r="E29" s="48"/>
      <c r="F29" s="48"/>
      <c r="G29" s="48"/>
      <c r="H29" s="48"/>
      <c r="I29" s="48"/>
      <c r="J29" s="48"/>
      <c r="K29" s="48"/>
      <c r="L29" s="123" t="s">
        <v>996</v>
      </c>
    </row>
    <row r="30" spans="1:40" ht="24.5" thickTop="1" thickBot="1" x14ac:dyDescent="0.55000000000000004">
      <c r="B30" t="s">
        <v>2466</v>
      </c>
      <c r="C30" s="124" t="s">
        <v>2493</v>
      </c>
      <c r="D30" s="125" t="s">
        <v>1053</v>
      </c>
      <c r="E30" s="51"/>
      <c r="F30" s="52" t="s">
        <v>1017</v>
      </c>
      <c r="G30" s="52" t="s">
        <v>1016</v>
      </c>
      <c r="H30" s="51"/>
      <c r="I30" s="51"/>
      <c r="J30" s="53"/>
      <c r="K30" s="53"/>
      <c r="L30" s="77" t="str">
        <f t="shared" ref="L30:L31" si="0">IF(C30="","",_xlfn.CONCAT("            { line: ","""",C30,", ",M30:AN30,""", sC: ","""",B30,"""},"))</f>
        <v xml:space="preserve">            { line: "El Señor esté con vosotros., (Sol,,14)(La,m,250)", sC: "pa"},</v>
      </c>
      <c r="M30" s="55" t="str">
        <f t="shared" ref="M30:M34" si="1">IF(N30="","","(")</f>
        <v>(</v>
      </c>
      <c r="N30" s="56" t="str">
        <f t="shared" ref="N30:N73" si="2">IF(D30="","",D30)</f>
        <v>Sol</v>
      </c>
      <c r="O30" s="57" t="str">
        <f t="shared" ref="O30:O34" si="3">IF(N30="","",",")</f>
        <v>,</v>
      </c>
      <c r="P30" s="58" t="str">
        <f t="shared" ref="P30:P73" si="4">IF(E30="","",E30)</f>
        <v/>
      </c>
      <c r="Q30" s="59" t="str">
        <f t="shared" ref="Q30:Q34" si="5">IF(N30="","",",")</f>
        <v>,</v>
      </c>
      <c r="R30" s="60">
        <f t="shared" ref="R30:R73" si="6">IF(N30="Do",10,IF(N30="Re",22,IF(N30="Mi",20,IF(N30="Fa",20,IF(N30="Sol",14,IF(N30="La",20,IF(N30="Si",20,IF(N30="Do#",14,IF(N30="Fa#",15,IF(N30="Sol#",20,IF(N30="Si♭",17,"")))))))))))</f>
        <v>14</v>
      </c>
      <c r="S30" s="55" t="str">
        <f t="shared" ref="S30:S34" si="7">IF(N30="","",")")</f>
        <v>)</v>
      </c>
      <c r="T30" s="61" t="str">
        <f t="shared" ref="T30:T34" si="8">IF(U30="","","(")</f>
        <v>(</v>
      </c>
      <c r="U30" s="62" t="str">
        <f t="shared" ref="U30:U73" si="9">IF(F30="","",F30)</f>
        <v>La</v>
      </c>
      <c r="V30" s="63" t="str">
        <f t="shared" ref="V30:V34" si="10">IF(U30="","",",")</f>
        <v>,</v>
      </c>
      <c r="W30" s="64" t="str">
        <f t="shared" ref="W30:W73" si="11">IF(G30="","",G30)</f>
        <v>m</v>
      </c>
      <c r="X30" s="63" t="str">
        <f t="shared" ref="X30:X34" si="12">IF(U30="","",",")</f>
        <v>,</v>
      </c>
      <c r="Y30" s="63">
        <f t="shared" ref="Y30:Y34" si="13">IF(U30="","",250)</f>
        <v>250</v>
      </c>
      <c r="Z30" s="55" t="str">
        <f t="shared" ref="Z30:Z34" si="14">IF(U30="","",")")</f>
        <v>)</v>
      </c>
      <c r="AA30" s="65" t="str">
        <f t="shared" ref="AA30:AA34" si="15">IF(AB30="","","(")</f>
        <v/>
      </c>
      <c r="AB30" s="56" t="str">
        <f t="shared" ref="AB30:AB73" si="16">IF(H30="","",H30)</f>
        <v/>
      </c>
      <c r="AC30" s="66" t="str">
        <f t="shared" ref="AC30:AC34" si="17">IF(AB30="","",",")</f>
        <v/>
      </c>
      <c r="AD30" s="58" t="str">
        <f t="shared" ref="AD30:AD34" si="18">IF(I30="","",I30)</f>
        <v/>
      </c>
      <c r="AE30" s="67" t="str">
        <f t="shared" ref="AE30:AE34" si="19">IF(AB30="","",",")</f>
        <v/>
      </c>
      <c r="AF30" s="60" t="str">
        <f t="shared" ref="AF30:AF34" si="20">IF(AB30="","",350)</f>
        <v/>
      </c>
      <c r="AG30" s="60" t="str">
        <f t="shared" ref="AG30:AG34" si="21">IF(AB30="","",")")</f>
        <v/>
      </c>
      <c r="AH30" s="68" t="str">
        <f t="shared" ref="AH30:AH34" si="22">IF(AI30="","","(")</f>
        <v/>
      </c>
      <c r="AI30" s="69" t="str">
        <f t="shared" ref="AI30:AI73" si="23">IF(J30="","",J30)</f>
        <v/>
      </c>
      <c r="AJ30" s="63" t="str">
        <f t="shared" ref="AJ30:AJ34" si="24">IF(AI30="","",",")</f>
        <v/>
      </c>
      <c r="AK30" s="63" t="str">
        <f t="shared" ref="AK30:AK34" si="25">IF(K30="","",K30)</f>
        <v/>
      </c>
      <c r="AL30" s="63" t="str">
        <f t="shared" ref="AL30:AL34" si="26">IF(AI30="","",",")</f>
        <v/>
      </c>
      <c r="AM30" s="63" t="str">
        <f t="shared" ref="AM30:AM34" si="27">IF(AI30="","",450)</f>
        <v/>
      </c>
      <c r="AN30" s="63" t="str">
        <f t="shared" ref="AN30:AN34" si="28">IF(AI30="","",")")</f>
        <v/>
      </c>
    </row>
    <row r="31" spans="1:40" ht="24.5" thickTop="1" thickBot="1" x14ac:dyDescent="0.55000000000000004">
      <c r="B31" t="s">
        <v>1001</v>
      </c>
      <c r="C31" s="124" t="s">
        <v>2494</v>
      </c>
      <c r="D31" s="125" t="s">
        <v>1053</v>
      </c>
      <c r="E31" s="51"/>
      <c r="F31" s="52" t="s">
        <v>1017</v>
      </c>
      <c r="G31" s="52" t="s">
        <v>1016</v>
      </c>
      <c r="H31" s="51"/>
      <c r="I31" s="51"/>
      <c r="J31" s="53"/>
      <c r="K31" s="53"/>
      <c r="L31" s="77" t="str">
        <f t="shared" si="0"/>
        <v xml:space="preserve">            { line: "Y CON TU ESPÍRITU., (Sol,,14)(La,m,250)", sC: "ta as"},</v>
      </c>
      <c r="M31" s="55" t="str">
        <f t="shared" si="1"/>
        <v>(</v>
      </c>
      <c r="N31" s="56" t="str">
        <f t="shared" si="2"/>
        <v>Sol</v>
      </c>
      <c r="O31" s="57" t="str">
        <f t="shared" si="3"/>
        <v>,</v>
      </c>
      <c r="P31" s="58" t="str">
        <f t="shared" si="4"/>
        <v/>
      </c>
      <c r="Q31" s="59" t="str">
        <f t="shared" si="5"/>
        <v>,</v>
      </c>
      <c r="R31" s="60">
        <f t="shared" si="6"/>
        <v>14</v>
      </c>
      <c r="S31" s="55" t="str">
        <f t="shared" si="7"/>
        <v>)</v>
      </c>
      <c r="T31" s="61" t="str">
        <f t="shared" si="8"/>
        <v>(</v>
      </c>
      <c r="U31" s="62" t="str">
        <f t="shared" si="9"/>
        <v>La</v>
      </c>
      <c r="V31" s="63" t="str">
        <f t="shared" si="10"/>
        <v>,</v>
      </c>
      <c r="W31" s="64" t="str">
        <f t="shared" si="11"/>
        <v>m</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1:40" ht="24.5" thickTop="1" thickBot="1" x14ac:dyDescent="0.55000000000000004">
      <c r="B32" t="s">
        <v>2466</v>
      </c>
      <c r="C32" s="124" t="s">
        <v>2495</v>
      </c>
      <c r="D32" s="125" t="s">
        <v>1048</v>
      </c>
      <c r="E32" s="51"/>
      <c r="F32" s="52" t="s">
        <v>1015</v>
      </c>
      <c r="G32" s="52"/>
      <c r="H32" s="51"/>
      <c r="I32" s="51"/>
      <c r="J32" s="53"/>
      <c r="K32" s="53"/>
      <c r="L32" s="77" t="str">
        <f>IF(C32="","",_xlfn.CONCAT("            { line: ","""",C32,", ",M32:AN32,""", sC: ","""",B32,"""},"))</f>
        <v xml:space="preserve">            { line: "Levantemos el corazón., (Fa,,20)(Mi,,250)", sC: "pa"},</v>
      </c>
      <c r="M32" s="55" t="str">
        <f t="shared" si="1"/>
        <v>(</v>
      </c>
      <c r="N32" s="56" t="str">
        <f t="shared" si="2"/>
        <v>Fa</v>
      </c>
      <c r="O32" s="57" t="str">
        <f t="shared" si="3"/>
        <v>,</v>
      </c>
      <c r="P32" s="58" t="str">
        <f t="shared" si="4"/>
        <v/>
      </c>
      <c r="Q32" s="59" t="str">
        <f t="shared" si="5"/>
        <v>,</v>
      </c>
      <c r="R32" s="60">
        <f t="shared" si="6"/>
        <v>20</v>
      </c>
      <c r="S32" s="55" t="str">
        <f t="shared" si="7"/>
        <v>)</v>
      </c>
      <c r="T32" s="61" t="str">
        <f t="shared" si="8"/>
        <v>(</v>
      </c>
      <c r="U32" s="62" t="str">
        <f t="shared" si="9"/>
        <v>Mi</v>
      </c>
      <c r="V32" s="63" t="str">
        <f t="shared" si="10"/>
        <v>,</v>
      </c>
      <c r="W32" s="64" t="str">
        <f t="shared" si="11"/>
        <v/>
      </c>
      <c r="X32" s="63" t="str">
        <f t="shared" si="12"/>
        <v>,</v>
      </c>
      <c r="Y32" s="63">
        <f t="shared" si="13"/>
        <v>250</v>
      </c>
      <c r="Z32" s="55" t="str">
        <f t="shared" si="14"/>
        <v>)</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4.5" thickTop="1" thickBot="1" x14ac:dyDescent="0.55000000000000004">
      <c r="B33" t="s">
        <v>1001</v>
      </c>
      <c r="C33" s="124" t="s">
        <v>2496</v>
      </c>
      <c r="D33" s="125" t="s">
        <v>1048</v>
      </c>
      <c r="E33" s="51"/>
      <c r="F33" s="52" t="s">
        <v>1015</v>
      </c>
      <c r="G33" s="52"/>
      <c r="H33" s="51"/>
      <c r="I33" s="51"/>
      <c r="J33" s="53"/>
      <c r="K33" s="53"/>
      <c r="L33" s="77" t="str">
        <f>IF(C33="","",_xlfn.CONCAT("            { line: ","""",C33,", ",M33:AN33,""", sC: ","""",B33,"""},"))</f>
        <v xml:space="preserve">            { line: "LO TENEMOS LEVANTADO HACIA EL SEÑOR., (Fa,,20)(Mi,,250)", sC: "ta as"},</v>
      </c>
      <c r="M33" s="55" t="str">
        <f t="shared" si="1"/>
        <v>(</v>
      </c>
      <c r="N33" s="56" t="str">
        <f t="shared" si="2"/>
        <v>Fa</v>
      </c>
      <c r="O33" s="57" t="str">
        <f t="shared" si="3"/>
        <v>,</v>
      </c>
      <c r="P33" s="58" t="str">
        <f t="shared" si="4"/>
        <v/>
      </c>
      <c r="Q33" s="59" t="str">
        <f t="shared" si="5"/>
        <v>,</v>
      </c>
      <c r="R33" s="60">
        <f t="shared" si="6"/>
        <v>20</v>
      </c>
      <c r="S33" s="55" t="str">
        <f t="shared" si="7"/>
        <v>)</v>
      </c>
      <c r="T33" s="61" t="str">
        <f t="shared" si="8"/>
        <v>(</v>
      </c>
      <c r="U33" s="62" t="str">
        <f t="shared" si="9"/>
        <v>Mi</v>
      </c>
      <c r="V33" s="63" t="str">
        <f t="shared" si="10"/>
        <v>,</v>
      </c>
      <c r="W33" s="64" t="str">
        <f t="shared" si="11"/>
        <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4.5" thickTop="1" thickBot="1" x14ac:dyDescent="0.55000000000000004">
      <c r="B34" t="s">
        <v>2466</v>
      </c>
      <c r="C34" s="124" t="s">
        <v>2497</v>
      </c>
      <c r="D34" s="125" t="s">
        <v>1017</v>
      </c>
      <c r="E34" s="51" t="s">
        <v>1016</v>
      </c>
      <c r="F34" s="52"/>
      <c r="G34" s="52"/>
      <c r="H34" s="51"/>
      <c r="I34" s="51"/>
      <c r="J34" s="53"/>
      <c r="K34" s="53"/>
      <c r="L34" s="77" t="str">
        <f t="shared" ref="L34:L39" si="29">IF(C34="","",_xlfn.CONCAT("            { line: ","""",C34,", ",M34:AN34,""", sC: ","""",B34,"""},"))</f>
        <v xml:space="preserve">            { line: "Demos gracias al Señor, nuestro Dios., (La,m,20)", sC: "pa"},</v>
      </c>
      <c r="M34" s="55" t="str">
        <f t="shared" si="1"/>
        <v>(</v>
      </c>
      <c r="N34" s="56" t="str">
        <f t="shared" si="2"/>
        <v>La</v>
      </c>
      <c r="O34" s="57" t="str">
        <f t="shared" si="3"/>
        <v>,</v>
      </c>
      <c r="P34" s="58" t="str">
        <f t="shared" si="4"/>
        <v>m</v>
      </c>
      <c r="Q34" s="59" t="str">
        <f t="shared" si="5"/>
        <v>,</v>
      </c>
      <c r="R34" s="60">
        <f t="shared" si="6"/>
        <v>20</v>
      </c>
      <c r="S34" s="55" t="str">
        <f t="shared" si="7"/>
        <v>)</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4.5" thickTop="1" thickBot="1" x14ac:dyDescent="0.55000000000000004">
      <c r="B35" t="s">
        <v>2527</v>
      </c>
      <c r="C35" s="124" t="s">
        <v>2498</v>
      </c>
      <c r="D35" s="125" t="s">
        <v>1053</v>
      </c>
      <c r="E35" s="51"/>
      <c r="F35" s="52" t="s">
        <v>1017</v>
      </c>
      <c r="G35" s="52" t="s">
        <v>1016</v>
      </c>
      <c r="H35" s="51"/>
      <c r="I35" s="51"/>
      <c r="J35" s="53"/>
      <c r="K35" s="53"/>
      <c r="L35" s="54" t="str">
        <f t="shared" si="29"/>
        <v xml:space="preserve">            { line: "ES JUSTO Y NECESARIO., (Sol,,14)(La,m,250)", sC: "ta as r1"},</v>
      </c>
      <c r="M35" s="55" t="str">
        <f>IF(N35="","","(")</f>
        <v>(</v>
      </c>
      <c r="N35" s="56" t="str">
        <f>IF(D35="","",D35)</f>
        <v>Sol</v>
      </c>
      <c r="O35" s="57" t="str">
        <f>IF(N35="","",",")</f>
        <v>,</v>
      </c>
      <c r="P35" s="58" t="str">
        <f>IF(E35="","",E35)</f>
        <v/>
      </c>
      <c r="Q35" s="59" t="str">
        <f>IF(N35="","",",")</f>
        <v>,</v>
      </c>
      <c r="R35" s="60">
        <f t="shared" si="6"/>
        <v>14</v>
      </c>
      <c r="S35" s="55" t="str">
        <f>IF(N35="","",")")</f>
        <v>)</v>
      </c>
      <c r="T35" s="61" t="str">
        <f>IF(U35="","","(")</f>
        <v>(</v>
      </c>
      <c r="U35" s="62" t="str">
        <f>IF(F35="","",F35)</f>
        <v>La</v>
      </c>
      <c r="V35" s="63" t="str">
        <f>IF(U35="","",",")</f>
        <v>,</v>
      </c>
      <c r="W35" s="64" t="str">
        <f>IF(G35="","",G35)</f>
        <v>m</v>
      </c>
      <c r="X35" s="63" t="str">
        <f>IF(U35="","",",")</f>
        <v>,</v>
      </c>
      <c r="Y35" s="63">
        <f>IF(U35="","",250)</f>
        <v>250</v>
      </c>
      <c r="Z35" s="55" t="str">
        <f>IF(U35="","",")")</f>
        <v>)</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1:40" ht="26.5" thickTop="1" thickBot="1" x14ac:dyDescent="0.55000000000000004">
      <c r="A36" s="72"/>
      <c r="B36" s="72"/>
      <c r="C36" s="72"/>
      <c r="D36" s="73"/>
      <c r="E36" s="73"/>
      <c r="F36" s="73"/>
      <c r="G36" s="73"/>
      <c r="H36" s="73"/>
      <c r="I36" s="73"/>
      <c r="J36" s="73"/>
      <c r="K36" s="73"/>
      <c r="L36" s="74" t="s">
        <v>997</v>
      </c>
      <c r="M36" s="55"/>
      <c r="N36" s="56"/>
      <c r="O36" s="57"/>
      <c r="P36" s="58"/>
      <c r="Q36" s="59"/>
      <c r="R36" s="60" t="str">
        <f>IF(N36="Do",10,IF(N36="Re",22,IF(N36="Mi",20,IF(N36="Fa",20,IF(N36="Sol",14,IF(N36="La",20,IF(N36="Si",20,IF(N36="Do#",14,IF(N36="Fa#",15,IF(N36="Sol#",20,IF(N36="Si♭",17,"")))))))))))</f>
        <v/>
      </c>
      <c r="S36" s="55"/>
      <c r="T36" s="61"/>
      <c r="U36" s="62"/>
      <c r="V36" s="63"/>
      <c r="W36" s="64"/>
      <c r="X36" s="63"/>
      <c r="Y36" s="63"/>
      <c r="Z36" s="55"/>
      <c r="AA36" s="65"/>
      <c r="AB36" s="56"/>
      <c r="AC36" s="66"/>
      <c r="AD36" s="58"/>
      <c r="AE36" s="67"/>
      <c r="AF36" s="60"/>
      <c r="AG36" s="60"/>
      <c r="AH36" s="68"/>
      <c r="AI36" s="69"/>
      <c r="AJ36" s="63"/>
      <c r="AK36" s="63"/>
      <c r="AL36" s="63"/>
      <c r="AM36" s="63"/>
      <c r="AN36" s="63"/>
    </row>
    <row r="37" spans="1:40" ht="24.5" thickTop="1" thickBot="1" x14ac:dyDescent="0.55000000000000004">
      <c r="B37" t="s">
        <v>1187</v>
      </c>
      <c r="C37" s="124" t="s">
        <v>2499</v>
      </c>
      <c r="D37" s="125" t="s">
        <v>1017</v>
      </c>
      <c r="E37" s="51" t="s">
        <v>1016</v>
      </c>
      <c r="F37" s="52" t="s">
        <v>1110</v>
      </c>
      <c r="G37" s="52" t="s">
        <v>1016</v>
      </c>
      <c r="H37" s="51" t="s">
        <v>1017</v>
      </c>
      <c r="I37" s="51" t="s">
        <v>1016</v>
      </c>
      <c r="J37" s="53"/>
      <c r="K37" s="53"/>
      <c r="L37" s="54" t="str">
        <f t="shared" si="29"/>
        <v xml:space="preserve">            { line: "Realmente es justo y necesario,, (La,m,20)(Re,m,250)(La,m,350)", sC: "ta"},</v>
      </c>
      <c r="M37" s="55" t="str">
        <f>IF(N37="","","(")</f>
        <v>(</v>
      </c>
      <c r="N37" s="56" t="str">
        <f>IF(D37="","",D37)</f>
        <v>La</v>
      </c>
      <c r="O37" s="57" t="str">
        <f>IF(N37="","",",")</f>
        <v>,</v>
      </c>
      <c r="P37" s="58" t="str">
        <f>IF(E37="","",E37)</f>
        <v>m</v>
      </c>
      <c r="Q37" s="59" t="str">
        <f>IF(N37="","",",")</f>
        <v>,</v>
      </c>
      <c r="R37" s="60">
        <f t="shared" si="6"/>
        <v>20</v>
      </c>
      <c r="S37" s="55" t="str">
        <f>IF(N37="","",")")</f>
        <v>)</v>
      </c>
      <c r="T37" s="61" t="str">
        <f>IF(U37="","","(")</f>
        <v>(</v>
      </c>
      <c r="U37" s="62" t="str">
        <f>IF(F37="","",F37)</f>
        <v>Re</v>
      </c>
      <c r="V37" s="63" t="str">
        <f>IF(U37="","",",")</f>
        <v>,</v>
      </c>
      <c r="W37" s="64" t="str">
        <f>IF(G37="","",G37)</f>
        <v>m</v>
      </c>
      <c r="X37" s="63" t="str">
        <f>IF(U37="","",",")</f>
        <v>,</v>
      </c>
      <c r="Y37" s="63">
        <f>IF(U37="","",250)</f>
        <v>250</v>
      </c>
      <c r="Z37" s="55" t="str">
        <f>IF(U37="","",")")</f>
        <v>)</v>
      </c>
      <c r="AA37" s="65" t="str">
        <f>IF(AB37="","","(")</f>
        <v>(</v>
      </c>
      <c r="AB37" s="56" t="str">
        <f>IF(H37="","",H37)</f>
        <v>La</v>
      </c>
      <c r="AC37" s="66" t="str">
        <f>IF(AB37="","",",")</f>
        <v>,</v>
      </c>
      <c r="AD37" s="58" t="str">
        <f>IF(I37="","",I37)</f>
        <v>m</v>
      </c>
      <c r="AE37" s="67" t="str">
        <f>IF(AB37="","",",")</f>
        <v>,</v>
      </c>
      <c r="AF37" s="60">
        <f>IF(AB37="","",350)</f>
        <v>350</v>
      </c>
      <c r="AG37" s="60" t="str">
        <f>IF(AB37="","",")")</f>
        <v>)</v>
      </c>
      <c r="AH37" s="68" t="str">
        <f>IF(AI37="","","(")</f>
        <v/>
      </c>
      <c r="AI37" s="69" t="str">
        <f>IF(J37="","",J37)</f>
        <v/>
      </c>
      <c r="AJ37" s="63" t="str">
        <f>IF(AI37="","",",")</f>
        <v/>
      </c>
      <c r="AK37" s="63" t="str">
        <f>IF(K37="","",K37)</f>
        <v/>
      </c>
      <c r="AL37" s="63" t="str">
        <f>IF(AI37="","",",")</f>
        <v/>
      </c>
      <c r="AM37" s="63" t="str">
        <f>IF(AI37="","",450)</f>
        <v/>
      </c>
      <c r="AN37" s="63" t="str">
        <f>IF(AI37="","",")")</f>
        <v/>
      </c>
    </row>
    <row r="38" spans="1:40" ht="24.5" thickTop="1" thickBot="1" x14ac:dyDescent="0.55000000000000004">
      <c r="C38" s="124" t="s">
        <v>2500</v>
      </c>
      <c r="D38" s="125" t="s">
        <v>1015</v>
      </c>
      <c r="E38" s="51"/>
      <c r="F38" s="52" t="s">
        <v>1017</v>
      </c>
      <c r="G38" s="52" t="s">
        <v>1016</v>
      </c>
      <c r="H38" s="51"/>
      <c r="I38" s="51"/>
      <c r="J38" s="53"/>
      <c r="K38" s="53"/>
      <c r="L38" s="54" t="str">
        <f t="shared" si="29"/>
        <v xml:space="preserve">            { line: "es nuestro deber y salvación, (Mi,,20)(La,m,250)", sC: ""},</v>
      </c>
      <c r="M38" s="55" t="str">
        <f>IF(N38="","","(")</f>
        <v>(</v>
      </c>
      <c r="N38" s="56" t="str">
        <f>IF(D38="","",D38)</f>
        <v>Mi</v>
      </c>
      <c r="O38" s="57" t="str">
        <f>IF(N38="","",",")</f>
        <v>,</v>
      </c>
      <c r="P38" s="58" t="str">
        <f>IF(E38="","",E38)</f>
        <v/>
      </c>
      <c r="Q38" s="59" t="str">
        <f>IF(N38="","",",")</f>
        <v>,</v>
      </c>
      <c r="R38" s="60">
        <f t="shared" si="6"/>
        <v>20</v>
      </c>
      <c r="S38" s="55" t="str">
        <f>IF(N38="","",")")</f>
        <v>)</v>
      </c>
      <c r="T38" s="61" t="str">
        <f>IF(U38="","","(")</f>
        <v>(</v>
      </c>
      <c r="U38" s="62" t="str">
        <f>IF(F38="","",F38)</f>
        <v>La</v>
      </c>
      <c r="V38" s="63" t="str">
        <f>IF(U38="","",",")</f>
        <v>,</v>
      </c>
      <c r="W38" s="64" t="str">
        <f>IF(G38="","",G38)</f>
        <v>m</v>
      </c>
      <c r="X38" s="63" t="str">
        <f>IF(U38="","",",")</f>
        <v>,</v>
      </c>
      <c r="Y38" s="63">
        <f>IF(U38="","",250)</f>
        <v>250</v>
      </c>
      <c r="Z38" s="55" t="str">
        <f>IF(U38="","",")")</f>
        <v>)</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4.5" thickTop="1" thickBot="1" x14ac:dyDescent="0.55000000000000004">
      <c r="C39" s="124" t="s">
        <v>2501</v>
      </c>
      <c r="D39" s="125" t="s">
        <v>1110</v>
      </c>
      <c r="E39" s="51" t="s">
        <v>1016</v>
      </c>
      <c r="F39" s="52" t="s">
        <v>1017</v>
      </c>
      <c r="G39" s="52" t="s">
        <v>1016</v>
      </c>
      <c r="H39" s="51"/>
      <c r="I39" s="51"/>
      <c r="J39" s="53"/>
      <c r="K39" s="53"/>
      <c r="L39" s="77" t="str">
        <f t="shared" si="29"/>
        <v xml:space="preserve">            { line: "darte gracias, siempre y en todo lugar,, (Re,m,22)(La,m,250)", sC: ""},</v>
      </c>
      <c r="M39" s="55" t="str">
        <f t="shared" ref="M39:M43" si="30">IF(N39="","","(")</f>
        <v>(</v>
      </c>
      <c r="N39" s="56" t="str">
        <f t="shared" ref="N39:N43" si="31">IF(D39="","",D39)</f>
        <v>Re</v>
      </c>
      <c r="O39" s="57" t="str">
        <f t="shared" ref="O39:O43" si="32">IF(N39="","",",")</f>
        <v>,</v>
      </c>
      <c r="P39" s="58" t="str">
        <f t="shared" ref="P39:P43" si="33">IF(E39="","",E39)</f>
        <v>m</v>
      </c>
      <c r="Q39" s="59" t="str">
        <f t="shared" ref="Q39:Q43" si="34">IF(N39="","",",")</f>
        <v>,</v>
      </c>
      <c r="R39" s="60">
        <f t="shared" si="6"/>
        <v>22</v>
      </c>
      <c r="S39" s="55" t="str">
        <f t="shared" ref="S39:S43" si="35">IF(N39="","",")")</f>
        <v>)</v>
      </c>
      <c r="T39" s="61" t="str">
        <f t="shared" ref="T39:T43" si="36">IF(U39="","","(")</f>
        <v>(</v>
      </c>
      <c r="U39" s="62" t="str">
        <f t="shared" ref="U39:U43" si="37">IF(F39="","",F39)</f>
        <v>La</v>
      </c>
      <c r="V39" s="63" t="str">
        <f t="shared" ref="V39:V43" si="38">IF(U39="","",",")</f>
        <v>,</v>
      </c>
      <c r="W39" s="64" t="str">
        <f t="shared" ref="W39:W43" si="39">IF(G39="","",G39)</f>
        <v>m</v>
      </c>
      <c r="X39" s="63" t="str">
        <f t="shared" ref="X39:X43" si="40">IF(U39="","",",")</f>
        <v>,</v>
      </c>
      <c r="Y39" s="63">
        <f t="shared" ref="Y39:Y43" si="41">IF(U39="","",250)</f>
        <v>250</v>
      </c>
      <c r="Z39" s="55" t="str">
        <f t="shared" ref="Z39:Z43" si="42">IF(U39="","",")")</f>
        <v>)</v>
      </c>
      <c r="AA39" s="65" t="str">
        <f t="shared" ref="AA39:AA43" si="43">IF(AB39="","","(")</f>
        <v/>
      </c>
      <c r="AB39" s="56" t="str">
        <f t="shared" ref="AB39:AB43" si="44">IF(H39="","",H39)</f>
        <v/>
      </c>
      <c r="AC39" s="66" t="str">
        <f t="shared" ref="AC39:AC43" si="45">IF(AB39="","",",")</f>
        <v/>
      </c>
      <c r="AD39" s="58" t="str">
        <f t="shared" ref="AD39:AD43" si="46">IF(I39="","",I39)</f>
        <v/>
      </c>
      <c r="AE39" s="67" t="str">
        <f t="shared" ref="AE39:AE43" si="47">IF(AB39="","",",")</f>
        <v/>
      </c>
      <c r="AF39" s="60" t="str">
        <f t="shared" ref="AF39:AF43" si="48">IF(AB39="","",350)</f>
        <v/>
      </c>
      <c r="AG39" s="60" t="str">
        <f t="shared" ref="AG39:AG43" si="49">IF(AB39="","",")")</f>
        <v/>
      </c>
      <c r="AH39" s="68" t="str">
        <f t="shared" ref="AH39:AH43" si="50">IF(AI39="","","(")</f>
        <v/>
      </c>
      <c r="AI39" s="69" t="str">
        <f t="shared" ref="AI39:AI43" si="51">IF(J39="","",J39)</f>
        <v/>
      </c>
      <c r="AJ39" s="63" t="str">
        <f t="shared" ref="AJ39:AJ43" si="52">IF(AI39="","",",")</f>
        <v/>
      </c>
      <c r="AK39" s="63" t="str">
        <f t="shared" ref="AK39:AK43" si="53">IF(K39="","",K39)</f>
        <v/>
      </c>
      <c r="AL39" s="63" t="str">
        <f t="shared" ref="AL39:AL43" si="54">IF(AI39="","",",")</f>
        <v/>
      </c>
      <c r="AM39" s="63" t="str">
        <f t="shared" ref="AM39:AM43" si="55">IF(AI39="","",450)</f>
        <v/>
      </c>
      <c r="AN39" s="63" t="str">
        <f t="shared" ref="AN39:AN43" si="56">IF(AI39="","",")")</f>
        <v/>
      </c>
    </row>
    <row r="40" spans="1:40" ht="24.5" thickTop="1" thickBot="1" x14ac:dyDescent="0.55000000000000004">
      <c r="C40" s="124" t="s">
        <v>2502</v>
      </c>
      <c r="D40" s="125" t="s">
        <v>1015</v>
      </c>
      <c r="E40" s="51"/>
      <c r="F40" s="52" t="s">
        <v>1017</v>
      </c>
      <c r="G40" s="52" t="s">
        <v>1016</v>
      </c>
      <c r="H40" s="51"/>
      <c r="I40" s="51"/>
      <c r="J40" s="53"/>
      <c r="K40" s="53"/>
      <c r="L40" s="77" t="str">
        <f>IF(C40="","",_xlfn.CONCAT("            { line: ","""",C40,", ",M40:AN40,""", sC: ","""",B40,"""},"))</f>
        <v xml:space="preserve">            { line: "a ti, Dios Padre omnipotente y misericordioso,, (Mi,,20)(La,m,250)", sC: ""},</v>
      </c>
      <c r="M40" s="55" t="str">
        <f t="shared" si="30"/>
        <v>(</v>
      </c>
      <c r="N40" s="56" t="str">
        <f t="shared" si="31"/>
        <v>Mi</v>
      </c>
      <c r="O40" s="57" t="str">
        <f t="shared" si="32"/>
        <v>,</v>
      </c>
      <c r="P40" s="58" t="str">
        <f t="shared" si="33"/>
        <v/>
      </c>
      <c r="Q40" s="59" t="str">
        <f t="shared" si="34"/>
        <v>,</v>
      </c>
      <c r="R40" s="60">
        <f t="shared" si="6"/>
        <v>20</v>
      </c>
      <c r="S40" s="55" t="str">
        <f t="shared" si="35"/>
        <v>)</v>
      </c>
      <c r="T40" s="61" t="str">
        <f t="shared" si="36"/>
        <v>(</v>
      </c>
      <c r="U40" s="62" t="str">
        <f t="shared" si="37"/>
        <v>La</v>
      </c>
      <c r="V40" s="63" t="str">
        <f t="shared" si="38"/>
        <v>,</v>
      </c>
      <c r="W40" s="64" t="str">
        <f t="shared" si="39"/>
        <v>m</v>
      </c>
      <c r="X40" s="63" t="str">
        <f t="shared" si="40"/>
        <v>,</v>
      </c>
      <c r="Y40" s="63">
        <f t="shared" si="41"/>
        <v>250</v>
      </c>
      <c r="Z40" s="55" t="str">
        <f t="shared" si="42"/>
        <v>)</v>
      </c>
      <c r="AA40" s="65" t="str">
        <f t="shared" si="43"/>
        <v/>
      </c>
      <c r="AB40" s="56" t="str">
        <f t="shared" si="44"/>
        <v/>
      </c>
      <c r="AC40" s="66" t="str">
        <f t="shared" si="45"/>
        <v/>
      </c>
      <c r="AD40" s="58" t="str">
        <f t="shared" si="46"/>
        <v/>
      </c>
      <c r="AE40" s="67" t="str">
        <f t="shared" si="47"/>
        <v/>
      </c>
      <c r="AF40" s="60" t="str">
        <f t="shared" si="48"/>
        <v/>
      </c>
      <c r="AG40" s="60" t="str">
        <f t="shared" si="49"/>
        <v/>
      </c>
      <c r="AH40" s="68" t="str">
        <f t="shared" si="50"/>
        <v/>
      </c>
      <c r="AI40" s="69" t="str">
        <f t="shared" si="51"/>
        <v/>
      </c>
      <c r="AJ40" s="63" t="str">
        <f t="shared" si="52"/>
        <v/>
      </c>
      <c r="AK40" s="63" t="str">
        <f t="shared" si="53"/>
        <v/>
      </c>
      <c r="AL40" s="63" t="str">
        <f t="shared" si="54"/>
        <v/>
      </c>
      <c r="AM40" s="63" t="str">
        <f t="shared" si="55"/>
        <v/>
      </c>
      <c r="AN40" s="63" t="str">
        <f t="shared" si="56"/>
        <v/>
      </c>
    </row>
    <row r="41" spans="1:40" ht="26.5" thickTop="1" thickBot="1" x14ac:dyDescent="0.55000000000000004">
      <c r="A41" s="72"/>
      <c r="B41" s="72"/>
      <c r="C41" s="72"/>
      <c r="D41" s="73"/>
      <c r="E41" s="73"/>
      <c r="F41" s="73"/>
      <c r="G41" s="73"/>
      <c r="H41" s="73"/>
      <c r="I41" s="73"/>
      <c r="J41" s="73"/>
      <c r="K41" s="73"/>
      <c r="L41" s="74" t="s">
        <v>997</v>
      </c>
      <c r="M41" s="55"/>
      <c r="N41" s="56"/>
      <c r="O41" s="57"/>
      <c r="P41" s="58"/>
      <c r="Q41" s="59"/>
      <c r="R41" s="60" t="str">
        <f>IF(N41="Do",10,IF(N41="Re",22,IF(N41="Mi",20,IF(N41="Fa",20,IF(N41="Sol",14,IF(N41="La",20,IF(N41="Si",20,IF(N41="Do#",14,IF(N41="Fa#",15,IF(N41="Sol#",20,IF(N41="Si♭",17,"")))))))))))</f>
        <v/>
      </c>
      <c r="S41" s="55"/>
      <c r="T41" s="61"/>
      <c r="U41" s="62"/>
      <c r="V41" s="63"/>
      <c r="W41" s="64"/>
      <c r="X41" s="63"/>
      <c r="Y41" s="63"/>
      <c r="Z41" s="55"/>
      <c r="AA41" s="65"/>
      <c r="AB41" s="56"/>
      <c r="AC41" s="66"/>
      <c r="AD41" s="58"/>
      <c r="AE41" s="67"/>
      <c r="AF41" s="60"/>
      <c r="AG41" s="60"/>
      <c r="AH41" s="68"/>
      <c r="AI41" s="69"/>
      <c r="AJ41" s="63"/>
      <c r="AK41" s="63"/>
      <c r="AL41" s="63"/>
      <c r="AM41" s="63"/>
      <c r="AN41" s="63"/>
    </row>
    <row r="42" spans="1:40" ht="24.5" thickTop="1" thickBot="1" x14ac:dyDescent="0.55000000000000004">
      <c r="C42" s="124" t="s">
        <v>2503</v>
      </c>
      <c r="D42" s="125" t="s">
        <v>1048</v>
      </c>
      <c r="E42" s="51"/>
      <c r="F42" s="52" t="s">
        <v>1017</v>
      </c>
      <c r="G42" s="52" t="s">
        <v>1016</v>
      </c>
      <c r="H42" s="51"/>
      <c r="I42" s="51"/>
      <c r="J42" s="53"/>
      <c r="K42" s="53"/>
      <c r="L42" s="77" t="str">
        <f>IF(C42="","",_xlfn.CONCAT("            { line: ","""",C42,", ",M42:AN42,""", sC: ","""",B42,"""},"))</f>
        <v xml:space="preserve">            { line: "que admirablemente has creado al hombre,, (Fa,,20)(La,m,250)", sC: ""},</v>
      </c>
      <c r="M42" s="55" t="str">
        <f t="shared" si="30"/>
        <v>(</v>
      </c>
      <c r="N42" s="56" t="str">
        <f t="shared" si="31"/>
        <v>Fa</v>
      </c>
      <c r="O42" s="57" t="str">
        <f t="shared" si="32"/>
        <v>,</v>
      </c>
      <c r="P42" s="58" t="str">
        <f t="shared" si="33"/>
        <v/>
      </c>
      <c r="Q42" s="59" t="str">
        <f t="shared" si="34"/>
        <v>,</v>
      </c>
      <c r="R42" s="60">
        <f t="shared" si="6"/>
        <v>20</v>
      </c>
      <c r="S42" s="55" t="str">
        <f t="shared" si="35"/>
        <v>)</v>
      </c>
      <c r="T42" s="61" t="str">
        <f t="shared" si="36"/>
        <v>(</v>
      </c>
      <c r="U42" s="62" t="str">
        <f t="shared" si="37"/>
        <v>La</v>
      </c>
      <c r="V42" s="63" t="str">
        <f t="shared" si="38"/>
        <v>,</v>
      </c>
      <c r="W42" s="64" t="str">
        <f t="shared" si="39"/>
        <v>m</v>
      </c>
      <c r="X42" s="63" t="str">
        <f t="shared" si="40"/>
        <v>,</v>
      </c>
      <c r="Y42" s="63">
        <f t="shared" si="41"/>
        <v>250</v>
      </c>
      <c r="Z42" s="55" t="str">
        <f t="shared" si="42"/>
        <v>)</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1:40" ht="24.5" thickTop="1" thickBot="1" x14ac:dyDescent="0.55000000000000004">
      <c r="C43" s="124" t="s">
        <v>2504</v>
      </c>
      <c r="D43" s="125" t="s">
        <v>1048</v>
      </c>
      <c r="E43" s="51"/>
      <c r="F43" s="52"/>
      <c r="G43" s="52"/>
      <c r="H43" s="51"/>
      <c r="I43" s="51"/>
      <c r="J43" s="53"/>
      <c r="K43" s="53"/>
      <c r="L43" s="77" t="str">
        <f t="shared" ref="L43:L50" si="57">IF(C43="","",_xlfn.CONCAT("            { line: ","""",C43,", ",M43:AN43,""", sC: ","""",B43,"""},"))</f>
        <v xml:space="preserve">            { line: "y más admirablemente has hecho en él, (Fa,,20)", sC: ""},</v>
      </c>
      <c r="M43" s="55" t="str">
        <f t="shared" si="30"/>
        <v>(</v>
      </c>
      <c r="N43" s="56" t="str">
        <f t="shared" si="31"/>
        <v>Fa</v>
      </c>
      <c r="O43" s="57" t="str">
        <f t="shared" si="32"/>
        <v>,</v>
      </c>
      <c r="P43" s="58" t="str">
        <f t="shared" si="33"/>
        <v/>
      </c>
      <c r="Q43" s="59" t="str">
        <f t="shared" si="34"/>
        <v>,</v>
      </c>
      <c r="R43" s="60">
        <f t="shared" si="6"/>
        <v>20</v>
      </c>
      <c r="S43" s="55" t="str">
        <f t="shared" si="35"/>
        <v>)</v>
      </c>
      <c r="T43" s="61" t="str">
        <f t="shared" si="36"/>
        <v/>
      </c>
      <c r="U43" s="62" t="str">
        <f t="shared" si="37"/>
        <v/>
      </c>
      <c r="V43" s="63" t="str">
        <f t="shared" si="38"/>
        <v/>
      </c>
      <c r="W43" s="64" t="str">
        <f t="shared" si="39"/>
        <v/>
      </c>
      <c r="X43" s="63" t="str">
        <f t="shared" si="40"/>
        <v/>
      </c>
      <c r="Y43" s="63" t="str">
        <f t="shared" si="41"/>
        <v/>
      </c>
      <c r="Z43" s="55" t="str">
        <f t="shared" si="42"/>
        <v/>
      </c>
      <c r="AA43" s="65" t="str">
        <f t="shared" si="43"/>
        <v/>
      </c>
      <c r="AB43" s="56" t="str">
        <f t="shared" si="44"/>
        <v/>
      </c>
      <c r="AC43" s="66" t="str">
        <f t="shared" si="45"/>
        <v/>
      </c>
      <c r="AD43" s="58" t="str">
        <f t="shared" si="46"/>
        <v/>
      </c>
      <c r="AE43" s="67" t="str">
        <f t="shared" si="47"/>
        <v/>
      </c>
      <c r="AF43" s="60" t="str">
        <f t="shared" si="48"/>
        <v/>
      </c>
      <c r="AG43" s="60" t="str">
        <f t="shared" si="49"/>
        <v/>
      </c>
      <c r="AH43" s="68" t="str">
        <f t="shared" si="50"/>
        <v/>
      </c>
      <c r="AI43" s="69" t="str">
        <f t="shared" si="51"/>
        <v/>
      </c>
      <c r="AJ43" s="63" t="str">
        <f t="shared" si="52"/>
        <v/>
      </c>
      <c r="AK43" s="63" t="str">
        <f t="shared" si="53"/>
        <v/>
      </c>
      <c r="AL43" s="63" t="str">
        <f t="shared" si="54"/>
        <v/>
      </c>
      <c r="AM43" s="63" t="str">
        <f t="shared" si="55"/>
        <v/>
      </c>
      <c r="AN43" s="63" t="str">
        <f t="shared" si="56"/>
        <v/>
      </c>
    </row>
    <row r="44" spans="1:40" ht="24.5" thickTop="1" thickBot="1" x14ac:dyDescent="0.55000000000000004">
      <c r="C44" s="124" t="s">
        <v>2505</v>
      </c>
      <c r="D44" s="125" t="s">
        <v>1015</v>
      </c>
      <c r="E44" s="51"/>
      <c r="F44" s="52"/>
      <c r="G44" s="52"/>
      <c r="H44" s="51"/>
      <c r="I44" s="51"/>
      <c r="J44" s="53"/>
      <c r="K44" s="53"/>
      <c r="L44" s="54" t="str">
        <f t="shared" si="57"/>
        <v xml:space="preserve">            { line: "una nueva creación., (Mi,,20)", sC: ""},</v>
      </c>
      <c r="M44" s="55" t="str">
        <f>IF(N44="","","(")</f>
        <v>(</v>
      </c>
      <c r="N44" s="56" t="str">
        <f>IF(D44="","",D44)</f>
        <v>Mi</v>
      </c>
      <c r="O44" s="57" t="str">
        <f>IF(N44="","",",")</f>
        <v>,</v>
      </c>
      <c r="P44" s="58" t="str">
        <f>IF(E44="","",E44)</f>
        <v/>
      </c>
      <c r="Q44" s="59" t="str">
        <f>IF(N44="","",",")</f>
        <v>,</v>
      </c>
      <c r="R44" s="60">
        <f t="shared" si="6"/>
        <v>20</v>
      </c>
      <c r="S44" s="55" t="str">
        <f>IF(N44="","",")")</f>
        <v>)</v>
      </c>
      <c r="T44" s="61" t="str">
        <f>IF(U44="","","(")</f>
        <v/>
      </c>
      <c r="U44" s="62" t="str">
        <f>IF(F44="","",F44)</f>
        <v/>
      </c>
      <c r="V44" s="63" t="str">
        <f>IF(U44="","",",")</f>
        <v/>
      </c>
      <c r="W44" s="64" t="str">
        <f>IF(G44="","",G44)</f>
        <v/>
      </c>
      <c r="X44" s="63" t="str">
        <f>IF(U44="","",",")</f>
        <v/>
      </c>
      <c r="Y44" s="63" t="str">
        <f>IF(U44="","",250)</f>
        <v/>
      </c>
      <c r="Z44" s="55" t="str">
        <f>IF(U44="","",")")</f>
        <v/>
      </c>
      <c r="AA44" s="65" t="str">
        <f>IF(AB44="","","(")</f>
        <v/>
      </c>
      <c r="AB44" s="56" t="str">
        <f>IF(H44="","",H44)</f>
        <v/>
      </c>
      <c r="AC44" s="66" t="str">
        <f>IF(AB44="","",",")</f>
        <v/>
      </c>
      <c r="AD44" s="58" t="str">
        <f>IF(I44="","",I44)</f>
        <v/>
      </c>
      <c r="AE44" s="67" t="str">
        <f>IF(AB44="","",",")</f>
        <v/>
      </c>
      <c r="AF44" s="60" t="str">
        <f>IF(AB44="","",350)</f>
        <v/>
      </c>
      <c r="AG44" s="60" t="str">
        <f>IF(AB44="","",")")</f>
        <v/>
      </c>
      <c r="AH44" s="68" t="str">
        <f>IF(AI44="","","(")</f>
        <v/>
      </c>
      <c r="AI44" s="69" t="str">
        <f>IF(J44="","",J44)</f>
        <v/>
      </c>
      <c r="AJ44" s="63" t="str">
        <f>IF(AI44="","",",")</f>
        <v/>
      </c>
      <c r="AK44" s="63" t="str">
        <f>IF(K44="","",K44)</f>
        <v/>
      </c>
      <c r="AL44" s="63" t="str">
        <f>IF(AI44="","",",")</f>
        <v/>
      </c>
      <c r="AM44" s="63" t="str">
        <f>IF(AI44="","",450)</f>
        <v/>
      </c>
      <c r="AN44" s="63" t="str">
        <f>IF(AI44="","",")")</f>
        <v/>
      </c>
    </row>
    <row r="45" spans="1:40" ht="26.5" thickTop="1" thickBot="1" x14ac:dyDescent="0.55000000000000004">
      <c r="A45" s="72"/>
      <c r="B45" s="72"/>
      <c r="C45" s="72"/>
      <c r="D45" s="73"/>
      <c r="E45" s="73"/>
      <c r="F45" s="73"/>
      <c r="G45" s="73"/>
      <c r="H45" s="73"/>
      <c r="I45" s="73"/>
      <c r="J45" s="73"/>
      <c r="K45" s="73"/>
      <c r="L45" s="74" t="s">
        <v>997</v>
      </c>
      <c r="M45" s="55"/>
      <c r="N45" s="56"/>
      <c r="O45" s="57"/>
      <c r="P45" s="58"/>
      <c r="Q45" s="59"/>
      <c r="R45" s="60" t="str">
        <f>IF(N45="Do",10,IF(N45="Re",22,IF(N45="Mi",20,IF(N45="Fa",20,IF(N45="Sol",14,IF(N45="La",20,IF(N45="Si",20,IF(N45="Do#",14,IF(N45="Fa#",15,IF(N45="Sol#",20,IF(N45="Si♭",17,"")))))))))))</f>
        <v/>
      </c>
      <c r="S45" s="55"/>
      <c r="T45" s="61"/>
      <c r="U45" s="62"/>
      <c r="V45" s="63"/>
      <c r="W45" s="64"/>
      <c r="X45" s="63"/>
      <c r="Y45" s="63"/>
      <c r="Z45" s="55"/>
      <c r="AA45" s="65"/>
      <c r="AB45" s="56"/>
      <c r="AC45" s="66"/>
      <c r="AD45" s="58"/>
      <c r="AE45" s="67"/>
      <c r="AF45" s="60"/>
      <c r="AG45" s="60"/>
      <c r="AH45" s="68"/>
      <c r="AI45" s="69"/>
      <c r="AJ45" s="63"/>
      <c r="AK45" s="63"/>
      <c r="AL45" s="63"/>
      <c r="AM45" s="63"/>
      <c r="AN45" s="63"/>
    </row>
    <row r="46" spans="1:40" ht="24.5" thickTop="1" thickBot="1" x14ac:dyDescent="0.55000000000000004">
      <c r="C46" s="124" t="s">
        <v>2506</v>
      </c>
      <c r="D46" s="125" t="s">
        <v>1017</v>
      </c>
      <c r="E46" s="51" t="s">
        <v>1016</v>
      </c>
      <c r="F46" s="52" t="s">
        <v>1053</v>
      </c>
      <c r="G46" s="52"/>
      <c r="H46" s="51"/>
      <c r="I46" s="51"/>
      <c r="J46" s="53"/>
      <c r="K46" s="53"/>
      <c r="L46" s="54" t="str">
        <f t="shared" si="57"/>
        <v xml:space="preserve">            { line: "Tú,no abandonas al pecador,, (La,m,20)(Sol,,250)", sC: ""},</v>
      </c>
      <c r="M46" s="55" t="str">
        <f>IF(N46="","","(")</f>
        <v>(</v>
      </c>
      <c r="N46" s="56" t="str">
        <f>IF(D46="","",D46)</f>
        <v>La</v>
      </c>
      <c r="O46" s="57" t="str">
        <f>IF(N46="","",",")</f>
        <v>,</v>
      </c>
      <c r="P46" s="58" t="str">
        <f>IF(E46="","",E46)</f>
        <v>m</v>
      </c>
      <c r="Q46" s="59" t="str">
        <f>IF(N46="","",",")</f>
        <v>,</v>
      </c>
      <c r="R46" s="60">
        <f t="shared" si="6"/>
        <v>20</v>
      </c>
      <c r="S46" s="55" t="str">
        <f>IF(N46="","",")")</f>
        <v>)</v>
      </c>
      <c r="T46" s="61" t="str">
        <f>IF(U46="","","(")</f>
        <v>(</v>
      </c>
      <c r="U46" s="62" t="str">
        <f>IF(F46="","",F46)</f>
        <v>Sol</v>
      </c>
      <c r="V46" s="63" t="str">
        <f>IF(U46="","",",")</f>
        <v>,</v>
      </c>
      <c r="W46" s="64" t="str">
        <f>IF(G46="","",G46)</f>
        <v/>
      </c>
      <c r="X46" s="63" t="str">
        <f>IF(U46="","",",")</f>
        <v>,</v>
      </c>
      <c r="Y46" s="63">
        <f>IF(U46="","",250)</f>
        <v>250</v>
      </c>
      <c r="Z46" s="55" t="str">
        <f>IF(U46="","",")")</f>
        <v>)</v>
      </c>
      <c r="AA46" s="65" t="str">
        <f>IF(AB46="","","(")</f>
        <v/>
      </c>
      <c r="AB46" s="56" t="str">
        <f>IF(H46="","",H46)</f>
        <v/>
      </c>
      <c r="AC46" s="66" t="str">
        <f>IF(AB46="","",",")</f>
        <v/>
      </c>
      <c r="AD46" s="58" t="str">
        <f>IF(I46="","",I46)</f>
        <v/>
      </c>
      <c r="AE46" s="67" t="str">
        <f>IF(AB46="","",",")</f>
        <v/>
      </c>
      <c r="AF46" s="60" t="str">
        <f>IF(AB46="","",350)</f>
        <v/>
      </c>
      <c r="AG46" s="60" t="str">
        <f>IF(AB46="","",")")</f>
        <v/>
      </c>
      <c r="AH46" s="68" t="str">
        <f>IF(AI46="","","(")</f>
        <v/>
      </c>
      <c r="AI46" s="69" t="str">
        <f>IF(J46="","",J46)</f>
        <v/>
      </c>
      <c r="AJ46" s="63" t="str">
        <f>IF(AI46="","",",")</f>
        <v/>
      </c>
      <c r="AK46" s="63" t="str">
        <f>IF(K46="","",K46)</f>
        <v/>
      </c>
      <c r="AL46" s="63" t="str">
        <f>IF(AI46="","",",")</f>
        <v/>
      </c>
      <c r="AM46" s="63" t="str">
        <f>IF(AI46="","",450)</f>
        <v/>
      </c>
      <c r="AN46" s="63" t="str">
        <f>IF(AI46="","",")")</f>
        <v/>
      </c>
    </row>
    <row r="47" spans="1:40" ht="24.5" thickTop="1" thickBot="1" x14ac:dyDescent="0.55000000000000004">
      <c r="C47" s="124" t="s">
        <v>2507</v>
      </c>
      <c r="D47" s="125" t="s">
        <v>1017</v>
      </c>
      <c r="E47" s="51" t="s">
        <v>1016</v>
      </c>
      <c r="F47" s="52"/>
      <c r="G47" s="52"/>
      <c r="H47" s="51"/>
      <c r="I47" s="51"/>
      <c r="J47" s="53"/>
      <c r="K47" s="53"/>
      <c r="L47" s="54" t="str">
        <f t="shared" si="57"/>
        <v xml:space="preserve">            { line: "sino que lo llamas por la fuerza de tu amor., (La,m,20)", sC: ""},</v>
      </c>
      <c r="M47" s="55" t="str">
        <f>IF(N47="","","(")</f>
        <v>(</v>
      </c>
      <c r="N47" s="56" t="str">
        <f>IF(D47="","",D47)</f>
        <v>La</v>
      </c>
      <c r="O47" s="57" t="str">
        <f>IF(N47="","",",")</f>
        <v>,</v>
      </c>
      <c r="P47" s="58" t="str">
        <f>IF(E47="","",E47)</f>
        <v>m</v>
      </c>
      <c r="Q47" s="59" t="str">
        <f>IF(N47="","",",")</f>
        <v>,</v>
      </c>
      <c r="R47" s="60">
        <f t="shared" si="6"/>
        <v>20</v>
      </c>
      <c r="S47" s="55" t="str">
        <f>IF(N47="","",")")</f>
        <v>)</v>
      </c>
      <c r="T47" s="61" t="str">
        <f>IF(U47="","","(")</f>
        <v/>
      </c>
      <c r="U47" s="62" t="str">
        <f>IF(F47="","",F47)</f>
        <v/>
      </c>
      <c r="V47" s="63" t="str">
        <f>IF(U47="","",",")</f>
        <v/>
      </c>
      <c r="W47" s="64" t="str">
        <f>IF(G47="","",G47)</f>
        <v/>
      </c>
      <c r="X47" s="63" t="str">
        <f>IF(U47="","",",")</f>
        <v/>
      </c>
      <c r="Y47" s="63" t="str">
        <f>IF(U47="","",250)</f>
        <v/>
      </c>
      <c r="Z47" s="55" t="str">
        <f>IF(U47="","",")")</f>
        <v/>
      </c>
      <c r="AA47" s="65" t="str">
        <f>IF(AB47="","","(")</f>
        <v/>
      </c>
      <c r="AB47" s="56" t="str">
        <f>IF(H47="","",H47)</f>
        <v/>
      </c>
      <c r="AC47" s="66" t="str">
        <f>IF(AB47="","",",")</f>
        <v/>
      </c>
      <c r="AD47" s="58" t="str">
        <f>IF(I47="","",I47)</f>
        <v/>
      </c>
      <c r="AE47" s="67" t="str">
        <f>IF(AB47="","",",")</f>
        <v/>
      </c>
      <c r="AF47" s="60" t="str">
        <f>IF(AB47="","",350)</f>
        <v/>
      </c>
      <c r="AG47" s="60" t="str">
        <f>IF(AB47="","",")")</f>
        <v/>
      </c>
      <c r="AH47" s="68" t="str">
        <f>IF(AI47="","","(")</f>
        <v/>
      </c>
      <c r="AI47" s="69" t="str">
        <f>IF(J47="","",J47)</f>
        <v/>
      </c>
      <c r="AJ47" s="63" t="str">
        <f>IF(AI47="","",",")</f>
        <v/>
      </c>
      <c r="AK47" s="63" t="str">
        <f>IF(K47="","",K47)</f>
        <v/>
      </c>
      <c r="AL47" s="63" t="str">
        <f>IF(AI47="","",",")</f>
        <v/>
      </c>
      <c r="AM47" s="63" t="str">
        <f>IF(AI47="","",450)</f>
        <v/>
      </c>
      <c r="AN47" s="63" t="str">
        <f>IF(AI47="","",")")</f>
        <v/>
      </c>
    </row>
    <row r="48" spans="1:40" ht="26.5" thickTop="1" thickBot="1" x14ac:dyDescent="0.55000000000000004">
      <c r="A48" s="72"/>
      <c r="B48" s="72"/>
      <c r="C48" s="72"/>
      <c r="D48" s="73"/>
      <c r="E48" s="73"/>
      <c r="F48" s="73"/>
      <c r="G48" s="73"/>
      <c r="H48" s="73"/>
      <c r="I48" s="73"/>
      <c r="J48" s="73"/>
      <c r="K48" s="73"/>
      <c r="L48" s="74" t="s">
        <v>997</v>
      </c>
      <c r="M48" s="55"/>
      <c r="N48" s="56"/>
      <c r="O48" s="57"/>
      <c r="P48" s="58"/>
      <c r="Q48" s="59"/>
      <c r="R48" s="60" t="str">
        <f>IF(N48="Do",10,IF(N48="Re",22,IF(N48="Mi",20,IF(N48="Fa",20,IF(N48="Sol",14,IF(N48="La",20,IF(N48="Si",20,IF(N48="Do#",14,IF(N48="Fa#",15,IF(N48="Sol#",20,IF(N48="Si♭",17,"")))))))))))</f>
        <v/>
      </c>
      <c r="S48" s="55"/>
      <c r="T48" s="61"/>
      <c r="U48" s="62"/>
      <c r="V48" s="63"/>
      <c r="W48" s="64"/>
      <c r="X48" s="63"/>
      <c r="Y48" s="63"/>
      <c r="Z48" s="55"/>
      <c r="AA48" s="65"/>
      <c r="AB48" s="56"/>
      <c r="AC48" s="66"/>
      <c r="AD48" s="58"/>
      <c r="AE48" s="67"/>
      <c r="AF48" s="60"/>
      <c r="AG48" s="60"/>
      <c r="AH48" s="68"/>
      <c r="AI48" s="69"/>
      <c r="AJ48" s="63"/>
      <c r="AK48" s="63"/>
      <c r="AL48" s="63"/>
      <c r="AM48" s="63"/>
      <c r="AN48" s="63"/>
    </row>
    <row r="49" spans="1:40" ht="24.5" thickTop="1" thickBot="1" x14ac:dyDescent="0.55000000000000004">
      <c r="C49" s="124" t="s">
        <v>2508</v>
      </c>
      <c r="D49" s="125" t="s">
        <v>1053</v>
      </c>
      <c r="E49" s="51"/>
      <c r="F49" s="52"/>
      <c r="G49" s="52"/>
      <c r="H49" s="51"/>
      <c r="I49" s="51"/>
      <c r="J49" s="53"/>
      <c r="K49" s="53"/>
      <c r="L49" s="54" t="str">
        <f t="shared" si="57"/>
        <v xml:space="preserve">            { line: "Tú, has enviado a tu Hijo al mundo,, (Sol,,14)", sC: ""},</v>
      </c>
      <c r="M49" s="55" t="str">
        <f t="shared" ref="M49:M50" si="58">IF(N49="","","(")</f>
        <v>(</v>
      </c>
      <c r="N49" s="56" t="str">
        <f t="shared" ref="N49:N50" si="59">IF(D49="","",D49)</f>
        <v>Sol</v>
      </c>
      <c r="O49" s="57" t="str">
        <f t="shared" ref="O49:O50" si="60">IF(N49="","",",")</f>
        <v>,</v>
      </c>
      <c r="P49" s="58" t="str">
        <f t="shared" ref="P49:P50" si="61">IF(E49="","",E49)</f>
        <v/>
      </c>
      <c r="Q49" s="59" t="str">
        <f t="shared" ref="Q49:Q50" si="62">IF(N49="","",",")</f>
        <v>,</v>
      </c>
      <c r="R49" s="60">
        <f t="shared" si="6"/>
        <v>14</v>
      </c>
      <c r="S49" s="55" t="str">
        <f t="shared" ref="S49:S50" si="63">IF(N49="","",")")</f>
        <v>)</v>
      </c>
      <c r="T49" s="61" t="str">
        <f t="shared" ref="T49:T50" si="64">IF(U49="","","(")</f>
        <v/>
      </c>
      <c r="U49" s="62" t="str">
        <f t="shared" ref="U49:U50" si="65">IF(F49="","",F49)</f>
        <v/>
      </c>
      <c r="V49" s="63" t="str">
        <f t="shared" ref="V49:V50" si="66">IF(U49="","",",")</f>
        <v/>
      </c>
      <c r="W49" s="64" t="str">
        <f t="shared" ref="W49:W50" si="67">IF(G49="","",G49)</f>
        <v/>
      </c>
      <c r="X49" s="63" t="str">
        <f t="shared" ref="X49:X50" si="68">IF(U49="","",",")</f>
        <v/>
      </c>
      <c r="Y49" s="63" t="str">
        <f t="shared" ref="Y49:Y50" si="69">IF(U49="","",250)</f>
        <v/>
      </c>
      <c r="Z49" s="55" t="str">
        <f t="shared" ref="Z49:Z50" si="70">IF(U49="","",")")</f>
        <v/>
      </c>
      <c r="AA49" s="65" t="str">
        <f t="shared" ref="AA49:AA50" si="71">IF(AB49="","","(")</f>
        <v/>
      </c>
      <c r="AB49" s="56" t="str">
        <f t="shared" ref="AB49:AB50" si="72">IF(H49="","",H49)</f>
        <v/>
      </c>
      <c r="AC49" s="66" t="str">
        <f t="shared" ref="AC49:AC50" si="73">IF(AB49="","",",")</f>
        <v/>
      </c>
      <c r="AD49" s="58" t="str">
        <f t="shared" ref="AD49:AD50" si="74">IF(I49="","",I49)</f>
        <v/>
      </c>
      <c r="AE49" s="67" t="str">
        <f t="shared" ref="AE49:AE50" si="75">IF(AB49="","",",")</f>
        <v/>
      </c>
      <c r="AF49" s="60" t="str">
        <f t="shared" ref="AF49:AF50" si="76">IF(AB49="","",350)</f>
        <v/>
      </c>
      <c r="AG49" s="60" t="str">
        <f t="shared" ref="AG49:AG50" si="77">IF(AB49="","",")")</f>
        <v/>
      </c>
      <c r="AH49" s="68" t="str">
        <f t="shared" ref="AH49:AH50" si="78">IF(AI49="","","(")</f>
        <v/>
      </c>
      <c r="AI49" s="69" t="str">
        <f t="shared" ref="AI49:AI50" si="79">IF(J49="","",J49)</f>
        <v/>
      </c>
      <c r="AJ49" s="63" t="str">
        <f t="shared" ref="AJ49:AJ50" si="80">IF(AI49="","",",")</f>
        <v/>
      </c>
      <c r="AK49" s="63" t="str">
        <f t="shared" ref="AK49:AK50" si="81">IF(K49="","",K49)</f>
        <v/>
      </c>
      <c r="AL49" s="63" t="str">
        <f t="shared" ref="AL49:AL50" si="82">IF(AI49="","",",")</f>
        <v/>
      </c>
      <c r="AM49" s="63" t="str">
        <f t="shared" ref="AM49:AM50" si="83">IF(AI49="","",450)</f>
        <v/>
      </c>
      <c r="AN49" s="63" t="str">
        <f t="shared" ref="AN49:AN50" si="84">IF(AI49="","",")")</f>
        <v/>
      </c>
    </row>
    <row r="50" spans="1:40" ht="24.5" thickTop="1" thickBot="1" x14ac:dyDescent="0.55000000000000004">
      <c r="C50" s="124" t="s">
        <v>2509</v>
      </c>
      <c r="D50" s="125" t="s">
        <v>1017</v>
      </c>
      <c r="E50" s="51" t="s">
        <v>1016</v>
      </c>
      <c r="F50" s="52"/>
      <c r="G50" s="52"/>
      <c r="H50" s="51"/>
      <c r="I50" s="51"/>
      <c r="J50" s="53"/>
      <c r="K50" s="53"/>
      <c r="L50" s="77" t="str">
        <f t="shared" si="57"/>
        <v xml:space="preserve">            { line: "para destruir el pecado y la muerte,, (La,m,20)", sC: ""},</v>
      </c>
      <c r="M50" s="55" t="str">
        <f t="shared" si="58"/>
        <v>(</v>
      </c>
      <c r="N50" s="56" t="str">
        <f t="shared" si="59"/>
        <v>La</v>
      </c>
      <c r="O50" s="57" t="str">
        <f t="shared" si="60"/>
        <v>,</v>
      </c>
      <c r="P50" s="58" t="str">
        <f t="shared" si="61"/>
        <v>m</v>
      </c>
      <c r="Q50" s="59" t="str">
        <f t="shared" si="62"/>
        <v>,</v>
      </c>
      <c r="R50" s="60">
        <f t="shared" si="6"/>
        <v>20</v>
      </c>
      <c r="S50" s="55" t="str">
        <f t="shared" si="63"/>
        <v>)</v>
      </c>
      <c r="T50" s="61" t="str">
        <f t="shared" si="64"/>
        <v/>
      </c>
      <c r="U50" s="62" t="str">
        <f t="shared" si="65"/>
        <v/>
      </c>
      <c r="V50" s="63" t="str">
        <f t="shared" si="66"/>
        <v/>
      </c>
      <c r="W50" s="64" t="str">
        <f t="shared" si="67"/>
        <v/>
      </c>
      <c r="X50" s="63" t="str">
        <f t="shared" si="68"/>
        <v/>
      </c>
      <c r="Y50" s="63" t="str">
        <f t="shared" si="69"/>
        <v/>
      </c>
      <c r="Z50" s="55" t="str">
        <f t="shared" si="70"/>
        <v/>
      </c>
      <c r="AA50" s="65" t="str">
        <f t="shared" si="71"/>
        <v/>
      </c>
      <c r="AB50" s="56" t="str">
        <f t="shared" si="72"/>
        <v/>
      </c>
      <c r="AC50" s="66" t="str">
        <f t="shared" si="73"/>
        <v/>
      </c>
      <c r="AD50" s="58" t="str">
        <f t="shared" si="74"/>
        <v/>
      </c>
      <c r="AE50" s="67" t="str">
        <f t="shared" si="75"/>
        <v/>
      </c>
      <c r="AF50" s="60" t="str">
        <f t="shared" si="76"/>
        <v/>
      </c>
      <c r="AG50" s="60" t="str">
        <f t="shared" si="77"/>
        <v/>
      </c>
      <c r="AH50" s="68" t="str">
        <f t="shared" si="78"/>
        <v/>
      </c>
      <c r="AI50" s="69" t="str">
        <f t="shared" si="79"/>
        <v/>
      </c>
      <c r="AJ50" s="63" t="str">
        <f t="shared" si="80"/>
        <v/>
      </c>
      <c r="AK50" s="63" t="str">
        <f t="shared" si="81"/>
        <v/>
      </c>
      <c r="AL50" s="63" t="str">
        <f t="shared" si="82"/>
        <v/>
      </c>
      <c r="AM50" s="63" t="str">
        <f t="shared" si="83"/>
        <v/>
      </c>
      <c r="AN50" s="63" t="str">
        <f t="shared" si="84"/>
        <v/>
      </c>
    </row>
    <row r="51" spans="1:40" ht="36.5" thickTop="1" thickBot="1" x14ac:dyDescent="0.55000000000000004">
      <c r="A51" s="75"/>
      <c r="B51" s="75"/>
      <c r="C51" s="75" t="s">
        <v>2401</v>
      </c>
      <c r="D51" s="76"/>
      <c r="E51" s="76"/>
      <c r="F51" s="76"/>
      <c r="G51" s="76"/>
      <c r="H51" s="76"/>
      <c r="I51" s="76"/>
      <c r="J51" s="76"/>
      <c r="K51" s="76"/>
      <c r="L51" s="123" t="s">
        <v>998</v>
      </c>
      <c r="M51" s="126"/>
      <c r="N51" s="56"/>
      <c r="O51" s="127"/>
      <c r="P51" s="58"/>
      <c r="Q51" s="128"/>
      <c r="R51" s="60" t="str">
        <f t="shared" si="6"/>
        <v/>
      </c>
      <c r="S51" s="126"/>
      <c r="T51" s="129"/>
      <c r="U51" s="130"/>
      <c r="V51" s="131"/>
      <c r="W51" s="132"/>
      <c r="X51" s="131"/>
      <c r="Y51" s="131"/>
      <c r="Z51" s="126"/>
      <c r="AA51" s="65"/>
      <c r="AB51" s="56"/>
      <c r="AC51" s="66"/>
      <c r="AD51" s="58"/>
      <c r="AE51" s="67"/>
      <c r="AF51" s="60"/>
      <c r="AG51" s="60"/>
      <c r="AH51" s="65"/>
      <c r="AI51" s="133"/>
      <c r="AJ51" s="131"/>
      <c r="AK51" s="131"/>
      <c r="AL51" s="131"/>
      <c r="AM51" s="131"/>
      <c r="AN51" s="131"/>
    </row>
    <row r="52" spans="1:40" ht="24.5" outlineLevel="1" thickTop="1" thickBot="1" x14ac:dyDescent="0.55000000000000004">
      <c r="C52" s="124" t="s">
        <v>2510</v>
      </c>
      <c r="D52" s="125" t="s">
        <v>1053</v>
      </c>
      <c r="E52" s="51"/>
      <c r="F52" s="52"/>
      <c r="G52" s="52"/>
      <c r="H52" s="51"/>
      <c r="I52" s="51"/>
      <c r="J52" s="53"/>
      <c r="K52" s="53"/>
      <c r="L52" s="54" t="str">
        <f t="shared" ref="L52:L73" si="85">IF(C52="","",_xlfn.CONCAT("            { line: ","""",C52,", ",M52:AN52,""", sC: ","""",B52,"""},"))</f>
        <v xml:space="preserve">            { line: "y en su resurrección, (Sol,,14)", sC: ""},</v>
      </c>
      <c r="M52" s="55" t="str">
        <f t="shared" ref="M52:M73" si="86">IF(N52="","","(")</f>
        <v>(</v>
      </c>
      <c r="N52" s="56" t="str">
        <f t="shared" si="2"/>
        <v>Sol</v>
      </c>
      <c r="O52" s="57" t="str">
        <f t="shared" ref="O52:O73" si="87">IF(N52="","",",")</f>
        <v>,</v>
      </c>
      <c r="P52" s="58" t="str">
        <f t="shared" si="4"/>
        <v/>
      </c>
      <c r="Q52" s="59" t="str">
        <f t="shared" ref="Q52:Q73" si="88">IF(N52="","",",")</f>
        <v>,</v>
      </c>
      <c r="R52" s="60">
        <f t="shared" si="6"/>
        <v>14</v>
      </c>
      <c r="S52" s="55" t="str">
        <f t="shared" ref="S52:S73" si="89">IF(N52="","",")")</f>
        <v>)</v>
      </c>
      <c r="T52" s="61" t="str">
        <f t="shared" ref="T52:T73" si="90">IF(U52="","","(")</f>
        <v/>
      </c>
      <c r="U52" s="62" t="str">
        <f t="shared" si="9"/>
        <v/>
      </c>
      <c r="V52" s="63" t="str">
        <f t="shared" ref="V52:V73" si="91">IF(U52="","",",")</f>
        <v/>
      </c>
      <c r="W52" s="64" t="str">
        <f t="shared" si="11"/>
        <v/>
      </c>
      <c r="X52" s="63" t="str">
        <f t="shared" ref="X52:X73" si="92">IF(U52="","",",")</f>
        <v/>
      </c>
      <c r="Y52" s="63" t="str">
        <f t="shared" ref="Y52:Y73" si="93">IF(U52="","",250)</f>
        <v/>
      </c>
      <c r="Z52" s="55" t="str">
        <f t="shared" ref="Z52:Z73" si="94">IF(U52="","",")")</f>
        <v/>
      </c>
      <c r="AA52" s="65" t="str">
        <f t="shared" ref="AA52:AA73" si="95">IF(AB52="","","(")</f>
        <v/>
      </c>
      <c r="AB52" s="56" t="str">
        <f t="shared" si="16"/>
        <v/>
      </c>
      <c r="AC52" s="66" t="str">
        <f t="shared" ref="AC52:AC73" si="96">IF(AB52="","",",")</f>
        <v/>
      </c>
      <c r="AD52" s="58" t="str">
        <f t="shared" ref="AD52:AD73" si="97">IF(I52="","",I52)</f>
        <v/>
      </c>
      <c r="AE52" s="67" t="str">
        <f t="shared" ref="AE52:AE73" si="98">IF(AB52="","",",")</f>
        <v/>
      </c>
      <c r="AF52" s="60" t="str">
        <f t="shared" ref="AF52:AF73" si="99">IF(AB52="","",350)</f>
        <v/>
      </c>
      <c r="AG52" s="60" t="str">
        <f t="shared" ref="AG52:AG73" si="100">IF(AB52="","",")")</f>
        <v/>
      </c>
      <c r="AH52" s="68" t="str">
        <f t="shared" ref="AH52:AH73" si="101">IF(AI52="","","(")</f>
        <v/>
      </c>
      <c r="AI52" s="69" t="str">
        <f t="shared" si="23"/>
        <v/>
      </c>
      <c r="AJ52" s="63" t="str">
        <f t="shared" ref="AJ52:AJ73" si="102">IF(AI52="","",",")</f>
        <v/>
      </c>
      <c r="AK52" s="63" t="str">
        <f t="shared" ref="AK52:AK73" si="103">IF(K52="","",K52)</f>
        <v/>
      </c>
      <c r="AL52" s="63" t="str">
        <f t="shared" ref="AL52:AL73" si="104">IF(AI52="","",",")</f>
        <v/>
      </c>
      <c r="AM52" s="63" t="str">
        <f t="shared" ref="AM52:AM73" si="105">IF(AI52="","",450)</f>
        <v/>
      </c>
      <c r="AN52" s="63" t="str">
        <f t="shared" ref="AN52:AN73" si="106">IF(AI52="","",")")</f>
        <v/>
      </c>
    </row>
    <row r="53" spans="1:40" ht="24.5" outlineLevel="1" thickTop="1" thickBot="1" x14ac:dyDescent="0.55000000000000004">
      <c r="C53" s="124" t="s">
        <v>2511</v>
      </c>
      <c r="D53" s="125" t="s">
        <v>1017</v>
      </c>
      <c r="E53" s="51" t="s">
        <v>1016</v>
      </c>
      <c r="F53" s="52"/>
      <c r="G53" s="52"/>
      <c r="H53" s="51"/>
      <c r="I53" s="51"/>
      <c r="J53" s="53"/>
      <c r="K53" s="53"/>
      <c r="L53" s="54" t="str">
        <f t="shared" si="85"/>
        <v xml:space="preserve">            { line: "nos has devuelto la vida y la alegría., (La,m,20)", sC: ""},</v>
      </c>
      <c r="M53" s="55" t="str">
        <f t="shared" si="86"/>
        <v>(</v>
      </c>
      <c r="N53" s="56" t="str">
        <f t="shared" si="2"/>
        <v>La</v>
      </c>
      <c r="O53" s="57" t="str">
        <f t="shared" si="87"/>
        <v>,</v>
      </c>
      <c r="P53" s="58" t="str">
        <f t="shared" si="4"/>
        <v>m</v>
      </c>
      <c r="Q53" s="59" t="str">
        <f t="shared" si="88"/>
        <v>,</v>
      </c>
      <c r="R53" s="60">
        <f t="shared" si="6"/>
        <v>20</v>
      </c>
      <c r="S53" s="55" t="str">
        <f t="shared" si="89"/>
        <v>)</v>
      </c>
      <c r="T53" s="61" t="str">
        <f t="shared" si="90"/>
        <v/>
      </c>
      <c r="U53" s="62" t="str">
        <f t="shared" si="9"/>
        <v/>
      </c>
      <c r="V53" s="63" t="str">
        <f t="shared" si="91"/>
        <v/>
      </c>
      <c r="W53" s="64" t="str">
        <f t="shared" si="11"/>
        <v/>
      </c>
      <c r="X53" s="63" t="str">
        <f t="shared" si="92"/>
        <v/>
      </c>
      <c r="Y53" s="63" t="str">
        <f t="shared" si="93"/>
        <v/>
      </c>
      <c r="Z53" s="55" t="str">
        <f t="shared" si="94"/>
        <v/>
      </c>
      <c r="AA53" s="65" t="str">
        <f t="shared" si="95"/>
        <v/>
      </c>
      <c r="AB53" s="56" t="str">
        <f t="shared" si="16"/>
        <v/>
      </c>
      <c r="AC53" s="66" t="str">
        <f t="shared" si="96"/>
        <v/>
      </c>
      <c r="AD53" s="58" t="str">
        <f t="shared" si="97"/>
        <v/>
      </c>
      <c r="AE53" s="67" t="str">
        <f t="shared" si="98"/>
        <v/>
      </c>
      <c r="AF53" s="60" t="str">
        <f t="shared" si="99"/>
        <v/>
      </c>
      <c r="AG53" s="60" t="str">
        <f t="shared" si="100"/>
        <v/>
      </c>
      <c r="AH53" s="68" t="str">
        <f t="shared" si="101"/>
        <v/>
      </c>
      <c r="AI53" s="69" t="str">
        <f t="shared" si="23"/>
        <v/>
      </c>
      <c r="AJ53" s="63" t="str">
        <f t="shared" si="102"/>
        <v/>
      </c>
      <c r="AK53" s="63" t="str">
        <f t="shared" si="103"/>
        <v/>
      </c>
      <c r="AL53" s="63" t="str">
        <f t="shared" si="104"/>
        <v/>
      </c>
      <c r="AM53" s="63" t="str">
        <f t="shared" si="105"/>
        <v/>
      </c>
      <c r="AN53" s="63" t="str">
        <f t="shared" si="106"/>
        <v/>
      </c>
    </row>
    <row r="54" spans="1:40" ht="26.5" thickTop="1" thickBot="1" x14ac:dyDescent="0.55000000000000004">
      <c r="A54" s="72"/>
      <c r="B54" s="72"/>
      <c r="C54" s="72"/>
      <c r="D54" s="73"/>
      <c r="E54" s="73"/>
      <c r="F54" s="73"/>
      <c r="G54" s="73"/>
      <c r="H54" s="73"/>
      <c r="I54" s="73"/>
      <c r="J54" s="73"/>
      <c r="K54" s="73"/>
      <c r="L54" s="74" t="s">
        <v>997</v>
      </c>
      <c r="M54" s="55"/>
      <c r="N54" s="56"/>
      <c r="O54" s="57"/>
      <c r="P54" s="58"/>
      <c r="Q54" s="59"/>
      <c r="R54" s="60" t="str">
        <f>IF(N54="Do",10,IF(N54="Re",22,IF(N54="Mi",20,IF(N54="Fa",20,IF(N54="Sol",14,IF(N54="La",20,IF(N54="Si",20,IF(N54="Do#",14,IF(N54="Fa#",15,IF(N54="Sol#",20,IF(N54="Si♭",17,"")))))))))))</f>
        <v/>
      </c>
      <c r="S54" s="55"/>
      <c r="T54" s="61"/>
      <c r="U54" s="62"/>
      <c r="V54" s="63"/>
      <c r="W54" s="64"/>
      <c r="X54" s="63"/>
      <c r="Y54" s="63"/>
      <c r="Z54" s="55"/>
      <c r="AA54" s="65"/>
      <c r="AB54" s="56"/>
      <c r="AC54" s="66"/>
      <c r="AD54" s="58"/>
      <c r="AE54" s="67"/>
      <c r="AF54" s="60"/>
      <c r="AG54" s="60"/>
      <c r="AH54" s="68"/>
      <c r="AI54" s="69"/>
      <c r="AJ54" s="63"/>
      <c r="AK54" s="63"/>
      <c r="AL54" s="63"/>
      <c r="AM54" s="63"/>
      <c r="AN54" s="63"/>
    </row>
    <row r="55" spans="1:40" ht="24.5" outlineLevel="1" thickTop="1" thickBot="1" x14ac:dyDescent="0.55000000000000004">
      <c r="C55" s="124" t="s">
        <v>2512</v>
      </c>
      <c r="D55" s="125"/>
      <c r="E55" s="51"/>
      <c r="F55" s="52"/>
      <c r="G55" s="52"/>
      <c r="H55" s="51"/>
      <c r="I55" s="51"/>
      <c r="J55" s="53"/>
      <c r="K55" s="53"/>
      <c r="L55" s="54" t="str">
        <f t="shared" si="85"/>
        <v xml:space="preserve">            { line: "Tú, has derramado el Espíritu Santo, ", sC: ""},</v>
      </c>
      <c r="M55" s="55" t="str">
        <f t="shared" si="86"/>
        <v/>
      </c>
      <c r="N55" s="56" t="str">
        <f t="shared" si="2"/>
        <v/>
      </c>
      <c r="O55" s="57" t="str">
        <f t="shared" si="87"/>
        <v/>
      </c>
      <c r="P55" s="58" t="str">
        <f t="shared" si="4"/>
        <v/>
      </c>
      <c r="Q55" s="59" t="str">
        <f t="shared" si="88"/>
        <v/>
      </c>
      <c r="R55" s="60" t="str">
        <f t="shared" si="6"/>
        <v/>
      </c>
      <c r="S55" s="55" t="str">
        <f t="shared" si="89"/>
        <v/>
      </c>
      <c r="T55" s="61" t="str">
        <f t="shared" si="90"/>
        <v/>
      </c>
      <c r="U55" s="62" t="str">
        <f t="shared" si="9"/>
        <v/>
      </c>
      <c r="V55" s="63" t="str">
        <f t="shared" si="91"/>
        <v/>
      </c>
      <c r="W55" s="64" t="str">
        <f t="shared" si="11"/>
        <v/>
      </c>
      <c r="X55" s="63" t="str">
        <f t="shared" si="92"/>
        <v/>
      </c>
      <c r="Y55" s="63" t="str">
        <f t="shared" si="93"/>
        <v/>
      </c>
      <c r="Z55" s="55" t="str">
        <f t="shared" si="94"/>
        <v/>
      </c>
      <c r="AA55" s="65" t="str">
        <f t="shared" si="95"/>
        <v/>
      </c>
      <c r="AB55" s="56" t="str">
        <f t="shared" si="16"/>
        <v/>
      </c>
      <c r="AC55" s="66" t="str">
        <f t="shared" si="96"/>
        <v/>
      </c>
      <c r="AD55" s="58" t="str">
        <f t="shared" si="97"/>
        <v/>
      </c>
      <c r="AE55" s="67" t="str">
        <f t="shared" si="98"/>
        <v/>
      </c>
      <c r="AF55" s="60" t="str">
        <f t="shared" si="99"/>
        <v/>
      </c>
      <c r="AG55" s="60" t="str">
        <f t="shared" si="100"/>
        <v/>
      </c>
      <c r="AH55" s="68" t="str">
        <f t="shared" si="101"/>
        <v/>
      </c>
      <c r="AI55" s="69" t="str">
        <f t="shared" si="23"/>
        <v/>
      </c>
      <c r="AJ55" s="63" t="str">
        <f t="shared" si="102"/>
        <v/>
      </c>
      <c r="AK55" s="63" t="str">
        <f t="shared" si="103"/>
        <v/>
      </c>
      <c r="AL55" s="63" t="str">
        <f t="shared" si="104"/>
        <v/>
      </c>
      <c r="AM55" s="63" t="str">
        <f t="shared" si="105"/>
        <v/>
      </c>
      <c r="AN55" s="63" t="str">
        <f t="shared" si="106"/>
        <v/>
      </c>
    </row>
    <row r="56" spans="1:40" ht="24.5" outlineLevel="1" thickTop="1" thickBot="1" x14ac:dyDescent="0.55000000000000004">
      <c r="C56" s="124" t="s">
        <v>2513</v>
      </c>
      <c r="D56" s="125" t="s">
        <v>1053</v>
      </c>
      <c r="E56" s="51"/>
      <c r="F56" s="52"/>
      <c r="G56" s="52"/>
      <c r="H56" s="51"/>
      <c r="I56" s="51"/>
      <c r="J56" s="53"/>
      <c r="K56" s="53"/>
      <c r="L56" s="54" t="str">
        <f t="shared" si="85"/>
        <v xml:space="preserve">            { line: "en nuestros corazones,, (Sol,,14)", sC: ""},</v>
      </c>
      <c r="M56" s="55" t="str">
        <f t="shared" si="86"/>
        <v>(</v>
      </c>
      <c r="N56" s="56" t="str">
        <f t="shared" si="2"/>
        <v>Sol</v>
      </c>
      <c r="O56" s="57" t="str">
        <f t="shared" si="87"/>
        <v>,</v>
      </c>
      <c r="P56" s="58" t="str">
        <f t="shared" si="4"/>
        <v/>
      </c>
      <c r="Q56" s="59" t="str">
        <f t="shared" si="88"/>
        <v>,</v>
      </c>
      <c r="R56" s="60">
        <f t="shared" si="6"/>
        <v>14</v>
      </c>
      <c r="S56" s="55" t="str">
        <f t="shared" si="89"/>
        <v>)</v>
      </c>
      <c r="T56" s="61" t="str">
        <f t="shared" si="90"/>
        <v/>
      </c>
      <c r="U56" s="62" t="str">
        <f t="shared" si="9"/>
        <v/>
      </c>
      <c r="V56" s="63" t="str">
        <f t="shared" si="91"/>
        <v/>
      </c>
      <c r="W56" s="64" t="str">
        <f t="shared" si="11"/>
        <v/>
      </c>
      <c r="X56" s="63" t="str">
        <f t="shared" si="92"/>
        <v/>
      </c>
      <c r="Y56" s="63" t="str">
        <f t="shared" si="93"/>
        <v/>
      </c>
      <c r="Z56" s="55" t="str">
        <f t="shared" si="94"/>
        <v/>
      </c>
      <c r="AA56" s="65" t="str">
        <f t="shared" si="95"/>
        <v/>
      </c>
      <c r="AB56" s="56" t="str">
        <f t="shared" si="16"/>
        <v/>
      </c>
      <c r="AC56" s="66" t="str">
        <f t="shared" si="96"/>
        <v/>
      </c>
      <c r="AD56" s="58" t="str">
        <f t="shared" si="97"/>
        <v/>
      </c>
      <c r="AE56" s="67" t="str">
        <f t="shared" si="98"/>
        <v/>
      </c>
      <c r="AF56" s="60" t="str">
        <f t="shared" si="99"/>
        <v/>
      </c>
      <c r="AG56" s="60" t="str">
        <f t="shared" si="100"/>
        <v/>
      </c>
      <c r="AH56" s="68" t="str">
        <f t="shared" si="101"/>
        <v/>
      </c>
      <c r="AI56" s="69" t="str">
        <f t="shared" si="23"/>
        <v/>
      </c>
      <c r="AJ56" s="63" t="str">
        <f t="shared" si="102"/>
        <v/>
      </c>
      <c r="AK56" s="63" t="str">
        <f t="shared" si="103"/>
        <v/>
      </c>
      <c r="AL56" s="63" t="str">
        <f t="shared" si="104"/>
        <v/>
      </c>
      <c r="AM56" s="63" t="str">
        <f t="shared" si="105"/>
        <v/>
      </c>
      <c r="AN56" s="63" t="str">
        <f t="shared" si="106"/>
        <v/>
      </c>
    </row>
    <row r="57" spans="1:40" ht="24.5" outlineLevel="1" thickTop="1" thickBot="1" x14ac:dyDescent="0.55000000000000004">
      <c r="C57" s="124" t="s">
        <v>2514</v>
      </c>
      <c r="D57" s="125" t="s">
        <v>1017</v>
      </c>
      <c r="E57" s="51" t="s">
        <v>1016</v>
      </c>
      <c r="F57" s="52"/>
      <c r="G57" s="52"/>
      <c r="H57" s="51"/>
      <c r="I57" s="51"/>
      <c r="J57" s="53"/>
      <c r="K57" s="53"/>
      <c r="L57" s="54" t="str">
        <f t="shared" si="85"/>
        <v xml:space="preserve">            { line: "para hacernos herederos e hijos tuyos., (La,m,20)", sC: ""},</v>
      </c>
      <c r="M57" s="55" t="str">
        <f t="shared" si="86"/>
        <v>(</v>
      </c>
      <c r="N57" s="56" t="str">
        <f t="shared" si="2"/>
        <v>La</v>
      </c>
      <c r="O57" s="57" t="str">
        <f t="shared" si="87"/>
        <v>,</v>
      </c>
      <c r="P57" s="58" t="str">
        <f t="shared" si="4"/>
        <v>m</v>
      </c>
      <c r="Q57" s="59" t="str">
        <f t="shared" si="88"/>
        <v>,</v>
      </c>
      <c r="R57" s="60">
        <f t="shared" si="6"/>
        <v>20</v>
      </c>
      <c r="S57" s="55" t="str">
        <f t="shared" si="89"/>
        <v>)</v>
      </c>
      <c r="T57" s="61" t="str">
        <f t="shared" si="90"/>
        <v/>
      </c>
      <c r="U57" s="62" t="str">
        <f t="shared" si="9"/>
        <v/>
      </c>
      <c r="V57" s="63" t="str">
        <f t="shared" si="91"/>
        <v/>
      </c>
      <c r="W57" s="64" t="str">
        <f t="shared" si="11"/>
        <v/>
      </c>
      <c r="X57" s="63" t="str">
        <f t="shared" si="92"/>
        <v/>
      </c>
      <c r="Y57" s="63" t="str">
        <f t="shared" si="93"/>
        <v/>
      </c>
      <c r="Z57" s="55" t="str">
        <f t="shared" si="94"/>
        <v/>
      </c>
      <c r="AA57" s="65" t="str">
        <f t="shared" si="95"/>
        <v/>
      </c>
      <c r="AB57" s="56" t="str">
        <f t="shared" si="16"/>
        <v/>
      </c>
      <c r="AC57" s="66" t="str">
        <f t="shared" si="96"/>
        <v/>
      </c>
      <c r="AD57" s="58" t="str">
        <f t="shared" si="97"/>
        <v/>
      </c>
      <c r="AE57" s="67" t="str">
        <f t="shared" si="98"/>
        <v/>
      </c>
      <c r="AF57" s="60" t="str">
        <f t="shared" si="99"/>
        <v/>
      </c>
      <c r="AG57" s="60" t="str">
        <f t="shared" si="100"/>
        <v/>
      </c>
      <c r="AH57" s="68" t="str">
        <f t="shared" si="101"/>
        <v/>
      </c>
      <c r="AI57" s="69" t="str">
        <f t="shared" si="23"/>
        <v/>
      </c>
      <c r="AJ57" s="63" t="str">
        <f t="shared" si="102"/>
        <v/>
      </c>
      <c r="AK57" s="63" t="str">
        <f t="shared" si="103"/>
        <v/>
      </c>
      <c r="AL57" s="63" t="str">
        <f t="shared" si="104"/>
        <v/>
      </c>
      <c r="AM57" s="63" t="str">
        <f t="shared" si="105"/>
        <v/>
      </c>
      <c r="AN57" s="63" t="str">
        <f t="shared" si="106"/>
        <v/>
      </c>
    </row>
    <row r="58" spans="1:40" ht="26.5" thickTop="1" thickBot="1" x14ac:dyDescent="0.55000000000000004">
      <c r="A58" s="72"/>
      <c r="B58" s="72"/>
      <c r="C58" s="72"/>
      <c r="D58" s="73"/>
      <c r="E58" s="73"/>
      <c r="F58" s="73"/>
      <c r="G58" s="73"/>
      <c r="H58" s="73"/>
      <c r="I58" s="73"/>
      <c r="J58" s="73"/>
      <c r="K58" s="73"/>
      <c r="L58" s="74" t="s">
        <v>997</v>
      </c>
      <c r="M58" s="55"/>
      <c r="N58" s="56"/>
      <c r="O58" s="57"/>
      <c r="P58" s="58"/>
      <c r="Q58" s="59"/>
      <c r="R58" s="60" t="str">
        <f>IF(N58="Do",10,IF(N58="Re",22,IF(N58="Mi",20,IF(N58="Fa",20,IF(N58="Sol",14,IF(N58="La",20,IF(N58="Si",20,IF(N58="Do#",14,IF(N58="Fa#",15,IF(N58="Sol#",20,IF(N58="Si♭",17,"")))))))))))</f>
        <v/>
      </c>
      <c r="S58" s="55"/>
      <c r="T58" s="61"/>
      <c r="U58" s="62"/>
      <c r="V58" s="63"/>
      <c r="W58" s="64"/>
      <c r="X58" s="63"/>
      <c r="Y58" s="63"/>
      <c r="Z58" s="55"/>
      <c r="AA58" s="65"/>
      <c r="AB58" s="56"/>
      <c r="AC58" s="66"/>
      <c r="AD58" s="58"/>
      <c r="AE58" s="67"/>
      <c r="AF58" s="60"/>
      <c r="AG58" s="60"/>
      <c r="AH58" s="68"/>
      <c r="AI58" s="69"/>
      <c r="AJ58" s="63"/>
      <c r="AK58" s="63"/>
      <c r="AL58" s="63"/>
      <c r="AM58" s="63"/>
      <c r="AN58" s="63"/>
    </row>
    <row r="59" spans="1:40" ht="24.5" outlineLevel="1" thickTop="1" thickBot="1" x14ac:dyDescent="0.55000000000000004">
      <c r="C59" s="124" t="s">
        <v>2515</v>
      </c>
      <c r="D59" s="125" t="s">
        <v>1053</v>
      </c>
      <c r="E59" s="51"/>
      <c r="F59" s="52"/>
      <c r="G59" s="52"/>
      <c r="H59" s="51"/>
      <c r="I59" s="51"/>
      <c r="J59" s="53"/>
      <c r="K59" s="53"/>
      <c r="L59" s="54" t="str">
        <f t="shared" si="85"/>
        <v xml:space="preserve">            { line: "Tú, nos renuevas por la fuerza del Evangelio, (Sol,,14)", sC: ""},</v>
      </c>
      <c r="M59" s="55" t="str">
        <f t="shared" si="86"/>
        <v>(</v>
      </c>
      <c r="N59" s="56" t="str">
        <f t="shared" si="2"/>
        <v>Sol</v>
      </c>
      <c r="O59" s="57" t="str">
        <f t="shared" si="87"/>
        <v>,</v>
      </c>
      <c r="P59" s="58" t="str">
        <f t="shared" si="4"/>
        <v/>
      </c>
      <c r="Q59" s="59" t="str">
        <f t="shared" si="88"/>
        <v>,</v>
      </c>
      <c r="R59" s="60">
        <f t="shared" si="6"/>
        <v>14</v>
      </c>
      <c r="S59" s="55" t="str">
        <f t="shared" si="89"/>
        <v>)</v>
      </c>
      <c r="T59" s="61" t="str">
        <f t="shared" si="90"/>
        <v/>
      </c>
      <c r="U59" s="62" t="str">
        <f t="shared" si="9"/>
        <v/>
      </c>
      <c r="V59" s="63" t="str">
        <f t="shared" si="91"/>
        <v/>
      </c>
      <c r="W59" s="64" t="str">
        <f t="shared" si="11"/>
        <v/>
      </c>
      <c r="X59" s="63" t="str">
        <f t="shared" si="92"/>
        <v/>
      </c>
      <c r="Y59" s="63" t="str">
        <f t="shared" si="93"/>
        <v/>
      </c>
      <c r="Z59" s="55" t="str">
        <f t="shared" si="94"/>
        <v/>
      </c>
      <c r="AA59" s="65" t="str">
        <f t="shared" si="95"/>
        <v/>
      </c>
      <c r="AB59" s="56" t="str">
        <f t="shared" si="16"/>
        <v/>
      </c>
      <c r="AC59" s="66" t="str">
        <f t="shared" si="96"/>
        <v/>
      </c>
      <c r="AD59" s="58" t="str">
        <f t="shared" si="97"/>
        <v/>
      </c>
      <c r="AE59" s="67" t="str">
        <f t="shared" si="98"/>
        <v/>
      </c>
      <c r="AF59" s="60" t="str">
        <f t="shared" si="99"/>
        <v/>
      </c>
      <c r="AG59" s="60" t="str">
        <f t="shared" si="100"/>
        <v/>
      </c>
      <c r="AH59" s="68" t="str">
        <f t="shared" si="101"/>
        <v/>
      </c>
      <c r="AI59" s="69" t="str">
        <f t="shared" si="23"/>
        <v/>
      </c>
      <c r="AJ59" s="63" t="str">
        <f t="shared" si="102"/>
        <v/>
      </c>
      <c r="AK59" s="63" t="str">
        <f t="shared" si="103"/>
        <v/>
      </c>
      <c r="AL59" s="63" t="str">
        <f t="shared" si="104"/>
        <v/>
      </c>
      <c r="AM59" s="63" t="str">
        <f t="shared" si="105"/>
        <v/>
      </c>
      <c r="AN59" s="63" t="str">
        <f t="shared" si="106"/>
        <v/>
      </c>
    </row>
    <row r="60" spans="1:40" ht="24.5" outlineLevel="1" thickTop="1" thickBot="1" x14ac:dyDescent="0.55000000000000004">
      <c r="C60" s="124" t="s">
        <v>2516</v>
      </c>
      <c r="D60" s="125" t="s">
        <v>1017</v>
      </c>
      <c r="E60" s="51" t="s">
        <v>1016</v>
      </c>
      <c r="F60" s="52"/>
      <c r="G60" s="52"/>
      <c r="H60" s="51"/>
      <c r="I60" s="51"/>
      <c r="J60" s="53"/>
      <c r="K60" s="53"/>
      <c r="L60" s="54" t="str">
        <f t="shared" si="85"/>
        <v xml:space="preserve">            { line: "y de los Sacramentos., (La,m,20)", sC: ""},</v>
      </c>
      <c r="M60" s="55" t="str">
        <f t="shared" si="86"/>
        <v>(</v>
      </c>
      <c r="N60" s="56" t="str">
        <f t="shared" si="2"/>
        <v>La</v>
      </c>
      <c r="O60" s="57" t="str">
        <f t="shared" si="87"/>
        <v>,</v>
      </c>
      <c r="P60" s="58" t="str">
        <f t="shared" si="4"/>
        <v>m</v>
      </c>
      <c r="Q60" s="59" t="str">
        <f t="shared" si="88"/>
        <v>,</v>
      </c>
      <c r="R60" s="60">
        <f t="shared" si="6"/>
        <v>20</v>
      </c>
      <c r="S60" s="55" t="str">
        <f t="shared" si="89"/>
        <v>)</v>
      </c>
      <c r="T60" s="61" t="str">
        <f t="shared" si="90"/>
        <v/>
      </c>
      <c r="U60" s="62" t="str">
        <f t="shared" si="9"/>
        <v/>
      </c>
      <c r="V60" s="63" t="str">
        <f t="shared" si="91"/>
        <v/>
      </c>
      <c r="W60" s="64" t="str">
        <f t="shared" si="11"/>
        <v/>
      </c>
      <c r="X60" s="63" t="str">
        <f t="shared" si="92"/>
        <v/>
      </c>
      <c r="Y60" s="63" t="str">
        <f t="shared" si="93"/>
        <v/>
      </c>
      <c r="Z60" s="55" t="str">
        <f t="shared" si="94"/>
        <v/>
      </c>
      <c r="AA60" s="65" t="str">
        <f t="shared" si="95"/>
        <v/>
      </c>
      <c r="AB60" s="56" t="str">
        <f t="shared" si="16"/>
        <v/>
      </c>
      <c r="AC60" s="66" t="str">
        <f t="shared" si="96"/>
        <v/>
      </c>
      <c r="AD60" s="58" t="str">
        <f t="shared" si="97"/>
        <v/>
      </c>
      <c r="AE60" s="67" t="str">
        <f t="shared" si="98"/>
        <v/>
      </c>
      <c r="AF60" s="60" t="str">
        <f t="shared" si="99"/>
        <v/>
      </c>
      <c r="AG60" s="60" t="str">
        <f t="shared" si="100"/>
        <v/>
      </c>
      <c r="AH60" s="68" t="str">
        <f t="shared" si="101"/>
        <v/>
      </c>
      <c r="AI60" s="69" t="str">
        <f t="shared" si="23"/>
        <v/>
      </c>
      <c r="AJ60" s="63" t="str">
        <f t="shared" si="102"/>
        <v/>
      </c>
      <c r="AK60" s="63" t="str">
        <f t="shared" si="103"/>
        <v/>
      </c>
      <c r="AL60" s="63" t="str">
        <f t="shared" si="104"/>
        <v/>
      </c>
      <c r="AM60" s="63" t="str">
        <f t="shared" si="105"/>
        <v/>
      </c>
      <c r="AN60" s="63" t="str">
        <f t="shared" si="106"/>
        <v/>
      </c>
    </row>
    <row r="61" spans="1:40" ht="26.5" thickTop="1" thickBot="1" x14ac:dyDescent="0.55000000000000004">
      <c r="A61" s="72"/>
      <c r="B61" s="72"/>
      <c r="C61" s="72"/>
      <c r="D61" s="73"/>
      <c r="E61" s="73"/>
      <c r="F61" s="73"/>
      <c r="G61" s="73"/>
      <c r="H61" s="73"/>
      <c r="I61" s="73"/>
      <c r="J61" s="73"/>
      <c r="K61" s="73"/>
      <c r="L61" s="74" t="s">
        <v>997</v>
      </c>
      <c r="M61" s="55"/>
      <c r="N61" s="56"/>
      <c r="O61" s="57"/>
      <c r="P61" s="58"/>
      <c r="Q61" s="59"/>
      <c r="R61" s="60" t="str">
        <f>IF(N61="Do",10,IF(N61="Re",22,IF(N61="Mi",20,IF(N61="Fa",20,IF(N61="Sol",14,IF(N61="La",20,IF(N61="Si",20,IF(N61="Do#",14,IF(N61="Fa#",15,IF(N61="Sol#",20,IF(N61="Si♭",17,"")))))))))))</f>
        <v/>
      </c>
      <c r="S61" s="55"/>
      <c r="T61" s="61"/>
      <c r="U61" s="62"/>
      <c r="V61" s="63"/>
      <c r="W61" s="64"/>
      <c r="X61" s="63"/>
      <c r="Y61" s="63"/>
      <c r="Z61" s="55"/>
      <c r="AA61" s="65"/>
      <c r="AB61" s="56"/>
      <c r="AC61" s="66"/>
      <c r="AD61" s="58"/>
      <c r="AE61" s="67"/>
      <c r="AF61" s="60"/>
      <c r="AG61" s="60"/>
      <c r="AH61" s="68"/>
      <c r="AI61" s="69"/>
      <c r="AJ61" s="63"/>
      <c r="AK61" s="63"/>
      <c r="AL61" s="63"/>
      <c r="AM61" s="63"/>
      <c r="AN61" s="63"/>
    </row>
    <row r="62" spans="1:40" ht="24.5" outlineLevel="1" thickTop="1" thickBot="1" x14ac:dyDescent="0.55000000000000004">
      <c r="B62" t="s">
        <v>1001</v>
      </c>
      <c r="C62" s="124" t="s">
        <v>2517</v>
      </c>
      <c r="D62" s="125" t="s">
        <v>1017</v>
      </c>
      <c r="E62" s="51" t="s">
        <v>1016</v>
      </c>
      <c r="F62" s="52"/>
      <c r="G62" s="52"/>
      <c r="H62" s="51"/>
      <c r="I62" s="51"/>
      <c r="J62" s="53"/>
      <c r="K62" s="53"/>
      <c r="L62" s="54" t="str">
        <f t="shared" si="85"/>
        <v xml:space="preserve">            { line: "TÚ, NOS LIBRAS, (La,m,20)", sC: "ta as"},</v>
      </c>
      <c r="M62" s="55" t="str">
        <f t="shared" si="86"/>
        <v>(</v>
      </c>
      <c r="N62" s="56" t="str">
        <f t="shared" si="2"/>
        <v>La</v>
      </c>
      <c r="O62" s="57" t="str">
        <f t="shared" si="87"/>
        <v>,</v>
      </c>
      <c r="P62" s="58" t="str">
        <f t="shared" si="4"/>
        <v>m</v>
      </c>
      <c r="Q62" s="59" t="str">
        <f t="shared" si="88"/>
        <v>,</v>
      </c>
      <c r="R62" s="60">
        <f t="shared" si="6"/>
        <v>20</v>
      </c>
      <c r="S62" s="55" t="str">
        <f t="shared" si="89"/>
        <v>)</v>
      </c>
      <c r="T62" s="61" t="str">
        <f t="shared" si="90"/>
        <v/>
      </c>
      <c r="U62" s="62" t="str">
        <f t="shared" si="9"/>
        <v/>
      </c>
      <c r="V62" s="63" t="str">
        <f t="shared" si="91"/>
        <v/>
      </c>
      <c r="W62" s="64" t="str">
        <f t="shared" si="11"/>
        <v/>
      </c>
      <c r="X62" s="63" t="str">
        <f t="shared" si="92"/>
        <v/>
      </c>
      <c r="Y62" s="63" t="str">
        <f t="shared" si="93"/>
        <v/>
      </c>
      <c r="Z62" s="55" t="str">
        <f t="shared" si="94"/>
        <v/>
      </c>
      <c r="AA62" s="65" t="str">
        <f t="shared" si="95"/>
        <v/>
      </c>
      <c r="AB62" s="56" t="str">
        <f t="shared" si="16"/>
        <v/>
      </c>
      <c r="AC62" s="66" t="str">
        <f t="shared" si="96"/>
        <v/>
      </c>
      <c r="AD62" s="58" t="str">
        <f t="shared" si="97"/>
        <v/>
      </c>
      <c r="AE62" s="67" t="str">
        <f t="shared" si="98"/>
        <v/>
      </c>
      <c r="AF62" s="60" t="str">
        <f t="shared" si="99"/>
        <v/>
      </c>
      <c r="AG62" s="60" t="str">
        <f t="shared" si="100"/>
        <v/>
      </c>
      <c r="AH62" s="68" t="str">
        <f t="shared" si="101"/>
        <v/>
      </c>
      <c r="AI62" s="69" t="str">
        <f t="shared" si="23"/>
        <v/>
      </c>
      <c r="AJ62" s="63" t="str">
        <f t="shared" si="102"/>
        <v/>
      </c>
      <c r="AK62" s="63" t="str">
        <f t="shared" si="103"/>
        <v/>
      </c>
      <c r="AL62" s="63" t="str">
        <f t="shared" si="104"/>
        <v/>
      </c>
      <c r="AM62" s="63" t="str">
        <f t="shared" si="105"/>
        <v/>
      </c>
      <c r="AN62" s="63" t="str">
        <f t="shared" si="106"/>
        <v/>
      </c>
    </row>
    <row r="63" spans="1:40" ht="24.5" outlineLevel="1" thickTop="1" thickBot="1" x14ac:dyDescent="0.55000000000000004">
      <c r="B63" t="s">
        <v>2467</v>
      </c>
      <c r="C63" s="124" t="s">
        <v>2518</v>
      </c>
      <c r="D63" s="125" t="s">
        <v>1053</v>
      </c>
      <c r="E63" s="51"/>
      <c r="F63" s="52"/>
      <c r="G63" s="52"/>
      <c r="H63" s="51"/>
      <c r="I63" s="51"/>
      <c r="J63" s="53"/>
      <c r="K63" s="53"/>
      <c r="L63" s="54" t="str">
        <f t="shared" si="85"/>
        <v xml:space="preserve">            { line: "DE LA ESCLAVITUD DEL PECADO, (Sol,,14)", sC: "as r2"},</v>
      </c>
      <c r="M63" s="55" t="str">
        <f t="shared" si="86"/>
        <v>(</v>
      </c>
      <c r="N63" s="56" t="str">
        <f t="shared" si="2"/>
        <v>Sol</v>
      </c>
      <c r="O63" s="57" t="str">
        <f t="shared" si="87"/>
        <v>,</v>
      </c>
      <c r="P63" s="58" t="str">
        <f t="shared" si="4"/>
        <v/>
      </c>
      <c r="Q63" s="59" t="str">
        <f t="shared" si="88"/>
        <v>,</v>
      </c>
      <c r="R63" s="60">
        <f t="shared" si="6"/>
        <v>14</v>
      </c>
      <c r="S63" s="55" t="str">
        <f t="shared" si="89"/>
        <v>)</v>
      </c>
      <c r="T63" s="61" t="str">
        <f t="shared" si="90"/>
        <v/>
      </c>
      <c r="U63" s="62" t="str">
        <f t="shared" si="9"/>
        <v/>
      </c>
      <c r="V63" s="63" t="str">
        <f t="shared" si="91"/>
        <v/>
      </c>
      <c r="W63" s="64" t="str">
        <f t="shared" si="11"/>
        <v/>
      </c>
      <c r="X63" s="63" t="str">
        <f t="shared" si="92"/>
        <v/>
      </c>
      <c r="Y63" s="63" t="str">
        <f t="shared" si="93"/>
        <v/>
      </c>
      <c r="Z63" s="55" t="str">
        <f t="shared" si="94"/>
        <v/>
      </c>
      <c r="AA63" s="65" t="str">
        <f t="shared" si="95"/>
        <v/>
      </c>
      <c r="AB63" s="56" t="str">
        <f t="shared" si="16"/>
        <v/>
      </c>
      <c r="AC63" s="66" t="str">
        <f t="shared" si="96"/>
        <v/>
      </c>
      <c r="AD63" s="58" t="str">
        <f t="shared" si="97"/>
        <v/>
      </c>
      <c r="AE63" s="67" t="str">
        <f t="shared" si="98"/>
        <v/>
      </c>
      <c r="AF63" s="60" t="str">
        <f t="shared" si="99"/>
        <v/>
      </c>
      <c r="AG63" s="60" t="str">
        <f t="shared" si="100"/>
        <v/>
      </c>
      <c r="AH63" s="68" t="str">
        <f t="shared" si="101"/>
        <v/>
      </c>
      <c r="AI63" s="69" t="str">
        <f t="shared" si="23"/>
        <v/>
      </c>
      <c r="AJ63" s="63" t="str">
        <f t="shared" si="102"/>
        <v/>
      </c>
      <c r="AK63" s="63" t="str">
        <f t="shared" si="103"/>
        <v/>
      </c>
      <c r="AL63" s="63" t="str">
        <f t="shared" si="104"/>
        <v/>
      </c>
      <c r="AM63" s="63" t="str">
        <f t="shared" si="105"/>
        <v/>
      </c>
      <c r="AN63" s="63" t="str">
        <f t="shared" si="106"/>
        <v/>
      </c>
    </row>
    <row r="64" spans="1:40" ht="24.5" outlineLevel="1" thickTop="1" thickBot="1" x14ac:dyDescent="0.55000000000000004">
      <c r="B64" t="s">
        <v>1003</v>
      </c>
      <c r="C64" s="124" t="s">
        <v>2519</v>
      </c>
      <c r="D64" s="125" t="s">
        <v>1048</v>
      </c>
      <c r="E64" s="51"/>
      <c r="F64" s="52"/>
      <c r="G64" s="52"/>
      <c r="H64" s="51"/>
      <c r="I64" s="51"/>
      <c r="J64" s="53"/>
      <c r="K64" s="53"/>
      <c r="L64" s="54" t="str">
        <f t="shared" si="85"/>
        <v xml:space="preserve">            { line: "Y NOS TRANSFORMAS DÍA A DÍA, (Fa,,20)", sC: "as"},</v>
      </c>
      <c r="M64" s="55" t="str">
        <f t="shared" si="86"/>
        <v>(</v>
      </c>
      <c r="N64" s="56" t="str">
        <f t="shared" si="2"/>
        <v>Fa</v>
      </c>
      <c r="O64" s="57" t="str">
        <f t="shared" si="87"/>
        <v>,</v>
      </c>
      <c r="P64" s="58" t="str">
        <f t="shared" si="4"/>
        <v/>
      </c>
      <c r="Q64" s="59" t="str">
        <f t="shared" si="88"/>
        <v>,</v>
      </c>
      <c r="R64" s="60">
        <f t="shared" si="6"/>
        <v>20</v>
      </c>
      <c r="S64" s="55" t="str">
        <f t="shared" si="89"/>
        <v>)</v>
      </c>
      <c r="T64" s="61" t="str">
        <f t="shared" si="90"/>
        <v/>
      </c>
      <c r="U64" s="62" t="str">
        <f t="shared" si="9"/>
        <v/>
      </c>
      <c r="V64" s="63" t="str">
        <f t="shared" si="91"/>
        <v/>
      </c>
      <c r="W64" s="64" t="str">
        <f t="shared" si="11"/>
        <v/>
      </c>
      <c r="X64" s="63" t="str">
        <f t="shared" si="92"/>
        <v/>
      </c>
      <c r="Y64" s="63" t="str">
        <f t="shared" si="93"/>
        <v/>
      </c>
      <c r="Z64" s="55" t="str">
        <f t="shared" si="94"/>
        <v/>
      </c>
      <c r="AA64" s="65" t="str">
        <f t="shared" si="95"/>
        <v/>
      </c>
      <c r="AB64" s="56" t="str">
        <f t="shared" si="16"/>
        <v/>
      </c>
      <c r="AC64" s="66" t="str">
        <f t="shared" si="96"/>
        <v/>
      </c>
      <c r="AD64" s="58" t="str">
        <f t="shared" si="97"/>
        <v/>
      </c>
      <c r="AE64" s="67" t="str">
        <f t="shared" si="98"/>
        <v/>
      </c>
      <c r="AF64" s="60" t="str">
        <f t="shared" si="99"/>
        <v/>
      </c>
      <c r="AG64" s="60" t="str">
        <f t="shared" si="100"/>
        <v/>
      </c>
      <c r="AH64" s="68" t="str">
        <f t="shared" si="101"/>
        <v/>
      </c>
      <c r="AI64" s="69" t="str">
        <f t="shared" si="23"/>
        <v/>
      </c>
      <c r="AJ64" s="63" t="str">
        <f t="shared" si="102"/>
        <v/>
      </c>
      <c r="AK64" s="63" t="str">
        <f t="shared" si="103"/>
        <v/>
      </c>
      <c r="AL64" s="63" t="str">
        <f t="shared" si="104"/>
        <v/>
      </c>
      <c r="AM64" s="63" t="str">
        <f t="shared" si="105"/>
        <v/>
      </c>
      <c r="AN64" s="63" t="str">
        <f t="shared" si="106"/>
        <v/>
      </c>
    </row>
    <row r="65" spans="1:40" ht="24.5" outlineLevel="1" thickTop="1" thickBot="1" x14ac:dyDescent="0.55000000000000004">
      <c r="B65" t="s">
        <v>1003</v>
      </c>
      <c r="C65" s="124" t="s">
        <v>2520</v>
      </c>
      <c r="D65" s="125" t="s">
        <v>1015</v>
      </c>
      <c r="E65" s="51"/>
      <c r="F65" s="52"/>
      <c r="G65" s="52"/>
      <c r="H65" s="51"/>
      <c r="I65" s="51"/>
      <c r="J65" s="53"/>
      <c r="K65" s="53"/>
      <c r="L65" s="54" t="str">
        <f t="shared" si="85"/>
        <v xml:space="preserve">            { line: "EN LA IMAGEN DE TU HIJO., (Mi,,20)", sC: "as"},</v>
      </c>
      <c r="M65" s="55" t="str">
        <f t="shared" si="86"/>
        <v>(</v>
      </c>
      <c r="N65" s="56" t="str">
        <f t="shared" si="2"/>
        <v>Mi</v>
      </c>
      <c r="O65" s="57" t="str">
        <f t="shared" si="87"/>
        <v>,</v>
      </c>
      <c r="P65" s="58" t="str">
        <f t="shared" si="4"/>
        <v/>
      </c>
      <c r="Q65" s="59" t="str">
        <f t="shared" si="88"/>
        <v>,</v>
      </c>
      <c r="R65" s="60">
        <f t="shared" si="6"/>
        <v>20</v>
      </c>
      <c r="S65" s="55" t="str">
        <f t="shared" si="89"/>
        <v>)</v>
      </c>
      <c r="T65" s="61" t="str">
        <f t="shared" si="90"/>
        <v/>
      </c>
      <c r="U65" s="62" t="str">
        <f t="shared" si="9"/>
        <v/>
      </c>
      <c r="V65" s="63" t="str">
        <f t="shared" si="91"/>
        <v/>
      </c>
      <c r="W65" s="64" t="str">
        <f t="shared" si="11"/>
        <v/>
      </c>
      <c r="X65" s="63" t="str">
        <f t="shared" si="92"/>
        <v/>
      </c>
      <c r="Y65" s="63" t="str">
        <f t="shared" si="93"/>
        <v/>
      </c>
      <c r="Z65" s="55" t="str">
        <f t="shared" si="94"/>
        <v/>
      </c>
      <c r="AA65" s="65" t="str">
        <f t="shared" si="95"/>
        <v/>
      </c>
      <c r="AB65" s="56" t="str">
        <f t="shared" si="16"/>
        <v/>
      </c>
      <c r="AC65" s="66" t="str">
        <f t="shared" si="96"/>
        <v/>
      </c>
      <c r="AD65" s="58" t="str">
        <f t="shared" si="97"/>
        <v/>
      </c>
      <c r="AE65" s="67" t="str">
        <f t="shared" si="98"/>
        <v/>
      </c>
      <c r="AF65" s="60" t="str">
        <f t="shared" si="99"/>
        <v/>
      </c>
      <c r="AG65" s="60" t="str">
        <f t="shared" si="100"/>
        <v/>
      </c>
      <c r="AH65" s="68" t="str">
        <f t="shared" si="101"/>
        <v/>
      </c>
      <c r="AI65" s="69" t="str">
        <f t="shared" si="23"/>
        <v/>
      </c>
      <c r="AJ65" s="63" t="str">
        <f t="shared" si="102"/>
        <v/>
      </c>
      <c r="AK65" s="63" t="str">
        <f t="shared" si="103"/>
        <v/>
      </c>
      <c r="AL65" s="63" t="str">
        <f t="shared" si="104"/>
        <v/>
      </c>
      <c r="AM65" s="63" t="str">
        <f t="shared" si="105"/>
        <v/>
      </c>
      <c r="AN65" s="63" t="str">
        <f t="shared" si="106"/>
        <v/>
      </c>
    </row>
    <row r="66" spans="1:40" ht="26.5" thickTop="1" thickBot="1" x14ac:dyDescent="0.55000000000000004">
      <c r="A66" s="72"/>
      <c r="B66" s="72"/>
      <c r="C66" s="72"/>
      <c r="D66" s="73"/>
      <c r="E66" s="73"/>
      <c r="F66" s="73"/>
      <c r="G66" s="73"/>
      <c r="H66" s="73"/>
      <c r="I66" s="73"/>
      <c r="J66" s="73"/>
      <c r="K66" s="73"/>
      <c r="L66" s="74" t="s">
        <v>997</v>
      </c>
      <c r="M66" s="55"/>
      <c r="N66" s="56"/>
      <c r="O66" s="57"/>
      <c r="P66" s="58"/>
      <c r="Q66" s="59"/>
      <c r="R66" s="60" t="str">
        <f>IF(N66="Do",10,IF(N66="Re",22,IF(N66="Mi",20,IF(N66="Fa",20,IF(N66="Sol",14,IF(N66="La",20,IF(N66="Si",20,IF(N66="Do#",14,IF(N66="Fa#",15,IF(N66="Sol#",20,IF(N66="Si♭",17,"")))))))))))</f>
        <v/>
      </c>
      <c r="S66" s="55"/>
      <c r="T66" s="61"/>
      <c r="U66" s="62"/>
      <c r="V66" s="63"/>
      <c r="W66" s="64"/>
      <c r="X66" s="63"/>
      <c r="Y66" s="63"/>
      <c r="Z66" s="55"/>
      <c r="AA66" s="65"/>
      <c r="AB66" s="56"/>
      <c r="AC66" s="66"/>
      <c r="AD66" s="58"/>
      <c r="AE66" s="67"/>
      <c r="AF66" s="60"/>
      <c r="AG66" s="60"/>
      <c r="AH66" s="68"/>
      <c r="AI66" s="69"/>
      <c r="AJ66" s="63"/>
      <c r="AK66" s="63"/>
      <c r="AL66" s="63"/>
      <c r="AM66" s="63"/>
      <c r="AN66" s="63"/>
    </row>
    <row r="67" spans="1:40" ht="24.5" outlineLevel="1" thickTop="1" thickBot="1" x14ac:dyDescent="0.55000000000000004">
      <c r="B67" t="s">
        <v>2466</v>
      </c>
      <c r="C67" s="124" t="s">
        <v>2521</v>
      </c>
      <c r="D67" s="125" t="s">
        <v>1017</v>
      </c>
      <c r="E67" s="51" t="s">
        <v>1016</v>
      </c>
      <c r="F67" s="52" t="s">
        <v>1053</v>
      </c>
      <c r="G67" s="52"/>
      <c r="H67" s="51"/>
      <c r="I67" s="51"/>
      <c r="J67" s="53"/>
      <c r="K67" s="53"/>
      <c r="L67" s="54" t="str">
        <f t="shared" si="85"/>
        <v xml:space="preserve">            { line: "Alabamos y bendecimos tu nombre, (La,m,20)(Sol,,250)", sC: "pa"},</v>
      </c>
      <c r="M67" s="55" t="str">
        <f t="shared" si="86"/>
        <v>(</v>
      </c>
      <c r="N67" s="56" t="str">
        <f t="shared" si="2"/>
        <v>La</v>
      </c>
      <c r="O67" s="57" t="str">
        <f t="shared" si="87"/>
        <v>,</v>
      </c>
      <c r="P67" s="58" t="str">
        <f t="shared" si="4"/>
        <v>m</v>
      </c>
      <c r="Q67" s="59" t="str">
        <f t="shared" si="88"/>
        <v>,</v>
      </c>
      <c r="R67" s="60">
        <f t="shared" si="6"/>
        <v>20</v>
      </c>
      <c r="S67" s="55" t="str">
        <f t="shared" si="89"/>
        <v>)</v>
      </c>
      <c r="T67" s="61" t="str">
        <f t="shared" si="90"/>
        <v>(</v>
      </c>
      <c r="U67" s="62" t="str">
        <f t="shared" si="9"/>
        <v>Sol</v>
      </c>
      <c r="V67" s="63" t="str">
        <f t="shared" si="91"/>
        <v>,</v>
      </c>
      <c r="W67" s="64" t="str">
        <f t="shared" si="11"/>
        <v/>
      </c>
      <c r="X67" s="63" t="str">
        <f t="shared" si="92"/>
        <v>,</v>
      </c>
      <c r="Y67" s="63">
        <f t="shared" si="93"/>
        <v>250</v>
      </c>
      <c r="Z67" s="55" t="str">
        <f t="shared" si="94"/>
        <v>)</v>
      </c>
      <c r="AA67" s="65" t="str">
        <f t="shared" si="95"/>
        <v/>
      </c>
      <c r="AB67" s="56" t="str">
        <f t="shared" si="16"/>
        <v/>
      </c>
      <c r="AC67" s="66" t="str">
        <f t="shared" si="96"/>
        <v/>
      </c>
      <c r="AD67" s="58" t="str">
        <f t="shared" si="97"/>
        <v/>
      </c>
      <c r="AE67" s="67" t="str">
        <f t="shared" si="98"/>
        <v/>
      </c>
      <c r="AF67" s="60" t="str">
        <f t="shared" si="99"/>
        <v/>
      </c>
      <c r="AG67" s="60" t="str">
        <f t="shared" si="100"/>
        <v/>
      </c>
      <c r="AH67" s="68" t="str">
        <f t="shared" si="101"/>
        <v/>
      </c>
      <c r="AI67" s="69" t="str">
        <f t="shared" si="23"/>
        <v/>
      </c>
      <c r="AJ67" s="63" t="str">
        <f t="shared" si="102"/>
        <v/>
      </c>
      <c r="AK67" s="63" t="str">
        <f t="shared" si="103"/>
        <v/>
      </c>
      <c r="AL67" s="63" t="str">
        <f t="shared" si="104"/>
        <v/>
      </c>
      <c r="AM67" s="63" t="str">
        <f t="shared" si="105"/>
        <v/>
      </c>
      <c r="AN67" s="63" t="str">
        <f t="shared" si="106"/>
        <v/>
      </c>
    </row>
    <row r="68" spans="1:40" ht="24.5" outlineLevel="1" thickTop="1" thickBot="1" x14ac:dyDescent="0.55000000000000004">
      <c r="C68" s="124" t="s">
        <v>2522</v>
      </c>
      <c r="D68" s="125"/>
      <c r="E68" s="51"/>
      <c r="F68" s="52"/>
      <c r="G68" s="52"/>
      <c r="H68" s="51"/>
      <c r="I68" s="51"/>
      <c r="J68" s="53"/>
      <c r="K68" s="53"/>
      <c r="L68" s="54" t="str">
        <f t="shared" si="85"/>
        <v xml:space="preserve">            { line: "y te damos gracias, ", sC: ""},</v>
      </c>
      <c r="M68" s="55" t="str">
        <f t="shared" si="86"/>
        <v/>
      </c>
      <c r="N68" s="56" t="str">
        <f t="shared" si="2"/>
        <v/>
      </c>
      <c r="O68" s="57" t="str">
        <f t="shared" si="87"/>
        <v/>
      </c>
      <c r="P68" s="58" t="str">
        <f t="shared" si="4"/>
        <v/>
      </c>
      <c r="Q68" s="59" t="str">
        <f t="shared" si="88"/>
        <v/>
      </c>
      <c r="R68" s="60" t="str">
        <f t="shared" si="6"/>
        <v/>
      </c>
      <c r="S68" s="55" t="str">
        <f t="shared" si="89"/>
        <v/>
      </c>
      <c r="T68" s="61" t="str">
        <f t="shared" si="90"/>
        <v/>
      </c>
      <c r="U68" s="62" t="str">
        <f t="shared" si="9"/>
        <v/>
      </c>
      <c r="V68" s="63" t="str">
        <f t="shared" si="91"/>
        <v/>
      </c>
      <c r="W68" s="64" t="str">
        <f t="shared" si="11"/>
        <v/>
      </c>
      <c r="X68" s="63" t="str">
        <f t="shared" si="92"/>
        <v/>
      </c>
      <c r="Y68" s="63" t="str">
        <f t="shared" si="93"/>
        <v/>
      </c>
      <c r="Z68" s="55" t="str">
        <f t="shared" si="94"/>
        <v/>
      </c>
      <c r="AA68" s="65" t="str">
        <f t="shared" si="95"/>
        <v/>
      </c>
      <c r="AB68" s="56" t="str">
        <f t="shared" si="16"/>
        <v/>
      </c>
      <c r="AC68" s="66" t="str">
        <f t="shared" si="96"/>
        <v/>
      </c>
      <c r="AD68" s="58" t="str">
        <f t="shared" si="97"/>
        <v/>
      </c>
      <c r="AE68" s="67" t="str">
        <f t="shared" si="98"/>
        <v/>
      </c>
      <c r="AF68" s="60" t="str">
        <f t="shared" si="99"/>
        <v/>
      </c>
      <c r="AG68" s="60" t="str">
        <f t="shared" si="100"/>
        <v/>
      </c>
      <c r="AH68" s="68" t="str">
        <f t="shared" si="101"/>
        <v/>
      </c>
      <c r="AI68" s="69" t="str">
        <f t="shared" si="23"/>
        <v/>
      </c>
      <c r="AJ68" s="63" t="str">
        <f t="shared" si="102"/>
        <v/>
      </c>
      <c r="AK68" s="63" t="str">
        <f t="shared" si="103"/>
        <v/>
      </c>
      <c r="AL68" s="63" t="str">
        <f t="shared" si="104"/>
        <v/>
      </c>
      <c r="AM68" s="63" t="str">
        <f t="shared" si="105"/>
        <v/>
      </c>
      <c r="AN68" s="63" t="str">
        <f t="shared" si="106"/>
        <v/>
      </c>
    </row>
    <row r="69" spans="1:40" ht="24.5" outlineLevel="1" thickTop="1" thickBot="1" x14ac:dyDescent="0.55000000000000004">
      <c r="C69" s="124" t="s">
        <v>2523</v>
      </c>
      <c r="D69" s="125" t="s">
        <v>1017</v>
      </c>
      <c r="E69" s="51" t="s">
        <v>1016</v>
      </c>
      <c r="F69" s="52"/>
      <c r="G69" s="52"/>
      <c r="H69" s="51"/>
      <c r="I69" s="51"/>
      <c r="J69" s="53"/>
      <c r="K69" s="53"/>
      <c r="L69" s="54" t="str">
        <f t="shared" si="85"/>
        <v xml:space="preserve">            { line: "por las maravillas de tu misericordia., (La,m,20)", sC: ""},</v>
      </c>
      <c r="M69" s="55" t="str">
        <f t="shared" si="86"/>
        <v>(</v>
      </c>
      <c r="N69" s="56" t="str">
        <f t="shared" si="2"/>
        <v>La</v>
      </c>
      <c r="O69" s="57" t="str">
        <f t="shared" si="87"/>
        <v>,</v>
      </c>
      <c r="P69" s="58" t="str">
        <f t="shared" si="4"/>
        <v>m</v>
      </c>
      <c r="Q69" s="59" t="str">
        <f t="shared" si="88"/>
        <v>,</v>
      </c>
      <c r="R69" s="60">
        <f t="shared" si="6"/>
        <v>20</v>
      </c>
      <c r="S69" s="55" t="str">
        <f t="shared" si="89"/>
        <v>)</v>
      </c>
      <c r="T69" s="61" t="str">
        <f t="shared" si="90"/>
        <v/>
      </c>
      <c r="U69" s="62" t="str">
        <f t="shared" si="9"/>
        <v/>
      </c>
      <c r="V69" s="63" t="str">
        <f t="shared" si="91"/>
        <v/>
      </c>
      <c r="W69" s="64" t="str">
        <f t="shared" si="11"/>
        <v/>
      </c>
      <c r="X69" s="63" t="str">
        <f t="shared" si="92"/>
        <v/>
      </c>
      <c r="Y69" s="63" t="str">
        <f t="shared" si="93"/>
        <v/>
      </c>
      <c r="Z69" s="55" t="str">
        <f t="shared" si="94"/>
        <v/>
      </c>
      <c r="AA69" s="65" t="str">
        <f t="shared" si="95"/>
        <v/>
      </c>
      <c r="AB69" s="56" t="str">
        <f t="shared" si="16"/>
        <v/>
      </c>
      <c r="AC69" s="66" t="str">
        <f t="shared" si="96"/>
        <v/>
      </c>
      <c r="AD69" s="58" t="str">
        <f t="shared" si="97"/>
        <v/>
      </c>
      <c r="AE69" s="67" t="str">
        <f t="shared" si="98"/>
        <v/>
      </c>
      <c r="AF69" s="60" t="str">
        <f t="shared" si="99"/>
        <v/>
      </c>
      <c r="AG69" s="60" t="str">
        <f t="shared" si="100"/>
        <v/>
      </c>
      <c r="AH69" s="68" t="str">
        <f t="shared" si="101"/>
        <v/>
      </c>
      <c r="AI69" s="69" t="str">
        <f t="shared" si="23"/>
        <v/>
      </c>
      <c r="AJ69" s="63" t="str">
        <f t="shared" si="102"/>
        <v/>
      </c>
      <c r="AK69" s="63" t="str">
        <f t="shared" si="103"/>
        <v/>
      </c>
      <c r="AL69" s="63" t="str">
        <f t="shared" si="104"/>
        <v/>
      </c>
      <c r="AM69" s="63" t="str">
        <f t="shared" si="105"/>
        <v/>
      </c>
      <c r="AN69" s="63" t="str">
        <f t="shared" si="106"/>
        <v/>
      </c>
    </row>
    <row r="70" spans="1:40" ht="24.5" outlineLevel="1" thickTop="1" thickBot="1" x14ac:dyDescent="0.55000000000000004">
      <c r="C70" s="124" t="s">
        <v>2524</v>
      </c>
      <c r="D70" s="125" t="s">
        <v>1053</v>
      </c>
      <c r="E70" s="51"/>
      <c r="F70" s="52"/>
      <c r="G70" s="52"/>
      <c r="H70" s="51"/>
      <c r="I70" s="51"/>
      <c r="J70" s="53"/>
      <c r="K70" s="53"/>
      <c r="L70" s="54" t="str">
        <f t="shared" si="85"/>
        <v xml:space="preserve">            { line: "Y con los ángeles y los santos,, (Sol,,14)", sC: ""},</v>
      </c>
      <c r="M70" s="55" t="str">
        <f t="shared" si="86"/>
        <v>(</v>
      </c>
      <c r="N70" s="56" t="str">
        <f t="shared" si="2"/>
        <v>Sol</v>
      </c>
      <c r="O70" s="57" t="str">
        <f t="shared" si="87"/>
        <v>,</v>
      </c>
      <c r="P70" s="58" t="str">
        <f t="shared" si="4"/>
        <v/>
      </c>
      <c r="Q70" s="59" t="str">
        <f t="shared" si="88"/>
        <v>,</v>
      </c>
      <c r="R70" s="60">
        <f t="shared" si="6"/>
        <v>14</v>
      </c>
      <c r="S70" s="55" t="str">
        <f t="shared" si="89"/>
        <v>)</v>
      </c>
      <c r="T70" s="61" t="str">
        <f t="shared" si="90"/>
        <v/>
      </c>
      <c r="U70" s="62" t="str">
        <f t="shared" si="9"/>
        <v/>
      </c>
      <c r="V70" s="63" t="str">
        <f t="shared" si="91"/>
        <v/>
      </c>
      <c r="W70" s="64" t="str">
        <f t="shared" si="11"/>
        <v/>
      </c>
      <c r="X70" s="63" t="str">
        <f t="shared" si="92"/>
        <v/>
      </c>
      <c r="Y70" s="63" t="str">
        <f t="shared" si="93"/>
        <v/>
      </c>
      <c r="Z70" s="55" t="str">
        <f t="shared" si="94"/>
        <v/>
      </c>
      <c r="AA70" s="65" t="str">
        <f t="shared" si="95"/>
        <v/>
      </c>
      <c r="AB70" s="56" t="str">
        <f t="shared" si="16"/>
        <v/>
      </c>
      <c r="AC70" s="66" t="str">
        <f t="shared" si="96"/>
        <v/>
      </c>
      <c r="AD70" s="58" t="str">
        <f t="shared" si="97"/>
        <v/>
      </c>
      <c r="AE70" s="67" t="str">
        <f t="shared" si="98"/>
        <v/>
      </c>
      <c r="AF70" s="60" t="str">
        <f t="shared" si="99"/>
        <v/>
      </c>
      <c r="AG70" s="60" t="str">
        <f t="shared" si="100"/>
        <v/>
      </c>
      <c r="AH70" s="68" t="str">
        <f t="shared" si="101"/>
        <v/>
      </c>
      <c r="AI70" s="69" t="str">
        <f t="shared" si="23"/>
        <v/>
      </c>
      <c r="AJ70" s="63" t="str">
        <f t="shared" si="102"/>
        <v/>
      </c>
      <c r="AK70" s="63" t="str">
        <f t="shared" si="103"/>
        <v/>
      </c>
      <c r="AL70" s="63" t="str">
        <f t="shared" si="104"/>
        <v/>
      </c>
      <c r="AM70" s="63" t="str">
        <f t="shared" si="105"/>
        <v/>
      </c>
      <c r="AN70" s="63" t="str">
        <f t="shared" si="106"/>
        <v/>
      </c>
    </row>
    <row r="71" spans="1:40" ht="24.5" outlineLevel="1" thickTop="1" thickBot="1" x14ac:dyDescent="0.55000000000000004">
      <c r="C71" s="124" t="s">
        <v>2525</v>
      </c>
      <c r="D71" s="125" t="s">
        <v>1017</v>
      </c>
      <c r="E71" s="51" t="s">
        <v>1016</v>
      </c>
      <c r="F71" s="52" t="s">
        <v>1048</v>
      </c>
      <c r="G71" s="52"/>
      <c r="H71" s="51" t="s">
        <v>1017</v>
      </c>
      <c r="I71" s="51" t="s">
        <v>1016</v>
      </c>
      <c r="J71" s="53"/>
      <c r="K71" s="53"/>
      <c r="L71" s="54" t="str">
        <f t="shared" si="85"/>
        <v xml:space="preserve">            { line: "cantamos, cantamos el himno de tu gloria., (La,m,20)(Fa,,250)(La,m,350)", sC: ""},</v>
      </c>
      <c r="M71" s="55" t="str">
        <f t="shared" si="86"/>
        <v>(</v>
      </c>
      <c r="N71" s="56" t="str">
        <f t="shared" si="2"/>
        <v>La</v>
      </c>
      <c r="O71" s="57" t="str">
        <f t="shared" si="87"/>
        <v>,</v>
      </c>
      <c r="P71" s="58" t="str">
        <f t="shared" si="4"/>
        <v>m</v>
      </c>
      <c r="Q71" s="59" t="str">
        <f t="shared" si="88"/>
        <v>,</v>
      </c>
      <c r="R71" s="60">
        <f t="shared" si="6"/>
        <v>20</v>
      </c>
      <c r="S71" s="55" t="str">
        <f t="shared" si="89"/>
        <v>)</v>
      </c>
      <c r="T71" s="61" t="str">
        <f t="shared" si="90"/>
        <v>(</v>
      </c>
      <c r="U71" s="62" t="str">
        <f t="shared" si="9"/>
        <v>Fa</v>
      </c>
      <c r="V71" s="63" t="str">
        <f t="shared" si="91"/>
        <v>,</v>
      </c>
      <c r="W71" s="64" t="str">
        <f t="shared" si="11"/>
        <v/>
      </c>
      <c r="X71" s="63" t="str">
        <f t="shared" si="92"/>
        <v>,</v>
      </c>
      <c r="Y71" s="63">
        <f t="shared" si="93"/>
        <v>250</v>
      </c>
      <c r="Z71" s="55" t="str">
        <f t="shared" si="94"/>
        <v>)</v>
      </c>
      <c r="AA71" s="65" t="str">
        <f t="shared" si="95"/>
        <v>(</v>
      </c>
      <c r="AB71" s="56" t="str">
        <f t="shared" si="16"/>
        <v>La</v>
      </c>
      <c r="AC71" s="66" t="str">
        <f t="shared" si="96"/>
        <v>,</v>
      </c>
      <c r="AD71" s="58" t="str">
        <f t="shared" si="97"/>
        <v>m</v>
      </c>
      <c r="AE71" s="67" t="str">
        <f t="shared" si="98"/>
        <v>,</v>
      </c>
      <c r="AF71" s="60">
        <f t="shared" si="99"/>
        <v>350</v>
      </c>
      <c r="AG71" s="60" t="str">
        <f t="shared" si="100"/>
        <v>)</v>
      </c>
      <c r="AH71" s="68" t="str">
        <f t="shared" si="101"/>
        <v/>
      </c>
      <c r="AI71" s="69" t="str">
        <f t="shared" si="23"/>
        <v/>
      </c>
      <c r="AJ71" s="63" t="str">
        <f t="shared" si="102"/>
        <v/>
      </c>
      <c r="AK71" s="63" t="str">
        <f t="shared" si="103"/>
        <v/>
      </c>
      <c r="AL71" s="63" t="str">
        <f t="shared" si="104"/>
        <v/>
      </c>
      <c r="AM71" s="63" t="str">
        <f t="shared" si="105"/>
        <v/>
      </c>
      <c r="AN71" s="63" t="str">
        <f t="shared" si="106"/>
        <v/>
      </c>
    </row>
    <row r="72" spans="1:40" ht="26.5" thickTop="1" thickBot="1" x14ac:dyDescent="0.55000000000000004">
      <c r="A72" s="72"/>
      <c r="B72" s="72"/>
      <c r="C72" s="72"/>
      <c r="D72" s="73"/>
      <c r="E72" s="73"/>
      <c r="F72" s="73"/>
      <c r="G72" s="73"/>
      <c r="H72" s="73"/>
      <c r="I72" s="73"/>
      <c r="J72" s="73"/>
      <c r="K72" s="73"/>
      <c r="L72" s="74" t="s">
        <v>997</v>
      </c>
      <c r="M72" s="55"/>
      <c r="N72" s="56"/>
      <c r="O72" s="57"/>
      <c r="P72" s="58"/>
      <c r="Q72" s="59"/>
      <c r="R72" s="60" t="str">
        <f>IF(N72="Do",10,IF(N72="Re",22,IF(N72="Mi",20,IF(N72="Fa",20,IF(N72="Sol",14,IF(N72="La",20,IF(N72="Si",20,IF(N72="Do#",14,IF(N72="Fa#",15,IF(N72="Sol#",20,IF(N72="Si♭",17,"")))))))))))</f>
        <v/>
      </c>
      <c r="S72" s="55"/>
      <c r="T72" s="61"/>
      <c r="U72" s="62"/>
      <c r="V72" s="63"/>
      <c r="W72" s="64"/>
      <c r="X72" s="63"/>
      <c r="Y72" s="63"/>
      <c r="Z72" s="55"/>
      <c r="AA72" s="65"/>
      <c r="AB72" s="56"/>
      <c r="AC72" s="66"/>
      <c r="AD72" s="58"/>
      <c r="AE72" s="67"/>
      <c r="AF72" s="60"/>
      <c r="AG72" s="60"/>
      <c r="AH72" s="68"/>
      <c r="AI72" s="69"/>
      <c r="AJ72" s="63"/>
      <c r="AK72" s="63"/>
      <c r="AL72" s="63"/>
      <c r="AM72" s="63"/>
      <c r="AN72" s="63"/>
    </row>
    <row r="73" spans="1:40" ht="24.5" outlineLevel="1" thickTop="1" thickBot="1" x14ac:dyDescent="0.55000000000000004">
      <c r="B73" t="s">
        <v>1001</v>
      </c>
      <c r="C73" s="124" t="s">
        <v>2526</v>
      </c>
      <c r="D73" s="125"/>
      <c r="E73" s="51"/>
      <c r="F73" s="52"/>
      <c r="G73" s="52"/>
      <c r="H73" s="51"/>
      <c r="I73" s="51"/>
      <c r="J73" s="53"/>
      <c r="K73" s="53"/>
      <c r="L73" s="54" t="str">
        <f t="shared" si="85"/>
        <v xml:space="preserve">            { line: "SANTO, SANTO, SANTO…, ", sC: "ta as"},</v>
      </c>
      <c r="M73" s="55" t="str">
        <f t="shared" si="86"/>
        <v/>
      </c>
      <c r="N73" s="56" t="str">
        <f t="shared" si="2"/>
        <v/>
      </c>
      <c r="O73" s="57" t="str">
        <f t="shared" si="87"/>
        <v/>
      </c>
      <c r="P73" s="58" t="str">
        <f t="shared" si="4"/>
        <v/>
      </c>
      <c r="Q73" s="59" t="str">
        <f t="shared" si="88"/>
        <v/>
      </c>
      <c r="R73" s="60" t="str">
        <f t="shared" si="6"/>
        <v/>
      </c>
      <c r="S73" s="55" t="str">
        <f t="shared" si="89"/>
        <v/>
      </c>
      <c r="T73" s="61" t="str">
        <f t="shared" si="90"/>
        <v/>
      </c>
      <c r="U73" s="62" t="str">
        <f t="shared" si="9"/>
        <v/>
      </c>
      <c r="V73" s="63" t="str">
        <f t="shared" si="91"/>
        <v/>
      </c>
      <c r="W73" s="64" t="str">
        <f t="shared" si="11"/>
        <v/>
      </c>
      <c r="X73" s="63" t="str">
        <f t="shared" si="92"/>
        <v/>
      </c>
      <c r="Y73" s="63" t="str">
        <f t="shared" si="93"/>
        <v/>
      </c>
      <c r="Z73" s="55" t="str">
        <f t="shared" si="94"/>
        <v/>
      </c>
      <c r="AA73" s="65" t="str">
        <f t="shared" si="95"/>
        <v/>
      </c>
      <c r="AB73" s="56" t="str">
        <f t="shared" si="16"/>
        <v/>
      </c>
      <c r="AC73" s="66" t="str">
        <f t="shared" si="96"/>
        <v/>
      </c>
      <c r="AD73" s="58" t="str">
        <f t="shared" si="97"/>
        <v/>
      </c>
      <c r="AE73" s="67" t="str">
        <f t="shared" si="98"/>
        <v/>
      </c>
      <c r="AF73" s="60" t="str">
        <f t="shared" si="99"/>
        <v/>
      </c>
      <c r="AG73" s="60" t="str">
        <f t="shared" si="100"/>
        <v/>
      </c>
      <c r="AH73" s="68" t="str">
        <f t="shared" si="101"/>
        <v/>
      </c>
      <c r="AI73" s="69" t="str">
        <f t="shared" si="23"/>
        <v/>
      </c>
      <c r="AJ73" s="63" t="str">
        <f t="shared" si="102"/>
        <v/>
      </c>
      <c r="AK73" s="63" t="str">
        <f t="shared" si="103"/>
        <v/>
      </c>
      <c r="AL73" s="63" t="str">
        <f t="shared" si="104"/>
        <v/>
      </c>
      <c r="AM73" s="63" t="str">
        <f t="shared" si="105"/>
        <v/>
      </c>
      <c r="AN73" s="63" t="str">
        <f t="shared" si="106"/>
        <v/>
      </c>
    </row>
    <row r="74" spans="1:40" ht="24" customHeight="1" thickTop="1" x14ac:dyDescent="0.6">
      <c r="A74" s="94"/>
      <c r="B74" s="94"/>
      <c r="C74" s="94"/>
      <c r="D74" s="94"/>
      <c r="E74" s="94"/>
      <c r="F74" s="94"/>
      <c r="G74" s="94"/>
      <c r="H74" s="94"/>
      <c r="I74" s="94"/>
      <c r="J74" s="94"/>
      <c r="K74" s="94"/>
      <c r="L74" s="98" t="str">
        <f ca="1">_xlfn.CONCAT("]}, // ULTIMA LINEA DEL CANTO: ",L1)</f>
        <v>]}, // ULTIMA LINEA DEL CANTO: CELEBRACIÓN PENITENCIAL (BENDICIÓN PENITENCIAL )</v>
      </c>
      <c r="M74" s="94"/>
    </row>
    <row r="75" spans="1:40" ht="20.5" x14ac:dyDescent="0.35">
      <c r="L75" s="99" t="s">
        <v>1012</v>
      </c>
      <c r="M75" s="100"/>
    </row>
    <row r="76" spans="1:40" ht="15" hidden="1" outlineLevel="1" thickBot="1" x14ac:dyDescent="0.4">
      <c r="M76" s="100"/>
    </row>
    <row r="77" spans="1:40" ht="26.5" hidden="1" outlineLevel="1" thickTop="1" thickBot="1" x14ac:dyDescent="0.55000000000000004">
      <c r="A77" s="72"/>
      <c r="B77" s="72"/>
      <c r="C77" s="72"/>
      <c r="D77" s="73"/>
      <c r="E77" s="73"/>
      <c r="F77" s="73"/>
      <c r="G77" s="73"/>
      <c r="H77" s="73"/>
      <c r="I77" s="73"/>
      <c r="J77" s="73"/>
      <c r="K77" s="73"/>
      <c r="L77" s="74" t="s">
        <v>997</v>
      </c>
      <c r="M77" s="55"/>
      <c r="N77" s="56"/>
      <c r="O77" s="57"/>
      <c r="P77" s="58"/>
      <c r="Q77" s="59"/>
      <c r="R77" s="60" t="str">
        <f t="shared" ref="R77:R86" si="107">IF(N77="Do",10,IF(N77="Re",22,IF(N77="Mi",20,IF(N77="Fa",20,IF(N77="Sol",14,IF(N77="La",20,IF(N77="Si",20,IF(N77="Do#",14,IF(N77="Fa#",15,IF(N77="Sol#",20,IF(N77="Si♭",17,"")))))))))))</f>
        <v/>
      </c>
      <c r="S77" s="55"/>
      <c r="T77" s="61"/>
      <c r="U77" s="62"/>
      <c r="V77" s="63"/>
      <c r="W77" s="64"/>
      <c r="X77" s="63"/>
      <c r="Y77" s="63"/>
      <c r="Z77" s="55"/>
      <c r="AA77" s="65"/>
      <c r="AB77" s="56"/>
      <c r="AC77" s="66"/>
      <c r="AD77" s="58"/>
      <c r="AE77" s="67"/>
      <c r="AF77" s="60"/>
      <c r="AG77" s="60"/>
      <c r="AH77" s="68"/>
      <c r="AI77" s="69"/>
      <c r="AJ77" s="63"/>
      <c r="AK77" s="63"/>
      <c r="AL77" s="63"/>
      <c r="AM77" s="63"/>
      <c r="AN77" s="63"/>
    </row>
    <row r="78" spans="1:40" ht="24.5" hidden="1" outlineLevel="1" thickTop="1" thickBot="1" x14ac:dyDescent="0.55000000000000004">
      <c r="C78" s="78" t="s">
        <v>999</v>
      </c>
      <c r="D78" s="79"/>
      <c r="E78" s="79"/>
      <c r="F78" s="79"/>
      <c r="G78" s="79"/>
      <c r="H78" s="79"/>
      <c r="I78" s="79"/>
      <c r="J78" s="79"/>
      <c r="K78" s="79"/>
      <c r="L78" s="134" t="s">
        <v>1000</v>
      </c>
      <c r="M78" s="55" t="str">
        <f t="shared" ref="M78:M85" si="108">IF(N78="","","(")</f>
        <v/>
      </c>
      <c r="N78" s="56" t="str">
        <f t="shared" ref="N78:N85" si="109">IF(D78="","",D78)</f>
        <v/>
      </c>
      <c r="O78" s="57" t="str">
        <f t="shared" ref="O78:O85" si="110">IF(N78="","",",")</f>
        <v/>
      </c>
      <c r="P78" s="58" t="str">
        <f t="shared" ref="P78:P85" si="111">IF(E78="","",E78)</f>
        <v/>
      </c>
      <c r="Q78" s="59" t="str">
        <f t="shared" ref="Q78:Q85" si="112">IF(N78="","",",")</f>
        <v/>
      </c>
      <c r="R78" s="60" t="str">
        <f t="shared" si="107"/>
        <v/>
      </c>
      <c r="S78" s="55" t="str">
        <f t="shared" ref="S78:S85" si="113">IF(N78="","",")")</f>
        <v/>
      </c>
      <c r="T78" s="61" t="str">
        <f t="shared" ref="T78:T85" si="114">IF(U78="","","(")</f>
        <v/>
      </c>
      <c r="U78" s="62" t="str">
        <f t="shared" ref="U78:U85" si="115">IF(F78="","",F78)</f>
        <v/>
      </c>
      <c r="V78" s="63" t="str">
        <f t="shared" ref="V78:V85" si="116">IF(U78="","",",")</f>
        <v/>
      </c>
      <c r="W78" s="64" t="str">
        <f t="shared" ref="W78:W85" si="117">IF(G78="","",G78)</f>
        <v/>
      </c>
      <c r="X78" s="63" t="str">
        <f t="shared" ref="X78:X85" si="118">IF(U78="","",",")</f>
        <v/>
      </c>
      <c r="Y78" s="63" t="str">
        <f t="shared" ref="Y78:Y85" si="119">IF(U78="","",250)</f>
        <v/>
      </c>
      <c r="Z78" s="55" t="str">
        <f t="shared" ref="Z78:Z85" si="120">IF(U78="","",")")</f>
        <v/>
      </c>
      <c r="AA78" s="65" t="str">
        <f t="shared" ref="AA78:AA85" si="121">IF(AB78="","","(")</f>
        <v/>
      </c>
      <c r="AB78" s="56" t="str">
        <f t="shared" ref="AB78:AB85" si="122">IF(H78="","",H78)</f>
        <v/>
      </c>
      <c r="AC78" s="66" t="str">
        <f t="shared" ref="AC78:AC85" si="123">IF(AB78="","",",")</f>
        <v/>
      </c>
      <c r="AD78" s="58" t="str">
        <f t="shared" ref="AD78:AD85" si="124">IF(I78="","",I78)</f>
        <v/>
      </c>
      <c r="AE78" s="67" t="str">
        <f t="shared" ref="AE78:AE85" si="125">IF(AB78="","",",")</f>
        <v/>
      </c>
      <c r="AF78" s="60" t="str">
        <f t="shared" ref="AF78:AF85" si="126">IF(AB78="","",350)</f>
        <v/>
      </c>
      <c r="AG78" s="60" t="str">
        <f t="shared" ref="AG78:AG85" si="127">IF(AB78="","",")")</f>
        <v/>
      </c>
      <c r="AH78" s="68" t="str">
        <f t="shared" ref="AH78:AH85" si="128">IF(AI78="","","(")</f>
        <v/>
      </c>
      <c r="AI78" s="69" t="str">
        <f t="shared" ref="AI78:AI85" si="129">IF(J78="","",J78)</f>
        <v/>
      </c>
      <c r="AJ78" s="63" t="str">
        <f t="shared" ref="AJ78:AJ85" si="130">IF(AI78="","",",")</f>
        <v/>
      </c>
      <c r="AK78" s="63" t="str">
        <f t="shared" ref="AK78:AK85" si="131">IF(K78="","",K78)</f>
        <v/>
      </c>
      <c r="AL78" s="63" t="str">
        <f t="shared" ref="AL78:AL85" si="132">IF(AI78="","",",")</f>
        <v/>
      </c>
      <c r="AM78" s="63" t="str">
        <f t="shared" ref="AM78:AM85" si="133">IF(AI78="","",450)</f>
        <v/>
      </c>
      <c r="AN78" s="63" t="str">
        <f t="shared" ref="AN78:AN85" si="134">IF(AI78="","",")")</f>
        <v/>
      </c>
    </row>
    <row r="79" spans="1:40" ht="24.5" hidden="1" outlineLevel="1" thickTop="1" thickBot="1" x14ac:dyDescent="0.55000000000000004">
      <c r="B79" t="s">
        <v>1001</v>
      </c>
      <c r="C79" s="81" t="s">
        <v>1002</v>
      </c>
      <c r="D79" s="82"/>
      <c r="E79" s="82"/>
      <c r="F79" s="82"/>
      <c r="G79" s="82"/>
      <c r="H79" s="82"/>
      <c r="I79" s="82"/>
      <c r="J79" s="82"/>
      <c r="K79" s="82"/>
      <c r="L79" s="135" t="str">
        <f>IF(C79="","",_xlfn.CONCAT("       triggerLine: ","""",C79,", ",M79:AN79,""", sC: ","""",B79,""", lines: ["))</f>
        <v xml:space="preserve">       triggerLine: "ASAMBLEA UNO, ", sC: "ta as", lines: [</v>
      </c>
      <c r="M79" s="55" t="str">
        <f t="shared" si="108"/>
        <v/>
      </c>
      <c r="N79" s="56" t="str">
        <f t="shared" si="109"/>
        <v/>
      </c>
      <c r="O79" s="57" t="str">
        <f t="shared" si="110"/>
        <v/>
      </c>
      <c r="P79" s="58" t="str">
        <f t="shared" si="111"/>
        <v/>
      </c>
      <c r="Q79" s="59" t="str">
        <f t="shared" si="112"/>
        <v/>
      </c>
      <c r="R79" s="60" t="str">
        <f t="shared" si="107"/>
        <v/>
      </c>
      <c r="S79" s="55" t="str">
        <f t="shared" si="113"/>
        <v/>
      </c>
      <c r="T79" s="61" t="str">
        <f t="shared" si="114"/>
        <v/>
      </c>
      <c r="U79" s="62" t="str">
        <f t="shared" si="115"/>
        <v/>
      </c>
      <c r="V79" s="63" t="str">
        <f t="shared" si="116"/>
        <v/>
      </c>
      <c r="W79" s="64" t="str">
        <f t="shared" si="117"/>
        <v/>
      </c>
      <c r="X79" s="63" t="str">
        <f t="shared" si="118"/>
        <v/>
      </c>
      <c r="Y79" s="63" t="str">
        <f t="shared" si="119"/>
        <v/>
      </c>
      <c r="Z79" s="55" t="str">
        <f t="shared" si="120"/>
        <v/>
      </c>
      <c r="AA79" s="65" t="str">
        <f t="shared" si="121"/>
        <v/>
      </c>
      <c r="AB79" s="56" t="str">
        <f t="shared" si="122"/>
        <v/>
      </c>
      <c r="AC79" s="66" t="str">
        <f t="shared" si="123"/>
        <v/>
      </c>
      <c r="AD79" s="58" t="str">
        <f t="shared" si="124"/>
        <v/>
      </c>
      <c r="AE79" s="67" t="str">
        <f t="shared" si="125"/>
        <v/>
      </c>
      <c r="AF79" s="60" t="str">
        <f t="shared" si="126"/>
        <v/>
      </c>
      <c r="AG79" s="60" t="str">
        <f t="shared" si="127"/>
        <v/>
      </c>
      <c r="AH79" s="68" t="str">
        <f t="shared" si="128"/>
        <v/>
      </c>
      <c r="AI79" s="69" t="str">
        <f t="shared" si="129"/>
        <v/>
      </c>
      <c r="AJ79" s="63" t="str">
        <f t="shared" si="130"/>
        <v/>
      </c>
      <c r="AK79" s="63" t="str">
        <f t="shared" si="131"/>
        <v/>
      </c>
      <c r="AL79" s="63" t="str">
        <f t="shared" si="132"/>
        <v/>
      </c>
      <c r="AM79" s="63" t="str">
        <f t="shared" si="133"/>
        <v/>
      </c>
      <c r="AN79" s="63" t="str">
        <f t="shared" si="134"/>
        <v/>
      </c>
    </row>
    <row r="80" spans="1:40" ht="24.5" hidden="1" outlineLevel="1" thickTop="1" thickBot="1" x14ac:dyDescent="0.55000000000000004">
      <c r="B80" t="s">
        <v>1003</v>
      </c>
      <c r="C80" s="84" t="s">
        <v>1004</v>
      </c>
      <c r="D80" s="85"/>
      <c r="E80" s="85"/>
      <c r="F80" s="85"/>
      <c r="G80" s="85"/>
      <c r="H80" s="86"/>
      <c r="I80" s="86"/>
      <c r="J80" s="86"/>
      <c r="K80" s="86"/>
      <c r="L80" s="136" t="str">
        <f>IF(C80="","",_xlfn.CONCAT("            { line: ","""",C80,", ",M80:AN80,""", sC: ","""",B80,"""},"))</f>
        <v xml:space="preserve">            { line: "ASAMBLEA DOS, ", sC: "as"},</v>
      </c>
      <c r="M80" s="55" t="str">
        <f t="shared" si="108"/>
        <v/>
      </c>
      <c r="N80" s="56" t="str">
        <f t="shared" si="109"/>
        <v/>
      </c>
      <c r="O80" s="57" t="str">
        <f t="shared" si="110"/>
        <v/>
      </c>
      <c r="P80" s="58" t="str">
        <f t="shared" si="111"/>
        <v/>
      </c>
      <c r="Q80" s="59" t="str">
        <f t="shared" si="112"/>
        <v/>
      </c>
      <c r="R80" s="60" t="str">
        <f t="shared" si="107"/>
        <v/>
      </c>
      <c r="S80" s="55" t="str">
        <f t="shared" si="113"/>
        <v/>
      </c>
      <c r="T80" s="61" t="str">
        <f t="shared" si="114"/>
        <v/>
      </c>
      <c r="U80" s="62" t="str">
        <f t="shared" si="115"/>
        <v/>
      </c>
      <c r="V80" s="63" t="str">
        <f t="shared" si="116"/>
        <v/>
      </c>
      <c r="W80" s="64" t="str">
        <f t="shared" si="117"/>
        <v/>
      </c>
      <c r="X80" s="63" t="str">
        <f t="shared" si="118"/>
        <v/>
      </c>
      <c r="Y80" s="63" t="str">
        <f t="shared" si="119"/>
        <v/>
      </c>
      <c r="Z80" s="55" t="str">
        <f t="shared" si="120"/>
        <v/>
      </c>
      <c r="AA80" s="65" t="str">
        <f t="shared" si="121"/>
        <v/>
      </c>
      <c r="AB80" s="56" t="str">
        <f t="shared" si="122"/>
        <v/>
      </c>
      <c r="AC80" s="66" t="str">
        <f t="shared" si="123"/>
        <v/>
      </c>
      <c r="AD80" s="58" t="str">
        <f t="shared" si="124"/>
        <v/>
      </c>
      <c r="AE80" s="67" t="str">
        <f t="shared" si="125"/>
        <v/>
      </c>
      <c r="AF80" s="60" t="str">
        <f t="shared" si="126"/>
        <v/>
      </c>
      <c r="AG80" s="60" t="str">
        <f t="shared" si="127"/>
        <v/>
      </c>
      <c r="AH80" s="68" t="str">
        <f t="shared" si="128"/>
        <v/>
      </c>
      <c r="AI80" s="69" t="str">
        <f t="shared" si="129"/>
        <v/>
      </c>
      <c r="AJ80" s="63" t="str">
        <f t="shared" si="130"/>
        <v/>
      </c>
      <c r="AK80" s="63" t="str">
        <f t="shared" si="131"/>
        <v/>
      </c>
      <c r="AL80" s="63" t="str">
        <f t="shared" si="132"/>
        <v/>
      </c>
      <c r="AM80" s="63" t="str">
        <f t="shared" si="133"/>
        <v/>
      </c>
      <c r="AN80" s="63" t="str">
        <f t="shared" si="134"/>
        <v/>
      </c>
    </row>
    <row r="81" spans="1:40" ht="24.5" hidden="1" outlineLevel="1" thickTop="1" thickBot="1" x14ac:dyDescent="0.55000000000000004">
      <c r="B81" t="s">
        <v>1003</v>
      </c>
      <c r="C81" s="84" t="s">
        <v>1005</v>
      </c>
      <c r="D81" s="88"/>
      <c r="E81" s="88"/>
      <c r="F81" s="88"/>
      <c r="G81" s="88"/>
      <c r="H81" s="89"/>
      <c r="I81" s="89"/>
      <c r="J81" s="89"/>
      <c r="K81" s="89"/>
      <c r="L81" s="136" t="str">
        <f>IF(C81="","",_xlfn.CONCAT("            { line: ","""",C81,", ",M81:AN81,""", sC: ","""",B81,"""},"))</f>
        <v xml:space="preserve">            { line: "ASAMBLEA TRES, ", sC: "as"},</v>
      </c>
      <c r="M81" s="55" t="str">
        <f t="shared" si="108"/>
        <v/>
      </c>
      <c r="N81" s="56" t="str">
        <f t="shared" si="109"/>
        <v/>
      </c>
      <c r="O81" s="57" t="str">
        <f t="shared" si="110"/>
        <v/>
      </c>
      <c r="P81" s="58" t="str">
        <f t="shared" si="111"/>
        <v/>
      </c>
      <c r="Q81" s="59" t="str">
        <f t="shared" si="112"/>
        <v/>
      </c>
      <c r="R81" s="60" t="str">
        <f t="shared" si="107"/>
        <v/>
      </c>
      <c r="S81" s="55" t="str">
        <f t="shared" si="113"/>
        <v/>
      </c>
      <c r="T81" s="61" t="str">
        <f t="shared" si="114"/>
        <v/>
      </c>
      <c r="U81" s="62" t="str">
        <f t="shared" si="115"/>
        <v/>
      </c>
      <c r="V81" s="63" t="str">
        <f t="shared" si="116"/>
        <v/>
      </c>
      <c r="W81" s="64" t="str">
        <f t="shared" si="117"/>
        <v/>
      </c>
      <c r="X81" s="63" t="str">
        <f t="shared" si="118"/>
        <v/>
      </c>
      <c r="Y81" s="63" t="str">
        <f t="shared" si="119"/>
        <v/>
      </c>
      <c r="Z81" s="55" t="str">
        <f t="shared" si="120"/>
        <v/>
      </c>
      <c r="AA81" s="65" t="str">
        <f t="shared" si="121"/>
        <v/>
      </c>
      <c r="AB81" s="56" t="str">
        <f t="shared" si="122"/>
        <v/>
      </c>
      <c r="AC81" s="66" t="str">
        <f t="shared" si="123"/>
        <v/>
      </c>
      <c r="AD81" s="58" t="str">
        <f t="shared" si="124"/>
        <v/>
      </c>
      <c r="AE81" s="67" t="str">
        <f t="shared" si="125"/>
        <v/>
      </c>
      <c r="AF81" s="60" t="str">
        <f t="shared" si="126"/>
        <v/>
      </c>
      <c r="AG81" s="60" t="str">
        <f t="shared" si="127"/>
        <v/>
      </c>
      <c r="AH81" s="68" t="str">
        <f t="shared" si="128"/>
        <v/>
      </c>
      <c r="AI81" s="69" t="str">
        <f t="shared" si="129"/>
        <v/>
      </c>
      <c r="AJ81" s="63" t="str">
        <f t="shared" si="130"/>
        <v/>
      </c>
      <c r="AK81" s="63" t="str">
        <f t="shared" si="131"/>
        <v/>
      </c>
      <c r="AL81" s="63" t="str">
        <f t="shared" si="132"/>
        <v/>
      </c>
      <c r="AM81" s="63" t="str">
        <f t="shared" si="133"/>
        <v/>
      </c>
      <c r="AN81" s="63" t="str">
        <f t="shared" si="134"/>
        <v/>
      </c>
    </row>
    <row r="82" spans="1:40" ht="24.5" hidden="1" outlineLevel="1" thickTop="1" thickBot="1" x14ac:dyDescent="0.55000000000000004">
      <c r="B82" t="s">
        <v>1003</v>
      </c>
      <c r="C82" s="84" t="s">
        <v>1006</v>
      </c>
      <c r="D82" s="85"/>
      <c r="E82" s="85"/>
      <c r="F82" s="85"/>
      <c r="G82" s="85"/>
      <c r="H82" s="86"/>
      <c r="I82" s="86"/>
      <c r="J82" s="86"/>
      <c r="K82" s="86"/>
      <c r="L82" s="136" t="str">
        <f>IF(C82="","",_xlfn.CONCAT("            { line: ","""",C82,", ",M82:AN82,""", sC: ","""",B82,"""},"))</f>
        <v xml:space="preserve">            { line: "ASAMBLEA CUATRO, ", sC: "as"},</v>
      </c>
      <c r="M82" s="55" t="str">
        <f t="shared" si="108"/>
        <v/>
      </c>
      <c r="N82" s="56" t="str">
        <f t="shared" si="109"/>
        <v/>
      </c>
      <c r="O82" s="57" t="str">
        <f t="shared" si="110"/>
        <v/>
      </c>
      <c r="P82" s="58" t="str">
        <f t="shared" si="111"/>
        <v/>
      </c>
      <c r="Q82" s="59" t="str">
        <f t="shared" si="112"/>
        <v/>
      </c>
      <c r="R82" s="60" t="str">
        <f t="shared" si="107"/>
        <v/>
      </c>
      <c r="S82" s="55" t="str">
        <f t="shared" si="113"/>
        <v/>
      </c>
      <c r="T82" s="61" t="str">
        <f t="shared" si="114"/>
        <v/>
      </c>
      <c r="U82" s="62" t="str">
        <f t="shared" si="115"/>
        <v/>
      </c>
      <c r="V82" s="63" t="str">
        <f t="shared" si="116"/>
        <v/>
      </c>
      <c r="W82" s="64" t="str">
        <f t="shared" si="117"/>
        <v/>
      </c>
      <c r="X82" s="63" t="str">
        <f t="shared" si="118"/>
        <v/>
      </c>
      <c r="Y82" s="63" t="str">
        <f t="shared" si="119"/>
        <v/>
      </c>
      <c r="Z82" s="55" t="str">
        <f t="shared" si="120"/>
        <v/>
      </c>
      <c r="AA82" s="65" t="str">
        <f t="shared" si="121"/>
        <v/>
      </c>
      <c r="AB82" s="56" t="str">
        <f t="shared" si="122"/>
        <v/>
      </c>
      <c r="AC82" s="66" t="str">
        <f t="shared" si="123"/>
        <v/>
      </c>
      <c r="AD82" s="58" t="str">
        <f t="shared" si="124"/>
        <v/>
      </c>
      <c r="AE82" s="67" t="str">
        <f t="shared" si="125"/>
        <v/>
      </c>
      <c r="AF82" s="60" t="str">
        <f t="shared" si="126"/>
        <v/>
      </c>
      <c r="AG82" s="60" t="str">
        <f t="shared" si="127"/>
        <v/>
      </c>
      <c r="AH82" s="68" t="str">
        <f t="shared" si="128"/>
        <v/>
      </c>
      <c r="AI82" s="69" t="str">
        <f t="shared" si="129"/>
        <v/>
      </c>
      <c r="AJ82" s="63" t="str">
        <f t="shared" si="130"/>
        <v/>
      </c>
      <c r="AK82" s="63" t="str">
        <f t="shared" si="131"/>
        <v/>
      </c>
      <c r="AL82" s="63" t="str">
        <f t="shared" si="132"/>
        <v/>
      </c>
      <c r="AM82" s="63" t="str">
        <f t="shared" si="133"/>
        <v/>
      </c>
      <c r="AN82" s="63" t="str">
        <f t="shared" si="134"/>
        <v/>
      </c>
    </row>
    <row r="83" spans="1:40" ht="24.5" hidden="1" outlineLevel="1" thickTop="1" thickBot="1" x14ac:dyDescent="0.55000000000000004">
      <c r="B83" t="s">
        <v>1003</v>
      </c>
      <c r="C83" s="84" t="s">
        <v>1007</v>
      </c>
      <c r="D83" s="88"/>
      <c r="E83" s="88"/>
      <c r="F83" s="88"/>
      <c r="G83" s="88"/>
      <c r="H83" s="89"/>
      <c r="I83" s="89"/>
      <c r="J83" s="89"/>
      <c r="K83" s="89"/>
      <c r="L83" s="136" t="str">
        <f>IF(C83="","",_xlfn.CONCAT("            { line: ","""",C83,", ",M83:AN83,""", sC: ","""",B83,"""},"))</f>
        <v xml:space="preserve">            { line: "ASAMBLEA CISCO, ", sC: "as"},</v>
      </c>
      <c r="M83" s="55" t="str">
        <f t="shared" si="108"/>
        <v/>
      </c>
      <c r="N83" s="56" t="str">
        <f t="shared" si="109"/>
        <v/>
      </c>
      <c r="O83" s="57" t="str">
        <f t="shared" si="110"/>
        <v/>
      </c>
      <c r="P83" s="58" t="str">
        <f t="shared" si="111"/>
        <v/>
      </c>
      <c r="Q83" s="59" t="str">
        <f t="shared" si="112"/>
        <v/>
      </c>
      <c r="R83" s="60" t="str">
        <f t="shared" si="107"/>
        <v/>
      </c>
      <c r="S83" s="55" t="str">
        <f t="shared" si="113"/>
        <v/>
      </c>
      <c r="T83" s="61" t="str">
        <f t="shared" si="114"/>
        <v/>
      </c>
      <c r="U83" s="62" t="str">
        <f t="shared" si="115"/>
        <v/>
      </c>
      <c r="V83" s="63" t="str">
        <f t="shared" si="116"/>
        <v/>
      </c>
      <c r="W83" s="64" t="str">
        <f t="shared" si="117"/>
        <v/>
      </c>
      <c r="X83" s="63" t="str">
        <f t="shared" si="118"/>
        <v/>
      </c>
      <c r="Y83" s="63" t="str">
        <f t="shared" si="119"/>
        <v/>
      </c>
      <c r="Z83" s="55" t="str">
        <f t="shared" si="120"/>
        <v/>
      </c>
      <c r="AA83" s="65" t="str">
        <f t="shared" si="121"/>
        <v/>
      </c>
      <c r="AB83" s="56" t="str">
        <f t="shared" si="122"/>
        <v/>
      </c>
      <c r="AC83" s="66" t="str">
        <f t="shared" si="123"/>
        <v/>
      </c>
      <c r="AD83" s="58" t="str">
        <f t="shared" si="124"/>
        <v/>
      </c>
      <c r="AE83" s="67" t="str">
        <f t="shared" si="125"/>
        <v/>
      </c>
      <c r="AF83" s="60" t="str">
        <f t="shared" si="126"/>
        <v/>
      </c>
      <c r="AG83" s="60" t="str">
        <f t="shared" si="127"/>
        <v/>
      </c>
      <c r="AH83" s="68" t="str">
        <f t="shared" si="128"/>
        <v/>
      </c>
      <c r="AI83" s="69" t="str">
        <f t="shared" si="129"/>
        <v/>
      </c>
      <c r="AJ83" s="63" t="str">
        <f t="shared" si="130"/>
        <v/>
      </c>
      <c r="AK83" s="63" t="str">
        <f t="shared" si="131"/>
        <v/>
      </c>
      <c r="AL83" s="63" t="str">
        <f t="shared" si="132"/>
        <v/>
      </c>
      <c r="AM83" s="63" t="str">
        <f t="shared" si="133"/>
        <v/>
      </c>
      <c r="AN83" s="63" t="str">
        <f t="shared" si="134"/>
        <v/>
      </c>
    </row>
    <row r="84" spans="1:40" ht="24.5" hidden="1" outlineLevel="1" thickTop="1" thickBot="1" x14ac:dyDescent="0.55000000000000004">
      <c r="B84" t="s">
        <v>1003</v>
      </c>
      <c r="C84" s="84" t="s">
        <v>1008</v>
      </c>
      <c r="D84" s="90"/>
      <c r="E84" s="90"/>
      <c r="F84" s="90"/>
      <c r="G84" s="90"/>
      <c r="H84" s="91"/>
      <c r="I84" s="91"/>
      <c r="J84" s="91"/>
      <c r="K84" s="91"/>
      <c r="L84" s="136" t="str">
        <f>IF(C84="","",_xlfn.CONCAT("            { line: ","""",C84,", ",M84:AN84,""", sC: ","""",B84,"""},"))</f>
        <v xml:space="preserve">            { line: "ASAMBLEA SEIS, ", sC: "as"},</v>
      </c>
      <c r="M84" s="55" t="str">
        <f t="shared" si="108"/>
        <v/>
      </c>
      <c r="N84" s="56" t="str">
        <f t="shared" si="109"/>
        <v/>
      </c>
      <c r="O84" s="57" t="str">
        <f t="shared" si="110"/>
        <v/>
      </c>
      <c r="P84" s="58" t="str">
        <f t="shared" si="111"/>
        <v/>
      </c>
      <c r="Q84" s="59" t="str">
        <f t="shared" si="112"/>
        <v/>
      </c>
      <c r="R84" s="60" t="str">
        <f t="shared" si="107"/>
        <v/>
      </c>
      <c r="S84" s="55" t="str">
        <f t="shared" si="113"/>
        <v/>
      </c>
      <c r="T84" s="61" t="str">
        <f t="shared" si="114"/>
        <v/>
      </c>
      <c r="U84" s="62" t="str">
        <f t="shared" si="115"/>
        <v/>
      </c>
      <c r="V84" s="63" t="str">
        <f t="shared" si="116"/>
        <v/>
      </c>
      <c r="W84" s="64" t="str">
        <f t="shared" si="117"/>
        <v/>
      </c>
      <c r="X84" s="63" t="str">
        <f t="shared" si="118"/>
        <v/>
      </c>
      <c r="Y84" s="63" t="str">
        <f t="shared" si="119"/>
        <v/>
      </c>
      <c r="Z84" s="55" t="str">
        <f t="shared" si="120"/>
        <v/>
      </c>
      <c r="AA84" s="65" t="str">
        <f t="shared" si="121"/>
        <v/>
      </c>
      <c r="AB84" s="56" t="str">
        <f t="shared" si="122"/>
        <v/>
      </c>
      <c r="AC84" s="66" t="str">
        <f t="shared" si="123"/>
        <v/>
      </c>
      <c r="AD84" s="58" t="str">
        <f t="shared" si="124"/>
        <v/>
      </c>
      <c r="AE84" s="67" t="str">
        <f t="shared" si="125"/>
        <v/>
      </c>
      <c r="AF84" s="60" t="str">
        <f t="shared" si="126"/>
        <v/>
      </c>
      <c r="AG84" s="60" t="str">
        <f t="shared" si="127"/>
        <v/>
      </c>
      <c r="AH84" s="68" t="str">
        <f t="shared" si="128"/>
        <v/>
      </c>
      <c r="AI84" s="69" t="str">
        <f t="shared" si="129"/>
        <v/>
      </c>
      <c r="AJ84" s="63" t="str">
        <f t="shared" si="130"/>
        <v/>
      </c>
      <c r="AK84" s="63" t="str">
        <f t="shared" si="131"/>
        <v/>
      </c>
      <c r="AL84" s="63" t="str">
        <f t="shared" si="132"/>
        <v/>
      </c>
      <c r="AM84" s="63" t="str">
        <f t="shared" si="133"/>
        <v/>
      </c>
      <c r="AN84" s="63" t="str">
        <f t="shared" si="134"/>
        <v/>
      </c>
    </row>
    <row r="85" spans="1:40" ht="24.5" hidden="1" outlineLevel="1" thickTop="1" thickBot="1" x14ac:dyDescent="0.55000000000000004">
      <c r="B85" t="s">
        <v>1003</v>
      </c>
      <c r="C85" s="92" t="s">
        <v>1009</v>
      </c>
      <c r="D85" s="82"/>
      <c r="E85" s="82"/>
      <c r="F85" s="82"/>
      <c r="G85" s="82"/>
      <c r="H85" s="82"/>
      <c r="I85" s="82"/>
      <c r="J85" s="82"/>
      <c r="K85" s="82"/>
      <c r="L85" s="137" t="str">
        <f>IF(C85="","",_xlfn.CONCAT("            { line: ","""",C85,", ",M85:AN85,""", sC: ","""",B85,"""},  ]},"))</f>
        <v xml:space="preserve">            { line: "ASAMBLEA CIERRE, ", sC: "as"},  ]},</v>
      </c>
      <c r="M85" s="55" t="str">
        <f t="shared" si="108"/>
        <v/>
      </c>
      <c r="N85" s="56" t="str">
        <f t="shared" si="109"/>
        <v/>
      </c>
      <c r="O85" s="57" t="str">
        <f t="shared" si="110"/>
        <v/>
      </c>
      <c r="P85" s="58" t="str">
        <f t="shared" si="111"/>
        <v/>
      </c>
      <c r="Q85" s="59" t="str">
        <f t="shared" si="112"/>
        <v/>
      </c>
      <c r="R85" s="60" t="str">
        <f t="shared" si="107"/>
        <v/>
      </c>
      <c r="S85" s="55" t="str">
        <f t="shared" si="113"/>
        <v/>
      </c>
      <c r="T85" s="61" t="str">
        <f t="shared" si="114"/>
        <v/>
      </c>
      <c r="U85" s="62" t="str">
        <f t="shared" si="115"/>
        <v/>
      </c>
      <c r="V85" s="63" t="str">
        <f t="shared" si="116"/>
        <v/>
      </c>
      <c r="W85" s="64" t="str">
        <f t="shared" si="117"/>
        <v/>
      </c>
      <c r="X85" s="63" t="str">
        <f t="shared" si="118"/>
        <v/>
      </c>
      <c r="Y85" s="63" t="str">
        <f t="shared" si="119"/>
        <v/>
      </c>
      <c r="Z85" s="55" t="str">
        <f t="shared" si="120"/>
        <v/>
      </c>
      <c r="AA85" s="65" t="str">
        <f t="shared" si="121"/>
        <v/>
      </c>
      <c r="AB85" s="56" t="str">
        <f t="shared" si="122"/>
        <v/>
      </c>
      <c r="AC85" s="66" t="str">
        <f t="shared" si="123"/>
        <v/>
      </c>
      <c r="AD85" s="58" t="str">
        <f t="shared" si="124"/>
        <v/>
      </c>
      <c r="AE85" s="67" t="str">
        <f t="shared" si="125"/>
        <v/>
      </c>
      <c r="AF85" s="60" t="str">
        <f t="shared" si="126"/>
        <v/>
      </c>
      <c r="AG85" s="60" t="str">
        <f t="shared" si="127"/>
        <v/>
      </c>
      <c r="AH85" s="68" t="str">
        <f t="shared" si="128"/>
        <v/>
      </c>
      <c r="AI85" s="69" t="str">
        <f t="shared" si="129"/>
        <v/>
      </c>
      <c r="AJ85" s="63" t="str">
        <f t="shared" si="130"/>
        <v/>
      </c>
      <c r="AK85" s="63" t="str">
        <f t="shared" si="131"/>
        <v/>
      </c>
      <c r="AL85" s="63" t="str">
        <f t="shared" si="132"/>
        <v/>
      </c>
      <c r="AM85" s="63" t="str">
        <f t="shared" si="133"/>
        <v/>
      </c>
      <c r="AN85" s="63" t="str">
        <f t="shared" si="134"/>
        <v/>
      </c>
    </row>
    <row r="86" spans="1:40" ht="26.5" hidden="1" outlineLevel="1" thickTop="1" thickBot="1" x14ac:dyDescent="0.55000000000000004">
      <c r="A86" s="72"/>
      <c r="B86" s="72"/>
      <c r="C86" s="72"/>
      <c r="D86" s="73"/>
      <c r="E86" s="73"/>
      <c r="F86" s="73"/>
      <c r="G86" s="73"/>
      <c r="H86" s="73"/>
      <c r="I86" s="73"/>
      <c r="J86" s="73"/>
      <c r="K86" s="73"/>
      <c r="L86" s="74" t="s">
        <v>997</v>
      </c>
      <c r="M86" s="55"/>
      <c r="N86" s="56"/>
      <c r="O86" s="57"/>
      <c r="P86" s="58"/>
      <c r="Q86" s="59"/>
      <c r="R86" s="60" t="str">
        <f t="shared" si="107"/>
        <v/>
      </c>
      <c r="S86" s="55"/>
      <c r="T86" s="61"/>
      <c r="U86" s="62"/>
      <c r="V86" s="63"/>
      <c r="W86" s="64"/>
      <c r="X86" s="63"/>
      <c r="Y86" s="63"/>
      <c r="Z86" s="55"/>
      <c r="AA86" s="65"/>
      <c r="AB86" s="56"/>
      <c r="AC86" s="66"/>
      <c r="AD86" s="58"/>
      <c r="AE86" s="67"/>
      <c r="AF86" s="60"/>
      <c r="AG86" s="60"/>
      <c r="AH86" s="68"/>
      <c r="AI86" s="69"/>
      <c r="AJ86" s="63"/>
      <c r="AK86" s="63"/>
      <c r="AL86" s="63"/>
      <c r="AM86" s="63"/>
      <c r="AN86" s="63"/>
    </row>
    <row r="87" spans="1:40" collapsed="1" x14ac:dyDescent="0.3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1249" r:id="rId4" name="Button 1">
              <controlPr defaultSize="0" print="0" autoFill="0" autoPict="0" macro="[0]!JS_Click">
                <anchor moveWithCells="1" sizeWithCells="1">
                  <from>
                    <xdr:col>3</xdr:col>
                    <xdr:colOff>412750</xdr:colOff>
                    <xdr:row>0</xdr:row>
                    <xdr:rowOff>69850</xdr:rowOff>
                  </from>
                  <to>
                    <xdr:col>8</xdr:col>
                    <xdr:colOff>266700</xdr:colOff>
                    <xdr:row>0</xdr:row>
                    <xdr:rowOff>781050</xdr:rowOff>
                  </to>
                </anchor>
              </controlPr>
            </control>
          </mc:Choice>
        </mc:AlternateContent>
      </controls>
    </mc:Choice>
  </mc:AlternateContent>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F370D3-A646-4C56-8535-3BB00126AE16}">
  <sheetPr codeName="Sheet97">
    <tabColor rgb="FF00B0F0"/>
  </sheetPr>
  <dimension ref="A1:AN68"/>
  <sheetViews>
    <sheetView zoomScale="85" zoomScaleNormal="85" workbookViewId="0">
      <pane xSplit="2" ySplit="1" topLeftCell="C2" activePane="bottomRight" state="frozen"/>
      <selection pane="topRight" activeCell="C1" sqref="C1"/>
      <selection pane="bottomLeft" activeCell="A2" sqref="A2"/>
      <selection pane="bottomRight" activeCell="J55" sqref="J55:J56"/>
    </sheetView>
  </sheetViews>
  <sheetFormatPr defaultRowHeight="14.5" outlineLevelRow="1"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186</v>
      </c>
      <c r="E1" s="39"/>
      <c r="F1" s="39"/>
      <c r="G1" s="39"/>
      <c r="H1" s="39"/>
      <c r="I1" s="39"/>
      <c r="J1" s="39"/>
      <c r="K1" s="39"/>
      <c r="L1" s="120" t="str">
        <f ca="1">UPPER(VLOOKUP(C1,Table223[#Data],3,FALSE))</f>
        <v>CORDERO DE DIOS</v>
      </c>
      <c r="O1" s="41"/>
      <c r="P1" s="41"/>
      <c r="Q1" s="42"/>
      <c r="AE1" s="42"/>
      <c r="AF1" s="42"/>
    </row>
    <row r="2" spans="2:32" ht="34.5" x14ac:dyDescent="0.55000000000000004">
      <c r="B2" s="43" t="s">
        <v>983</v>
      </c>
      <c r="C2" s="44"/>
      <c r="D2" s="44"/>
      <c r="E2" s="44"/>
      <c r="F2" s="44"/>
      <c r="G2" s="44"/>
      <c r="H2" s="44"/>
      <c r="I2" s="44"/>
      <c r="J2" s="44"/>
      <c r="K2" s="44"/>
      <c r="L2" s="45" t="s">
        <v>984</v>
      </c>
    </row>
    <row r="3" spans="2:32" ht="3" customHeight="1" x14ac:dyDescent="0.35">
      <c r="L3" s="45" t="s">
        <v>985</v>
      </c>
    </row>
    <row r="4" spans="2:32" ht="3" customHeight="1" x14ac:dyDescent="0.35">
      <c r="L4" s="45" t="str">
        <f ca="1">_xlfn.CONCAT("║           ",L1,"               ║")</f>
        <v>║           CORDERO DE DIOS               ║</v>
      </c>
    </row>
    <row r="5" spans="2:32" ht="3" customHeight="1" x14ac:dyDescent="0.35">
      <c r="L5" s="45" t="s">
        <v>986</v>
      </c>
    </row>
    <row r="6" spans="2:32" ht="5.15" customHeight="1" x14ac:dyDescent="0.35">
      <c r="L6" s="121" t="s">
        <v>987</v>
      </c>
    </row>
    <row r="7" spans="2:32" ht="5.15" customHeight="1"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corderodedios</v>
      </c>
      <c r="L7" s="122" t="str">
        <f ca="1">_xlfn.CONCAT("        id: ","""",C7,"""",",")</f>
        <v xml:space="preserve">        id: "corderodedios",</v>
      </c>
    </row>
    <row r="8" spans="2:32" ht="5.15" customHeight="1" x14ac:dyDescent="0.35">
      <c r="C8" t="str">
        <f ca="1">PROPER(L1)</f>
        <v>Cordero De Dios</v>
      </c>
      <c r="L8" s="122" t="str">
        <f ca="1">_xlfn.CONCAT("        tt: ","""",C8,"""",",")</f>
        <v xml:space="preserve">        tt: "Cordero De Dios",</v>
      </c>
    </row>
    <row r="9" spans="2:32" ht="5.15" customHeight="1" x14ac:dyDescent="0.35">
      <c r="C9" t="str">
        <f ca="1">PROPER(L1)</f>
        <v>Cordero De Dios</v>
      </c>
      <c r="L9" s="122" t="str">
        <f ca="1">_xlfn.CONCAT("        title: ","""",C9,"""",",")</f>
        <v xml:space="preserve">        title: "Cordero De Dios",</v>
      </c>
    </row>
    <row r="10" spans="2:32" ht="5.15" customHeight="1" x14ac:dyDescent="0.35">
      <c r="C10" t="str">
        <f ca="1">VLOOKUP(C1,Table223[#Data],4,FALSE)</f>
        <v>Después de la consagración</v>
      </c>
      <c r="L10" s="122" t="str">
        <f ca="1">_xlfn.CONCAT("        ","subtitle: ","""",C10,"""",",")</f>
        <v xml:space="preserve">        subtitle: "Después de la consagración",</v>
      </c>
    </row>
    <row r="11" spans="2:32" ht="5.15" customHeight="1" x14ac:dyDescent="0.35">
      <c r="C11" t="str">
        <f ca="1">_xlfn.CONCAT("category: [",VLOOKUP(C1,Table223[#Data],16,FALSE),"],")</f>
        <v>category: ["Liturgia"],</v>
      </c>
      <c r="L11" s="122" t="str">
        <f ca="1">_xlfn.CONCAT("        ",C11)</f>
        <v xml:space="preserve">        category: ["Liturgia"],</v>
      </c>
    </row>
    <row r="12" spans="2:32" ht="5.15" customHeight="1" x14ac:dyDescent="0.35">
      <c r="C12" t="str">
        <f ca="1">VLOOKUP(C1,Table223[#Data],5,FALSE)</f>
        <v>Liturgia</v>
      </c>
      <c r="L12" s="122" t="str">
        <f ca="1">_xlfn.CONCAT("        catCanto: ","""",C12,"""",",   // Precatecumenado | Catecumenado | Liturgia | Eleccion")</f>
        <v xml:space="preserve">        catCanto: "Liturgia",   // Precatecumenado | Catecumenado | Liturgia | Eleccion</v>
      </c>
    </row>
    <row r="13" spans="2:32" ht="5.15" customHeight="1" x14ac:dyDescent="0.35">
      <c r="L13" s="122" t="str">
        <f>_xlfn.CONCAT("        cejilla: ","""",C13,"""",",")</f>
        <v xml:space="preserve">        cejilla: "",</v>
      </c>
    </row>
    <row r="14" spans="2:32" ht="5.15" customHeight="1" x14ac:dyDescent="0.35">
      <c r="L14" s="122" t="str">
        <f>_xlfn.CONCAT("        nCan: ","""",C14,"""",",")</f>
        <v xml:space="preserve">        nCan: "",</v>
      </c>
    </row>
    <row r="15" spans="2:32" ht="5.15" customHeight="1" x14ac:dyDescent="0.35">
      <c r="L15" s="122" t="str">
        <f>_xlfn.CONCAT("        nCanURL: ","""",C15,"""",",")</f>
        <v xml:space="preserve">        nCanURL: "",</v>
      </c>
    </row>
    <row r="16" spans="2:32" ht="5.15" customHeight="1" x14ac:dyDescent="0.35">
      <c r="C16">
        <f ca="1">VLOOKUP(C1,Table223[#Data],1,FALSE)</f>
        <v>186</v>
      </c>
      <c r="L16" s="122" t="str">
        <f ca="1">_xlfn.CONCAT("        dbno: ","""",C16,"""",",")</f>
        <v xml:space="preserve">        dbno: "186",</v>
      </c>
    </row>
    <row r="17" spans="1:40" ht="5.15" customHeight="1" x14ac:dyDescent="0.35">
      <c r="L17" s="122" t="str">
        <f>_xlfn.CONCAT("        notes: ","""",C17,"""",",")</f>
        <v xml:space="preserve">        notes: "",</v>
      </c>
    </row>
    <row r="18" spans="1:40" ht="5.15" customHeight="1" x14ac:dyDescent="0.35">
      <c r="C18" t="s">
        <v>988</v>
      </c>
      <c r="L18" s="122" t="str">
        <f>_xlfn.CONCAT("        mant: ","""",C18,"""",",")</f>
        <v xml:space="preserve">        mant: "Si",</v>
      </c>
    </row>
    <row r="19" spans="1:40" ht="5.15" customHeight="1" x14ac:dyDescent="0.35">
      <c r="C19" t="str">
        <f ca="1">C7</f>
        <v>corderodedios</v>
      </c>
      <c r="L19" s="122" t="str">
        <f ca="1">_xlfn.CONCAT("        audioSrc: ","""https://audio.resucito.do/",C19,".mp3""",",")</f>
        <v xml:space="preserve">        audioSrc: "https://audio.resucito.do/corderodedios.mp3",</v>
      </c>
    </row>
    <row r="20" spans="1:40" ht="5.15" customHeight="1" x14ac:dyDescent="0.35">
      <c r="L20" s="45" t="s">
        <v>989</v>
      </c>
    </row>
    <row r="21" spans="1:40" ht="5.15" customHeight="1" x14ac:dyDescent="0.35">
      <c r="L21" s="122" t="s">
        <v>2400</v>
      </c>
    </row>
    <row r="22" spans="1:40" ht="5.15" customHeight="1" x14ac:dyDescent="0.35">
      <c r="L22" s="122" t="s">
        <v>991</v>
      </c>
    </row>
    <row r="23" spans="1:40" ht="5.15" customHeight="1" x14ac:dyDescent="0.35">
      <c r="L23" s="122" t="s">
        <v>992</v>
      </c>
    </row>
    <row r="24" spans="1:40" ht="5.15" customHeight="1" x14ac:dyDescent="0.35">
      <c r="C24" t="s">
        <v>1014</v>
      </c>
      <c r="L24" s="122" t="s">
        <v>993</v>
      </c>
    </row>
    <row r="25" spans="1:40" ht="5.15" customHeight="1" x14ac:dyDescent="0.35">
      <c r="L25" s="122" t="s">
        <v>994</v>
      </c>
    </row>
    <row r="26" spans="1:40" ht="5.15" customHeight="1" x14ac:dyDescent="0.35">
      <c r="B26">
        <f ca="1">+C1-1</f>
        <v>185</v>
      </c>
      <c r="C26" t="str">
        <f ca="1">VLOOKUP(B26,Table4[#Data],13,FALSE)</f>
        <v>"/src/index.html?canto=celebracionpenitencial(bendicionpenitencial)"</v>
      </c>
      <c r="L26" s="122" t="str">
        <f ca="1">_xlfn.CONCAT("        ant: ",C26,",")</f>
        <v xml:space="preserve">        ant: "/src/index.html?canto=celebracionpenitencial(bendicionpenitencial)",</v>
      </c>
    </row>
    <row r="27" spans="1:40" ht="5.15" customHeight="1" x14ac:dyDescent="0.35">
      <c r="B27">
        <f ca="1">+C1+1</f>
        <v>187</v>
      </c>
      <c r="C27" t="str">
        <f ca="1">VLOOKUP(B27,Table4[#Data],13,FALSE)</f>
        <v>"/src/index.html?canto=credo"</v>
      </c>
      <c r="L27" s="122" t="str">
        <f ca="1">_xlfn.CONCAT("        sig: ",C27,",")</f>
        <v xml:space="preserve">        sig: "/src/index.html?canto=credo",</v>
      </c>
    </row>
    <row r="28" spans="1:40" ht="5.15" customHeight="1" x14ac:dyDescent="0.35">
      <c r="L28" s="45" t="s">
        <v>995</v>
      </c>
    </row>
    <row r="29" spans="1:40" ht="36" thickBot="1" x14ac:dyDescent="0.4">
      <c r="A29" s="48"/>
      <c r="B29" s="48"/>
      <c r="C29" s="48" t="s">
        <v>2401</v>
      </c>
      <c r="D29" s="48"/>
      <c r="E29" s="48"/>
      <c r="F29" s="48"/>
      <c r="G29" s="48"/>
      <c r="H29" s="48"/>
      <c r="I29" s="48"/>
      <c r="J29" s="48"/>
      <c r="K29" s="48"/>
      <c r="L29" s="123" t="s">
        <v>996</v>
      </c>
    </row>
    <row r="30" spans="1:40" ht="24.5" thickTop="1" thickBot="1" x14ac:dyDescent="0.55000000000000004">
      <c r="B30" t="s">
        <v>1018</v>
      </c>
      <c r="C30" s="124" t="s">
        <v>2538</v>
      </c>
      <c r="D30" s="125" t="s">
        <v>1017</v>
      </c>
      <c r="E30" s="51" t="s">
        <v>1016</v>
      </c>
      <c r="F30" s="52"/>
      <c r="G30" s="52"/>
      <c r="H30" s="51"/>
      <c r="I30" s="51"/>
      <c r="J30" s="53"/>
      <c r="K30" s="53"/>
      <c r="L30" s="77" t="str">
        <f t="shared" ref="L30:L31" si="0">IF(C30="","",_xlfn.CONCAT("            { line: ","""",C30,", ",M30:AN30,""", sC: ","""",B30,"""},"))</f>
        <v xml:space="preserve">            { line: "Cordero de Dios,, (La,m,20)", sC: "tc"},</v>
      </c>
      <c r="M30" s="55" t="str">
        <f t="shared" ref="M30:M35" si="1">IF(N30="","","(")</f>
        <v>(</v>
      </c>
      <c r="N30" s="56" t="str">
        <f t="shared" ref="N30:N54" si="2">IF(D30="","",D30)</f>
        <v>La</v>
      </c>
      <c r="O30" s="57" t="str">
        <f t="shared" ref="O30:O35" si="3">IF(N30="","",",")</f>
        <v>,</v>
      </c>
      <c r="P30" s="58" t="str">
        <f t="shared" ref="P30:P54" si="4">IF(E30="","",E30)</f>
        <v>m</v>
      </c>
      <c r="Q30" s="59" t="str">
        <f t="shared" ref="Q30:Q35" si="5">IF(N30="","",",")</f>
        <v>,</v>
      </c>
      <c r="R30" s="60">
        <f t="shared" ref="R30:R54" si="6">IF(N30="Do",10,IF(N30="Re",22,IF(N30="Mi",20,IF(N30="Fa",20,IF(N30="Sol",14,IF(N30="La",20,IF(N30="Si",20,IF(N30="Do#",14,IF(N30="Fa#",15,IF(N30="Sol#",20,IF(N30="Si♭",17,"")))))))))))</f>
        <v>20</v>
      </c>
      <c r="S30" s="55" t="str">
        <f t="shared" ref="S30:S35" si="7">IF(N30="","",")")</f>
        <v>)</v>
      </c>
      <c r="T30" s="61" t="str">
        <f t="shared" ref="T30:T35" si="8">IF(U30="","","(")</f>
        <v/>
      </c>
      <c r="U30" s="62" t="str">
        <f t="shared" ref="U30:U54" si="9">IF(F30="","",F30)</f>
        <v/>
      </c>
      <c r="V30" s="63" t="str">
        <f t="shared" ref="V30:V35" si="10">IF(U30="","",",")</f>
        <v/>
      </c>
      <c r="W30" s="64" t="str">
        <f t="shared" ref="W30:W54" si="11">IF(G30="","",G30)</f>
        <v/>
      </c>
      <c r="X30" s="63" t="str">
        <f t="shared" ref="X30:X35" si="12">IF(U30="","",",")</f>
        <v/>
      </c>
      <c r="Y30" s="63" t="str">
        <f t="shared" ref="Y30:Y35" si="13">IF(U30="","",250)</f>
        <v/>
      </c>
      <c r="Z30" s="55" t="str">
        <f t="shared" ref="Z30:Z35" si="14">IF(U30="","",")")</f>
        <v/>
      </c>
      <c r="AA30" s="65" t="str">
        <f t="shared" ref="AA30:AA35" si="15">IF(AB30="","","(")</f>
        <v/>
      </c>
      <c r="AB30" s="56" t="str">
        <f t="shared" ref="AB30:AB54" si="16">IF(H30="","",H30)</f>
        <v/>
      </c>
      <c r="AC30" s="66" t="str">
        <f t="shared" ref="AC30:AC35" si="17">IF(AB30="","",",")</f>
        <v/>
      </c>
      <c r="AD30" s="58" t="str">
        <f t="shared" ref="AD30:AD35" si="18">IF(I30="","",I30)</f>
        <v/>
      </c>
      <c r="AE30" s="67" t="str">
        <f t="shared" ref="AE30:AE35" si="19">IF(AB30="","",",")</f>
        <v/>
      </c>
      <c r="AF30" s="60" t="str">
        <f t="shared" ref="AF30:AF35" si="20">IF(AB30="","",350)</f>
        <v/>
      </c>
      <c r="AG30" s="60" t="str">
        <f t="shared" ref="AG30:AG35" si="21">IF(AB30="","",")")</f>
        <v/>
      </c>
      <c r="AH30" s="68" t="str">
        <f t="shared" ref="AH30:AH35" si="22">IF(AI30="","","(")</f>
        <v/>
      </c>
      <c r="AI30" s="69" t="str">
        <f t="shared" ref="AI30:AI54"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1:40" ht="24.5" thickTop="1" thickBot="1" x14ac:dyDescent="0.55000000000000004">
      <c r="C31" s="124" t="s">
        <v>2539</v>
      </c>
      <c r="D31" s="125" t="s">
        <v>1053</v>
      </c>
      <c r="E31" s="51"/>
      <c r="F31" s="52" t="s">
        <v>1017</v>
      </c>
      <c r="G31" s="52" t="s">
        <v>1016</v>
      </c>
      <c r="H31" s="51"/>
      <c r="I31" s="51"/>
      <c r="J31" s="53"/>
      <c r="K31" s="53"/>
      <c r="L31" s="77" t="str">
        <f t="shared" si="0"/>
        <v xml:space="preserve">            { line: "que quitas el pecado del mundo,, (Sol,,14)(La,m,250)", sC: ""},</v>
      </c>
      <c r="M31" s="55" t="str">
        <f t="shared" si="1"/>
        <v>(</v>
      </c>
      <c r="N31" s="56" t="str">
        <f t="shared" si="2"/>
        <v>Sol</v>
      </c>
      <c r="O31" s="57" t="str">
        <f t="shared" si="3"/>
        <v>,</v>
      </c>
      <c r="P31" s="58" t="str">
        <f t="shared" si="4"/>
        <v/>
      </c>
      <c r="Q31" s="59" t="str">
        <f t="shared" si="5"/>
        <v>,</v>
      </c>
      <c r="R31" s="60">
        <f t="shared" si="6"/>
        <v>14</v>
      </c>
      <c r="S31" s="55" t="str">
        <f t="shared" si="7"/>
        <v>)</v>
      </c>
      <c r="T31" s="61" t="str">
        <f t="shared" si="8"/>
        <v>(</v>
      </c>
      <c r="U31" s="62" t="str">
        <f t="shared" si="9"/>
        <v>La</v>
      </c>
      <c r="V31" s="63" t="str">
        <f t="shared" si="10"/>
        <v>,</v>
      </c>
      <c r="W31" s="64" t="str">
        <f t="shared" si="11"/>
        <v>m</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1:40" ht="24.5" thickTop="1" thickBot="1" x14ac:dyDescent="0.55000000000000004">
      <c r="C32" s="124" t="s">
        <v>2540</v>
      </c>
      <c r="D32" s="125" t="s">
        <v>1048</v>
      </c>
      <c r="E32" s="51"/>
      <c r="F32" s="52" t="s">
        <v>1015</v>
      </c>
      <c r="G32" s="52"/>
      <c r="H32" s="51"/>
      <c r="I32" s="51"/>
      <c r="J32" s="53"/>
      <c r="K32" s="53"/>
      <c r="L32" s="77" t="str">
        <f>IF(C32="","",_xlfn.CONCAT("            { line: ","""",C32,", ",M32:AN32,""", sC: ","""",B32,"""},"))</f>
        <v xml:space="preserve">            { line: "ten piedad de nosotros., (Fa,,20)(Mi,,250)", sC: ""},</v>
      </c>
      <c r="M32" s="55" t="str">
        <f t="shared" si="1"/>
        <v>(</v>
      </c>
      <c r="N32" s="56" t="str">
        <f t="shared" si="2"/>
        <v>Fa</v>
      </c>
      <c r="O32" s="57" t="str">
        <f t="shared" si="3"/>
        <v>,</v>
      </c>
      <c r="P32" s="58" t="str">
        <f t="shared" si="4"/>
        <v/>
      </c>
      <c r="Q32" s="59" t="str">
        <f t="shared" si="5"/>
        <v>,</v>
      </c>
      <c r="R32" s="60">
        <f t="shared" si="6"/>
        <v>20</v>
      </c>
      <c r="S32" s="55" t="str">
        <f t="shared" si="7"/>
        <v>)</v>
      </c>
      <c r="T32" s="61" t="str">
        <f t="shared" si="8"/>
        <v>(</v>
      </c>
      <c r="U32" s="62" t="str">
        <f t="shared" si="9"/>
        <v>Mi</v>
      </c>
      <c r="V32" s="63" t="str">
        <f t="shared" si="10"/>
        <v>,</v>
      </c>
      <c r="W32" s="64" t="str">
        <f t="shared" si="11"/>
        <v/>
      </c>
      <c r="X32" s="63" t="str">
        <f t="shared" si="12"/>
        <v>,</v>
      </c>
      <c r="Y32" s="63">
        <f t="shared" si="13"/>
        <v>250</v>
      </c>
      <c r="Z32" s="55" t="str">
        <f t="shared" si="14"/>
        <v>)</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6.5" thickTop="1" thickBot="1" x14ac:dyDescent="0.55000000000000004">
      <c r="A33" s="72"/>
      <c r="B33" s="72"/>
      <c r="C33" s="72"/>
      <c r="D33" s="73"/>
      <c r="E33" s="73"/>
      <c r="F33" s="73"/>
      <c r="G33" s="73"/>
      <c r="H33" s="73"/>
      <c r="I33" s="73"/>
      <c r="J33" s="73"/>
      <c r="K33" s="73"/>
      <c r="L33" s="74" t="s">
        <v>997</v>
      </c>
      <c r="M33" s="55"/>
      <c r="N33" s="56"/>
      <c r="O33" s="57"/>
      <c r="P33" s="58"/>
      <c r="Q33" s="59"/>
      <c r="R33" s="60" t="str">
        <f>IF(N33="Do",10,IF(N33="Re",22,IF(N33="Mi",20,IF(N33="Fa",20,IF(N33="Sol",14,IF(N33="La",20,IF(N33="Si",20,IF(N33="Do#",14,IF(N33="Fa#",15,IF(N33="Sol#",20,IF(N33="Si♭",17,"")))))))))))</f>
        <v/>
      </c>
      <c r="S33" s="55"/>
      <c r="T33" s="61"/>
      <c r="U33" s="62"/>
      <c r="V33" s="63"/>
      <c r="W33" s="64"/>
      <c r="X33" s="63"/>
      <c r="Y33" s="63"/>
      <c r="Z33" s="55"/>
      <c r="AA33" s="65"/>
      <c r="AB33" s="56"/>
      <c r="AC33" s="66"/>
      <c r="AD33" s="58"/>
      <c r="AE33" s="67"/>
      <c r="AF33" s="60"/>
      <c r="AG33" s="60"/>
      <c r="AH33" s="68"/>
      <c r="AI33" s="69"/>
      <c r="AJ33" s="63"/>
      <c r="AK33" s="63"/>
      <c r="AL33" s="63"/>
      <c r="AM33" s="63"/>
      <c r="AN33" s="63"/>
    </row>
    <row r="34" spans="1:40" ht="24.5" thickTop="1" thickBot="1" x14ac:dyDescent="0.55000000000000004">
      <c r="B34" t="s">
        <v>1001</v>
      </c>
      <c r="C34" s="124" t="s">
        <v>2541</v>
      </c>
      <c r="D34" s="125" t="s">
        <v>1017</v>
      </c>
      <c r="E34" s="51" t="s">
        <v>1016</v>
      </c>
      <c r="F34" s="52"/>
      <c r="G34" s="52"/>
      <c r="H34" s="51"/>
      <c r="I34" s="51"/>
      <c r="J34" s="53"/>
      <c r="K34" s="53"/>
      <c r="L34" s="77" t="str">
        <f>IF(C34="","",_xlfn.CONCAT("            { line: ","""",C34,", ",M34:AN34,""", sC: ","""",B34,"""},"))</f>
        <v xml:space="preserve">            { line: "CORDERO DE DIOS,, (La,m,20)", sC: "ta as"},</v>
      </c>
      <c r="M34" s="55" t="str">
        <f t="shared" si="1"/>
        <v>(</v>
      </c>
      <c r="N34" s="56" t="str">
        <f t="shared" si="2"/>
        <v>La</v>
      </c>
      <c r="O34" s="57" t="str">
        <f t="shared" si="3"/>
        <v>,</v>
      </c>
      <c r="P34" s="58" t="str">
        <f t="shared" si="4"/>
        <v>m</v>
      </c>
      <c r="Q34" s="59" t="str">
        <f t="shared" si="5"/>
        <v>,</v>
      </c>
      <c r="R34" s="60">
        <f t="shared" si="6"/>
        <v>20</v>
      </c>
      <c r="S34" s="55" t="str">
        <f t="shared" si="7"/>
        <v>)</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4.5" thickTop="1" thickBot="1" x14ac:dyDescent="0.55000000000000004">
      <c r="B35" t="s">
        <v>1003</v>
      </c>
      <c r="C35" s="124" t="s">
        <v>2542</v>
      </c>
      <c r="D35" s="125" t="s">
        <v>1053</v>
      </c>
      <c r="E35" s="51"/>
      <c r="F35" s="52" t="s">
        <v>1017</v>
      </c>
      <c r="G35" s="52" t="s">
        <v>1016</v>
      </c>
      <c r="H35" s="51"/>
      <c r="I35" s="51"/>
      <c r="J35" s="53"/>
      <c r="K35" s="53"/>
      <c r="L35" s="77" t="str">
        <f t="shared" ref="L35:L40" si="29">IF(C35="","",_xlfn.CONCAT("            { line: ","""",C35,", ",M35:AN35,""", sC: ","""",B35,"""},"))</f>
        <v xml:space="preserve">            { line: "QUE QUITAS EL PECADO DEL MUNDO,, (Sol,,14)(La,m,250)", sC: "as"},</v>
      </c>
      <c r="M35" s="55" t="str">
        <f t="shared" si="1"/>
        <v>(</v>
      </c>
      <c r="N35" s="56" t="str">
        <f t="shared" si="2"/>
        <v>Sol</v>
      </c>
      <c r="O35" s="57" t="str">
        <f t="shared" si="3"/>
        <v>,</v>
      </c>
      <c r="P35" s="58" t="str">
        <f t="shared" si="4"/>
        <v/>
      </c>
      <c r="Q35" s="59" t="str">
        <f t="shared" si="5"/>
        <v>,</v>
      </c>
      <c r="R35" s="60">
        <f t="shared" si="6"/>
        <v>14</v>
      </c>
      <c r="S35" s="55" t="str">
        <f t="shared" si="7"/>
        <v>)</v>
      </c>
      <c r="T35" s="61" t="str">
        <f t="shared" si="8"/>
        <v>(</v>
      </c>
      <c r="U35" s="62" t="str">
        <f t="shared" si="9"/>
        <v>La</v>
      </c>
      <c r="V35" s="63" t="str">
        <f t="shared" si="10"/>
        <v>,</v>
      </c>
      <c r="W35" s="64" t="str">
        <f t="shared" si="11"/>
        <v>m</v>
      </c>
      <c r="X35" s="63" t="str">
        <f t="shared" si="12"/>
        <v>,</v>
      </c>
      <c r="Y35" s="63">
        <f t="shared" si="13"/>
        <v>250</v>
      </c>
      <c r="Z35" s="55" t="str">
        <f t="shared" si="14"/>
        <v>)</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4.5" thickTop="1" thickBot="1" x14ac:dyDescent="0.55000000000000004">
      <c r="B36" t="s">
        <v>1003</v>
      </c>
      <c r="C36" s="124" t="s">
        <v>1174</v>
      </c>
      <c r="D36" s="125" t="s">
        <v>1048</v>
      </c>
      <c r="E36" s="51"/>
      <c r="F36" s="52" t="s">
        <v>1015</v>
      </c>
      <c r="G36" s="52"/>
      <c r="H36" s="51"/>
      <c r="I36" s="51"/>
      <c r="J36" s="53"/>
      <c r="K36" s="53"/>
      <c r="L36" s="54" t="str">
        <f t="shared" si="29"/>
        <v xml:space="preserve">            { line: "TEN PIEDAD DE NOSOTROS., (Fa,,20)(Mi,,250)", sC: "as"},</v>
      </c>
      <c r="M36" s="55" t="str">
        <f>IF(N36="","","(")</f>
        <v>(</v>
      </c>
      <c r="N36" s="56" t="str">
        <f>IF(D36="","",D36)</f>
        <v>Fa</v>
      </c>
      <c r="O36" s="57" t="str">
        <f>IF(N36="","",",")</f>
        <v>,</v>
      </c>
      <c r="P36" s="58" t="str">
        <f>IF(E36="","",E36)</f>
        <v/>
      </c>
      <c r="Q36" s="59" t="str">
        <f>IF(N36="","",",")</f>
        <v>,</v>
      </c>
      <c r="R36" s="60">
        <f t="shared" si="6"/>
        <v>20</v>
      </c>
      <c r="S36" s="55" t="str">
        <f>IF(N36="","",")")</f>
        <v>)</v>
      </c>
      <c r="T36" s="61" t="str">
        <f>IF(U36="","","(")</f>
        <v>(</v>
      </c>
      <c r="U36" s="62" t="str">
        <f>IF(F36="","",F36)</f>
        <v>Mi</v>
      </c>
      <c r="V36" s="63" t="str">
        <f>IF(U36="","",",")</f>
        <v>,</v>
      </c>
      <c r="W36" s="64" t="str">
        <f>IF(G36="","",G36)</f>
        <v/>
      </c>
      <c r="X36" s="63" t="str">
        <f>IF(U36="","",",")</f>
        <v>,</v>
      </c>
      <c r="Y36" s="63">
        <f>IF(U36="","",250)</f>
        <v>250</v>
      </c>
      <c r="Z36" s="55" t="str">
        <f>IF(U36="","",")")</f>
        <v>)</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6.5" thickTop="1" thickBot="1" x14ac:dyDescent="0.55000000000000004">
      <c r="A37" s="72"/>
      <c r="B37" s="72"/>
      <c r="C37" s="72"/>
      <c r="D37" s="73"/>
      <c r="E37" s="73"/>
      <c r="F37" s="73"/>
      <c r="G37" s="73"/>
      <c r="H37" s="73"/>
      <c r="I37" s="73"/>
      <c r="J37" s="73"/>
      <c r="K37" s="73"/>
      <c r="L37" s="74" t="s">
        <v>997</v>
      </c>
      <c r="M37" s="55"/>
      <c r="N37" s="56"/>
      <c r="O37" s="57"/>
      <c r="P37" s="58"/>
      <c r="Q37" s="59"/>
      <c r="R37" s="60" t="str">
        <f>IF(N37="Do",10,IF(N37="Re",22,IF(N37="Mi",20,IF(N37="Fa",20,IF(N37="Sol",14,IF(N37="La",20,IF(N37="Si",20,IF(N37="Do#",14,IF(N37="Fa#",15,IF(N37="Sol#",20,IF(N37="Si♭",17,"")))))))))))</f>
        <v/>
      </c>
      <c r="S37" s="55"/>
      <c r="T37" s="61"/>
      <c r="U37" s="62"/>
      <c r="V37" s="63"/>
      <c r="W37" s="64"/>
      <c r="X37" s="63"/>
      <c r="Y37" s="63"/>
      <c r="Z37" s="55"/>
      <c r="AA37" s="65"/>
      <c r="AB37" s="56"/>
      <c r="AC37" s="66"/>
      <c r="AD37" s="58"/>
      <c r="AE37" s="67"/>
      <c r="AF37" s="60"/>
      <c r="AG37" s="60"/>
      <c r="AH37" s="68"/>
      <c r="AI37" s="69"/>
      <c r="AJ37" s="63"/>
      <c r="AK37" s="63"/>
      <c r="AL37" s="63"/>
      <c r="AM37" s="63"/>
      <c r="AN37" s="63"/>
    </row>
    <row r="38" spans="1:40" ht="24.5" thickTop="1" thickBot="1" x14ac:dyDescent="0.55000000000000004">
      <c r="B38" t="s">
        <v>1001</v>
      </c>
      <c r="C38" s="124" t="s">
        <v>2541</v>
      </c>
      <c r="D38" s="125" t="s">
        <v>1017</v>
      </c>
      <c r="E38" s="51" t="s">
        <v>1016</v>
      </c>
      <c r="F38" s="52"/>
      <c r="G38" s="52"/>
      <c r="H38" s="51"/>
      <c r="I38" s="51"/>
      <c r="J38" s="53"/>
      <c r="K38" s="53"/>
      <c r="L38" s="54" t="str">
        <f t="shared" si="29"/>
        <v xml:space="preserve">            { line: "CORDERO DE DIOS,, (La,m,20)", sC: "ta as"},</v>
      </c>
      <c r="M38" s="55" t="str">
        <f>IF(N38="","","(")</f>
        <v>(</v>
      </c>
      <c r="N38" s="56" t="str">
        <f>IF(D38="","",D38)</f>
        <v>La</v>
      </c>
      <c r="O38" s="57" t="str">
        <f>IF(N38="","",",")</f>
        <v>,</v>
      </c>
      <c r="P38" s="58" t="str">
        <f>IF(E38="","",E38)</f>
        <v>m</v>
      </c>
      <c r="Q38" s="59" t="str">
        <f>IF(N38="","",",")</f>
        <v>,</v>
      </c>
      <c r="R38" s="60">
        <f t="shared" si="6"/>
        <v>20</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4.5" thickTop="1" thickBot="1" x14ac:dyDescent="0.55000000000000004">
      <c r="B39" t="s">
        <v>1003</v>
      </c>
      <c r="C39" s="124" t="s">
        <v>2542</v>
      </c>
      <c r="D39" s="125" t="s">
        <v>1053</v>
      </c>
      <c r="E39" s="51"/>
      <c r="F39" s="52" t="s">
        <v>1017</v>
      </c>
      <c r="G39" s="52" t="s">
        <v>1016</v>
      </c>
      <c r="H39" s="51"/>
      <c r="I39" s="51"/>
      <c r="J39" s="53"/>
      <c r="K39" s="53"/>
      <c r="L39" s="54" t="str">
        <f t="shared" si="29"/>
        <v xml:space="preserve">            { line: "QUE QUITAS EL PECADO DEL MUNDO,, (Sol,,14)(La,m,250)", sC: "as"},</v>
      </c>
      <c r="M39" s="55" t="str">
        <f>IF(N39="","","(")</f>
        <v>(</v>
      </c>
      <c r="N39" s="56" t="str">
        <f>IF(D39="","",D39)</f>
        <v>Sol</v>
      </c>
      <c r="O39" s="57" t="str">
        <f>IF(N39="","",",")</f>
        <v>,</v>
      </c>
      <c r="P39" s="58" t="str">
        <f>IF(E39="","",E39)</f>
        <v/>
      </c>
      <c r="Q39" s="59" t="str">
        <f>IF(N39="","",",")</f>
        <v>,</v>
      </c>
      <c r="R39" s="60">
        <f t="shared" si="6"/>
        <v>14</v>
      </c>
      <c r="S39" s="55" t="str">
        <f>IF(N39="","",")")</f>
        <v>)</v>
      </c>
      <c r="T39" s="61" t="str">
        <f>IF(U39="","","(")</f>
        <v>(</v>
      </c>
      <c r="U39" s="62" t="str">
        <f>IF(F39="","",F39)</f>
        <v>La</v>
      </c>
      <c r="V39" s="63" t="str">
        <f>IF(U39="","",",")</f>
        <v>,</v>
      </c>
      <c r="W39" s="64" t="str">
        <f>IF(G39="","",G39)</f>
        <v>m</v>
      </c>
      <c r="X39" s="63" t="str">
        <f>IF(U39="","",",")</f>
        <v>,</v>
      </c>
      <c r="Y39" s="63">
        <f>IF(U39="","",250)</f>
        <v>250</v>
      </c>
      <c r="Z39" s="55" t="str">
        <f>IF(U39="","",")")</f>
        <v>)</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4.5" thickTop="1" thickBot="1" x14ac:dyDescent="0.55000000000000004">
      <c r="B40" t="s">
        <v>1003</v>
      </c>
      <c r="C40" s="124" t="s">
        <v>2543</v>
      </c>
      <c r="D40" s="125" t="s">
        <v>1048</v>
      </c>
      <c r="E40" s="51"/>
      <c r="F40" s="52" t="s">
        <v>1015</v>
      </c>
      <c r="G40" s="52"/>
      <c r="H40" s="51"/>
      <c r="I40" s="51"/>
      <c r="J40" s="53"/>
      <c r="K40" s="53"/>
      <c r="L40" s="77" t="str">
        <f t="shared" si="29"/>
        <v xml:space="preserve">            { line: "DANOS LA PAZ,, (Fa,,20)(Mi,,250)", sC: "as"},</v>
      </c>
      <c r="M40" s="55" t="str">
        <f t="shared" ref="M40:M41" si="30">IF(N40="","","(")</f>
        <v>(</v>
      </c>
      <c r="N40" s="56" t="str">
        <f t="shared" ref="N40:N41" si="31">IF(D40="","",D40)</f>
        <v>Fa</v>
      </c>
      <c r="O40" s="57" t="str">
        <f t="shared" ref="O40:O41" si="32">IF(N40="","",",")</f>
        <v>,</v>
      </c>
      <c r="P40" s="58" t="str">
        <f t="shared" ref="P40:P41" si="33">IF(E40="","",E40)</f>
        <v/>
      </c>
      <c r="Q40" s="59" t="str">
        <f t="shared" ref="Q40:Q41" si="34">IF(N40="","",",")</f>
        <v>,</v>
      </c>
      <c r="R40" s="60">
        <f t="shared" si="6"/>
        <v>20</v>
      </c>
      <c r="S40" s="55" t="str">
        <f t="shared" ref="S40:S41" si="35">IF(N40="","",")")</f>
        <v>)</v>
      </c>
      <c r="T40" s="61" t="str">
        <f t="shared" ref="T40:T41" si="36">IF(U40="","","(")</f>
        <v>(</v>
      </c>
      <c r="U40" s="62" t="str">
        <f t="shared" ref="U40:U41" si="37">IF(F40="","",F40)</f>
        <v>Mi</v>
      </c>
      <c r="V40" s="63" t="str">
        <f t="shared" ref="V40:V41" si="38">IF(U40="","",",")</f>
        <v>,</v>
      </c>
      <c r="W40" s="64" t="str">
        <f t="shared" ref="W40:W41" si="39">IF(G40="","",G40)</f>
        <v/>
      </c>
      <c r="X40" s="63" t="str">
        <f t="shared" ref="X40:X41" si="40">IF(U40="","",",")</f>
        <v>,</v>
      </c>
      <c r="Y40" s="63">
        <f t="shared" ref="Y40:Y41" si="41">IF(U40="","",250)</f>
        <v>250</v>
      </c>
      <c r="Z40" s="55" t="str">
        <f t="shared" ref="Z40:Z41" si="42">IF(U40="","",")")</f>
        <v>)</v>
      </c>
      <c r="AA40" s="65" t="str">
        <f t="shared" ref="AA40:AA41" si="43">IF(AB40="","","(")</f>
        <v/>
      </c>
      <c r="AB40" s="56" t="str">
        <f t="shared" ref="AB40:AB41" si="44">IF(H40="","",H40)</f>
        <v/>
      </c>
      <c r="AC40" s="66" t="str">
        <f t="shared" ref="AC40:AC41" si="45">IF(AB40="","",",")</f>
        <v/>
      </c>
      <c r="AD40" s="58" t="str">
        <f t="shared" ref="AD40:AD41" si="46">IF(I40="","",I40)</f>
        <v/>
      </c>
      <c r="AE40" s="67" t="str">
        <f t="shared" ref="AE40:AE41" si="47">IF(AB40="","",",")</f>
        <v/>
      </c>
      <c r="AF40" s="60" t="str">
        <f t="shared" ref="AF40:AF41" si="48">IF(AB40="","",350)</f>
        <v/>
      </c>
      <c r="AG40" s="60" t="str">
        <f t="shared" ref="AG40:AG41" si="49">IF(AB40="","",")")</f>
        <v/>
      </c>
      <c r="AH40" s="68" t="str">
        <f t="shared" ref="AH40:AH41" si="50">IF(AI40="","","(")</f>
        <v/>
      </c>
      <c r="AI40" s="69" t="str">
        <f t="shared" ref="AI40:AI41" si="51">IF(J40="","",J40)</f>
        <v/>
      </c>
      <c r="AJ40" s="63" t="str">
        <f t="shared" ref="AJ40:AJ41" si="52">IF(AI40="","",",")</f>
        <v/>
      </c>
      <c r="AK40" s="63" t="str">
        <f t="shared" ref="AK40:AK41" si="53">IF(K40="","",K40)</f>
        <v/>
      </c>
      <c r="AL40" s="63" t="str">
        <f t="shared" ref="AL40:AL41" si="54">IF(AI40="","",",")</f>
        <v/>
      </c>
      <c r="AM40" s="63" t="str">
        <f t="shared" ref="AM40:AM41" si="55">IF(AI40="","",450)</f>
        <v/>
      </c>
      <c r="AN40" s="63" t="str">
        <f t="shared" ref="AN40:AN41" si="56">IF(AI40="","",")")</f>
        <v/>
      </c>
    </row>
    <row r="41" spans="1:40" ht="24.5" thickTop="1" thickBot="1" x14ac:dyDescent="0.55000000000000004">
      <c r="B41" t="s">
        <v>1003</v>
      </c>
      <c r="C41" s="124" t="s">
        <v>2544</v>
      </c>
      <c r="D41" s="125" t="s">
        <v>1048</v>
      </c>
      <c r="E41" s="51"/>
      <c r="F41" s="52" t="s">
        <v>1015</v>
      </c>
      <c r="G41" s="52"/>
      <c r="H41" s="51"/>
      <c r="I41" s="51"/>
      <c r="J41" s="53"/>
      <c r="K41" s="53"/>
      <c r="L41" s="77" t="str">
        <f>IF(C41="","",_xlfn.CONCAT("            { line: ","""",C41,", ",M41:AN41,""", sC: ","""",B41,"""},"))</f>
        <v xml:space="preserve">            { line: "DANOS LA PAZ., (Fa,,20)(Mi,,250)", sC: "as"},</v>
      </c>
      <c r="M41" s="55" t="str">
        <f t="shared" si="30"/>
        <v>(</v>
      </c>
      <c r="N41" s="56" t="str">
        <f t="shared" si="31"/>
        <v>Fa</v>
      </c>
      <c r="O41" s="57" t="str">
        <f t="shared" si="32"/>
        <v>,</v>
      </c>
      <c r="P41" s="58" t="str">
        <f t="shared" si="33"/>
        <v/>
      </c>
      <c r="Q41" s="59" t="str">
        <f t="shared" si="34"/>
        <v>,</v>
      </c>
      <c r="R41" s="60">
        <f t="shared" si="6"/>
        <v>20</v>
      </c>
      <c r="S41" s="55" t="str">
        <f t="shared" si="35"/>
        <v>)</v>
      </c>
      <c r="T41" s="61" t="str">
        <f t="shared" si="36"/>
        <v>(</v>
      </c>
      <c r="U41" s="62" t="str">
        <f t="shared" si="37"/>
        <v>Mi</v>
      </c>
      <c r="V41" s="63" t="str">
        <f t="shared" si="38"/>
        <v>,</v>
      </c>
      <c r="W41" s="64" t="str">
        <f t="shared" si="39"/>
        <v/>
      </c>
      <c r="X41" s="63" t="str">
        <f t="shared" si="40"/>
        <v>,</v>
      </c>
      <c r="Y41" s="63">
        <f t="shared" si="41"/>
        <v>250</v>
      </c>
      <c r="Z41" s="55" t="str">
        <f t="shared" si="42"/>
        <v>)</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1:40" ht="36.5" thickTop="1" thickBot="1" x14ac:dyDescent="0.55000000000000004">
      <c r="A42" s="75"/>
      <c r="B42" s="75"/>
      <c r="C42" s="75" t="s">
        <v>2401</v>
      </c>
      <c r="D42" s="76"/>
      <c r="E42" s="76"/>
      <c r="F42" s="76"/>
      <c r="G42" s="76"/>
      <c r="H42" s="76"/>
      <c r="I42" s="76"/>
      <c r="J42" s="76"/>
      <c r="K42" s="76"/>
      <c r="L42" s="123" t="s">
        <v>998</v>
      </c>
      <c r="M42" s="126"/>
      <c r="N42" s="56"/>
      <c r="O42" s="127"/>
      <c r="P42" s="58"/>
      <c r="Q42" s="128"/>
      <c r="R42" s="60" t="str">
        <f t="shared" si="6"/>
        <v/>
      </c>
      <c r="S42" s="126"/>
      <c r="T42" s="129"/>
      <c r="U42" s="130"/>
      <c r="V42" s="131"/>
      <c r="W42" s="132"/>
      <c r="X42" s="131"/>
      <c r="Y42" s="131"/>
      <c r="Z42" s="126"/>
      <c r="AA42" s="65"/>
      <c r="AB42" s="56"/>
      <c r="AC42" s="66"/>
      <c r="AD42" s="58"/>
      <c r="AE42" s="67"/>
      <c r="AF42" s="60"/>
      <c r="AG42" s="60"/>
      <c r="AH42" s="65"/>
      <c r="AI42" s="133"/>
      <c r="AJ42" s="131"/>
      <c r="AK42" s="131"/>
      <c r="AL42" s="131"/>
      <c r="AM42" s="131"/>
      <c r="AN42" s="131"/>
    </row>
    <row r="43" spans="1:40" ht="24.5" outlineLevel="1" thickTop="1" thickBot="1" x14ac:dyDescent="0.55000000000000004">
      <c r="B43" t="s">
        <v>1018</v>
      </c>
      <c r="C43" s="124" t="s">
        <v>2545</v>
      </c>
      <c r="D43" s="125" t="s">
        <v>1017</v>
      </c>
      <c r="E43" s="51" t="s">
        <v>1016</v>
      </c>
      <c r="F43" s="52"/>
      <c r="G43" s="52"/>
      <c r="H43" s="51"/>
      <c r="I43" s="51"/>
      <c r="J43" s="53"/>
      <c r="K43" s="53"/>
      <c r="L43" s="54" t="str">
        <f t="shared" ref="L43:L54" si="57">IF(C43="","",_xlfn.CONCAT("            { line: ","""",C43,", ",M43:AN43,""", sC: ","""",B43,"""},"))</f>
        <v xml:space="preserve">            { line: "Agnus Dei,, (La,m,20)", sC: "tc"},</v>
      </c>
      <c r="M43" s="55" t="str">
        <f t="shared" ref="M43:M54" si="58">IF(N43="","","(")</f>
        <v>(</v>
      </c>
      <c r="N43" s="56" t="str">
        <f t="shared" si="2"/>
        <v>La</v>
      </c>
      <c r="O43" s="57" t="str">
        <f t="shared" ref="O43:O54" si="59">IF(N43="","",",")</f>
        <v>,</v>
      </c>
      <c r="P43" s="58" t="str">
        <f t="shared" si="4"/>
        <v>m</v>
      </c>
      <c r="Q43" s="59" t="str">
        <f t="shared" ref="Q43:Q54" si="60">IF(N43="","",",")</f>
        <v>,</v>
      </c>
      <c r="R43" s="60">
        <f t="shared" si="6"/>
        <v>20</v>
      </c>
      <c r="S43" s="55" t="str">
        <f t="shared" ref="S43:S54" si="61">IF(N43="","",")")</f>
        <v>)</v>
      </c>
      <c r="T43" s="61" t="str">
        <f t="shared" ref="T43:T54" si="62">IF(U43="","","(")</f>
        <v/>
      </c>
      <c r="U43" s="62" t="str">
        <f t="shared" si="9"/>
        <v/>
      </c>
      <c r="V43" s="63" t="str">
        <f t="shared" ref="V43:V54" si="63">IF(U43="","",",")</f>
        <v/>
      </c>
      <c r="W43" s="64" t="str">
        <f t="shared" si="11"/>
        <v/>
      </c>
      <c r="X43" s="63" t="str">
        <f t="shared" ref="X43:X54" si="64">IF(U43="","",",")</f>
        <v/>
      </c>
      <c r="Y43" s="63" t="str">
        <f t="shared" ref="Y43:Y54" si="65">IF(U43="","",250)</f>
        <v/>
      </c>
      <c r="Z43" s="55" t="str">
        <f t="shared" ref="Z43:Z54" si="66">IF(U43="","",")")</f>
        <v/>
      </c>
      <c r="AA43" s="65" t="str">
        <f t="shared" ref="AA43:AA54" si="67">IF(AB43="","","(")</f>
        <v/>
      </c>
      <c r="AB43" s="56" t="str">
        <f t="shared" si="16"/>
        <v/>
      </c>
      <c r="AC43" s="66" t="str">
        <f t="shared" ref="AC43:AC54" si="68">IF(AB43="","",",")</f>
        <v/>
      </c>
      <c r="AD43" s="58" t="str">
        <f t="shared" ref="AD43:AD54" si="69">IF(I43="","",I43)</f>
        <v/>
      </c>
      <c r="AE43" s="67" t="str">
        <f t="shared" ref="AE43:AE54" si="70">IF(AB43="","",",")</f>
        <v/>
      </c>
      <c r="AF43" s="60" t="str">
        <f t="shared" ref="AF43:AF54" si="71">IF(AB43="","",350)</f>
        <v/>
      </c>
      <c r="AG43" s="60" t="str">
        <f t="shared" ref="AG43:AG54" si="72">IF(AB43="","",")")</f>
        <v/>
      </c>
      <c r="AH43" s="68" t="str">
        <f t="shared" ref="AH43:AH54" si="73">IF(AI43="","","(")</f>
        <v/>
      </c>
      <c r="AI43" s="69" t="str">
        <f t="shared" si="23"/>
        <v/>
      </c>
      <c r="AJ43" s="63" t="str">
        <f t="shared" ref="AJ43:AJ54" si="74">IF(AI43="","",",")</f>
        <v/>
      </c>
      <c r="AK43" s="63" t="str">
        <f t="shared" ref="AK43:AK54" si="75">IF(K43="","",K43)</f>
        <v/>
      </c>
      <c r="AL43" s="63" t="str">
        <f t="shared" ref="AL43:AL54" si="76">IF(AI43="","",",")</f>
        <v/>
      </c>
      <c r="AM43" s="63" t="str">
        <f t="shared" ref="AM43:AM54" si="77">IF(AI43="","",450)</f>
        <v/>
      </c>
      <c r="AN43" s="63" t="str">
        <f t="shared" ref="AN43:AN54" si="78">IF(AI43="","",")")</f>
        <v/>
      </c>
    </row>
    <row r="44" spans="1:40" ht="24.5" outlineLevel="1" thickTop="1" thickBot="1" x14ac:dyDescent="0.55000000000000004">
      <c r="C44" s="124" t="s">
        <v>2546</v>
      </c>
      <c r="D44" s="125" t="s">
        <v>1053</v>
      </c>
      <c r="E44" s="51"/>
      <c r="F44" s="52" t="s">
        <v>1017</v>
      </c>
      <c r="G44" s="52" t="s">
        <v>1016</v>
      </c>
      <c r="H44" s="51"/>
      <c r="I44" s="51"/>
      <c r="J44" s="53"/>
      <c r="K44" s="53"/>
      <c r="L44" s="54" t="str">
        <f t="shared" si="57"/>
        <v xml:space="preserve">            { line: "qui tollis peccata mundi:, (Sol,,14)(La,m,250)", sC: ""},</v>
      </c>
      <c r="M44" s="55" t="str">
        <f t="shared" si="58"/>
        <v>(</v>
      </c>
      <c r="N44" s="56" t="str">
        <f t="shared" si="2"/>
        <v>Sol</v>
      </c>
      <c r="O44" s="57" t="str">
        <f t="shared" si="59"/>
        <v>,</v>
      </c>
      <c r="P44" s="58" t="str">
        <f t="shared" si="4"/>
        <v/>
      </c>
      <c r="Q44" s="59" t="str">
        <f t="shared" si="60"/>
        <v>,</v>
      </c>
      <c r="R44" s="60">
        <f t="shared" si="6"/>
        <v>14</v>
      </c>
      <c r="S44" s="55" t="str">
        <f t="shared" si="61"/>
        <v>)</v>
      </c>
      <c r="T44" s="61" t="str">
        <f t="shared" si="62"/>
        <v>(</v>
      </c>
      <c r="U44" s="62" t="str">
        <f t="shared" si="9"/>
        <v>La</v>
      </c>
      <c r="V44" s="63" t="str">
        <f t="shared" si="63"/>
        <v>,</v>
      </c>
      <c r="W44" s="64" t="str">
        <f t="shared" si="11"/>
        <v>m</v>
      </c>
      <c r="X44" s="63" t="str">
        <f t="shared" si="64"/>
        <v>,</v>
      </c>
      <c r="Y44" s="63">
        <f t="shared" si="65"/>
        <v>250</v>
      </c>
      <c r="Z44" s="55" t="str">
        <f t="shared" si="66"/>
        <v>)</v>
      </c>
      <c r="AA44" s="65" t="str">
        <f t="shared" si="67"/>
        <v/>
      </c>
      <c r="AB44" s="56" t="str">
        <f t="shared" si="16"/>
        <v/>
      </c>
      <c r="AC44" s="66" t="str">
        <f t="shared" si="68"/>
        <v/>
      </c>
      <c r="AD44" s="58" t="str">
        <f t="shared" si="69"/>
        <v/>
      </c>
      <c r="AE44" s="67" t="str">
        <f t="shared" si="70"/>
        <v/>
      </c>
      <c r="AF44" s="60" t="str">
        <f t="shared" si="71"/>
        <v/>
      </c>
      <c r="AG44" s="60" t="str">
        <f t="shared" si="72"/>
        <v/>
      </c>
      <c r="AH44" s="68" t="str">
        <f t="shared" si="73"/>
        <v/>
      </c>
      <c r="AI44" s="69" t="str">
        <f t="shared" si="23"/>
        <v/>
      </c>
      <c r="AJ44" s="63" t="str">
        <f t="shared" si="74"/>
        <v/>
      </c>
      <c r="AK44" s="63" t="str">
        <f t="shared" si="75"/>
        <v/>
      </c>
      <c r="AL44" s="63" t="str">
        <f t="shared" si="76"/>
        <v/>
      </c>
      <c r="AM44" s="63" t="str">
        <f t="shared" si="77"/>
        <v/>
      </c>
      <c r="AN44" s="63" t="str">
        <f t="shared" si="78"/>
        <v/>
      </c>
    </row>
    <row r="45" spans="1:40" ht="24.5" outlineLevel="1" thickTop="1" thickBot="1" x14ac:dyDescent="0.55000000000000004">
      <c r="C45" s="124" t="s">
        <v>2547</v>
      </c>
      <c r="D45" s="125" t="s">
        <v>1048</v>
      </c>
      <c r="E45" s="51"/>
      <c r="F45" s="52" t="s">
        <v>1015</v>
      </c>
      <c r="G45" s="52"/>
      <c r="H45" s="51"/>
      <c r="I45" s="51"/>
      <c r="J45" s="53"/>
      <c r="K45" s="53"/>
      <c r="L45" s="54" t="str">
        <f t="shared" si="57"/>
        <v xml:space="preserve">            { line: "miserere nobis., (Fa,,20)(Mi,,250)", sC: ""},</v>
      </c>
      <c r="M45" s="55" t="str">
        <f t="shared" si="58"/>
        <v>(</v>
      </c>
      <c r="N45" s="56" t="str">
        <f t="shared" si="2"/>
        <v>Fa</v>
      </c>
      <c r="O45" s="57" t="str">
        <f t="shared" si="59"/>
        <v>,</v>
      </c>
      <c r="P45" s="58" t="str">
        <f t="shared" si="4"/>
        <v/>
      </c>
      <c r="Q45" s="59" t="str">
        <f t="shared" si="60"/>
        <v>,</v>
      </c>
      <c r="R45" s="60">
        <f t="shared" si="6"/>
        <v>20</v>
      </c>
      <c r="S45" s="55" t="str">
        <f t="shared" si="61"/>
        <v>)</v>
      </c>
      <c r="T45" s="61" t="str">
        <f t="shared" si="62"/>
        <v>(</v>
      </c>
      <c r="U45" s="62" t="str">
        <f t="shared" si="9"/>
        <v>Mi</v>
      </c>
      <c r="V45" s="63" t="str">
        <f t="shared" si="63"/>
        <v>,</v>
      </c>
      <c r="W45" s="64" t="str">
        <f t="shared" si="11"/>
        <v/>
      </c>
      <c r="X45" s="63" t="str">
        <f t="shared" si="64"/>
        <v>,</v>
      </c>
      <c r="Y45" s="63">
        <f t="shared" si="65"/>
        <v>250</v>
      </c>
      <c r="Z45" s="55" t="str">
        <f t="shared" si="66"/>
        <v>)</v>
      </c>
      <c r="AA45" s="65" t="str">
        <f t="shared" si="67"/>
        <v/>
      </c>
      <c r="AB45" s="56" t="str">
        <f t="shared" si="16"/>
        <v/>
      </c>
      <c r="AC45" s="66" t="str">
        <f t="shared" si="68"/>
        <v/>
      </c>
      <c r="AD45" s="58" t="str">
        <f t="shared" si="69"/>
        <v/>
      </c>
      <c r="AE45" s="67" t="str">
        <f t="shared" si="70"/>
        <v/>
      </c>
      <c r="AF45" s="60" t="str">
        <f t="shared" si="71"/>
        <v/>
      </c>
      <c r="AG45" s="60" t="str">
        <f t="shared" si="72"/>
        <v/>
      </c>
      <c r="AH45" s="68" t="str">
        <f t="shared" si="73"/>
        <v/>
      </c>
      <c r="AI45" s="69" t="str">
        <f t="shared" si="23"/>
        <v/>
      </c>
      <c r="AJ45" s="63" t="str">
        <f t="shared" si="74"/>
        <v/>
      </c>
      <c r="AK45" s="63" t="str">
        <f t="shared" si="75"/>
        <v/>
      </c>
      <c r="AL45" s="63" t="str">
        <f t="shared" si="76"/>
        <v/>
      </c>
      <c r="AM45" s="63" t="str">
        <f t="shared" si="77"/>
        <v/>
      </c>
      <c r="AN45" s="63" t="str">
        <f t="shared" si="78"/>
        <v/>
      </c>
    </row>
    <row r="46" spans="1:40" ht="26.5" thickTop="1" thickBot="1" x14ac:dyDescent="0.55000000000000004">
      <c r="A46" s="72"/>
      <c r="B46" s="72"/>
      <c r="C46" s="72"/>
      <c r="D46" s="73"/>
      <c r="E46" s="73"/>
      <c r="F46" s="73"/>
      <c r="G46" s="73"/>
      <c r="H46" s="73"/>
      <c r="I46" s="73"/>
      <c r="J46" s="73"/>
      <c r="K46" s="73"/>
      <c r="L46" s="74" t="s">
        <v>997</v>
      </c>
      <c r="M46" s="55"/>
      <c r="N46" s="56"/>
      <c r="O46" s="57"/>
      <c r="P46" s="58"/>
      <c r="Q46" s="59"/>
      <c r="R46" s="60" t="str">
        <f>IF(N46="Do",10,IF(N46="Re",22,IF(N46="Mi",20,IF(N46="Fa",20,IF(N46="Sol",14,IF(N46="La",20,IF(N46="Si",20,IF(N46="Do#",14,IF(N46="Fa#",15,IF(N46="Sol#",20,IF(N46="Si♭",17,"")))))))))))</f>
        <v/>
      </c>
      <c r="S46" s="55"/>
      <c r="T46" s="61"/>
      <c r="U46" s="62"/>
      <c r="V46" s="63"/>
      <c r="W46" s="64"/>
      <c r="X46" s="63"/>
      <c r="Y46" s="63"/>
      <c r="Z46" s="55"/>
      <c r="AA46" s="65"/>
      <c r="AB46" s="56"/>
      <c r="AC46" s="66"/>
      <c r="AD46" s="58"/>
      <c r="AE46" s="67"/>
      <c r="AF46" s="60"/>
      <c r="AG46" s="60"/>
      <c r="AH46" s="68"/>
      <c r="AI46" s="69"/>
      <c r="AJ46" s="63"/>
      <c r="AK46" s="63"/>
      <c r="AL46" s="63"/>
      <c r="AM46" s="63"/>
      <c r="AN46" s="63"/>
    </row>
    <row r="47" spans="1:40" ht="24.5" outlineLevel="1" thickTop="1" thickBot="1" x14ac:dyDescent="0.55000000000000004">
      <c r="B47" t="s">
        <v>1001</v>
      </c>
      <c r="C47" s="124" t="s">
        <v>2548</v>
      </c>
      <c r="D47" s="125" t="s">
        <v>1017</v>
      </c>
      <c r="E47" s="51" t="s">
        <v>1016</v>
      </c>
      <c r="F47" s="52"/>
      <c r="G47" s="52"/>
      <c r="H47" s="51"/>
      <c r="I47" s="51"/>
      <c r="J47" s="53"/>
      <c r="K47" s="53"/>
      <c r="L47" s="54" t="str">
        <f t="shared" si="57"/>
        <v xml:space="preserve">            { line: "AGNUS DEI,, (La,m,20)", sC: "ta as"},</v>
      </c>
      <c r="M47" s="55" t="str">
        <f t="shared" si="58"/>
        <v>(</v>
      </c>
      <c r="N47" s="56" t="str">
        <f t="shared" si="2"/>
        <v>La</v>
      </c>
      <c r="O47" s="57" t="str">
        <f t="shared" si="59"/>
        <v>,</v>
      </c>
      <c r="P47" s="58" t="str">
        <f t="shared" si="4"/>
        <v>m</v>
      </c>
      <c r="Q47" s="59" t="str">
        <f t="shared" si="60"/>
        <v>,</v>
      </c>
      <c r="R47" s="60">
        <f t="shared" si="6"/>
        <v>20</v>
      </c>
      <c r="S47" s="55" t="str">
        <f t="shared" si="61"/>
        <v>)</v>
      </c>
      <c r="T47" s="61" t="str">
        <f t="shared" si="62"/>
        <v/>
      </c>
      <c r="U47" s="62" t="str">
        <f t="shared" si="9"/>
        <v/>
      </c>
      <c r="V47" s="63" t="str">
        <f t="shared" si="63"/>
        <v/>
      </c>
      <c r="W47" s="64" t="str">
        <f t="shared" si="11"/>
        <v/>
      </c>
      <c r="X47" s="63" t="str">
        <f t="shared" si="64"/>
        <v/>
      </c>
      <c r="Y47" s="63" t="str">
        <f t="shared" si="65"/>
        <v/>
      </c>
      <c r="Z47" s="55" t="str">
        <f t="shared" si="66"/>
        <v/>
      </c>
      <c r="AA47" s="65" t="str">
        <f t="shared" si="67"/>
        <v/>
      </c>
      <c r="AB47" s="56" t="str">
        <f t="shared" si="16"/>
        <v/>
      </c>
      <c r="AC47" s="66" t="str">
        <f t="shared" si="68"/>
        <v/>
      </c>
      <c r="AD47" s="58" t="str">
        <f t="shared" si="69"/>
        <v/>
      </c>
      <c r="AE47" s="67" t="str">
        <f t="shared" si="70"/>
        <v/>
      </c>
      <c r="AF47" s="60" t="str">
        <f t="shared" si="71"/>
        <v/>
      </c>
      <c r="AG47" s="60" t="str">
        <f t="shared" si="72"/>
        <v/>
      </c>
      <c r="AH47" s="68" t="str">
        <f t="shared" si="73"/>
        <v/>
      </c>
      <c r="AI47" s="69" t="str">
        <f t="shared" si="23"/>
        <v/>
      </c>
      <c r="AJ47" s="63" t="str">
        <f t="shared" si="74"/>
        <v/>
      </c>
      <c r="AK47" s="63" t="str">
        <f t="shared" si="75"/>
        <v/>
      </c>
      <c r="AL47" s="63" t="str">
        <f t="shared" si="76"/>
        <v/>
      </c>
      <c r="AM47" s="63" t="str">
        <f t="shared" si="77"/>
        <v/>
      </c>
      <c r="AN47" s="63" t="str">
        <f t="shared" si="78"/>
        <v/>
      </c>
    </row>
    <row r="48" spans="1:40" ht="24.5" outlineLevel="1" thickTop="1" thickBot="1" x14ac:dyDescent="0.55000000000000004">
      <c r="B48" t="s">
        <v>1003</v>
      </c>
      <c r="C48" s="124" t="s">
        <v>2549</v>
      </c>
      <c r="D48" s="125" t="s">
        <v>1053</v>
      </c>
      <c r="E48" s="51"/>
      <c r="F48" s="52" t="s">
        <v>1017</v>
      </c>
      <c r="G48" s="52" t="s">
        <v>1016</v>
      </c>
      <c r="H48" s="51"/>
      <c r="I48" s="51"/>
      <c r="J48" s="53"/>
      <c r="K48" s="53"/>
      <c r="L48" s="54" t="str">
        <f t="shared" si="57"/>
        <v xml:space="preserve">            { line: "QUI TOLLIS PECCATA MUNDI:, (Sol,,14)(La,m,250)", sC: "as"},</v>
      </c>
      <c r="M48" s="55" t="str">
        <f t="shared" si="58"/>
        <v>(</v>
      </c>
      <c r="N48" s="56" t="str">
        <f t="shared" si="2"/>
        <v>Sol</v>
      </c>
      <c r="O48" s="57" t="str">
        <f t="shared" si="59"/>
        <v>,</v>
      </c>
      <c r="P48" s="58" t="str">
        <f t="shared" si="4"/>
        <v/>
      </c>
      <c r="Q48" s="59" t="str">
        <f t="shared" si="60"/>
        <v>,</v>
      </c>
      <c r="R48" s="60">
        <f t="shared" si="6"/>
        <v>14</v>
      </c>
      <c r="S48" s="55" t="str">
        <f t="shared" si="61"/>
        <v>)</v>
      </c>
      <c r="T48" s="61" t="str">
        <f t="shared" si="62"/>
        <v>(</v>
      </c>
      <c r="U48" s="62" t="str">
        <f t="shared" si="9"/>
        <v>La</v>
      </c>
      <c r="V48" s="63" t="str">
        <f t="shared" si="63"/>
        <v>,</v>
      </c>
      <c r="W48" s="64" t="str">
        <f t="shared" si="11"/>
        <v>m</v>
      </c>
      <c r="X48" s="63" t="str">
        <f t="shared" si="64"/>
        <v>,</v>
      </c>
      <c r="Y48" s="63">
        <f t="shared" si="65"/>
        <v>250</v>
      </c>
      <c r="Z48" s="55" t="str">
        <f t="shared" si="66"/>
        <v>)</v>
      </c>
      <c r="AA48" s="65" t="str">
        <f t="shared" si="67"/>
        <v/>
      </c>
      <c r="AB48" s="56" t="str">
        <f t="shared" si="16"/>
        <v/>
      </c>
      <c r="AC48" s="66" t="str">
        <f t="shared" si="68"/>
        <v/>
      </c>
      <c r="AD48" s="58" t="str">
        <f t="shared" si="69"/>
        <v/>
      </c>
      <c r="AE48" s="67" t="str">
        <f t="shared" si="70"/>
        <v/>
      </c>
      <c r="AF48" s="60" t="str">
        <f t="shared" si="71"/>
        <v/>
      </c>
      <c r="AG48" s="60" t="str">
        <f t="shared" si="72"/>
        <v/>
      </c>
      <c r="AH48" s="68" t="str">
        <f t="shared" si="73"/>
        <v/>
      </c>
      <c r="AI48" s="69" t="str">
        <f t="shared" si="23"/>
        <v/>
      </c>
      <c r="AJ48" s="63" t="str">
        <f t="shared" si="74"/>
        <v/>
      </c>
      <c r="AK48" s="63" t="str">
        <f t="shared" si="75"/>
        <v/>
      </c>
      <c r="AL48" s="63" t="str">
        <f t="shared" si="76"/>
        <v/>
      </c>
      <c r="AM48" s="63" t="str">
        <f t="shared" si="77"/>
        <v/>
      </c>
      <c r="AN48" s="63" t="str">
        <f t="shared" si="78"/>
        <v/>
      </c>
    </row>
    <row r="49" spans="1:40" ht="24.5" outlineLevel="1" thickTop="1" thickBot="1" x14ac:dyDescent="0.55000000000000004">
      <c r="B49" t="s">
        <v>1003</v>
      </c>
      <c r="C49" s="124" t="s">
        <v>2550</v>
      </c>
      <c r="D49" s="125" t="s">
        <v>1048</v>
      </c>
      <c r="E49" s="51"/>
      <c r="F49" s="52" t="s">
        <v>1015</v>
      </c>
      <c r="G49" s="52"/>
      <c r="H49" s="51"/>
      <c r="I49" s="51"/>
      <c r="J49" s="53"/>
      <c r="K49" s="53"/>
      <c r="L49" s="54" t="str">
        <f t="shared" si="57"/>
        <v xml:space="preserve">            { line: "MISERERE NOBIS., (Fa,,20)(Mi,,250)", sC: "as"},</v>
      </c>
      <c r="M49" s="55" t="str">
        <f t="shared" si="58"/>
        <v>(</v>
      </c>
      <c r="N49" s="56" t="str">
        <f t="shared" si="2"/>
        <v>Fa</v>
      </c>
      <c r="O49" s="57" t="str">
        <f t="shared" si="59"/>
        <v>,</v>
      </c>
      <c r="P49" s="58" t="str">
        <f t="shared" si="4"/>
        <v/>
      </c>
      <c r="Q49" s="59" t="str">
        <f t="shared" si="60"/>
        <v>,</v>
      </c>
      <c r="R49" s="60">
        <f t="shared" si="6"/>
        <v>20</v>
      </c>
      <c r="S49" s="55" t="str">
        <f t="shared" si="61"/>
        <v>)</v>
      </c>
      <c r="T49" s="61" t="str">
        <f t="shared" si="62"/>
        <v>(</v>
      </c>
      <c r="U49" s="62" t="str">
        <f t="shared" si="9"/>
        <v>Mi</v>
      </c>
      <c r="V49" s="63" t="str">
        <f t="shared" si="63"/>
        <v>,</v>
      </c>
      <c r="W49" s="64" t="str">
        <f t="shared" si="11"/>
        <v/>
      </c>
      <c r="X49" s="63" t="str">
        <f t="shared" si="64"/>
        <v>,</v>
      </c>
      <c r="Y49" s="63">
        <f t="shared" si="65"/>
        <v>250</v>
      </c>
      <c r="Z49" s="55" t="str">
        <f t="shared" si="66"/>
        <v>)</v>
      </c>
      <c r="AA49" s="65" t="str">
        <f t="shared" si="67"/>
        <v/>
      </c>
      <c r="AB49" s="56" t="str">
        <f t="shared" si="16"/>
        <v/>
      </c>
      <c r="AC49" s="66" t="str">
        <f t="shared" si="68"/>
        <v/>
      </c>
      <c r="AD49" s="58" t="str">
        <f t="shared" si="69"/>
        <v/>
      </c>
      <c r="AE49" s="67" t="str">
        <f t="shared" si="70"/>
        <v/>
      </c>
      <c r="AF49" s="60" t="str">
        <f t="shared" si="71"/>
        <v/>
      </c>
      <c r="AG49" s="60" t="str">
        <f t="shared" si="72"/>
        <v/>
      </c>
      <c r="AH49" s="68" t="str">
        <f t="shared" si="73"/>
        <v/>
      </c>
      <c r="AI49" s="69" t="str">
        <f t="shared" si="23"/>
        <v/>
      </c>
      <c r="AJ49" s="63" t="str">
        <f t="shared" si="74"/>
        <v/>
      </c>
      <c r="AK49" s="63" t="str">
        <f t="shared" si="75"/>
        <v/>
      </c>
      <c r="AL49" s="63" t="str">
        <f t="shared" si="76"/>
        <v/>
      </c>
      <c r="AM49" s="63" t="str">
        <f t="shared" si="77"/>
        <v/>
      </c>
      <c r="AN49" s="63" t="str">
        <f t="shared" si="78"/>
        <v/>
      </c>
    </row>
    <row r="50" spans="1:40" ht="26.5" thickTop="1" thickBot="1" x14ac:dyDescent="0.55000000000000004">
      <c r="A50" s="72"/>
      <c r="B50" s="72"/>
      <c r="C50" s="72"/>
      <c r="D50" s="73"/>
      <c r="E50" s="73"/>
      <c r="F50" s="73"/>
      <c r="G50" s="73"/>
      <c r="H50" s="73"/>
      <c r="I50" s="73"/>
      <c r="J50" s="73"/>
      <c r="K50" s="73"/>
      <c r="L50" s="74" t="s">
        <v>997</v>
      </c>
      <c r="M50" s="55"/>
      <c r="N50" s="56"/>
      <c r="O50" s="57"/>
      <c r="P50" s="58"/>
      <c r="Q50" s="59"/>
      <c r="R50" s="60" t="str">
        <f>IF(N50="Do",10,IF(N50="Re",22,IF(N50="Mi",20,IF(N50="Fa",20,IF(N50="Sol",14,IF(N50="La",20,IF(N50="Si",20,IF(N50="Do#",14,IF(N50="Fa#",15,IF(N50="Sol#",20,IF(N50="Si♭",17,"")))))))))))</f>
        <v/>
      </c>
      <c r="S50" s="55"/>
      <c r="T50" s="61"/>
      <c r="U50" s="62"/>
      <c r="V50" s="63"/>
      <c r="W50" s="64"/>
      <c r="X50" s="63"/>
      <c r="Y50" s="63"/>
      <c r="Z50" s="55"/>
      <c r="AA50" s="65"/>
      <c r="AB50" s="56"/>
      <c r="AC50" s="66"/>
      <c r="AD50" s="58"/>
      <c r="AE50" s="67"/>
      <c r="AF50" s="60"/>
      <c r="AG50" s="60"/>
      <c r="AH50" s="68"/>
      <c r="AI50" s="69"/>
      <c r="AJ50" s="63"/>
      <c r="AK50" s="63"/>
      <c r="AL50" s="63"/>
      <c r="AM50" s="63"/>
      <c r="AN50" s="63"/>
    </row>
    <row r="51" spans="1:40" ht="24.5" outlineLevel="1" thickTop="1" thickBot="1" x14ac:dyDescent="0.55000000000000004">
      <c r="B51" t="s">
        <v>1003</v>
      </c>
      <c r="C51" s="124" t="s">
        <v>2548</v>
      </c>
      <c r="D51" s="125" t="s">
        <v>1017</v>
      </c>
      <c r="E51" s="51" t="s">
        <v>1016</v>
      </c>
      <c r="F51" s="52"/>
      <c r="G51" s="52"/>
      <c r="H51" s="51"/>
      <c r="I51" s="51"/>
      <c r="J51" s="53"/>
      <c r="K51" s="53"/>
      <c r="L51" s="54" t="str">
        <f t="shared" si="57"/>
        <v xml:space="preserve">            { line: "AGNUS DEI,, (La,m,20)", sC: "as"},</v>
      </c>
      <c r="M51" s="55" t="str">
        <f t="shared" si="58"/>
        <v>(</v>
      </c>
      <c r="N51" s="56" t="str">
        <f t="shared" si="2"/>
        <v>La</v>
      </c>
      <c r="O51" s="57" t="str">
        <f t="shared" si="59"/>
        <v>,</v>
      </c>
      <c r="P51" s="58" t="str">
        <f t="shared" si="4"/>
        <v>m</v>
      </c>
      <c r="Q51" s="59" t="str">
        <f t="shared" si="60"/>
        <v>,</v>
      </c>
      <c r="R51" s="60">
        <f t="shared" si="6"/>
        <v>20</v>
      </c>
      <c r="S51" s="55" t="str">
        <f t="shared" si="61"/>
        <v>)</v>
      </c>
      <c r="T51" s="61" t="str">
        <f t="shared" si="62"/>
        <v/>
      </c>
      <c r="U51" s="62" t="str">
        <f t="shared" si="9"/>
        <v/>
      </c>
      <c r="V51" s="63" t="str">
        <f t="shared" si="63"/>
        <v/>
      </c>
      <c r="W51" s="64" t="str">
        <f t="shared" si="11"/>
        <v/>
      </c>
      <c r="X51" s="63" t="str">
        <f t="shared" si="64"/>
        <v/>
      </c>
      <c r="Y51" s="63" t="str">
        <f t="shared" si="65"/>
        <v/>
      </c>
      <c r="Z51" s="55" t="str">
        <f t="shared" si="66"/>
        <v/>
      </c>
      <c r="AA51" s="65" t="str">
        <f t="shared" si="67"/>
        <v/>
      </c>
      <c r="AB51" s="56" t="str">
        <f t="shared" si="16"/>
        <v/>
      </c>
      <c r="AC51" s="66" t="str">
        <f t="shared" si="68"/>
        <v/>
      </c>
      <c r="AD51" s="58" t="str">
        <f t="shared" si="69"/>
        <v/>
      </c>
      <c r="AE51" s="67" t="str">
        <f t="shared" si="70"/>
        <v/>
      </c>
      <c r="AF51" s="60" t="str">
        <f t="shared" si="71"/>
        <v/>
      </c>
      <c r="AG51" s="60" t="str">
        <f t="shared" si="72"/>
        <v/>
      </c>
      <c r="AH51" s="68" t="str">
        <f t="shared" si="73"/>
        <v/>
      </c>
      <c r="AI51" s="69" t="str">
        <f t="shared" si="23"/>
        <v/>
      </c>
      <c r="AJ51" s="63" t="str">
        <f t="shared" si="74"/>
        <v/>
      </c>
      <c r="AK51" s="63" t="str">
        <f t="shared" si="75"/>
        <v/>
      </c>
      <c r="AL51" s="63" t="str">
        <f t="shared" si="76"/>
        <v/>
      </c>
      <c r="AM51" s="63" t="str">
        <f t="shared" si="77"/>
        <v/>
      </c>
      <c r="AN51" s="63" t="str">
        <f t="shared" si="78"/>
        <v/>
      </c>
    </row>
    <row r="52" spans="1:40" ht="24.5" outlineLevel="1" thickTop="1" thickBot="1" x14ac:dyDescent="0.55000000000000004">
      <c r="B52" t="s">
        <v>1003</v>
      </c>
      <c r="C52" s="124" t="s">
        <v>2549</v>
      </c>
      <c r="D52" s="125" t="s">
        <v>1053</v>
      </c>
      <c r="E52" s="51"/>
      <c r="F52" s="52" t="s">
        <v>1017</v>
      </c>
      <c r="G52" s="52" t="s">
        <v>1016</v>
      </c>
      <c r="H52" s="51"/>
      <c r="I52" s="51"/>
      <c r="J52" s="53"/>
      <c r="K52" s="53"/>
      <c r="L52" s="54" t="str">
        <f t="shared" si="57"/>
        <v xml:space="preserve">            { line: "QUI TOLLIS PECCATA MUNDI:, (Sol,,14)(La,m,250)", sC: "as"},</v>
      </c>
      <c r="M52" s="55" t="str">
        <f t="shared" si="58"/>
        <v>(</v>
      </c>
      <c r="N52" s="56" t="str">
        <f t="shared" si="2"/>
        <v>Sol</v>
      </c>
      <c r="O52" s="57" t="str">
        <f t="shared" si="59"/>
        <v>,</v>
      </c>
      <c r="P52" s="58" t="str">
        <f t="shared" si="4"/>
        <v/>
      </c>
      <c r="Q52" s="59" t="str">
        <f t="shared" si="60"/>
        <v>,</v>
      </c>
      <c r="R52" s="60">
        <f t="shared" si="6"/>
        <v>14</v>
      </c>
      <c r="S52" s="55" t="str">
        <f t="shared" si="61"/>
        <v>)</v>
      </c>
      <c r="T52" s="61" t="str">
        <f t="shared" si="62"/>
        <v>(</v>
      </c>
      <c r="U52" s="62" t="str">
        <f t="shared" si="9"/>
        <v>La</v>
      </c>
      <c r="V52" s="63" t="str">
        <f t="shared" si="63"/>
        <v>,</v>
      </c>
      <c r="W52" s="64" t="str">
        <f t="shared" si="11"/>
        <v>m</v>
      </c>
      <c r="X52" s="63" t="str">
        <f t="shared" si="64"/>
        <v>,</v>
      </c>
      <c r="Y52" s="63">
        <f t="shared" si="65"/>
        <v>250</v>
      </c>
      <c r="Z52" s="55" t="str">
        <f t="shared" si="66"/>
        <v>)</v>
      </c>
      <c r="AA52" s="65" t="str">
        <f t="shared" si="67"/>
        <v/>
      </c>
      <c r="AB52" s="56" t="str">
        <f t="shared" si="16"/>
        <v/>
      </c>
      <c r="AC52" s="66" t="str">
        <f t="shared" si="68"/>
        <v/>
      </c>
      <c r="AD52" s="58" t="str">
        <f t="shared" si="69"/>
        <v/>
      </c>
      <c r="AE52" s="67" t="str">
        <f t="shared" si="70"/>
        <v/>
      </c>
      <c r="AF52" s="60" t="str">
        <f t="shared" si="71"/>
        <v/>
      </c>
      <c r="AG52" s="60" t="str">
        <f t="shared" si="72"/>
        <v/>
      </c>
      <c r="AH52" s="68" t="str">
        <f t="shared" si="73"/>
        <v/>
      </c>
      <c r="AI52" s="69" t="str">
        <f t="shared" si="23"/>
        <v/>
      </c>
      <c r="AJ52" s="63" t="str">
        <f t="shared" si="74"/>
        <v/>
      </c>
      <c r="AK52" s="63" t="str">
        <f t="shared" si="75"/>
        <v/>
      </c>
      <c r="AL52" s="63" t="str">
        <f t="shared" si="76"/>
        <v/>
      </c>
      <c r="AM52" s="63" t="str">
        <f t="shared" si="77"/>
        <v/>
      </c>
      <c r="AN52" s="63" t="str">
        <f t="shared" si="78"/>
        <v/>
      </c>
    </row>
    <row r="53" spans="1:40" ht="24.5" outlineLevel="1" thickTop="1" thickBot="1" x14ac:dyDescent="0.55000000000000004">
      <c r="B53" t="s">
        <v>1003</v>
      </c>
      <c r="C53" s="124" t="s">
        <v>2551</v>
      </c>
      <c r="D53" s="125" t="s">
        <v>1048</v>
      </c>
      <c r="E53" s="51"/>
      <c r="F53" s="52" t="s">
        <v>1015</v>
      </c>
      <c r="G53" s="52"/>
      <c r="H53" s="51"/>
      <c r="I53" s="51"/>
      <c r="J53" s="53"/>
      <c r="K53" s="53"/>
      <c r="L53" s="54" t="str">
        <f t="shared" si="57"/>
        <v xml:space="preserve">            { line: "DONA NOBIS PACEM,, (Fa,,20)(Mi,,250)", sC: "as"},</v>
      </c>
      <c r="M53" s="55" t="str">
        <f t="shared" si="58"/>
        <v>(</v>
      </c>
      <c r="N53" s="56" t="str">
        <f t="shared" si="2"/>
        <v>Fa</v>
      </c>
      <c r="O53" s="57" t="str">
        <f t="shared" si="59"/>
        <v>,</v>
      </c>
      <c r="P53" s="58" t="str">
        <f t="shared" si="4"/>
        <v/>
      </c>
      <c r="Q53" s="59" t="str">
        <f t="shared" si="60"/>
        <v>,</v>
      </c>
      <c r="R53" s="60">
        <f t="shared" si="6"/>
        <v>20</v>
      </c>
      <c r="S53" s="55" t="str">
        <f t="shared" si="61"/>
        <v>)</v>
      </c>
      <c r="T53" s="61" t="str">
        <f t="shared" si="62"/>
        <v>(</v>
      </c>
      <c r="U53" s="62" t="str">
        <f t="shared" si="9"/>
        <v>Mi</v>
      </c>
      <c r="V53" s="63" t="str">
        <f t="shared" si="63"/>
        <v>,</v>
      </c>
      <c r="W53" s="64" t="str">
        <f t="shared" si="11"/>
        <v/>
      </c>
      <c r="X53" s="63" t="str">
        <f t="shared" si="64"/>
        <v>,</v>
      </c>
      <c r="Y53" s="63">
        <f t="shared" si="65"/>
        <v>250</v>
      </c>
      <c r="Z53" s="55" t="str">
        <f t="shared" si="66"/>
        <v>)</v>
      </c>
      <c r="AA53" s="65" t="str">
        <f t="shared" si="67"/>
        <v/>
      </c>
      <c r="AB53" s="56" t="str">
        <f t="shared" si="16"/>
        <v/>
      </c>
      <c r="AC53" s="66" t="str">
        <f t="shared" si="68"/>
        <v/>
      </c>
      <c r="AD53" s="58" t="str">
        <f t="shared" si="69"/>
        <v/>
      </c>
      <c r="AE53" s="67" t="str">
        <f t="shared" si="70"/>
        <v/>
      </c>
      <c r="AF53" s="60" t="str">
        <f t="shared" si="71"/>
        <v/>
      </c>
      <c r="AG53" s="60" t="str">
        <f t="shared" si="72"/>
        <v/>
      </c>
      <c r="AH53" s="68" t="str">
        <f t="shared" si="73"/>
        <v/>
      </c>
      <c r="AI53" s="69" t="str">
        <f t="shared" si="23"/>
        <v/>
      </c>
      <c r="AJ53" s="63" t="str">
        <f t="shared" si="74"/>
        <v/>
      </c>
      <c r="AK53" s="63" t="str">
        <f t="shared" si="75"/>
        <v/>
      </c>
      <c r="AL53" s="63" t="str">
        <f t="shared" si="76"/>
        <v/>
      </c>
      <c r="AM53" s="63" t="str">
        <f t="shared" si="77"/>
        <v/>
      </c>
      <c r="AN53" s="63" t="str">
        <f t="shared" si="78"/>
        <v/>
      </c>
    </row>
    <row r="54" spans="1:40" ht="24.5" outlineLevel="1" thickTop="1" thickBot="1" x14ac:dyDescent="0.55000000000000004">
      <c r="B54" t="s">
        <v>1003</v>
      </c>
      <c r="C54" s="124" t="s">
        <v>2552</v>
      </c>
      <c r="D54" s="125" t="s">
        <v>1048</v>
      </c>
      <c r="E54" s="51"/>
      <c r="F54" s="52" t="s">
        <v>1015</v>
      </c>
      <c r="G54" s="52"/>
      <c r="H54" s="51"/>
      <c r="I54" s="51"/>
      <c r="J54" s="53"/>
      <c r="K54" s="53"/>
      <c r="L54" s="54" t="str">
        <f t="shared" si="57"/>
        <v xml:space="preserve">            { line: "DONA NOBIS PACEM., (Fa,,20)(Mi,,250)", sC: "as"},</v>
      </c>
      <c r="M54" s="55" t="str">
        <f t="shared" si="58"/>
        <v>(</v>
      </c>
      <c r="N54" s="56" t="str">
        <f t="shared" si="2"/>
        <v>Fa</v>
      </c>
      <c r="O54" s="57" t="str">
        <f t="shared" si="59"/>
        <v>,</v>
      </c>
      <c r="P54" s="58" t="str">
        <f t="shared" si="4"/>
        <v/>
      </c>
      <c r="Q54" s="59" t="str">
        <f t="shared" si="60"/>
        <v>,</v>
      </c>
      <c r="R54" s="60">
        <f t="shared" si="6"/>
        <v>20</v>
      </c>
      <c r="S54" s="55" t="str">
        <f t="shared" si="61"/>
        <v>)</v>
      </c>
      <c r="T54" s="61" t="str">
        <f t="shared" si="62"/>
        <v>(</v>
      </c>
      <c r="U54" s="62" t="str">
        <f t="shared" si="9"/>
        <v>Mi</v>
      </c>
      <c r="V54" s="63" t="str">
        <f t="shared" si="63"/>
        <v>,</v>
      </c>
      <c r="W54" s="64" t="str">
        <f t="shared" si="11"/>
        <v/>
      </c>
      <c r="X54" s="63" t="str">
        <f t="shared" si="64"/>
        <v>,</v>
      </c>
      <c r="Y54" s="63">
        <f t="shared" si="65"/>
        <v>250</v>
      </c>
      <c r="Z54" s="55" t="str">
        <f t="shared" si="66"/>
        <v>)</v>
      </c>
      <c r="AA54" s="65" t="str">
        <f t="shared" si="67"/>
        <v/>
      </c>
      <c r="AB54" s="56" t="str">
        <f t="shared" si="16"/>
        <v/>
      </c>
      <c r="AC54" s="66" t="str">
        <f t="shared" si="68"/>
        <v/>
      </c>
      <c r="AD54" s="58" t="str">
        <f t="shared" si="69"/>
        <v/>
      </c>
      <c r="AE54" s="67" t="str">
        <f t="shared" si="70"/>
        <v/>
      </c>
      <c r="AF54" s="60" t="str">
        <f t="shared" si="71"/>
        <v/>
      </c>
      <c r="AG54" s="60" t="str">
        <f t="shared" si="72"/>
        <v/>
      </c>
      <c r="AH54" s="68" t="str">
        <f t="shared" si="73"/>
        <v/>
      </c>
      <c r="AI54" s="69" t="str">
        <f t="shared" si="23"/>
        <v/>
      </c>
      <c r="AJ54" s="63" t="str">
        <f t="shared" si="74"/>
        <v/>
      </c>
      <c r="AK54" s="63" t="str">
        <f t="shared" si="75"/>
        <v/>
      </c>
      <c r="AL54" s="63" t="str">
        <f t="shared" si="76"/>
        <v/>
      </c>
      <c r="AM54" s="63" t="str">
        <f t="shared" si="77"/>
        <v/>
      </c>
      <c r="AN54" s="63" t="str">
        <f t="shared" si="78"/>
        <v/>
      </c>
    </row>
    <row r="55" spans="1:40" ht="24" customHeight="1" thickTop="1" x14ac:dyDescent="0.6">
      <c r="A55" s="94"/>
      <c r="B55" s="94"/>
      <c r="C55" s="94"/>
      <c r="D55" s="94"/>
      <c r="E55" s="94"/>
      <c r="F55" s="94"/>
      <c r="G55" s="94"/>
      <c r="H55" s="94"/>
      <c r="I55" s="94"/>
      <c r="J55" s="94"/>
      <c r="K55" s="94"/>
      <c r="L55" s="98" t="str">
        <f ca="1">_xlfn.CONCAT("]}, // ULTIMA LINEA DEL CANTO: ",L1)</f>
        <v>]}, // ULTIMA LINEA DEL CANTO: CORDERO DE DIOS</v>
      </c>
      <c r="M55" s="94"/>
    </row>
    <row r="56" spans="1:40" ht="20.5" x14ac:dyDescent="0.35">
      <c r="L56" s="99" t="s">
        <v>1012</v>
      </c>
      <c r="M56" s="100"/>
    </row>
    <row r="57" spans="1:40" ht="15" hidden="1" outlineLevel="1" thickBot="1" x14ac:dyDescent="0.4">
      <c r="M57" s="100"/>
    </row>
    <row r="58" spans="1:40" ht="26.5" hidden="1" outlineLevel="1" thickTop="1" thickBot="1" x14ac:dyDescent="0.55000000000000004">
      <c r="A58" s="72"/>
      <c r="B58" s="72"/>
      <c r="C58" s="72"/>
      <c r="D58" s="73"/>
      <c r="E58" s="73"/>
      <c r="F58" s="73"/>
      <c r="G58" s="73"/>
      <c r="H58" s="73"/>
      <c r="I58" s="73"/>
      <c r="J58" s="73"/>
      <c r="K58" s="73"/>
      <c r="L58" s="74" t="s">
        <v>997</v>
      </c>
      <c r="M58" s="55"/>
      <c r="N58" s="56"/>
      <c r="O58" s="57"/>
      <c r="P58" s="58"/>
      <c r="Q58" s="59"/>
      <c r="R58" s="60" t="str">
        <f t="shared" ref="R58:R67" si="79">IF(N58="Do",10,IF(N58="Re",22,IF(N58="Mi",20,IF(N58="Fa",20,IF(N58="Sol",14,IF(N58="La",20,IF(N58="Si",20,IF(N58="Do#",14,IF(N58="Fa#",15,IF(N58="Sol#",20,IF(N58="Si♭",17,"")))))))))))</f>
        <v/>
      </c>
      <c r="S58" s="55"/>
      <c r="T58" s="61"/>
      <c r="U58" s="62"/>
      <c r="V58" s="63"/>
      <c r="W58" s="64"/>
      <c r="X58" s="63"/>
      <c r="Y58" s="63"/>
      <c r="Z58" s="55"/>
      <c r="AA58" s="65"/>
      <c r="AB58" s="56"/>
      <c r="AC58" s="66"/>
      <c r="AD58" s="58"/>
      <c r="AE58" s="67"/>
      <c r="AF58" s="60"/>
      <c r="AG58" s="60"/>
      <c r="AH58" s="68"/>
      <c r="AI58" s="69"/>
      <c r="AJ58" s="63"/>
      <c r="AK58" s="63"/>
      <c r="AL58" s="63"/>
      <c r="AM58" s="63"/>
      <c r="AN58" s="63"/>
    </row>
    <row r="59" spans="1:40" ht="24.5" hidden="1" outlineLevel="1" thickTop="1" thickBot="1" x14ac:dyDescent="0.55000000000000004">
      <c r="C59" s="78" t="s">
        <v>999</v>
      </c>
      <c r="D59" s="79"/>
      <c r="E59" s="79"/>
      <c r="F59" s="79"/>
      <c r="G59" s="79"/>
      <c r="H59" s="79"/>
      <c r="I59" s="79"/>
      <c r="J59" s="79"/>
      <c r="K59" s="79"/>
      <c r="L59" s="134" t="s">
        <v>1000</v>
      </c>
      <c r="M59" s="55" t="str">
        <f t="shared" ref="M59:M66" si="80">IF(N59="","","(")</f>
        <v/>
      </c>
      <c r="N59" s="56" t="str">
        <f t="shared" ref="N59:N66" si="81">IF(D59="","",D59)</f>
        <v/>
      </c>
      <c r="O59" s="57" t="str">
        <f t="shared" ref="O59:O66" si="82">IF(N59="","",",")</f>
        <v/>
      </c>
      <c r="P59" s="58" t="str">
        <f t="shared" ref="P59:P66" si="83">IF(E59="","",E59)</f>
        <v/>
      </c>
      <c r="Q59" s="59" t="str">
        <f t="shared" ref="Q59:Q66" si="84">IF(N59="","",",")</f>
        <v/>
      </c>
      <c r="R59" s="60" t="str">
        <f t="shared" si="79"/>
        <v/>
      </c>
      <c r="S59" s="55" t="str">
        <f t="shared" ref="S59:S66" si="85">IF(N59="","",")")</f>
        <v/>
      </c>
      <c r="T59" s="61" t="str">
        <f t="shared" ref="T59:T66" si="86">IF(U59="","","(")</f>
        <v/>
      </c>
      <c r="U59" s="62" t="str">
        <f t="shared" ref="U59:U66" si="87">IF(F59="","",F59)</f>
        <v/>
      </c>
      <c r="V59" s="63" t="str">
        <f t="shared" ref="V59:V66" si="88">IF(U59="","",",")</f>
        <v/>
      </c>
      <c r="W59" s="64" t="str">
        <f t="shared" ref="W59:W66" si="89">IF(G59="","",G59)</f>
        <v/>
      </c>
      <c r="X59" s="63" t="str">
        <f t="shared" ref="X59:X66" si="90">IF(U59="","",",")</f>
        <v/>
      </c>
      <c r="Y59" s="63" t="str">
        <f t="shared" ref="Y59:Y66" si="91">IF(U59="","",250)</f>
        <v/>
      </c>
      <c r="Z59" s="55" t="str">
        <f t="shared" ref="Z59:Z66" si="92">IF(U59="","",")")</f>
        <v/>
      </c>
      <c r="AA59" s="65" t="str">
        <f t="shared" ref="AA59:AA66" si="93">IF(AB59="","","(")</f>
        <v/>
      </c>
      <c r="AB59" s="56" t="str">
        <f t="shared" ref="AB59:AB66" si="94">IF(H59="","",H59)</f>
        <v/>
      </c>
      <c r="AC59" s="66" t="str">
        <f t="shared" ref="AC59:AC66" si="95">IF(AB59="","",",")</f>
        <v/>
      </c>
      <c r="AD59" s="58" t="str">
        <f t="shared" ref="AD59:AD66" si="96">IF(I59="","",I59)</f>
        <v/>
      </c>
      <c r="AE59" s="67" t="str">
        <f t="shared" ref="AE59:AE66" si="97">IF(AB59="","",",")</f>
        <v/>
      </c>
      <c r="AF59" s="60" t="str">
        <f t="shared" ref="AF59:AF66" si="98">IF(AB59="","",350)</f>
        <v/>
      </c>
      <c r="AG59" s="60" t="str">
        <f t="shared" ref="AG59:AG66" si="99">IF(AB59="","",")")</f>
        <v/>
      </c>
      <c r="AH59" s="68" t="str">
        <f t="shared" ref="AH59:AH66" si="100">IF(AI59="","","(")</f>
        <v/>
      </c>
      <c r="AI59" s="69" t="str">
        <f t="shared" ref="AI59:AI66" si="101">IF(J59="","",J59)</f>
        <v/>
      </c>
      <c r="AJ59" s="63" t="str">
        <f t="shared" ref="AJ59:AJ66" si="102">IF(AI59="","",",")</f>
        <v/>
      </c>
      <c r="AK59" s="63" t="str">
        <f t="shared" ref="AK59:AK66" si="103">IF(K59="","",K59)</f>
        <v/>
      </c>
      <c r="AL59" s="63" t="str">
        <f t="shared" ref="AL59:AL66" si="104">IF(AI59="","",",")</f>
        <v/>
      </c>
      <c r="AM59" s="63" t="str">
        <f t="shared" ref="AM59:AM66" si="105">IF(AI59="","",450)</f>
        <v/>
      </c>
      <c r="AN59" s="63" t="str">
        <f t="shared" ref="AN59:AN66" si="106">IF(AI59="","",")")</f>
        <v/>
      </c>
    </row>
    <row r="60" spans="1:40" ht="24.5" hidden="1" outlineLevel="1" thickTop="1" thickBot="1" x14ac:dyDescent="0.55000000000000004">
      <c r="B60" t="s">
        <v>1001</v>
      </c>
      <c r="C60" s="81" t="s">
        <v>1002</v>
      </c>
      <c r="D60" s="82"/>
      <c r="E60" s="82"/>
      <c r="F60" s="82"/>
      <c r="G60" s="82"/>
      <c r="H60" s="82"/>
      <c r="I60" s="82"/>
      <c r="J60" s="82"/>
      <c r="K60" s="82"/>
      <c r="L60" s="135" t="str">
        <f>IF(C60="","",_xlfn.CONCAT("       triggerLine: ","""",C60,", ",M60:AN60,""", sC: ","""",B60,""", lines: ["))</f>
        <v xml:space="preserve">       triggerLine: "ASAMBLEA UNO, ", sC: "ta as", lines: [</v>
      </c>
      <c r="M60" s="55" t="str">
        <f t="shared" si="80"/>
        <v/>
      </c>
      <c r="N60" s="56" t="str">
        <f t="shared" si="81"/>
        <v/>
      </c>
      <c r="O60" s="57" t="str">
        <f t="shared" si="82"/>
        <v/>
      </c>
      <c r="P60" s="58" t="str">
        <f t="shared" si="83"/>
        <v/>
      </c>
      <c r="Q60" s="59" t="str">
        <f t="shared" si="84"/>
        <v/>
      </c>
      <c r="R60" s="60" t="str">
        <f t="shared" si="79"/>
        <v/>
      </c>
      <c r="S60" s="55" t="str">
        <f t="shared" si="85"/>
        <v/>
      </c>
      <c r="T60" s="61" t="str">
        <f t="shared" si="86"/>
        <v/>
      </c>
      <c r="U60" s="62" t="str">
        <f t="shared" si="87"/>
        <v/>
      </c>
      <c r="V60" s="63" t="str">
        <f t="shared" si="88"/>
        <v/>
      </c>
      <c r="W60" s="64" t="str">
        <f t="shared" si="89"/>
        <v/>
      </c>
      <c r="X60" s="63" t="str">
        <f t="shared" si="90"/>
        <v/>
      </c>
      <c r="Y60" s="63" t="str">
        <f t="shared" si="91"/>
        <v/>
      </c>
      <c r="Z60" s="55" t="str">
        <f t="shared" si="92"/>
        <v/>
      </c>
      <c r="AA60" s="65" t="str">
        <f t="shared" si="93"/>
        <v/>
      </c>
      <c r="AB60" s="56" t="str">
        <f t="shared" si="94"/>
        <v/>
      </c>
      <c r="AC60" s="66" t="str">
        <f t="shared" si="95"/>
        <v/>
      </c>
      <c r="AD60" s="58" t="str">
        <f t="shared" si="96"/>
        <v/>
      </c>
      <c r="AE60" s="67" t="str">
        <f t="shared" si="97"/>
        <v/>
      </c>
      <c r="AF60" s="60" t="str">
        <f t="shared" si="98"/>
        <v/>
      </c>
      <c r="AG60" s="60" t="str">
        <f t="shared" si="99"/>
        <v/>
      </c>
      <c r="AH60" s="68" t="str">
        <f t="shared" si="100"/>
        <v/>
      </c>
      <c r="AI60" s="69" t="str">
        <f t="shared" si="101"/>
        <v/>
      </c>
      <c r="AJ60" s="63" t="str">
        <f t="shared" si="102"/>
        <v/>
      </c>
      <c r="AK60" s="63" t="str">
        <f t="shared" si="103"/>
        <v/>
      </c>
      <c r="AL60" s="63" t="str">
        <f t="shared" si="104"/>
        <v/>
      </c>
      <c r="AM60" s="63" t="str">
        <f t="shared" si="105"/>
        <v/>
      </c>
      <c r="AN60" s="63" t="str">
        <f t="shared" si="106"/>
        <v/>
      </c>
    </row>
    <row r="61" spans="1:40" ht="24.5" hidden="1" outlineLevel="1" thickTop="1" thickBot="1" x14ac:dyDescent="0.55000000000000004">
      <c r="B61" t="s">
        <v>1003</v>
      </c>
      <c r="C61" s="84" t="s">
        <v>1004</v>
      </c>
      <c r="D61" s="85"/>
      <c r="E61" s="85"/>
      <c r="F61" s="85"/>
      <c r="G61" s="85"/>
      <c r="H61" s="86"/>
      <c r="I61" s="86"/>
      <c r="J61" s="86"/>
      <c r="K61" s="86"/>
      <c r="L61" s="136" t="str">
        <f>IF(C61="","",_xlfn.CONCAT("            { line: ","""",C61,", ",M61:AN61,""", sC: ","""",B61,"""},"))</f>
        <v xml:space="preserve">            { line: "ASAMBLEA DOS, ", sC: "as"},</v>
      </c>
      <c r="M61" s="55" t="str">
        <f t="shared" si="80"/>
        <v/>
      </c>
      <c r="N61" s="56" t="str">
        <f t="shared" si="81"/>
        <v/>
      </c>
      <c r="O61" s="57" t="str">
        <f t="shared" si="82"/>
        <v/>
      </c>
      <c r="P61" s="58" t="str">
        <f t="shared" si="83"/>
        <v/>
      </c>
      <c r="Q61" s="59" t="str">
        <f t="shared" si="84"/>
        <v/>
      </c>
      <c r="R61" s="60" t="str">
        <f t="shared" si="79"/>
        <v/>
      </c>
      <c r="S61" s="55" t="str">
        <f t="shared" si="85"/>
        <v/>
      </c>
      <c r="T61" s="61" t="str">
        <f t="shared" si="86"/>
        <v/>
      </c>
      <c r="U61" s="62" t="str">
        <f t="shared" si="87"/>
        <v/>
      </c>
      <c r="V61" s="63" t="str">
        <f t="shared" si="88"/>
        <v/>
      </c>
      <c r="W61" s="64" t="str">
        <f t="shared" si="89"/>
        <v/>
      </c>
      <c r="X61" s="63" t="str">
        <f t="shared" si="90"/>
        <v/>
      </c>
      <c r="Y61" s="63" t="str">
        <f t="shared" si="91"/>
        <v/>
      </c>
      <c r="Z61" s="55" t="str">
        <f t="shared" si="92"/>
        <v/>
      </c>
      <c r="AA61" s="65" t="str">
        <f t="shared" si="93"/>
        <v/>
      </c>
      <c r="AB61" s="56" t="str">
        <f t="shared" si="94"/>
        <v/>
      </c>
      <c r="AC61" s="66" t="str">
        <f t="shared" si="95"/>
        <v/>
      </c>
      <c r="AD61" s="58" t="str">
        <f t="shared" si="96"/>
        <v/>
      </c>
      <c r="AE61" s="67" t="str">
        <f t="shared" si="97"/>
        <v/>
      </c>
      <c r="AF61" s="60" t="str">
        <f t="shared" si="98"/>
        <v/>
      </c>
      <c r="AG61" s="60" t="str">
        <f t="shared" si="99"/>
        <v/>
      </c>
      <c r="AH61" s="68" t="str">
        <f t="shared" si="100"/>
        <v/>
      </c>
      <c r="AI61" s="69" t="str">
        <f t="shared" si="101"/>
        <v/>
      </c>
      <c r="AJ61" s="63" t="str">
        <f t="shared" si="102"/>
        <v/>
      </c>
      <c r="AK61" s="63" t="str">
        <f t="shared" si="103"/>
        <v/>
      </c>
      <c r="AL61" s="63" t="str">
        <f t="shared" si="104"/>
        <v/>
      </c>
      <c r="AM61" s="63" t="str">
        <f t="shared" si="105"/>
        <v/>
      </c>
      <c r="AN61" s="63" t="str">
        <f t="shared" si="106"/>
        <v/>
      </c>
    </row>
    <row r="62" spans="1:40" ht="24.5" hidden="1" outlineLevel="1" thickTop="1" thickBot="1" x14ac:dyDescent="0.55000000000000004">
      <c r="B62" t="s">
        <v>1003</v>
      </c>
      <c r="C62" s="84" t="s">
        <v>1005</v>
      </c>
      <c r="D62" s="88"/>
      <c r="E62" s="88"/>
      <c r="F62" s="88"/>
      <c r="G62" s="88"/>
      <c r="H62" s="89"/>
      <c r="I62" s="89"/>
      <c r="J62" s="89"/>
      <c r="K62" s="89"/>
      <c r="L62" s="136" t="str">
        <f>IF(C62="","",_xlfn.CONCAT("            { line: ","""",C62,", ",M62:AN62,""", sC: ","""",B62,"""},"))</f>
        <v xml:space="preserve">            { line: "ASAMBLEA TRES, ", sC: "as"},</v>
      </c>
      <c r="M62" s="55" t="str">
        <f t="shared" si="80"/>
        <v/>
      </c>
      <c r="N62" s="56" t="str">
        <f t="shared" si="81"/>
        <v/>
      </c>
      <c r="O62" s="57" t="str">
        <f t="shared" si="82"/>
        <v/>
      </c>
      <c r="P62" s="58" t="str">
        <f t="shared" si="83"/>
        <v/>
      </c>
      <c r="Q62" s="59" t="str">
        <f t="shared" si="84"/>
        <v/>
      </c>
      <c r="R62" s="60" t="str">
        <f t="shared" si="79"/>
        <v/>
      </c>
      <c r="S62" s="55" t="str">
        <f t="shared" si="85"/>
        <v/>
      </c>
      <c r="T62" s="61" t="str">
        <f t="shared" si="86"/>
        <v/>
      </c>
      <c r="U62" s="62" t="str">
        <f t="shared" si="87"/>
        <v/>
      </c>
      <c r="V62" s="63" t="str">
        <f t="shared" si="88"/>
        <v/>
      </c>
      <c r="W62" s="64" t="str">
        <f t="shared" si="89"/>
        <v/>
      </c>
      <c r="X62" s="63" t="str">
        <f t="shared" si="90"/>
        <v/>
      </c>
      <c r="Y62" s="63" t="str">
        <f t="shared" si="91"/>
        <v/>
      </c>
      <c r="Z62" s="55" t="str">
        <f t="shared" si="92"/>
        <v/>
      </c>
      <c r="AA62" s="65" t="str">
        <f t="shared" si="93"/>
        <v/>
      </c>
      <c r="AB62" s="56" t="str">
        <f t="shared" si="94"/>
        <v/>
      </c>
      <c r="AC62" s="66" t="str">
        <f t="shared" si="95"/>
        <v/>
      </c>
      <c r="AD62" s="58" t="str">
        <f t="shared" si="96"/>
        <v/>
      </c>
      <c r="AE62" s="67" t="str">
        <f t="shared" si="97"/>
        <v/>
      </c>
      <c r="AF62" s="60" t="str">
        <f t="shared" si="98"/>
        <v/>
      </c>
      <c r="AG62" s="60" t="str">
        <f t="shared" si="99"/>
        <v/>
      </c>
      <c r="AH62" s="68" t="str">
        <f t="shared" si="100"/>
        <v/>
      </c>
      <c r="AI62" s="69" t="str">
        <f t="shared" si="101"/>
        <v/>
      </c>
      <c r="AJ62" s="63" t="str">
        <f t="shared" si="102"/>
        <v/>
      </c>
      <c r="AK62" s="63" t="str">
        <f t="shared" si="103"/>
        <v/>
      </c>
      <c r="AL62" s="63" t="str">
        <f t="shared" si="104"/>
        <v/>
      </c>
      <c r="AM62" s="63" t="str">
        <f t="shared" si="105"/>
        <v/>
      </c>
      <c r="AN62" s="63" t="str">
        <f t="shared" si="106"/>
        <v/>
      </c>
    </row>
    <row r="63" spans="1:40" ht="24.5" hidden="1" outlineLevel="1" thickTop="1" thickBot="1" x14ac:dyDescent="0.55000000000000004">
      <c r="B63" t="s">
        <v>1003</v>
      </c>
      <c r="C63" s="84" t="s">
        <v>1006</v>
      </c>
      <c r="D63" s="85"/>
      <c r="E63" s="85"/>
      <c r="F63" s="85"/>
      <c r="G63" s="85"/>
      <c r="H63" s="86"/>
      <c r="I63" s="86"/>
      <c r="J63" s="86"/>
      <c r="K63" s="86"/>
      <c r="L63" s="136" t="str">
        <f>IF(C63="","",_xlfn.CONCAT("            { line: ","""",C63,", ",M63:AN63,""", sC: ","""",B63,"""},"))</f>
        <v xml:space="preserve">            { line: "ASAMBLEA CUATRO, ", sC: "as"},</v>
      </c>
      <c r="M63" s="55" t="str">
        <f t="shared" si="80"/>
        <v/>
      </c>
      <c r="N63" s="56" t="str">
        <f t="shared" si="81"/>
        <v/>
      </c>
      <c r="O63" s="57" t="str">
        <f t="shared" si="82"/>
        <v/>
      </c>
      <c r="P63" s="58" t="str">
        <f t="shared" si="83"/>
        <v/>
      </c>
      <c r="Q63" s="59" t="str">
        <f t="shared" si="84"/>
        <v/>
      </c>
      <c r="R63" s="60" t="str">
        <f t="shared" si="79"/>
        <v/>
      </c>
      <c r="S63" s="55" t="str">
        <f t="shared" si="85"/>
        <v/>
      </c>
      <c r="T63" s="61" t="str">
        <f t="shared" si="86"/>
        <v/>
      </c>
      <c r="U63" s="62" t="str">
        <f t="shared" si="87"/>
        <v/>
      </c>
      <c r="V63" s="63" t="str">
        <f t="shared" si="88"/>
        <v/>
      </c>
      <c r="W63" s="64" t="str">
        <f t="shared" si="89"/>
        <v/>
      </c>
      <c r="X63" s="63" t="str">
        <f t="shared" si="90"/>
        <v/>
      </c>
      <c r="Y63" s="63" t="str">
        <f t="shared" si="91"/>
        <v/>
      </c>
      <c r="Z63" s="55" t="str">
        <f t="shared" si="92"/>
        <v/>
      </c>
      <c r="AA63" s="65" t="str">
        <f t="shared" si="93"/>
        <v/>
      </c>
      <c r="AB63" s="56" t="str">
        <f t="shared" si="94"/>
        <v/>
      </c>
      <c r="AC63" s="66" t="str">
        <f t="shared" si="95"/>
        <v/>
      </c>
      <c r="AD63" s="58" t="str">
        <f t="shared" si="96"/>
        <v/>
      </c>
      <c r="AE63" s="67" t="str">
        <f t="shared" si="97"/>
        <v/>
      </c>
      <c r="AF63" s="60" t="str">
        <f t="shared" si="98"/>
        <v/>
      </c>
      <c r="AG63" s="60" t="str">
        <f t="shared" si="99"/>
        <v/>
      </c>
      <c r="AH63" s="68" t="str">
        <f t="shared" si="100"/>
        <v/>
      </c>
      <c r="AI63" s="69" t="str">
        <f t="shared" si="101"/>
        <v/>
      </c>
      <c r="AJ63" s="63" t="str">
        <f t="shared" si="102"/>
        <v/>
      </c>
      <c r="AK63" s="63" t="str">
        <f t="shared" si="103"/>
        <v/>
      </c>
      <c r="AL63" s="63" t="str">
        <f t="shared" si="104"/>
        <v/>
      </c>
      <c r="AM63" s="63" t="str">
        <f t="shared" si="105"/>
        <v/>
      </c>
      <c r="AN63" s="63" t="str">
        <f t="shared" si="106"/>
        <v/>
      </c>
    </row>
    <row r="64" spans="1:40" ht="24.5" hidden="1" outlineLevel="1" thickTop="1" thickBot="1" x14ac:dyDescent="0.55000000000000004">
      <c r="B64" t="s">
        <v>1003</v>
      </c>
      <c r="C64" s="84" t="s">
        <v>1007</v>
      </c>
      <c r="D64" s="88"/>
      <c r="E64" s="88"/>
      <c r="F64" s="88"/>
      <c r="G64" s="88"/>
      <c r="H64" s="89"/>
      <c r="I64" s="89"/>
      <c r="J64" s="89"/>
      <c r="K64" s="89"/>
      <c r="L64" s="136" t="str">
        <f>IF(C64="","",_xlfn.CONCAT("            { line: ","""",C64,", ",M64:AN64,""", sC: ","""",B64,"""},"))</f>
        <v xml:space="preserve">            { line: "ASAMBLEA CISCO, ", sC: "as"},</v>
      </c>
      <c r="M64" s="55" t="str">
        <f t="shared" si="80"/>
        <v/>
      </c>
      <c r="N64" s="56" t="str">
        <f t="shared" si="81"/>
        <v/>
      </c>
      <c r="O64" s="57" t="str">
        <f t="shared" si="82"/>
        <v/>
      </c>
      <c r="P64" s="58" t="str">
        <f t="shared" si="83"/>
        <v/>
      </c>
      <c r="Q64" s="59" t="str">
        <f t="shared" si="84"/>
        <v/>
      </c>
      <c r="R64" s="60" t="str">
        <f t="shared" si="79"/>
        <v/>
      </c>
      <c r="S64" s="55" t="str">
        <f t="shared" si="85"/>
        <v/>
      </c>
      <c r="T64" s="61" t="str">
        <f t="shared" si="86"/>
        <v/>
      </c>
      <c r="U64" s="62" t="str">
        <f t="shared" si="87"/>
        <v/>
      </c>
      <c r="V64" s="63" t="str">
        <f t="shared" si="88"/>
        <v/>
      </c>
      <c r="W64" s="64" t="str">
        <f t="shared" si="89"/>
        <v/>
      </c>
      <c r="X64" s="63" t="str">
        <f t="shared" si="90"/>
        <v/>
      </c>
      <c r="Y64" s="63" t="str">
        <f t="shared" si="91"/>
        <v/>
      </c>
      <c r="Z64" s="55" t="str">
        <f t="shared" si="92"/>
        <v/>
      </c>
      <c r="AA64" s="65" t="str">
        <f t="shared" si="93"/>
        <v/>
      </c>
      <c r="AB64" s="56" t="str">
        <f t="shared" si="94"/>
        <v/>
      </c>
      <c r="AC64" s="66" t="str">
        <f t="shared" si="95"/>
        <v/>
      </c>
      <c r="AD64" s="58" t="str">
        <f t="shared" si="96"/>
        <v/>
      </c>
      <c r="AE64" s="67" t="str">
        <f t="shared" si="97"/>
        <v/>
      </c>
      <c r="AF64" s="60" t="str">
        <f t="shared" si="98"/>
        <v/>
      </c>
      <c r="AG64" s="60" t="str">
        <f t="shared" si="99"/>
        <v/>
      </c>
      <c r="AH64" s="68" t="str">
        <f t="shared" si="100"/>
        <v/>
      </c>
      <c r="AI64" s="69" t="str">
        <f t="shared" si="101"/>
        <v/>
      </c>
      <c r="AJ64" s="63" t="str">
        <f t="shared" si="102"/>
        <v/>
      </c>
      <c r="AK64" s="63" t="str">
        <f t="shared" si="103"/>
        <v/>
      </c>
      <c r="AL64" s="63" t="str">
        <f t="shared" si="104"/>
        <v/>
      </c>
      <c r="AM64" s="63" t="str">
        <f t="shared" si="105"/>
        <v/>
      </c>
      <c r="AN64" s="63" t="str">
        <f t="shared" si="106"/>
        <v/>
      </c>
    </row>
    <row r="65" spans="1:40" ht="24.5" hidden="1" outlineLevel="1" thickTop="1" thickBot="1" x14ac:dyDescent="0.55000000000000004">
      <c r="B65" t="s">
        <v>1003</v>
      </c>
      <c r="C65" s="84" t="s">
        <v>1008</v>
      </c>
      <c r="D65" s="90"/>
      <c r="E65" s="90"/>
      <c r="F65" s="90"/>
      <c r="G65" s="90"/>
      <c r="H65" s="91"/>
      <c r="I65" s="91"/>
      <c r="J65" s="91"/>
      <c r="K65" s="91"/>
      <c r="L65" s="136" t="str">
        <f>IF(C65="","",_xlfn.CONCAT("            { line: ","""",C65,", ",M65:AN65,""", sC: ","""",B65,"""},"))</f>
        <v xml:space="preserve">            { line: "ASAMBLEA SEIS, ", sC: "as"},</v>
      </c>
      <c r="M65" s="55" t="str">
        <f t="shared" si="80"/>
        <v/>
      </c>
      <c r="N65" s="56" t="str">
        <f t="shared" si="81"/>
        <v/>
      </c>
      <c r="O65" s="57" t="str">
        <f t="shared" si="82"/>
        <v/>
      </c>
      <c r="P65" s="58" t="str">
        <f t="shared" si="83"/>
        <v/>
      </c>
      <c r="Q65" s="59" t="str">
        <f t="shared" si="84"/>
        <v/>
      </c>
      <c r="R65" s="60" t="str">
        <f t="shared" si="79"/>
        <v/>
      </c>
      <c r="S65" s="55" t="str">
        <f t="shared" si="85"/>
        <v/>
      </c>
      <c r="T65" s="61" t="str">
        <f t="shared" si="86"/>
        <v/>
      </c>
      <c r="U65" s="62" t="str">
        <f t="shared" si="87"/>
        <v/>
      </c>
      <c r="V65" s="63" t="str">
        <f t="shared" si="88"/>
        <v/>
      </c>
      <c r="W65" s="64" t="str">
        <f t="shared" si="89"/>
        <v/>
      </c>
      <c r="X65" s="63" t="str">
        <f t="shared" si="90"/>
        <v/>
      </c>
      <c r="Y65" s="63" t="str">
        <f t="shared" si="91"/>
        <v/>
      </c>
      <c r="Z65" s="55" t="str">
        <f t="shared" si="92"/>
        <v/>
      </c>
      <c r="AA65" s="65" t="str">
        <f t="shared" si="93"/>
        <v/>
      </c>
      <c r="AB65" s="56" t="str">
        <f t="shared" si="94"/>
        <v/>
      </c>
      <c r="AC65" s="66" t="str">
        <f t="shared" si="95"/>
        <v/>
      </c>
      <c r="AD65" s="58" t="str">
        <f t="shared" si="96"/>
        <v/>
      </c>
      <c r="AE65" s="67" t="str">
        <f t="shared" si="97"/>
        <v/>
      </c>
      <c r="AF65" s="60" t="str">
        <f t="shared" si="98"/>
        <v/>
      </c>
      <c r="AG65" s="60" t="str">
        <f t="shared" si="99"/>
        <v/>
      </c>
      <c r="AH65" s="68" t="str">
        <f t="shared" si="100"/>
        <v/>
      </c>
      <c r="AI65" s="69" t="str">
        <f t="shared" si="101"/>
        <v/>
      </c>
      <c r="AJ65" s="63" t="str">
        <f t="shared" si="102"/>
        <v/>
      </c>
      <c r="AK65" s="63" t="str">
        <f t="shared" si="103"/>
        <v/>
      </c>
      <c r="AL65" s="63" t="str">
        <f t="shared" si="104"/>
        <v/>
      </c>
      <c r="AM65" s="63" t="str">
        <f t="shared" si="105"/>
        <v/>
      </c>
      <c r="AN65" s="63" t="str">
        <f t="shared" si="106"/>
        <v/>
      </c>
    </row>
    <row r="66" spans="1:40" ht="24.5" hidden="1" outlineLevel="1" thickTop="1" thickBot="1" x14ac:dyDescent="0.55000000000000004">
      <c r="B66" t="s">
        <v>1003</v>
      </c>
      <c r="C66" s="92" t="s">
        <v>1009</v>
      </c>
      <c r="D66" s="82"/>
      <c r="E66" s="82"/>
      <c r="F66" s="82"/>
      <c r="G66" s="82"/>
      <c r="H66" s="82"/>
      <c r="I66" s="82"/>
      <c r="J66" s="82"/>
      <c r="K66" s="82"/>
      <c r="L66" s="137" t="str">
        <f>IF(C66="","",_xlfn.CONCAT("            { line: ","""",C66,", ",M66:AN66,""", sC: ","""",B66,"""},  ]},"))</f>
        <v xml:space="preserve">            { line: "ASAMBLEA CIERRE, ", sC: "as"},  ]},</v>
      </c>
      <c r="M66" s="55" t="str">
        <f t="shared" si="80"/>
        <v/>
      </c>
      <c r="N66" s="56" t="str">
        <f t="shared" si="81"/>
        <v/>
      </c>
      <c r="O66" s="57" t="str">
        <f t="shared" si="82"/>
        <v/>
      </c>
      <c r="P66" s="58" t="str">
        <f t="shared" si="83"/>
        <v/>
      </c>
      <c r="Q66" s="59" t="str">
        <f t="shared" si="84"/>
        <v/>
      </c>
      <c r="R66" s="60" t="str">
        <f t="shared" si="79"/>
        <v/>
      </c>
      <c r="S66" s="55" t="str">
        <f t="shared" si="85"/>
        <v/>
      </c>
      <c r="T66" s="61" t="str">
        <f t="shared" si="86"/>
        <v/>
      </c>
      <c r="U66" s="62" t="str">
        <f t="shared" si="87"/>
        <v/>
      </c>
      <c r="V66" s="63" t="str">
        <f t="shared" si="88"/>
        <v/>
      </c>
      <c r="W66" s="64" t="str">
        <f t="shared" si="89"/>
        <v/>
      </c>
      <c r="X66" s="63" t="str">
        <f t="shared" si="90"/>
        <v/>
      </c>
      <c r="Y66" s="63" t="str">
        <f t="shared" si="91"/>
        <v/>
      </c>
      <c r="Z66" s="55" t="str">
        <f t="shared" si="92"/>
        <v/>
      </c>
      <c r="AA66" s="65" t="str">
        <f t="shared" si="93"/>
        <v/>
      </c>
      <c r="AB66" s="56" t="str">
        <f t="shared" si="94"/>
        <v/>
      </c>
      <c r="AC66" s="66" t="str">
        <f t="shared" si="95"/>
        <v/>
      </c>
      <c r="AD66" s="58" t="str">
        <f t="shared" si="96"/>
        <v/>
      </c>
      <c r="AE66" s="67" t="str">
        <f t="shared" si="97"/>
        <v/>
      </c>
      <c r="AF66" s="60" t="str">
        <f t="shared" si="98"/>
        <v/>
      </c>
      <c r="AG66" s="60" t="str">
        <f t="shared" si="99"/>
        <v/>
      </c>
      <c r="AH66" s="68" t="str">
        <f t="shared" si="100"/>
        <v/>
      </c>
      <c r="AI66" s="69" t="str">
        <f t="shared" si="101"/>
        <v/>
      </c>
      <c r="AJ66" s="63" t="str">
        <f t="shared" si="102"/>
        <v/>
      </c>
      <c r="AK66" s="63" t="str">
        <f t="shared" si="103"/>
        <v/>
      </c>
      <c r="AL66" s="63" t="str">
        <f t="shared" si="104"/>
        <v/>
      </c>
      <c r="AM66" s="63" t="str">
        <f t="shared" si="105"/>
        <v/>
      </c>
      <c r="AN66" s="63" t="str">
        <f t="shared" si="106"/>
        <v/>
      </c>
    </row>
    <row r="67" spans="1:40" ht="26.5" hidden="1" outlineLevel="1" thickTop="1" thickBot="1" x14ac:dyDescent="0.55000000000000004">
      <c r="A67" s="72"/>
      <c r="B67" s="72"/>
      <c r="C67" s="72"/>
      <c r="D67" s="73"/>
      <c r="E67" s="73"/>
      <c r="F67" s="73"/>
      <c r="G67" s="73"/>
      <c r="H67" s="73"/>
      <c r="I67" s="73"/>
      <c r="J67" s="73"/>
      <c r="K67" s="73"/>
      <c r="L67" s="74" t="s">
        <v>997</v>
      </c>
      <c r="M67" s="55"/>
      <c r="N67" s="56"/>
      <c r="O67" s="57"/>
      <c r="P67" s="58"/>
      <c r="Q67" s="59"/>
      <c r="R67" s="60" t="str">
        <f t="shared" si="79"/>
        <v/>
      </c>
      <c r="S67" s="55"/>
      <c r="T67" s="61"/>
      <c r="U67" s="62"/>
      <c r="V67" s="63"/>
      <c r="W67" s="64"/>
      <c r="X67" s="63"/>
      <c r="Y67" s="63"/>
      <c r="Z67" s="55"/>
      <c r="AA67" s="65"/>
      <c r="AB67" s="56"/>
      <c r="AC67" s="66"/>
      <c r="AD67" s="58"/>
      <c r="AE67" s="67"/>
      <c r="AF67" s="60"/>
      <c r="AG67" s="60"/>
      <c r="AH67" s="68"/>
      <c r="AI67" s="69"/>
      <c r="AJ67" s="63"/>
      <c r="AK67" s="63"/>
      <c r="AL67" s="63"/>
      <c r="AM67" s="63"/>
      <c r="AN67" s="63"/>
    </row>
    <row r="68" spans="1:40" collapsed="1" x14ac:dyDescent="0.3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6369" r:id="rId4" name="Button 1">
              <controlPr defaultSize="0" print="0" autoFill="0" autoPict="0" macro="[0]!JS_Click">
                <anchor moveWithCells="1" sizeWithCells="1">
                  <from>
                    <xdr:col>3</xdr:col>
                    <xdr:colOff>412750</xdr:colOff>
                    <xdr:row>0</xdr:row>
                    <xdr:rowOff>69850</xdr:rowOff>
                  </from>
                  <to>
                    <xdr:col>8</xdr:col>
                    <xdr:colOff>266700</xdr:colOff>
                    <xdr:row>0</xdr:row>
                    <xdr:rowOff>781050</xdr:rowOff>
                  </to>
                </anchor>
              </controlPr>
            </control>
          </mc:Choice>
        </mc:AlternateContent>
      </controls>
    </mc:Choice>
  </mc:AlternateContent>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E8A13F-DA09-44C0-A6EB-1CA07E5798A2}">
  <sheetPr codeName="Sheet98">
    <tabColor rgb="FF00B0F0"/>
  </sheetPr>
  <dimension ref="A1:AN108"/>
  <sheetViews>
    <sheetView zoomScale="85" zoomScaleNormal="85" workbookViewId="0">
      <pane xSplit="2" ySplit="1" topLeftCell="C28" activePane="bottomRight" state="frozen"/>
      <selection pane="topRight" activeCell="C1" sqref="C1"/>
      <selection pane="bottomLeft" activeCell="A2" sqref="A2"/>
      <selection pane="bottomRight" activeCell="L1" sqref="L1"/>
    </sheetView>
  </sheetViews>
  <sheetFormatPr defaultRowHeight="14.5" outlineLevelRow="1"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187</v>
      </c>
      <c r="E1" s="39"/>
      <c r="F1" s="39"/>
      <c r="G1" s="39"/>
      <c r="H1" s="39"/>
      <c r="I1" s="39"/>
      <c r="J1" s="39"/>
      <c r="K1" s="39"/>
      <c r="L1" s="120" t="str">
        <f ca="1">UPPER(VLOOKUP(C1,Table223[#Data],3,FALSE))</f>
        <v>CREDO</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CREDO               ║</v>
      </c>
    </row>
    <row r="5" spans="2:32" ht="23" x14ac:dyDescent="0.35">
      <c r="L5" s="45" t="s">
        <v>986</v>
      </c>
    </row>
    <row r="6" spans="2:32" ht="23" x14ac:dyDescent="0.35">
      <c r="L6" s="121"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credo</v>
      </c>
      <c r="L7" s="122" t="str">
        <f ca="1">_xlfn.CONCAT("        id: ","""",C7,"""",",")</f>
        <v xml:space="preserve">        id: "credo",</v>
      </c>
    </row>
    <row r="8" spans="2:32" ht="23" x14ac:dyDescent="0.35">
      <c r="C8" t="str">
        <f ca="1">PROPER(L1)</f>
        <v>Credo</v>
      </c>
      <c r="L8" s="122" t="str">
        <f ca="1">_xlfn.CONCAT("        tt: ","""",C8,"""",",")</f>
        <v xml:space="preserve">        tt: "Credo",</v>
      </c>
    </row>
    <row r="9" spans="2:32" ht="23" x14ac:dyDescent="0.35">
      <c r="C9" t="str">
        <f ca="1">PROPER(L1)</f>
        <v>Credo</v>
      </c>
      <c r="L9" s="122" t="str">
        <f ca="1">_xlfn.CONCAT("        title: ","""",C9,"""",",")</f>
        <v xml:space="preserve">        title: "Credo",</v>
      </c>
    </row>
    <row r="10" spans="2:32" ht="23" x14ac:dyDescent="0.35">
      <c r="C10" t="str">
        <f ca="1">VLOOKUP(C1,Table223[#Data],4,FALSE)</f>
        <v>Símbolo Apostólico</v>
      </c>
      <c r="L10" s="122" t="str">
        <f ca="1">_xlfn.CONCAT("        ","subtitle: ","""",C10,"""",",")</f>
        <v xml:space="preserve">        subtitle: "Símbolo Apostólico",</v>
      </c>
    </row>
    <row r="11" spans="2:32" ht="23" x14ac:dyDescent="0.35">
      <c r="C11" t="str">
        <f ca="1">_xlfn.CONCAT("category: [",VLOOKUP(C1,Table223[#Data],16,FALSE),"],")</f>
        <v>category: ["Liturgia"],</v>
      </c>
      <c r="L11" s="122" t="str">
        <f ca="1">_xlfn.CONCAT("        ",C11)</f>
        <v xml:space="preserve">        category: ["Liturgia"],</v>
      </c>
    </row>
    <row r="12" spans="2:32" ht="23" x14ac:dyDescent="0.35">
      <c r="C12" t="str">
        <f ca="1">VLOOKUP(C1,Table223[#Data],5,FALSE)</f>
        <v>Liturgia</v>
      </c>
      <c r="L12" s="122" t="str">
        <f ca="1">_xlfn.CONCAT("        catCanto: ","""",C12,"""",",   // Precatecumenado | Catecumenado | Liturgia | Eleccion")</f>
        <v xml:space="preserve">        catCanto: "Liturgia",   // Precatecumenado | Catecumenado | Liturgia | Eleccion</v>
      </c>
    </row>
    <row r="13" spans="2:32" ht="23" x14ac:dyDescent="0.35">
      <c r="L13" s="122" t="str">
        <f>_xlfn.CONCAT("        cejilla: ","""",C13,"""",",")</f>
        <v xml:space="preserve">        cejilla: "",</v>
      </c>
    </row>
    <row r="14" spans="2:32" ht="23" x14ac:dyDescent="0.35">
      <c r="C14" t="s">
        <v>2573</v>
      </c>
      <c r="L14" s="122" t="str">
        <f>_xlfn.CONCAT("        nCan: ","""",C14,"""",",")</f>
        <v xml:space="preserve">        nCan: "Pueden cantarlo aquellas comunidades que ya han vivido la Redditio Symboli.",</v>
      </c>
    </row>
    <row r="15" spans="2:32" ht="23" x14ac:dyDescent="0.35">
      <c r="L15" s="122" t="str">
        <f>_xlfn.CONCAT("        nCanURL: ","""",C15,"""",",")</f>
        <v xml:space="preserve">        nCanURL: "",</v>
      </c>
    </row>
    <row r="16" spans="2:32" ht="23" x14ac:dyDescent="0.35">
      <c r="C16">
        <f ca="1">VLOOKUP(C1,Table223[#Data],1,FALSE)</f>
        <v>187</v>
      </c>
      <c r="L16" s="122" t="str">
        <f ca="1">_xlfn.CONCAT("        dbno: ","""",C16,"""",",")</f>
        <v xml:space="preserve">        dbno: "187",</v>
      </c>
    </row>
    <row r="17" spans="1:40" ht="23" x14ac:dyDescent="0.35">
      <c r="L17" s="122" t="str">
        <f>_xlfn.CONCAT("        notes: ","""",C17,"""",",")</f>
        <v xml:space="preserve">        notes: "",</v>
      </c>
    </row>
    <row r="18" spans="1:40" ht="23" x14ac:dyDescent="0.35">
      <c r="C18" t="s">
        <v>988</v>
      </c>
      <c r="L18" s="122" t="str">
        <f>_xlfn.CONCAT("        mant: ","""",C18,"""",",")</f>
        <v xml:space="preserve">        mant: "Si",</v>
      </c>
    </row>
    <row r="19" spans="1:40" ht="23" x14ac:dyDescent="0.35">
      <c r="C19" t="str">
        <f ca="1">C7</f>
        <v>credo</v>
      </c>
      <c r="L19" s="122" t="str">
        <f ca="1">_xlfn.CONCAT("        audioSrc: ","""https://audio.resucito.do/",C19,".mp3""",",")</f>
        <v xml:space="preserve">        audioSrc: "https://audio.resucito.do/credo.mp3",</v>
      </c>
    </row>
    <row r="20" spans="1:40" ht="23" x14ac:dyDescent="0.35">
      <c r="L20" s="45" t="s">
        <v>989</v>
      </c>
    </row>
    <row r="21" spans="1:40" ht="23" x14ac:dyDescent="0.35">
      <c r="L21" s="122" t="s">
        <v>2400</v>
      </c>
    </row>
    <row r="22" spans="1:40" ht="23" x14ac:dyDescent="0.35">
      <c r="L22" s="122" t="s">
        <v>991</v>
      </c>
    </row>
    <row r="23" spans="1:40" ht="23" x14ac:dyDescent="0.35">
      <c r="L23" s="122" t="s">
        <v>992</v>
      </c>
    </row>
    <row r="24" spans="1:40" ht="23" x14ac:dyDescent="0.35">
      <c r="C24" t="s">
        <v>1014</v>
      </c>
      <c r="L24" s="122" t="s">
        <v>993</v>
      </c>
    </row>
    <row r="25" spans="1:40" ht="23" x14ac:dyDescent="0.35">
      <c r="L25" s="122" t="s">
        <v>994</v>
      </c>
    </row>
    <row r="26" spans="1:40" ht="23" x14ac:dyDescent="0.35">
      <c r="B26">
        <f ca="1">+C1-1</f>
        <v>186</v>
      </c>
      <c r="C26" t="str">
        <f ca="1">VLOOKUP(B26,Table4[#Data],13,FALSE)</f>
        <v>"/src/index.html?canto=corderodedios"</v>
      </c>
      <c r="L26" s="122" t="str">
        <f ca="1">_xlfn.CONCAT("        ant: ",C26,",")</f>
        <v xml:space="preserve">        ant: "/src/index.html?canto=corderodedios",</v>
      </c>
    </row>
    <row r="27" spans="1:40" ht="23" x14ac:dyDescent="0.35">
      <c r="B27">
        <f ca="1">+C1+1</f>
        <v>188</v>
      </c>
      <c r="C27" t="str">
        <f ca="1">VLOOKUP(B27,Table4[#Data],13,FALSE)</f>
        <v>"/src/index.html?canto=gloriaadiosenloaltodelcielo"</v>
      </c>
      <c r="L27" s="122" t="str">
        <f ca="1">_xlfn.CONCAT("        sig: ",C27,",")</f>
        <v xml:space="preserve">        sig: "/src/index.html?canto=gloriaadiosenloaltodelcielo",</v>
      </c>
    </row>
    <row r="28" spans="1:40" ht="23" x14ac:dyDescent="0.35">
      <c r="L28" s="45" t="s">
        <v>995</v>
      </c>
    </row>
    <row r="29" spans="1:40" ht="36" thickBot="1" x14ac:dyDescent="0.4">
      <c r="A29" s="48"/>
      <c r="B29" s="48"/>
      <c r="C29" s="48" t="s">
        <v>2401</v>
      </c>
      <c r="D29" s="48"/>
      <c r="E29" s="48"/>
      <c r="F29" s="48"/>
      <c r="G29" s="48"/>
      <c r="H29" s="48"/>
      <c r="I29" s="48"/>
      <c r="J29" s="48"/>
      <c r="K29" s="48"/>
      <c r="L29" s="123" t="s">
        <v>996</v>
      </c>
    </row>
    <row r="30" spans="1:40" ht="24.5" thickTop="1" thickBot="1" x14ac:dyDescent="0.55000000000000004">
      <c r="B30" t="s">
        <v>1001</v>
      </c>
      <c r="C30" s="124" t="s">
        <v>2553</v>
      </c>
      <c r="D30" s="125" t="s">
        <v>1110</v>
      </c>
      <c r="E30" s="51" t="s">
        <v>1016</v>
      </c>
      <c r="F30" s="52" t="s">
        <v>1048</v>
      </c>
      <c r="G30" s="52"/>
      <c r="H30" s="51"/>
      <c r="I30" s="51"/>
      <c r="J30" s="53"/>
      <c r="K30" s="53"/>
      <c r="L30" s="77" t="str">
        <f t="shared" ref="L30:L31" si="0">IF(C30="","",_xlfn.CONCAT("            { line: ","""",C30,", ",M30:AN30,""", sC: ","""",B30,"""},"))</f>
        <v xml:space="preserve">            { line: "CREO EN DIOS PADRE TODOPODEROSO,, (Re,m,22)(Fa,,250)", sC: "ta as"},</v>
      </c>
      <c r="M30" s="55" t="str">
        <f t="shared" ref="M30:M35" si="1">IF(N30="","","(")</f>
        <v>(</v>
      </c>
      <c r="N30" s="56" t="str">
        <f t="shared" ref="N30:N94" si="2">IF(D30="","",D30)</f>
        <v>Re</v>
      </c>
      <c r="O30" s="57" t="str">
        <f t="shared" ref="O30:O35" si="3">IF(N30="","",",")</f>
        <v>,</v>
      </c>
      <c r="P30" s="58" t="str">
        <f t="shared" ref="P30:P94" si="4">IF(E30="","",E30)</f>
        <v>m</v>
      </c>
      <c r="Q30" s="59" t="str">
        <f t="shared" ref="Q30:Q35" si="5">IF(N30="","",",")</f>
        <v>,</v>
      </c>
      <c r="R30" s="60">
        <f t="shared" ref="R30:R94" si="6">IF(N30="Do",10,IF(N30="Re",22,IF(N30="Mi",20,IF(N30="Fa",20,IF(N30="Sol",14,IF(N30="La",20,IF(N30="Si",20,IF(N30="Do#",14,IF(N30="Fa#",15,IF(N30="Sol#",20,IF(N30="Si♭",17,"")))))))))))</f>
        <v>22</v>
      </c>
      <c r="S30" s="55" t="str">
        <f t="shared" ref="S30:S35" si="7">IF(N30="","",")")</f>
        <v>)</v>
      </c>
      <c r="T30" s="61" t="str">
        <f t="shared" ref="T30:T35" si="8">IF(U30="","","(")</f>
        <v>(</v>
      </c>
      <c r="U30" s="62" t="str">
        <f t="shared" ref="U30:U94" si="9">IF(F30="","",F30)</f>
        <v>Fa</v>
      </c>
      <c r="V30" s="63" t="str">
        <f t="shared" ref="V30:V35" si="10">IF(U30="","",",")</f>
        <v>,</v>
      </c>
      <c r="W30" s="64" t="str">
        <f t="shared" ref="W30:W94" si="11">IF(G30="","",G30)</f>
        <v/>
      </c>
      <c r="X30" s="63" t="str">
        <f t="shared" ref="X30:X35" si="12">IF(U30="","",",")</f>
        <v>,</v>
      </c>
      <c r="Y30" s="63">
        <f t="shared" ref="Y30:Y35" si="13">IF(U30="","",250)</f>
        <v>250</v>
      </c>
      <c r="Z30" s="55" t="str">
        <f t="shared" ref="Z30:Z35" si="14">IF(U30="","",")")</f>
        <v>)</v>
      </c>
      <c r="AA30" s="65" t="str">
        <f t="shared" ref="AA30:AA35" si="15">IF(AB30="","","(")</f>
        <v/>
      </c>
      <c r="AB30" s="56" t="str">
        <f t="shared" ref="AB30:AB94" si="16">IF(H30="","",H30)</f>
        <v/>
      </c>
      <c r="AC30" s="66" t="str">
        <f t="shared" ref="AC30:AC35" si="17">IF(AB30="","",",")</f>
        <v/>
      </c>
      <c r="AD30" s="58" t="str">
        <f t="shared" ref="AD30:AD35" si="18">IF(I30="","",I30)</f>
        <v/>
      </c>
      <c r="AE30" s="67" t="str">
        <f t="shared" ref="AE30:AE35" si="19">IF(AB30="","",",")</f>
        <v/>
      </c>
      <c r="AF30" s="60" t="str">
        <f t="shared" ref="AF30:AF35" si="20">IF(AB30="","",350)</f>
        <v/>
      </c>
      <c r="AG30" s="60" t="str">
        <f t="shared" ref="AG30:AG35" si="21">IF(AB30="","",")")</f>
        <v/>
      </c>
      <c r="AH30" s="68" t="str">
        <f t="shared" ref="AH30:AH35" si="22">IF(AI30="","","(")</f>
        <v/>
      </c>
      <c r="AI30" s="69" t="str">
        <f t="shared" ref="AI30:AI94"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1:40" ht="24.5" thickTop="1" thickBot="1" x14ac:dyDescent="0.55000000000000004">
      <c r="B31" t="s">
        <v>1003</v>
      </c>
      <c r="C31" s="124" t="s">
        <v>2554</v>
      </c>
      <c r="D31" s="125" t="s">
        <v>1106</v>
      </c>
      <c r="E31" s="51"/>
      <c r="F31" s="52" t="s">
        <v>1110</v>
      </c>
      <c r="G31" s="52" t="s">
        <v>1016</v>
      </c>
      <c r="H31" s="51"/>
      <c r="I31" s="51"/>
      <c r="J31" s="53"/>
      <c r="K31" s="53"/>
      <c r="L31" s="77" t="str">
        <f t="shared" si="0"/>
        <v xml:space="preserve">            { line: "CREADOR DEL CIELO Y DE LA TIERRA., (Do,,10)(Re,m,250)", sC: "as"},</v>
      </c>
      <c r="M31" s="55" t="str">
        <f t="shared" si="1"/>
        <v>(</v>
      </c>
      <c r="N31" s="56" t="str">
        <f t="shared" si="2"/>
        <v>Do</v>
      </c>
      <c r="O31" s="57" t="str">
        <f t="shared" si="3"/>
        <v>,</v>
      </c>
      <c r="P31" s="58" t="str">
        <f t="shared" si="4"/>
        <v/>
      </c>
      <c r="Q31" s="59" t="str">
        <f t="shared" si="5"/>
        <v>,</v>
      </c>
      <c r="R31" s="60">
        <f t="shared" si="6"/>
        <v>10</v>
      </c>
      <c r="S31" s="55" t="str">
        <f t="shared" si="7"/>
        <v>)</v>
      </c>
      <c r="T31" s="61" t="str">
        <f t="shared" si="8"/>
        <v>(</v>
      </c>
      <c r="U31" s="62" t="str">
        <f t="shared" si="9"/>
        <v>Re</v>
      </c>
      <c r="V31" s="63" t="str">
        <f t="shared" si="10"/>
        <v>,</v>
      </c>
      <c r="W31" s="64" t="str">
        <f t="shared" si="11"/>
        <v>m</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1:40" ht="26.5" thickTop="1" thickBot="1" x14ac:dyDescent="0.55000000000000004">
      <c r="A32" s="72"/>
      <c r="B32" s="72"/>
      <c r="C32" s="72"/>
      <c r="D32" s="73"/>
      <c r="E32" s="73"/>
      <c r="F32" s="73"/>
      <c r="G32" s="73"/>
      <c r="H32" s="73"/>
      <c r="I32" s="73"/>
      <c r="J32" s="73"/>
      <c r="K32" s="73"/>
      <c r="L32" s="74" t="s">
        <v>997</v>
      </c>
      <c r="M32" s="55"/>
      <c r="N32" s="56"/>
      <c r="O32" s="57"/>
      <c r="P32" s="58"/>
      <c r="Q32" s="59"/>
      <c r="R32" s="60" t="str">
        <f>IF(N32="Do",10,IF(N32="Re",22,IF(N32="Mi",20,IF(N32="Fa",20,IF(N32="Sol",14,IF(N32="La",20,IF(N32="Si",20,IF(N32="Do#",14,IF(N32="Fa#",15,IF(N32="Sol#",20,IF(N32="Si♭",17,"")))))))))))</f>
        <v/>
      </c>
      <c r="S32" s="55"/>
      <c r="T32" s="61"/>
      <c r="U32" s="62"/>
      <c r="V32" s="63"/>
      <c r="W32" s="64"/>
      <c r="X32" s="63"/>
      <c r="Y32" s="63"/>
      <c r="Z32" s="55"/>
      <c r="AA32" s="65"/>
      <c r="AB32" s="56"/>
      <c r="AC32" s="66"/>
      <c r="AD32" s="58"/>
      <c r="AE32" s="67"/>
      <c r="AF32" s="60"/>
      <c r="AG32" s="60"/>
      <c r="AH32" s="68"/>
      <c r="AI32" s="69"/>
      <c r="AJ32" s="63"/>
      <c r="AK32" s="63"/>
      <c r="AL32" s="63"/>
      <c r="AM32" s="63"/>
      <c r="AN32" s="63"/>
    </row>
    <row r="33" spans="1:40" ht="24.5" thickTop="1" thickBot="1" x14ac:dyDescent="0.55000000000000004">
      <c r="B33" t="s">
        <v>1003</v>
      </c>
      <c r="C33" s="124" t="s">
        <v>2555</v>
      </c>
      <c r="D33" s="125" t="s">
        <v>1110</v>
      </c>
      <c r="E33" s="51" t="s">
        <v>1016</v>
      </c>
      <c r="F33" s="52" t="s">
        <v>1048</v>
      </c>
      <c r="G33" s="52"/>
      <c r="H33" s="51"/>
      <c r="I33" s="51"/>
      <c r="J33" s="53"/>
      <c r="K33" s="53"/>
      <c r="L33" s="77" t="str">
        <f>IF(C33="","",_xlfn.CONCAT("            { line: ","""",C33,", ",M33:AN33,""", sC: ","""",B33,"""},"))</f>
        <v xml:space="preserve">            { line: "CREO EN JESUCRISTO, SU ÚNICO HIJO, NUESTRO SEÑOR,, (Re,m,22)(Fa,,250)", sC: "as"},</v>
      </c>
      <c r="M33" s="55" t="str">
        <f t="shared" si="1"/>
        <v>(</v>
      </c>
      <c r="N33" s="56" t="str">
        <f t="shared" si="2"/>
        <v>Re</v>
      </c>
      <c r="O33" s="57" t="str">
        <f t="shared" si="3"/>
        <v>,</v>
      </c>
      <c r="P33" s="58" t="str">
        <f t="shared" si="4"/>
        <v>m</v>
      </c>
      <c r="Q33" s="59" t="str">
        <f t="shared" si="5"/>
        <v>,</v>
      </c>
      <c r="R33" s="60">
        <f t="shared" si="6"/>
        <v>22</v>
      </c>
      <c r="S33" s="55" t="str">
        <f t="shared" si="7"/>
        <v>)</v>
      </c>
      <c r="T33" s="61" t="str">
        <f t="shared" si="8"/>
        <v>(</v>
      </c>
      <c r="U33" s="62" t="str">
        <f t="shared" si="9"/>
        <v>Fa</v>
      </c>
      <c r="V33" s="63" t="str">
        <f t="shared" si="10"/>
        <v>,</v>
      </c>
      <c r="W33" s="64" t="str">
        <f t="shared" si="11"/>
        <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4.5" thickTop="1" thickBot="1" x14ac:dyDescent="0.55000000000000004">
      <c r="B34" t="s">
        <v>1003</v>
      </c>
      <c r="C34" s="124" t="s">
        <v>2556</v>
      </c>
      <c r="D34" s="125" t="s">
        <v>1106</v>
      </c>
      <c r="E34" s="51"/>
      <c r="F34" s="52"/>
      <c r="G34" s="52"/>
      <c r="H34" s="51"/>
      <c r="I34" s="51"/>
      <c r="J34" s="53"/>
      <c r="K34" s="53"/>
      <c r="L34" s="77" t="str">
        <f>IF(C34="","",_xlfn.CONCAT("            { line: ","""",C34,", ",M34:AN34,""", sC: ","""",B34,"""},"))</f>
        <v xml:space="preserve">            { line: "QUE FUE CONCEBIDO POR OBRA Y GRACIA DEL ESPÍRITU SANTO,, (Do,,10)", sC: "as"},</v>
      </c>
      <c r="M34" s="55" t="str">
        <f t="shared" si="1"/>
        <v>(</v>
      </c>
      <c r="N34" s="56" t="str">
        <f t="shared" si="2"/>
        <v>Do</v>
      </c>
      <c r="O34" s="57" t="str">
        <f t="shared" si="3"/>
        <v>,</v>
      </c>
      <c r="P34" s="58" t="str">
        <f t="shared" si="4"/>
        <v/>
      </c>
      <c r="Q34" s="59" t="str">
        <f t="shared" si="5"/>
        <v>,</v>
      </c>
      <c r="R34" s="60">
        <f t="shared" si="6"/>
        <v>10</v>
      </c>
      <c r="S34" s="55" t="str">
        <f t="shared" si="7"/>
        <v>)</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4.5" thickTop="1" thickBot="1" x14ac:dyDescent="0.55000000000000004">
      <c r="B35" t="s">
        <v>1003</v>
      </c>
      <c r="C35" s="124" t="s">
        <v>2557</v>
      </c>
      <c r="D35" s="125" t="s">
        <v>1110</v>
      </c>
      <c r="E35" s="51" t="s">
        <v>1016</v>
      </c>
      <c r="F35" s="52"/>
      <c r="G35" s="52"/>
      <c r="H35" s="51"/>
      <c r="I35" s="51"/>
      <c r="J35" s="53"/>
      <c r="K35" s="53"/>
      <c r="L35" s="77" t="str">
        <f t="shared" ref="L35:L39" si="29">IF(C35="","",_xlfn.CONCAT("            { line: ","""",C35,", ",M35:AN35,""", sC: ","""",B35,"""},"))</f>
        <v xml:space="preserve">            { line: "NACIÓ DE SANTA MARÍA VIRGEN., (Re,m,22)", sC: "as"},</v>
      </c>
      <c r="M35" s="55" t="str">
        <f t="shared" si="1"/>
        <v>(</v>
      </c>
      <c r="N35" s="56" t="str">
        <f t="shared" si="2"/>
        <v>Re</v>
      </c>
      <c r="O35" s="57" t="str">
        <f t="shared" si="3"/>
        <v>,</v>
      </c>
      <c r="P35" s="58" t="str">
        <f t="shared" si="4"/>
        <v>m</v>
      </c>
      <c r="Q35" s="59" t="str">
        <f t="shared" si="5"/>
        <v>,</v>
      </c>
      <c r="R35" s="60">
        <f t="shared" si="6"/>
        <v>22</v>
      </c>
      <c r="S35" s="55" t="str">
        <f t="shared" si="7"/>
        <v>)</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4.5" thickTop="1" thickBot="1" x14ac:dyDescent="0.55000000000000004">
      <c r="B36" t="s">
        <v>1003</v>
      </c>
      <c r="C36" s="124" t="s">
        <v>2558</v>
      </c>
      <c r="D36" s="125" t="s">
        <v>1048</v>
      </c>
      <c r="E36" s="51"/>
      <c r="F36" s="52"/>
      <c r="G36" s="52"/>
      <c r="H36" s="51"/>
      <c r="I36" s="51"/>
      <c r="J36" s="53"/>
      <c r="K36" s="53"/>
      <c r="L36" s="54" t="str">
        <f t="shared" si="29"/>
        <v xml:space="preserve">            { line: "PADECIÓ BAJO EL PODER DE PONCIO PILATO,, (Fa,,20)", sC: "as"},</v>
      </c>
      <c r="M36" s="55" t="str">
        <f>IF(N36="","","(")</f>
        <v>(</v>
      </c>
      <c r="N36" s="56" t="str">
        <f>IF(D36="","",D36)</f>
        <v>Fa</v>
      </c>
      <c r="O36" s="57" t="str">
        <f>IF(N36="","",",")</f>
        <v>,</v>
      </c>
      <c r="P36" s="58" t="str">
        <f>IF(E36="","",E36)</f>
        <v/>
      </c>
      <c r="Q36" s="59" t="str">
        <f>IF(N36="","",",")</f>
        <v>,</v>
      </c>
      <c r="R36" s="60">
        <f t="shared" si="6"/>
        <v>20</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4.5" thickTop="1" thickBot="1" x14ac:dyDescent="0.55000000000000004">
      <c r="B37" t="s">
        <v>1003</v>
      </c>
      <c r="C37" s="124" t="s">
        <v>2559</v>
      </c>
      <c r="D37" s="125" t="s">
        <v>1106</v>
      </c>
      <c r="E37" s="51"/>
      <c r="F37" s="52"/>
      <c r="G37" s="52"/>
      <c r="H37" s="51"/>
      <c r="I37" s="51"/>
      <c r="J37" s="53"/>
      <c r="K37" s="53"/>
      <c r="L37" s="54" t="str">
        <f t="shared" si="29"/>
        <v xml:space="preserve">            { line: "FUE CRUCIFICADO, MUERTO Y SEPULTADO,, (Do,,10)", sC: "as"},</v>
      </c>
      <c r="M37" s="55" t="str">
        <f>IF(N37="","","(")</f>
        <v>(</v>
      </c>
      <c r="N37" s="56" t="str">
        <f>IF(D37="","",D37)</f>
        <v>Do</v>
      </c>
      <c r="O37" s="57" t="str">
        <f>IF(N37="","",",")</f>
        <v>,</v>
      </c>
      <c r="P37" s="58" t="str">
        <f>IF(E37="","",E37)</f>
        <v/>
      </c>
      <c r="Q37" s="59" t="str">
        <f>IF(N37="","",",")</f>
        <v>,</v>
      </c>
      <c r="R37" s="60">
        <f t="shared" si="6"/>
        <v>10</v>
      </c>
      <c r="S37" s="55" t="str">
        <f>IF(N37="","",")")</f>
        <v>)</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4.5" thickTop="1" thickBot="1" x14ac:dyDescent="0.55000000000000004">
      <c r="B38" t="s">
        <v>1003</v>
      </c>
      <c r="C38" s="124" t="s">
        <v>2560</v>
      </c>
      <c r="D38" s="125" t="s">
        <v>1110</v>
      </c>
      <c r="E38" s="51" t="s">
        <v>1016</v>
      </c>
      <c r="F38" s="52"/>
      <c r="G38" s="52"/>
      <c r="H38" s="51"/>
      <c r="I38" s="51"/>
      <c r="J38" s="53"/>
      <c r="K38" s="53"/>
      <c r="L38" s="54" t="str">
        <f t="shared" si="29"/>
        <v xml:space="preserve">            { line: "DESCENDIÓ A LOS INFIERNOS., (Re,m,22)", sC: "as"},</v>
      </c>
      <c r="M38" s="55" t="str">
        <f>IF(N38="","","(")</f>
        <v>(</v>
      </c>
      <c r="N38" s="56" t="str">
        <f>IF(D38="","",D38)</f>
        <v>Re</v>
      </c>
      <c r="O38" s="57" t="str">
        <f>IF(N38="","",",")</f>
        <v>,</v>
      </c>
      <c r="P38" s="58" t="str">
        <f>IF(E38="","",E38)</f>
        <v>m</v>
      </c>
      <c r="Q38" s="59" t="str">
        <f>IF(N38="","",",")</f>
        <v>,</v>
      </c>
      <c r="R38" s="60">
        <f t="shared" si="6"/>
        <v>22</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4.5" thickTop="1" thickBot="1" x14ac:dyDescent="0.55000000000000004">
      <c r="B39" t="s">
        <v>1003</v>
      </c>
      <c r="C39" s="124" t="s">
        <v>2561</v>
      </c>
      <c r="D39" s="125" t="s">
        <v>1048</v>
      </c>
      <c r="E39" s="51"/>
      <c r="F39" s="52" t="s">
        <v>1106</v>
      </c>
      <c r="G39" s="52"/>
      <c r="H39" s="51" t="s">
        <v>1048</v>
      </c>
      <c r="I39" s="51"/>
      <c r="J39" s="53" t="s">
        <v>1017</v>
      </c>
      <c r="K39" s="53" t="s">
        <v>2572</v>
      </c>
      <c r="L39" s="77" t="str">
        <f t="shared" si="29"/>
        <v xml:space="preserve">            { line: "AL TERCER DÍA RESUCITÓ, RESUCITÓ DE ENTRE LOS MUERTOS,, (Fa,,20)(Do,,250)(Fa,,350)(La,mRem,450)", sC: "as"},</v>
      </c>
      <c r="M39" s="55" t="str">
        <f t="shared" ref="M39:M43" si="30">IF(N39="","","(")</f>
        <v>(</v>
      </c>
      <c r="N39" s="56" t="str">
        <f t="shared" ref="N39:N43" si="31">IF(D39="","",D39)</f>
        <v>Fa</v>
      </c>
      <c r="O39" s="57" t="str">
        <f t="shared" ref="O39:O43" si="32">IF(N39="","",",")</f>
        <v>,</v>
      </c>
      <c r="P39" s="58" t="str">
        <f t="shared" ref="P39:P43" si="33">IF(E39="","",E39)</f>
        <v/>
      </c>
      <c r="Q39" s="59" t="str">
        <f t="shared" ref="Q39:Q43" si="34">IF(N39="","",",")</f>
        <v>,</v>
      </c>
      <c r="R39" s="60">
        <f t="shared" si="6"/>
        <v>20</v>
      </c>
      <c r="S39" s="55" t="str">
        <f t="shared" ref="S39:S43" si="35">IF(N39="","",")")</f>
        <v>)</v>
      </c>
      <c r="T39" s="61" t="str">
        <f t="shared" ref="T39:T43" si="36">IF(U39="","","(")</f>
        <v>(</v>
      </c>
      <c r="U39" s="62" t="str">
        <f t="shared" ref="U39:U43" si="37">IF(F39="","",F39)</f>
        <v>Do</v>
      </c>
      <c r="V39" s="63" t="str">
        <f t="shared" ref="V39:V43" si="38">IF(U39="","",",")</f>
        <v>,</v>
      </c>
      <c r="W39" s="64" t="str">
        <f t="shared" ref="W39:W43" si="39">IF(G39="","",G39)</f>
        <v/>
      </c>
      <c r="X39" s="63" t="str">
        <f t="shared" ref="X39:X43" si="40">IF(U39="","",",")</f>
        <v>,</v>
      </c>
      <c r="Y39" s="63">
        <f t="shared" ref="Y39:Y43" si="41">IF(U39="","",250)</f>
        <v>250</v>
      </c>
      <c r="Z39" s="55" t="str">
        <f t="shared" ref="Z39:Z43" si="42">IF(U39="","",")")</f>
        <v>)</v>
      </c>
      <c r="AA39" s="65" t="str">
        <f t="shared" ref="AA39:AA43" si="43">IF(AB39="","","(")</f>
        <v>(</v>
      </c>
      <c r="AB39" s="56" t="str">
        <f t="shared" ref="AB39:AB43" si="44">IF(H39="","",H39)</f>
        <v>Fa</v>
      </c>
      <c r="AC39" s="66" t="str">
        <f t="shared" ref="AC39:AC43" si="45">IF(AB39="","",",")</f>
        <v>,</v>
      </c>
      <c r="AD39" s="58" t="str">
        <f t="shared" ref="AD39:AD43" si="46">IF(I39="","",I39)</f>
        <v/>
      </c>
      <c r="AE39" s="67" t="str">
        <f t="shared" ref="AE39:AE43" si="47">IF(AB39="","",",")</f>
        <v>,</v>
      </c>
      <c r="AF39" s="60">
        <f t="shared" ref="AF39:AF43" si="48">IF(AB39="","",350)</f>
        <v>350</v>
      </c>
      <c r="AG39" s="60" t="str">
        <f t="shared" ref="AG39:AG43" si="49">IF(AB39="","",")")</f>
        <v>)</v>
      </c>
      <c r="AH39" s="68" t="str">
        <f t="shared" ref="AH39:AH43" si="50">IF(AI39="","","(")</f>
        <v>(</v>
      </c>
      <c r="AI39" s="69" t="str">
        <f t="shared" ref="AI39:AI43" si="51">IF(J39="","",J39)</f>
        <v>La</v>
      </c>
      <c r="AJ39" s="63" t="str">
        <f t="shared" ref="AJ39:AJ43" si="52">IF(AI39="","",",")</f>
        <v>,</v>
      </c>
      <c r="AK39" s="63" t="str">
        <f t="shared" ref="AK39:AK43" si="53">IF(K39="","",K39)</f>
        <v>mRem</v>
      </c>
      <c r="AL39" s="63" t="str">
        <f t="shared" ref="AL39:AL43" si="54">IF(AI39="","",",")</f>
        <v>,</v>
      </c>
      <c r="AM39" s="63">
        <f t="shared" ref="AM39:AM43" si="55">IF(AI39="","",450)</f>
        <v>450</v>
      </c>
      <c r="AN39" s="63" t="str">
        <f t="shared" ref="AN39:AN43" si="56">IF(AI39="","",")")</f>
        <v>)</v>
      </c>
    </row>
    <row r="40" spans="1:40" ht="24.5" thickTop="1" thickBot="1" x14ac:dyDescent="0.55000000000000004">
      <c r="B40" t="s">
        <v>1003</v>
      </c>
      <c r="C40" s="124" t="s">
        <v>2562</v>
      </c>
      <c r="D40" s="125" t="s">
        <v>2571</v>
      </c>
      <c r="E40" s="51" t="s">
        <v>1017</v>
      </c>
      <c r="F40" s="52"/>
      <c r="G40" s="52"/>
      <c r="H40" s="51"/>
      <c r="I40" s="51"/>
      <c r="J40" s="53"/>
      <c r="K40" s="53"/>
      <c r="L40" s="77" t="str">
        <f>IF(C40="","",_xlfn.CONCAT("            { line: ","""",C40,", ",M40:AN40,""", sC: ","""",B40,"""},"))</f>
        <v xml:space="preserve">            { line: "SUBIÓ AL CIELO Y ESTÁ SENTADO A LA DERECHA DE DIOS,, (Si♭,La,17)", sC: "as"},</v>
      </c>
      <c r="M40" s="55" t="str">
        <f t="shared" si="30"/>
        <v>(</v>
      </c>
      <c r="N40" s="56" t="str">
        <f t="shared" si="31"/>
        <v>Si♭</v>
      </c>
      <c r="O40" s="57" t="str">
        <f t="shared" si="32"/>
        <v>,</v>
      </c>
      <c r="P40" s="58" t="str">
        <f t="shared" si="33"/>
        <v>La</v>
      </c>
      <c r="Q40" s="59" t="str">
        <f t="shared" si="34"/>
        <v>,</v>
      </c>
      <c r="R40" s="60">
        <f t="shared" si="6"/>
        <v>17</v>
      </c>
      <c r="S40" s="55" t="str">
        <f t="shared" si="35"/>
        <v>)</v>
      </c>
      <c r="T40" s="61" t="str">
        <f t="shared" si="36"/>
        <v/>
      </c>
      <c r="U40" s="62" t="str">
        <f t="shared" si="37"/>
        <v/>
      </c>
      <c r="V40" s="63" t="str">
        <f t="shared" si="38"/>
        <v/>
      </c>
      <c r="W40" s="64" t="str">
        <f t="shared" si="39"/>
        <v/>
      </c>
      <c r="X40" s="63" t="str">
        <f t="shared" si="40"/>
        <v/>
      </c>
      <c r="Y40" s="63" t="str">
        <f t="shared" si="41"/>
        <v/>
      </c>
      <c r="Z40" s="55" t="str">
        <f t="shared" si="42"/>
        <v/>
      </c>
      <c r="AA40" s="65" t="str">
        <f t="shared" si="43"/>
        <v/>
      </c>
      <c r="AB40" s="56" t="str">
        <f t="shared" si="44"/>
        <v/>
      </c>
      <c r="AC40" s="66" t="str">
        <f t="shared" si="45"/>
        <v/>
      </c>
      <c r="AD40" s="58" t="str">
        <f t="shared" si="46"/>
        <v/>
      </c>
      <c r="AE40" s="67" t="str">
        <f t="shared" si="47"/>
        <v/>
      </c>
      <c r="AF40" s="60" t="str">
        <f t="shared" si="48"/>
        <v/>
      </c>
      <c r="AG40" s="60" t="str">
        <f t="shared" si="49"/>
        <v/>
      </c>
      <c r="AH40" s="68" t="str">
        <f t="shared" si="50"/>
        <v/>
      </c>
      <c r="AI40" s="69" t="str">
        <f t="shared" si="51"/>
        <v/>
      </c>
      <c r="AJ40" s="63" t="str">
        <f t="shared" si="52"/>
        <v/>
      </c>
      <c r="AK40" s="63" t="str">
        <f t="shared" si="53"/>
        <v/>
      </c>
      <c r="AL40" s="63" t="str">
        <f t="shared" si="54"/>
        <v/>
      </c>
      <c r="AM40" s="63" t="str">
        <f t="shared" si="55"/>
        <v/>
      </c>
      <c r="AN40" s="63" t="str">
        <f t="shared" si="56"/>
        <v/>
      </c>
    </row>
    <row r="41" spans="1:40" ht="24.5" thickTop="1" thickBot="1" x14ac:dyDescent="0.55000000000000004">
      <c r="B41" t="s">
        <v>1003</v>
      </c>
      <c r="C41" s="124" t="s">
        <v>2563</v>
      </c>
      <c r="D41" s="125" t="s">
        <v>2571</v>
      </c>
      <c r="E41" s="51" t="s">
        <v>1017</v>
      </c>
      <c r="F41" s="52"/>
      <c r="G41" s="52"/>
      <c r="H41" s="51"/>
      <c r="I41" s="51"/>
      <c r="J41" s="53"/>
      <c r="K41" s="53"/>
      <c r="L41" s="77" t="str">
        <f>IF(C41="","",_xlfn.CONCAT("            { line: ","""",C41,", ",M41:AN41,""", sC: ","""",B41,"""},"))</f>
        <v xml:space="preserve">            { line: "DESDE ALLÍ HA DE VENIR A JUZGAR A LOS VIVOS Y A LOS MUERTOS., (Si♭,La,17)", sC: "as"},</v>
      </c>
      <c r="M41" s="55" t="str">
        <f t="shared" si="30"/>
        <v>(</v>
      </c>
      <c r="N41" s="56" t="str">
        <f t="shared" si="31"/>
        <v>Si♭</v>
      </c>
      <c r="O41" s="57" t="str">
        <f t="shared" si="32"/>
        <v>,</v>
      </c>
      <c r="P41" s="58" t="str">
        <f t="shared" si="33"/>
        <v>La</v>
      </c>
      <c r="Q41" s="59" t="str">
        <f t="shared" si="34"/>
        <v>,</v>
      </c>
      <c r="R41" s="60">
        <f t="shared" si="6"/>
        <v>17</v>
      </c>
      <c r="S41" s="55" t="str">
        <f t="shared" si="35"/>
        <v>)</v>
      </c>
      <c r="T41" s="61" t="str">
        <f t="shared" si="36"/>
        <v/>
      </c>
      <c r="U41" s="62" t="str">
        <f t="shared" si="37"/>
        <v/>
      </c>
      <c r="V41" s="63" t="str">
        <f t="shared" si="38"/>
        <v/>
      </c>
      <c r="W41" s="64" t="str">
        <f t="shared" si="39"/>
        <v/>
      </c>
      <c r="X41" s="63" t="str">
        <f t="shared" si="40"/>
        <v/>
      </c>
      <c r="Y41" s="63" t="str">
        <f t="shared" si="41"/>
        <v/>
      </c>
      <c r="Z41" s="55" t="str">
        <f t="shared" si="42"/>
        <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1:40" ht="26.5" thickTop="1" thickBot="1" x14ac:dyDescent="0.55000000000000004">
      <c r="A42" s="72"/>
      <c r="B42" s="72"/>
      <c r="C42" s="72"/>
      <c r="D42" s="73"/>
      <c r="E42" s="73"/>
      <c r="F42" s="73"/>
      <c r="G42" s="73"/>
      <c r="H42" s="73"/>
      <c r="I42" s="73"/>
      <c r="J42" s="73"/>
      <c r="K42" s="73"/>
      <c r="L42" s="74" t="s">
        <v>997</v>
      </c>
      <c r="M42" s="55"/>
      <c r="N42" s="56"/>
      <c r="O42" s="57"/>
      <c r="P42" s="58"/>
      <c r="Q42" s="59"/>
      <c r="R42" s="60" t="str">
        <f>IF(N42="Do",10,IF(N42="Re",22,IF(N42="Mi",20,IF(N42="Fa",20,IF(N42="Sol",14,IF(N42="La",20,IF(N42="Si",20,IF(N42="Do#",14,IF(N42="Fa#",15,IF(N42="Sol#",20,IF(N42="Si♭",17,"")))))))))))</f>
        <v/>
      </c>
      <c r="S42" s="55"/>
      <c r="T42" s="61"/>
      <c r="U42" s="62"/>
      <c r="V42" s="63"/>
      <c r="W42" s="64"/>
      <c r="X42" s="63"/>
      <c r="Y42" s="63"/>
      <c r="Z42" s="55"/>
      <c r="AA42" s="65"/>
      <c r="AB42" s="56"/>
      <c r="AC42" s="66"/>
      <c r="AD42" s="58"/>
      <c r="AE42" s="67"/>
      <c r="AF42" s="60"/>
      <c r="AG42" s="60"/>
      <c r="AH42" s="68"/>
      <c r="AI42" s="69"/>
      <c r="AJ42" s="63"/>
      <c r="AK42" s="63"/>
      <c r="AL42" s="63"/>
      <c r="AM42" s="63"/>
      <c r="AN42" s="63"/>
    </row>
    <row r="43" spans="1:40" ht="24.5" thickTop="1" thickBot="1" x14ac:dyDescent="0.55000000000000004">
      <c r="B43" t="s">
        <v>1003</v>
      </c>
      <c r="C43" s="124" t="s">
        <v>2564</v>
      </c>
      <c r="D43" s="125" t="s">
        <v>1110</v>
      </c>
      <c r="E43" s="51" t="s">
        <v>1016</v>
      </c>
      <c r="F43" s="52" t="s">
        <v>1048</v>
      </c>
      <c r="G43" s="52"/>
      <c r="H43" s="51"/>
      <c r="I43" s="51"/>
      <c r="J43" s="53"/>
      <c r="K43" s="53"/>
      <c r="L43" s="77" t="str">
        <f t="shared" ref="L43:L48" si="57">IF(C43="","",_xlfn.CONCAT("            { line: ","""",C43,", ",M43:AN43,""", sC: ","""",B43,"""},"))</f>
        <v xml:space="preserve">            { line: "CREO EN EL ESPÍRITU SANTO,, (Re,m,22)(Fa,,250)", sC: "as"},</v>
      </c>
      <c r="M43" s="55" t="str">
        <f t="shared" si="30"/>
        <v>(</v>
      </c>
      <c r="N43" s="56" t="str">
        <f t="shared" si="31"/>
        <v>Re</v>
      </c>
      <c r="O43" s="57" t="str">
        <f t="shared" si="32"/>
        <v>,</v>
      </c>
      <c r="P43" s="58" t="str">
        <f t="shared" si="33"/>
        <v>m</v>
      </c>
      <c r="Q43" s="59" t="str">
        <f t="shared" si="34"/>
        <v>,</v>
      </c>
      <c r="R43" s="60">
        <f t="shared" si="6"/>
        <v>22</v>
      </c>
      <c r="S43" s="55" t="str">
        <f t="shared" si="35"/>
        <v>)</v>
      </c>
      <c r="T43" s="61" t="str">
        <f t="shared" si="36"/>
        <v>(</v>
      </c>
      <c r="U43" s="62" t="str">
        <f t="shared" si="37"/>
        <v>Fa</v>
      </c>
      <c r="V43" s="63" t="str">
        <f t="shared" si="38"/>
        <v>,</v>
      </c>
      <c r="W43" s="64" t="str">
        <f t="shared" si="39"/>
        <v/>
      </c>
      <c r="X43" s="63" t="str">
        <f t="shared" si="40"/>
        <v>,</v>
      </c>
      <c r="Y43" s="63">
        <f t="shared" si="41"/>
        <v>250</v>
      </c>
      <c r="Z43" s="55" t="str">
        <f t="shared" si="42"/>
        <v>)</v>
      </c>
      <c r="AA43" s="65" t="str">
        <f t="shared" si="43"/>
        <v/>
      </c>
      <c r="AB43" s="56" t="str">
        <f t="shared" si="44"/>
        <v/>
      </c>
      <c r="AC43" s="66" t="str">
        <f t="shared" si="45"/>
        <v/>
      </c>
      <c r="AD43" s="58" t="str">
        <f t="shared" si="46"/>
        <v/>
      </c>
      <c r="AE43" s="67" t="str">
        <f t="shared" si="47"/>
        <v/>
      </c>
      <c r="AF43" s="60" t="str">
        <f t="shared" si="48"/>
        <v/>
      </c>
      <c r="AG43" s="60" t="str">
        <f t="shared" si="49"/>
        <v/>
      </c>
      <c r="AH43" s="68" t="str">
        <f t="shared" si="50"/>
        <v/>
      </c>
      <c r="AI43" s="69" t="str">
        <f t="shared" si="51"/>
        <v/>
      </c>
      <c r="AJ43" s="63" t="str">
        <f t="shared" si="52"/>
        <v/>
      </c>
      <c r="AK43" s="63" t="str">
        <f t="shared" si="53"/>
        <v/>
      </c>
      <c r="AL43" s="63" t="str">
        <f t="shared" si="54"/>
        <v/>
      </c>
      <c r="AM43" s="63" t="str">
        <f t="shared" si="55"/>
        <v/>
      </c>
      <c r="AN43" s="63" t="str">
        <f t="shared" si="56"/>
        <v/>
      </c>
    </row>
    <row r="44" spans="1:40" ht="24.5" thickTop="1" thickBot="1" x14ac:dyDescent="0.55000000000000004">
      <c r="B44" t="s">
        <v>1003</v>
      </c>
      <c r="C44" s="124" t="s">
        <v>2565</v>
      </c>
      <c r="D44" s="125"/>
      <c r="E44" s="51"/>
      <c r="F44" s="52"/>
      <c r="G44" s="52"/>
      <c r="H44" s="51"/>
      <c r="I44" s="51"/>
      <c r="J44" s="53"/>
      <c r="K44" s="53"/>
      <c r="L44" s="54" t="str">
        <f t="shared" si="57"/>
        <v xml:space="preserve">            { line: "LA SANTA IGLESIA CATÓLICA,, ", sC: "as"},</v>
      </c>
      <c r="M44" s="55" t="str">
        <f>IF(N44="","","(")</f>
        <v/>
      </c>
      <c r="N44" s="56" t="str">
        <f>IF(D44="","",D44)</f>
        <v/>
      </c>
      <c r="O44" s="57" t="str">
        <f>IF(N44="","",",")</f>
        <v/>
      </c>
      <c r="P44" s="58" t="str">
        <f>IF(E44="","",E44)</f>
        <v/>
      </c>
      <c r="Q44" s="59" t="str">
        <f>IF(N44="","",",")</f>
        <v/>
      </c>
      <c r="R44" s="60" t="str">
        <f t="shared" si="6"/>
        <v/>
      </c>
      <c r="S44" s="55" t="str">
        <f>IF(N44="","",")")</f>
        <v/>
      </c>
      <c r="T44" s="61" t="str">
        <f>IF(U44="","","(")</f>
        <v/>
      </c>
      <c r="U44" s="62" t="str">
        <f>IF(F44="","",F44)</f>
        <v/>
      </c>
      <c r="V44" s="63" t="str">
        <f>IF(U44="","",",")</f>
        <v/>
      </c>
      <c r="W44" s="64" t="str">
        <f>IF(G44="","",G44)</f>
        <v/>
      </c>
      <c r="X44" s="63" t="str">
        <f>IF(U44="","",",")</f>
        <v/>
      </c>
      <c r="Y44" s="63" t="str">
        <f>IF(U44="","",250)</f>
        <v/>
      </c>
      <c r="Z44" s="55" t="str">
        <f>IF(U44="","",")")</f>
        <v/>
      </c>
      <c r="AA44" s="65" t="str">
        <f>IF(AB44="","","(")</f>
        <v/>
      </c>
      <c r="AB44" s="56" t="str">
        <f>IF(H44="","",H44)</f>
        <v/>
      </c>
      <c r="AC44" s="66" t="str">
        <f>IF(AB44="","",",")</f>
        <v/>
      </c>
      <c r="AD44" s="58" t="str">
        <f>IF(I44="","",I44)</f>
        <v/>
      </c>
      <c r="AE44" s="67" t="str">
        <f>IF(AB44="","",",")</f>
        <v/>
      </c>
      <c r="AF44" s="60" t="str">
        <f>IF(AB44="","",350)</f>
        <v/>
      </c>
      <c r="AG44" s="60" t="str">
        <f>IF(AB44="","",")")</f>
        <v/>
      </c>
      <c r="AH44" s="68" t="str">
        <f>IF(AI44="","","(")</f>
        <v/>
      </c>
      <c r="AI44" s="69" t="str">
        <f>IF(J44="","",J44)</f>
        <v/>
      </c>
      <c r="AJ44" s="63" t="str">
        <f>IF(AI44="","",",")</f>
        <v/>
      </c>
      <c r="AK44" s="63" t="str">
        <f>IF(K44="","",K44)</f>
        <v/>
      </c>
      <c r="AL44" s="63" t="str">
        <f>IF(AI44="","",",")</f>
        <v/>
      </c>
      <c r="AM44" s="63" t="str">
        <f>IF(AI44="","",450)</f>
        <v/>
      </c>
      <c r="AN44" s="63" t="str">
        <f>IF(AI44="","",")")</f>
        <v/>
      </c>
    </row>
    <row r="45" spans="1:40" ht="24.5" thickTop="1" thickBot="1" x14ac:dyDescent="0.55000000000000004">
      <c r="B45" t="s">
        <v>1003</v>
      </c>
      <c r="C45" s="124" t="s">
        <v>2566</v>
      </c>
      <c r="D45" s="125"/>
      <c r="E45" s="51"/>
      <c r="F45" s="52"/>
      <c r="G45" s="52"/>
      <c r="H45" s="51"/>
      <c r="I45" s="51"/>
      <c r="J45" s="53"/>
      <c r="K45" s="53"/>
      <c r="L45" s="54" t="str">
        <f t="shared" si="57"/>
        <v xml:space="preserve">            { line: "LA COMUNIÓN DE LOS SANTOS,, ", sC: "as"},</v>
      </c>
      <c r="M45" s="55" t="str">
        <f>IF(N45="","","(")</f>
        <v/>
      </c>
      <c r="N45" s="56" t="str">
        <f>IF(D45="","",D45)</f>
        <v/>
      </c>
      <c r="O45" s="57" t="str">
        <f>IF(N45="","",",")</f>
        <v/>
      </c>
      <c r="P45" s="58" t="str">
        <f>IF(E45="","",E45)</f>
        <v/>
      </c>
      <c r="Q45" s="59" t="str">
        <f>IF(N45="","",",")</f>
        <v/>
      </c>
      <c r="R45" s="60" t="str">
        <f t="shared" si="6"/>
        <v/>
      </c>
      <c r="S45" s="55" t="str">
        <f>IF(N45="","",")")</f>
        <v/>
      </c>
      <c r="T45" s="61" t="str">
        <f>IF(U45="","","(")</f>
        <v/>
      </c>
      <c r="U45" s="62" t="str">
        <f>IF(F45="","",F45)</f>
        <v/>
      </c>
      <c r="V45" s="63" t="str">
        <f>IF(U45="","",",")</f>
        <v/>
      </c>
      <c r="W45" s="64" t="str">
        <f>IF(G45="","",G45)</f>
        <v/>
      </c>
      <c r="X45" s="63" t="str">
        <f>IF(U45="","",",")</f>
        <v/>
      </c>
      <c r="Y45" s="63" t="str">
        <f>IF(U45="","",250)</f>
        <v/>
      </c>
      <c r="Z45" s="55" t="str">
        <f>IF(U45="","",")")</f>
        <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1:40" ht="24.5" thickTop="1" thickBot="1" x14ac:dyDescent="0.55000000000000004">
      <c r="B46" t="s">
        <v>1003</v>
      </c>
      <c r="C46" s="124" t="s">
        <v>2567</v>
      </c>
      <c r="D46" s="125" t="s">
        <v>1106</v>
      </c>
      <c r="E46" s="51"/>
      <c r="F46" s="52"/>
      <c r="G46" s="52"/>
      <c r="H46" s="51"/>
      <c r="I46" s="51"/>
      <c r="J46" s="53"/>
      <c r="K46" s="53"/>
      <c r="L46" s="54" t="str">
        <f t="shared" si="57"/>
        <v xml:space="preserve">            { line: "EL PERDÓN DE LOS PECADOS,, (Do,,10)", sC: "as"},</v>
      </c>
      <c r="M46" s="55" t="str">
        <f>IF(N46="","","(")</f>
        <v>(</v>
      </c>
      <c r="N46" s="56" t="str">
        <f>IF(D46="","",D46)</f>
        <v>Do</v>
      </c>
      <c r="O46" s="57" t="str">
        <f>IF(N46="","",",")</f>
        <v>,</v>
      </c>
      <c r="P46" s="58" t="str">
        <f>IF(E46="","",E46)</f>
        <v/>
      </c>
      <c r="Q46" s="59" t="str">
        <f>IF(N46="","",",")</f>
        <v>,</v>
      </c>
      <c r="R46" s="60">
        <f t="shared" si="6"/>
        <v>10</v>
      </c>
      <c r="S46" s="55" t="str">
        <f>IF(N46="","",")")</f>
        <v>)</v>
      </c>
      <c r="T46" s="61" t="str">
        <f>IF(U46="","","(")</f>
        <v/>
      </c>
      <c r="U46" s="62" t="str">
        <f>IF(F46="","",F46)</f>
        <v/>
      </c>
      <c r="V46" s="63" t="str">
        <f>IF(U46="","",",")</f>
        <v/>
      </c>
      <c r="W46" s="64" t="str">
        <f>IF(G46="","",G46)</f>
        <v/>
      </c>
      <c r="X46" s="63" t="str">
        <f>IF(U46="","",",")</f>
        <v/>
      </c>
      <c r="Y46" s="63" t="str">
        <f>IF(U46="","",250)</f>
        <v/>
      </c>
      <c r="Z46" s="55" t="str">
        <f>IF(U46="","",")")</f>
        <v/>
      </c>
      <c r="AA46" s="65" t="str">
        <f>IF(AB46="","","(")</f>
        <v/>
      </c>
      <c r="AB46" s="56" t="str">
        <f>IF(H46="","",H46)</f>
        <v/>
      </c>
      <c r="AC46" s="66" t="str">
        <f>IF(AB46="","",",")</f>
        <v/>
      </c>
      <c r="AD46" s="58" t="str">
        <f>IF(I46="","",I46)</f>
        <v/>
      </c>
      <c r="AE46" s="67" t="str">
        <f>IF(AB46="","",",")</f>
        <v/>
      </c>
      <c r="AF46" s="60" t="str">
        <f>IF(AB46="","",350)</f>
        <v/>
      </c>
      <c r="AG46" s="60" t="str">
        <f>IF(AB46="","",")")</f>
        <v/>
      </c>
      <c r="AH46" s="68" t="str">
        <f>IF(AI46="","","(")</f>
        <v/>
      </c>
      <c r="AI46" s="69" t="str">
        <f>IF(J46="","",J46)</f>
        <v/>
      </c>
      <c r="AJ46" s="63" t="str">
        <f>IF(AI46="","",",")</f>
        <v/>
      </c>
      <c r="AK46" s="63" t="str">
        <f>IF(K46="","",K46)</f>
        <v/>
      </c>
      <c r="AL46" s="63" t="str">
        <f>IF(AI46="","",",")</f>
        <v/>
      </c>
      <c r="AM46" s="63" t="str">
        <f>IF(AI46="","",450)</f>
        <v/>
      </c>
      <c r="AN46" s="63" t="str">
        <f>IF(AI46="","",")")</f>
        <v/>
      </c>
    </row>
    <row r="47" spans="1:40" ht="24.5" thickTop="1" thickBot="1" x14ac:dyDescent="0.55000000000000004">
      <c r="B47" t="s">
        <v>1003</v>
      </c>
      <c r="C47" s="124" t="s">
        <v>2568</v>
      </c>
      <c r="D47" s="125" t="s">
        <v>1048</v>
      </c>
      <c r="E47" s="51"/>
      <c r="F47" s="52" t="s">
        <v>1017</v>
      </c>
      <c r="G47" s="52" t="s">
        <v>1016</v>
      </c>
      <c r="H47" s="51" t="s">
        <v>1110</v>
      </c>
      <c r="I47" s="51" t="s">
        <v>1016</v>
      </c>
      <c r="J47" s="53"/>
      <c r="K47" s="53"/>
      <c r="L47" s="54" t="str">
        <f t="shared" si="57"/>
        <v xml:space="preserve">            { line: "LA RESURRECCIÓN DE LA CARNE, (Fa,,20)(La,m,250)(Re,m,350)", sC: "as"},</v>
      </c>
      <c r="M47" s="55" t="str">
        <f t="shared" ref="M47:M50" si="58">IF(N47="","","(")</f>
        <v>(</v>
      </c>
      <c r="N47" s="56" t="str">
        <f t="shared" ref="N47:N50" si="59">IF(D47="","",D47)</f>
        <v>Fa</v>
      </c>
      <c r="O47" s="57" t="str">
        <f t="shared" ref="O47:O50" si="60">IF(N47="","",",")</f>
        <v>,</v>
      </c>
      <c r="P47" s="58" t="str">
        <f t="shared" ref="P47:P50" si="61">IF(E47="","",E47)</f>
        <v/>
      </c>
      <c r="Q47" s="59" t="str">
        <f t="shared" ref="Q47:Q50" si="62">IF(N47="","",",")</f>
        <v>,</v>
      </c>
      <c r="R47" s="60">
        <f t="shared" si="6"/>
        <v>20</v>
      </c>
      <c r="S47" s="55" t="str">
        <f t="shared" ref="S47:S50" si="63">IF(N47="","",")")</f>
        <v>)</v>
      </c>
      <c r="T47" s="61" t="str">
        <f t="shared" ref="T47:T50" si="64">IF(U47="","","(")</f>
        <v>(</v>
      </c>
      <c r="U47" s="62" t="str">
        <f t="shared" ref="U47:U50" si="65">IF(F47="","",F47)</f>
        <v>La</v>
      </c>
      <c r="V47" s="63" t="str">
        <f t="shared" ref="V47:V50" si="66">IF(U47="","",",")</f>
        <v>,</v>
      </c>
      <c r="W47" s="64" t="str">
        <f t="shared" ref="W47:W50" si="67">IF(G47="","",G47)</f>
        <v>m</v>
      </c>
      <c r="X47" s="63" t="str">
        <f t="shared" ref="X47:X50" si="68">IF(U47="","",",")</f>
        <v>,</v>
      </c>
      <c r="Y47" s="63">
        <f t="shared" ref="Y47:Y50" si="69">IF(U47="","",250)</f>
        <v>250</v>
      </c>
      <c r="Z47" s="55" t="str">
        <f t="shared" ref="Z47:Z50" si="70">IF(U47="","",")")</f>
        <v>)</v>
      </c>
      <c r="AA47" s="65" t="str">
        <f t="shared" ref="AA47:AA50" si="71">IF(AB47="","","(")</f>
        <v>(</v>
      </c>
      <c r="AB47" s="56" t="str">
        <f t="shared" ref="AB47:AB50" si="72">IF(H47="","",H47)</f>
        <v>Re</v>
      </c>
      <c r="AC47" s="66" t="str">
        <f t="shared" ref="AC47:AC50" si="73">IF(AB47="","",",")</f>
        <v>,</v>
      </c>
      <c r="AD47" s="58" t="str">
        <f t="shared" ref="AD47:AD50" si="74">IF(I47="","",I47)</f>
        <v>m</v>
      </c>
      <c r="AE47" s="67" t="str">
        <f t="shared" ref="AE47:AE50" si="75">IF(AB47="","",",")</f>
        <v>,</v>
      </c>
      <c r="AF47" s="60">
        <f t="shared" ref="AF47:AF50" si="76">IF(AB47="","",350)</f>
        <v>350</v>
      </c>
      <c r="AG47" s="60" t="str">
        <f t="shared" ref="AG47:AG50" si="77">IF(AB47="","",")")</f>
        <v>)</v>
      </c>
      <c r="AH47" s="68" t="str">
        <f t="shared" ref="AH47:AH50" si="78">IF(AI47="","","(")</f>
        <v/>
      </c>
      <c r="AI47" s="69" t="str">
        <f t="shared" ref="AI47:AI50" si="79">IF(J47="","",J47)</f>
        <v/>
      </c>
      <c r="AJ47" s="63" t="str">
        <f t="shared" ref="AJ47:AJ50" si="80">IF(AI47="","",",")</f>
        <v/>
      </c>
      <c r="AK47" s="63" t="str">
        <f t="shared" ref="AK47:AK50" si="81">IF(K47="","",K47)</f>
        <v/>
      </c>
      <c r="AL47" s="63" t="str">
        <f t="shared" ref="AL47:AL50" si="82">IF(AI47="","",",")</f>
        <v/>
      </c>
      <c r="AM47" s="63" t="str">
        <f t="shared" ref="AM47:AM50" si="83">IF(AI47="","",450)</f>
        <v/>
      </c>
      <c r="AN47" s="63" t="str">
        <f t="shared" ref="AN47:AN50" si="84">IF(AI47="","",")")</f>
        <v/>
      </c>
    </row>
    <row r="48" spans="1:40" ht="24.5" thickTop="1" thickBot="1" x14ac:dyDescent="0.55000000000000004">
      <c r="B48" t="s">
        <v>1003</v>
      </c>
      <c r="C48" s="124" t="s">
        <v>2569</v>
      </c>
      <c r="D48" s="125" t="s">
        <v>2571</v>
      </c>
      <c r="E48" s="51" t="s">
        <v>1017</v>
      </c>
      <c r="F48" s="52"/>
      <c r="G48" s="52"/>
      <c r="H48" s="51"/>
      <c r="I48" s="51"/>
      <c r="J48" s="53"/>
      <c r="K48" s="53"/>
      <c r="L48" s="77" t="str">
        <f t="shared" si="57"/>
        <v xml:space="preserve">            { line: "Y LA VIDA ETERNA., (Si♭,La,17)", sC: "as"},</v>
      </c>
      <c r="M48" s="55" t="str">
        <f t="shared" si="58"/>
        <v>(</v>
      </c>
      <c r="N48" s="56" t="str">
        <f t="shared" si="59"/>
        <v>Si♭</v>
      </c>
      <c r="O48" s="57" t="str">
        <f t="shared" si="60"/>
        <v>,</v>
      </c>
      <c r="P48" s="58" t="str">
        <f t="shared" si="61"/>
        <v>La</v>
      </c>
      <c r="Q48" s="59" t="str">
        <f t="shared" si="62"/>
        <v>,</v>
      </c>
      <c r="R48" s="60">
        <f t="shared" si="6"/>
        <v>17</v>
      </c>
      <c r="S48" s="55" t="str">
        <f t="shared" si="63"/>
        <v>)</v>
      </c>
      <c r="T48" s="61" t="str">
        <f t="shared" si="64"/>
        <v/>
      </c>
      <c r="U48" s="62" t="str">
        <f t="shared" si="65"/>
        <v/>
      </c>
      <c r="V48" s="63" t="str">
        <f t="shared" si="66"/>
        <v/>
      </c>
      <c r="W48" s="64" t="str">
        <f t="shared" si="67"/>
        <v/>
      </c>
      <c r="X48" s="63" t="str">
        <f t="shared" si="68"/>
        <v/>
      </c>
      <c r="Y48" s="63" t="str">
        <f t="shared" si="69"/>
        <v/>
      </c>
      <c r="Z48" s="55" t="str">
        <f t="shared" si="70"/>
        <v/>
      </c>
      <c r="AA48" s="65" t="str">
        <f t="shared" si="71"/>
        <v/>
      </c>
      <c r="AB48" s="56" t="str">
        <f t="shared" si="72"/>
        <v/>
      </c>
      <c r="AC48" s="66" t="str">
        <f t="shared" si="73"/>
        <v/>
      </c>
      <c r="AD48" s="58" t="str">
        <f t="shared" si="74"/>
        <v/>
      </c>
      <c r="AE48" s="67" t="str">
        <f t="shared" si="75"/>
        <v/>
      </c>
      <c r="AF48" s="60" t="str">
        <f t="shared" si="76"/>
        <v/>
      </c>
      <c r="AG48" s="60" t="str">
        <f t="shared" si="77"/>
        <v/>
      </c>
      <c r="AH48" s="68" t="str">
        <f t="shared" si="78"/>
        <v/>
      </c>
      <c r="AI48" s="69" t="str">
        <f t="shared" si="79"/>
        <v/>
      </c>
      <c r="AJ48" s="63" t="str">
        <f t="shared" si="80"/>
        <v/>
      </c>
      <c r="AK48" s="63" t="str">
        <f t="shared" si="81"/>
        <v/>
      </c>
      <c r="AL48" s="63" t="str">
        <f t="shared" si="82"/>
        <v/>
      </c>
      <c r="AM48" s="63" t="str">
        <f t="shared" si="83"/>
        <v/>
      </c>
      <c r="AN48" s="63" t="str">
        <f t="shared" si="84"/>
        <v/>
      </c>
    </row>
    <row r="49" spans="1:40" ht="26.5" thickTop="1" thickBot="1" x14ac:dyDescent="0.55000000000000004">
      <c r="A49" s="72"/>
      <c r="B49" s="72"/>
      <c r="C49" s="72"/>
      <c r="D49" s="73"/>
      <c r="E49" s="73"/>
      <c r="F49" s="73"/>
      <c r="G49" s="73"/>
      <c r="H49" s="73"/>
      <c r="I49" s="73"/>
      <c r="J49" s="73"/>
      <c r="K49" s="73"/>
      <c r="L49" s="74" t="s">
        <v>997</v>
      </c>
      <c r="M49" s="55"/>
      <c r="N49" s="56"/>
      <c r="O49" s="57"/>
      <c r="P49" s="58"/>
      <c r="Q49" s="59"/>
      <c r="R49" s="60" t="str">
        <f>IF(N49="Do",10,IF(N49="Re",22,IF(N49="Mi",20,IF(N49="Fa",20,IF(N49="Sol",14,IF(N49="La",20,IF(N49="Si",20,IF(N49="Do#",14,IF(N49="Fa#",15,IF(N49="Sol#",20,IF(N49="Si♭",17,"")))))))))))</f>
        <v/>
      </c>
      <c r="S49" s="55"/>
      <c r="T49" s="61"/>
      <c r="U49" s="62"/>
      <c r="V49" s="63"/>
      <c r="W49" s="64"/>
      <c r="X49" s="63"/>
      <c r="Y49" s="63"/>
      <c r="Z49" s="55"/>
      <c r="AA49" s="65"/>
      <c r="AB49" s="56"/>
      <c r="AC49" s="66"/>
      <c r="AD49" s="58"/>
      <c r="AE49" s="67"/>
      <c r="AF49" s="60"/>
      <c r="AG49" s="60"/>
      <c r="AH49" s="68"/>
      <c r="AI49" s="69"/>
      <c r="AJ49" s="63"/>
      <c r="AK49" s="63"/>
      <c r="AL49" s="63"/>
      <c r="AM49" s="63"/>
      <c r="AN49" s="63"/>
    </row>
    <row r="50" spans="1:40" ht="24.5" thickTop="1" thickBot="1" x14ac:dyDescent="0.55000000000000004">
      <c r="B50" t="s">
        <v>1003</v>
      </c>
      <c r="C50" s="124" t="s">
        <v>2570</v>
      </c>
      <c r="D50" s="125" t="s">
        <v>1110</v>
      </c>
      <c r="E50" s="51" t="s">
        <v>1016</v>
      </c>
      <c r="F50" s="52"/>
      <c r="G50" s="52"/>
      <c r="H50" s="51"/>
      <c r="I50" s="51"/>
      <c r="J50" s="53"/>
      <c r="K50" s="53"/>
      <c r="L50" s="77" t="str">
        <f>IF(C50="","",_xlfn.CONCAT("            { line: ","""",C50,", ",M50:AN50,""", sC: ","""",B50,"""},"))</f>
        <v xml:space="preserve">            { line: "AMÉN., (Re,m,22)", sC: "as"},</v>
      </c>
      <c r="M50" s="55" t="str">
        <f t="shared" si="58"/>
        <v>(</v>
      </c>
      <c r="N50" s="56" t="str">
        <f t="shared" si="59"/>
        <v>Re</v>
      </c>
      <c r="O50" s="57" t="str">
        <f t="shared" si="60"/>
        <v>,</v>
      </c>
      <c r="P50" s="58" t="str">
        <f t="shared" si="61"/>
        <v>m</v>
      </c>
      <c r="Q50" s="59" t="str">
        <f t="shared" si="62"/>
        <v>,</v>
      </c>
      <c r="R50" s="60">
        <f t="shared" si="6"/>
        <v>22</v>
      </c>
      <c r="S50" s="55" t="str">
        <f t="shared" si="63"/>
        <v>)</v>
      </c>
      <c r="T50" s="61" t="str">
        <f t="shared" si="64"/>
        <v/>
      </c>
      <c r="U50" s="62" t="str">
        <f t="shared" si="65"/>
        <v/>
      </c>
      <c r="V50" s="63" t="str">
        <f t="shared" si="66"/>
        <v/>
      </c>
      <c r="W50" s="64" t="str">
        <f t="shared" si="67"/>
        <v/>
      </c>
      <c r="X50" s="63" t="str">
        <f t="shared" si="68"/>
        <v/>
      </c>
      <c r="Y50" s="63" t="str">
        <f t="shared" si="69"/>
        <v/>
      </c>
      <c r="Z50" s="55" t="str">
        <f t="shared" si="70"/>
        <v/>
      </c>
      <c r="AA50" s="65" t="str">
        <f t="shared" si="71"/>
        <v/>
      </c>
      <c r="AB50" s="56" t="str">
        <f t="shared" si="72"/>
        <v/>
      </c>
      <c r="AC50" s="66" t="str">
        <f t="shared" si="73"/>
        <v/>
      </c>
      <c r="AD50" s="58" t="str">
        <f t="shared" si="74"/>
        <v/>
      </c>
      <c r="AE50" s="67" t="str">
        <f t="shared" si="75"/>
        <v/>
      </c>
      <c r="AF50" s="60" t="str">
        <f t="shared" si="76"/>
        <v/>
      </c>
      <c r="AG50" s="60" t="str">
        <f t="shared" si="77"/>
        <v/>
      </c>
      <c r="AH50" s="68" t="str">
        <f t="shared" si="78"/>
        <v/>
      </c>
      <c r="AI50" s="69" t="str">
        <f t="shared" si="79"/>
        <v/>
      </c>
      <c r="AJ50" s="63" t="str">
        <f t="shared" si="80"/>
        <v/>
      </c>
      <c r="AK50" s="63" t="str">
        <f t="shared" si="81"/>
        <v/>
      </c>
      <c r="AL50" s="63" t="str">
        <f t="shared" si="82"/>
        <v/>
      </c>
      <c r="AM50" s="63" t="str">
        <f t="shared" si="83"/>
        <v/>
      </c>
      <c r="AN50" s="63" t="str">
        <f t="shared" si="84"/>
        <v/>
      </c>
    </row>
    <row r="51" spans="1:40" ht="36.5" thickTop="1" thickBot="1" x14ac:dyDescent="0.55000000000000004">
      <c r="A51" s="75"/>
      <c r="B51" s="75"/>
      <c r="C51" s="75" t="s">
        <v>2401</v>
      </c>
      <c r="D51" s="76"/>
      <c r="E51" s="76"/>
      <c r="F51" s="76"/>
      <c r="G51" s="76"/>
      <c r="H51" s="76"/>
      <c r="I51" s="76"/>
      <c r="J51" s="76"/>
      <c r="K51" s="76"/>
      <c r="L51" s="123" t="s">
        <v>998</v>
      </c>
      <c r="M51" s="126"/>
      <c r="N51" s="56"/>
      <c r="O51" s="127"/>
      <c r="P51" s="58"/>
      <c r="Q51" s="128"/>
      <c r="R51" s="60" t="str">
        <f t="shared" si="6"/>
        <v/>
      </c>
      <c r="S51" s="126"/>
      <c r="T51" s="129"/>
      <c r="U51" s="130"/>
      <c r="V51" s="131"/>
      <c r="W51" s="132"/>
      <c r="X51" s="131"/>
      <c r="Y51" s="131"/>
      <c r="Z51" s="126"/>
      <c r="AA51" s="65"/>
      <c r="AB51" s="56"/>
      <c r="AC51" s="66"/>
      <c r="AD51" s="58"/>
      <c r="AE51" s="67"/>
      <c r="AF51" s="60"/>
      <c r="AG51" s="60"/>
      <c r="AH51" s="65"/>
      <c r="AI51" s="133"/>
      <c r="AJ51" s="131"/>
      <c r="AK51" s="131"/>
      <c r="AL51" s="131"/>
      <c r="AM51" s="131"/>
      <c r="AN51" s="131"/>
    </row>
    <row r="52" spans="1:40" ht="24.5" hidden="1" outlineLevel="1" thickTop="1" thickBot="1" x14ac:dyDescent="0.55000000000000004">
      <c r="C52" s="124"/>
      <c r="D52" s="125"/>
      <c r="E52" s="51"/>
      <c r="F52" s="52"/>
      <c r="G52" s="52"/>
      <c r="H52" s="51"/>
      <c r="I52" s="51"/>
      <c r="J52" s="53"/>
      <c r="K52" s="53"/>
      <c r="L52" s="54" t="str">
        <f t="shared" ref="L52:L94" si="85">IF(C52="","",_xlfn.CONCAT("            { line: ","""",C52,", ",M52:AN52,""", sC: ","""",B52,"""},"))</f>
        <v/>
      </c>
      <c r="M52" s="55" t="str">
        <f t="shared" ref="M52:M94" si="86">IF(N52="","","(")</f>
        <v/>
      </c>
      <c r="N52" s="56" t="str">
        <f t="shared" si="2"/>
        <v/>
      </c>
      <c r="O52" s="57" t="str">
        <f t="shared" ref="O52:O94" si="87">IF(N52="","",",")</f>
        <v/>
      </c>
      <c r="P52" s="58" t="str">
        <f t="shared" si="4"/>
        <v/>
      </c>
      <c r="Q52" s="59" t="str">
        <f t="shared" ref="Q52:Q94" si="88">IF(N52="","",",")</f>
        <v/>
      </c>
      <c r="R52" s="60" t="str">
        <f t="shared" si="6"/>
        <v/>
      </c>
      <c r="S52" s="55" t="str">
        <f t="shared" ref="S52:S94" si="89">IF(N52="","",")")</f>
        <v/>
      </c>
      <c r="T52" s="61" t="str">
        <f t="shared" ref="T52:T94" si="90">IF(U52="","","(")</f>
        <v/>
      </c>
      <c r="U52" s="62" t="str">
        <f t="shared" si="9"/>
        <v/>
      </c>
      <c r="V52" s="63" t="str">
        <f t="shared" ref="V52:V94" si="91">IF(U52="","",",")</f>
        <v/>
      </c>
      <c r="W52" s="64" t="str">
        <f t="shared" si="11"/>
        <v/>
      </c>
      <c r="X52" s="63" t="str">
        <f t="shared" ref="X52:X94" si="92">IF(U52="","",",")</f>
        <v/>
      </c>
      <c r="Y52" s="63" t="str">
        <f t="shared" ref="Y52:Y94" si="93">IF(U52="","",250)</f>
        <v/>
      </c>
      <c r="Z52" s="55" t="str">
        <f t="shared" ref="Z52:Z94" si="94">IF(U52="","",")")</f>
        <v/>
      </c>
      <c r="AA52" s="65" t="str">
        <f t="shared" ref="AA52:AA94" si="95">IF(AB52="","","(")</f>
        <v/>
      </c>
      <c r="AB52" s="56" t="str">
        <f t="shared" si="16"/>
        <v/>
      </c>
      <c r="AC52" s="66" t="str">
        <f t="shared" ref="AC52:AC94" si="96">IF(AB52="","",",")</f>
        <v/>
      </c>
      <c r="AD52" s="58" t="str">
        <f t="shared" ref="AD52:AD94" si="97">IF(I52="","",I52)</f>
        <v/>
      </c>
      <c r="AE52" s="67" t="str">
        <f t="shared" ref="AE52:AE94" si="98">IF(AB52="","",",")</f>
        <v/>
      </c>
      <c r="AF52" s="60" t="str">
        <f t="shared" ref="AF52:AF94" si="99">IF(AB52="","",350)</f>
        <v/>
      </c>
      <c r="AG52" s="60" t="str">
        <f t="shared" ref="AG52:AG94" si="100">IF(AB52="","",")")</f>
        <v/>
      </c>
      <c r="AH52" s="68" t="str">
        <f t="shared" ref="AH52:AH94" si="101">IF(AI52="","","(")</f>
        <v/>
      </c>
      <c r="AI52" s="69" t="str">
        <f t="shared" si="23"/>
        <v/>
      </c>
      <c r="AJ52" s="63" t="str">
        <f t="shared" ref="AJ52:AJ94" si="102">IF(AI52="","",",")</f>
        <v/>
      </c>
      <c r="AK52" s="63" t="str">
        <f t="shared" ref="AK52:AK94" si="103">IF(K52="","",K52)</f>
        <v/>
      </c>
      <c r="AL52" s="63" t="str">
        <f t="shared" ref="AL52:AL94" si="104">IF(AI52="","",",")</f>
        <v/>
      </c>
      <c r="AM52" s="63" t="str">
        <f t="shared" ref="AM52:AM94" si="105">IF(AI52="","",450)</f>
        <v/>
      </c>
      <c r="AN52" s="63" t="str">
        <f t="shared" ref="AN52:AN94" si="106">IF(AI52="","",")")</f>
        <v/>
      </c>
    </row>
    <row r="53" spans="1:40" ht="24.5" hidden="1" outlineLevel="1" thickTop="1" thickBot="1" x14ac:dyDescent="0.55000000000000004">
      <c r="C53" s="124"/>
      <c r="D53" s="125"/>
      <c r="E53" s="51"/>
      <c r="F53" s="52"/>
      <c r="G53" s="52"/>
      <c r="H53" s="51"/>
      <c r="I53" s="51"/>
      <c r="J53" s="53"/>
      <c r="K53" s="53"/>
      <c r="L53" s="54" t="str">
        <f t="shared" si="85"/>
        <v/>
      </c>
      <c r="M53" s="55" t="str">
        <f t="shared" si="86"/>
        <v/>
      </c>
      <c r="N53" s="56" t="str">
        <f t="shared" si="2"/>
        <v/>
      </c>
      <c r="O53" s="57" t="str">
        <f t="shared" si="87"/>
        <v/>
      </c>
      <c r="P53" s="58" t="str">
        <f t="shared" si="4"/>
        <v/>
      </c>
      <c r="Q53" s="59" t="str">
        <f t="shared" si="88"/>
        <v/>
      </c>
      <c r="R53" s="60" t="str">
        <f t="shared" si="6"/>
        <v/>
      </c>
      <c r="S53" s="55" t="str">
        <f t="shared" si="89"/>
        <v/>
      </c>
      <c r="T53" s="61" t="str">
        <f t="shared" si="90"/>
        <v/>
      </c>
      <c r="U53" s="62" t="str">
        <f t="shared" si="9"/>
        <v/>
      </c>
      <c r="V53" s="63" t="str">
        <f t="shared" si="91"/>
        <v/>
      </c>
      <c r="W53" s="64" t="str">
        <f t="shared" si="11"/>
        <v/>
      </c>
      <c r="X53" s="63" t="str">
        <f t="shared" si="92"/>
        <v/>
      </c>
      <c r="Y53" s="63" t="str">
        <f t="shared" si="93"/>
        <v/>
      </c>
      <c r="Z53" s="55" t="str">
        <f t="shared" si="94"/>
        <v/>
      </c>
      <c r="AA53" s="65" t="str">
        <f t="shared" si="95"/>
        <v/>
      </c>
      <c r="AB53" s="56" t="str">
        <f t="shared" si="16"/>
        <v/>
      </c>
      <c r="AC53" s="66" t="str">
        <f t="shared" si="96"/>
        <v/>
      </c>
      <c r="AD53" s="58" t="str">
        <f t="shared" si="97"/>
        <v/>
      </c>
      <c r="AE53" s="67" t="str">
        <f t="shared" si="98"/>
        <v/>
      </c>
      <c r="AF53" s="60" t="str">
        <f t="shared" si="99"/>
        <v/>
      </c>
      <c r="AG53" s="60" t="str">
        <f t="shared" si="100"/>
        <v/>
      </c>
      <c r="AH53" s="68" t="str">
        <f t="shared" si="101"/>
        <v/>
      </c>
      <c r="AI53" s="69" t="str">
        <f t="shared" si="23"/>
        <v/>
      </c>
      <c r="AJ53" s="63" t="str">
        <f t="shared" si="102"/>
        <v/>
      </c>
      <c r="AK53" s="63" t="str">
        <f t="shared" si="103"/>
        <v/>
      </c>
      <c r="AL53" s="63" t="str">
        <f t="shared" si="104"/>
        <v/>
      </c>
      <c r="AM53" s="63" t="str">
        <f t="shared" si="105"/>
        <v/>
      </c>
      <c r="AN53" s="63" t="str">
        <f t="shared" si="106"/>
        <v/>
      </c>
    </row>
    <row r="54" spans="1:40" ht="24.5" hidden="1" outlineLevel="1" thickTop="1" thickBot="1" x14ac:dyDescent="0.55000000000000004">
      <c r="C54" s="124"/>
      <c r="D54" s="125"/>
      <c r="E54" s="51"/>
      <c r="F54" s="52"/>
      <c r="G54" s="52"/>
      <c r="H54" s="51"/>
      <c r="I54" s="51"/>
      <c r="J54" s="53"/>
      <c r="K54" s="53"/>
      <c r="L54" s="54" t="str">
        <f t="shared" si="85"/>
        <v/>
      </c>
      <c r="M54" s="55" t="str">
        <f t="shared" si="86"/>
        <v/>
      </c>
      <c r="N54" s="56" t="str">
        <f t="shared" si="2"/>
        <v/>
      </c>
      <c r="O54" s="57" t="str">
        <f t="shared" si="87"/>
        <v/>
      </c>
      <c r="P54" s="58" t="str">
        <f t="shared" si="4"/>
        <v/>
      </c>
      <c r="Q54" s="59" t="str">
        <f t="shared" si="88"/>
        <v/>
      </c>
      <c r="R54" s="60" t="str">
        <f t="shared" si="6"/>
        <v/>
      </c>
      <c r="S54" s="55" t="str">
        <f t="shared" si="89"/>
        <v/>
      </c>
      <c r="T54" s="61" t="str">
        <f t="shared" si="90"/>
        <v/>
      </c>
      <c r="U54" s="62" t="str">
        <f t="shared" si="9"/>
        <v/>
      </c>
      <c r="V54" s="63" t="str">
        <f t="shared" si="91"/>
        <v/>
      </c>
      <c r="W54" s="64" t="str">
        <f t="shared" si="11"/>
        <v/>
      </c>
      <c r="X54" s="63" t="str">
        <f t="shared" si="92"/>
        <v/>
      </c>
      <c r="Y54" s="63" t="str">
        <f t="shared" si="93"/>
        <v/>
      </c>
      <c r="Z54" s="55" t="str">
        <f t="shared" si="94"/>
        <v/>
      </c>
      <c r="AA54" s="65" t="str">
        <f t="shared" si="95"/>
        <v/>
      </c>
      <c r="AB54" s="56" t="str">
        <f t="shared" si="16"/>
        <v/>
      </c>
      <c r="AC54" s="66" t="str">
        <f t="shared" si="96"/>
        <v/>
      </c>
      <c r="AD54" s="58" t="str">
        <f t="shared" si="97"/>
        <v/>
      </c>
      <c r="AE54" s="67" t="str">
        <f t="shared" si="98"/>
        <v/>
      </c>
      <c r="AF54" s="60" t="str">
        <f t="shared" si="99"/>
        <v/>
      </c>
      <c r="AG54" s="60" t="str">
        <f t="shared" si="100"/>
        <v/>
      </c>
      <c r="AH54" s="68" t="str">
        <f t="shared" si="101"/>
        <v/>
      </c>
      <c r="AI54" s="69" t="str">
        <f t="shared" si="23"/>
        <v/>
      </c>
      <c r="AJ54" s="63" t="str">
        <f t="shared" si="102"/>
        <v/>
      </c>
      <c r="AK54" s="63" t="str">
        <f t="shared" si="103"/>
        <v/>
      </c>
      <c r="AL54" s="63" t="str">
        <f t="shared" si="104"/>
        <v/>
      </c>
      <c r="AM54" s="63" t="str">
        <f t="shared" si="105"/>
        <v/>
      </c>
      <c r="AN54" s="63" t="str">
        <f t="shared" si="106"/>
        <v/>
      </c>
    </row>
    <row r="55" spans="1:40" ht="24.5" hidden="1" outlineLevel="1" thickTop="1" thickBot="1" x14ac:dyDescent="0.55000000000000004">
      <c r="C55" s="124"/>
      <c r="D55" s="125"/>
      <c r="E55" s="51"/>
      <c r="F55" s="52"/>
      <c r="G55" s="52"/>
      <c r="H55" s="51"/>
      <c r="I55" s="51"/>
      <c r="J55" s="53"/>
      <c r="K55" s="53"/>
      <c r="L55" s="54" t="str">
        <f t="shared" si="85"/>
        <v/>
      </c>
      <c r="M55" s="55" t="str">
        <f t="shared" si="86"/>
        <v/>
      </c>
      <c r="N55" s="56" t="str">
        <f t="shared" si="2"/>
        <v/>
      </c>
      <c r="O55" s="57" t="str">
        <f t="shared" si="87"/>
        <v/>
      </c>
      <c r="P55" s="58" t="str">
        <f t="shared" si="4"/>
        <v/>
      </c>
      <c r="Q55" s="59" t="str">
        <f t="shared" si="88"/>
        <v/>
      </c>
      <c r="R55" s="60" t="str">
        <f t="shared" si="6"/>
        <v/>
      </c>
      <c r="S55" s="55" t="str">
        <f t="shared" si="89"/>
        <v/>
      </c>
      <c r="T55" s="61" t="str">
        <f t="shared" si="90"/>
        <v/>
      </c>
      <c r="U55" s="62" t="str">
        <f t="shared" si="9"/>
        <v/>
      </c>
      <c r="V55" s="63" t="str">
        <f t="shared" si="91"/>
        <v/>
      </c>
      <c r="W55" s="64" t="str">
        <f t="shared" si="11"/>
        <v/>
      </c>
      <c r="X55" s="63" t="str">
        <f t="shared" si="92"/>
        <v/>
      </c>
      <c r="Y55" s="63" t="str">
        <f t="shared" si="93"/>
        <v/>
      </c>
      <c r="Z55" s="55" t="str">
        <f t="shared" si="94"/>
        <v/>
      </c>
      <c r="AA55" s="65" t="str">
        <f t="shared" si="95"/>
        <v/>
      </c>
      <c r="AB55" s="56" t="str">
        <f t="shared" si="16"/>
        <v/>
      </c>
      <c r="AC55" s="66" t="str">
        <f t="shared" si="96"/>
        <v/>
      </c>
      <c r="AD55" s="58" t="str">
        <f t="shared" si="97"/>
        <v/>
      </c>
      <c r="AE55" s="67" t="str">
        <f t="shared" si="98"/>
        <v/>
      </c>
      <c r="AF55" s="60" t="str">
        <f t="shared" si="99"/>
        <v/>
      </c>
      <c r="AG55" s="60" t="str">
        <f t="shared" si="100"/>
        <v/>
      </c>
      <c r="AH55" s="68" t="str">
        <f t="shared" si="101"/>
        <v/>
      </c>
      <c r="AI55" s="69" t="str">
        <f t="shared" si="23"/>
        <v/>
      </c>
      <c r="AJ55" s="63" t="str">
        <f t="shared" si="102"/>
        <v/>
      </c>
      <c r="AK55" s="63" t="str">
        <f t="shared" si="103"/>
        <v/>
      </c>
      <c r="AL55" s="63" t="str">
        <f t="shared" si="104"/>
        <v/>
      </c>
      <c r="AM55" s="63" t="str">
        <f t="shared" si="105"/>
        <v/>
      </c>
      <c r="AN55" s="63" t="str">
        <f t="shared" si="106"/>
        <v/>
      </c>
    </row>
    <row r="56" spans="1:40" ht="24.5" hidden="1" outlineLevel="1" thickTop="1" thickBot="1" x14ac:dyDescent="0.55000000000000004">
      <c r="C56" s="124"/>
      <c r="D56" s="125"/>
      <c r="E56" s="51"/>
      <c r="F56" s="52"/>
      <c r="G56" s="52"/>
      <c r="H56" s="51"/>
      <c r="I56" s="51"/>
      <c r="J56" s="53"/>
      <c r="K56" s="53"/>
      <c r="L56" s="54" t="str">
        <f t="shared" si="85"/>
        <v/>
      </c>
      <c r="M56" s="55" t="str">
        <f t="shared" si="86"/>
        <v/>
      </c>
      <c r="N56" s="56" t="str">
        <f t="shared" si="2"/>
        <v/>
      </c>
      <c r="O56" s="57" t="str">
        <f t="shared" si="87"/>
        <v/>
      </c>
      <c r="P56" s="58" t="str">
        <f t="shared" si="4"/>
        <v/>
      </c>
      <c r="Q56" s="59" t="str">
        <f t="shared" si="88"/>
        <v/>
      </c>
      <c r="R56" s="60" t="str">
        <f t="shared" si="6"/>
        <v/>
      </c>
      <c r="S56" s="55" t="str">
        <f t="shared" si="89"/>
        <v/>
      </c>
      <c r="T56" s="61" t="str">
        <f t="shared" si="90"/>
        <v/>
      </c>
      <c r="U56" s="62" t="str">
        <f t="shared" si="9"/>
        <v/>
      </c>
      <c r="V56" s="63" t="str">
        <f t="shared" si="91"/>
        <v/>
      </c>
      <c r="W56" s="64" t="str">
        <f t="shared" si="11"/>
        <v/>
      </c>
      <c r="X56" s="63" t="str">
        <f t="shared" si="92"/>
        <v/>
      </c>
      <c r="Y56" s="63" t="str">
        <f t="shared" si="93"/>
        <v/>
      </c>
      <c r="Z56" s="55" t="str">
        <f t="shared" si="94"/>
        <v/>
      </c>
      <c r="AA56" s="65" t="str">
        <f t="shared" si="95"/>
        <v/>
      </c>
      <c r="AB56" s="56" t="str">
        <f t="shared" si="16"/>
        <v/>
      </c>
      <c r="AC56" s="66" t="str">
        <f t="shared" si="96"/>
        <v/>
      </c>
      <c r="AD56" s="58" t="str">
        <f t="shared" si="97"/>
        <v/>
      </c>
      <c r="AE56" s="67" t="str">
        <f t="shared" si="98"/>
        <v/>
      </c>
      <c r="AF56" s="60" t="str">
        <f t="shared" si="99"/>
        <v/>
      </c>
      <c r="AG56" s="60" t="str">
        <f t="shared" si="100"/>
        <v/>
      </c>
      <c r="AH56" s="68" t="str">
        <f t="shared" si="101"/>
        <v/>
      </c>
      <c r="AI56" s="69" t="str">
        <f t="shared" si="23"/>
        <v/>
      </c>
      <c r="AJ56" s="63" t="str">
        <f t="shared" si="102"/>
        <v/>
      </c>
      <c r="AK56" s="63" t="str">
        <f t="shared" si="103"/>
        <v/>
      </c>
      <c r="AL56" s="63" t="str">
        <f t="shared" si="104"/>
        <v/>
      </c>
      <c r="AM56" s="63" t="str">
        <f t="shared" si="105"/>
        <v/>
      </c>
      <c r="AN56" s="63" t="str">
        <f t="shared" si="106"/>
        <v/>
      </c>
    </row>
    <row r="57" spans="1:40" ht="24.5" hidden="1" outlineLevel="1" thickTop="1" thickBot="1" x14ac:dyDescent="0.55000000000000004">
      <c r="C57" s="124"/>
      <c r="D57" s="125"/>
      <c r="E57" s="51"/>
      <c r="F57" s="52"/>
      <c r="G57" s="52"/>
      <c r="H57" s="51"/>
      <c r="I57" s="51"/>
      <c r="J57" s="53"/>
      <c r="K57" s="53"/>
      <c r="L57" s="54" t="str">
        <f t="shared" si="85"/>
        <v/>
      </c>
      <c r="M57" s="55" t="str">
        <f t="shared" si="86"/>
        <v/>
      </c>
      <c r="N57" s="56" t="str">
        <f t="shared" si="2"/>
        <v/>
      </c>
      <c r="O57" s="57" t="str">
        <f t="shared" si="87"/>
        <v/>
      </c>
      <c r="P57" s="58" t="str">
        <f t="shared" si="4"/>
        <v/>
      </c>
      <c r="Q57" s="59" t="str">
        <f t="shared" si="88"/>
        <v/>
      </c>
      <c r="R57" s="60" t="str">
        <f t="shared" si="6"/>
        <v/>
      </c>
      <c r="S57" s="55" t="str">
        <f t="shared" si="89"/>
        <v/>
      </c>
      <c r="T57" s="61" t="str">
        <f t="shared" si="90"/>
        <v/>
      </c>
      <c r="U57" s="62" t="str">
        <f t="shared" si="9"/>
        <v/>
      </c>
      <c r="V57" s="63" t="str">
        <f t="shared" si="91"/>
        <v/>
      </c>
      <c r="W57" s="64" t="str">
        <f t="shared" si="11"/>
        <v/>
      </c>
      <c r="X57" s="63" t="str">
        <f t="shared" si="92"/>
        <v/>
      </c>
      <c r="Y57" s="63" t="str">
        <f t="shared" si="93"/>
        <v/>
      </c>
      <c r="Z57" s="55" t="str">
        <f t="shared" si="94"/>
        <v/>
      </c>
      <c r="AA57" s="65" t="str">
        <f t="shared" si="95"/>
        <v/>
      </c>
      <c r="AB57" s="56" t="str">
        <f t="shared" si="16"/>
        <v/>
      </c>
      <c r="AC57" s="66" t="str">
        <f t="shared" si="96"/>
        <v/>
      </c>
      <c r="AD57" s="58" t="str">
        <f t="shared" si="97"/>
        <v/>
      </c>
      <c r="AE57" s="67" t="str">
        <f t="shared" si="98"/>
        <v/>
      </c>
      <c r="AF57" s="60" t="str">
        <f t="shared" si="99"/>
        <v/>
      </c>
      <c r="AG57" s="60" t="str">
        <f t="shared" si="100"/>
        <v/>
      </c>
      <c r="AH57" s="68" t="str">
        <f t="shared" si="101"/>
        <v/>
      </c>
      <c r="AI57" s="69" t="str">
        <f t="shared" si="23"/>
        <v/>
      </c>
      <c r="AJ57" s="63" t="str">
        <f t="shared" si="102"/>
        <v/>
      </c>
      <c r="AK57" s="63" t="str">
        <f t="shared" si="103"/>
        <v/>
      </c>
      <c r="AL57" s="63" t="str">
        <f t="shared" si="104"/>
        <v/>
      </c>
      <c r="AM57" s="63" t="str">
        <f t="shared" si="105"/>
        <v/>
      </c>
      <c r="AN57" s="63" t="str">
        <f t="shared" si="106"/>
        <v/>
      </c>
    </row>
    <row r="58" spans="1:40" ht="24.5" hidden="1" outlineLevel="1" thickTop="1" thickBot="1" x14ac:dyDescent="0.55000000000000004">
      <c r="C58" s="124"/>
      <c r="D58" s="125"/>
      <c r="E58" s="51"/>
      <c r="F58" s="52"/>
      <c r="G58" s="52"/>
      <c r="H58" s="51"/>
      <c r="I58" s="51"/>
      <c r="J58" s="53"/>
      <c r="K58" s="53"/>
      <c r="L58" s="54" t="str">
        <f t="shared" si="85"/>
        <v/>
      </c>
      <c r="M58" s="55" t="str">
        <f t="shared" si="86"/>
        <v/>
      </c>
      <c r="N58" s="56" t="str">
        <f t="shared" si="2"/>
        <v/>
      </c>
      <c r="O58" s="57" t="str">
        <f t="shared" si="87"/>
        <v/>
      </c>
      <c r="P58" s="58" t="str">
        <f t="shared" si="4"/>
        <v/>
      </c>
      <c r="Q58" s="59" t="str">
        <f t="shared" si="88"/>
        <v/>
      </c>
      <c r="R58" s="60" t="str">
        <f t="shared" si="6"/>
        <v/>
      </c>
      <c r="S58" s="55" t="str">
        <f t="shared" si="89"/>
        <v/>
      </c>
      <c r="T58" s="61" t="str">
        <f t="shared" si="90"/>
        <v/>
      </c>
      <c r="U58" s="62" t="str">
        <f t="shared" si="9"/>
        <v/>
      </c>
      <c r="V58" s="63" t="str">
        <f t="shared" si="91"/>
        <v/>
      </c>
      <c r="W58" s="64" t="str">
        <f t="shared" si="11"/>
        <v/>
      </c>
      <c r="X58" s="63" t="str">
        <f t="shared" si="92"/>
        <v/>
      </c>
      <c r="Y58" s="63" t="str">
        <f t="shared" si="93"/>
        <v/>
      </c>
      <c r="Z58" s="55" t="str">
        <f t="shared" si="94"/>
        <v/>
      </c>
      <c r="AA58" s="65" t="str">
        <f t="shared" si="95"/>
        <v/>
      </c>
      <c r="AB58" s="56" t="str">
        <f t="shared" si="16"/>
        <v/>
      </c>
      <c r="AC58" s="66" t="str">
        <f t="shared" si="96"/>
        <v/>
      </c>
      <c r="AD58" s="58" t="str">
        <f t="shared" si="97"/>
        <v/>
      </c>
      <c r="AE58" s="67" t="str">
        <f t="shared" si="98"/>
        <v/>
      </c>
      <c r="AF58" s="60" t="str">
        <f t="shared" si="99"/>
        <v/>
      </c>
      <c r="AG58" s="60" t="str">
        <f t="shared" si="100"/>
        <v/>
      </c>
      <c r="AH58" s="68" t="str">
        <f t="shared" si="101"/>
        <v/>
      </c>
      <c r="AI58" s="69" t="str">
        <f t="shared" si="23"/>
        <v/>
      </c>
      <c r="AJ58" s="63" t="str">
        <f t="shared" si="102"/>
        <v/>
      </c>
      <c r="AK58" s="63" t="str">
        <f t="shared" si="103"/>
        <v/>
      </c>
      <c r="AL58" s="63" t="str">
        <f t="shared" si="104"/>
        <v/>
      </c>
      <c r="AM58" s="63" t="str">
        <f t="shared" si="105"/>
        <v/>
      </c>
      <c r="AN58" s="63" t="str">
        <f t="shared" si="106"/>
        <v/>
      </c>
    </row>
    <row r="59" spans="1:40" ht="24.5" hidden="1" outlineLevel="1" thickTop="1" thickBot="1" x14ac:dyDescent="0.55000000000000004">
      <c r="C59" s="124"/>
      <c r="D59" s="125"/>
      <c r="E59" s="51"/>
      <c r="F59" s="52"/>
      <c r="G59" s="52"/>
      <c r="H59" s="51"/>
      <c r="I59" s="51"/>
      <c r="J59" s="53"/>
      <c r="K59" s="53"/>
      <c r="L59" s="54" t="str">
        <f t="shared" si="85"/>
        <v/>
      </c>
      <c r="M59" s="55" t="str">
        <f t="shared" si="86"/>
        <v/>
      </c>
      <c r="N59" s="56" t="str">
        <f t="shared" si="2"/>
        <v/>
      </c>
      <c r="O59" s="57" t="str">
        <f t="shared" si="87"/>
        <v/>
      </c>
      <c r="P59" s="58" t="str">
        <f t="shared" si="4"/>
        <v/>
      </c>
      <c r="Q59" s="59" t="str">
        <f t="shared" si="88"/>
        <v/>
      </c>
      <c r="R59" s="60" t="str">
        <f t="shared" si="6"/>
        <v/>
      </c>
      <c r="S59" s="55" t="str">
        <f t="shared" si="89"/>
        <v/>
      </c>
      <c r="T59" s="61" t="str">
        <f t="shared" si="90"/>
        <v/>
      </c>
      <c r="U59" s="62" t="str">
        <f t="shared" si="9"/>
        <v/>
      </c>
      <c r="V59" s="63" t="str">
        <f t="shared" si="91"/>
        <v/>
      </c>
      <c r="W59" s="64" t="str">
        <f t="shared" si="11"/>
        <v/>
      </c>
      <c r="X59" s="63" t="str">
        <f t="shared" si="92"/>
        <v/>
      </c>
      <c r="Y59" s="63" t="str">
        <f t="shared" si="93"/>
        <v/>
      </c>
      <c r="Z59" s="55" t="str">
        <f t="shared" si="94"/>
        <v/>
      </c>
      <c r="AA59" s="65" t="str">
        <f t="shared" si="95"/>
        <v/>
      </c>
      <c r="AB59" s="56" t="str">
        <f t="shared" si="16"/>
        <v/>
      </c>
      <c r="AC59" s="66" t="str">
        <f t="shared" si="96"/>
        <v/>
      </c>
      <c r="AD59" s="58" t="str">
        <f t="shared" si="97"/>
        <v/>
      </c>
      <c r="AE59" s="67" t="str">
        <f t="shared" si="98"/>
        <v/>
      </c>
      <c r="AF59" s="60" t="str">
        <f t="shared" si="99"/>
        <v/>
      </c>
      <c r="AG59" s="60" t="str">
        <f t="shared" si="100"/>
        <v/>
      </c>
      <c r="AH59" s="68" t="str">
        <f t="shared" si="101"/>
        <v/>
      </c>
      <c r="AI59" s="69" t="str">
        <f t="shared" si="23"/>
        <v/>
      </c>
      <c r="AJ59" s="63" t="str">
        <f t="shared" si="102"/>
        <v/>
      </c>
      <c r="AK59" s="63" t="str">
        <f t="shared" si="103"/>
        <v/>
      </c>
      <c r="AL59" s="63" t="str">
        <f t="shared" si="104"/>
        <v/>
      </c>
      <c r="AM59" s="63" t="str">
        <f t="shared" si="105"/>
        <v/>
      </c>
      <c r="AN59" s="63" t="str">
        <f t="shared" si="106"/>
        <v/>
      </c>
    </row>
    <row r="60" spans="1:40" ht="24.5" hidden="1" outlineLevel="1" thickTop="1" thickBot="1" x14ac:dyDescent="0.55000000000000004">
      <c r="C60" s="124"/>
      <c r="D60" s="125"/>
      <c r="E60" s="51"/>
      <c r="F60" s="52"/>
      <c r="G60" s="52"/>
      <c r="H60" s="51"/>
      <c r="I60" s="51"/>
      <c r="J60" s="53"/>
      <c r="K60" s="53"/>
      <c r="L60" s="54" t="str">
        <f t="shared" si="85"/>
        <v/>
      </c>
      <c r="M60" s="55" t="str">
        <f t="shared" si="86"/>
        <v/>
      </c>
      <c r="N60" s="56" t="str">
        <f t="shared" si="2"/>
        <v/>
      </c>
      <c r="O60" s="57" t="str">
        <f t="shared" si="87"/>
        <v/>
      </c>
      <c r="P60" s="58" t="str">
        <f t="shared" si="4"/>
        <v/>
      </c>
      <c r="Q60" s="59" t="str">
        <f t="shared" si="88"/>
        <v/>
      </c>
      <c r="R60" s="60" t="str">
        <f t="shared" si="6"/>
        <v/>
      </c>
      <c r="S60" s="55" t="str">
        <f t="shared" si="89"/>
        <v/>
      </c>
      <c r="T60" s="61" t="str">
        <f t="shared" si="90"/>
        <v/>
      </c>
      <c r="U60" s="62" t="str">
        <f t="shared" si="9"/>
        <v/>
      </c>
      <c r="V60" s="63" t="str">
        <f t="shared" si="91"/>
        <v/>
      </c>
      <c r="W60" s="64" t="str">
        <f t="shared" si="11"/>
        <v/>
      </c>
      <c r="X60" s="63" t="str">
        <f t="shared" si="92"/>
        <v/>
      </c>
      <c r="Y60" s="63" t="str">
        <f t="shared" si="93"/>
        <v/>
      </c>
      <c r="Z60" s="55" t="str">
        <f t="shared" si="94"/>
        <v/>
      </c>
      <c r="AA60" s="65" t="str">
        <f t="shared" si="95"/>
        <v/>
      </c>
      <c r="AB60" s="56" t="str">
        <f t="shared" si="16"/>
        <v/>
      </c>
      <c r="AC60" s="66" t="str">
        <f t="shared" si="96"/>
        <v/>
      </c>
      <c r="AD60" s="58" t="str">
        <f t="shared" si="97"/>
        <v/>
      </c>
      <c r="AE60" s="67" t="str">
        <f t="shared" si="98"/>
        <v/>
      </c>
      <c r="AF60" s="60" t="str">
        <f t="shared" si="99"/>
        <v/>
      </c>
      <c r="AG60" s="60" t="str">
        <f t="shared" si="100"/>
        <v/>
      </c>
      <c r="AH60" s="68" t="str">
        <f t="shared" si="101"/>
        <v/>
      </c>
      <c r="AI60" s="69" t="str">
        <f t="shared" si="23"/>
        <v/>
      </c>
      <c r="AJ60" s="63" t="str">
        <f t="shared" si="102"/>
        <v/>
      </c>
      <c r="AK60" s="63" t="str">
        <f t="shared" si="103"/>
        <v/>
      </c>
      <c r="AL60" s="63" t="str">
        <f t="shared" si="104"/>
        <v/>
      </c>
      <c r="AM60" s="63" t="str">
        <f t="shared" si="105"/>
        <v/>
      </c>
      <c r="AN60" s="63" t="str">
        <f t="shared" si="106"/>
        <v/>
      </c>
    </row>
    <row r="61" spans="1:40" ht="24.5" hidden="1" outlineLevel="1" thickTop="1" thickBot="1" x14ac:dyDescent="0.55000000000000004">
      <c r="C61" s="124"/>
      <c r="D61" s="125"/>
      <c r="E61" s="51"/>
      <c r="F61" s="52"/>
      <c r="G61" s="52"/>
      <c r="H61" s="51"/>
      <c r="I61" s="51"/>
      <c r="J61" s="53"/>
      <c r="K61" s="53"/>
      <c r="L61" s="54" t="str">
        <f t="shared" si="85"/>
        <v/>
      </c>
      <c r="M61" s="55" t="str">
        <f t="shared" si="86"/>
        <v/>
      </c>
      <c r="N61" s="56" t="str">
        <f t="shared" si="2"/>
        <v/>
      </c>
      <c r="O61" s="57" t="str">
        <f t="shared" si="87"/>
        <v/>
      </c>
      <c r="P61" s="58" t="str">
        <f t="shared" si="4"/>
        <v/>
      </c>
      <c r="Q61" s="59" t="str">
        <f t="shared" si="88"/>
        <v/>
      </c>
      <c r="R61" s="60" t="str">
        <f t="shared" si="6"/>
        <v/>
      </c>
      <c r="S61" s="55" t="str">
        <f t="shared" si="89"/>
        <v/>
      </c>
      <c r="T61" s="61" t="str">
        <f t="shared" si="90"/>
        <v/>
      </c>
      <c r="U61" s="62" t="str">
        <f t="shared" si="9"/>
        <v/>
      </c>
      <c r="V61" s="63" t="str">
        <f t="shared" si="91"/>
        <v/>
      </c>
      <c r="W61" s="64" t="str">
        <f t="shared" si="11"/>
        <v/>
      </c>
      <c r="X61" s="63" t="str">
        <f t="shared" si="92"/>
        <v/>
      </c>
      <c r="Y61" s="63" t="str">
        <f t="shared" si="93"/>
        <v/>
      </c>
      <c r="Z61" s="55" t="str">
        <f t="shared" si="94"/>
        <v/>
      </c>
      <c r="AA61" s="65" t="str">
        <f t="shared" si="95"/>
        <v/>
      </c>
      <c r="AB61" s="56" t="str">
        <f t="shared" si="16"/>
        <v/>
      </c>
      <c r="AC61" s="66" t="str">
        <f t="shared" si="96"/>
        <v/>
      </c>
      <c r="AD61" s="58" t="str">
        <f t="shared" si="97"/>
        <v/>
      </c>
      <c r="AE61" s="67" t="str">
        <f t="shared" si="98"/>
        <v/>
      </c>
      <c r="AF61" s="60" t="str">
        <f t="shared" si="99"/>
        <v/>
      </c>
      <c r="AG61" s="60" t="str">
        <f t="shared" si="100"/>
        <v/>
      </c>
      <c r="AH61" s="68" t="str">
        <f t="shared" si="101"/>
        <v/>
      </c>
      <c r="AI61" s="69" t="str">
        <f t="shared" si="23"/>
        <v/>
      </c>
      <c r="AJ61" s="63" t="str">
        <f t="shared" si="102"/>
        <v/>
      </c>
      <c r="AK61" s="63" t="str">
        <f t="shared" si="103"/>
        <v/>
      </c>
      <c r="AL61" s="63" t="str">
        <f t="shared" si="104"/>
        <v/>
      </c>
      <c r="AM61" s="63" t="str">
        <f t="shared" si="105"/>
        <v/>
      </c>
      <c r="AN61" s="63" t="str">
        <f t="shared" si="106"/>
        <v/>
      </c>
    </row>
    <row r="62" spans="1:40" ht="24.5" hidden="1" outlineLevel="1" thickTop="1" thickBot="1" x14ac:dyDescent="0.55000000000000004">
      <c r="C62" s="124"/>
      <c r="D62" s="125"/>
      <c r="E62" s="51"/>
      <c r="F62" s="52"/>
      <c r="G62" s="52"/>
      <c r="H62" s="51"/>
      <c r="I62" s="51"/>
      <c r="J62" s="53"/>
      <c r="K62" s="53"/>
      <c r="L62" s="54" t="str">
        <f t="shared" si="85"/>
        <v/>
      </c>
      <c r="M62" s="55" t="str">
        <f t="shared" si="86"/>
        <v/>
      </c>
      <c r="N62" s="56" t="str">
        <f t="shared" si="2"/>
        <v/>
      </c>
      <c r="O62" s="57" t="str">
        <f t="shared" si="87"/>
        <v/>
      </c>
      <c r="P62" s="58" t="str">
        <f t="shared" si="4"/>
        <v/>
      </c>
      <c r="Q62" s="59" t="str">
        <f t="shared" si="88"/>
        <v/>
      </c>
      <c r="R62" s="60" t="str">
        <f t="shared" si="6"/>
        <v/>
      </c>
      <c r="S62" s="55" t="str">
        <f t="shared" si="89"/>
        <v/>
      </c>
      <c r="T62" s="61" t="str">
        <f t="shared" si="90"/>
        <v/>
      </c>
      <c r="U62" s="62" t="str">
        <f t="shared" si="9"/>
        <v/>
      </c>
      <c r="V62" s="63" t="str">
        <f t="shared" si="91"/>
        <v/>
      </c>
      <c r="W62" s="64" t="str">
        <f t="shared" si="11"/>
        <v/>
      </c>
      <c r="X62" s="63" t="str">
        <f t="shared" si="92"/>
        <v/>
      </c>
      <c r="Y62" s="63" t="str">
        <f t="shared" si="93"/>
        <v/>
      </c>
      <c r="Z62" s="55" t="str">
        <f t="shared" si="94"/>
        <v/>
      </c>
      <c r="AA62" s="65" t="str">
        <f t="shared" si="95"/>
        <v/>
      </c>
      <c r="AB62" s="56" t="str">
        <f t="shared" si="16"/>
        <v/>
      </c>
      <c r="AC62" s="66" t="str">
        <f t="shared" si="96"/>
        <v/>
      </c>
      <c r="AD62" s="58" t="str">
        <f t="shared" si="97"/>
        <v/>
      </c>
      <c r="AE62" s="67" t="str">
        <f t="shared" si="98"/>
        <v/>
      </c>
      <c r="AF62" s="60" t="str">
        <f t="shared" si="99"/>
        <v/>
      </c>
      <c r="AG62" s="60" t="str">
        <f t="shared" si="100"/>
        <v/>
      </c>
      <c r="AH62" s="68" t="str">
        <f t="shared" si="101"/>
        <v/>
      </c>
      <c r="AI62" s="69" t="str">
        <f t="shared" si="23"/>
        <v/>
      </c>
      <c r="AJ62" s="63" t="str">
        <f t="shared" si="102"/>
        <v/>
      </c>
      <c r="AK62" s="63" t="str">
        <f t="shared" si="103"/>
        <v/>
      </c>
      <c r="AL62" s="63" t="str">
        <f t="shared" si="104"/>
        <v/>
      </c>
      <c r="AM62" s="63" t="str">
        <f t="shared" si="105"/>
        <v/>
      </c>
      <c r="AN62" s="63" t="str">
        <f t="shared" si="106"/>
        <v/>
      </c>
    </row>
    <row r="63" spans="1:40" ht="24.5" hidden="1" outlineLevel="1" thickTop="1" thickBot="1" x14ac:dyDescent="0.55000000000000004">
      <c r="C63" s="124"/>
      <c r="D63" s="125"/>
      <c r="E63" s="51"/>
      <c r="F63" s="52"/>
      <c r="G63" s="52"/>
      <c r="H63" s="51"/>
      <c r="I63" s="51"/>
      <c r="J63" s="53"/>
      <c r="K63" s="53"/>
      <c r="L63" s="54" t="str">
        <f t="shared" si="85"/>
        <v/>
      </c>
      <c r="M63" s="55" t="str">
        <f t="shared" si="86"/>
        <v/>
      </c>
      <c r="N63" s="56" t="str">
        <f t="shared" si="2"/>
        <v/>
      </c>
      <c r="O63" s="57" t="str">
        <f t="shared" si="87"/>
        <v/>
      </c>
      <c r="P63" s="58" t="str">
        <f t="shared" si="4"/>
        <v/>
      </c>
      <c r="Q63" s="59" t="str">
        <f t="shared" si="88"/>
        <v/>
      </c>
      <c r="R63" s="60" t="str">
        <f t="shared" si="6"/>
        <v/>
      </c>
      <c r="S63" s="55" t="str">
        <f t="shared" si="89"/>
        <v/>
      </c>
      <c r="T63" s="61" t="str">
        <f t="shared" si="90"/>
        <v/>
      </c>
      <c r="U63" s="62" t="str">
        <f t="shared" si="9"/>
        <v/>
      </c>
      <c r="V63" s="63" t="str">
        <f t="shared" si="91"/>
        <v/>
      </c>
      <c r="W63" s="64" t="str">
        <f t="shared" si="11"/>
        <v/>
      </c>
      <c r="X63" s="63" t="str">
        <f t="shared" si="92"/>
        <v/>
      </c>
      <c r="Y63" s="63" t="str">
        <f t="shared" si="93"/>
        <v/>
      </c>
      <c r="Z63" s="55" t="str">
        <f t="shared" si="94"/>
        <v/>
      </c>
      <c r="AA63" s="65" t="str">
        <f t="shared" si="95"/>
        <v/>
      </c>
      <c r="AB63" s="56" t="str">
        <f t="shared" si="16"/>
        <v/>
      </c>
      <c r="AC63" s="66" t="str">
        <f t="shared" si="96"/>
        <v/>
      </c>
      <c r="AD63" s="58" t="str">
        <f t="shared" si="97"/>
        <v/>
      </c>
      <c r="AE63" s="67" t="str">
        <f t="shared" si="98"/>
        <v/>
      </c>
      <c r="AF63" s="60" t="str">
        <f t="shared" si="99"/>
        <v/>
      </c>
      <c r="AG63" s="60" t="str">
        <f t="shared" si="100"/>
        <v/>
      </c>
      <c r="AH63" s="68" t="str">
        <f t="shared" si="101"/>
        <v/>
      </c>
      <c r="AI63" s="69" t="str">
        <f t="shared" si="23"/>
        <v/>
      </c>
      <c r="AJ63" s="63" t="str">
        <f t="shared" si="102"/>
        <v/>
      </c>
      <c r="AK63" s="63" t="str">
        <f t="shared" si="103"/>
        <v/>
      </c>
      <c r="AL63" s="63" t="str">
        <f t="shared" si="104"/>
        <v/>
      </c>
      <c r="AM63" s="63" t="str">
        <f t="shared" si="105"/>
        <v/>
      </c>
      <c r="AN63" s="63" t="str">
        <f t="shared" si="106"/>
        <v/>
      </c>
    </row>
    <row r="64" spans="1:40" ht="24.5" hidden="1" outlineLevel="1" thickTop="1" thickBot="1" x14ac:dyDescent="0.55000000000000004">
      <c r="C64" s="124"/>
      <c r="D64" s="125"/>
      <c r="E64" s="51"/>
      <c r="F64" s="52"/>
      <c r="G64" s="52"/>
      <c r="H64" s="51"/>
      <c r="I64" s="51"/>
      <c r="J64" s="53"/>
      <c r="K64" s="53"/>
      <c r="L64" s="54" t="str">
        <f t="shared" si="85"/>
        <v/>
      </c>
      <c r="M64" s="55" t="str">
        <f t="shared" si="86"/>
        <v/>
      </c>
      <c r="N64" s="56" t="str">
        <f t="shared" si="2"/>
        <v/>
      </c>
      <c r="O64" s="57" t="str">
        <f t="shared" si="87"/>
        <v/>
      </c>
      <c r="P64" s="58" t="str">
        <f t="shared" si="4"/>
        <v/>
      </c>
      <c r="Q64" s="59" t="str">
        <f t="shared" si="88"/>
        <v/>
      </c>
      <c r="R64" s="60" t="str">
        <f t="shared" si="6"/>
        <v/>
      </c>
      <c r="S64" s="55" t="str">
        <f t="shared" si="89"/>
        <v/>
      </c>
      <c r="T64" s="61" t="str">
        <f t="shared" si="90"/>
        <v/>
      </c>
      <c r="U64" s="62" t="str">
        <f t="shared" si="9"/>
        <v/>
      </c>
      <c r="V64" s="63" t="str">
        <f t="shared" si="91"/>
        <v/>
      </c>
      <c r="W64" s="64" t="str">
        <f t="shared" si="11"/>
        <v/>
      </c>
      <c r="X64" s="63" t="str">
        <f t="shared" si="92"/>
        <v/>
      </c>
      <c r="Y64" s="63" t="str">
        <f t="shared" si="93"/>
        <v/>
      </c>
      <c r="Z64" s="55" t="str">
        <f t="shared" si="94"/>
        <v/>
      </c>
      <c r="AA64" s="65" t="str">
        <f t="shared" si="95"/>
        <v/>
      </c>
      <c r="AB64" s="56" t="str">
        <f t="shared" si="16"/>
        <v/>
      </c>
      <c r="AC64" s="66" t="str">
        <f t="shared" si="96"/>
        <v/>
      </c>
      <c r="AD64" s="58" t="str">
        <f t="shared" si="97"/>
        <v/>
      </c>
      <c r="AE64" s="67" t="str">
        <f t="shared" si="98"/>
        <v/>
      </c>
      <c r="AF64" s="60" t="str">
        <f t="shared" si="99"/>
        <v/>
      </c>
      <c r="AG64" s="60" t="str">
        <f t="shared" si="100"/>
        <v/>
      </c>
      <c r="AH64" s="68" t="str">
        <f t="shared" si="101"/>
        <v/>
      </c>
      <c r="AI64" s="69" t="str">
        <f t="shared" si="23"/>
        <v/>
      </c>
      <c r="AJ64" s="63" t="str">
        <f t="shared" si="102"/>
        <v/>
      </c>
      <c r="AK64" s="63" t="str">
        <f t="shared" si="103"/>
        <v/>
      </c>
      <c r="AL64" s="63" t="str">
        <f t="shared" si="104"/>
        <v/>
      </c>
      <c r="AM64" s="63" t="str">
        <f t="shared" si="105"/>
        <v/>
      </c>
      <c r="AN64" s="63" t="str">
        <f t="shared" si="106"/>
        <v/>
      </c>
    </row>
    <row r="65" spans="3:40" ht="24.5" hidden="1" outlineLevel="1" thickTop="1" thickBot="1" x14ac:dyDescent="0.55000000000000004">
      <c r="C65" s="124"/>
      <c r="D65" s="125"/>
      <c r="E65" s="51"/>
      <c r="F65" s="52"/>
      <c r="G65" s="52"/>
      <c r="H65" s="51"/>
      <c r="I65" s="51"/>
      <c r="J65" s="53"/>
      <c r="K65" s="53"/>
      <c r="L65" s="54" t="str">
        <f t="shared" si="85"/>
        <v/>
      </c>
      <c r="M65" s="55" t="str">
        <f t="shared" si="86"/>
        <v/>
      </c>
      <c r="N65" s="56" t="str">
        <f t="shared" si="2"/>
        <v/>
      </c>
      <c r="O65" s="57" t="str">
        <f t="shared" si="87"/>
        <v/>
      </c>
      <c r="P65" s="58" t="str">
        <f t="shared" si="4"/>
        <v/>
      </c>
      <c r="Q65" s="59" t="str">
        <f t="shared" si="88"/>
        <v/>
      </c>
      <c r="R65" s="60" t="str">
        <f t="shared" si="6"/>
        <v/>
      </c>
      <c r="S65" s="55" t="str">
        <f t="shared" si="89"/>
        <v/>
      </c>
      <c r="T65" s="61" t="str">
        <f t="shared" si="90"/>
        <v/>
      </c>
      <c r="U65" s="62" t="str">
        <f t="shared" si="9"/>
        <v/>
      </c>
      <c r="V65" s="63" t="str">
        <f t="shared" si="91"/>
        <v/>
      </c>
      <c r="W65" s="64" t="str">
        <f t="shared" si="11"/>
        <v/>
      </c>
      <c r="X65" s="63" t="str">
        <f t="shared" si="92"/>
        <v/>
      </c>
      <c r="Y65" s="63" t="str">
        <f t="shared" si="93"/>
        <v/>
      </c>
      <c r="Z65" s="55" t="str">
        <f t="shared" si="94"/>
        <v/>
      </c>
      <c r="AA65" s="65" t="str">
        <f t="shared" si="95"/>
        <v/>
      </c>
      <c r="AB65" s="56" t="str">
        <f t="shared" si="16"/>
        <v/>
      </c>
      <c r="AC65" s="66" t="str">
        <f t="shared" si="96"/>
        <v/>
      </c>
      <c r="AD65" s="58" t="str">
        <f t="shared" si="97"/>
        <v/>
      </c>
      <c r="AE65" s="67" t="str">
        <f t="shared" si="98"/>
        <v/>
      </c>
      <c r="AF65" s="60" t="str">
        <f t="shared" si="99"/>
        <v/>
      </c>
      <c r="AG65" s="60" t="str">
        <f t="shared" si="100"/>
        <v/>
      </c>
      <c r="AH65" s="68" t="str">
        <f t="shared" si="101"/>
        <v/>
      </c>
      <c r="AI65" s="69" t="str">
        <f t="shared" si="23"/>
        <v/>
      </c>
      <c r="AJ65" s="63" t="str">
        <f t="shared" si="102"/>
        <v/>
      </c>
      <c r="AK65" s="63" t="str">
        <f t="shared" si="103"/>
        <v/>
      </c>
      <c r="AL65" s="63" t="str">
        <f t="shared" si="104"/>
        <v/>
      </c>
      <c r="AM65" s="63" t="str">
        <f t="shared" si="105"/>
        <v/>
      </c>
      <c r="AN65" s="63" t="str">
        <f t="shared" si="106"/>
        <v/>
      </c>
    </row>
    <row r="66" spans="3:40" ht="24.5" hidden="1" outlineLevel="1" thickTop="1" thickBot="1" x14ac:dyDescent="0.55000000000000004">
      <c r="C66" s="124"/>
      <c r="D66" s="125"/>
      <c r="E66" s="51"/>
      <c r="F66" s="52"/>
      <c r="G66" s="52"/>
      <c r="H66" s="51"/>
      <c r="I66" s="51"/>
      <c r="J66" s="53"/>
      <c r="K66" s="53"/>
      <c r="L66" s="54" t="str">
        <f t="shared" si="85"/>
        <v/>
      </c>
      <c r="M66" s="55" t="str">
        <f t="shared" si="86"/>
        <v/>
      </c>
      <c r="N66" s="56" t="str">
        <f t="shared" si="2"/>
        <v/>
      </c>
      <c r="O66" s="57" t="str">
        <f t="shared" si="87"/>
        <v/>
      </c>
      <c r="P66" s="58" t="str">
        <f t="shared" si="4"/>
        <v/>
      </c>
      <c r="Q66" s="59" t="str">
        <f t="shared" si="88"/>
        <v/>
      </c>
      <c r="R66" s="60" t="str">
        <f t="shared" si="6"/>
        <v/>
      </c>
      <c r="S66" s="55" t="str">
        <f t="shared" si="89"/>
        <v/>
      </c>
      <c r="T66" s="61" t="str">
        <f t="shared" si="90"/>
        <v/>
      </c>
      <c r="U66" s="62" t="str">
        <f t="shared" si="9"/>
        <v/>
      </c>
      <c r="V66" s="63" t="str">
        <f t="shared" si="91"/>
        <v/>
      </c>
      <c r="W66" s="64" t="str">
        <f t="shared" si="11"/>
        <v/>
      </c>
      <c r="X66" s="63" t="str">
        <f t="shared" si="92"/>
        <v/>
      </c>
      <c r="Y66" s="63" t="str">
        <f t="shared" si="93"/>
        <v/>
      </c>
      <c r="Z66" s="55" t="str">
        <f t="shared" si="94"/>
        <v/>
      </c>
      <c r="AA66" s="65" t="str">
        <f t="shared" si="95"/>
        <v/>
      </c>
      <c r="AB66" s="56" t="str">
        <f t="shared" si="16"/>
        <v/>
      </c>
      <c r="AC66" s="66" t="str">
        <f t="shared" si="96"/>
        <v/>
      </c>
      <c r="AD66" s="58" t="str">
        <f t="shared" si="97"/>
        <v/>
      </c>
      <c r="AE66" s="67" t="str">
        <f t="shared" si="98"/>
        <v/>
      </c>
      <c r="AF66" s="60" t="str">
        <f t="shared" si="99"/>
        <v/>
      </c>
      <c r="AG66" s="60" t="str">
        <f t="shared" si="100"/>
        <v/>
      </c>
      <c r="AH66" s="68" t="str">
        <f t="shared" si="101"/>
        <v/>
      </c>
      <c r="AI66" s="69" t="str">
        <f t="shared" si="23"/>
        <v/>
      </c>
      <c r="AJ66" s="63" t="str">
        <f t="shared" si="102"/>
        <v/>
      </c>
      <c r="AK66" s="63" t="str">
        <f t="shared" si="103"/>
        <v/>
      </c>
      <c r="AL66" s="63" t="str">
        <f t="shared" si="104"/>
        <v/>
      </c>
      <c r="AM66" s="63" t="str">
        <f t="shared" si="105"/>
        <v/>
      </c>
      <c r="AN66" s="63" t="str">
        <f t="shared" si="106"/>
        <v/>
      </c>
    </row>
    <row r="67" spans="3:40" ht="24.5" hidden="1" outlineLevel="1" thickTop="1" thickBot="1" x14ac:dyDescent="0.55000000000000004">
      <c r="C67" s="124"/>
      <c r="D67" s="125"/>
      <c r="E67" s="51"/>
      <c r="F67" s="52"/>
      <c r="G67" s="52"/>
      <c r="H67" s="51"/>
      <c r="I67" s="51"/>
      <c r="J67" s="53"/>
      <c r="K67" s="53"/>
      <c r="L67" s="54" t="str">
        <f t="shared" si="85"/>
        <v/>
      </c>
      <c r="M67" s="55" t="str">
        <f t="shared" si="86"/>
        <v/>
      </c>
      <c r="N67" s="56" t="str">
        <f t="shared" si="2"/>
        <v/>
      </c>
      <c r="O67" s="57" t="str">
        <f t="shared" si="87"/>
        <v/>
      </c>
      <c r="P67" s="58" t="str">
        <f t="shared" si="4"/>
        <v/>
      </c>
      <c r="Q67" s="59" t="str">
        <f t="shared" si="88"/>
        <v/>
      </c>
      <c r="R67" s="60" t="str">
        <f t="shared" si="6"/>
        <v/>
      </c>
      <c r="S67" s="55" t="str">
        <f t="shared" si="89"/>
        <v/>
      </c>
      <c r="T67" s="61" t="str">
        <f t="shared" si="90"/>
        <v/>
      </c>
      <c r="U67" s="62" t="str">
        <f t="shared" si="9"/>
        <v/>
      </c>
      <c r="V67" s="63" t="str">
        <f t="shared" si="91"/>
        <v/>
      </c>
      <c r="W67" s="64" t="str">
        <f t="shared" si="11"/>
        <v/>
      </c>
      <c r="X67" s="63" t="str">
        <f t="shared" si="92"/>
        <v/>
      </c>
      <c r="Y67" s="63" t="str">
        <f t="shared" si="93"/>
        <v/>
      </c>
      <c r="Z67" s="55" t="str">
        <f t="shared" si="94"/>
        <v/>
      </c>
      <c r="AA67" s="65" t="str">
        <f t="shared" si="95"/>
        <v/>
      </c>
      <c r="AB67" s="56" t="str">
        <f t="shared" si="16"/>
        <v/>
      </c>
      <c r="AC67" s="66" t="str">
        <f t="shared" si="96"/>
        <v/>
      </c>
      <c r="AD67" s="58" t="str">
        <f t="shared" si="97"/>
        <v/>
      </c>
      <c r="AE67" s="67" t="str">
        <f t="shared" si="98"/>
        <v/>
      </c>
      <c r="AF67" s="60" t="str">
        <f t="shared" si="99"/>
        <v/>
      </c>
      <c r="AG67" s="60" t="str">
        <f t="shared" si="100"/>
        <v/>
      </c>
      <c r="AH67" s="68" t="str">
        <f t="shared" si="101"/>
        <v/>
      </c>
      <c r="AI67" s="69" t="str">
        <f t="shared" si="23"/>
        <v/>
      </c>
      <c r="AJ67" s="63" t="str">
        <f t="shared" si="102"/>
        <v/>
      </c>
      <c r="AK67" s="63" t="str">
        <f t="shared" si="103"/>
        <v/>
      </c>
      <c r="AL67" s="63" t="str">
        <f t="shared" si="104"/>
        <v/>
      </c>
      <c r="AM67" s="63" t="str">
        <f t="shared" si="105"/>
        <v/>
      </c>
      <c r="AN67" s="63" t="str">
        <f t="shared" si="106"/>
        <v/>
      </c>
    </row>
    <row r="68" spans="3:40" ht="24.5" hidden="1" outlineLevel="1" thickTop="1" thickBot="1" x14ac:dyDescent="0.55000000000000004">
      <c r="C68" s="124"/>
      <c r="D68" s="125"/>
      <c r="E68" s="51"/>
      <c r="F68" s="52"/>
      <c r="G68" s="52"/>
      <c r="H68" s="51"/>
      <c r="I68" s="51"/>
      <c r="J68" s="53"/>
      <c r="K68" s="53"/>
      <c r="L68" s="54" t="str">
        <f t="shared" si="85"/>
        <v/>
      </c>
      <c r="M68" s="55" t="str">
        <f t="shared" si="86"/>
        <v/>
      </c>
      <c r="N68" s="56" t="str">
        <f t="shared" si="2"/>
        <v/>
      </c>
      <c r="O68" s="57" t="str">
        <f t="shared" si="87"/>
        <v/>
      </c>
      <c r="P68" s="58" t="str">
        <f t="shared" si="4"/>
        <v/>
      </c>
      <c r="Q68" s="59" t="str">
        <f t="shared" si="88"/>
        <v/>
      </c>
      <c r="R68" s="60" t="str">
        <f t="shared" si="6"/>
        <v/>
      </c>
      <c r="S68" s="55" t="str">
        <f t="shared" si="89"/>
        <v/>
      </c>
      <c r="T68" s="61" t="str">
        <f t="shared" si="90"/>
        <v/>
      </c>
      <c r="U68" s="62" t="str">
        <f t="shared" si="9"/>
        <v/>
      </c>
      <c r="V68" s="63" t="str">
        <f t="shared" si="91"/>
        <v/>
      </c>
      <c r="W68" s="64" t="str">
        <f t="shared" si="11"/>
        <v/>
      </c>
      <c r="X68" s="63" t="str">
        <f t="shared" si="92"/>
        <v/>
      </c>
      <c r="Y68" s="63" t="str">
        <f t="shared" si="93"/>
        <v/>
      </c>
      <c r="Z68" s="55" t="str">
        <f t="shared" si="94"/>
        <v/>
      </c>
      <c r="AA68" s="65" t="str">
        <f t="shared" si="95"/>
        <v/>
      </c>
      <c r="AB68" s="56" t="str">
        <f t="shared" si="16"/>
        <v/>
      </c>
      <c r="AC68" s="66" t="str">
        <f t="shared" si="96"/>
        <v/>
      </c>
      <c r="AD68" s="58" t="str">
        <f t="shared" si="97"/>
        <v/>
      </c>
      <c r="AE68" s="67" t="str">
        <f t="shared" si="98"/>
        <v/>
      </c>
      <c r="AF68" s="60" t="str">
        <f t="shared" si="99"/>
        <v/>
      </c>
      <c r="AG68" s="60" t="str">
        <f t="shared" si="100"/>
        <v/>
      </c>
      <c r="AH68" s="68" t="str">
        <f t="shared" si="101"/>
        <v/>
      </c>
      <c r="AI68" s="69" t="str">
        <f t="shared" si="23"/>
        <v/>
      </c>
      <c r="AJ68" s="63" t="str">
        <f t="shared" si="102"/>
        <v/>
      </c>
      <c r="AK68" s="63" t="str">
        <f t="shared" si="103"/>
        <v/>
      </c>
      <c r="AL68" s="63" t="str">
        <f t="shared" si="104"/>
        <v/>
      </c>
      <c r="AM68" s="63" t="str">
        <f t="shared" si="105"/>
        <v/>
      </c>
      <c r="AN68" s="63" t="str">
        <f t="shared" si="106"/>
        <v/>
      </c>
    </row>
    <row r="69" spans="3:40" ht="24.5" hidden="1" outlineLevel="1" thickTop="1" thickBot="1" x14ac:dyDescent="0.55000000000000004">
      <c r="C69" s="124"/>
      <c r="D69" s="125"/>
      <c r="E69" s="51"/>
      <c r="F69" s="52"/>
      <c r="G69" s="52"/>
      <c r="H69" s="51"/>
      <c r="I69" s="51"/>
      <c r="J69" s="53"/>
      <c r="K69" s="53"/>
      <c r="L69" s="54" t="str">
        <f t="shared" si="85"/>
        <v/>
      </c>
      <c r="M69" s="55" t="str">
        <f t="shared" si="86"/>
        <v/>
      </c>
      <c r="N69" s="56" t="str">
        <f t="shared" si="2"/>
        <v/>
      </c>
      <c r="O69" s="57" t="str">
        <f t="shared" si="87"/>
        <v/>
      </c>
      <c r="P69" s="58" t="str">
        <f t="shared" si="4"/>
        <v/>
      </c>
      <c r="Q69" s="59" t="str">
        <f t="shared" si="88"/>
        <v/>
      </c>
      <c r="R69" s="60" t="str">
        <f t="shared" si="6"/>
        <v/>
      </c>
      <c r="S69" s="55" t="str">
        <f t="shared" si="89"/>
        <v/>
      </c>
      <c r="T69" s="61" t="str">
        <f t="shared" si="90"/>
        <v/>
      </c>
      <c r="U69" s="62" t="str">
        <f t="shared" si="9"/>
        <v/>
      </c>
      <c r="V69" s="63" t="str">
        <f t="shared" si="91"/>
        <v/>
      </c>
      <c r="W69" s="64" t="str">
        <f t="shared" si="11"/>
        <v/>
      </c>
      <c r="X69" s="63" t="str">
        <f t="shared" si="92"/>
        <v/>
      </c>
      <c r="Y69" s="63" t="str">
        <f t="shared" si="93"/>
        <v/>
      </c>
      <c r="Z69" s="55" t="str">
        <f t="shared" si="94"/>
        <v/>
      </c>
      <c r="AA69" s="65" t="str">
        <f t="shared" si="95"/>
        <v/>
      </c>
      <c r="AB69" s="56" t="str">
        <f t="shared" si="16"/>
        <v/>
      </c>
      <c r="AC69" s="66" t="str">
        <f t="shared" si="96"/>
        <v/>
      </c>
      <c r="AD69" s="58" t="str">
        <f t="shared" si="97"/>
        <v/>
      </c>
      <c r="AE69" s="67" t="str">
        <f t="shared" si="98"/>
        <v/>
      </c>
      <c r="AF69" s="60" t="str">
        <f t="shared" si="99"/>
        <v/>
      </c>
      <c r="AG69" s="60" t="str">
        <f t="shared" si="100"/>
        <v/>
      </c>
      <c r="AH69" s="68" t="str">
        <f t="shared" si="101"/>
        <v/>
      </c>
      <c r="AI69" s="69" t="str">
        <f t="shared" si="23"/>
        <v/>
      </c>
      <c r="AJ69" s="63" t="str">
        <f t="shared" si="102"/>
        <v/>
      </c>
      <c r="AK69" s="63" t="str">
        <f t="shared" si="103"/>
        <v/>
      </c>
      <c r="AL69" s="63" t="str">
        <f t="shared" si="104"/>
        <v/>
      </c>
      <c r="AM69" s="63" t="str">
        <f t="shared" si="105"/>
        <v/>
      </c>
      <c r="AN69" s="63" t="str">
        <f t="shared" si="106"/>
        <v/>
      </c>
    </row>
    <row r="70" spans="3:40" ht="24.5" hidden="1" outlineLevel="1" thickTop="1" thickBot="1" x14ac:dyDescent="0.55000000000000004">
      <c r="C70" s="124"/>
      <c r="D70" s="125"/>
      <c r="E70" s="51"/>
      <c r="F70" s="52"/>
      <c r="G70" s="52"/>
      <c r="H70" s="51"/>
      <c r="I70" s="51"/>
      <c r="J70" s="53"/>
      <c r="K70" s="53"/>
      <c r="L70" s="54" t="str">
        <f t="shared" si="85"/>
        <v/>
      </c>
      <c r="M70" s="55" t="str">
        <f t="shared" si="86"/>
        <v/>
      </c>
      <c r="N70" s="56" t="str">
        <f t="shared" si="2"/>
        <v/>
      </c>
      <c r="O70" s="57" t="str">
        <f t="shared" si="87"/>
        <v/>
      </c>
      <c r="P70" s="58" t="str">
        <f t="shared" si="4"/>
        <v/>
      </c>
      <c r="Q70" s="59" t="str">
        <f t="shared" si="88"/>
        <v/>
      </c>
      <c r="R70" s="60" t="str">
        <f t="shared" si="6"/>
        <v/>
      </c>
      <c r="S70" s="55" t="str">
        <f t="shared" si="89"/>
        <v/>
      </c>
      <c r="T70" s="61" t="str">
        <f t="shared" si="90"/>
        <v/>
      </c>
      <c r="U70" s="62" t="str">
        <f t="shared" si="9"/>
        <v/>
      </c>
      <c r="V70" s="63" t="str">
        <f t="shared" si="91"/>
        <v/>
      </c>
      <c r="W70" s="64" t="str">
        <f t="shared" si="11"/>
        <v/>
      </c>
      <c r="X70" s="63" t="str">
        <f t="shared" si="92"/>
        <v/>
      </c>
      <c r="Y70" s="63" t="str">
        <f t="shared" si="93"/>
        <v/>
      </c>
      <c r="Z70" s="55" t="str">
        <f t="shared" si="94"/>
        <v/>
      </c>
      <c r="AA70" s="65" t="str">
        <f t="shared" si="95"/>
        <v/>
      </c>
      <c r="AB70" s="56" t="str">
        <f t="shared" si="16"/>
        <v/>
      </c>
      <c r="AC70" s="66" t="str">
        <f t="shared" si="96"/>
        <v/>
      </c>
      <c r="AD70" s="58" t="str">
        <f t="shared" si="97"/>
        <v/>
      </c>
      <c r="AE70" s="67" t="str">
        <f t="shared" si="98"/>
        <v/>
      </c>
      <c r="AF70" s="60" t="str">
        <f t="shared" si="99"/>
        <v/>
      </c>
      <c r="AG70" s="60" t="str">
        <f t="shared" si="100"/>
        <v/>
      </c>
      <c r="AH70" s="68" t="str">
        <f t="shared" si="101"/>
        <v/>
      </c>
      <c r="AI70" s="69" t="str">
        <f t="shared" si="23"/>
        <v/>
      </c>
      <c r="AJ70" s="63" t="str">
        <f t="shared" si="102"/>
        <v/>
      </c>
      <c r="AK70" s="63" t="str">
        <f t="shared" si="103"/>
        <v/>
      </c>
      <c r="AL70" s="63" t="str">
        <f t="shared" si="104"/>
        <v/>
      </c>
      <c r="AM70" s="63" t="str">
        <f t="shared" si="105"/>
        <v/>
      </c>
      <c r="AN70" s="63" t="str">
        <f t="shared" si="106"/>
        <v/>
      </c>
    </row>
    <row r="71" spans="3:40" ht="24.5" hidden="1" outlineLevel="1" thickTop="1" thickBot="1" x14ac:dyDescent="0.55000000000000004">
      <c r="C71" s="124"/>
      <c r="D71" s="125"/>
      <c r="E71" s="51"/>
      <c r="F71" s="52"/>
      <c r="G71" s="52"/>
      <c r="H71" s="51"/>
      <c r="I71" s="51"/>
      <c r="J71" s="53"/>
      <c r="K71" s="53"/>
      <c r="L71" s="54" t="str">
        <f t="shared" si="85"/>
        <v/>
      </c>
      <c r="M71" s="55" t="str">
        <f t="shared" si="86"/>
        <v/>
      </c>
      <c r="N71" s="56" t="str">
        <f t="shared" si="2"/>
        <v/>
      </c>
      <c r="O71" s="57" t="str">
        <f t="shared" si="87"/>
        <v/>
      </c>
      <c r="P71" s="58" t="str">
        <f t="shared" si="4"/>
        <v/>
      </c>
      <c r="Q71" s="59" t="str">
        <f t="shared" si="88"/>
        <v/>
      </c>
      <c r="R71" s="60" t="str">
        <f t="shared" si="6"/>
        <v/>
      </c>
      <c r="S71" s="55" t="str">
        <f t="shared" si="89"/>
        <v/>
      </c>
      <c r="T71" s="61" t="str">
        <f t="shared" si="90"/>
        <v/>
      </c>
      <c r="U71" s="62" t="str">
        <f t="shared" si="9"/>
        <v/>
      </c>
      <c r="V71" s="63" t="str">
        <f t="shared" si="91"/>
        <v/>
      </c>
      <c r="W71" s="64" t="str">
        <f t="shared" si="11"/>
        <v/>
      </c>
      <c r="X71" s="63" t="str">
        <f t="shared" si="92"/>
        <v/>
      </c>
      <c r="Y71" s="63" t="str">
        <f t="shared" si="93"/>
        <v/>
      </c>
      <c r="Z71" s="55" t="str">
        <f t="shared" si="94"/>
        <v/>
      </c>
      <c r="AA71" s="65" t="str">
        <f t="shared" si="95"/>
        <v/>
      </c>
      <c r="AB71" s="56" t="str">
        <f t="shared" si="16"/>
        <v/>
      </c>
      <c r="AC71" s="66" t="str">
        <f t="shared" si="96"/>
        <v/>
      </c>
      <c r="AD71" s="58" t="str">
        <f t="shared" si="97"/>
        <v/>
      </c>
      <c r="AE71" s="67" t="str">
        <f t="shared" si="98"/>
        <v/>
      </c>
      <c r="AF71" s="60" t="str">
        <f t="shared" si="99"/>
        <v/>
      </c>
      <c r="AG71" s="60" t="str">
        <f t="shared" si="100"/>
        <v/>
      </c>
      <c r="AH71" s="68" t="str">
        <f t="shared" si="101"/>
        <v/>
      </c>
      <c r="AI71" s="69" t="str">
        <f t="shared" si="23"/>
        <v/>
      </c>
      <c r="AJ71" s="63" t="str">
        <f t="shared" si="102"/>
        <v/>
      </c>
      <c r="AK71" s="63" t="str">
        <f t="shared" si="103"/>
        <v/>
      </c>
      <c r="AL71" s="63" t="str">
        <f t="shared" si="104"/>
        <v/>
      </c>
      <c r="AM71" s="63" t="str">
        <f t="shared" si="105"/>
        <v/>
      </c>
      <c r="AN71" s="63" t="str">
        <f t="shared" si="106"/>
        <v/>
      </c>
    </row>
    <row r="72" spans="3:40" ht="24.5" hidden="1" outlineLevel="1" thickTop="1" thickBot="1" x14ac:dyDescent="0.55000000000000004">
      <c r="C72" s="124"/>
      <c r="D72" s="125"/>
      <c r="E72" s="51"/>
      <c r="F72" s="52"/>
      <c r="G72" s="52"/>
      <c r="H72" s="51"/>
      <c r="I72" s="51"/>
      <c r="J72" s="53"/>
      <c r="K72" s="53"/>
      <c r="L72" s="54" t="str">
        <f t="shared" si="85"/>
        <v/>
      </c>
      <c r="M72" s="55" t="str">
        <f t="shared" si="86"/>
        <v/>
      </c>
      <c r="N72" s="56" t="str">
        <f t="shared" si="2"/>
        <v/>
      </c>
      <c r="O72" s="57" t="str">
        <f t="shared" si="87"/>
        <v/>
      </c>
      <c r="P72" s="58" t="str">
        <f t="shared" si="4"/>
        <v/>
      </c>
      <c r="Q72" s="59" t="str">
        <f t="shared" si="88"/>
        <v/>
      </c>
      <c r="R72" s="60" t="str">
        <f t="shared" si="6"/>
        <v/>
      </c>
      <c r="S72" s="55" t="str">
        <f t="shared" si="89"/>
        <v/>
      </c>
      <c r="T72" s="61" t="str">
        <f t="shared" si="90"/>
        <v/>
      </c>
      <c r="U72" s="62" t="str">
        <f t="shared" si="9"/>
        <v/>
      </c>
      <c r="V72" s="63" t="str">
        <f t="shared" si="91"/>
        <v/>
      </c>
      <c r="W72" s="64" t="str">
        <f t="shared" si="11"/>
        <v/>
      </c>
      <c r="X72" s="63" t="str">
        <f t="shared" si="92"/>
        <v/>
      </c>
      <c r="Y72" s="63" t="str">
        <f t="shared" si="93"/>
        <v/>
      </c>
      <c r="Z72" s="55" t="str">
        <f t="shared" si="94"/>
        <v/>
      </c>
      <c r="AA72" s="65" t="str">
        <f t="shared" si="95"/>
        <v/>
      </c>
      <c r="AB72" s="56" t="str">
        <f t="shared" si="16"/>
        <v/>
      </c>
      <c r="AC72" s="66" t="str">
        <f t="shared" si="96"/>
        <v/>
      </c>
      <c r="AD72" s="58" t="str">
        <f t="shared" si="97"/>
        <v/>
      </c>
      <c r="AE72" s="67" t="str">
        <f t="shared" si="98"/>
        <v/>
      </c>
      <c r="AF72" s="60" t="str">
        <f t="shared" si="99"/>
        <v/>
      </c>
      <c r="AG72" s="60" t="str">
        <f t="shared" si="100"/>
        <v/>
      </c>
      <c r="AH72" s="68" t="str">
        <f t="shared" si="101"/>
        <v/>
      </c>
      <c r="AI72" s="69" t="str">
        <f t="shared" si="23"/>
        <v/>
      </c>
      <c r="AJ72" s="63" t="str">
        <f t="shared" si="102"/>
        <v/>
      </c>
      <c r="AK72" s="63" t="str">
        <f t="shared" si="103"/>
        <v/>
      </c>
      <c r="AL72" s="63" t="str">
        <f t="shared" si="104"/>
        <v/>
      </c>
      <c r="AM72" s="63" t="str">
        <f t="shared" si="105"/>
        <v/>
      </c>
      <c r="AN72" s="63" t="str">
        <f t="shared" si="106"/>
        <v/>
      </c>
    </row>
    <row r="73" spans="3:40" ht="24.5" hidden="1" outlineLevel="1" thickTop="1" thickBot="1" x14ac:dyDescent="0.55000000000000004">
      <c r="C73" s="124"/>
      <c r="D73" s="125"/>
      <c r="E73" s="51"/>
      <c r="F73" s="52"/>
      <c r="G73" s="52"/>
      <c r="H73" s="51"/>
      <c r="I73" s="51"/>
      <c r="J73" s="53"/>
      <c r="K73" s="53"/>
      <c r="L73" s="54" t="str">
        <f t="shared" si="85"/>
        <v/>
      </c>
      <c r="M73" s="55" t="str">
        <f t="shared" si="86"/>
        <v/>
      </c>
      <c r="N73" s="56" t="str">
        <f t="shared" si="2"/>
        <v/>
      </c>
      <c r="O73" s="57" t="str">
        <f t="shared" si="87"/>
        <v/>
      </c>
      <c r="P73" s="58" t="str">
        <f t="shared" si="4"/>
        <v/>
      </c>
      <c r="Q73" s="59" t="str">
        <f t="shared" si="88"/>
        <v/>
      </c>
      <c r="R73" s="60" t="str">
        <f t="shared" si="6"/>
        <v/>
      </c>
      <c r="S73" s="55" t="str">
        <f t="shared" si="89"/>
        <v/>
      </c>
      <c r="T73" s="61" t="str">
        <f t="shared" si="90"/>
        <v/>
      </c>
      <c r="U73" s="62" t="str">
        <f t="shared" si="9"/>
        <v/>
      </c>
      <c r="V73" s="63" t="str">
        <f t="shared" si="91"/>
        <v/>
      </c>
      <c r="W73" s="64" t="str">
        <f t="shared" si="11"/>
        <v/>
      </c>
      <c r="X73" s="63" t="str">
        <f t="shared" si="92"/>
        <v/>
      </c>
      <c r="Y73" s="63" t="str">
        <f t="shared" si="93"/>
        <v/>
      </c>
      <c r="Z73" s="55" t="str">
        <f t="shared" si="94"/>
        <v/>
      </c>
      <c r="AA73" s="65" t="str">
        <f t="shared" si="95"/>
        <v/>
      </c>
      <c r="AB73" s="56" t="str">
        <f t="shared" si="16"/>
        <v/>
      </c>
      <c r="AC73" s="66" t="str">
        <f t="shared" si="96"/>
        <v/>
      </c>
      <c r="AD73" s="58" t="str">
        <f t="shared" si="97"/>
        <v/>
      </c>
      <c r="AE73" s="67" t="str">
        <f t="shared" si="98"/>
        <v/>
      </c>
      <c r="AF73" s="60" t="str">
        <f t="shared" si="99"/>
        <v/>
      </c>
      <c r="AG73" s="60" t="str">
        <f t="shared" si="100"/>
        <v/>
      </c>
      <c r="AH73" s="68" t="str">
        <f t="shared" si="101"/>
        <v/>
      </c>
      <c r="AI73" s="69" t="str">
        <f t="shared" si="23"/>
        <v/>
      </c>
      <c r="AJ73" s="63" t="str">
        <f t="shared" si="102"/>
        <v/>
      </c>
      <c r="AK73" s="63" t="str">
        <f t="shared" si="103"/>
        <v/>
      </c>
      <c r="AL73" s="63" t="str">
        <f t="shared" si="104"/>
        <v/>
      </c>
      <c r="AM73" s="63" t="str">
        <f t="shared" si="105"/>
        <v/>
      </c>
      <c r="AN73" s="63" t="str">
        <f t="shared" si="106"/>
        <v/>
      </c>
    </row>
    <row r="74" spans="3:40" ht="24.5" hidden="1" outlineLevel="1" thickTop="1" thickBot="1" x14ac:dyDescent="0.55000000000000004">
      <c r="C74" s="124"/>
      <c r="D74" s="125"/>
      <c r="E74" s="51"/>
      <c r="F74" s="52"/>
      <c r="G74" s="52"/>
      <c r="H74" s="51"/>
      <c r="I74" s="51"/>
      <c r="J74" s="53"/>
      <c r="K74" s="53"/>
      <c r="L74" s="54" t="str">
        <f t="shared" si="85"/>
        <v/>
      </c>
      <c r="M74" s="55" t="str">
        <f t="shared" si="86"/>
        <v/>
      </c>
      <c r="N74" s="56" t="str">
        <f t="shared" si="2"/>
        <v/>
      </c>
      <c r="O74" s="57" t="str">
        <f t="shared" si="87"/>
        <v/>
      </c>
      <c r="P74" s="58" t="str">
        <f t="shared" si="4"/>
        <v/>
      </c>
      <c r="Q74" s="59" t="str">
        <f t="shared" si="88"/>
        <v/>
      </c>
      <c r="R74" s="60" t="str">
        <f t="shared" si="6"/>
        <v/>
      </c>
      <c r="S74" s="55" t="str">
        <f t="shared" si="89"/>
        <v/>
      </c>
      <c r="T74" s="61" t="str">
        <f t="shared" si="90"/>
        <v/>
      </c>
      <c r="U74" s="62" t="str">
        <f t="shared" si="9"/>
        <v/>
      </c>
      <c r="V74" s="63" t="str">
        <f t="shared" si="91"/>
        <v/>
      </c>
      <c r="W74" s="64" t="str">
        <f t="shared" si="11"/>
        <v/>
      </c>
      <c r="X74" s="63" t="str">
        <f t="shared" si="92"/>
        <v/>
      </c>
      <c r="Y74" s="63" t="str">
        <f t="shared" si="93"/>
        <v/>
      </c>
      <c r="Z74" s="55" t="str">
        <f t="shared" si="94"/>
        <v/>
      </c>
      <c r="AA74" s="65" t="str">
        <f t="shared" si="95"/>
        <v/>
      </c>
      <c r="AB74" s="56" t="str">
        <f t="shared" si="16"/>
        <v/>
      </c>
      <c r="AC74" s="66" t="str">
        <f t="shared" si="96"/>
        <v/>
      </c>
      <c r="AD74" s="58" t="str">
        <f t="shared" si="97"/>
        <v/>
      </c>
      <c r="AE74" s="67" t="str">
        <f t="shared" si="98"/>
        <v/>
      </c>
      <c r="AF74" s="60" t="str">
        <f t="shared" si="99"/>
        <v/>
      </c>
      <c r="AG74" s="60" t="str">
        <f t="shared" si="100"/>
        <v/>
      </c>
      <c r="AH74" s="68" t="str">
        <f t="shared" si="101"/>
        <v/>
      </c>
      <c r="AI74" s="69" t="str">
        <f t="shared" si="23"/>
        <v/>
      </c>
      <c r="AJ74" s="63" t="str">
        <f t="shared" si="102"/>
        <v/>
      </c>
      <c r="AK74" s="63" t="str">
        <f t="shared" si="103"/>
        <v/>
      </c>
      <c r="AL74" s="63" t="str">
        <f t="shared" si="104"/>
        <v/>
      </c>
      <c r="AM74" s="63" t="str">
        <f t="shared" si="105"/>
        <v/>
      </c>
      <c r="AN74" s="63" t="str">
        <f t="shared" si="106"/>
        <v/>
      </c>
    </row>
    <row r="75" spans="3:40" ht="24.5" hidden="1" outlineLevel="1" thickTop="1" thickBot="1" x14ac:dyDescent="0.55000000000000004">
      <c r="C75" s="124"/>
      <c r="D75" s="125"/>
      <c r="E75" s="51"/>
      <c r="F75" s="52"/>
      <c r="G75" s="52"/>
      <c r="H75" s="51"/>
      <c r="I75" s="51"/>
      <c r="J75" s="53"/>
      <c r="K75" s="53"/>
      <c r="L75" s="54" t="str">
        <f t="shared" si="85"/>
        <v/>
      </c>
      <c r="M75" s="55" t="str">
        <f t="shared" si="86"/>
        <v/>
      </c>
      <c r="N75" s="56" t="str">
        <f t="shared" si="2"/>
        <v/>
      </c>
      <c r="O75" s="57" t="str">
        <f t="shared" si="87"/>
        <v/>
      </c>
      <c r="P75" s="58" t="str">
        <f t="shared" si="4"/>
        <v/>
      </c>
      <c r="Q75" s="59" t="str">
        <f t="shared" si="88"/>
        <v/>
      </c>
      <c r="R75" s="60" t="str">
        <f t="shared" si="6"/>
        <v/>
      </c>
      <c r="S75" s="55" t="str">
        <f t="shared" si="89"/>
        <v/>
      </c>
      <c r="T75" s="61" t="str">
        <f t="shared" si="90"/>
        <v/>
      </c>
      <c r="U75" s="62" t="str">
        <f t="shared" si="9"/>
        <v/>
      </c>
      <c r="V75" s="63" t="str">
        <f t="shared" si="91"/>
        <v/>
      </c>
      <c r="W75" s="64" t="str">
        <f t="shared" si="11"/>
        <v/>
      </c>
      <c r="X75" s="63" t="str">
        <f t="shared" si="92"/>
        <v/>
      </c>
      <c r="Y75" s="63" t="str">
        <f t="shared" si="93"/>
        <v/>
      </c>
      <c r="Z75" s="55" t="str">
        <f t="shared" si="94"/>
        <v/>
      </c>
      <c r="AA75" s="65" t="str">
        <f t="shared" si="95"/>
        <v/>
      </c>
      <c r="AB75" s="56" t="str">
        <f t="shared" si="16"/>
        <v/>
      </c>
      <c r="AC75" s="66" t="str">
        <f t="shared" si="96"/>
        <v/>
      </c>
      <c r="AD75" s="58" t="str">
        <f t="shared" si="97"/>
        <v/>
      </c>
      <c r="AE75" s="67" t="str">
        <f t="shared" si="98"/>
        <v/>
      </c>
      <c r="AF75" s="60" t="str">
        <f t="shared" si="99"/>
        <v/>
      </c>
      <c r="AG75" s="60" t="str">
        <f t="shared" si="100"/>
        <v/>
      </c>
      <c r="AH75" s="68" t="str">
        <f t="shared" si="101"/>
        <v/>
      </c>
      <c r="AI75" s="69" t="str">
        <f t="shared" si="23"/>
        <v/>
      </c>
      <c r="AJ75" s="63" t="str">
        <f t="shared" si="102"/>
        <v/>
      </c>
      <c r="AK75" s="63" t="str">
        <f t="shared" si="103"/>
        <v/>
      </c>
      <c r="AL75" s="63" t="str">
        <f t="shared" si="104"/>
        <v/>
      </c>
      <c r="AM75" s="63" t="str">
        <f t="shared" si="105"/>
        <v/>
      </c>
      <c r="AN75" s="63" t="str">
        <f t="shared" si="106"/>
        <v/>
      </c>
    </row>
    <row r="76" spans="3:40" ht="24.5" hidden="1" outlineLevel="1" thickTop="1" thickBot="1" x14ac:dyDescent="0.55000000000000004">
      <c r="C76" s="124"/>
      <c r="D76" s="125"/>
      <c r="E76" s="51"/>
      <c r="F76" s="52"/>
      <c r="G76" s="52"/>
      <c r="H76" s="51"/>
      <c r="I76" s="51"/>
      <c r="J76" s="53"/>
      <c r="K76" s="53"/>
      <c r="L76" s="54" t="str">
        <f t="shared" si="85"/>
        <v/>
      </c>
      <c r="M76" s="55" t="str">
        <f t="shared" si="86"/>
        <v/>
      </c>
      <c r="N76" s="56" t="str">
        <f t="shared" si="2"/>
        <v/>
      </c>
      <c r="O76" s="57" t="str">
        <f t="shared" si="87"/>
        <v/>
      </c>
      <c r="P76" s="58" t="str">
        <f t="shared" si="4"/>
        <v/>
      </c>
      <c r="Q76" s="59" t="str">
        <f t="shared" si="88"/>
        <v/>
      </c>
      <c r="R76" s="60" t="str">
        <f t="shared" si="6"/>
        <v/>
      </c>
      <c r="S76" s="55" t="str">
        <f t="shared" si="89"/>
        <v/>
      </c>
      <c r="T76" s="61" t="str">
        <f t="shared" si="90"/>
        <v/>
      </c>
      <c r="U76" s="62" t="str">
        <f t="shared" si="9"/>
        <v/>
      </c>
      <c r="V76" s="63" t="str">
        <f t="shared" si="91"/>
        <v/>
      </c>
      <c r="W76" s="64" t="str">
        <f t="shared" si="11"/>
        <v/>
      </c>
      <c r="X76" s="63" t="str">
        <f t="shared" si="92"/>
        <v/>
      </c>
      <c r="Y76" s="63" t="str">
        <f t="shared" si="93"/>
        <v/>
      </c>
      <c r="Z76" s="55" t="str">
        <f t="shared" si="94"/>
        <v/>
      </c>
      <c r="AA76" s="65" t="str">
        <f t="shared" si="95"/>
        <v/>
      </c>
      <c r="AB76" s="56" t="str">
        <f t="shared" si="16"/>
        <v/>
      </c>
      <c r="AC76" s="66" t="str">
        <f t="shared" si="96"/>
        <v/>
      </c>
      <c r="AD76" s="58" t="str">
        <f t="shared" si="97"/>
        <v/>
      </c>
      <c r="AE76" s="67" t="str">
        <f t="shared" si="98"/>
        <v/>
      </c>
      <c r="AF76" s="60" t="str">
        <f t="shared" si="99"/>
        <v/>
      </c>
      <c r="AG76" s="60" t="str">
        <f t="shared" si="100"/>
        <v/>
      </c>
      <c r="AH76" s="68" t="str">
        <f t="shared" si="101"/>
        <v/>
      </c>
      <c r="AI76" s="69" t="str">
        <f t="shared" si="23"/>
        <v/>
      </c>
      <c r="AJ76" s="63" t="str">
        <f t="shared" si="102"/>
        <v/>
      </c>
      <c r="AK76" s="63" t="str">
        <f t="shared" si="103"/>
        <v/>
      </c>
      <c r="AL76" s="63" t="str">
        <f t="shared" si="104"/>
        <v/>
      </c>
      <c r="AM76" s="63" t="str">
        <f t="shared" si="105"/>
        <v/>
      </c>
      <c r="AN76" s="63" t="str">
        <f t="shared" si="106"/>
        <v/>
      </c>
    </row>
    <row r="77" spans="3:40" ht="24.5" hidden="1" outlineLevel="1" thickTop="1" thickBot="1" x14ac:dyDescent="0.55000000000000004">
      <c r="C77" s="124"/>
      <c r="D77" s="125"/>
      <c r="E77" s="51"/>
      <c r="F77" s="52"/>
      <c r="G77" s="52"/>
      <c r="H77" s="51"/>
      <c r="I77" s="51"/>
      <c r="J77" s="53"/>
      <c r="K77" s="53"/>
      <c r="L77" s="54" t="str">
        <f t="shared" si="85"/>
        <v/>
      </c>
      <c r="M77" s="55" t="str">
        <f t="shared" si="86"/>
        <v/>
      </c>
      <c r="N77" s="56" t="str">
        <f t="shared" si="2"/>
        <v/>
      </c>
      <c r="O77" s="57" t="str">
        <f t="shared" si="87"/>
        <v/>
      </c>
      <c r="P77" s="58" t="str">
        <f t="shared" si="4"/>
        <v/>
      </c>
      <c r="Q77" s="59" t="str">
        <f t="shared" si="88"/>
        <v/>
      </c>
      <c r="R77" s="60" t="str">
        <f t="shared" si="6"/>
        <v/>
      </c>
      <c r="S77" s="55" t="str">
        <f t="shared" si="89"/>
        <v/>
      </c>
      <c r="T77" s="61" t="str">
        <f t="shared" si="90"/>
        <v/>
      </c>
      <c r="U77" s="62" t="str">
        <f t="shared" si="9"/>
        <v/>
      </c>
      <c r="V77" s="63" t="str">
        <f t="shared" si="91"/>
        <v/>
      </c>
      <c r="W77" s="64" t="str">
        <f t="shared" si="11"/>
        <v/>
      </c>
      <c r="X77" s="63" t="str">
        <f t="shared" si="92"/>
        <v/>
      </c>
      <c r="Y77" s="63" t="str">
        <f t="shared" si="93"/>
        <v/>
      </c>
      <c r="Z77" s="55" t="str">
        <f t="shared" si="94"/>
        <v/>
      </c>
      <c r="AA77" s="65" t="str">
        <f t="shared" si="95"/>
        <v/>
      </c>
      <c r="AB77" s="56" t="str">
        <f t="shared" si="16"/>
        <v/>
      </c>
      <c r="AC77" s="66" t="str">
        <f t="shared" si="96"/>
        <v/>
      </c>
      <c r="AD77" s="58" t="str">
        <f t="shared" si="97"/>
        <v/>
      </c>
      <c r="AE77" s="67" t="str">
        <f t="shared" si="98"/>
        <v/>
      </c>
      <c r="AF77" s="60" t="str">
        <f t="shared" si="99"/>
        <v/>
      </c>
      <c r="AG77" s="60" t="str">
        <f t="shared" si="100"/>
        <v/>
      </c>
      <c r="AH77" s="68" t="str">
        <f t="shared" si="101"/>
        <v/>
      </c>
      <c r="AI77" s="69" t="str">
        <f t="shared" si="23"/>
        <v/>
      </c>
      <c r="AJ77" s="63" t="str">
        <f t="shared" si="102"/>
        <v/>
      </c>
      <c r="AK77" s="63" t="str">
        <f t="shared" si="103"/>
        <v/>
      </c>
      <c r="AL77" s="63" t="str">
        <f t="shared" si="104"/>
        <v/>
      </c>
      <c r="AM77" s="63" t="str">
        <f t="shared" si="105"/>
        <v/>
      </c>
      <c r="AN77" s="63" t="str">
        <f t="shared" si="106"/>
        <v/>
      </c>
    </row>
    <row r="78" spans="3:40" ht="24.5" hidden="1" outlineLevel="1" thickTop="1" thickBot="1" x14ac:dyDescent="0.55000000000000004">
      <c r="C78" s="124"/>
      <c r="D78" s="125"/>
      <c r="E78" s="51"/>
      <c r="F78" s="52"/>
      <c r="G78" s="52"/>
      <c r="H78" s="51"/>
      <c r="I78" s="51"/>
      <c r="J78" s="53"/>
      <c r="K78" s="53"/>
      <c r="L78" s="54" t="str">
        <f t="shared" si="85"/>
        <v/>
      </c>
      <c r="M78" s="55" t="str">
        <f t="shared" si="86"/>
        <v/>
      </c>
      <c r="N78" s="56" t="str">
        <f t="shared" si="2"/>
        <v/>
      </c>
      <c r="O78" s="57" t="str">
        <f t="shared" si="87"/>
        <v/>
      </c>
      <c r="P78" s="58" t="str">
        <f t="shared" si="4"/>
        <v/>
      </c>
      <c r="Q78" s="59" t="str">
        <f t="shared" si="88"/>
        <v/>
      </c>
      <c r="R78" s="60" t="str">
        <f t="shared" si="6"/>
        <v/>
      </c>
      <c r="S78" s="55" t="str">
        <f t="shared" si="89"/>
        <v/>
      </c>
      <c r="T78" s="61" t="str">
        <f t="shared" si="90"/>
        <v/>
      </c>
      <c r="U78" s="62" t="str">
        <f t="shared" si="9"/>
        <v/>
      </c>
      <c r="V78" s="63" t="str">
        <f t="shared" si="91"/>
        <v/>
      </c>
      <c r="W78" s="64" t="str">
        <f t="shared" si="11"/>
        <v/>
      </c>
      <c r="X78" s="63" t="str">
        <f t="shared" si="92"/>
        <v/>
      </c>
      <c r="Y78" s="63" t="str">
        <f t="shared" si="93"/>
        <v/>
      </c>
      <c r="Z78" s="55" t="str">
        <f t="shared" si="94"/>
        <v/>
      </c>
      <c r="AA78" s="65" t="str">
        <f t="shared" si="95"/>
        <v/>
      </c>
      <c r="AB78" s="56" t="str">
        <f t="shared" si="16"/>
        <v/>
      </c>
      <c r="AC78" s="66" t="str">
        <f t="shared" si="96"/>
        <v/>
      </c>
      <c r="AD78" s="58" t="str">
        <f t="shared" si="97"/>
        <v/>
      </c>
      <c r="AE78" s="67" t="str">
        <f t="shared" si="98"/>
        <v/>
      </c>
      <c r="AF78" s="60" t="str">
        <f t="shared" si="99"/>
        <v/>
      </c>
      <c r="AG78" s="60" t="str">
        <f t="shared" si="100"/>
        <v/>
      </c>
      <c r="AH78" s="68" t="str">
        <f t="shared" si="101"/>
        <v/>
      </c>
      <c r="AI78" s="69" t="str">
        <f t="shared" si="23"/>
        <v/>
      </c>
      <c r="AJ78" s="63" t="str">
        <f t="shared" si="102"/>
        <v/>
      </c>
      <c r="AK78" s="63" t="str">
        <f t="shared" si="103"/>
        <v/>
      </c>
      <c r="AL78" s="63" t="str">
        <f t="shared" si="104"/>
        <v/>
      </c>
      <c r="AM78" s="63" t="str">
        <f t="shared" si="105"/>
        <v/>
      </c>
      <c r="AN78" s="63" t="str">
        <f t="shared" si="106"/>
        <v/>
      </c>
    </row>
    <row r="79" spans="3:40" ht="24.5" hidden="1" outlineLevel="1" thickTop="1" thickBot="1" x14ac:dyDescent="0.55000000000000004">
      <c r="C79" s="124"/>
      <c r="D79" s="125"/>
      <c r="E79" s="51"/>
      <c r="F79" s="52"/>
      <c r="G79" s="52"/>
      <c r="H79" s="51"/>
      <c r="I79" s="51"/>
      <c r="J79" s="53"/>
      <c r="K79" s="53"/>
      <c r="L79" s="54" t="str">
        <f t="shared" si="85"/>
        <v/>
      </c>
      <c r="M79" s="55" t="str">
        <f t="shared" si="86"/>
        <v/>
      </c>
      <c r="N79" s="56" t="str">
        <f t="shared" si="2"/>
        <v/>
      </c>
      <c r="O79" s="57" t="str">
        <f t="shared" si="87"/>
        <v/>
      </c>
      <c r="P79" s="58" t="str">
        <f t="shared" si="4"/>
        <v/>
      </c>
      <c r="Q79" s="59" t="str">
        <f t="shared" si="88"/>
        <v/>
      </c>
      <c r="R79" s="60" t="str">
        <f t="shared" si="6"/>
        <v/>
      </c>
      <c r="S79" s="55" t="str">
        <f t="shared" si="89"/>
        <v/>
      </c>
      <c r="T79" s="61" t="str">
        <f t="shared" si="90"/>
        <v/>
      </c>
      <c r="U79" s="62" t="str">
        <f t="shared" si="9"/>
        <v/>
      </c>
      <c r="V79" s="63" t="str">
        <f t="shared" si="91"/>
        <v/>
      </c>
      <c r="W79" s="64" t="str">
        <f t="shared" si="11"/>
        <v/>
      </c>
      <c r="X79" s="63" t="str">
        <f t="shared" si="92"/>
        <v/>
      </c>
      <c r="Y79" s="63" t="str">
        <f t="shared" si="93"/>
        <v/>
      </c>
      <c r="Z79" s="55" t="str">
        <f t="shared" si="94"/>
        <v/>
      </c>
      <c r="AA79" s="65" t="str">
        <f t="shared" si="95"/>
        <v/>
      </c>
      <c r="AB79" s="56" t="str">
        <f t="shared" si="16"/>
        <v/>
      </c>
      <c r="AC79" s="66" t="str">
        <f t="shared" si="96"/>
        <v/>
      </c>
      <c r="AD79" s="58" t="str">
        <f t="shared" si="97"/>
        <v/>
      </c>
      <c r="AE79" s="67" t="str">
        <f t="shared" si="98"/>
        <v/>
      </c>
      <c r="AF79" s="60" t="str">
        <f t="shared" si="99"/>
        <v/>
      </c>
      <c r="AG79" s="60" t="str">
        <f t="shared" si="100"/>
        <v/>
      </c>
      <c r="AH79" s="68" t="str">
        <f t="shared" si="101"/>
        <v/>
      </c>
      <c r="AI79" s="69" t="str">
        <f t="shared" si="23"/>
        <v/>
      </c>
      <c r="AJ79" s="63" t="str">
        <f t="shared" si="102"/>
        <v/>
      </c>
      <c r="AK79" s="63" t="str">
        <f t="shared" si="103"/>
        <v/>
      </c>
      <c r="AL79" s="63" t="str">
        <f t="shared" si="104"/>
        <v/>
      </c>
      <c r="AM79" s="63" t="str">
        <f t="shared" si="105"/>
        <v/>
      </c>
      <c r="AN79" s="63" t="str">
        <f t="shared" si="106"/>
        <v/>
      </c>
    </row>
    <row r="80" spans="3:40" ht="24.5" hidden="1" outlineLevel="1" thickTop="1" thickBot="1" x14ac:dyDescent="0.55000000000000004">
      <c r="C80" s="124"/>
      <c r="D80" s="125"/>
      <c r="E80" s="51"/>
      <c r="F80" s="52"/>
      <c r="G80" s="52"/>
      <c r="H80" s="51"/>
      <c r="I80" s="51"/>
      <c r="J80" s="53"/>
      <c r="K80" s="53"/>
      <c r="L80" s="54" t="str">
        <f t="shared" si="85"/>
        <v/>
      </c>
      <c r="M80" s="55" t="str">
        <f t="shared" si="86"/>
        <v/>
      </c>
      <c r="N80" s="56" t="str">
        <f t="shared" si="2"/>
        <v/>
      </c>
      <c r="O80" s="57" t="str">
        <f t="shared" si="87"/>
        <v/>
      </c>
      <c r="P80" s="58" t="str">
        <f t="shared" si="4"/>
        <v/>
      </c>
      <c r="Q80" s="59" t="str">
        <f t="shared" si="88"/>
        <v/>
      </c>
      <c r="R80" s="60" t="str">
        <f t="shared" si="6"/>
        <v/>
      </c>
      <c r="S80" s="55" t="str">
        <f t="shared" si="89"/>
        <v/>
      </c>
      <c r="T80" s="61" t="str">
        <f t="shared" si="90"/>
        <v/>
      </c>
      <c r="U80" s="62" t="str">
        <f t="shared" si="9"/>
        <v/>
      </c>
      <c r="V80" s="63" t="str">
        <f t="shared" si="91"/>
        <v/>
      </c>
      <c r="W80" s="64" t="str">
        <f t="shared" si="11"/>
        <v/>
      </c>
      <c r="X80" s="63" t="str">
        <f t="shared" si="92"/>
        <v/>
      </c>
      <c r="Y80" s="63" t="str">
        <f t="shared" si="93"/>
        <v/>
      </c>
      <c r="Z80" s="55" t="str">
        <f t="shared" si="94"/>
        <v/>
      </c>
      <c r="AA80" s="65" t="str">
        <f t="shared" si="95"/>
        <v/>
      </c>
      <c r="AB80" s="56" t="str">
        <f t="shared" si="16"/>
        <v/>
      </c>
      <c r="AC80" s="66" t="str">
        <f t="shared" si="96"/>
        <v/>
      </c>
      <c r="AD80" s="58" t="str">
        <f t="shared" si="97"/>
        <v/>
      </c>
      <c r="AE80" s="67" t="str">
        <f t="shared" si="98"/>
        <v/>
      </c>
      <c r="AF80" s="60" t="str">
        <f t="shared" si="99"/>
        <v/>
      </c>
      <c r="AG80" s="60" t="str">
        <f t="shared" si="100"/>
        <v/>
      </c>
      <c r="AH80" s="68" t="str">
        <f t="shared" si="101"/>
        <v/>
      </c>
      <c r="AI80" s="69" t="str">
        <f t="shared" si="23"/>
        <v/>
      </c>
      <c r="AJ80" s="63" t="str">
        <f t="shared" si="102"/>
        <v/>
      </c>
      <c r="AK80" s="63" t="str">
        <f t="shared" si="103"/>
        <v/>
      </c>
      <c r="AL80" s="63" t="str">
        <f t="shared" si="104"/>
        <v/>
      </c>
      <c r="AM80" s="63" t="str">
        <f t="shared" si="105"/>
        <v/>
      </c>
      <c r="AN80" s="63" t="str">
        <f t="shared" si="106"/>
        <v/>
      </c>
    </row>
    <row r="81" spans="1:40" ht="24.5" hidden="1" outlineLevel="1" thickTop="1" thickBot="1" x14ac:dyDescent="0.55000000000000004">
      <c r="C81" s="124"/>
      <c r="D81" s="125"/>
      <c r="E81" s="51"/>
      <c r="F81" s="52"/>
      <c r="G81" s="52"/>
      <c r="H81" s="51"/>
      <c r="I81" s="51"/>
      <c r="J81" s="53"/>
      <c r="K81" s="53"/>
      <c r="L81" s="54" t="str">
        <f t="shared" si="85"/>
        <v/>
      </c>
      <c r="M81" s="55" t="str">
        <f t="shared" si="86"/>
        <v/>
      </c>
      <c r="N81" s="56" t="str">
        <f t="shared" si="2"/>
        <v/>
      </c>
      <c r="O81" s="57" t="str">
        <f t="shared" si="87"/>
        <v/>
      </c>
      <c r="P81" s="58" t="str">
        <f t="shared" si="4"/>
        <v/>
      </c>
      <c r="Q81" s="59" t="str">
        <f t="shared" si="88"/>
        <v/>
      </c>
      <c r="R81" s="60" t="str">
        <f t="shared" si="6"/>
        <v/>
      </c>
      <c r="S81" s="55" t="str">
        <f t="shared" si="89"/>
        <v/>
      </c>
      <c r="T81" s="61" t="str">
        <f t="shared" si="90"/>
        <v/>
      </c>
      <c r="U81" s="62" t="str">
        <f t="shared" si="9"/>
        <v/>
      </c>
      <c r="V81" s="63" t="str">
        <f t="shared" si="91"/>
        <v/>
      </c>
      <c r="W81" s="64" t="str">
        <f t="shared" si="11"/>
        <v/>
      </c>
      <c r="X81" s="63" t="str">
        <f t="shared" si="92"/>
        <v/>
      </c>
      <c r="Y81" s="63" t="str">
        <f t="shared" si="93"/>
        <v/>
      </c>
      <c r="Z81" s="55" t="str">
        <f t="shared" si="94"/>
        <v/>
      </c>
      <c r="AA81" s="65" t="str">
        <f t="shared" si="95"/>
        <v/>
      </c>
      <c r="AB81" s="56" t="str">
        <f t="shared" si="16"/>
        <v/>
      </c>
      <c r="AC81" s="66" t="str">
        <f t="shared" si="96"/>
        <v/>
      </c>
      <c r="AD81" s="58" t="str">
        <f t="shared" si="97"/>
        <v/>
      </c>
      <c r="AE81" s="67" t="str">
        <f t="shared" si="98"/>
        <v/>
      </c>
      <c r="AF81" s="60" t="str">
        <f t="shared" si="99"/>
        <v/>
      </c>
      <c r="AG81" s="60" t="str">
        <f t="shared" si="100"/>
        <v/>
      </c>
      <c r="AH81" s="68" t="str">
        <f t="shared" si="101"/>
        <v/>
      </c>
      <c r="AI81" s="69" t="str">
        <f t="shared" si="23"/>
        <v/>
      </c>
      <c r="AJ81" s="63" t="str">
        <f t="shared" si="102"/>
        <v/>
      </c>
      <c r="AK81" s="63" t="str">
        <f t="shared" si="103"/>
        <v/>
      </c>
      <c r="AL81" s="63" t="str">
        <f t="shared" si="104"/>
        <v/>
      </c>
      <c r="AM81" s="63" t="str">
        <f t="shared" si="105"/>
        <v/>
      </c>
      <c r="AN81" s="63" t="str">
        <f t="shared" si="106"/>
        <v/>
      </c>
    </row>
    <row r="82" spans="1:40" ht="24.5" hidden="1" outlineLevel="1" thickTop="1" thickBot="1" x14ac:dyDescent="0.55000000000000004">
      <c r="C82" s="124"/>
      <c r="D82" s="125"/>
      <c r="E82" s="51"/>
      <c r="F82" s="52"/>
      <c r="G82" s="52"/>
      <c r="H82" s="51"/>
      <c r="I82" s="51"/>
      <c r="J82" s="53"/>
      <c r="K82" s="53"/>
      <c r="L82" s="54" t="str">
        <f t="shared" si="85"/>
        <v/>
      </c>
      <c r="M82" s="55" t="str">
        <f t="shared" si="86"/>
        <v/>
      </c>
      <c r="N82" s="56" t="str">
        <f t="shared" si="2"/>
        <v/>
      </c>
      <c r="O82" s="57" t="str">
        <f t="shared" si="87"/>
        <v/>
      </c>
      <c r="P82" s="58" t="str">
        <f t="shared" si="4"/>
        <v/>
      </c>
      <c r="Q82" s="59" t="str">
        <f t="shared" si="88"/>
        <v/>
      </c>
      <c r="R82" s="60" t="str">
        <f t="shared" si="6"/>
        <v/>
      </c>
      <c r="S82" s="55" t="str">
        <f t="shared" si="89"/>
        <v/>
      </c>
      <c r="T82" s="61" t="str">
        <f t="shared" si="90"/>
        <v/>
      </c>
      <c r="U82" s="62" t="str">
        <f t="shared" si="9"/>
        <v/>
      </c>
      <c r="V82" s="63" t="str">
        <f t="shared" si="91"/>
        <v/>
      </c>
      <c r="W82" s="64" t="str">
        <f t="shared" si="11"/>
        <v/>
      </c>
      <c r="X82" s="63" t="str">
        <f t="shared" si="92"/>
        <v/>
      </c>
      <c r="Y82" s="63" t="str">
        <f t="shared" si="93"/>
        <v/>
      </c>
      <c r="Z82" s="55" t="str">
        <f t="shared" si="94"/>
        <v/>
      </c>
      <c r="AA82" s="65" t="str">
        <f t="shared" si="95"/>
        <v/>
      </c>
      <c r="AB82" s="56" t="str">
        <f t="shared" si="16"/>
        <v/>
      </c>
      <c r="AC82" s="66" t="str">
        <f t="shared" si="96"/>
        <v/>
      </c>
      <c r="AD82" s="58" t="str">
        <f t="shared" si="97"/>
        <v/>
      </c>
      <c r="AE82" s="67" t="str">
        <f t="shared" si="98"/>
        <v/>
      </c>
      <c r="AF82" s="60" t="str">
        <f t="shared" si="99"/>
        <v/>
      </c>
      <c r="AG82" s="60" t="str">
        <f t="shared" si="100"/>
        <v/>
      </c>
      <c r="AH82" s="68" t="str">
        <f t="shared" si="101"/>
        <v/>
      </c>
      <c r="AI82" s="69" t="str">
        <f t="shared" si="23"/>
        <v/>
      </c>
      <c r="AJ82" s="63" t="str">
        <f t="shared" si="102"/>
        <v/>
      </c>
      <c r="AK82" s="63" t="str">
        <f t="shared" si="103"/>
        <v/>
      </c>
      <c r="AL82" s="63" t="str">
        <f t="shared" si="104"/>
        <v/>
      </c>
      <c r="AM82" s="63" t="str">
        <f t="shared" si="105"/>
        <v/>
      </c>
      <c r="AN82" s="63" t="str">
        <f t="shared" si="106"/>
        <v/>
      </c>
    </row>
    <row r="83" spans="1:40" ht="24.5" hidden="1" outlineLevel="1" thickTop="1" thickBot="1" x14ac:dyDescent="0.55000000000000004">
      <c r="C83" s="124"/>
      <c r="D83" s="125"/>
      <c r="E83" s="51"/>
      <c r="F83" s="52"/>
      <c r="G83" s="52"/>
      <c r="H83" s="51"/>
      <c r="I83" s="51"/>
      <c r="J83" s="53"/>
      <c r="K83" s="53"/>
      <c r="L83" s="54" t="str">
        <f t="shared" si="85"/>
        <v/>
      </c>
      <c r="M83" s="55" t="str">
        <f t="shared" si="86"/>
        <v/>
      </c>
      <c r="N83" s="56" t="str">
        <f t="shared" si="2"/>
        <v/>
      </c>
      <c r="O83" s="57" t="str">
        <f t="shared" si="87"/>
        <v/>
      </c>
      <c r="P83" s="58" t="str">
        <f t="shared" si="4"/>
        <v/>
      </c>
      <c r="Q83" s="59" t="str">
        <f t="shared" si="88"/>
        <v/>
      </c>
      <c r="R83" s="60" t="str">
        <f t="shared" si="6"/>
        <v/>
      </c>
      <c r="S83" s="55" t="str">
        <f t="shared" si="89"/>
        <v/>
      </c>
      <c r="T83" s="61" t="str">
        <f t="shared" si="90"/>
        <v/>
      </c>
      <c r="U83" s="62" t="str">
        <f t="shared" si="9"/>
        <v/>
      </c>
      <c r="V83" s="63" t="str">
        <f t="shared" si="91"/>
        <v/>
      </c>
      <c r="W83" s="64" t="str">
        <f t="shared" si="11"/>
        <v/>
      </c>
      <c r="X83" s="63" t="str">
        <f t="shared" si="92"/>
        <v/>
      </c>
      <c r="Y83" s="63" t="str">
        <f t="shared" si="93"/>
        <v/>
      </c>
      <c r="Z83" s="55" t="str">
        <f t="shared" si="94"/>
        <v/>
      </c>
      <c r="AA83" s="65" t="str">
        <f t="shared" si="95"/>
        <v/>
      </c>
      <c r="AB83" s="56" t="str">
        <f t="shared" si="16"/>
        <v/>
      </c>
      <c r="AC83" s="66" t="str">
        <f t="shared" si="96"/>
        <v/>
      </c>
      <c r="AD83" s="58" t="str">
        <f t="shared" si="97"/>
        <v/>
      </c>
      <c r="AE83" s="67" t="str">
        <f t="shared" si="98"/>
        <v/>
      </c>
      <c r="AF83" s="60" t="str">
        <f t="shared" si="99"/>
        <v/>
      </c>
      <c r="AG83" s="60" t="str">
        <f t="shared" si="100"/>
        <v/>
      </c>
      <c r="AH83" s="68" t="str">
        <f t="shared" si="101"/>
        <v/>
      </c>
      <c r="AI83" s="69" t="str">
        <f t="shared" si="23"/>
        <v/>
      </c>
      <c r="AJ83" s="63" t="str">
        <f t="shared" si="102"/>
        <v/>
      </c>
      <c r="AK83" s="63" t="str">
        <f t="shared" si="103"/>
        <v/>
      </c>
      <c r="AL83" s="63" t="str">
        <f t="shared" si="104"/>
        <v/>
      </c>
      <c r="AM83" s="63" t="str">
        <f t="shared" si="105"/>
        <v/>
      </c>
      <c r="AN83" s="63" t="str">
        <f t="shared" si="106"/>
        <v/>
      </c>
    </row>
    <row r="84" spans="1:40" ht="24.5" hidden="1" outlineLevel="1" thickTop="1" thickBot="1" x14ac:dyDescent="0.55000000000000004">
      <c r="C84" s="124"/>
      <c r="D84" s="125"/>
      <c r="E84" s="51"/>
      <c r="F84" s="52"/>
      <c r="G84" s="52"/>
      <c r="H84" s="51"/>
      <c r="I84" s="51"/>
      <c r="J84" s="53"/>
      <c r="K84" s="53"/>
      <c r="L84" s="54" t="str">
        <f t="shared" si="85"/>
        <v/>
      </c>
      <c r="M84" s="55" t="str">
        <f t="shared" si="86"/>
        <v/>
      </c>
      <c r="N84" s="56" t="str">
        <f t="shared" si="2"/>
        <v/>
      </c>
      <c r="O84" s="57" t="str">
        <f t="shared" si="87"/>
        <v/>
      </c>
      <c r="P84" s="58" t="str">
        <f t="shared" si="4"/>
        <v/>
      </c>
      <c r="Q84" s="59" t="str">
        <f t="shared" si="88"/>
        <v/>
      </c>
      <c r="R84" s="60" t="str">
        <f t="shared" si="6"/>
        <v/>
      </c>
      <c r="S84" s="55" t="str">
        <f t="shared" si="89"/>
        <v/>
      </c>
      <c r="T84" s="61" t="str">
        <f t="shared" si="90"/>
        <v/>
      </c>
      <c r="U84" s="62" t="str">
        <f t="shared" si="9"/>
        <v/>
      </c>
      <c r="V84" s="63" t="str">
        <f t="shared" si="91"/>
        <v/>
      </c>
      <c r="W84" s="64" t="str">
        <f t="shared" si="11"/>
        <v/>
      </c>
      <c r="X84" s="63" t="str">
        <f t="shared" si="92"/>
        <v/>
      </c>
      <c r="Y84" s="63" t="str">
        <f t="shared" si="93"/>
        <v/>
      </c>
      <c r="Z84" s="55" t="str">
        <f t="shared" si="94"/>
        <v/>
      </c>
      <c r="AA84" s="65" t="str">
        <f t="shared" si="95"/>
        <v/>
      </c>
      <c r="AB84" s="56" t="str">
        <f t="shared" si="16"/>
        <v/>
      </c>
      <c r="AC84" s="66" t="str">
        <f t="shared" si="96"/>
        <v/>
      </c>
      <c r="AD84" s="58" t="str">
        <f t="shared" si="97"/>
        <v/>
      </c>
      <c r="AE84" s="67" t="str">
        <f t="shared" si="98"/>
        <v/>
      </c>
      <c r="AF84" s="60" t="str">
        <f t="shared" si="99"/>
        <v/>
      </c>
      <c r="AG84" s="60" t="str">
        <f t="shared" si="100"/>
        <v/>
      </c>
      <c r="AH84" s="68" t="str">
        <f t="shared" si="101"/>
        <v/>
      </c>
      <c r="AI84" s="69" t="str">
        <f t="shared" si="23"/>
        <v/>
      </c>
      <c r="AJ84" s="63" t="str">
        <f t="shared" si="102"/>
        <v/>
      </c>
      <c r="AK84" s="63" t="str">
        <f t="shared" si="103"/>
        <v/>
      </c>
      <c r="AL84" s="63" t="str">
        <f t="shared" si="104"/>
        <v/>
      </c>
      <c r="AM84" s="63" t="str">
        <f t="shared" si="105"/>
        <v/>
      </c>
      <c r="AN84" s="63" t="str">
        <f t="shared" si="106"/>
        <v/>
      </c>
    </row>
    <row r="85" spans="1:40" ht="24.5" hidden="1" outlineLevel="1" thickTop="1" thickBot="1" x14ac:dyDescent="0.55000000000000004">
      <c r="C85" s="124"/>
      <c r="D85" s="125"/>
      <c r="E85" s="51"/>
      <c r="F85" s="52"/>
      <c r="G85" s="52"/>
      <c r="H85" s="51"/>
      <c r="I85" s="51"/>
      <c r="J85" s="53"/>
      <c r="K85" s="53"/>
      <c r="L85" s="54" t="str">
        <f t="shared" si="85"/>
        <v/>
      </c>
      <c r="M85" s="55" t="str">
        <f t="shared" si="86"/>
        <v/>
      </c>
      <c r="N85" s="56" t="str">
        <f t="shared" si="2"/>
        <v/>
      </c>
      <c r="O85" s="57" t="str">
        <f t="shared" si="87"/>
        <v/>
      </c>
      <c r="P85" s="58" t="str">
        <f t="shared" si="4"/>
        <v/>
      </c>
      <c r="Q85" s="59" t="str">
        <f t="shared" si="88"/>
        <v/>
      </c>
      <c r="R85" s="60" t="str">
        <f t="shared" si="6"/>
        <v/>
      </c>
      <c r="S85" s="55" t="str">
        <f t="shared" si="89"/>
        <v/>
      </c>
      <c r="T85" s="61" t="str">
        <f t="shared" si="90"/>
        <v/>
      </c>
      <c r="U85" s="62" t="str">
        <f t="shared" si="9"/>
        <v/>
      </c>
      <c r="V85" s="63" t="str">
        <f t="shared" si="91"/>
        <v/>
      </c>
      <c r="W85" s="64" t="str">
        <f t="shared" si="11"/>
        <v/>
      </c>
      <c r="X85" s="63" t="str">
        <f t="shared" si="92"/>
        <v/>
      </c>
      <c r="Y85" s="63" t="str">
        <f t="shared" si="93"/>
        <v/>
      </c>
      <c r="Z85" s="55" t="str">
        <f t="shared" si="94"/>
        <v/>
      </c>
      <c r="AA85" s="65" t="str">
        <f t="shared" si="95"/>
        <v/>
      </c>
      <c r="AB85" s="56" t="str">
        <f t="shared" si="16"/>
        <v/>
      </c>
      <c r="AC85" s="66" t="str">
        <f t="shared" si="96"/>
        <v/>
      </c>
      <c r="AD85" s="58" t="str">
        <f t="shared" si="97"/>
        <v/>
      </c>
      <c r="AE85" s="67" t="str">
        <f t="shared" si="98"/>
        <v/>
      </c>
      <c r="AF85" s="60" t="str">
        <f t="shared" si="99"/>
        <v/>
      </c>
      <c r="AG85" s="60" t="str">
        <f t="shared" si="100"/>
        <v/>
      </c>
      <c r="AH85" s="68" t="str">
        <f t="shared" si="101"/>
        <v/>
      </c>
      <c r="AI85" s="69" t="str">
        <f t="shared" si="23"/>
        <v/>
      </c>
      <c r="AJ85" s="63" t="str">
        <f t="shared" si="102"/>
        <v/>
      </c>
      <c r="AK85" s="63" t="str">
        <f t="shared" si="103"/>
        <v/>
      </c>
      <c r="AL85" s="63" t="str">
        <f t="shared" si="104"/>
        <v/>
      </c>
      <c r="AM85" s="63" t="str">
        <f t="shared" si="105"/>
        <v/>
      </c>
      <c r="AN85" s="63" t="str">
        <f t="shared" si="106"/>
        <v/>
      </c>
    </row>
    <row r="86" spans="1:40" ht="24.5" hidden="1" outlineLevel="1" thickTop="1" thickBot="1" x14ac:dyDescent="0.55000000000000004">
      <c r="C86" s="124"/>
      <c r="D86" s="125"/>
      <c r="E86" s="51"/>
      <c r="F86" s="52"/>
      <c r="G86" s="52"/>
      <c r="H86" s="51"/>
      <c r="I86" s="51"/>
      <c r="J86" s="53"/>
      <c r="K86" s="53"/>
      <c r="L86" s="54" t="str">
        <f t="shared" si="85"/>
        <v/>
      </c>
      <c r="M86" s="55" t="str">
        <f t="shared" si="86"/>
        <v/>
      </c>
      <c r="N86" s="56" t="str">
        <f t="shared" si="2"/>
        <v/>
      </c>
      <c r="O86" s="57" t="str">
        <f t="shared" si="87"/>
        <v/>
      </c>
      <c r="P86" s="58" t="str">
        <f t="shared" si="4"/>
        <v/>
      </c>
      <c r="Q86" s="59" t="str">
        <f t="shared" si="88"/>
        <v/>
      </c>
      <c r="R86" s="60" t="str">
        <f t="shared" si="6"/>
        <v/>
      </c>
      <c r="S86" s="55" t="str">
        <f t="shared" si="89"/>
        <v/>
      </c>
      <c r="T86" s="61" t="str">
        <f t="shared" si="90"/>
        <v/>
      </c>
      <c r="U86" s="62" t="str">
        <f t="shared" si="9"/>
        <v/>
      </c>
      <c r="V86" s="63" t="str">
        <f t="shared" si="91"/>
        <v/>
      </c>
      <c r="W86" s="64" t="str">
        <f t="shared" si="11"/>
        <v/>
      </c>
      <c r="X86" s="63" t="str">
        <f t="shared" si="92"/>
        <v/>
      </c>
      <c r="Y86" s="63" t="str">
        <f t="shared" si="93"/>
        <v/>
      </c>
      <c r="Z86" s="55" t="str">
        <f t="shared" si="94"/>
        <v/>
      </c>
      <c r="AA86" s="65" t="str">
        <f t="shared" si="95"/>
        <v/>
      </c>
      <c r="AB86" s="56" t="str">
        <f t="shared" si="16"/>
        <v/>
      </c>
      <c r="AC86" s="66" t="str">
        <f t="shared" si="96"/>
        <v/>
      </c>
      <c r="AD86" s="58" t="str">
        <f t="shared" si="97"/>
        <v/>
      </c>
      <c r="AE86" s="67" t="str">
        <f t="shared" si="98"/>
        <v/>
      </c>
      <c r="AF86" s="60" t="str">
        <f t="shared" si="99"/>
        <v/>
      </c>
      <c r="AG86" s="60" t="str">
        <f t="shared" si="100"/>
        <v/>
      </c>
      <c r="AH86" s="68" t="str">
        <f t="shared" si="101"/>
        <v/>
      </c>
      <c r="AI86" s="69" t="str">
        <f t="shared" si="23"/>
        <v/>
      </c>
      <c r="AJ86" s="63" t="str">
        <f t="shared" si="102"/>
        <v/>
      </c>
      <c r="AK86" s="63" t="str">
        <f t="shared" si="103"/>
        <v/>
      </c>
      <c r="AL86" s="63" t="str">
        <f t="shared" si="104"/>
        <v/>
      </c>
      <c r="AM86" s="63" t="str">
        <f t="shared" si="105"/>
        <v/>
      </c>
      <c r="AN86" s="63" t="str">
        <f t="shared" si="106"/>
        <v/>
      </c>
    </row>
    <row r="87" spans="1:40" ht="24.5" hidden="1" outlineLevel="1" thickTop="1" thickBot="1" x14ac:dyDescent="0.55000000000000004">
      <c r="C87" s="124"/>
      <c r="D87" s="125"/>
      <c r="E87" s="51"/>
      <c r="F87" s="52"/>
      <c r="G87" s="52"/>
      <c r="H87" s="51"/>
      <c r="I87" s="51"/>
      <c r="J87" s="53"/>
      <c r="K87" s="53"/>
      <c r="L87" s="54" t="str">
        <f t="shared" si="85"/>
        <v/>
      </c>
      <c r="M87" s="55" t="str">
        <f t="shared" si="86"/>
        <v/>
      </c>
      <c r="N87" s="56" t="str">
        <f t="shared" si="2"/>
        <v/>
      </c>
      <c r="O87" s="57" t="str">
        <f t="shared" si="87"/>
        <v/>
      </c>
      <c r="P87" s="58" t="str">
        <f t="shared" si="4"/>
        <v/>
      </c>
      <c r="Q87" s="59" t="str">
        <f t="shared" si="88"/>
        <v/>
      </c>
      <c r="R87" s="60" t="str">
        <f t="shared" si="6"/>
        <v/>
      </c>
      <c r="S87" s="55" t="str">
        <f t="shared" si="89"/>
        <v/>
      </c>
      <c r="T87" s="61" t="str">
        <f t="shared" si="90"/>
        <v/>
      </c>
      <c r="U87" s="62" t="str">
        <f t="shared" si="9"/>
        <v/>
      </c>
      <c r="V87" s="63" t="str">
        <f t="shared" si="91"/>
        <v/>
      </c>
      <c r="W87" s="64" t="str">
        <f t="shared" si="11"/>
        <v/>
      </c>
      <c r="X87" s="63" t="str">
        <f t="shared" si="92"/>
        <v/>
      </c>
      <c r="Y87" s="63" t="str">
        <f t="shared" si="93"/>
        <v/>
      </c>
      <c r="Z87" s="55" t="str">
        <f t="shared" si="94"/>
        <v/>
      </c>
      <c r="AA87" s="65" t="str">
        <f t="shared" si="95"/>
        <v/>
      </c>
      <c r="AB87" s="56" t="str">
        <f t="shared" si="16"/>
        <v/>
      </c>
      <c r="AC87" s="66" t="str">
        <f t="shared" si="96"/>
        <v/>
      </c>
      <c r="AD87" s="58" t="str">
        <f t="shared" si="97"/>
        <v/>
      </c>
      <c r="AE87" s="67" t="str">
        <f t="shared" si="98"/>
        <v/>
      </c>
      <c r="AF87" s="60" t="str">
        <f t="shared" si="99"/>
        <v/>
      </c>
      <c r="AG87" s="60" t="str">
        <f t="shared" si="100"/>
        <v/>
      </c>
      <c r="AH87" s="68" t="str">
        <f t="shared" si="101"/>
        <v/>
      </c>
      <c r="AI87" s="69" t="str">
        <f t="shared" si="23"/>
        <v/>
      </c>
      <c r="AJ87" s="63" t="str">
        <f t="shared" si="102"/>
        <v/>
      </c>
      <c r="AK87" s="63" t="str">
        <f t="shared" si="103"/>
        <v/>
      </c>
      <c r="AL87" s="63" t="str">
        <f t="shared" si="104"/>
        <v/>
      </c>
      <c r="AM87" s="63" t="str">
        <f t="shared" si="105"/>
        <v/>
      </c>
      <c r="AN87" s="63" t="str">
        <f t="shared" si="106"/>
        <v/>
      </c>
    </row>
    <row r="88" spans="1:40" ht="24.5" hidden="1" outlineLevel="1" thickTop="1" thickBot="1" x14ac:dyDescent="0.55000000000000004">
      <c r="C88" s="124"/>
      <c r="D88" s="125"/>
      <c r="E88" s="51"/>
      <c r="F88" s="52"/>
      <c r="G88" s="52"/>
      <c r="H88" s="51"/>
      <c r="I88" s="51"/>
      <c r="J88" s="53"/>
      <c r="K88" s="53"/>
      <c r="L88" s="54" t="str">
        <f t="shared" si="85"/>
        <v/>
      </c>
      <c r="M88" s="55" t="str">
        <f t="shared" si="86"/>
        <v/>
      </c>
      <c r="N88" s="56" t="str">
        <f t="shared" si="2"/>
        <v/>
      </c>
      <c r="O88" s="57" t="str">
        <f t="shared" si="87"/>
        <v/>
      </c>
      <c r="P88" s="58" t="str">
        <f t="shared" si="4"/>
        <v/>
      </c>
      <c r="Q88" s="59" t="str">
        <f t="shared" si="88"/>
        <v/>
      </c>
      <c r="R88" s="60" t="str">
        <f t="shared" si="6"/>
        <v/>
      </c>
      <c r="S88" s="55" t="str">
        <f t="shared" si="89"/>
        <v/>
      </c>
      <c r="T88" s="61" t="str">
        <f t="shared" si="90"/>
        <v/>
      </c>
      <c r="U88" s="62" t="str">
        <f t="shared" si="9"/>
        <v/>
      </c>
      <c r="V88" s="63" t="str">
        <f t="shared" si="91"/>
        <v/>
      </c>
      <c r="W88" s="64" t="str">
        <f t="shared" si="11"/>
        <v/>
      </c>
      <c r="X88" s="63" t="str">
        <f t="shared" si="92"/>
        <v/>
      </c>
      <c r="Y88" s="63" t="str">
        <f t="shared" si="93"/>
        <v/>
      </c>
      <c r="Z88" s="55" t="str">
        <f t="shared" si="94"/>
        <v/>
      </c>
      <c r="AA88" s="65" t="str">
        <f t="shared" si="95"/>
        <v/>
      </c>
      <c r="AB88" s="56" t="str">
        <f t="shared" si="16"/>
        <v/>
      </c>
      <c r="AC88" s="66" t="str">
        <f t="shared" si="96"/>
        <v/>
      </c>
      <c r="AD88" s="58" t="str">
        <f t="shared" si="97"/>
        <v/>
      </c>
      <c r="AE88" s="67" t="str">
        <f t="shared" si="98"/>
        <v/>
      </c>
      <c r="AF88" s="60" t="str">
        <f t="shared" si="99"/>
        <v/>
      </c>
      <c r="AG88" s="60" t="str">
        <f t="shared" si="100"/>
        <v/>
      </c>
      <c r="AH88" s="68" t="str">
        <f t="shared" si="101"/>
        <v/>
      </c>
      <c r="AI88" s="69" t="str">
        <f t="shared" si="23"/>
        <v/>
      </c>
      <c r="AJ88" s="63" t="str">
        <f t="shared" si="102"/>
        <v/>
      </c>
      <c r="AK88" s="63" t="str">
        <f t="shared" si="103"/>
        <v/>
      </c>
      <c r="AL88" s="63" t="str">
        <f t="shared" si="104"/>
        <v/>
      </c>
      <c r="AM88" s="63" t="str">
        <f t="shared" si="105"/>
        <v/>
      </c>
      <c r="AN88" s="63" t="str">
        <f t="shared" si="106"/>
        <v/>
      </c>
    </row>
    <row r="89" spans="1:40" ht="24.5" hidden="1" outlineLevel="1" thickTop="1" thickBot="1" x14ac:dyDescent="0.55000000000000004">
      <c r="C89" s="124"/>
      <c r="D89" s="125"/>
      <c r="E89" s="51"/>
      <c r="F89" s="52"/>
      <c r="G89" s="52"/>
      <c r="H89" s="51"/>
      <c r="I89" s="51"/>
      <c r="J89" s="53"/>
      <c r="K89" s="53"/>
      <c r="L89" s="54" t="str">
        <f t="shared" si="85"/>
        <v/>
      </c>
      <c r="M89" s="55" t="str">
        <f t="shared" si="86"/>
        <v/>
      </c>
      <c r="N89" s="56" t="str">
        <f t="shared" si="2"/>
        <v/>
      </c>
      <c r="O89" s="57" t="str">
        <f t="shared" si="87"/>
        <v/>
      </c>
      <c r="P89" s="58" t="str">
        <f t="shared" si="4"/>
        <v/>
      </c>
      <c r="Q89" s="59" t="str">
        <f t="shared" si="88"/>
        <v/>
      </c>
      <c r="R89" s="60" t="str">
        <f t="shared" si="6"/>
        <v/>
      </c>
      <c r="S89" s="55" t="str">
        <f t="shared" si="89"/>
        <v/>
      </c>
      <c r="T89" s="61" t="str">
        <f t="shared" si="90"/>
        <v/>
      </c>
      <c r="U89" s="62" t="str">
        <f t="shared" si="9"/>
        <v/>
      </c>
      <c r="V89" s="63" t="str">
        <f t="shared" si="91"/>
        <v/>
      </c>
      <c r="W89" s="64" t="str">
        <f t="shared" si="11"/>
        <v/>
      </c>
      <c r="X89" s="63" t="str">
        <f t="shared" si="92"/>
        <v/>
      </c>
      <c r="Y89" s="63" t="str">
        <f t="shared" si="93"/>
        <v/>
      </c>
      <c r="Z89" s="55" t="str">
        <f t="shared" si="94"/>
        <v/>
      </c>
      <c r="AA89" s="65" t="str">
        <f t="shared" si="95"/>
        <v/>
      </c>
      <c r="AB89" s="56" t="str">
        <f t="shared" si="16"/>
        <v/>
      </c>
      <c r="AC89" s="66" t="str">
        <f t="shared" si="96"/>
        <v/>
      </c>
      <c r="AD89" s="58" t="str">
        <f t="shared" si="97"/>
        <v/>
      </c>
      <c r="AE89" s="67" t="str">
        <f t="shared" si="98"/>
        <v/>
      </c>
      <c r="AF89" s="60" t="str">
        <f t="shared" si="99"/>
        <v/>
      </c>
      <c r="AG89" s="60" t="str">
        <f t="shared" si="100"/>
        <v/>
      </c>
      <c r="AH89" s="68" t="str">
        <f t="shared" si="101"/>
        <v/>
      </c>
      <c r="AI89" s="69" t="str">
        <f t="shared" si="23"/>
        <v/>
      </c>
      <c r="AJ89" s="63" t="str">
        <f t="shared" si="102"/>
        <v/>
      </c>
      <c r="AK89" s="63" t="str">
        <f t="shared" si="103"/>
        <v/>
      </c>
      <c r="AL89" s="63" t="str">
        <f t="shared" si="104"/>
        <v/>
      </c>
      <c r="AM89" s="63" t="str">
        <f t="shared" si="105"/>
        <v/>
      </c>
      <c r="AN89" s="63" t="str">
        <f t="shared" si="106"/>
        <v/>
      </c>
    </row>
    <row r="90" spans="1:40" ht="24.5" hidden="1" outlineLevel="1" thickTop="1" thickBot="1" x14ac:dyDescent="0.55000000000000004">
      <c r="C90" s="124"/>
      <c r="D90" s="125"/>
      <c r="E90" s="51"/>
      <c r="F90" s="52"/>
      <c r="G90" s="52"/>
      <c r="H90" s="51"/>
      <c r="I90" s="51"/>
      <c r="J90" s="53"/>
      <c r="K90" s="53"/>
      <c r="L90" s="54" t="str">
        <f t="shared" si="85"/>
        <v/>
      </c>
      <c r="M90" s="55" t="str">
        <f t="shared" si="86"/>
        <v/>
      </c>
      <c r="N90" s="56" t="str">
        <f t="shared" si="2"/>
        <v/>
      </c>
      <c r="O90" s="57" t="str">
        <f t="shared" si="87"/>
        <v/>
      </c>
      <c r="P90" s="58" t="str">
        <f t="shared" si="4"/>
        <v/>
      </c>
      <c r="Q90" s="59" t="str">
        <f t="shared" si="88"/>
        <v/>
      </c>
      <c r="R90" s="60" t="str">
        <f t="shared" si="6"/>
        <v/>
      </c>
      <c r="S90" s="55" t="str">
        <f t="shared" si="89"/>
        <v/>
      </c>
      <c r="T90" s="61" t="str">
        <f t="shared" si="90"/>
        <v/>
      </c>
      <c r="U90" s="62" t="str">
        <f t="shared" si="9"/>
        <v/>
      </c>
      <c r="V90" s="63" t="str">
        <f t="shared" si="91"/>
        <v/>
      </c>
      <c r="W90" s="64" t="str">
        <f t="shared" si="11"/>
        <v/>
      </c>
      <c r="X90" s="63" t="str">
        <f t="shared" si="92"/>
        <v/>
      </c>
      <c r="Y90" s="63" t="str">
        <f t="shared" si="93"/>
        <v/>
      </c>
      <c r="Z90" s="55" t="str">
        <f t="shared" si="94"/>
        <v/>
      </c>
      <c r="AA90" s="65" t="str">
        <f t="shared" si="95"/>
        <v/>
      </c>
      <c r="AB90" s="56" t="str">
        <f t="shared" si="16"/>
        <v/>
      </c>
      <c r="AC90" s="66" t="str">
        <f t="shared" si="96"/>
        <v/>
      </c>
      <c r="AD90" s="58" t="str">
        <f t="shared" si="97"/>
        <v/>
      </c>
      <c r="AE90" s="67" t="str">
        <f t="shared" si="98"/>
        <v/>
      </c>
      <c r="AF90" s="60" t="str">
        <f t="shared" si="99"/>
        <v/>
      </c>
      <c r="AG90" s="60" t="str">
        <f t="shared" si="100"/>
        <v/>
      </c>
      <c r="AH90" s="68" t="str">
        <f t="shared" si="101"/>
        <v/>
      </c>
      <c r="AI90" s="69" t="str">
        <f t="shared" si="23"/>
        <v/>
      </c>
      <c r="AJ90" s="63" t="str">
        <f t="shared" si="102"/>
        <v/>
      </c>
      <c r="AK90" s="63" t="str">
        <f t="shared" si="103"/>
        <v/>
      </c>
      <c r="AL90" s="63" t="str">
        <f t="shared" si="104"/>
        <v/>
      </c>
      <c r="AM90" s="63" t="str">
        <f t="shared" si="105"/>
        <v/>
      </c>
      <c r="AN90" s="63" t="str">
        <f t="shared" si="106"/>
        <v/>
      </c>
    </row>
    <row r="91" spans="1:40" ht="24.5" hidden="1" outlineLevel="1" thickTop="1" thickBot="1" x14ac:dyDescent="0.55000000000000004">
      <c r="C91" s="124"/>
      <c r="D91" s="125"/>
      <c r="E91" s="51"/>
      <c r="F91" s="52"/>
      <c r="G91" s="52"/>
      <c r="H91" s="51"/>
      <c r="I91" s="51"/>
      <c r="J91" s="53"/>
      <c r="K91" s="53"/>
      <c r="L91" s="54" t="str">
        <f t="shared" si="85"/>
        <v/>
      </c>
      <c r="M91" s="55" t="str">
        <f t="shared" si="86"/>
        <v/>
      </c>
      <c r="N91" s="56" t="str">
        <f t="shared" si="2"/>
        <v/>
      </c>
      <c r="O91" s="57" t="str">
        <f t="shared" si="87"/>
        <v/>
      </c>
      <c r="P91" s="58" t="str">
        <f t="shared" si="4"/>
        <v/>
      </c>
      <c r="Q91" s="59" t="str">
        <f t="shared" si="88"/>
        <v/>
      </c>
      <c r="R91" s="60" t="str">
        <f t="shared" si="6"/>
        <v/>
      </c>
      <c r="S91" s="55" t="str">
        <f t="shared" si="89"/>
        <v/>
      </c>
      <c r="T91" s="61" t="str">
        <f t="shared" si="90"/>
        <v/>
      </c>
      <c r="U91" s="62" t="str">
        <f t="shared" si="9"/>
        <v/>
      </c>
      <c r="V91" s="63" t="str">
        <f t="shared" si="91"/>
        <v/>
      </c>
      <c r="W91" s="64" t="str">
        <f t="shared" si="11"/>
        <v/>
      </c>
      <c r="X91" s="63" t="str">
        <f t="shared" si="92"/>
        <v/>
      </c>
      <c r="Y91" s="63" t="str">
        <f t="shared" si="93"/>
        <v/>
      </c>
      <c r="Z91" s="55" t="str">
        <f t="shared" si="94"/>
        <v/>
      </c>
      <c r="AA91" s="65" t="str">
        <f t="shared" si="95"/>
        <v/>
      </c>
      <c r="AB91" s="56" t="str">
        <f t="shared" si="16"/>
        <v/>
      </c>
      <c r="AC91" s="66" t="str">
        <f t="shared" si="96"/>
        <v/>
      </c>
      <c r="AD91" s="58" t="str">
        <f t="shared" si="97"/>
        <v/>
      </c>
      <c r="AE91" s="67" t="str">
        <f t="shared" si="98"/>
        <v/>
      </c>
      <c r="AF91" s="60" t="str">
        <f t="shared" si="99"/>
        <v/>
      </c>
      <c r="AG91" s="60" t="str">
        <f t="shared" si="100"/>
        <v/>
      </c>
      <c r="AH91" s="68" t="str">
        <f t="shared" si="101"/>
        <v/>
      </c>
      <c r="AI91" s="69" t="str">
        <f t="shared" si="23"/>
        <v/>
      </c>
      <c r="AJ91" s="63" t="str">
        <f t="shared" si="102"/>
        <v/>
      </c>
      <c r="AK91" s="63" t="str">
        <f t="shared" si="103"/>
        <v/>
      </c>
      <c r="AL91" s="63" t="str">
        <f t="shared" si="104"/>
        <v/>
      </c>
      <c r="AM91" s="63" t="str">
        <f t="shared" si="105"/>
        <v/>
      </c>
      <c r="AN91" s="63" t="str">
        <f t="shared" si="106"/>
        <v/>
      </c>
    </row>
    <row r="92" spans="1:40" ht="24.5" hidden="1" outlineLevel="1" thickTop="1" thickBot="1" x14ac:dyDescent="0.55000000000000004">
      <c r="C92" s="124"/>
      <c r="D92" s="125"/>
      <c r="E92" s="51"/>
      <c r="F92" s="52"/>
      <c r="G92" s="52"/>
      <c r="H92" s="51"/>
      <c r="I92" s="51"/>
      <c r="J92" s="53"/>
      <c r="K92" s="53"/>
      <c r="L92" s="54" t="str">
        <f t="shared" si="85"/>
        <v/>
      </c>
      <c r="M92" s="55" t="str">
        <f t="shared" si="86"/>
        <v/>
      </c>
      <c r="N92" s="56" t="str">
        <f t="shared" si="2"/>
        <v/>
      </c>
      <c r="O92" s="57" t="str">
        <f t="shared" si="87"/>
        <v/>
      </c>
      <c r="P92" s="58" t="str">
        <f t="shared" si="4"/>
        <v/>
      </c>
      <c r="Q92" s="59" t="str">
        <f t="shared" si="88"/>
        <v/>
      </c>
      <c r="R92" s="60" t="str">
        <f t="shared" si="6"/>
        <v/>
      </c>
      <c r="S92" s="55" t="str">
        <f t="shared" si="89"/>
        <v/>
      </c>
      <c r="T92" s="61" t="str">
        <f t="shared" si="90"/>
        <v/>
      </c>
      <c r="U92" s="62" t="str">
        <f t="shared" si="9"/>
        <v/>
      </c>
      <c r="V92" s="63" t="str">
        <f t="shared" si="91"/>
        <v/>
      </c>
      <c r="W92" s="64" t="str">
        <f t="shared" si="11"/>
        <v/>
      </c>
      <c r="X92" s="63" t="str">
        <f t="shared" si="92"/>
        <v/>
      </c>
      <c r="Y92" s="63" t="str">
        <f t="shared" si="93"/>
        <v/>
      </c>
      <c r="Z92" s="55" t="str">
        <f t="shared" si="94"/>
        <v/>
      </c>
      <c r="AA92" s="65" t="str">
        <f t="shared" si="95"/>
        <v/>
      </c>
      <c r="AB92" s="56" t="str">
        <f t="shared" si="16"/>
        <v/>
      </c>
      <c r="AC92" s="66" t="str">
        <f t="shared" si="96"/>
        <v/>
      </c>
      <c r="AD92" s="58" t="str">
        <f t="shared" si="97"/>
        <v/>
      </c>
      <c r="AE92" s="67" t="str">
        <f t="shared" si="98"/>
        <v/>
      </c>
      <c r="AF92" s="60" t="str">
        <f t="shared" si="99"/>
        <v/>
      </c>
      <c r="AG92" s="60" t="str">
        <f t="shared" si="100"/>
        <v/>
      </c>
      <c r="AH92" s="68" t="str">
        <f t="shared" si="101"/>
        <v/>
      </c>
      <c r="AI92" s="69" t="str">
        <f t="shared" si="23"/>
        <v/>
      </c>
      <c r="AJ92" s="63" t="str">
        <f t="shared" si="102"/>
        <v/>
      </c>
      <c r="AK92" s="63" t="str">
        <f t="shared" si="103"/>
        <v/>
      </c>
      <c r="AL92" s="63" t="str">
        <f t="shared" si="104"/>
        <v/>
      </c>
      <c r="AM92" s="63" t="str">
        <f t="shared" si="105"/>
        <v/>
      </c>
      <c r="AN92" s="63" t="str">
        <f t="shared" si="106"/>
        <v/>
      </c>
    </row>
    <row r="93" spans="1:40" ht="24.5" hidden="1" outlineLevel="1" thickTop="1" thickBot="1" x14ac:dyDescent="0.55000000000000004">
      <c r="C93" s="124"/>
      <c r="D93" s="125"/>
      <c r="E93" s="51"/>
      <c r="F93" s="52"/>
      <c r="G93" s="52"/>
      <c r="H93" s="51"/>
      <c r="I93" s="51"/>
      <c r="J93" s="53"/>
      <c r="K93" s="53"/>
      <c r="L93" s="54" t="str">
        <f t="shared" si="85"/>
        <v/>
      </c>
      <c r="M93" s="55" t="str">
        <f t="shared" si="86"/>
        <v/>
      </c>
      <c r="N93" s="56" t="str">
        <f t="shared" si="2"/>
        <v/>
      </c>
      <c r="O93" s="57" t="str">
        <f t="shared" si="87"/>
        <v/>
      </c>
      <c r="P93" s="58" t="str">
        <f t="shared" si="4"/>
        <v/>
      </c>
      <c r="Q93" s="59" t="str">
        <f t="shared" si="88"/>
        <v/>
      </c>
      <c r="R93" s="60" t="str">
        <f t="shared" si="6"/>
        <v/>
      </c>
      <c r="S93" s="55" t="str">
        <f t="shared" si="89"/>
        <v/>
      </c>
      <c r="T93" s="61" t="str">
        <f t="shared" si="90"/>
        <v/>
      </c>
      <c r="U93" s="62" t="str">
        <f t="shared" si="9"/>
        <v/>
      </c>
      <c r="V93" s="63" t="str">
        <f t="shared" si="91"/>
        <v/>
      </c>
      <c r="W93" s="64" t="str">
        <f t="shared" si="11"/>
        <v/>
      </c>
      <c r="X93" s="63" t="str">
        <f t="shared" si="92"/>
        <v/>
      </c>
      <c r="Y93" s="63" t="str">
        <f t="shared" si="93"/>
        <v/>
      </c>
      <c r="Z93" s="55" t="str">
        <f t="shared" si="94"/>
        <v/>
      </c>
      <c r="AA93" s="65" t="str">
        <f t="shared" si="95"/>
        <v/>
      </c>
      <c r="AB93" s="56" t="str">
        <f t="shared" si="16"/>
        <v/>
      </c>
      <c r="AC93" s="66" t="str">
        <f t="shared" si="96"/>
        <v/>
      </c>
      <c r="AD93" s="58" t="str">
        <f t="shared" si="97"/>
        <v/>
      </c>
      <c r="AE93" s="67" t="str">
        <f t="shared" si="98"/>
        <v/>
      </c>
      <c r="AF93" s="60" t="str">
        <f t="shared" si="99"/>
        <v/>
      </c>
      <c r="AG93" s="60" t="str">
        <f t="shared" si="100"/>
        <v/>
      </c>
      <c r="AH93" s="68" t="str">
        <f t="shared" si="101"/>
        <v/>
      </c>
      <c r="AI93" s="69" t="str">
        <f t="shared" si="23"/>
        <v/>
      </c>
      <c r="AJ93" s="63" t="str">
        <f t="shared" si="102"/>
        <v/>
      </c>
      <c r="AK93" s="63" t="str">
        <f t="shared" si="103"/>
        <v/>
      </c>
      <c r="AL93" s="63" t="str">
        <f t="shared" si="104"/>
        <v/>
      </c>
      <c r="AM93" s="63" t="str">
        <f t="shared" si="105"/>
        <v/>
      </c>
      <c r="AN93" s="63" t="str">
        <f t="shared" si="106"/>
        <v/>
      </c>
    </row>
    <row r="94" spans="1:40" ht="24.5" hidden="1" outlineLevel="1" thickTop="1" thickBot="1" x14ac:dyDescent="0.55000000000000004">
      <c r="C94" s="124"/>
      <c r="D94" s="125"/>
      <c r="E94" s="51"/>
      <c r="F94" s="52"/>
      <c r="G94" s="52"/>
      <c r="H94" s="51"/>
      <c r="I94" s="51"/>
      <c r="J94" s="53"/>
      <c r="K94" s="53"/>
      <c r="L94" s="54" t="str">
        <f t="shared" si="85"/>
        <v/>
      </c>
      <c r="M94" s="55" t="str">
        <f t="shared" si="86"/>
        <v/>
      </c>
      <c r="N94" s="56" t="str">
        <f t="shared" si="2"/>
        <v/>
      </c>
      <c r="O94" s="57" t="str">
        <f t="shared" si="87"/>
        <v/>
      </c>
      <c r="P94" s="58" t="str">
        <f t="shared" si="4"/>
        <v/>
      </c>
      <c r="Q94" s="59" t="str">
        <f t="shared" si="88"/>
        <v/>
      </c>
      <c r="R94" s="60" t="str">
        <f t="shared" si="6"/>
        <v/>
      </c>
      <c r="S94" s="55" t="str">
        <f t="shared" si="89"/>
        <v/>
      </c>
      <c r="T94" s="61" t="str">
        <f t="shared" si="90"/>
        <v/>
      </c>
      <c r="U94" s="62" t="str">
        <f t="shared" si="9"/>
        <v/>
      </c>
      <c r="V94" s="63" t="str">
        <f t="shared" si="91"/>
        <v/>
      </c>
      <c r="W94" s="64" t="str">
        <f t="shared" si="11"/>
        <v/>
      </c>
      <c r="X94" s="63" t="str">
        <f t="shared" si="92"/>
        <v/>
      </c>
      <c r="Y94" s="63" t="str">
        <f t="shared" si="93"/>
        <v/>
      </c>
      <c r="Z94" s="55" t="str">
        <f t="shared" si="94"/>
        <v/>
      </c>
      <c r="AA94" s="65" t="str">
        <f t="shared" si="95"/>
        <v/>
      </c>
      <c r="AB94" s="56" t="str">
        <f t="shared" si="16"/>
        <v/>
      </c>
      <c r="AC94" s="66" t="str">
        <f t="shared" si="96"/>
        <v/>
      </c>
      <c r="AD94" s="58" t="str">
        <f t="shared" si="97"/>
        <v/>
      </c>
      <c r="AE94" s="67" t="str">
        <f t="shared" si="98"/>
        <v/>
      </c>
      <c r="AF94" s="60" t="str">
        <f t="shared" si="99"/>
        <v/>
      </c>
      <c r="AG94" s="60" t="str">
        <f t="shared" si="100"/>
        <v/>
      </c>
      <c r="AH94" s="68" t="str">
        <f t="shared" si="101"/>
        <v/>
      </c>
      <c r="AI94" s="69" t="str">
        <f t="shared" si="23"/>
        <v/>
      </c>
      <c r="AJ94" s="63" t="str">
        <f t="shared" si="102"/>
        <v/>
      </c>
      <c r="AK94" s="63" t="str">
        <f t="shared" si="103"/>
        <v/>
      </c>
      <c r="AL94" s="63" t="str">
        <f t="shared" si="104"/>
        <v/>
      </c>
      <c r="AM94" s="63" t="str">
        <f t="shared" si="105"/>
        <v/>
      </c>
      <c r="AN94" s="63" t="str">
        <f t="shared" si="106"/>
        <v/>
      </c>
    </row>
    <row r="95" spans="1:40" ht="24" customHeight="1" collapsed="1" thickTop="1" x14ac:dyDescent="0.6">
      <c r="A95" s="94"/>
      <c r="B95" s="94"/>
      <c r="C95" s="94"/>
      <c r="D95" s="94"/>
      <c r="E95" s="94"/>
      <c r="F95" s="94"/>
      <c r="G95" s="94"/>
      <c r="H95" s="94"/>
      <c r="I95" s="94"/>
      <c r="J95" s="94"/>
      <c r="K95" s="94"/>
      <c r="L95" s="98" t="str">
        <f ca="1">_xlfn.CONCAT("]}, // ULTIMA LINEA DEL CANTO: ",L1)</f>
        <v>]}, // ULTIMA LINEA DEL CANTO: CREDO</v>
      </c>
      <c r="M95" s="94"/>
    </row>
    <row r="96" spans="1:40" ht="20.5" x14ac:dyDescent="0.35">
      <c r="L96" s="99" t="s">
        <v>1012</v>
      </c>
      <c r="M96" s="100"/>
    </row>
    <row r="97" spans="1:40" ht="15" hidden="1" outlineLevel="1" thickBot="1" x14ac:dyDescent="0.4">
      <c r="M97" s="100"/>
    </row>
    <row r="98" spans="1:40" ht="26.5" hidden="1" outlineLevel="1" thickTop="1" thickBot="1" x14ac:dyDescent="0.55000000000000004">
      <c r="A98" s="72"/>
      <c r="B98" s="72"/>
      <c r="C98" s="72"/>
      <c r="D98" s="73"/>
      <c r="E98" s="73"/>
      <c r="F98" s="73"/>
      <c r="G98" s="73"/>
      <c r="H98" s="73"/>
      <c r="I98" s="73"/>
      <c r="J98" s="73"/>
      <c r="K98" s="73"/>
      <c r="L98" s="74" t="s">
        <v>997</v>
      </c>
      <c r="M98" s="55"/>
      <c r="N98" s="56"/>
      <c r="O98" s="57"/>
      <c r="P98" s="58"/>
      <c r="Q98" s="59"/>
      <c r="R98" s="60" t="str">
        <f t="shared" ref="R98:R107" si="107">IF(N98="Do",10,IF(N98="Re",22,IF(N98="Mi",20,IF(N98="Fa",20,IF(N98="Sol",14,IF(N98="La",20,IF(N98="Si",20,IF(N98="Do#",14,IF(N98="Fa#",15,IF(N98="Sol#",20,IF(N98="Si♭",17,"")))))))))))</f>
        <v/>
      </c>
      <c r="S98" s="55"/>
      <c r="T98" s="61"/>
      <c r="U98" s="62"/>
      <c r="V98" s="63"/>
      <c r="W98" s="64"/>
      <c r="X98" s="63"/>
      <c r="Y98" s="63"/>
      <c r="Z98" s="55"/>
      <c r="AA98" s="65"/>
      <c r="AB98" s="56"/>
      <c r="AC98" s="66"/>
      <c r="AD98" s="58"/>
      <c r="AE98" s="67"/>
      <c r="AF98" s="60"/>
      <c r="AG98" s="60"/>
      <c r="AH98" s="68"/>
      <c r="AI98" s="69"/>
      <c r="AJ98" s="63"/>
      <c r="AK98" s="63"/>
      <c r="AL98" s="63"/>
      <c r="AM98" s="63"/>
      <c r="AN98" s="63"/>
    </row>
    <row r="99" spans="1:40" ht="24.5" hidden="1" outlineLevel="1" thickTop="1" thickBot="1" x14ac:dyDescent="0.55000000000000004">
      <c r="C99" s="78" t="s">
        <v>999</v>
      </c>
      <c r="D99" s="79"/>
      <c r="E99" s="79"/>
      <c r="F99" s="79"/>
      <c r="G99" s="79"/>
      <c r="H99" s="79"/>
      <c r="I99" s="79"/>
      <c r="J99" s="79"/>
      <c r="K99" s="79"/>
      <c r="L99" s="134" t="s">
        <v>1000</v>
      </c>
      <c r="M99" s="55" t="str">
        <f t="shared" ref="M99:M106" si="108">IF(N99="","","(")</f>
        <v/>
      </c>
      <c r="N99" s="56" t="str">
        <f t="shared" ref="N99:N106" si="109">IF(D99="","",D99)</f>
        <v/>
      </c>
      <c r="O99" s="57" t="str">
        <f t="shared" ref="O99:O106" si="110">IF(N99="","",",")</f>
        <v/>
      </c>
      <c r="P99" s="58" t="str">
        <f t="shared" ref="P99:P106" si="111">IF(E99="","",E99)</f>
        <v/>
      </c>
      <c r="Q99" s="59" t="str">
        <f t="shared" ref="Q99:Q106" si="112">IF(N99="","",",")</f>
        <v/>
      </c>
      <c r="R99" s="60" t="str">
        <f t="shared" si="107"/>
        <v/>
      </c>
      <c r="S99" s="55" t="str">
        <f t="shared" ref="S99:S106" si="113">IF(N99="","",")")</f>
        <v/>
      </c>
      <c r="T99" s="61" t="str">
        <f t="shared" ref="T99:T106" si="114">IF(U99="","","(")</f>
        <v/>
      </c>
      <c r="U99" s="62" t="str">
        <f t="shared" ref="U99:U106" si="115">IF(F99="","",F99)</f>
        <v/>
      </c>
      <c r="V99" s="63" t="str">
        <f t="shared" ref="V99:V106" si="116">IF(U99="","",",")</f>
        <v/>
      </c>
      <c r="W99" s="64" t="str">
        <f t="shared" ref="W99:W106" si="117">IF(G99="","",G99)</f>
        <v/>
      </c>
      <c r="X99" s="63" t="str">
        <f t="shared" ref="X99:X106" si="118">IF(U99="","",",")</f>
        <v/>
      </c>
      <c r="Y99" s="63" t="str">
        <f t="shared" ref="Y99:Y106" si="119">IF(U99="","",250)</f>
        <v/>
      </c>
      <c r="Z99" s="55" t="str">
        <f t="shared" ref="Z99:Z106" si="120">IF(U99="","",")")</f>
        <v/>
      </c>
      <c r="AA99" s="65" t="str">
        <f t="shared" ref="AA99:AA106" si="121">IF(AB99="","","(")</f>
        <v/>
      </c>
      <c r="AB99" s="56" t="str">
        <f t="shared" ref="AB99:AB106" si="122">IF(H99="","",H99)</f>
        <v/>
      </c>
      <c r="AC99" s="66" t="str">
        <f t="shared" ref="AC99:AC106" si="123">IF(AB99="","",",")</f>
        <v/>
      </c>
      <c r="AD99" s="58" t="str">
        <f t="shared" ref="AD99:AD106" si="124">IF(I99="","",I99)</f>
        <v/>
      </c>
      <c r="AE99" s="67" t="str">
        <f t="shared" ref="AE99:AE106" si="125">IF(AB99="","",",")</f>
        <v/>
      </c>
      <c r="AF99" s="60" t="str">
        <f t="shared" ref="AF99:AF106" si="126">IF(AB99="","",350)</f>
        <v/>
      </c>
      <c r="AG99" s="60" t="str">
        <f t="shared" ref="AG99:AG106" si="127">IF(AB99="","",")")</f>
        <v/>
      </c>
      <c r="AH99" s="68" t="str">
        <f t="shared" ref="AH99:AH106" si="128">IF(AI99="","","(")</f>
        <v/>
      </c>
      <c r="AI99" s="69" t="str">
        <f t="shared" ref="AI99:AI106" si="129">IF(J99="","",J99)</f>
        <v/>
      </c>
      <c r="AJ99" s="63" t="str">
        <f t="shared" ref="AJ99:AJ106" si="130">IF(AI99="","",",")</f>
        <v/>
      </c>
      <c r="AK99" s="63" t="str">
        <f t="shared" ref="AK99:AK106" si="131">IF(K99="","",K99)</f>
        <v/>
      </c>
      <c r="AL99" s="63" t="str">
        <f t="shared" ref="AL99:AL106" si="132">IF(AI99="","",",")</f>
        <v/>
      </c>
      <c r="AM99" s="63" t="str">
        <f t="shared" ref="AM99:AM106" si="133">IF(AI99="","",450)</f>
        <v/>
      </c>
      <c r="AN99" s="63" t="str">
        <f t="shared" ref="AN99:AN106" si="134">IF(AI99="","",")")</f>
        <v/>
      </c>
    </row>
    <row r="100" spans="1:40" ht="24.5" hidden="1" outlineLevel="1" thickTop="1" thickBot="1" x14ac:dyDescent="0.55000000000000004">
      <c r="B100" t="s">
        <v>1001</v>
      </c>
      <c r="C100" s="81" t="s">
        <v>1002</v>
      </c>
      <c r="D100" s="82"/>
      <c r="E100" s="82"/>
      <c r="F100" s="82"/>
      <c r="G100" s="82"/>
      <c r="H100" s="82"/>
      <c r="I100" s="82"/>
      <c r="J100" s="82"/>
      <c r="K100" s="82"/>
      <c r="L100" s="135" t="str">
        <f>IF(C100="","",_xlfn.CONCAT("       triggerLine: ","""",C100,", ",M100:AN100,""", sC: ","""",B100,""", lines: ["))</f>
        <v xml:space="preserve">       triggerLine: "ASAMBLEA UNO, ", sC: "ta as", lines: [</v>
      </c>
      <c r="M100" s="55" t="str">
        <f t="shared" si="108"/>
        <v/>
      </c>
      <c r="N100" s="56" t="str">
        <f t="shared" si="109"/>
        <v/>
      </c>
      <c r="O100" s="57" t="str">
        <f t="shared" si="110"/>
        <v/>
      </c>
      <c r="P100" s="58" t="str">
        <f t="shared" si="111"/>
        <v/>
      </c>
      <c r="Q100" s="59" t="str">
        <f t="shared" si="112"/>
        <v/>
      </c>
      <c r="R100" s="60" t="str">
        <f t="shared" si="107"/>
        <v/>
      </c>
      <c r="S100" s="55" t="str">
        <f t="shared" si="113"/>
        <v/>
      </c>
      <c r="T100" s="61" t="str">
        <f t="shared" si="114"/>
        <v/>
      </c>
      <c r="U100" s="62" t="str">
        <f t="shared" si="115"/>
        <v/>
      </c>
      <c r="V100" s="63" t="str">
        <f t="shared" si="116"/>
        <v/>
      </c>
      <c r="W100" s="64" t="str">
        <f t="shared" si="117"/>
        <v/>
      </c>
      <c r="X100" s="63" t="str">
        <f t="shared" si="118"/>
        <v/>
      </c>
      <c r="Y100" s="63" t="str">
        <f t="shared" si="119"/>
        <v/>
      </c>
      <c r="Z100" s="55" t="str">
        <f t="shared" si="120"/>
        <v/>
      </c>
      <c r="AA100" s="65" t="str">
        <f t="shared" si="121"/>
        <v/>
      </c>
      <c r="AB100" s="56" t="str">
        <f t="shared" si="122"/>
        <v/>
      </c>
      <c r="AC100" s="66" t="str">
        <f t="shared" si="123"/>
        <v/>
      </c>
      <c r="AD100" s="58" t="str">
        <f t="shared" si="124"/>
        <v/>
      </c>
      <c r="AE100" s="67" t="str">
        <f t="shared" si="125"/>
        <v/>
      </c>
      <c r="AF100" s="60" t="str">
        <f t="shared" si="126"/>
        <v/>
      </c>
      <c r="AG100" s="60" t="str">
        <f t="shared" si="127"/>
        <v/>
      </c>
      <c r="AH100" s="68" t="str">
        <f t="shared" si="128"/>
        <v/>
      </c>
      <c r="AI100" s="69" t="str">
        <f t="shared" si="129"/>
        <v/>
      </c>
      <c r="AJ100" s="63" t="str">
        <f t="shared" si="130"/>
        <v/>
      </c>
      <c r="AK100" s="63" t="str">
        <f t="shared" si="131"/>
        <v/>
      </c>
      <c r="AL100" s="63" t="str">
        <f t="shared" si="132"/>
        <v/>
      </c>
      <c r="AM100" s="63" t="str">
        <f t="shared" si="133"/>
        <v/>
      </c>
      <c r="AN100" s="63" t="str">
        <f t="shared" si="134"/>
        <v/>
      </c>
    </row>
    <row r="101" spans="1:40" ht="24.5" hidden="1" outlineLevel="1" thickTop="1" thickBot="1" x14ac:dyDescent="0.55000000000000004">
      <c r="B101" t="s">
        <v>1003</v>
      </c>
      <c r="C101" s="84" t="s">
        <v>1004</v>
      </c>
      <c r="D101" s="85"/>
      <c r="E101" s="85"/>
      <c r="F101" s="85"/>
      <c r="G101" s="85"/>
      <c r="H101" s="86"/>
      <c r="I101" s="86"/>
      <c r="J101" s="86"/>
      <c r="K101" s="86"/>
      <c r="L101" s="136" t="str">
        <f>IF(C101="","",_xlfn.CONCAT("            { line: ","""",C101,", ",M101:AN101,""", sC: ","""",B101,"""},"))</f>
        <v xml:space="preserve">            { line: "ASAMBLEA DOS, ", sC: "as"},</v>
      </c>
      <c r="M101" s="55" t="str">
        <f t="shared" si="108"/>
        <v/>
      </c>
      <c r="N101" s="56" t="str">
        <f t="shared" si="109"/>
        <v/>
      </c>
      <c r="O101" s="57" t="str">
        <f t="shared" si="110"/>
        <v/>
      </c>
      <c r="P101" s="58" t="str">
        <f t="shared" si="111"/>
        <v/>
      </c>
      <c r="Q101" s="59" t="str">
        <f t="shared" si="112"/>
        <v/>
      </c>
      <c r="R101" s="60" t="str">
        <f t="shared" si="107"/>
        <v/>
      </c>
      <c r="S101" s="55" t="str">
        <f t="shared" si="113"/>
        <v/>
      </c>
      <c r="T101" s="61" t="str">
        <f t="shared" si="114"/>
        <v/>
      </c>
      <c r="U101" s="62" t="str">
        <f t="shared" si="115"/>
        <v/>
      </c>
      <c r="V101" s="63" t="str">
        <f t="shared" si="116"/>
        <v/>
      </c>
      <c r="W101" s="64" t="str">
        <f t="shared" si="117"/>
        <v/>
      </c>
      <c r="X101" s="63" t="str">
        <f t="shared" si="118"/>
        <v/>
      </c>
      <c r="Y101" s="63" t="str">
        <f t="shared" si="119"/>
        <v/>
      </c>
      <c r="Z101" s="55" t="str">
        <f t="shared" si="120"/>
        <v/>
      </c>
      <c r="AA101" s="65" t="str">
        <f t="shared" si="121"/>
        <v/>
      </c>
      <c r="AB101" s="56" t="str">
        <f t="shared" si="122"/>
        <v/>
      </c>
      <c r="AC101" s="66" t="str">
        <f t="shared" si="123"/>
        <v/>
      </c>
      <c r="AD101" s="58" t="str">
        <f t="shared" si="124"/>
        <v/>
      </c>
      <c r="AE101" s="67" t="str">
        <f t="shared" si="125"/>
        <v/>
      </c>
      <c r="AF101" s="60" t="str">
        <f t="shared" si="126"/>
        <v/>
      </c>
      <c r="AG101" s="60" t="str">
        <f t="shared" si="127"/>
        <v/>
      </c>
      <c r="AH101" s="68" t="str">
        <f t="shared" si="128"/>
        <v/>
      </c>
      <c r="AI101" s="69" t="str">
        <f t="shared" si="129"/>
        <v/>
      </c>
      <c r="AJ101" s="63" t="str">
        <f t="shared" si="130"/>
        <v/>
      </c>
      <c r="AK101" s="63" t="str">
        <f t="shared" si="131"/>
        <v/>
      </c>
      <c r="AL101" s="63" t="str">
        <f t="shared" si="132"/>
        <v/>
      </c>
      <c r="AM101" s="63" t="str">
        <f t="shared" si="133"/>
        <v/>
      </c>
      <c r="AN101" s="63" t="str">
        <f t="shared" si="134"/>
        <v/>
      </c>
    </row>
    <row r="102" spans="1:40" ht="24.5" hidden="1" outlineLevel="1" thickTop="1" thickBot="1" x14ac:dyDescent="0.55000000000000004">
      <c r="B102" t="s">
        <v>1003</v>
      </c>
      <c r="C102" s="84" t="s">
        <v>1005</v>
      </c>
      <c r="D102" s="88"/>
      <c r="E102" s="88"/>
      <c r="F102" s="88"/>
      <c r="G102" s="88"/>
      <c r="H102" s="89"/>
      <c r="I102" s="89"/>
      <c r="J102" s="89"/>
      <c r="K102" s="89"/>
      <c r="L102" s="136" t="str">
        <f>IF(C102="","",_xlfn.CONCAT("            { line: ","""",C102,", ",M102:AN102,""", sC: ","""",B102,"""},"))</f>
        <v xml:space="preserve">            { line: "ASAMBLEA TRES, ", sC: "as"},</v>
      </c>
      <c r="M102" s="55" t="str">
        <f t="shared" si="108"/>
        <v/>
      </c>
      <c r="N102" s="56" t="str">
        <f t="shared" si="109"/>
        <v/>
      </c>
      <c r="O102" s="57" t="str">
        <f t="shared" si="110"/>
        <v/>
      </c>
      <c r="P102" s="58" t="str">
        <f t="shared" si="111"/>
        <v/>
      </c>
      <c r="Q102" s="59" t="str">
        <f t="shared" si="112"/>
        <v/>
      </c>
      <c r="R102" s="60" t="str">
        <f t="shared" si="107"/>
        <v/>
      </c>
      <c r="S102" s="55" t="str">
        <f t="shared" si="113"/>
        <v/>
      </c>
      <c r="T102" s="61" t="str">
        <f t="shared" si="114"/>
        <v/>
      </c>
      <c r="U102" s="62" t="str">
        <f t="shared" si="115"/>
        <v/>
      </c>
      <c r="V102" s="63" t="str">
        <f t="shared" si="116"/>
        <v/>
      </c>
      <c r="W102" s="64" t="str">
        <f t="shared" si="117"/>
        <v/>
      </c>
      <c r="X102" s="63" t="str">
        <f t="shared" si="118"/>
        <v/>
      </c>
      <c r="Y102" s="63" t="str">
        <f t="shared" si="119"/>
        <v/>
      </c>
      <c r="Z102" s="55" t="str">
        <f t="shared" si="120"/>
        <v/>
      </c>
      <c r="AA102" s="65" t="str">
        <f t="shared" si="121"/>
        <v/>
      </c>
      <c r="AB102" s="56" t="str">
        <f t="shared" si="122"/>
        <v/>
      </c>
      <c r="AC102" s="66" t="str">
        <f t="shared" si="123"/>
        <v/>
      </c>
      <c r="AD102" s="58" t="str">
        <f t="shared" si="124"/>
        <v/>
      </c>
      <c r="AE102" s="67" t="str">
        <f t="shared" si="125"/>
        <v/>
      </c>
      <c r="AF102" s="60" t="str">
        <f t="shared" si="126"/>
        <v/>
      </c>
      <c r="AG102" s="60" t="str">
        <f t="shared" si="127"/>
        <v/>
      </c>
      <c r="AH102" s="68" t="str">
        <f t="shared" si="128"/>
        <v/>
      </c>
      <c r="AI102" s="69" t="str">
        <f t="shared" si="129"/>
        <v/>
      </c>
      <c r="AJ102" s="63" t="str">
        <f t="shared" si="130"/>
        <v/>
      </c>
      <c r="AK102" s="63" t="str">
        <f t="shared" si="131"/>
        <v/>
      </c>
      <c r="AL102" s="63" t="str">
        <f t="shared" si="132"/>
        <v/>
      </c>
      <c r="AM102" s="63" t="str">
        <f t="shared" si="133"/>
        <v/>
      </c>
      <c r="AN102" s="63" t="str">
        <f t="shared" si="134"/>
        <v/>
      </c>
    </row>
    <row r="103" spans="1:40" ht="24.5" hidden="1" outlineLevel="1" thickTop="1" thickBot="1" x14ac:dyDescent="0.55000000000000004">
      <c r="B103" t="s">
        <v>1003</v>
      </c>
      <c r="C103" s="84" t="s">
        <v>1006</v>
      </c>
      <c r="D103" s="85"/>
      <c r="E103" s="85"/>
      <c r="F103" s="85"/>
      <c r="G103" s="85"/>
      <c r="H103" s="86"/>
      <c r="I103" s="86"/>
      <c r="J103" s="86"/>
      <c r="K103" s="86"/>
      <c r="L103" s="136" t="str">
        <f>IF(C103="","",_xlfn.CONCAT("            { line: ","""",C103,", ",M103:AN103,""", sC: ","""",B103,"""},"))</f>
        <v xml:space="preserve">            { line: "ASAMBLEA CUATRO, ", sC: "as"},</v>
      </c>
      <c r="M103" s="55" t="str">
        <f t="shared" si="108"/>
        <v/>
      </c>
      <c r="N103" s="56" t="str">
        <f t="shared" si="109"/>
        <v/>
      </c>
      <c r="O103" s="57" t="str">
        <f t="shared" si="110"/>
        <v/>
      </c>
      <c r="P103" s="58" t="str">
        <f t="shared" si="111"/>
        <v/>
      </c>
      <c r="Q103" s="59" t="str">
        <f t="shared" si="112"/>
        <v/>
      </c>
      <c r="R103" s="60" t="str">
        <f t="shared" si="107"/>
        <v/>
      </c>
      <c r="S103" s="55" t="str">
        <f t="shared" si="113"/>
        <v/>
      </c>
      <c r="T103" s="61" t="str">
        <f t="shared" si="114"/>
        <v/>
      </c>
      <c r="U103" s="62" t="str">
        <f t="shared" si="115"/>
        <v/>
      </c>
      <c r="V103" s="63" t="str">
        <f t="shared" si="116"/>
        <v/>
      </c>
      <c r="W103" s="64" t="str">
        <f t="shared" si="117"/>
        <v/>
      </c>
      <c r="X103" s="63" t="str">
        <f t="shared" si="118"/>
        <v/>
      </c>
      <c r="Y103" s="63" t="str">
        <f t="shared" si="119"/>
        <v/>
      </c>
      <c r="Z103" s="55" t="str">
        <f t="shared" si="120"/>
        <v/>
      </c>
      <c r="AA103" s="65" t="str">
        <f t="shared" si="121"/>
        <v/>
      </c>
      <c r="AB103" s="56" t="str">
        <f t="shared" si="122"/>
        <v/>
      </c>
      <c r="AC103" s="66" t="str">
        <f t="shared" si="123"/>
        <v/>
      </c>
      <c r="AD103" s="58" t="str">
        <f t="shared" si="124"/>
        <v/>
      </c>
      <c r="AE103" s="67" t="str">
        <f t="shared" si="125"/>
        <v/>
      </c>
      <c r="AF103" s="60" t="str">
        <f t="shared" si="126"/>
        <v/>
      </c>
      <c r="AG103" s="60" t="str">
        <f t="shared" si="127"/>
        <v/>
      </c>
      <c r="AH103" s="68" t="str">
        <f t="shared" si="128"/>
        <v/>
      </c>
      <c r="AI103" s="69" t="str">
        <f t="shared" si="129"/>
        <v/>
      </c>
      <c r="AJ103" s="63" t="str">
        <f t="shared" si="130"/>
        <v/>
      </c>
      <c r="AK103" s="63" t="str">
        <f t="shared" si="131"/>
        <v/>
      </c>
      <c r="AL103" s="63" t="str">
        <f t="shared" si="132"/>
        <v/>
      </c>
      <c r="AM103" s="63" t="str">
        <f t="shared" si="133"/>
        <v/>
      </c>
      <c r="AN103" s="63" t="str">
        <f t="shared" si="134"/>
        <v/>
      </c>
    </row>
    <row r="104" spans="1:40" ht="24.5" hidden="1" outlineLevel="1" thickTop="1" thickBot="1" x14ac:dyDescent="0.55000000000000004">
      <c r="B104" t="s">
        <v>1003</v>
      </c>
      <c r="C104" s="84" t="s">
        <v>1007</v>
      </c>
      <c r="D104" s="88"/>
      <c r="E104" s="88"/>
      <c r="F104" s="88"/>
      <c r="G104" s="88"/>
      <c r="H104" s="89"/>
      <c r="I104" s="89"/>
      <c r="J104" s="89"/>
      <c r="K104" s="89"/>
      <c r="L104" s="136" t="str">
        <f>IF(C104="","",_xlfn.CONCAT("            { line: ","""",C104,", ",M104:AN104,""", sC: ","""",B104,"""},"))</f>
        <v xml:space="preserve">            { line: "ASAMBLEA CISCO, ", sC: "as"},</v>
      </c>
      <c r="M104" s="55" t="str">
        <f t="shared" si="108"/>
        <v/>
      </c>
      <c r="N104" s="56" t="str">
        <f t="shared" si="109"/>
        <v/>
      </c>
      <c r="O104" s="57" t="str">
        <f t="shared" si="110"/>
        <v/>
      </c>
      <c r="P104" s="58" t="str">
        <f t="shared" si="111"/>
        <v/>
      </c>
      <c r="Q104" s="59" t="str">
        <f t="shared" si="112"/>
        <v/>
      </c>
      <c r="R104" s="60" t="str">
        <f t="shared" si="107"/>
        <v/>
      </c>
      <c r="S104" s="55" t="str">
        <f t="shared" si="113"/>
        <v/>
      </c>
      <c r="T104" s="61" t="str">
        <f t="shared" si="114"/>
        <v/>
      </c>
      <c r="U104" s="62" t="str">
        <f t="shared" si="115"/>
        <v/>
      </c>
      <c r="V104" s="63" t="str">
        <f t="shared" si="116"/>
        <v/>
      </c>
      <c r="W104" s="64" t="str">
        <f t="shared" si="117"/>
        <v/>
      </c>
      <c r="X104" s="63" t="str">
        <f t="shared" si="118"/>
        <v/>
      </c>
      <c r="Y104" s="63" t="str">
        <f t="shared" si="119"/>
        <v/>
      </c>
      <c r="Z104" s="55" t="str">
        <f t="shared" si="120"/>
        <v/>
      </c>
      <c r="AA104" s="65" t="str">
        <f t="shared" si="121"/>
        <v/>
      </c>
      <c r="AB104" s="56" t="str">
        <f t="shared" si="122"/>
        <v/>
      </c>
      <c r="AC104" s="66" t="str">
        <f t="shared" si="123"/>
        <v/>
      </c>
      <c r="AD104" s="58" t="str">
        <f t="shared" si="124"/>
        <v/>
      </c>
      <c r="AE104" s="67" t="str">
        <f t="shared" si="125"/>
        <v/>
      </c>
      <c r="AF104" s="60" t="str">
        <f t="shared" si="126"/>
        <v/>
      </c>
      <c r="AG104" s="60" t="str">
        <f t="shared" si="127"/>
        <v/>
      </c>
      <c r="AH104" s="68" t="str">
        <f t="shared" si="128"/>
        <v/>
      </c>
      <c r="AI104" s="69" t="str">
        <f t="shared" si="129"/>
        <v/>
      </c>
      <c r="AJ104" s="63" t="str">
        <f t="shared" si="130"/>
        <v/>
      </c>
      <c r="AK104" s="63" t="str">
        <f t="shared" si="131"/>
        <v/>
      </c>
      <c r="AL104" s="63" t="str">
        <f t="shared" si="132"/>
        <v/>
      </c>
      <c r="AM104" s="63" t="str">
        <f t="shared" si="133"/>
        <v/>
      </c>
      <c r="AN104" s="63" t="str">
        <f t="shared" si="134"/>
        <v/>
      </c>
    </row>
    <row r="105" spans="1:40" ht="24.5" hidden="1" outlineLevel="1" thickTop="1" thickBot="1" x14ac:dyDescent="0.55000000000000004">
      <c r="B105" t="s">
        <v>1003</v>
      </c>
      <c r="C105" s="84" t="s">
        <v>1008</v>
      </c>
      <c r="D105" s="90"/>
      <c r="E105" s="90"/>
      <c r="F105" s="90"/>
      <c r="G105" s="90"/>
      <c r="H105" s="91"/>
      <c r="I105" s="91"/>
      <c r="J105" s="91"/>
      <c r="K105" s="91"/>
      <c r="L105" s="136" t="str">
        <f>IF(C105="","",_xlfn.CONCAT("            { line: ","""",C105,", ",M105:AN105,""", sC: ","""",B105,"""},"))</f>
        <v xml:space="preserve">            { line: "ASAMBLEA SEIS, ", sC: "as"},</v>
      </c>
      <c r="M105" s="55" t="str">
        <f t="shared" si="108"/>
        <v/>
      </c>
      <c r="N105" s="56" t="str">
        <f t="shared" si="109"/>
        <v/>
      </c>
      <c r="O105" s="57" t="str">
        <f t="shared" si="110"/>
        <v/>
      </c>
      <c r="P105" s="58" t="str">
        <f t="shared" si="111"/>
        <v/>
      </c>
      <c r="Q105" s="59" t="str">
        <f t="shared" si="112"/>
        <v/>
      </c>
      <c r="R105" s="60" t="str">
        <f t="shared" si="107"/>
        <v/>
      </c>
      <c r="S105" s="55" t="str">
        <f t="shared" si="113"/>
        <v/>
      </c>
      <c r="T105" s="61" t="str">
        <f t="shared" si="114"/>
        <v/>
      </c>
      <c r="U105" s="62" t="str">
        <f t="shared" si="115"/>
        <v/>
      </c>
      <c r="V105" s="63" t="str">
        <f t="shared" si="116"/>
        <v/>
      </c>
      <c r="W105" s="64" t="str">
        <f t="shared" si="117"/>
        <v/>
      </c>
      <c r="X105" s="63" t="str">
        <f t="shared" si="118"/>
        <v/>
      </c>
      <c r="Y105" s="63" t="str">
        <f t="shared" si="119"/>
        <v/>
      </c>
      <c r="Z105" s="55" t="str">
        <f t="shared" si="120"/>
        <v/>
      </c>
      <c r="AA105" s="65" t="str">
        <f t="shared" si="121"/>
        <v/>
      </c>
      <c r="AB105" s="56" t="str">
        <f t="shared" si="122"/>
        <v/>
      </c>
      <c r="AC105" s="66" t="str">
        <f t="shared" si="123"/>
        <v/>
      </c>
      <c r="AD105" s="58" t="str">
        <f t="shared" si="124"/>
        <v/>
      </c>
      <c r="AE105" s="67" t="str">
        <f t="shared" si="125"/>
        <v/>
      </c>
      <c r="AF105" s="60" t="str">
        <f t="shared" si="126"/>
        <v/>
      </c>
      <c r="AG105" s="60" t="str">
        <f t="shared" si="127"/>
        <v/>
      </c>
      <c r="AH105" s="68" t="str">
        <f t="shared" si="128"/>
        <v/>
      </c>
      <c r="AI105" s="69" t="str">
        <f t="shared" si="129"/>
        <v/>
      </c>
      <c r="AJ105" s="63" t="str">
        <f t="shared" si="130"/>
        <v/>
      </c>
      <c r="AK105" s="63" t="str">
        <f t="shared" si="131"/>
        <v/>
      </c>
      <c r="AL105" s="63" t="str">
        <f t="shared" si="132"/>
        <v/>
      </c>
      <c r="AM105" s="63" t="str">
        <f t="shared" si="133"/>
        <v/>
      </c>
      <c r="AN105" s="63" t="str">
        <f t="shared" si="134"/>
        <v/>
      </c>
    </row>
    <row r="106" spans="1:40" ht="24.5" hidden="1" outlineLevel="1" thickTop="1" thickBot="1" x14ac:dyDescent="0.55000000000000004">
      <c r="B106" t="s">
        <v>1003</v>
      </c>
      <c r="C106" s="92" t="s">
        <v>1009</v>
      </c>
      <c r="D106" s="82"/>
      <c r="E106" s="82"/>
      <c r="F106" s="82"/>
      <c r="G106" s="82"/>
      <c r="H106" s="82"/>
      <c r="I106" s="82"/>
      <c r="J106" s="82"/>
      <c r="K106" s="82"/>
      <c r="L106" s="137" t="str">
        <f>IF(C106="","",_xlfn.CONCAT("            { line: ","""",C106,", ",M106:AN106,""", sC: ","""",B106,"""},  ]},"))</f>
        <v xml:space="preserve">            { line: "ASAMBLEA CIERRE, ", sC: "as"},  ]},</v>
      </c>
      <c r="M106" s="55" t="str">
        <f t="shared" si="108"/>
        <v/>
      </c>
      <c r="N106" s="56" t="str">
        <f t="shared" si="109"/>
        <v/>
      </c>
      <c r="O106" s="57" t="str">
        <f t="shared" si="110"/>
        <v/>
      </c>
      <c r="P106" s="58" t="str">
        <f t="shared" si="111"/>
        <v/>
      </c>
      <c r="Q106" s="59" t="str">
        <f t="shared" si="112"/>
        <v/>
      </c>
      <c r="R106" s="60" t="str">
        <f t="shared" si="107"/>
        <v/>
      </c>
      <c r="S106" s="55" t="str">
        <f t="shared" si="113"/>
        <v/>
      </c>
      <c r="T106" s="61" t="str">
        <f t="shared" si="114"/>
        <v/>
      </c>
      <c r="U106" s="62" t="str">
        <f t="shared" si="115"/>
        <v/>
      </c>
      <c r="V106" s="63" t="str">
        <f t="shared" si="116"/>
        <v/>
      </c>
      <c r="W106" s="64" t="str">
        <f t="shared" si="117"/>
        <v/>
      </c>
      <c r="X106" s="63" t="str">
        <f t="shared" si="118"/>
        <v/>
      </c>
      <c r="Y106" s="63" t="str">
        <f t="shared" si="119"/>
        <v/>
      </c>
      <c r="Z106" s="55" t="str">
        <f t="shared" si="120"/>
        <v/>
      </c>
      <c r="AA106" s="65" t="str">
        <f t="shared" si="121"/>
        <v/>
      </c>
      <c r="AB106" s="56" t="str">
        <f t="shared" si="122"/>
        <v/>
      </c>
      <c r="AC106" s="66" t="str">
        <f t="shared" si="123"/>
        <v/>
      </c>
      <c r="AD106" s="58" t="str">
        <f t="shared" si="124"/>
        <v/>
      </c>
      <c r="AE106" s="67" t="str">
        <f t="shared" si="125"/>
        <v/>
      </c>
      <c r="AF106" s="60" t="str">
        <f t="shared" si="126"/>
        <v/>
      </c>
      <c r="AG106" s="60" t="str">
        <f t="shared" si="127"/>
        <v/>
      </c>
      <c r="AH106" s="68" t="str">
        <f t="shared" si="128"/>
        <v/>
      </c>
      <c r="AI106" s="69" t="str">
        <f t="shared" si="129"/>
        <v/>
      </c>
      <c r="AJ106" s="63" t="str">
        <f t="shared" si="130"/>
        <v/>
      </c>
      <c r="AK106" s="63" t="str">
        <f t="shared" si="131"/>
        <v/>
      </c>
      <c r="AL106" s="63" t="str">
        <f t="shared" si="132"/>
        <v/>
      </c>
      <c r="AM106" s="63" t="str">
        <f t="shared" si="133"/>
        <v/>
      </c>
      <c r="AN106" s="63" t="str">
        <f t="shared" si="134"/>
        <v/>
      </c>
    </row>
    <row r="107" spans="1:40" ht="26.5" hidden="1" outlineLevel="1" thickTop="1" thickBot="1" x14ac:dyDescent="0.55000000000000004">
      <c r="A107" s="72"/>
      <c r="B107" s="72"/>
      <c r="C107" s="72"/>
      <c r="D107" s="73"/>
      <c r="E107" s="73"/>
      <c r="F107" s="73"/>
      <c r="G107" s="73"/>
      <c r="H107" s="73"/>
      <c r="I107" s="73"/>
      <c r="J107" s="73"/>
      <c r="K107" s="73"/>
      <c r="L107" s="74" t="s">
        <v>997</v>
      </c>
      <c r="M107" s="55"/>
      <c r="N107" s="56"/>
      <c r="O107" s="57"/>
      <c r="P107" s="58"/>
      <c r="Q107" s="59"/>
      <c r="R107" s="60" t="str">
        <f t="shared" si="107"/>
        <v/>
      </c>
      <c r="S107" s="55"/>
      <c r="T107" s="61"/>
      <c r="U107" s="62"/>
      <c r="V107" s="63"/>
      <c r="W107" s="64"/>
      <c r="X107" s="63"/>
      <c r="Y107" s="63"/>
      <c r="Z107" s="55"/>
      <c r="AA107" s="65"/>
      <c r="AB107" s="56"/>
      <c r="AC107" s="66"/>
      <c r="AD107" s="58"/>
      <c r="AE107" s="67"/>
      <c r="AF107" s="60"/>
      <c r="AG107" s="60"/>
      <c r="AH107" s="68"/>
      <c r="AI107" s="69"/>
      <c r="AJ107" s="63"/>
      <c r="AK107" s="63"/>
      <c r="AL107" s="63"/>
      <c r="AM107" s="63"/>
      <c r="AN107" s="63"/>
    </row>
    <row r="108" spans="1:40" collapsed="1" x14ac:dyDescent="0.3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8417" r:id="rId4" name="Button 1">
              <controlPr defaultSize="0" print="0" autoFill="0" autoPict="0" macro="[0]!JS_Click">
                <anchor moveWithCells="1" sizeWithCells="1">
                  <from>
                    <xdr:col>3</xdr:col>
                    <xdr:colOff>412750</xdr:colOff>
                    <xdr:row>0</xdr:row>
                    <xdr:rowOff>69850</xdr:rowOff>
                  </from>
                  <to>
                    <xdr:col>8</xdr:col>
                    <xdr:colOff>266700</xdr:colOff>
                    <xdr:row>0</xdr:row>
                    <xdr:rowOff>781050</xdr:rowOff>
                  </to>
                </anchor>
              </controlPr>
            </control>
          </mc:Choice>
        </mc:AlternateContent>
      </controls>
    </mc:Choice>
  </mc:AlternateContent>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F15066-FD72-4D82-9373-10DD4BA3DA4F}">
  <sheetPr codeName="Sheet78">
    <tabColor rgb="FF00B0F0"/>
  </sheetPr>
  <dimension ref="A1:AN64"/>
  <sheetViews>
    <sheetView zoomScale="85" zoomScaleNormal="85" workbookViewId="0">
      <pane xSplit="2" ySplit="1" topLeftCell="C14" activePane="bottomRight" state="frozen"/>
      <selection pane="topRight" activeCell="C1" sqref="C1"/>
      <selection pane="bottomLeft" activeCell="A2" sqref="A2"/>
      <selection pane="bottomRight" activeCell="A3" sqref="A3"/>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v>188</v>
      </c>
      <c r="E1" s="39"/>
      <c r="F1" s="39"/>
      <c r="G1" s="39"/>
      <c r="H1" s="39"/>
      <c r="I1" s="39"/>
      <c r="J1" s="39"/>
      <c r="K1" s="39"/>
      <c r="L1" s="40" t="str">
        <f>UPPER(VLOOKUP(C1,Table223[],3,FALSE))</f>
        <v>GLORIA A DIOS EN LO ALTO DEL CIELO</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_xlfn.CONCAT("║           ",L1,"               ║")</f>
        <v>║           GLORIA A DIOS EN LO ALTO DEL CIELO               ║</v>
      </c>
    </row>
    <row r="5" spans="2:32" ht="23" x14ac:dyDescent="0.35">
      <c r="L5" s="45" t="s">
        <v>986</v>
      </c>
    </row>
    <row r="6" spans="2:32" ht="23" x14ac:dyDescent="0.35">
      <c r="L6" s="46" t="s">
        <v>987</v>
      </c>
    </row>
    <row r="7" spans="2:32" ht="23" x14ac:dyDescent="0.3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gloriaadiosenloaltodelcielo</v>
      </c>
      <c r="L7" s="47" t="str">
        <f>_xlfn.CONCAT("        id: ","""",C7,"""",",")</f>
        <v xml:space="preserve">        id: "gloriaadiosenloaltodelcielo",</v>
      </c>
    </row>
    <row r="8" spans="2:32" ht="23" x14ac:dyDescent="0.35">
      <c r="C8" t="str">
        <f>PROPER(L1)</f>
        <v>Gloria A Dios En Lo Alto Del Cielo</v>
      </c>
      <c r="L8" s="47" t="str">
        <f>_xlfn.CONCAT("        tt: ","""",C8,"""",",")</f>
        <v xml:space="preserve">        tt: "Gloria A Dios En Lo Alto Del Cielo",</v>
      </c>
    </row>
    <row r="9" spans="2:32" ht="23" x14ac:dyDescent="0.35">
      <c r="C9" t="str">
        <f>PROPER(L1)</f>
        <v>Gloria A Dios En Lo Alto Del Cielo</v>
      </c>
      <c r="L9" s="47" t="str">
        <f>_xlfn.CONCAT("        title: ","""",C9,"""",",")</f>
        <v xml:space="preserve">        title: "Gloria A Dios En Lo Alto Del Cielo",</v>
      </c>
    </row>
    <row r="10" spans="2:32" ht="23" x14ac:dyDescent="0.35">
      <c r="C10" t="str">
        <f>VLOOKUP(C1,Table223[],4,FALSE)</f>
        <v>Himno Litúrgico</v>
      </c>
      <c r="L10" s="47" t="str">
        <f>_xlfn.CONCAT("        ","subtitle: ","""",C10,"""",",")</f>
        <v xml:space="preserve">        subtitle: "Himno Litúrgico",</v>
      </c>
    </row>
    <row r="11" spans="2:32" ht="23" x14ac:dyDescent="0.35">
      <c r="C11" t="str">
        <f>_xlfn.CONCAT("category: [",VLOOKUP(C1,Table223[],16,FALSE),"],")</f>
        <v>category: ["Liturgia","Navidad","Orinario","Pascua"],</v>
      </c>
      <c r="L11" s="47" t="str">
        <f>_xlfn.CONCAT("        ",C11)</f>
        <v xml:space="preserve">        category: ["Liturgia","Navidad","Orinario","Pascua"],</v>
      </c>
    </row>
    <row r="12" spans="2:32" ht="23" x14ac:dyDescent="0.35">
      <c r="C12" t="str">
        <f>VLOOKUP(C1,Table223[],5,FALSE)</f>
        <v>Liturgia</v>
      </c>
      <c r="L12" s="47" t="str">
        <f>_xlfn.CONCAT("        catCanto: ","""",C12,"""",",   // Precatecumenado | Catecumenado | Liturgia | Eleccion")</f>
        <v xml:space="preserve">        catCanto: "Liturgia",   // Precatecumenado | Catecumenado | Liturgia | Eleccion</v>
      </c>
    </row>
    <row r="13" spans="2:32" ht="23" x14ac:dyDescent="0.35">
      <c r="L13" s="47" t="str">
        <f>_xlfn.CONCAT("        cejilla: ","""",C13,"""",",")</f>
        <v xml:space="preserve">        cejilla: "",</v>
      </c>
    </row>
    <row r="14" spans="2:32" ht="23" x14ac:dyDescent="0.35">
      <c r="L14" s="47" t="str">
        <f>_xlfn.CONCAT("        nCan: ","""",C14,"""",",")</f>
        <v xml:space="preserve">        nCan: "",</v>
      </c>
    </row>
    <row r="15" spans="2:32" ht="23" x14ac:dyDescent="0.35">
      <c r="L15" s="47" t="str">
        <f>_xlfn.CONCAT("        nCanURL: ","""",C15,"""",",")</f>
        <v xml:space="preserve">        nCanURL: "",</v>
      </c>
    </row>
    <row r="16" spans="2:32" ht="23" x14ac:dyDescent="0.35">
      <c r="C16">
        <f>VLOOKUP(C1,Table223[],1,FALSE)</f>
        <v>188</v>
      </c>
      <c r="L16" s="47" t="str">
        <f>_xlfn.CONCAT("        dbno: ","""",C16,"""",",")</f>
        <v xml:space="preserve">        dbno: "188",</v>
      </c>
    </row>
    <row r="17" spans="2:40" ht="23" x14ac:dyDescent="0.35">
      <c r="L17" s="47" t="str">
        <f>_xlfn.CONCAT("        notes: ","""",C17,"""",",")</f>
        <v xml:space="preserve">        notes: "",</v>
      </c>
    </row>
    <row r="18" spans="2:40" ht="23" x14ac:dyDescent="0.35">
      <c r="C18" t="s">
        <v>988</v>
      </c>
      <c r="L18" s="47" t="str">
        <f>_xlfn.CONCAT("        mant: ","""",C18,"""",",")</f>
        <v xml:space="preserve">        mant: "Si",</v>
      </c>
    </row>
    <row r="19" spans="2:40" ht="23" x14ac:dyDescent="0.35">
      <c r="C19" t="str">
        <f>C7</f>
        <v>gloriaadiosenloaltodelcielo</v>
      </c>
      <c r="L19" s="47" t="str">
        <f>_xlfn.CONCAT("        audioSrc: ","""/audio/",C19,".mp3""",",")</f>
        <v xml:space="preserve">        audioSrc: "/audio/gloriaadiosenloaltodelcielo.mp3",</v>
      </c>
    </row>
    <row r="20" spans="2:40" ht="23" x14ac:dyDescent="0.35">
      <c r="L20" s="45" t="s">
        <v>989</v>
      </c>
    </row>
    <row r="21" spans="2:40" ht="23" x14ac:dyDescent="0.35">
      <c r="L21" s="47" t="s">
        <v>990</v>
      </c>
    </row>
    <row r="22" spans="2:40" ht="23" x14ac:dyDescent="0.35">
      <c r="L22" s="47" t="s">
        <v>991</v>
      </c>
    </row>
    <row r="23" spans="2:40" ht="23" x14ac:dyDescent="0.35">
      <c r="L23" s="47" t="s">
        <v>992</v>
      </c>
    </row>
    <row r="24" spans="2:40" ht="23" x14ac:dyDescent="0.35">
      <c r="C24" t="s">
        <v>1014</v>
      </c>
      <c r="L24" s="47" t="s">
        <v>993</v>
      </c>
    </row>
    <row r="25" spans="2:40" ht="23" x14ac:dyDescent="0.35">
      <c r="L25" s="47" t="s">
        <v>994</v>
      </c>
    </row>
    <row r="26" spans="2:40" ht="23" x14ac:dyDescent="0.35">
      <c r="B26">
        <f>+C1-1</f>
        <v>187</v>
      </c>
      <c r="C26" t="str">
        <f>VLOOKUP(B26,Table4[],13,FALSE)</f>
        <v>"/src/index.html?canto=credo"</v>
      </c>
      <c r="L26" s="47" t="str">
        <f>_xlfn.CONCAT("        ant: ",C26,",")</f>
        <v xml:space="preserve">        ant: "/src/index.html?canto=credo",</v>
      </c>
    </row>
    <row r="27" spans="2:40" ht="23" x14ac:dyDescent="0.35">
      <c r="B27">
        <f>+C1+1</f>
        <v>189</v>
      </c>
      <c r="C27" t="str">
        <f>VLOOKUP(B27,Table4[],13,FALSE)</f>
        <v>"/src/index.html?canto=letaniasdelossantos"</v>
      </c>
      <c r="L27" s="47" t="str">
        <f>_xlfn.CONCAT("        sig: ",C27,",")</f>
        <v xml:space="preserve">        sig: "/src/index.html?canto=letaniasdelossantos",</v>
      </c>
    </row>
    <row r="28" spans="2:40" ht="23" x14ac:dyDescent="0.35">
      <c r="L28" s="45" t="s">
        <v>995</v>
      </c>
    </row>
    <row r="29" spans="2:40" ht="36" thickBot="1" x14ac:dyDescent="0.4">
      <c r="C29" s="48"/>
      <c r="D29" s="48"/>
      <c r="E29" s="48"/>
      <c r="F29" s="48"/>
      <c r="G29" s="48"/>
      <c r="H29" s="48"/>
      <c r="I29" s="48"/>
      <c r="J29" s="48"/>
      <c r="K29" s="48"/>
      <c r="L29" s="49" t="s">
        <v>996</v>
      </c>
    </row>
    <row r="30" spans="2:40" ht="24.5" thickTop="1" thickBot="1" x14ac:dyDescent="0.55000000000000004">
      <c r="B30" t="s">
        <v>1001</v>
      </c>
      <c r="C30" s="50" t="s">
        <v>1160</v>
      </c>
      <c r="D30" s="51" t="s">
        <v>1110</v>
      </c>
      <c r="E30" s="51"/>
      <c r="F30" s="52" t="s">
        <v>1017</v>
      </c>
      <c r="G30" s="52"/>
      <c r="H30" s="51"/>
      <c r="I30" s="51"/>
      <c r="J30" s="53"/>
      <c r="K30" s="53"/>
      <c r="L30" s="54" t="str">
        <f t="shared" ref="L30:L31" si="0">IF(C30="","",_xlfn.CONCAT("            { line: ","""",C30,", ",M30:AN30,""", sC: ","""",B30,"""},"))</f>
        <v xml:space="preserve">            { line: "GLORIA DIOS EN LO ALTO DEL CIELO,, (Re,,15)(La,,250)", sC: "ta as"},</v>
      </c>
      <c r="M30" s="55" t="str">
        <f t="shared" ref="M30:M35" si="1">IF(N30="","","(")</f>
        <v>(</v>
      </c>
      <c r="N30" s="56" t="str">
        <f t="shared" ref="N30:N61" si="2">IF(D30="","",D30)</f>
        <v>Re</v>
      </c>
      <c r="O30" s="57" t="str">
        <f t="shared" ref="O30:O35" si="3">IF(N30="","",",")</f>
        <v>,</v>
      </c>
      <c r="P30" s="58" t="str">
        <f t="shared" ref="P30:P61" si="4">IF(E30="","",E30)</f>
        <v/>
      </c>
      <c r="Q30" s="59" t="str">
        <f t="shared" ref="Q30:Q35" si="5">IF(N30="","",",")</f>
        <v>,</v>
      </c>
      <c r="R30" s="60">
        <f t="shared" ref="R30:R35" si="6">IF(N30="","",15)</f>
        <v>15</v>
      </c>
      <c r="S30" s="55" t="str">
        <f t="shared" ref="S30:S35" si="7">IF(N30="","",")")</f>
        <v>)</v>
      </c>
      <c r="T30" s="61" t="str">
        <f t="shared" ref="T30:T35" si="8">IF(U30="","","(")</f>
        <v>(</v>
      </c>
      <c r="U30" s="62" t="str">
        <f t="shared" ref="U30:U61" si="9">IF(F30="","",F30)</f>
        <v>La</v>
      </c>
      <c r="V30" s="63" t="str">
        <f t="shared" ref="V30:V35" si="10">IF(U30="","",",")</f>
        <v>,</v>
      </c>
      <c r="W30" s="64" t="str">
        <f t="shared" ref="W30:W61" si="11">IF(G30="","",G30)</f>
        <v/>
      </c>
      <c r="X30" s="63" t="str">
        <f t="shared" ref="X30:X35" si="12">IF(U30="","",",")</f>
        <v>,</v>
      </c>
      <c r="Y30" s="63">
        <f t="shared" ref="Y30:Y35" si="13">IF(U30="","",250)</f>
        <v>250</v>
      </c>
      <c r="Z30" s="55" t="str">
        <f t="shared" ref="Z30:Z35" si="14">IF(U30="","",")")</f>
        <v>)</v>
      </c>
      <c r="AA30" s="65" t="str">
        <f t="shared" ref="AA30:AA35" si="15">IF(AB30="","","(")</f>
        <v/>
      </c>
      <c r="AB30" s="56" t="str">
        <f t="shared" ref="AB30:AB61" si="16">IF(H30="","",H30)</f>
        <v/>
      </c>
      <c r="AC30" s="66" t="str">
        <f t="shared" ref="AC30:AC35" si="17">IF(AB30="","",",")</f>
        <v/>
      </c>
      <c r="AD30" s="58" t="str">
        <f t="shared" ref="AD30:AD35" si="18">IF(I30="","",I30)</f>
        <v/>
      </c>
      <c r="AE30" s="67" t="str">
        <f t="shared" ref="AE30:AE35" si="19">IF(AB30="","",",")</f>
        <v/>
      </c>
      <c r="AF30" s="60" t="str">
        <f t="shared" ref="AF30:AF35" si="20">IF(AB30="","",350)</f>
        <v/>
      </c>
      <c r="AG30" s="60" t="str">
        <f t="shared" ref="AG30:AG35" si="21">IF(AB30="","",")")</f>
        <v/>
      </c>
      <c r="AH30" s="68" t="str">
        <f t="shared" ref="AH30:AH35" si="22">IF(AI30="","","(")</f>
        <v/>
      </c>
      <c r="AI30" s="69" t="str">
        <f t="shared" ref="AI30:AI61"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2:40" ht="24.5" thickTop="1" thickBot="1" x14ac:dyDescent="0.55000000000000004">
      <c r="B31" t="s">
        <v>1003</v>
      </c>
      <c r="C31" s="50" t="s">
        <v>1161</v>
      </c>
      <c r="D31" s="51" t="s">
        <v>1053</v>
      </c>
      <c r="E31" s="51"/>
      <c r="F31" s="52"/>
      <c r="G31" s="52"/>
      <c r="H31" s="51"/>
      <c r="I31" s="51"/>
      <c r="J31" s="53"/>
      <c r="K31" s="53"/>
      <c r="L31" s="54" t="str">
        <f t="shared" si="0"/>
        <v xml:space="preserve">            { line: "Y PAZ EN LA TIERRA, (Sol,,15)", sC: "as"},</v>
      </c>
      <c r="M31" s="55" t="str">
        <f t="shared" si="1"/>
        <v>(</v>
      </c>
      <c r="N31" s="56" t="str">
        <f t="shared" si="2"/>
        <v>Sol</v>
      </c>
      <c r="O31" s="57" t="str">
        <f t="shared" si="3"/>
        <v>,</v>
      </c>
      <c r="P31" s="58" t="str">
        <f t="shared" si="4"/>
        <v/>
      </c>
      <c r="Q31" s="59" t="str">
        <f t="shared" si="5"/>
        <v>,</v>
      </c>
      <c r="R31" s="60">
        <f t="shared" si="6"/>
        <v>15</v>
      </c>
      <c r="S31" s="55" t="str">
        <f t="shared" si="7"/>
        <v>)</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4.5" thickTop="1" thickBot="1" x14ac:dyDescent="0.55000000000000004">
      <c r="B32" t="s">
        <v>1003</v>
      </c>
      <c r="C32" s="50" t="s">
        <v>1162</v>
      </c>
      <c r="D32" s="51" t="s">
        <v>1017</v>
      </c>
      <c r="E32" s="51"/>
      <c r="F32" s="52"/>
      <c r="G32" s="52"/>
      <c r="H32" s="51"/>
      <c r="I32" s="51"/>
      <c r="J32" s="53"/>
      <c r="K32" s="53"/>
      <c r="L32" s="54" t="str">
        <f>IF(C32="","",_xlfn.CONCAT("            { line: ","""",C32,", ",M32:AN32,""", sC: ","""",B32,"""},"))</f>
        <v xml:space="preserve">            { line: "A LOS HOMBRES QUE AMA EL SEÑOR., (La,,15)", sC: "as"},</v>
      </c>
      <c r="M32" s="55" t="str">
        <f t="shared" si="1"/>
        <v>(</v>
      </c>
      <c r="N32" s="56" t="str">
        <f t="shared" si="2"/>
        <v>La</v>
      </c>
      <c r="O32" s="57" t="str">
        <f t="shared" si="3"/>
        <v>,</v>
      </c>
      <c r="P32" s="58" t="str">
        <f t="shared" si="4"/>
        <v/>
      </c>
      <c r="Q32" s="59" t="str">
        <f t="shared" si="5"/>
        <v>,</v>
      </c>
      <c r="R32" s="60">
        <f t="shared" si="6"/>
        <v>15</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6.5" thickTop="1" thickBot="1" x14ac:dyDescent="0.55000000000000004">
      <c r="A33" s="72"/>
      <c r="B33" s="72"/>
      <c r="C33" s="72"/>
      <c r="D33" s="73"/>
      <c r="E33" s="73"/>
      <c r="F33" s="73"/>
      <c r="G33" s="73"/>
      <c r="H33" s="73"/>
      <c r="I33" s="73"/>
      <c r="J33" s="73"/>
      <c r="K33" s="73"/>
      <c r="L33" s="74" t="s">
        <v>997</v>
      </c>
      <c r="M33" s="55"/>
      <c r="N33" s="56"/>
      <c r="O33" s="57"/>
      <c r="P33" s="58"/>
      <c r="Q33" s="59"/>
      <c r="R33" s="60"/>
      <c r="S33" s="55"/>
      <c r="T33" s="61"/>
      <c r="U33" s="62"/>
      <c r="V33" s="63"/>
      <c r="W33" s="64"/>
      <c r="X33" s="63"/>
      <c r="Y33" s="63"/>
      <c r="Z33" s="55"/>
      <c r="AA33" s="65"/>
      <c r="AB33" s="56"/>
      <c r="AC33" s="66"/>
      <c r="AD33" s="58"/>
      <c r="AE33" s="67"/>
      <c r="AF33" s="60"/>
      <c r="AG33" s="60"/>
      <c r="AH33" s="68"/>
      <c r="AI33" s="69"/>
      <c r="AJ33" s="63"/>
      <c r="AK33" s="63"/>
      <c r="AL33" s="63"/>
      <c r="AM33" s="63"/>
      <c r="AN33" s="63"/>
    </row>
    <row r="34" spans="1:40" ht="24.5" thickTop="1" thickBot="1" x14ac:dyDescent="0.55000000000000004">
      <c r="B34" t="s">
        <v>1003</v>
      </c>
      <c r="C34" s="50" t="s">
        <v>1163</v>
      </c>
      <c r="D34" s="51" t="s">
        <v>1110</v>
      </c>
      <c r="E34" s="51"/>
      <c r="F34" s="52" t="s">
        <v>1017</v>
      </c>
      <c r="G34" s="52"/>
      <c r="H34" s="51"/>
      <c r="I34" s="51"/>
      <c r="J34" s="53"/>
      <c r="K34" s="53"/>
      <c r="L34" s="54" t="str">
        <f>IF(C34="","",_xlfn.CONCAT("            { line: ","""",C34,", ",M34:AN34,""", sC: ","""",B34,"""},"))</f>
        <v xml:space="preserve">            { line: "TE ALABAMOS, TE GLORIFICAMOS,, (Re,,15)(La,,250)", sC: "as"},</v>
      </c>
      <c r="M34" s="55" t="str">
        <f t="shared" si="1"/>
        <v>(</v>
      </c>
      <c r="N34" s="56" t="str">
        <f t="shared" si="2"/>
        <v>Re</v>
      </c>
      <c r="O34" s="57" t="str">
        <f t="shared" si="3"/>
        <v>,</v>
      </c>
      <c r="P34" s="58" t="str">
        <f t="shared" si="4"/>
        <v/>
      </c>
      <c r="Q34" s="59" t="str">
        <f t="shared" si="5"/>
        <v>,</v>
      </c>
      <c r="R34" s="60">
        <f t="shared" si="6"/>
        <v>15</v>
      </c>
      <c r="S34" s="55" t="str">
        <f t="shared" si="7"/>
        <v>)</v>
      </c>
      <c r="T34" s="61" t="str">
        <f t="shared" si="8"/>
        <v>(</v>
      </c>
      <c r="U34" s="62" t="str">
        <f t="shared" si="9"/>
        <v>La</v>
      </c>
      <c r="V34" s="63" t="str">
        <f t="shared" si="10"/>
        <v>,</v>
      </c>
      <c r="W34" s="64" t="str">
        <f t="shared" si="11"/>
        <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4.5" thickTop="1" thickBot="1" x14ac:dyDescent="0.55000000000000004">
      <c r="B35" t="s">
        <v>1003</v>
      </c>
      <c r="C35" s="50" t="s">
        <v>1164</v>
      </c>
      <c r="D35" s="51" t="s">
        <v>1053</v>
      </c>
      <c r="E35" s="51"/>
      <c r="F35" s="52"/>
      <c r="G35" s="52"/>
      <c r="H35" s="51"/>
      <c r="I35" s="51"/>
      <c r="J35" s="53"/>
      <c r="K35" s="53"/>
      <c r="L35" s="54" t="str">
        <f t="shared" ref="L35:L46" si="29">IF(C35="","",_xlfn.CONCAT("            { line: ","""",C35,", ",M35:AN35,""", sC: ","""",B35,"""},"))</f>
        <v xml:space="preserve">            { line: "TE ADORAMOS, TE DAMOS GRACIAS, (Sol,,15)", sC: "as"},</v>
      </c>
      <c r="M35" s="55" t="str">
        <f t="shared" si="1"/>
        <v>(</v>
      </c>
      <c r="N35" s="56" t="str">
        <f t="shared" si="2"/>
        <v>Sol</v>
      </c>
      <c r="O35" s="57" t="str">
        <f t="shared" si="3"/>
        <v>,</v>
      </c>
      <c r="P35" s="58" t="str">
        <f t="shared" si="4"/>
        <v/>
      </c>
      <c r="Q35" s="59" t="str">
        <f t="shared" si="5"/>
        <v>,</v>
      </c>
      <c r="R35" s="60">
        <f t="shared" si="6"/>
        <v>15</v>
      </c>
      <c r="S35" s="55" t="str">
        <f t="shared" si="7"/>
        <v>)</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4.5" thickTop="1" thickBot="1" x14ac:dyDescent="0.55000000000000004">
      <c r="B36" t="s">
        <v>1003</v>
      </c>
      <c r="C36" s="50" t="s">
        <v>1165</v>
      </c>
      <c r="D36" s="51" t="s">
        <v>1017</v>
      </c>
      <c r="E36" s="51"/>
      <c r="F36" s="52"/>
      <c r="G36" s="52"/>
      <c r="H36" s="51"/>
      <c r="I36" s="51"/>
      <c r="J36" s="53"/>
      <c r="K36" s="53"/>
      <c r="L36" s="54" t="str">
        <f t="shared" si="29"/>
        <v xml:space="preserve">            { line: "POR TU INMENSA GLORIA., (La,,15)", sC: "as"},</v>
      </c>
      <c r="M36" s="55" t="str">
        <f>IF(N36="","","(")</f>
        <v>(</v>
      </c>
      <c r="N36" s="56" t="str">
        <f>IF(D36="","",D36)</f>
        <v>La</v>
      </c>
      <c r="O36" s="57" t="str">
        <f>IF(N36="","",",")</f>
        <v>,</v>
      </c>
      <c r="P36" s="58" t="str">
        <f>IF(E36="","",E36)</f>
        <v/>
      </c>
      <c r="Q36" s="59" t="str">
        <f>IF(N36="","",",")</f>
        <v>,</v>
      </c>
      <c r="R36" s="60">
        <f>IF(N36="","",15)</f>
        <v>15</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6.5" thickTop="1" thickBot="1" x14ac:dyDescent="0.55000000000000004">
      <c r="A37" s="72"/>
      <c r="B37" s="72"/>
      <c r="C37" s="72"/>
      <c r="D37" s="73"/>
      <c r="E37" s="73"/>
      <c r="F37" s="73"/>
      <c r="G37" s="73"/>
      <c r="H37" s="73"/>
      <c r="I37" s="73"/>
      <c r="J37" s="73"/>
      <c r="K37" s="73"/>
      <c r="L37" s="74" t="s">
        <v>997</v>
      </c>
      <c r="M37" s="55"/>
      <c r="N37" s="56"/>
      <c r="O37" s="57"/>
      <c r="P37" s="58"/>
      <c r="Q37" s="59"/>
      <c r="R37" s="60"/>
      <c r="S37" s="55"/>
      <c r="T37" s="61"/>
      <c r="U37" s="62"/>
      <c r="V37" s="63"/>
      <c r="W37" s="64"/>
      <c r="X37" s="63"/>
      <c r="Y37" s="63"/>
      <c r="Z37" s="55"/>
      <c r="AA37" s="65"/>
      <c r="AB37" s="56"/>
      <c r="AC37" s="66"/>
      <c r="AD37" s="58"/>
      <c r="AE37" s="67"/>
      <c r="AF37" s="60"/>
      <c r="AG37" s="60"/>
      <c r="AH37" s="68"/>
      <c r="AI37" s="69"/>
      <c r="AJ37" s="63"/>
      <c r="AK37" s="63"/>
      <c r="AL37" s="63"/>
      <c r="AM37" s="63"/>
      <c r="AN37" s="63"/>
    </row>
    <row r="38" spans="1:40" ht="24.5" thickTop="1" thickBot="1" x14ac:dyDescent="0.55000000000000004">
      <c r="B38" t="s">
        <v>1018</v>
      </c>
      <c r="C38" s="50" t="s">
        <v>1166</v>
      </c>
      <c r="D38" s="51" t="s">
        <v>1053</v>
      </c>
      <c r="E38" s="51"/>
      <c r="F38" s="52"/>
      <c r="G38" s="52"/>
      <c r="H38" s="51"/>
      <c r="I38" s="51"/>
      <c r="J38" s="53"/>
      <c r="K38" s="53"/>
      <c r="L38" s="54" t="str">
        <f t="shared" si="29"/>
        <v xml:space="preserve">            { line: "Señor Dios, Rey celestial,, (Sol,,15)", sC: "tc"},</v>
      </c>
      <c r="M38" s="55" t="str">
        <f>IF(N38="","","(")</f>
        <v>(</v>
      </c>
      <c r="N38" s="56" t="str">
        <f>IF(D38="","",D38)</f>
        <v>Sol</v>
      </c>
      <c r="O38" s="57" t="str">
        <f>IF(N38="","",",")</f>
        <v>,</v>
      </c>
      <c r="P38" s="58" t="str">
        <f>IF(E38="","",E38)</f>
        <v/>
      </c>
      <c r="Q38" s="59" t="str">
        <f>IF(N38="","",",")</f>
        <v>,</v>
      </c>
      <c r="R38" s="60">
        <f>IF(N38="","",15)</f>
        <v>15</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4.5" thickTop="1" thickBot="1" x14ac:dyDescent="0.55000000000000004">
      <c r="C39" s="50" t="s">
        <v>1167</v>
      </c>
      <c r="D39" s="51" t="s">
        <v>1168</v>
      </c>
      <c r="E39" s="51" t="s">
        <v>1016</v>
      </c>
      <c r="F39" s="52"/>
      <c r="G39" s="52"/>
      <c r="H39" s="51"/>
      <c r="I39" s="51"/>
      <c r="J39" s="53"/>
      <c r="K39" s="53"/>
      <c r="L39" s="54" t="str">
        <f t="shared" si="29"/>
        <v xml:space="preserve">            { line: "Dios Padre todopoderoso., (Fa#,m,15)", sC: ""},</v>
      </c>
      <c r="M39" s="55" t="str">
        <f>IF(N39="","","(")</f>
        <v>(</v>
      </c>
      <c r="N39" s="56" t="str">
        <f>IF(D39="","",D39)</f>
        <v>Fa#</v>
      </c>
      <c r="O39" s="57" t="str">
        <f>IF(N39="","",",")</f>
        <v>,</v>
      </c>
      <c r="P39" s="58" t="str">
        <f>IF(E39="","",E39)</f>
        <v>m</v>
      </c>
      <c r="Q39" s="59" t="str">
        <f>IF(N39="","",",")</f>
        <v>,</v>
      </c>
      <c r="R39" s="60">
        <f>IF(N39="","",15)</f>
        <v>15</v>
      </c>
      <c r="S39" s="55" t="str">
        <f>IF(N39="","",")")</f>
        <v>)</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4.5" thickTop="1" thickBot="1" x14ac:dyDescent="0.55000000000000004">
      <c r="C40" s="50" t="s">
        <v>1169</v>
      </c>
      <c r="D40" s="51" t="s">
        <v>1015</v>
      </c>
      <c r="E40" s="51" t="s">
        <v>1016</v>
      </c>
      <c r="F40" s="52"/>
      <c r="G40" s="52"/>
      <c r="H40" s="51"/>
      <c r="I40" s="51"/>
      <c r="J40" s="53"/>
      <c r="K40" s="53"/>
      <c r="L40" s="54" t="str">
        <f t="shared" si="29"/>
        <v xml:space="preserve">            { line: "Señor, Hijo único,, (Mi,m,15)", sC: ""},</v>
      </c>
      <c r="M40" s="55" t="str">
        <f>IF(N40="","","(")</f>
        <v>(</v>
      </c>
      <c r="N40" s="56" t="str">
        <f>IF(D40="","",D40)</f>
        <v>Mi</v>
      </c>
      <c r="O40" s="57" t="str">
        <f>IF(N40="","",",")</f>
        <v>,</v>
      </c>
      <c r="P40" s="58" t="str">
        <f>IF(E40="","",E40)</f>
        <v>m</v>
      </c>
      <c r="Q40" s="59" t="str">
        <f>IF(N40="","",",")</f>
        <v>,</v>
      </c>
      <c r="R40" s="60">
        <f>IF(N40="","",15)</f>
        <v>15</v>
      </c>
      <c r="S40" s="55" t="str">
        <f>IF(N40="","",")")</f>
        <v>)</v>
      </c>
      <c r="T40" s="61" t="str">
        <f>IF(U40="","","(")</f>
        <v/>
      </c>
      <c r="U40" s="62" t="str">
        <f>IF(F40="","",F40)</f>
        <v/>
      </c>
      <c r="V40" s="63" t="str">
        <f>IF(U40="","",",")</f>
        <v/>
      </c>
      <c r="W40" s="64" t="str">
        <f>IF(G40="","",G40)</f>
        <v/>
      </c>
      <c r="X40" s="63" t="str">
        <f>IF(U40="","",",")</f>
        <v/>
      </c>
      <c r="Y40" s="63" t="str">
        <f>IF(U40="","",250)</f>
        <v/>
      </c>
      <c r="Z40" s="55" t="str">
        <f>IF(U40="","",")")</f>
        <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1:40" ht="24.5" thickTop="1" thickBot="1" x14ac:dyDescent="0.55000000000000004">
      <c r="B41" t="s">
        <v>1187</v>
      </c>
      <c r="C41" s="50" t="s">
        <v>1170</v>
      </c>
      <c r="D41" s="51" t="s">
        <v>1017</v>
      </c>
      <c r="E41" s="51"/>
      <c r="F41" s="52"/>
      <c r="G41" s="52"/>
      <c r="H41" s="51"/>
      <c r="I41" s="51"/>
      <c r="J41" s="53"/>
      <c r="K41" s="53"/>
      <c r="L41" s="54" t="str">
        <f t="shared" si="29"/>
        <v xml:space="preserve">            { line: "JESUCRISTO., (La,,15)", sC: "ta"},</v>
      </c>
      <c r="M41" s="55" t="str">
        <f>IF(N41="","","(")</f>
        <v>(</v>
      </c>
      <c r="N41" s="56" t="str">
        <f>IF(D41="","",D41)</f>
        <v>La</v>
      </c>
      <c r="O41" s="57" t="str">
        <f>IF(N41="","",",")</f>
        <v>,</v>
      </c>
      <c r="P41" s="58" t="str">
        <f>IF(E41="","",E41)</f>
        <v/>
      </c>
      <c r="Q41" s="59" t="str">
        <f>IF(N41="","",",")</f>
        <v>,</v>
      </c>
      <c r="R41" s="60">
        <f>IF(N41="","",15)</f>
        <v>15</v>
      </c>
      <c r="S41" s="55" t="str">
        <f>IF(N41="","",")")</f>
        <v>)</v>
      </c>
      <c r="T41" s="61" t="str">
        <f>IF(U41="","","(")</f>
        <v/>
      </c>
      <c r="U41" s="62" t="str">
        <f>IF(F41="","",F41)</f>
        <v/>
      </c>
      <c r="V41" s="63" t="str">
        <f>IF(U41="","",",")</f>
        <v/>
      </c>
      <c r="W41" s="64" t="str">
        <f>IF(G41="","",G41)</f>
        <v/>
      </c>
      <c r="X41" s="63" t="str">
        <f>IF(U41="","",",")</f>
        <v/>
      </c>
      <c r="Y41" s="63" t="str">
        <f>IF(U41="","",250)</f>
        <v/>
      </c>
      <c r="Z41" s="55" t="str">
        <f>IF(U41="","",")")</f>
        <v/>
      </c>
      <c r="AA41" s="65" t="str">
        <f>IF(AB41="","","(")</f>
        <v/>
      </c>
      <c r="AB41" s="56" t="str">
        <f>IF(H41="","",H41)</f>
        <v/>
      </c>
      <c r="AC41" s="66" t="str">
        <f>IF(AB41="","",",")</f>
        <v/>
      </c>
      <c r="AD41" s="58" t="str">
        <f>IF(I41="","",I41)</f>
        <v/>
      </c>
      <c r="AE41" s="67" t="str">
        <f>IF(AB41="","",",")</f>
        <v/>
      </c>
      <c r="AF41" s="60" t="str">
        <f>IF(AB41="","",350)</f>
        <v/>
      </c>
      <c r="AG41" s="60" t="str">
        <f>IF(AB41="","",")")</f>
        <v/>
      </c>
      <c r="AH41" s="68" t="str">
        <f>IF(AI41="","","(")</f>
        <v/>
      </c>
      <c r="AI41" s="69" t="str">
        <f>IF(J41="","",J41)</f>
        <v/>
      </c>
      <c r="AJ41" s="63" t="str">
        <f>IF(AI41="","",",")</f>
        <v/>
      </c>
      <c r="AK41" s="63" t="str">
        <f>IF(K41="","",K41)</f>
        <v/>
      </c>
      <c r="AL41" s="63" t="str">
        <f>IF(AI41="","",",")</f>
        <v/>
      </c>
      <c r="AM41" s="63" t="str">
        <f>IF(AI41="","",450)</f>
        <v/>
      </c>
      <c r="AN41" s="63" t="str">
        <f>IF(AI41="","",")")</f>
        <v/>
      </c>
    </row>
    <row r="42" spans="1:40" ht="26.5" thickTop="1" thickBot="1" x14ac:dyDescent="0.55000000000000004">
      <c r="A42" s="72"/>
      <c r="B42" s="72"/>
      <c r="C42" s="72"/>
      <c r="D42" s="73"/>
      <c r="E42" s="73"/>
      <c r="F42" s="73"/>
      <c r="G42" s="73"/>
      <c r="H42" s="73"/>
      <c r="I42" s="73"/>
      <c r="J42" s="73"/>
      <c r="K42" s="73"/>
      <c r="L42" s="74" t="s">
        <v>997</v>
      </c>
      <c r="M42" s="55"/>
      <c r="N42" s="56"/>
      <c r="O42" s="57"/>
      <c r="P42" s="58"/>
      <c r="Q42" s="59"/>
      <c r="R42" s="60"/>
      <c r="S42" s="55"/>
      <c r="T42" s="61"/>
      <c r="U42" s="62"/>
      <c r="V42" s="63"/>
      <c r="W42" s="64"/>
      <c r="X42" s="63"/>
      <c r="Y42" s="63"/>
      <c r="Z42" s="55"/>
      <c r="AA42" s="65"/>
      <c r="AB42" s="56"/>
      <c r="AC42" s="66"/>
      <c r="AD42" s="58"/>
      <c r="AE42" s="67"/>
      <c r="AF42" s="60"/>
      <c r="AG42" s="60"/>
      <c r="AH42" s="68"/>
      <c r="AI42" s="69"/>
      <c r="AJ42" s="63"/>
      <c r="AK42" s="63"/>
      <c r="AL42" s="63"/>
      <c r="AM42" s="63"/>
      <c r="AN42" s="63"/>
    </row>
    <row r="43" spans="1:40" ht="24.5" thickTop="1" thickBot="1" x14ac:dyDescent="0.55000000000000004">
      <c r="B43" t="s">
        <v>1018</v>
      </c>
      <c r="C43" s="50" t="s">
        <v>1171</v>
      </c>
      <c r="D43" s="51" t="s">
        <v>1053</v>
      </c>
      <c r="E43" s="51"/>
      <c r="F43" s="52"/>
      <c r="G43" s="52"/>
      <c r="H43" s="51"/>
      <c r="I43" s="51"/>
      <c r="J43" s="53"/>
      <c r="K43" s="53"/>
      <c r="L43" s="54" t="str">
        <f t="shared" si="29"/>
        <v xml:space="preserve">            { line: "Señor Dios, Cordero de Dios,, (Sol,,15)", sC: "tc"},</v>
      </c>
      <c r="M43" s="55" t="str">
        <f t="shared" ref="M43:M46" si="30">IF(N43="","","(")</f>
        <v>(</v>
      </c>
      <c r="N43" s="56" t="str">
        <f t="shared" ref="N43:N46" si="31">IF(D43="","",D43)</f>
        <v>Sol</v>
      </c>
      <c r="O43" s="57" t="str">
        <f t="shared" ref="O43:O46" si="32">IF(N43="","",",")</f>
        <v>,</v>
      </c>
      <c r="P43" s="58" t="str">
        <f t="shared" ref="P43:P46" si="33">IF(E43="","",E43)</f>
        <v/>
      </c>
      <c r="Q43" s="59" t="str">
        <f t="shared" ref="Q43:Q46" si="34">IF(N43="","",",")</f>
        <v>,</v>
      </c>
      <c r="R43" s="60">
        <f t="shared" ref="R43:R46" si="35">IF(N43="","",15)</f>
        <v>15</v>
      </c>
      <c r="S43" s="55" t="str">
        <f t="shared" ref="S43:S46" si="36">IF(N43="","",")")</f>
        <v>)</v>
      </c>
      <c r="T43" s="61" t="str">
        <f t="shared" ref="T43:T46" si="37">IF(U43="","","(")</f>
        <v/>
      </c>
      <c r="U43" s="62" t="str">
        <f t="shared" ref="U43:U46" si="38">IF(F43="","",F43)</f>
        <v/>
      </c>
      <c r="V43" s="63" t="str">
        <f t="shared" ref="V43:V46" si="39">IF(U43="","",",")</f>
        <v/>
      </c>
      <c r="W43" s="64" t="str">
        <f t="shared" ref="W43:W46" si="40">IF(G43="","",G43)</f>
        <v/>
      </c>
      <c r="X43" s="63" t="str">
        <f t="shared" ref="X43:X46" si="41">IF(U43="","",",")</f>
        <v/>
      </c>
      <c r="Y43" s="63" t="str">
        <f t="shared" ref="Y43:Y46" si="42">IF(U43="","",250)</f>
        <v/>
      </c>
      <c r="Z43" s="55" t="str">
        <f t="shared" ref="Z43:Z46" si="43">IF(U43="","",")")</f>
        <v/>
      </c>
      <c r="AA43" s="65" t="str">
        <f t="shared" ref="AA43:AA46" si="44">IF(AB43="","","(")</f>
        <v/>
      </c>
      <c r="AB43" s="56" t="str">
        <f t="shared" ref="AB43:AB46" si="45">IF(H43="","",H43)</f>
        <v/>
      </c>
      <c r="AC43" s="66" t="str">
        <f t="shared" ref="AC43:AC46" si="46">IF(AB43="","",",")</f>
        <v/>
      </c>
      <c r="AD43" s="58" t="str">
        <f t="shared" ref="AD43:AD46" si="47">IF(I43="","",I43)</f>
        <v/>
      </c>
      <c r="AE43" s="67" t="str">
        <f t="shared" ref="AE43:AE46" si="48">IF(AB43="","",",")</f>
        <v/>
      </c>
      <c r="AF43" s="60" t="str">
        <f t="shared" ref="AF43:AF46" si="49">IF(AB43="","",350)</f>
        <v/>
      </c>
      <c r="AG43" s="60" t="str">
        <f t="shared" ref="AG43:AG46" si="50">IF(AB43="","",")")</f>
        <v/>
      </c>
      <c r="AH43" s="68" t="str">
        <f t="shared" ref="AH43:AH46" si="51">IF(AI43="","","(")</f>
        <v/>
      </c>
      <c r="AI43" s="69" t="str">
        <f t="shared" ref="AI43:AI46" si="52">IF(J43="","",J43)</f>
        <v/>
      </c>
      <c r="AJ43" s="63" t="str">
        <f t="shared" ref="AJ43:AJ46" si="53">IF(AI43="","",",")</f>
        <v/>
      </c>
      <c r="AK43" s="63" t="str">
        <f t="shared" ref="AK43:AK46" si="54">IF(K43="","",K43)</f>
        <v/>
      </c>
      <c r="AL43" s="63" t="str">
        <f t="shared" ref="AL43:AL46" si="55">IF(AI43="","",",")</f>
        <v/>
      </c>
      <c r="AM43" s="63" t="str">
        <f t="shared" ref="AM43:AM46" si="56">IF(AI43="","",450)</f>
        <v/>
      </c>
      <c r="AN43" s="63" t="str">
        <f t="shared" ref="AN43:AN46" si="57">IF(AI43="","",")")</f>
        <v/>
      </c>
    </row>
    <row r="44" spans="1:40" ht="24.5" thickTop="1" thickBot="1" x14ac:dyDescent="0.55000000000000004">
      <c r="C44" s="50" t="s">
        <v>1172</v>
      </c>
      <c r="D44" s="51" t="s">
        <v>1168</v>
      </c>
      <c r="E44" s="51" t="s">
        <v>1016</v>
      </c>
      <c r="F44" s="52"/>
      <c r="G44" s="52"/>
      <c r="H44" s="51"/>
      <c r="I44" s="51"/>
      <c r="J44" s="53"/>
      <c r="K44" s="53"/>
      <c r="L44" s="54" t="str">
        <f t="shared" si="29"/>
        <v xml:space="preserve">            { line: "Hijo del Padre;, (Fa#,m,15)", sC: ""},</v>
      </c>
      <c r="M44" s="55" t="str">
        <f t="shared" si="30"/>
        <v>(</v>
      </c>
      <c r="N44" s="56" t="str">
        <f t="shared" si="31"/>
        <v>Fa#</v>
      </c>
      <c r="O44" s="57" t="str">
        <f t="shared" si="32"/>
        <v>,</v>
      </c>
      <c r="P44" s="58" t="str">
        <f t="shared" si="33"/>
        <v>m</v>
      </c>
      <c r="Q44" s="59" t="str">
        <f t="shared" si="34"/>
        <v>,</v>
      </c>
      <c r="R44" s="60">
        <f t="shared" si="35"/>
        <v>15</v>
      </c>
      <c r="S44" s="55" t="str">
        <f t="shared" si="36"/>
        <v>)</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1:40" ht="24.5" thickTop="1" thickBot="1" x14ac:dyDescent="0.55000000000000004">
      <c r="C45" s="50" t="s">
        <v>1173</v>
      </c>
      <c r="D45" s="51" t="s">
        <v>1015</v>
      </c>
      <c r="E45" s="51" t="s">
        <v>1016</v>
      </c>
      <c r="F45" s="52"/>
      <c r="G45" s="52"/>
      <c r="H45" s="51"/>
      <c r="I45" s="51"/>
      <c r="J45" s="53"/>
      <c r="K45" s="53"/>
      <c r="L45" s="54" t="str">
        <f t="shared" si="29"/>
        <v xml:space="preserve">            { line: "tú que quitas el pecado del mundo,, (Mi,m,15)", sC: ""},</v>
      </c>
      <c r="M45" s="55" t="str">
        <f t="shared" si="30"/>
        <v>(</v>
      </c>
      <c r="N45" s="56" t="str">
        <f t="shared" si="31"/>
        <v>Mi</v>
      </c>
      <c r="O45" s="57" t="str">
        <f t="shared" si="32"/>
        <v>,</v>
      </c>
      <c r="P45" s="58" t="str">
        <f t="shared" si="33"/>
        <v>m</v>
      </c>
      <c r="Q45" s="59" t="str">
        <f t="shared" si="34"/>
        <v>,</v>
      </c>
      <c r="R45" s="60">
        <f t="shared" si="35"/>
        <v>15</v>
      </c>
      <c r="S45" s="55" t="str">
        <f t="shared" si="36"/>
        <v>)</v>
      </c>
      <c r="T45" s="61" t="str">
        <f t="shared" si="37"/>
        <v/>
      </c>
      <c r="U45" s="62" t="str">
        <f t="shared" si="38"/>
        <v/>
      </c>
      <c r="V45" s="63" t="str">
        <f t="shared" si="39"/>
        <v/>
      </c>
      <c r="W45" s="64" t="str">
        <f t="shared" si="40"/>
        <v/>
      </c>
      <c r="X45" s="63" t="str">
        <f t="shared" si="41"/>
        <v/>
      </c>
      <c r="Y45" s="63" t="str">
        <f t="shared" si="42"/>
        <v/>
      </c>
      <c r="Z45" s="55" t="str">
        <f t="shared" si="43"/>
        <v/>
      </c>
      <c r="AA45" s="65" t="str">
        <f t="shared" si="44"/>
        <v/>
      </c>
      <c r="AB45" s="56" t="str">
        <f t="shared" si="45"/>
        <v/>
      </c>
      <c r="AC45" s="66" t="str">
        <f t="shared" si="46"/>
        <v/>
      </c>
      <c r="AD45" s="58" t="str">
        <f t="shared" si="47"/>
        <v/>
      </c>
      <c r="AE45" s="67" t="str">
        <f t="shared" si="48"/>
        <v/>
      </c>
      <c r="AF45" s="60" t="str">
        <f t="shared" si="49"/>
        <v/>
      </c>
      <c r="AG45" s="60" t="str">
        <f t="shared" si="50"/>
        <v/>
      </c>
      <c r="AH45" s="68" t="str">
        <f t="shared" si="51"/>
        <v/>
      </c>
      <c r="AI45" s="69" t="str">
        <f t="shared" si="52"/>
        <v/>
      </c>
      <c r="AJ45" s="63" t="str">
        <f t="shared" si="53"/>
        <v/>
      </c>
      <c r="AK45" s="63" t="str">
        <f t="shared" si="54"/>
        <v/>
      </c>
      <c r="AL45" s="63" t="str">
        <f t="shared" si="55"/>
        <v/>
      </c>
      <c r="AM45" s="63" t="str">
        <f t="shared" si="56"/>
        <v/>
      </c>
      <c r="AN45" s="63" t="str">
        <f t="shared" si="57"/>
        <v/>
      </c>
    </row>
    <row r="46" spans="1:40" ht="24.5" thickTop="1" thickBot="1" x14ac:dyDescent="0.55000000000000004">
      <c r="B46" t="s">
        <v>1001</v>
      </c>
      <c r="C46" s="50" t="s">
        <v>1174</v>
      </c>
      <c r="D46" s="51" t="s">
        <v>1017</v>
      </c>
      <c r="E46" s="51"/>
      <c r="F46" s="52"/>
      <c r="G46" s="52"/>
      <c r="H46" s="51"/>
      <c r="I46" s="51"/>
      <c r="J46" s="53"/>
      <c r="K46" s="53"/>
      <c r="L46" s="54" t="str">
        <f t="shared" si="29"/>
        <v xml:space="preserve">            { line: "TEN PIEDAD DE NOSOTROS., (La,,15)", sC: "ta as"},</v>
      </c>
      <c r="M46" s="55" t="str">
        <f t="shared" si="30"/>
        <v>(</v>
      </c>
      <c r="N46" s="56" t="str">
        <f t="shared" si="31"/>
        <v>La</v>
      </c>
      <c r="O46" s="57" t="str">
        <f t="shared" si="32"/>
        <v>,</v>
      </c>
      <c r="P46" s="58" t="str">
        <f t="shared" si="33"/>
        <v/>
      </c>
      <c r="Q46" s="59" t="str">
        <f t="shared" si="34"/>
        <v>,</v>
      </c>
      <c r="R46" s="60">
        <f t="shared" si="35"/>
        <v>15</v>
      </c>
      <c r="S46" s="55" t="str">
        <f t="shared" si="36"/>
        <v>)</v>
      </c>
      <c r="T46" s="61" t="str">
        <f t="shared" si="37"/>
        <v/>
      </c>
      <c r="U46" s="62" t="str">
        <f t="shared" si="38"/>
        <v/>
      </c>
      <c r="V46" s="63" t="str">
        <f t="shared" si="39"/>
        <v/>
      </c>
      <c r="W46" s="64" t="str">
        <f t="shared" si="40"/>
        <v/>
      </c>
      <c r="X46" s="63" t="str">
        <f t="shared" si="41"/>
        <v/>
      </c>
      <c r="Y46" s="63" t="str">
        <f t="shared" si="42"/>
        <v/>
      </c>
      <c r="Z46" s="55" t="str">
        <f t="shared" si="43"/>
        <v/>
      </c>
      <c r="AA46" s="65" t="str">
        <f t="shared" si="44"/>
        <v/>
      </c>
      <c r="AB46" s="56" t="str">
        <f t="shared" si="45"/>
        <v/>
      </c>
      <c r="AC46" s="66" t="str">
        <f t="shared" si="46"/>
        <v/>
      </c>
      <c r="AD46" s="58" t="str">
        <f t="shared" si="47"/>
        <v/>
      </c>
      <c r="AE46" s="67" t="str">
        <f t="shared" si="48"/>
        <v/>
      </c>
      <c r="AF46" s="60" t="str">
        <f t="shared" si="49"/>
        <v/>
      </c>
      <c r="AG46" s="60" t="str">
        <f t="shared" si="50"/>
        <v/>
      </c>
      <c r="AH46" s="68" t="str">
        <f t="shared" si="51"/>
        <v/>
      </c>
      <c r="AI46" s="69" t="str">
        <f t="shared" si="52"/>
        <v/>
      </c>
      <c r="AJ46" s="63" t="str">
        <f t="shared" si="53"/>
        <v/>
      </c>
      <c r="AK46" s="63" t="str">
        <f t="shared" si="54"/>
        <v/>
      </c>
      <c r="AL46" s="63" t="str">
        <f t="shared" si="55"/>
        <v/>
      </c>
      <c r="AM46" s="63" t="str">
        <f t="shared" si="56"/>
        <v/>
      </c>
      <c r="AN46" s="63" t="str">
        <f t="shared" si="57"/>
        <v/>
      </c>
    </row>
    <row r="47" spans="1:40" ht="36.5" thickTop="1" thickBot="1" x14ac:dyDescent="0.55000000000000004">
      <c r="A47" s="75"/>
      <c r="B47" s="75"/>
      <c r="C47" s="75"/>
      <c r="D47" s="76"/>
      <c r="E47" s="76"/>
      <c r="F47" s="76"/>
      <c r="G47" s="76"/>
      <c r="H47" s="76"/>
      <c r="I47" s="76"/>
      <c r="J47" s="76"/>
      <c r="K47" s="76"/>
      <c r="L47" s="49" t="s">
        <v>998</v>
      </c>
      <c r="M47" s="55" t="str">
        <f t="shared" ref="M47:M61" si="58">IF(N47="","","(")</f>
        <v/>
      </c>
      <c r="N47" s="56" t="str">
        <f t="shared" si="2"/>
        <v/>
      </c>
      <c r="O47" s="57" t="str">
        <f t="shared" ref="O47:O61" si="59">IF(N47="","",",")</f>
        <v/>
      </c>
      <c r="P47" s="58" t="str">
        <f t="shared" si="4"/>
        <v/>
      </c>
      <c r="Q47" s="59" t="str">
        <f t="shared" ref="Q47:Q61" si="60">IF(N47="","",",")</f>
        <v/>
      </c>
      <c r="R47" s="60" t="str">
        <f t="shared" ref="R47:R61" si="61">IF(N47="","",15)</f>
        <v/>
      </c>
      <c r="S47" s="55" t="str">
        <f t="shared" ref="S47:S61" si="62">IF(N47="","",")")</f>
        <v/>
      </c>
      <c r="T47" s="61" t="str">
        <f t="shared" ref="T47:T61" si="63">IF(U47="","","(")</f>
        <v/>
      </c>
      <c r="U47" s="62" t="str">
        <f t="shared" si="9"/>
        <v/>
      </c>
      <c r="V47" s="63" t="str">
        <f t="shared" ref="V47:V61" si="64">IF(U47="","",",")</f>
        <v/>
      </c>
      <c r="W47" s="64" t="str">
        <f t="shared" si="11"/>
        <v/>
      </c>
      <c r="X47" s="63" t="str">
        <f t="shared" ref="X47:X61" si="65">IF(U47="","",",")</f>
        <v/>
      </c>
      <c r="Y47" s="63" t="str">
        <f t="shared" ref="Y47:Y61" si="66">IF(U47="","",250)</f>
        <v/>
      </c>
      <c r="Z47" s="55" t="str">
        <f t="shared" ref="Z47:Z61" si="67">IF(U47="","",")")</f>
        <v/>
      </c>
      <c r="AA47" s="65" t="str">
        <f t="shared" ref="AA47:AA61" si="68">IF(AB47="","","(")</f>
        <v/>
      </c>
      <c r="AB47" s="56" t="str">
        <f t="shared" si="16"/>
        <v/>
      </c>
      <c r="AC47" s="66" t="str">
        <f t="shared" ref="AC47:AC61" si="69">IF(AB47="","",",")</f>
        <v/>
      </c>
      <c r="AD47" s="58" t="str">
        <f t="shared" ref="AD47:AD61" si="70">IF(I47="","",I47)</f>
        <v/>
      </c>
      <c r="AE47" s="67" t="str">
        <f t="shared" ref="AE47:AE61" si="71">IF(AB47="","",",")</f>
        <v/>
      </c>
      <c r="AF47" s="60" t="str">
        <f t="shared" ref="AF47:AF61" si="72">IF(AB47="","",350)</f>
        <v/>
      </c>
      <c r="AG47" s="60" t="str">
        <f t="shared" ref="AG47:AG61" si="73">IF(AB47="","",")")</f>
        <v/>
      </c>
      <c r="AH47" s="68" t="str">
        <f t="shared" ref="AH47:AH61" si="74">IF(AI47="","","(")</f>
        <v/>
      </c>
      <c r="AI47" s="69" t="str">
        <f t="shared" si="23"/>
        <v/>
      </c>
      <c r="AJ47" s="63" t="str">
        <f t="shared" ref="AJ47:AJ61" si="75">IF(AI47="","",",")</f>
        <v/>
      </c>
      <c r="AK47" s="63" t="str">
        <f t="shared" ref="AK47:AK61" si="76">IF(K47="","",K47)</f>
        <v/>
      </c>
      <c r="AL47" s="63" t="str">
        <f t="shared" ref="AL47:AL61" si="77">IF(AI47="","",",")</f>
        <v/>
      </c>
      <c r="AM47" s="63" t="str">
        <f t="shared" ref="AM47:AM61" si="78">IF(AI47="","",450)</f>
        <v/>
      </c>
      <c r="AN47" s="63" t="str">
        <f t="shared" ref="AN47:AN61" si="79">IF(AI47="","",")")</f>
        <v/>
      </c>
    </row>
    <row r="48" spans="1:40" ht="24.5" thickTop="1" thickBot="1" x14ac:dyDescent="0.55000000000000004">
      <c r="B48" t="s">
        <v>1018</v>
      </c>
      <c r="C48" s="50" t="s">
        <v>1175</v>
      </c>
      <c r="D48" s="51" t="s">
        <v>1053</v>
      </c>
      <c r="E48" s="51"/>
      <c r="F48" s="52"/>
      <c r="G48" s="52"/>
      <c r="H48" s="51"/>
      <c r="I48" s="51"/>
      <c r="J48" s="53"/>
      <c r="K48" s="53"/>
      <c r="L48" s="54" t="str">
        <f t="shared" ref="L48:L61" si="80">IF(C48="","",_xlfn.CONCAT("            { line: ","""",C48,", ",M48:AN48,""", sC: ","""",B48,"""},"))</f>
        <v xml:space="preserve">            { line: "Tú que quitas el pecado del mundo,, (Sol,,15)", sC: "tc"},</v>
      </c>
      <c r="M48" s="55" t="str">
        <f t="shared" si="58"/>
        <v>(</v>
      </c>
      <c r="N48" s="56" t="str">
        <f t="shared" si="2"/>
        <v>Sol</v>
      </c>
      <c r="O48" s="57" t="str">
        <f t="shared" si="59"/>
        <v>,</v>
      </c>
      <c r="P48" s="58" t="str">
        <f t="shared" si="4"/>
        <v/>
      </c>
      <c r="Q48" s="59" t="str">
        <f t="shared" si="60"/>
        <v>,</v>
      </c>
      <c r="R48" s="60">
        <f t="shared" si="61"/>
        <v>15</v>
      </c>
      <c r="S48" s="55" t="str">
        <f t="shared" si="62"/>
        <v>)</v>
      </c>
      <c r="T48" s="61" t="str">
        <f t="shared" si="63"/>
        <v/>
      </c>
      <c r="U48" s="62" t="str">
        <f t="shared" si="9"/>
        <v/>
      </c>
      <c r="V48" s="63" t="str">
        <f t="shared" si="64"/>
        <v/>
      </c>
      <c r="W48" s="64" t="str">
        <f t="shared" si="11"/>
        <v/>
      </c>
      <c r="X48" s="63" t="str">
        <f t="shared" si="65"/>
        <v/>
      </c>
      <c r="Y48" s="63" t="str">
        <f t="shared" si="66"/>
        <v/>
      </c>
      <c r="Z48" s="55" t="str">
        <f t="shared" si="67"/>
        <v/>
      </c>
      <c r="AA48" s="65" t="str">
        <f t="shared" si="68"/>
        <v/>
      </c>
      <c r="AB48" s="56" t="str">
        <f t="shared" si="16"/>
        <v/>
      </c>
      <c r="AC48" s="66" t="str">
        <f t="shared" si="69"/>
        <v/>
      </c>
      <c r="AD48" s="58" t="str">
        <f t="shared" si="70"/>
        <v/>
      </c>
      <c r="AE48" s="67" t="str">
        <f t="shared" si="71"/>
        <v/>
      </c>
      <c r="AF48" s="60" t="str">
        <f t="shared" si="72"/>
        <v/>
      </c>
      <c r="AG48" s="60" t="str">
        <f t="shared" si="73"/>
        <v/>
      </c>
      <c r="AH48" s="68" t="str">
        <f t="shared" si="74"/>
        <v/>
      </c>
      <c r="AI48" s="69" t="str">
        <f t="shared" si="23"/>
        <v/>
      </c>
      <c r="AJ48" s="63" t="str">
        <f t="shared" si="75"/>
        <v/>
      </c>
      <c r="AK48" s="63" t="str">
        <f t="shared" si="76"/>
        <v/>
      </c>
      <c r="AL48" s="63" t="str">
        <f t="shared" si="77"/>
        <v/>
      </c>
      <c r="AM48" s="63" t="str">
        <f t="shared" si="78"/>
        <v/>
      </c>
      <c r="AN48" s="63" t="str">
        <f t="shared" si="79"/>
        <v/>
      </c>
    </row>
    <row r="49" spans="1:40" ht="24.5" thickTop="1" thickBot="1" x14ac:dyDescent="0.55000000000000004">
      <c r="C49" s="50" t="s">
        <v>1176</v>
      </c>
      <c r="D49" s="51" t="s">
        <v>1168</v>
      </c>
      <c r="E49" s="51" t="s">
        <v>1016</v>
      </c>
      <c r="F49" s="52"/>
      <c r="G49" s="52"/>
      <c r="H49" s="51"/>
      <c r="I49" s="51"/>
      <c r="J49" s="53"/>
      <c r="K49" s="53"/>
      <c r="L49" s="54" t="str">
        <f t="shared" si="80"/>
        <v xml:space="preserve">            { line: "atiende a nuestra súplica;, (Fa#,m,15)", sC: ""},</v>
      </c>
      <c r="M49" s="55" t="str">
        <f t="shared" si="58"/>
        <v>(</v>
      </c>
      <c r="N49" s="56" t="str">
        <f t="shared" si="2"/>
        <v>Fa#</v>
      </c>
      <c r="O49" s="57" t="str">
        <f t="shared" si="59"/>
        <v>,</v>
      </c>
      <c r="P49" s="58" t="str">
        <f t="shared" si="4"/>
        <v>m</v>
      </c>
      <c r="Q49" s="59" t="str">
        <f t="shared" si="60"/>
        <v>,</v>
      </c>
      <c r="R49" s="60">
        <f t="shared" si="61"/>
        <v>15</v>
      </c>
      <c r="S49" s="55" t="str">
        <f t="shared" si="62"/>
        <v>)</v>
      </c>
      <c r="T49" s="61" t="str">
        <f t="shared" si="63"/>
        <v/>
      </c>
      <c r="U49" s="62" t="str">
        <f t="shared" si="9"/>
        <v/>
      </c>
      <c r="V49" s="63" t="str">
        <f t="shared" si="64"/>
        <v/>
      </c>
      <c r="W49" s="64" t="str">
        <f t="shared" si="11"/>
        <v/>
      </c>
      <c r="X49" s="63" t="str">
        <f t="shared" si="65"/>
        <v/>
      </c>
      <c r="Y49" s="63" t="str">
        <f t="shared" si="66"/>
        <v/>
      </c>
      <c r="Z49" s="55" t="str">
        <f t="shared" si="67"/>
        <v/>
      </c>
      <c r="AA49" s="65" t="str">
        <f t="shared" si="68"/>
        <v/>
      </c>
      <c r="AB49" s="56" t="str">
        <f t="shared" si="16"/>
        <v/>
      </c>
      <c r="AC49" s="66" t="str">
        <f t="shared" si="69"/>
        <v/>
      </c>
      <c r="AD49" s="58" t="str">
        <f t="shared" si="70"/>
        <v/>
      </c>
      <c r="AE49" s="67" t="str">
        <f t="shared" si="71"/>
        <v/>
      </c>
      <c r="AF49" s="60" t="str">
        <f t="shared" si="72"/>
        <v/>
      </c>
      <c r="AG49" s="60" t="str">
        <f t="shared" si="73"/>
        <v/>
      </c>
      <c r="AH49" s="68" t="str">
        <f t="shared" si="74"/>
        <v/>
      </c>
      <c r="AI49" s="69" t="str">
        <f t="shared" si="23"/>
        <v/>
      </c>
      <c r="AJ49" s="63" t="str">
        <f t="shared" si="75"/>
        <v/>
      </c>
      <c r="AK49" s="63" t="str">
        <f t="shared" si="76"/>
        <v/>
      </c>
      <c r="AL49" s="63" t="str">
        <f t="shared" si="77"/>
        <v/>
      </c>
      <c r="AM49" s="63" t="str">
        <f t="shared" si="78"/>
        <v/>
      </c>
      <c r="AN49" s="63" t="str">
        <f t="shared" si="79"/>
        <v/>
      </c>
    </row>
    <row r="50" spans="1:40" ht="24.5" thickTop="1" thickBot="1" x14ac:dyDescent="0.55000000000000004">
      <c r="C50" s="50" t="s">
        <v>1177</v>
      </c>
      <c r="D50" s="51"/>
      <c r="E50" s="51"/>
      <c r="F50" s="52"/>
      <c r="G50" s="52"/>
      <c r="H50" s="51"/>
      <c r="I50" s="51"/>
      <c r="J50" s="53"/>
      <c r="K50" s="53"/>
      <c r="L50" s="54" t="str">
        <f t="shared" si="80"/>
        <v xml:space="preserve">            { line: "tú, que estás sentado, ", sC: ""},</v>
      </c>
      <c r="M50" s="55" t="str">
        <f t="shared" si="58"/>
        <v/>
      </c>
      <c r="N50" s="56" t="str">
        <f t="shared" si="2"/>
        <v/>
      </c>
      <c r="O50" s="57" t="str">
        <f t="shared" si="59"/>
        <v/>
      </c>
      <c r="P50" s="58" t="str">
        <f t="shared" si="4"/>
        <v/>
      </c>
      <c r="Q50" s="59" t="str">
        <f t="shared" si="60"/>
        <v/>
      </c>
      <c r="R50" s="60" t="str">
        <f t="shared" si="61"/>
        <v/>
      </c>
      <c r="S50" s="55" t="str">
        <f t="shared" si="62"/>
        <v/>
      </c>
      <c r="T50" s="61" t="str">
        <f t="shared" si="63"/>
        <v/>
      </c>
      <c r="U50" s="62" t="str">
        <f t="shared" si="9"/>
        <v/>
      </c>
      <c r="V50" s="63" t="str">
        <f t="shared" si="64"/>
        <v/>
      </c>
      <c r="W50" s="64" t="str">
        <f t="shared" si="11"/>
        <v/>
      </c>
      <c r="X50" s="63" t="str">
        <f t="shared" si="65"/>
        <v/>
      </c>
      <c r="Y50" s="63" t="str">
        <f t="shared" si="66"/>
        <v/>
      </c>
      <c r="Z50" s="55" t="str">
        <f t="shared" si="67"/>
        <v/>
      </c>
      <c r="AA50" s="65" t="str">
        <f t="shared" si="68"/>
        <v/>
      </c>
      <c r="AB50" s="56" t="str">
        <f t="shared" si="16"/>
        <v/>
      </c>
      <c r="AC50" s="66" t="str">
        <f t="shared" si="69"/>
        <v/>
      </c>
      <c r="AD50" s="58" t="str">
        <f t="shared" si="70"/>
        <v/>
      </c>
      <c r="AE50" s="67" t="str">
        <f t="shared" si="71"/>
        <v/>
      </c>
      <c r="AF50" s="60" t="str">
        <f t="shared" si="72"/>
        <v/>
      </c>
      <c r="AG50" s="60" t="str">
        <f t="shared" si="73"/>
        <v/>
      </c>
      <c r="AH50" s="68" t="str">
        <f t="shared" si="74"/>
        <v/>
      </c>
      <c r="AI50" s="69" t="str">
        <f t="shared" si="23"/>
        <v/>
      </c>
      <c r="AJ50" s="63" t="str">
        <f t="shared" si="75"/>
        <v/>
      </c>
      <c r="AK50" s="63" t="str">
        <f t="shared" si="76"/>
        <v/>
      </c>
      <c r="AL50" s="63" t="str">
        <f t="shared" si="77"/>
        <v/>
      </c>
      <c r="AM50" s="63" t="str">
        <f t="shared" si="78"/>
        <v/>
      </c>
      <c r="AN50" s="63" t="str">
        <f t="shared" si="79"/>
        <v/>
      </c>
    </row>
    <row r="51" spans="1:40" ht="24.5" thickTop="1" thickBot="1" x14ac:dyDescent="0.55000000000000004">
      <c r="C51" s="50" t="s">
        <v>1178</v>
      </c>
      <c r="D51" s="51" t="s">
        <v>1015</v>
      </c>
      <c r="E51" s="51" t="s">
        <v>1016</v>
      </c>
      <c r="F51" s="52"/>
      <c r="G51" s="52"/>
      <c r="H51" s="51"/>
      <c r="I51" s="51"/>
      <c r="J51" s="53"/>
      <c r="K51" s="53"/>
      <c r="L51" s="54" t="str">
        <f t="shared" si="80"/>
        <v xml:space="preserve">            { line: "a la derecha del Padre,, (Mi,m,15)", sC: ""},</v>
      </c>
      <c r="M51" s="55" t="str">
        <f t="shared" si="58"/>
        <v>(</v>
      </c>
      <c r="N51" s="56" t="str">
        <f t="shared" si="2"/>
        <v>Mi</v>
      </c>
      <c r="O51" s="57" t="str">
        <f t="shared" si="59"/>
        <v>,</v>
      </c>
      <c r="P51" s="58" t="str">
        <f t="shared" si="4"/>
        <v>m</v>
      </c>
      <c r="Q51" s="59" t="str">
        <f t="shared" si="60"/>
        <v>,</v>
      </c>
      <c r="R51" s="60">
        <f t="shared" si="61"/>
        <v>15</v>
      </c>
      <c r="S51" s="55" t="str">
        <f t="shared" si="62"/>
        <v>)</v>
      </c>
      <c r="T51" s="61" t="str">
        <f t="shared" si="63"/>
        <v/>
      </c>
      <c r="U51" s="62" t="str">
        <f t="shared" si="9"/>
        <v/>
      </c>
      <c r="V51" s="63" t="str">
        <f t="shared" si="64"/>
        <v/>
      </c>
      <c r="W51" s="64" t="str">
        <f t="shared" si="11"/>
        <v/>
      </c>
      <c r="X51" s="63" t="str">
        <f t="shared" si="65"/>
        <v/>
      </c>
      <c r="Y51" s="63" t="str">
        <f t="shared" si="66"/>
        <v/>
      </c>
      <c r="Z51" s="55" t="str">
        <f t="shared" si="67"/>
        <v/>
      </c>
      <c r="AA51" s="65" t="str">
        <f t="shared" si="68"/>
        <v/>
      </c>
      <c r="AB51" s="56" t="str">
        <f t="shared" si="16"/>
        <v/>
      </c>
      <c r="AC51" s="66" t="str">
        <f t="shared" si="69"/>
        <v/>
      </c>
      <c r="AD51" s="58" t="str">
        <f t="shared" si="70"/>
        <v/>
      </c>
      <c r="AE51" s="67" t="str">
        <f t="shared" si="71"/>
        <v/>
      </c>
      <c r="AF51" s="60" t="str">
        <f t="shared" si="72"/>
        <v/>
      </c>
      <c r="AG51" s="60" t="str">
        <f t="shared" si="73"/>
        <v/>
      </c>
      <c r="AH51" s="68" t="str">
        <f t="shared" si="74"/>
        <v/>
      </c>
      <c r="AI51" s="69" t="str">
        <f t="shared" si="23"/>
        <v/>
      </c>
      <c r="AJ51" s="63" t="str">
        <f t="shared" si="75"/>
        <v/>
      </c>
      <c r="AK51" s="63" t="str">
        <f t="shared" si="76"/>
        <v/>
      </c>
      <c r="AL51" s="63" t="str">
        <f t="shared" si="77"/>
        <v/>
      </c>
      <c r="AM51" s="63" t="str">
        <f t="shared" si="78"/>
        <v/>
      </c>
      <c r="AN51" s="63" t="str">
        <f t="shared" si="79"/>
        <v/>
      </c>
    </row>
    <row r="52" spans="1:40" ht="24.5" thickTop="1" thickBot="1" x14ac:dyDescent="0.55000000000000004">
      <c r="B52" t="s">
        <v>1001</v>
      </c>
      <c r="C52" s="50" t="s">
        <v>1179</v>
      </c>
      <c r="D52" s="51" t="s">
        <v>1017</v>
      </c>
      <c r="E52" s="51"/>
      <c r="F52" s="52"/>
      <c r="G52" s="52"/>
      <c r="H52" s="51"/>
      <c r="I52" s="51"/>
      <c r="J52" s="53"/>
      <c r="K52" s="53"/>
      <c r="L52" s="54" t="str">
        <f t="shared" si="80"/>
        <v xml:space="preserve">            { line: "TEN PIEDAD DE NOSOTROS;, (La,,15)", sC: "ta as"},</v>
      </c>
      <c r="M52" s="55" t="str">
        <f t="shared" si="58"/>
        <v>(</v>
      </c>
      <c r="N52" s="56" t="str">
        <f t="shared" si="2"/>
        <v>La</v>
      </c>
      <c r="O52" s="57" t="str">
        <f t="shared" si="59"/>
        <v>,</v>
      </c>
      <c r="P52" s="58" t="str">
        <f t="shared" si="4"/>
        <v/>
      </c>
      <c r="Q52" s="59" t="str">
        <f t="shared" si="60"/>
        <v>,</v>
      </c>
      <c r="R52" s="60">
        <f t="shared" si="61"/>
        <v>15</v>
      </c>
      <c r="S52" s="55" t="str">
        <f t="shared" si="62"/>
        <v>)</v>
      </c>
      <c r="T52" s="61" t="str">
        <f t="shared" si="63"/>
        <v/>
      </c>
      <c r="U52" s="62" t="str">
        <f t="shared" si="9"/>
        <v/>
      </c>
      <c r="V52" s="63" t="str">
        <f t="shared" si="64"/>
        <v/>
      </c>
      <c r="W52" s="64" t="str">
        <f t="shared" si="11"/>
        <v/>
      </c>
      <c r="X52" s="63" t="str">
        <f t="shared" si="65"/>
        <v/>
      </c>
      <c r="Y52" s="63" t="str">
        <f t="shared" si="66"/>
        <v/>
      </c>
      <c r="Z52" s="55" t="str">
        <f t="shared" si="67"/>
        <v/>
      </c>
      <c r="AA52" s="65" t="str">
        <f t="shared" si="68"/>
        <v/>
      </c>
      <c r="AB52" s="56" t="str">
        <f t="shared" si="16"/>
        <v/>
      </c>
      <c r="AC52" s="66" t="str">
        <f t="shared" si="69"/>
        <v/>
      </c>
      <c r="AD52" s="58" t="str">
        <f t="shared" si="70"/>
        <v/>
      </c>
      <c r="AE52" s="67" t="str">
        <f t="shared" si="71"/>
        <v/>
      </c>
      <c r="AF52" s="60" t="str">
        <f t="shared" si="72"/>
        <v/>
      </c>
      <c r="AG52" s="60" t="str">
        <f t="shared" si="73"/>
        <v/>
      </c>
      <c r="AH52" s="68" t="str">
        <f t="shared" si="74"/>
        <v/>
      </c>
      <c r="AI52" s="69" t="str">
        <f t="shared" si="23"/>
        <v/>
      </c>
      <c r="AJ52" s="63" t="str">
        <f t="shared" si="75"/>
        <v/>
      </c>
      <c r="AK52" s="63" t="str">
        <f t="shared" si="76"/>
        <v/>
      </c>
      <c r="AL52" s="63" t="str">
        <f t="shared" si="77"/>
        <v/>
      </c>
      <c r="AM52" s="63" t="str">
        <f t="shared" si="78"/>
        <v/>
      </c>
      <c r="AN52" s="63" t="str">
        <f t="shared" si="79"/>
        <v/>
      </c>
    </row>
    <row r="53" spans="1:40" ht="26.5" thickTop="1" thickBot="1" x14ac:dyDescent="0.55000000000000004">
      <c r="A53" s="72"/>
      <c r="B53" s="72"/>
      <c r="C53" s="72"/>
      <c r="D53" s="73"/>
      <c r="E53" s="73"/>
      <c r="F53" s="73"/>
      <c r="G53" s="73"/>
      <c r="H53" s="73"/>
      <c r="I53" s="73"/>
      <c r="J53" s="73"/>
      <c r="K53" s="73"/>
      <c r="L53" s="74" t="s">
        <v>997</v>
      </c>
      <c r="M53" s="55"/>
      <c r="N53" s="56"/>
      <c r="O53" s="57"/>
      <c r="P53" s="58"/>
      <c r="Q53" s="59"/>
      <c r="R53" s="60"/>
      <c r="S53" s="55"/>
      <c r="T53" s="61"/>
      <c r="U53" s="62"/>
      <c r="V53" s="63"/>
      <c r="W53" s="64"/>
      <c r="X53" s="63"/>
      <c r="Y53" s="63"/>
      <c r="Z53" s="55"/>
      <c r="AA53" s="65"/>
      <c r="AB53" s="56"/>
      <c r="AC53" s="66"/>
      <c r="AD53" s="58"/>
      <c r="AE53" s="67"/>
      <c r="AF53" s="60"/>
      <c r="AG53" s="60"/>
      <c r="AH53" s="68"/>
      <c r="AI53" s="69"/>
      <c r="AJ53" s="63"/>
      <c r="AK53" s="63"/>
      <c r="AL53" s="63"/>
      <c r="AM53" s="63"/>
      <c r="AN53" s="63"/>
    </row>
    <row r="54" spans="1:40" ht="24.5" thickTop="1" thickBot="1" x14ac:dyDescent="0.55000000000000004">
      <c r="B54" t="s">
        <v>1001</v>
      </c>
      <c r="C54" s="50" t="s">
        <v>1180</v>
      </c>
      <c r="D54" s="51" t="s">
        <v>1053</v>
      </c>
      <c r="E54" s="51"/>
      <c r="F54" s="52"/>
      <c r="G54" s="52"/>
      <c r="H54" s="51"/>
      <c r="I54" s="51"/>
      <c r="J54" s="53"/>
      <c r="K54" s="53"/>
      <c r="L54" s="77" t="str">
        <f t="shared" si="80"/>
        <v xml:space="preserve">            { line: "PORQUE SOLO TÚ ERES SANTO,, (Sol,,15)", sC: "ta as"},</v>
      </c>
      <c r="M54" s="55" t="str">
        <f t="shared" si="58"/>
        <v>(</v>
      </c>
      <c r="N54" s="56" t="str">
        <f t="shared" si="2"/>
        <v>Sol</v>
      </c>
      <c r="O54" s="57" t="str">
        <f t="shared" si="59"/>
        <v>,</v>
      </c>
      <c r="P54" s="58" t="str">
        <f t="shared" si="4"/>
        <v/>
      </c>
      <c r="Q54" s="59" t="str">
        <f t="shared" si="60"/>
        <v>,</v>
      </c>
      <c r="R54" s="60">
        <f t="shared" si="61"/>
        <v>15</v>
      </c>
      <c r="S54" s="55" t="str">
        <f t="shared" si="62"/>
        <v>)</v>
      </c>
      <c r="T54" s="61" t="str">
        <f t="shared" si="63"/>
        <v/>
      </c>
      <c r="U54" s="62" t="str">
        <f t="shared" si="9"/>
        <v/>
      </c>
      <c r="V54" s="63" t="str">
        <f t="shared" si="64"/>
        <v/>
      </c>
      <c r="W54" s="64" t="str">
        <f t="shared" si="11"/>
        <v/>
      </c>
      <c r="X54" s="63" t="str">
        <f t="shared" si="65"/>
        <v/>
      </c>
      <c r="Y54" s="63" t="str">
        <f t="shared" si="66"/>
        <v/>
      </c>
      <c r="Z54" s="55" t="str">
        <f t="shared" si="67"/>
        <v/>
      </c>
      <c r="AA54" s="65" t="str">
        <f t="shared" si="68"/>
        <v/>
      </c>
      <c r="AB54" s="56" t="str">
        <f t="shared" si="16"/>
        <v/>
      </c>
      <c r="AC54" s="66" t="str">
        <f t="shared" si="69"/>
        <v/>
      </c>
      <c r="AD54" s="58" t="str">
        <f t="shared" si="70"/>
        <v/>
      </c>
      <c r="AE54" s="67" t="str">
        <f t="shared" si="71"/>
        <v/>
      </c>
      <c r="AF54" s="60" t="str">
        <f t="shared" si="72"/>
        <v/>
      </c>
      <c r="AG54" s="60" t="str">
        <f t="shared" si="73"/>
        <v/>
      </c>
      <c r="AH54" s="68" t="str">
        <f t="shared" si="74"/>
        <v/>
      </c>
      <c r="AI54" s="69" t="str">
        <f t="shared" si="23"/>
        <v/>
      </c>
      <c r="AJ54" s="63" t="str">
        <f t="shared" si="75"/>
        <v/>
      </c>
      <c r="AK54" s="63" t="str">
        <f t="shared" si="76"/>
        <v/>
      </c>
      <c r="AL54" s="63" t="str">
        <f t="shared" si="77"/>
        <v/>
      </c>
      <c r="AM54" s="63" t="str">
        <f t="shared" si="78"/>
        <v/>
      </c>
      <c r="AN54" s="63" t="str">
        <f t="shared" si="79"/>
        <v/>
      </c>
    </row>
    <row r="55" spans="1:40" ht="24.5" thickTop="1" thickBot="1" x14ac:dyDescent="0.55000000000000004">
      <c r="B55" t="s">
        <v>1003</v>
      </c>
      <c r="C55" s="50" t="s">
        <v>1181</v>
      </c>
      <c r="D55" s="51" t="s">
        <v>1168</v>
      </c>
      <c r="E55" s="51" t="s">
        <v>1016</v>
      </c>
      <c r="F55" s="52"/>
      <c r="G55" s="52"/>
      <c r="H55" s="51"/>
      <c r="I55" s="51"/>
      <c r="J55" s="53"/>
      <c r="K55" s="53"/>
      <c r="L55" s="77" t="str">
        <f t="shared" si="80"/>
        <v xml:space="preserve">            { line: "SOLO TÚ SEÑOR,, (Fa#,m,15)", sC: "as"},</v>
      </c>
      <c r="M55" s="55" t="str">
        <f t="shared" si="58"/>
        <v>(</v>
      </c>
      <c r="N55" s="56" t="str">
        <f t="shared" si="2"/>
        <v>Fa#</v>
      </c>
      <c r="O55" s="57" t="str">
        <f t="shared" si="59"/>
        <v>,</v>
      </c>
      <c r="P55" s="58" t="str">
        <f t="shared" si="4"/>
        <v>m</v>
      </c>
      <c r="Q55" s="59" t="str">
        <f t="shared" si="60"/>
        <v>,</v>
      </c>
      <c r="R55" s="60">
        <f t="shared" si="61"/>
        <v>15</v>
      </c>
      <c r="S55" s="55" t="str">
        <f t="shared" si="62"/>
        <v>)</v>
      </c>
      <c r="T55" s="61" t="str">
        <f t="shared" si="63"/>
        <v/>
      </c>
      <c r="U55" s="62" t="str">
        <f t="shared" si="9"/>
        <v/>
      </c>
      <c r="V55" s="63" t="str">
        <f t="shared" si="64"/>
        <v/>
      </c>
      <c r="W55" s="64" t="str">
        <f t="shared" si="11"/>
        <v/>
      </c>
      <c r="X55" s="63" t="str">
        <f t="shared" si="65"/>
        <v/>
      </c>
      <c r="Y55" s="63" t="str">
        <f t="shared" si="66"/>
        <v/>
      </c>
      <c r="Z55" s="55" t="str">
        <f t="shared" si="67"/>
        <v/>
      </c>
      <c r="AA55" s="65" t="str">
        <f t="shared" si="68"/>
        <v/>
      </c>
      <c r="AB55" s="56" t="str">
        <f t="shared" si="16"/>
        <v/>
      </c>
      <c r="AC55" s="66" t="str">
        <f t="shared" si="69"/>
        <v/>
      </c>
      <c r="AD55" s="58" t="str">
        <f t="shared" si="70"/>
        <v/>
      </c>
      <c r="AE55" s="67" t="str">
        <f t="shared" si="71"/>
        <v/>
      </c>
      <c r="AF55" s="60" t="str">
        <f t="shared" si="72"/>
        <v/>
      </c>
      <c r="AG55" s="60" t="str">
        <f t="shared" si="73"/>
        <v/>
      </c>
      <c r="AH55" s="68" t="str">
        <f t="shared" si="74"/>
        <v/>
      </c>
      <c r="AI55" s="69" t="str">
        <f t="shared" si="23"/>
        <v/>
      </c>
      <c r="AJ55" s="63" t="str">
        <f t="shared" si="75"/>
        <v/>
      </c>
      <c r="AK55" s="63" t="str">
        <f t="shared" si="76"/>
        <v/>
      </c>
      <c r="AL55" s="63" t="str">
        <f t="shared" si="77"/>
        <v/>
      </c>
      <c r="AM55" s="63" t="str">
        <f t="shared" si="78"/>
        <v/>
      </c>
      <c r="AN55" s="63" t="str">
        <f t="shared" si="79"/>
        <v/>
      </c>
    </row>
    <row r="56" spans="1:40" ht="24.5" thickTop="1" thickBot="1" x14ac:dyDescent="0.55000000000000004">
      <c r="B56" t="s">
        <v>1003</v>
      </c>
      <c r="C56" s="50" t="s">
        <v>1182</v>
      </c>
      <c r="D56" s="51" t="s">
        <v>1015</v>
      </c>
      <c r="E56" s="51" t="s">
        <v>1016</v>
      </c>
      <c r="F56" s="52"/>
      <c r="G56" s="52"/>
      <c r="H56" s="51"/>
      <c r="I56" s="51"/>
      <c r="J56" s="53"/>
      <c r="K56" s="53"/>
      <c r="L56" s="77" t="str">
        <f t="shared" si="80"/>
        <v xml:space="preserve">            { line: "SOLO TÚ ALTÍSIMO,, (Mi,m,15)", sC: "as"},</v>
      </c>
      <c r="M56" s="55" t="str">
        <f t="shared" si="58"/>
        <v>(</v>
      </c>
      <c r="N56" s="56" t="str">
        <f t="shared" si="2"/>
        <v>Mi</v>
      </c>
      <c r="O56" s="57" t="str">
        <f t="shared" si="59"/>
        <v>,</v>
      </c>
      <c r="P56" s="58" t="str">
        <f t="shared" si="4"/>
        <v>m</v>
      </c>
      <c r="Q56" s="59" t="str">
        <f t="shared" si="60"/>
        <v>,</v>
      </c>
      <c r="R56" s="60">
        <f t="shared" si="61"/>
        <v>15</v>
      </c>
      <c r="S56" s="55" t="str">
        <f t="shared" si="62"/>
        <v>)</v>
      </c>
      <c r="T56" s="61" t="str">
        <f t="shared" si="63"/>
        <v/>
      </c>
      <c r="U56" s="62" t="str">
        <f t="shared" si="9"/>
        <v/>
      </c>
      <c r="V56" s="63" t="str">
        <f t="shared" si="64"/>
        <v/>
      </c>
      <c r="W56" s="64" t="str">
        <f t="shared" si="11"/>
        <v/>
      </c>
      <c r="X56" s="63" t="str">
        <f t="shared" si="65"/>
        <v/>
      </c>
      <c r="Y56" s="63" t="str">
        <f t="shared" si="66"/>
        <v/>
      </c>
      <c r="Z56" s="55" t="str">
        <f t="shared" si="67"/>
        <v/>
      </c>
      <c r="AA56" s="65" t="str">
        <f t="shared" si="68"/>
        <v/>
      </c>
      <c r="AB56" s="56" t="str">
        <f t="shared" si="16"/>
        <v/>
      </c>
      <c r="AC56" s="66" t="str">
        <f t="shared" si="69"/>
        <v/>
      </c>
      <c r="AD56" s="58" t="str">
        <f t="shared" si="70"/>
        <v/>
      </c>
      <c r="AE56" s="67" t="str">
        <f t="shared" si="71"/>
        <v/>
      </c>
      <c r="AF56" s="60" t="str">
        <f t="shared" si="72"/>
        <v/>
      </c>
      <c r="AG56" s="60" t="str">
        <f t="shared" si="73"/>
        <v/>
      </c>
      <c r="AH56" s="68" t="str">
        <f t="shared" si="74"/>
        <v/>
      </c>
      <c r="AI56" s="69" t="str">
        <f t="shared" si="23"/>
        <v/>
      </c>
      <c r="AJ56" s="63" t="str">
        <f t="shared" si="75"/>
        <v/>
      </c>
      <c r="AK56" s="63" t="str">
        <f t="shared" si="76"/>
        <v/>
      </c>
      <c r="AL56" s="63" t="str">
        <f t="shared" si="77"/>
        <v/>
      </c>
      <c r="AM56" s="63" t="str">
        <f t="shared" si="78"/>
        <v/>
      </c>
      <c r="AN56" s="63" t="str">
        <f t="shared" si="79"/>
        <v/>
      </c>
    </row>
    <row r="57" spans="1:40" ht="24.5" thickTop="1" thickBot="1" x14ac:dyDescent="0.55000000000000004">
      <c r="B57" t="s">
        <v>1003</v>
      </c>
      <c r="C57" s="50" t="s">
        <v>1183</v>
      </c>
      <c r="D57" s="51" t="s">
        <v>1017</v>
      </c>
      <c r="E57" s="51"/>
      <c r="F57" s="52"/>
      <c r="G57" s="52"/>
      <c r="H57" s="51"/>
      <c r="I57" s="51"/>
      <c r="J57" s="53"/>
      <c r="K57" s="53"/>
      <c r="L57" s="54" t="str">
        <f t="shared" si="80"/>
        <v xml:space="preserve">            { line: "JESUCRISTO,, (La,,15)", sC: "as"},</v>
      </c>
      <c r="M57" s="55" t="str">
        <f t="shared" si="58"/>
        <v>(</v>
      </c>
      <c r="N57" s="56" t="str">
        <f t="shared" si="2"/>
        <v>La</v>
      </c>
      <c r="O57" s="57" t="str">
        <f t="shared" si="59"/>
        <v>,</v>
      </c>
      <c r="P57" s="58" t="str">
        <f t="shared" si="4"/>
        <v/>
      </c>
      <c r="Q57" s="59" t="str">
        <f t="shared" si="60"/>
        <v>,</v>
      </c>
      <c r="R57" s="60">
        <f t="shared" si="61"/>
        <v>15</v>
      </c>
      <c r="S57" s="55" t="str">
        <f t="shared" si="62"/>
        <v>)</v>
      </c>
      <c r="T57" s="61" t="str">
        <f t="shared" si="63"/>
        <v/>
      </c>
      <c r="U57" s="62" t="str">
        <f t="shared" si="9"/>
        <v/>
      </c>
      <c r="V57" s="63" t="str">
        <f t="shared" si="64"/>
        <v/>
      </c>
      <c r="W57" s="64" t="str">
        <f t="shared" si="11"/>
        <v/>
      </c>
      <c r="X57" s="63" t="str">
        <f t="shared" si="65"/>
        <v/>
      </c>
      <c r="Y57" s="63" t="str">
        <f t="shared" si="66"/>
        <v/>
      </c>
      <c r="Z57" s="55" t="str">
        <f t="shared" si="67"/>
        <v/>
      </c>
      <c r="AA57" s="65" t="str">
        <f t="shared" si="68"/>
        <v/>
      </c>
      <c r="AB57" s="56" t="str">
        <f t="shared" si="16"/>
        <v/>
      </c>
      <c r="AC57" s="66" t="str">
        <f t="shared" si="69"/>
        <v/>
      </c>
      <c r="AD57" s="58" t="str">
        <f t="shared" si="70"/>
        <v/>
      </c>
      <c r="AE57" s="67" t="str">
        <f t="shared" si="71"/>
        <v/>
      </c>
      <c r="AF57" s="60" t="str">
        <f t="shared" si="72"/>
        <v/>
      </c>
      <c r="AG57" s="60" t="str">
        <f t="shared" si="73"/>
        <v/>
      </c>
      <c r="AH57" s="68" t="str">
        <f t="shared" si="74"/>
        <v/>
      </c>
      <c r="AI57" s="69" t="str">
        <f t="shared" si="23"/>
        <v/>
      </c>
      <c r="AJ57" s="63" t="str">
        <f t="shared" si="75"/>
        <v/>
      </c>
      <c r="AK57" s="63" t="str">
        <f t="shared" si="76"/>
        <v/>
      </c>
      <c r="AL57" s="63" t="str">
        <f t="shared" si="77"/>
        <v/>
      </c>
      <c r="AM57" s="63" t="str">
        <f t="shared" si="78"/>
        <v/>
      </c>
      <c r="AN57" s="63" t="str">
        <f t="shared" si="79"/>
        <v/>
      </c>
    </row>
    <row r="58" spans="1:40" ht="26.5" thickTop="1" thickBot="1" x14ac:dyDescent="0.55000000000000004">
      <c r="A58" s="72"/>
      <c r="B58" s="72"/>
      <c r="C58" s="72"/>
      <c r="D58" s="73"/>
      <c r="E58" s="73"/>
      <c r="F58" s="73"/>
      <c r="G58" s="73"/>
      <c r="H58" s="73"/>
      <c r="I58" s="73"/>
      <c r="J58" s="73"/>
      <c r="K58" s="73"/>
      <c r="L58" s="74" t="s">
        <v>997</v>
      </c>
      <c r="M58" s="55"/>
      <c r="N58" s="56"/>
      <c r="O58" s="57"/>
      <c r="P58" s="58"/>
      <c r="Q58" s="59"/>
      <c r="R58" s="60"/>
      <c r="S58" s="55"/>
      <c r="T58" s="61"/>
      <c r="U58" s="62"/>
      <c r="V58" s="63"/>
      <c r="W58" s="64"/>
      <c r="X58" s="63"/>
      <c r="Y58" s="63"/>
      <c r="Z58" s="55"/>
      <c r="AA58" s="65"/>
      <c r="AB58" s="56"/>
      <c r="AC58" s="66"/>
      <c r="AD58" s="58"/>
      <c r="AE58" s="67"/>
      <c r="AF58" s="60"/>
      <c r="AG58" s="60"/>
      <c r="AH58" s="68"/>
      <c r="AI58" s="69"/>
      <c r="AJ58" s="63"/>
      <c r="AK58" s="63"/>
      <c r="AL58" s="63"/>
      <c r="AM58" s="63"/>
      <c r="AN58" s="63"/>
    </row>
    <row r="59" spans="1:40" ht="24.5" thickTop="1" thickBot="1" x14ac:dyDescent="0.55000000000000004">
      <c r="B59" t="s">
        <v>1018</v>
      </c>
      <c r="C59" s="50" t="s">
        <v>1184</v>
      </c>
      <c r="D59" s="51"/>
      <c r="E59" s="51"/>
      <c r="F59" s="52"/>
      <c r="G59" s="52"/>
      <c r="H59" s="51"/>
      <c r="I59" s="51"/>
      <c r="J59" s="53"/>
      <c r="K59" s="53"/>
      <c r="L59" s="54" t="str">
        <f t="shared" si="80"/>
        <v xml:space="preserve">            { line: "con el Espíritu Santo, ", sC: "tc"},</v>
      </c>
      <c r="M59" s="55" t="str">
        <f t="shared" si="58"/>
        <v/>
      </c>
      <c r="N59" s="56" t="str">
        <f t="shared" si="2"/>
        <v/>
      </c>
      <c r="O59" s="57" t="str">
        <f t="shared" si="59"/>
        <v/>
      </c>
      <c r="P59" s="58" t="str">
        <f t="shared" si="4"/>
        <v/>
      </c>
      <c r="Q59" s="59" t="str">
        <f t="shared" si="60"/>
        <v/>
      </c>
      <c r="R59" s="60" t="str">
        <f t="shared" si="61"/>
        <v/>
      </c>
      <c r="S59" s="55" t="str">
        <f t="shared" si="62"/>
        <v/>
      </c>
      <c r="T59" s="61" t="str">
        <f t="shared" si="63"/>
        <v/>
      </c>
      <c r="U59" s="62" t="str">
        <f t="shared" si="9"/>
        <v/>
      </c>
      <c r="V59" s="63" t="str">
        <f t="shared" si="64"/>
        <v/>
      </c>
      <c r="W59" s="64" t="str">
        <f t="shared" si="11"/>
        <v/>
      </c>
      <c r="X59" s="63" t="str">
        <f t="shared" si="65"/>
        <v/>
      </c>
      <c r="Y59" s="63" t="str">
        <f t="shared" si="66"/>
        <v/>
      </c>
      <c r="Z59" s="55" t="str">
        <f t="shared" si="67"/>
        <v/>
      </c>
      <c r="AA59" s="65" t="str">
        <f t="shared" si="68"/>
        <v/>
      </c>
      <c r="AB59" s="56" t="str">
        <f t="shared" si="16"/>
        <v/>
      </c>
      <c r="AC59" s="66" t="str">
        <f t="shared" si="69"/>
        <v/>
      </c>
      <c r="AD59" s="58" t="str">
        <f t="shared" si="70"/>
        <v/>
      </c>
      <c r="AE59" s="67" t="str">
        <f t="shared" si="71"/>
        <v/>
      </c>
      <c r="AF59" s="60" t="str">
        <f t="shared" si="72"/>
        <v/>
      </c>
      <c r="AG59" s="60" t="str">
        <f t="shared" si="73"/>
        <v/>
      </c>
      <c r="AH59" s="68" t="str">
        <f t="shared" si="74"/>
        <v/>
      </c>
      <c r="AI59" s="69" t="str">
        <f t="shared" si="23"/>
        <v/>
      </c>
      <c r="AJ59" s="63" t="str">
        <f t="shared" si="75"/>
        <v/>
      </c>
      <c r="AK59" s="63" t="str">
        <f t="shared" si="76"/>
        <v/>
      </c>
      <c r="AL59" s="63" t="str">
        <f t="shared" si="77"/>
        <v/>
      </c>
      <c r="AM59" s="63" t="str">
        <f t="shared" si="78"/>
        <v/>
      </c>
      <c r="AN59" s="63" t="str">
        <f t="shared" si="79"/>
        <v/>
      </c>
    </row>
    <row r="60" spans="1:40" ht="24.5" thickTop="1" thickBot="1" x14ac:dyDescent="0.55000000000000004">
      <c r="C60" s="50" t="s">
        <v>1185</v>
      </c>
      <c r="D60" s="51" t="s">
        <v>1110</v>
      </c>
      <c r="E60" s="51"/>
      <c r="F60" s="52"/>
      <c r="G60" s="52"/>
      <c r="H60" s="51"/>
      <c r="I60" s="51"/>
      <c r="J60" s="53"/>
      <c r="K60" s="53"/>
      <c r="L60" s="54" t="str">
        <f t="shared" si="80"/>
        <v xml:space="preserve">            { line: "en la gloria de Dios Padre., (Re,,15)", sC: ""},</v>
      </c>
      <c r="M60" s="55" t="str">
        <f t="shared" si="58"/>
        <v>(</v>
      </c>
      <c r="N60" s="56" t="str">
        <f t="shared" si="2"/>
        <v>Re</v>
      </c>
      <c r="O60" s="57" t="str">
        <f t="shared" si="59"/>
        <v>,</v>
      </c>
      <c r="P60" s="58" t="str">
        <f t="shared" si="4"/>
        <v/>
      </c>
      <c r="Q60" s="59" t="str">
        <f t="shared" si="60"/>
        <v>,</v>
      </c>
      <c r="R60" s="60">
        <f t="shared" si="61"/>
        <v>15</v>
      </c>
      <c r="S60" s="55" t="str">
        <f t="shared" si="62"/>
        <v>)</v>
      </c>
      <c r="T60" s="61" t="str">
        <f t="shared" si="63"/>
        <v/>
      </c>
      <c r="U60" s="62" t="str">
        <f t="shared" si="9"/>
        <v/>
      </c>
      <c r="V60" s="63" t="str">
        <f t="shared" si="64"/>
        <v/>
      </c>
      <c r="W60" s="64" t="str">
        <f t="shared" si="11"/>
        <v/>
      </c>
      <c r="X60" s="63" t="str">
        <f t="shared" si="65"/>
        <v/>
      </c>
      <c r="Y60" s="63" t="str">
        <f t="shared" si="66"/>
        <v/>
      </c>
      <c r="Z60" s="55" t="str">
        <f t="shared" si="67"/>
        <v/>
      </c>
      <c r="AA60" s="65" t="str">
        <f t="shared" si="68"/>
        <v/>
      </c>
      <c r="AB60" s="56" t="str">
        <f t="shared" si="16"/>
        <v/>
      </c>
      <c r="AC60" s="66" t="str">
        <f t="shared" si="69"/>
        <v/>
      </c>
      <c r="AD60" s="58" t="str">
        <f t="shared" si="70"/>
        <v/>
      </c>
      <c r="AE60" s="67" t="str">
        <f t="shared" si="71"/>
        <v/>
      </c>
      <c r="AF60" s="60" t="str">
        <f t="shared" si="72"/>
        <v/>
      </c>
      <c r="AG60" s="60" t="str">
        <f t="shared" si="73"/>
        <v/>
      </c>
      <c r="AH60" s="68" t="str">
        <f t="shared" si="74"/>
        <v/>
      </c>
      <c r="AI60" s="69" t="str">
        <f t="shared" si="23"/>
        <v/>
      </c>
      <c r="AJ60" s="63" t="str">
        <f t="shared" si="75"/>
        <v/>
      </c>
      <c r="AK60" s="63" t="str">
        <f t="shared" si="76"/>
        <v/>
      </c>
      <c r="AL60" s="63" t="str">
        <f t="shared" si="77"/>
        <v/>
      </c>
      <c r="AM60" s="63" t="str">
        <f t="shared" si="78"/>
        <v/>
      </c>
      <c r="AN60" s="63" t="str">
        <f t="shared" si="79"/>
        <v/>
      </c>
    </row>
    <row r="61" spans="1:40" ht="24.5" thickTop="1" thickBot="1" x14ac:dyDescent="0.55000000000000004">
      <c r="B61" t="s">
        <v>1001</v>
      </c>
      <c r="C61" s="50" t="s">
        <v>1186</v>
      </c>
      <c r="D61" s="51" t="s">
        <v>1053</v>
      </c>
      <c r="E61" s="51"/>
      <c r="F61" s="52" t="s">
        <v>1110</v>
      </c>
      <c r="G61" s="52"/>
      <c r="H61" s="51"/>
      <c r="I61" s="51"/>
      <c r="J61" s="53"/>
      <c r="K61" s="53"/>
      <c r="L61" s="54" t="str">
        <f t="shared" si="80"/>
        <v xml:space="preserve">            { line: "AMÉN, AMÉN, (Sol,,15)(Re,,250)", sC: "ta as"},</v>
      </c>
      <c r="M61" s="55" t="str">
        <f t="shared" si="58"/>
        <v>(</v>
      </c>
      <c r="N61" s="56" t="str">
        <f t="shared" si="2"/>
        <v>Sol</v>
      </c>
      <c r="O61" s="57" t="str">
        <f t="shared" si="59"/>
        <v>,</v>
      </c>
      <c r="P61" s="58" t="str">
        <f t="shared" si="4"/>
        <v/>
      </c>
      <c r="Q61" s="59" t="str">
        <f t="shared" si="60"/>
        <v>,</v>
      </c>
      <c r="R61" s="60">
        <f t="shared" si="61"/>
        <v>15</v>
      </c>
      <c r="S61" s="55" t="str">
        <f t="shared" si="62"/>
        <v>)</v>
      </c>
      <c r="T61" s="61" t="str">
        <f t="shared" si="63"/>
        <v>(</v>
      </c>
      <c r="U61" s="62" t="str">
        <f t="shared" si="9"/>
        <v>Re</v>
      </c>
      <c r="V61" s="63" t="str">
        <f t="shared" si="64"/>
        <v>,</v>
      </c>
      <c r="W61" s="64" t="str">
        <f t="shared" si="11"/>
        <v/>
      </c>
      <c r="X61" s="63" t="str">
        <f t="shared" si="65"/>
        <v>,</v>
      </c>
      <c r="Y61" s="63">
        <f t="shared" si="66"/>
        <v>250</v>
      </c>
      <c r="Z61" s="55" t="str">
        <f t="shared" si="67"/>
        <v>)</v>
      </c>
      <c r="AA61" s="65" t="str">
        <f t="shared" si="68"/>
        <v/>
      </c>
      <c r="AB61" s="56" t="str">
        <f t="shared" si="16"/>
        <v/>
      </c>
      <c r="AC61" s="66" t="str">
        <f t="shared" si="69"/>
        <v/>
      </c>
      <c r="AD61" s="58" t="str">
        <f t="shared" si="70"/>
        <v/>
      </c>
      <c r="AE61" s="67" t="str">
        <f t="shared" si="71"/>
        <v/>
      </c>
      <c r="AF61" s="60" t="str">
        <f t="shared" si="72"/>
        <v/>
      </c>
      <c r="AG61" s="60" t="str">
        <f t="shared" si="73"/>
        <v/>
      </c>
      <c r="AH61" s="68" t="str">
        <f t="shared" si="74"/>
        <v/>
      </c>
      <c r="AI61" s="69" t="str">
        <f t="shared" si="23"/>
        <v/>
      </c>
      <c r="AJ61" s="63" t="str">
        <f t="shared" si="75"/>
        <v/>
      </c>
      <c r="AK61" s="63" t="str">
        <f t="shared" si="76"/>
        <v/>
      </c>
      <c r="AL61" s="63" t="str">
        <f t="shared" si="77"/>
        <v/>
      </c>
      <c r="AM61" s="63" t="str">
        <f t="shared" si="78"/>
        <v/>
      </c>
      <c r="AN61" s="63" t="str">
        <f t="shared" si="79"/>
        <v/>
      </c>
    </row>
    <row r="62" spans="1:40" ht="24" customHeight="1" thickTop="1" x14ac:dyDescent="0.6">
      <c r="B62" s="94"/>
      <c r="C62" s="94"/>
      <c r="D62" s="94"/>
      <c r="E62" s="94"/>
      <c r="F62" s="94"/>
      <c r="G62" s="94"/>
      <c r="H62" s="94"/>
      <c r="I62" s="94"/>
      <c r="J62" s="94"/>
      <c r="K62" s="94"/>
      <c r="L62" s="98" t="str">
        <f>_xlfn.CONCAT("]}, // ULTIMA LINEA DEL CANTO: ",L1)</f>
        <v>]}, // ULTIMA LINEA DEL CANTO: GLORIA A DIOS EN LO ALTO DEL CIELO</v>
      </c>
      <c r="M62" s="94"/>
    </row>
    <row r="63" spans="1:40" ht="20.5" x14ac:dyDescent="0.35">
      <c r="L63" s="99" t="s">
        <v>1012</v>
      </c>
      <c r="M63" s="100"/>
    </row>
    <row r="64" spans="1:40" x14ac:dyDescent="0.35">
      <c r="M64"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utton 1">
              <controlPr defaultSize="0" print="0" autoFill="0" autoPict="0" macro="[0]!JS_Click">
                <anchor moveWithCells="1" sizeWithCells="1">
                  <from>
                    <xdr:col>3</xdr:col>
                    <xdr:colOff>298450</xdr:colOff>
                    <xdr:row>0</xdr:row>
                    <xdr:rowOff>88900</xdr:rowOff>
                  </from>
                  <to>
                    <xdr:col>8</xdr:col>
                    <xdr:colOff>381000</xdr:colOff>
                    <xdr:row>0</xdr:row>
                    <xdr:rowOff>800100</xdr:rowOff>
                  </to>
                </anchor>
              </controlPr>
            </control>
          </mc:Choice>
        </mc:AlternateContent>
      </controls>
    </mc:Choice>
  </mc:AlternateContent>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5BD86B-E8D7-42F6-AE58-C8EE12EA435F}">
  <sheetPr codeName="Sheet99">
    <tabColor rgb="FF00B0F0"/>
  </sheetPr>
  <dimension ref="A1:AN153"/>
  <sheetViews>
    <sheetView zoomScaleNormal="100" workbookViewId="0">
      <pane xSplit="2" ySplit="1" topLeftCell="C70" activePane="bottomRight" state="frozen"/>
      <selection pane="topRight" activeCell="C1" sqref="C1"/>
      <selection pane="bottomLeft" activeCell="A2" sqref="A2"/>
      <selection pane="bottomRight" activeCell="L59" sqref="L59:L88"/>
    </sheetView>
  </sheetViews>
  <sheetFormatPr defaultRowHeight="14.5" outlineLevelRow="1"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189</v>
      </c>
      <c r="E1" s="39"/>
      <c r="F1" s="39"/>
      <c r="G1" s="39"/>
      <c r="H1" s="39"/>
      <c r="I1" s="39"/>
      <c r="J1" s="39"/>
      <c r="K1" s="39"/>
      <c r="L1" s="120" t="str">
        <f ca="1">UPPER(VLOOKUP(C1,Table223[#Data],3,FALSE))</f>
        <v>LETANÍAS DE LOS SANTOS</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LETANÍAS DE LOS SANTOS               ║</v>
      </c>
    </row>
    <row r="5" spans="2:32" ht="23" x14ac:dyDescent="0.35">
      <c r="L5" s="45" t="s">
        <v>986</v>
      </c>
    </row>
    <row r="6" spans="2:32" ht="23" x14ac:dyDescent="0.35">
      <c r="L6" s="121"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letaniasdelossantos</v>
      </c>
      <c r="L7" s="122" t="str">
        <f ca="1">_xlfn.CONCAT("        id: ","""",C7,"""",",")</f>
        <v xml:space="preserve">        id: "letaniasdelossantos",</v>
      </c>
    </row>
    <row r="8" spans="2:32" ht="23" x14ac:dyDescent="0.35">
      <c r="C8" t="str">
        <f ca="1">PROPER(L1)</f>
        <v>Letanías De Los Santos</v>
      </c>
      <c r="L8" s="122" t="str">
        <f ca="1">_xlfn.CONCAT("        tt: ","""",C8,"""",",")</f>
        <v xml:space="preserve">        tt: "Letanías De Los Santos",</v>
      </c>
    </row>
    <row r="9" spans="2:32" ht="23" x14ac:dyDescent="0.35">
      <c r="C9" t="str">
        <f ca="1">PROPER(L1)</f>
        <v>Letanías De Los Santos</v>
      </c>
      <c r="L9" s="122" t="str">
        <f ca="1">_xlfn.CONCAT("        title: ","""",C9,"""",",")</f>
        <v xml:space="preserve">        title: "Letanías De Los Santos",</v>
      </c>
    </row>
    <row r="10" spans="2:32" ht="23" x14ac:dyDescent="0.35">
      <c r="C10" t="str">
        <f ca="1">VLOOKUP(C1,Table223[#Data],4,FALSE)</f>
        <v>De la liturgia bautismal de la Vigilia Pascual</v>
      </c>
      <c r="L10" s="122" t="str">
        <f ca="1">_xlfn.CONCAT("        ","subtitle: ","""",C10,"""",",")</f>
        <v xml:space="preserve">        subtitle: "De la liturgia bautismal de la Vigilia Pascual",</v>
      </c>
    </row>
    <row r="11" spans="2:32" ht="23" x14ac:dyDescent="0.35">
      <c r="C11" t="str">
        <f ca="1">_xlfn.CONCAT("category: [",VLOOKUP(C1,Table223[#Data],16,FALSE),"],")</f>
        <v>category: ["Liturgia"],</v>
      </c>
      <c r="L11" s="122" t="str">
        <f ca="1">_xlfn.CONCAT("        ",C11)</f>
        <v xml:space="preserve">        category: ["Liturgia"],</v>
      </c>
    </row>
    <row r="12" spans="2:32" ht="23" x14ac:dyDescent="0.35">
      <c r="C12" t="str">
        <f ca="1">VLOOKUP(C1,Table223[#Data],5,FALSE)</f>
        <v>Liturgia</v>
      </c>
      <c r="L12" s="122" t="str">
        <f ca="1">_xlfn.CONCAT("        catCanto: ","""",C12,"""",",   // Precatecumenado | Catecumenado | Liturgia | Eleccion")</f>
        <v xml:space="preserve">        catCanto: "Liturgia",   // Precatecumenado | Catecumenado | Liturgia | Eleccion</v>
      </c>
    </row>
    <row r="13" spans="2:32" ht="23" x14ac:dyDescent="0.35">
      <c r="L13" s="122" t="str">
        <f>_xlfn.CONCAT("        cejilla: ","""",C13,"""",",")</f>
        <v xml:space="preserve">        cejilla: "",</v>
      </c>
    </row>
    <row r="14" spans="2:32" ht="23" x14ac:dyDescent="0.35">
      <c r="L14" s="122" t="str">
        <f>_xlfn.CONCAT("        nCan: ","""",C14,"""",",")</f>
        <v xml:space="preserve">        nCan: "",</v>
      </c>
    </row>
    <row r="15" spans="2:32" ht="23" x14ac:dyDescent="0.35">
      <c r="L15" s="122" t="str">
        <f>_xlfn.CONCAT("        nCanURL: ","""",C15,"""",",")</f>
        <v xml:space="preserve">        nCanURL: "",</v>
      </c>
    </row>
    <row r="16" spans="2:32" ht="23" x14ac:dyDescent="0.35">
      <c r="C16">
        <f ca="1">VLOOKUP(C1,Table223[#Data],1,FALSE)</f>
        <v>189</v>
      </c>
      <c r="L16" s="122" t="str">
        <f ca="1">_xlfn.CONCAT("        dbno: ","""",C16,"""",",")</f>
        <v xml:space="preserve">        dbno: "189",</v>
      </c>
    </row>
    <row r="17" spans="1:40" ht="23" x14ac:dyDescent="0.35">
      <c r="L17" s="122" t="str">
        <f>_xlfn.CONCAT("        notes: ","""",C17,"""",",")</f>
        <v xml:space="preserve">        notes: "",</v>
      </c>
    </row>
    <row r="18" spans="1:40" ht="23" x14ac:dyDescent="0.35">
      <c r="C18" t="s">
        <v>988</v>
      </c>
      <c r="L18" s="122" t="str">
        <f>_xlfn.CONCAT("        mant: ","""",C18,"""",",")</f>
        <v xml:space="preserve">        mant: "Si",</v>
      </c>
    </row>
    <row r="19" spans="1:40" ht="23" x14ac:dyDescent="0.35">
      <c r="C19" t="str">
        <f ca="1">C7</f>
        <v>letaniasdelossantos</v>
      </c>
      <c r="L19" s="122" t="str">
        <f ca="1">_xlfn.CONCAT("        audioSrc: ","""https://audio.resucito.do/",C19,".mp3""",",")</f>
        <v xml:space="preserve">        audioSrc: "https://audio.resucito.do/letaniasdelossantos.mp3",</v>
      </c>
    </row>
    <row r="20" spans="1:40" ht="23" x14ac:dyDescent="0.35">
      <c r="L20" s="45" t="s">
        <v>989</v>
      </c>
    </row>
    <row r="21" spans="1:40" ht="23" x14ac:dyDescent="0.35">
      <c r="L21" s="122" t="s">
        <v>2400</v>
      </c>
    </row>
    <row r="22" spans="1:40" ht="23" x14ac:dyDescent="0.35">
      <c r="L22" s="122" t="s">
        <v>991</v>
      </c>
    </row>
    <row r="23" spans="1:40" ht="23" x14ac:dyDescent="0.35">
      <c r="L23" s="122" t="s">
        <v>992</v>
      </c>
    </row>
    <row r="24" spans="1:40" ht="23" x14ac:dyDescent="0.35">
      <c r="C24" t="s">
        <v>1014</v>
      </c>
      <c r="L24" s="122" t="s">
        <v>993</v>
      </c>
    </row>
    <row r="25" spans="1:40" ht="23" x14ac:dyDescent="0.35">
      <c r="L25" s="122" t="s">
        <v>994</v>
      </c>
    </row>
    <row r="26" spans="1:40" ht="23" x14ac:dyDescent="0.35">
      <c r="B26">
        <f ca="1">+C1-1</f>
        <v>188</v>
      </c>
      <c r="C26" t="str">
        <f ca="1">VLOOKUP(B26,Table4[#Data],13,FALSE)</f>
        <v>"/src/index.html?canto=gloriaadiosenloaltodelcielo"</v>
      </c>
      <c r="L26" s="122" t="str">
        <f ca="1">_xlfn.CONCAT("        ant: ",C26,",")</f>
        <v xml:space="preserve">        ant: "/src/index.html?canto=gloriaadiosenloaltodelcielo",</v>
      </c>
    </row>
    <row r="27" spans="1:40" ht="23" x14ac:dyDescent="0.35">
      <c r="B27">
        <v>180</v>
      </c>
      <c r="C27" t="str">
        <f>VLOOKUP(B27,Table4[#Data],13,FALSE)</f>
        <v>"/src/index.html?canto=aleluyainterleccional"</v>
      </c>
      <c r="L27" s="122" t="str">
        <f>_xlfn.CONCAT("        sig: ",C27,",")</f>
        <v xml:space="preserve">        sig: "/src/index.html?canto=aleluyainterleccional",</v>
      </c>
    </row>
    <row r="28" spans="1:40" ht="23" x14ac:dyDescent="0.35">
      <c r="L28" s="45" t="s">
        <v>995</v>
      </c>
    </row>
    <row r="29" spans="1:40" ht="36" thickBot="1" x14ac:dyDescent="0.4">
      <c r="A29" s="48"/>
      <c r="B29" s="48"/>
      <c r="C29" s="48" t="s">
        <v>2401</v>
      </c>
      <c r="D29" s="48"/>
      <c r="E29" s="48"/>
      <c r="F29" s="48"/>
      <c r="G29" s="48"/>
      <c r="H29" s="48"/>
      <c r="I29" s="48"/>
      <c r="J29" s="48"/>
      <c r="K29" s="48"/>
      <c r="L29" s="123" t="s">
        <v>996</v>
      </c>
    </row>
    <row r="30" spans="1:40" ht="24.5" thickTop="1" thickBot="1" x14ac:dyDescent="0.55000000000000004">
      <c r="B30" t="s">
        <v>2604</v>
      </c>
      <c r="C30" s="124" t="s">
        <v>2578</v>
      </c>
      <c r="D30" s="125" t="s">
        <v>1015</v>
      </c>
      <c r="E30" s="51" t="s">
        <v>1016</v>
      </c>
      <c r="F30" s="52"/>
      <c r="G30" s="52"/>
      <c r="H30" s="51"/>
      <c r="I30" s="51"/>
      <c r="J30" s="53"/>
      <c r="K30" s="53"/>
      <c r="L30" s="54" t="str">
        <f t="shared" ref="L30:L55" si="0">IF(C30="","",_xlfn.CONCAT("            { line: ","""",C30,", ",M30:AN30,""", sC: ","""",B30,"""},"))</f>
        <v xml:space="preserve">            { line: "Señor, ten piedad., (Mi,m,20)", sC: "tc stp"},</v>
      </c>
      <c r="M30" s="55" t="str">
        <f t="shared" ref="M30:M89" si="1">IF(N30="","","(")</f>
        <v>(</v>
      </c>
      <c r="N30" s="56" t="str">
        <f t="shared" ref="N30:N139" si="2">IF(D30="","",D30)</f>
        <v>Mi</v>
      </c>
      <c r="O30" s="57" t="str">
        <f t="shared" ref="O30:O89" si="3">IF(N30="","",",")</f>
        <v>,</v>
      </c>
      <c r="P30" s="58" t="str">
        <f t="shared" ref="P30:P139" si="4">IF(E30="","",E30)</f>
        <v>m</v>
      </c>
      <c r="Q30" s="59" t="str">
        <f t="shared" ref="Q30:Q89" si="5">IF(N30="","",",")</f>
        <v>,</v>
      </c>
      <c r="R30" s="60">
        <f t="shared" ref="R30:R139" si="6">IF(N30="Do",10,IF(N30="Re",22,IF(N30="Mi",20,IF(N30="Fa",20,IF(N30="Sol",14,IF(N30="La",20,IF(N30="Si",20,IF(N30="Do#",14,IF(N30="Fa#",15,IF(N30="Sol#",20,IF(N30="Si♭",17,"")))))))))))</f>
        <v>20</v>
      </c>
      <c r="S30" s="55" t="str">
        <f t="shared" ref="S30:S89" si="7">IF(N30="","",")")</f>
        <v>)</v>
      </c>
      <c r="T30" s="61" t="str">
        <f t="shared" ref="T30:T89" si="8">IF(U30="","","(")</f>
        <v/>
      </c>
      <c r="U30" s="62" t="str">
        <f t="shared" ref="U30:U139" si="9">IF(F30="","",F30)</f>
        <v/>
      </c>
      <c r="V30" s="63" t="str">
        <f t="shared" ref="V30:V89" si="10">IF(U30="","",",")</f>
        <v/>
      </c>
      <c r="W30" s="64" t="str">
        <f t="shared" ref="W30:W139" si="11">IF(G30="","",G30)</f>
        <v/>
      </c>
      <c r="X30" s="63" t="str">
        <f t="shared" ref="X30:X89" si="12">IF(U30="","",",")</f>
        <v/>
      </c>
      <c r="Y30" s="63" t="str">
        <f t="shared" ref="Y30:Y59" si="13">IF(U30="","",169)</f>
        <v/>
      </c>
      <c r="Z30" s="55" t="str">
        <f t="shared" ref="Z30:Z89" si="14">IF(U30="","",")")</f>
        <v/>
      </c>
      <c r="AA30" s="65" t="str">
        <f t="shared" ref="AA30:AA89" si="15">IF(AB30="","","(")</f>
        <v/>
      </c>
      <c r="AB30" s="56" t="str">
        <f t="shared" ref="AB30:AB139" si="16">IF(H30="","",H30)</f>
        <v/>
      </c>
      <c r="AC30" s="66" t="str">
        <f t="shared" ref="AC30:AC89" si="17">IF(AB30="","",",")</f>
        <v/>
      </c>
      <c r="AD30" s="58" t="str">
        <f t="shared" ref="AD30:AD89" si="18">IF(I30="","",I30)</f>
        <v/>
      </c>
      <c r="AE30" s="67" t="str">
        <f t="shared" ref="AE30:AE89" si="19">IF(AB30="","",",")</f>
        <v/>
      </c>
      <c r="AF30" s="60" t="str">
        <f t="shared" ref="AF30:AF89" si="20">IF(AB30="","",350)</f>
        <v/>
      </c>
      <c r="AG30" s="60" t="str">
        <f t="shared" ref="AG30:AG89" si="21">IF(AB30="","",")")</f>
        <v/>
      </c>
      <c r="AH30" s="68" t="str">
        <f t="shared" ref="AH30:AH89" si="22">IF(AI30="","","(")</f>
        <v/>
      </c>
      <c r="AI30" s="69" t="str">
        <f t="shared" ref="AI30:AI139" si="23">IF(J30="","",J30)</f>
        <v/>
      </c>
      <c r="AJ30" s="63" t="str">
        <f t="shared" ref="AJ30:AJ89" si="24">IF(AI30="","",",")</f>
        <v/>
      </c>
      <c r="AK30" s="63" t="str">
        <f t="shared" ref="AK30:AK89" si="25">IF(K30="","",K30)</f>
        <v/>
      </c>
      <c r="AL30" s="63" t="str">
        <f t="shared" ref="AL30:AL89" si="26">IF(AI30="","",",")</f>
        <v/>
      </c>
      <c r="AM30" s="63" t="str">
        <f t="shared" ref="AM30:AM89" si="27">IF(AI30="","",450)</f>
        <v/>
      </c>
      <c r="AN30" s="63" t="str">
        <f t="shared" ref="AN30:AN89" si="28">IF(AI30="","",")")</f>
        <v/>
      </c>
    </row>
    <row r="31" spans="1:40" ht="24.5" thickTop="1" thickBot="1" x14ac:dyDescent="0.55000000000000004">
      <c r="B31" t="s">
        <v>2605</v>
      </c>
      <c r="C31" s="124" t="s">
        <v>2579</v>
      </c>
      <c r="D31" s="125"/>
      <c r="E31" s="51"/>
      <c r="F31" s="52"/>
      <c r="G31" s="52"/>
      <c r="H31" s="51"/>
      <c r="I31" s="51"/>
      <c r="J31" s="53"/>
      <c r="K31" s="53"/>
      <c r="L31" s="54" t="str">
        <f t="shared" si="0"/>
        <v xml:space="preserve">            { line: "Cristo, ten piedad., ", sC: "ctp"},</v>
      </c>
      <c r="M31" s="55" t="str">
        <f t="shared" si="1"/>
        <v/>
      </c>
      <c r="N31" s="56" t="str">
        <f t="shared" si="2"/>
        <v/>
      </c>
      <c r="O31" s="57" t="str">
        <f t="shared" si="3"/>
        <v/>
      </c>
      <c r="P31" s="58" t="str">
        <f t="shared" si="4"/>
        <v/>
      </c>
      <c r="Q31" s="59" t="str">
        <f t="shared" si="5"/>
        <v/>
      </c>
      <c r="R31" s="60" t="str">
        <f t="shared" si="6"/>
        <v/>
      </c>
      <c r="S31" s="55" t="str">
        <f t="shared" si="7"/>
        <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1:40" ht="24.5" thickTop="1" thickBot="1" x14ac:dyDescent="0.55000000000000004">
      <c r="B32" t="s">
        <v>2606</v>
      </c>
      <c r="C32" s="124" t="s">
        <v>2578</v>
      </c>
      <c r="D32" s="125"/>
      <c r="E32" s="51"/>
      <c r="F32" s="52"/>
      <c r="G32" s="52"/>
      <c r="H32" s="51"/>
      <c r="I32" s="51"/>
      <c r="J32" s="53"/>
      <c r="K32" s="53"/>
      <c r="L32" s="54" t="str">
        <f>IF(C32="","",_xlfn.CONCAT("            { line: ","""",C32,", ",M32:AN32,""", sC: ","""",B32,"""},"))</f>
        <v xml:space="preserve">            { line: "Señor, ten piedad., ", sC: "stp"},</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6.5" thickTop="1" thickBot="1" x14ac:dyDescent="0.55000000000000004">
      <c r="A33" s="72"/>
      <c r="B33" s="72"/>
      <c r="C33" s="72"/>
      <c r="D33" s="73"/>
      <c r="E33" s="73"/>
      <c r="F33" s="73"/>
      <c r="G33" s="73"/>
      <c r="H33" s="73"/>
      <c r="I33" s="73"/>
      <c r="J33" s="73"/>
      <c r="K33" s="73"/>
      <c r="L33" s="74" t="s">
        <v>997</v>
      </c>
      <c r="M33" s="55"/>
      <c r="N33" s="56"/>
      <c r="O33" s="57"/>
      <c r="P33" s="58"/>
      <c r="Q33" s="59"/>
      <c r="R33" s="60" t="str">
        <f>IF(N33="Do",10,IF(N33="Re",22,IF(N33="Mi",20,IF(N33="Fa",20,IF(N33="Sol",14,IF(N33="La",20,IF(N33="Si",20,IF(N33="Do#",14,IF(N33="Fa#",15,IF(N33="Sol#",20,IF(N33="Si♭",17,"")))))))))))</f>
        <v/>
      </c>
      <c r="S33" s="55"/>
      <c r="T33" s="61"/>
      <c r="U33" s="62"/>
      <c r="V33" s="63"/>
      <c r="W33" s="64"/>
      <c r="X33" s="63"/>
      <c r="Y33" s="63" t="str">
        <f t="shared" si="13"/>
        <v/>
      </c>
      <c r="Z33" s="55"/>
      <c r="AA33" s="65"/>
      <c r="AB33" s="56"/>
      <c r="AC33" s="66"/>
      <c r="AD33" s="58"/>
      <c r="AE33" s="67"/>
      <c r="AF33" s="60"/>
      <c r="AG33" s="60"/>
      <c r="AH33" s="68"/>
      <c r="AI33" s="69"/>
      <c r="AJ33" s="63"/>
      <c r="AK33" s="63"/>
      <c r="AL33" s="63"/>
      <c r="AM33" s="63"/>
      <c r="AN33" s="63"/>
    </row>
    <row r="34" spans="1:40" ht="24.5" thickTop="1" thickBot="1" x14ac:dyDescent="0.55000000000000004">
      <c r="B34" t="s">
        <v>1018</v>
      </c>
      <c r="C34" s="124" t="s">
        <v>2580</v>
      </c>
      <c r="D34" s="125" t="s">
        <v>1053</v>
      </c>
      <c r="E34" s="51"/>
      <c r="F34" s="52" t="s">
        <v>1015</v>
      </c>
      <c r="G34" s="52" t="s">
        <v>1016</v>
      </c>
      <c r="H34" s="51" t="s">
        <v>1106</v>
      </c>
      <c r="I34" s="51"/>
      <c r="J34" s="53" t="s">
        <v>1110</v>
      </c>
      <c r="K34" s="53">
        <v>7</v>
      </c>
      <c r="L34" s="77" t="str">
        <f>IF(C34="","",_xlfn.CONCAT("            { line: ","""",C34,", ",M34:AN34,""", sC: ","""",B34,"""},"))</f>
        <v xml:space="preserve">            { line: "Santa María, Madre de Dios., (Sol,,14)(Mi,m,169)(Do,,350)(Re,7,450)", sC: "tc"},</v>
      </c>
      <c r="M34" s="55" t="str">
        <f t="shared" si="1"/>
        <v>(</v>
      </c>
      <c r="N34" s="56" t="str">
        <f t="shared" si="2"/>
        <v>Sol</v>
      </c>
      <c r="O34" s="57" t="str">
        <f t="shared" si="3"/>
        <v>,</v>
      </c>
      <c r="P34" s="58" t="str">
        <f t="shared" si="4"/>
        <v/>
      </c>
      <c r="Q34" s="59" t="str">
        <f t="shared" si="5"/>
        <v>,</v>
      </c>
      <c r="R34" s="60">
        <f t="shared" si="6"/>
        <v>14</v>
      </c>
      <c r="S34" s="55" t="str">
        <f t="shared" si="7"/>
        <v>)</v>
      </c>
      <c r="T34" s="61" t="str">
        <f t="shared" si="8"/>
        <v>(</v>
      </c>
      <c r="U34" s="62" t="str">
        <f t="shared" si="9"/>
        <v>Mi</v>
      </c>
      <c r="V34" s="63" t="str">
        <f t="shared" si="10"/>
        <v>,</v>
      </c>
      <c r="W34" s="64" t="str">
        <f t="shared" si="11"/>
        <v>m</v>
      </c>
      <c r="X34" s="63" t="str">
        <f t="shared" si="12"/>
        <v>,</v>
      </c>
      <c r="Y34" s="63">
        <f t="shared" si="13"/>
        <v>169</v>
      </c>
      <c r="Z34" s="55" t="str">
        <f t="shared" si="14"/>
        <v>)</v>
      </c>
      <c r="AA34" s="65" t="str">
        <f t="shared" si="15"/>
        <v>(</v>
      </c>
      <c r="AB34" s="56" t="str">
        <f t="shared" si="16"/>
        <v>Do</v>
      </c>
      <c r="AC34" s="66" t="str">
        <f t="shared" si="17"/>
        <v>,</v>
      </c>
      <c r="AD34" s="58" t="str">
        <f t="shared" si="18"/>
        <v/>
      </c>
      <c r="AE34" s="67" t="str">
        <f t="shared" si="19"/>
        <v>,</v>
      </c>
      <c r="AF34" s="60">
        <f t="shared" si="20"/>
        <v>350</v>
      </c>
      <c r="AG34" s="60" t="str">
        <f t="shared" si="21"/>
        <v>)</v>
      </c>
      <c r="AH34" s="68" t="str">
        <f t="shared" si="22"/>
        <v>(</v>
      </c>
      <c r="AI34" s="69" t="str">
        <f t="shared" si="23"/>
        <v>Re</v>
      </c>
      <c r="AJ34" s="63" t="str">
        <f t="shared" si="24"/>
        <v>,</v>
      </c>
      <c r="AK34" s="63">
        <f t="shared" si="25"/>
        <v>7</v>
      </c>
      <c r="AL34" s="63" t="str">
        <f t="shared" si="26"/>
        <v>,</v>
      </c>
      <c r="AM34" s="63">
        <f t="shared" si="27"/>
        <v>450</v>
      </c>
      <c r="AN34" s="63" t="str">
        <f t="shared" si="28"/>
        <v>)</v>
      </c>
    </row>
    <row r="35" spans="1:40" ht="24.5" thickTop="1" thickBot="1" x14ac:dyDescent="0.55000000000000004">
      <c r="B35" t="s">
        <v>1003</v>
      </c>
      <c r="C35" s="124" t="s">
        <v>2607</v>
      </c>
      <c r="D35" s="125" t="s">
        <v>1106</v>
      </c>
      <c r="E35" s="51"/>
      <c r="F35" s="52" t="s">
        <v>1110</v>
      </c>
      <c r="G35" s="52">
        <v>7</v>
      </c>
      <c r="H35" s="51"/>
      <c r="I35" s="51"/>
      <c r="J35" s="53"/>
      <c r="K35" s="53"/>
      <c r="L35" s="77" t="str">
        <f>IF(C35="","",_xlfn.CONCAT("            { line: ","""",C35,", ",M35:AN35,""", sC: ","""",B35,"""},"))</f>
        <v xml:space="preserve">            { line: "RUEGA POR NOSOTROS., (Do,,10)(Re,7,169)", sC: "as"},</v>
      </c>
      <c r="M35" s="55" t="str">
        <f t="shared" ref="M35" si="29">IF(N35="","","(")</f>
        <v>(</v>
      </c>
      <c r="N35" s="56" t="str">
        <f t="shared" ref="N35" si="30">IF(D35="","",D35)</f>
        <v>Do</v>
      </c>
      <c r="O35" s="57" t="str">
        <f t="shared" ref="O35" si="31">IF(N35="","",",")</f>
        <v>,</v>
      </c>
      <c r="P35" s="58" t="str">
        <f t="shared" ref="P35" si="32">IF(E35="","",E35)</f>
        <v/>
      </c>
      <c r="Q35" s="59" t="str">
        <f t="shared" ref="Q35" si="33">IF(N35="","",",")</f>
        <v>,</v>
      </c>
      <c r="R35" s="60">
        <f t="shared" ref="R35" si="34">IF(N35="Do",10,IF(N35="Re",22,IF(N35="Mi",20,IF(N35="Fa",20,IF(N35="Sol",14,IF(N35="La",20,IF(N35="Si",20,IF(N35="Do#",14,IF(N35="Fa#",15,IF(N35="Sol#",20,IF(N35="Si♭",17,"")))))))))))</f>
        <v>10</v>
      </c>
      <c r="S35" s="55" t="str">
        <f t="shared" ref="S35" si="35">IF(N35="","",")")</f>
        <v>)</v>
      </c>
      <c r="T35" s="61" t="str">
        <f t="shared" ref="T35" si="36">IF(U35="","","(")</f>
        <v>(</v>
      </c>
      <c r="U35" s="62" t="str">
        <f t="shared" ref="U35" si="37">IF(F35="","",F35)</f>
        <v>Re</v>
      </c>
      <c r="V35" s="63" t="str">
        <f t="shared" ref="V35" si="38">IF(U35="","",",")</f>
        <v>,</v>
      </c>
      <c r="W35" s="64">
        <f t="shared" ref="W35" si="39">IF(G35="","",G35)</f>
        <v>7</v>
      </c>
      <c r="X35" s="63" t="str">
        <f t="shared" ref="X35" si="40">IF(U35="","",",")</f>
        <v>,</v>
      </c>
      <c r="Y35" s="63">
        <f t="shared" si="13"/>
        <v>169</v>
      </c>
      <c r="Z35" s="55" t="str">
        <f t="shared" ref="Z35" si="41">IF(U35="","",")")</f>
        <v>)</v>
      </c>
      <c r="AA35" s="65" t="str">
        <f t="shared" ref="AA35" si="42">IF(AB35="","","(")</f>
        <v/>
      </c>
      <c r="AB35" s="56" t="str">
        <f t="shared" ref="AB35" si="43">IF(H35="","",H35)</f>
        <v/>
      </c>
      <c r="AC35" s="66" t="str">
        <f t="shared" ref="AC35" si="44">IF(AB35="","",",")</f>
        <v/>
      </c>
      <c r="AD35" s="58" t="str">
        <f t="shared" ref="AD35" si="45">IF(I35="","",I35)</f>
        <v/>
      </c>
      <c r="AE35" s="67" t="str">
        <f t="shared" ref="AE35" si="46">IF(AB35="","",",")</f>
        <v/>
      </c>
      <c r="AF35" s="60" t="str">
        <f t="shared" ref="AF35" si="47">IF(AB35="","",350)</f>
        <v/>
      </c>
      <c r="AG35" s="60" t="str">
        <f t="shared" ref="AG35" si="48">IF(AB35="","",")")</f>
        <v/>
      </c>
      <c r="AH35" s="68" t="str">
        <f t="shared" ref="AH35" si="49">IF(AI35="","","(")</f>
        <v/>
      </c>
      <c r="AI35" s="69" t="str">
        <f t="shared" ref="AI35" si="50">IF(J35="","",J35)</f>
        <v/>
      </c>
      <c r="AJ35" s="63" t="str">
        <f t="shared" ref="AJ35" si="51">IF(AI35="","",",")</f>
        <v/>
      </c>
      <c r="AK35" s="63" t="str">
        <f t="shared" ref="AK35" si="52">IF(K35="","",K35)</f>
        <v/>
      </c>
      <c r="AL35" s="63" t="str">
        <f t="shared" ref="AL35" si="53">IF(AI35="","",",")</f>
        <v/>
      </c>
      <c r="AM35" s="63" t="str">
        <f t="shared" ref="AM35" si="54">IF(AI35="","",450)</f>
        <v/>
      </c>
      <c r="AN35" s="63" t="str">
        <f t="shared" ref="AN35" si="55">IF(AI35="","",")")</f>
        <v/>
      </c>
    </row>
    <row r="36" spans="1:40" ht="24.5" thickTop="1" thickBot="1" x14ac:dyDescent="0.55000000000000004">
      <c r="B36" t="s">
        <v>2603</v>
      </c>
      <c r="C36" s="124" t="s">
        <v>2581</v>
      </c>
      <c r="D36" s="125"/>
      <c r="E36" s="51"/>
      <c r="F36" s="52"/>
      <c r="G36" s="52"/>
      <c r="H36" s="51"/>
      <c r="I36" s="51"/>
      <c r="J36" s="53"/>
      <c r="K36" s="53"/>
      <c r="L36" s="77" t="str">
        <f t="shared" ref="L36:L40" si="56">IF(C36="","",_xlfn.CONCAT("            { line: ","""",C36,", ",M36:AN36,""", sC: ","""",B36,"""},"))</f>
        <v xml:space="preserve">            { line: "San Miguel., ", sC: "rpn"},</v>
      </c>
      <c r="M36" s="55" t="str">
        <f t="shared" si="1"/>
        <v/>
      </c>
      <c r="N36" s="56" t="str">
        <f t="shared" si="2"/>
        <v/>
      </c>
      <c r="O36" s="57" t="str">
        <f t="shared" si="3"/>
        <v/>
      </c>
      <c r="P36" s="58" t="str">
        <f t="shared" si="4"/>
        <v/>
      </c>
      <c r="Q36" s="59" t="str">
        <f t="shared" si="5"/>
        <v/>
      </c>
      <c r="R36" s="60" t="str">
        <f t="shared" si="6"/>
        <v/>
      </c>
      <c r="S36" s="55" t="str">
        <f t="shared" si="7"/>
        <v/>
      </c>
      <c r="T36" s="61" t="str">
        <f t="shared" si="8"/>
        <v/>
      </c>
      <c r="U36" s="62" t="str">
        <f t="shared" si="9"/>
        <v/>
      </c>
      <c r="V36" s="63" t="str">
        <f t="shared" si="10"/>
        <v/>
      </c>
      <c r="W36" s="64" t="str">
        <f t="shared" si="11"/>
        <v/>
      </c>
      <c r="X36" s="63" t="str">
        <f t="shared" si="12"/>
        <v/>
      </c>
      <c r="Y36" s="63" t="str">
        <f t="shared" si="13"/>
        <v/>
      </c>
      <c r="Z36" s="55" t="str">
        <f t="shared" si="14"/>
        <v/>
      </c>
      <c r="AA36" s="65" t="str">
        <f t="shared" si="15"/>
        <v/>
      </c>
      <c r="AB36" s="56" t="str">
        <f t="shared" si="16"/>
        <v/>
      </c>
      <c r="AC36" s="66" t="str">
        <f t="shared" si="17"/>
        <v/>
      </c>
      <c r="AD36" s="58" t="str">
        <f t="shared" si="18"/>
        <v/>
      </c>
      <c r="AE36" s="67" t="str">
        <f t="shared" si="19"/>
        <v/>
      </c>
      <c r="AF36" s="60" t="str">
        <f t="shared" si="20"/>
        <v/>
      </c>
      <c r="AG36" s="60" t="str">
        <f t="shared" si="21"/>
        <v/>
      </c>
      <c r="AH36" s="68" t="str">
        <f t="shared" si="22"/>
        <v/>
      </c>
      <c r="AI36" s="69" t="str">
        <f t="shared" si="23"/>
        <v/>
      </c>
      <c r="AJ36" s="63" t="str">
        <f t="shared" si="24"/>
        <v/>
      </c>
      <c r="AK36" s="63" t="str">
        <f t="shared" si="25"/>
        <v/>
      </c>
      <c r="AL36" s="63" t="str">
        <f t="shared" si="26"/>
        <v/>
      </c>
      <c r="AM36" s="63" t="str">
        <f t="shared" si="27"/>
        <v/>
      </c>
      <c r="AN36" s="63" t="str">
        <f t="shared" si="28"/>
        <v/>
      </c>
    </row>
    <row r="37" spans="1:40" ht="24.5" thickTop="1" thickBot="1" x14ac:dyDescent="0.55000000000000004">
      <c r="B37" t="s">
        <v>2603</v>
      </c>
      <c r="C37" s="124" t="s">
        <v>2582</v>
      </c>
      <c r="D37" s="125" t="s">
        <v>1053</v>
      </c>
      <c r="E37" s="51"/>
      <c r="F37" s="52" t="s">
        <v>1015</v>
      </c>
      <c r="G37" s="52" t="s">
        <v>1016</v>
      </c>
      <c r="H37" s="51" t="s">
        <v>1106</v>
      </c>
      <c r="I37" s="51"/>
      <c r="J37" s="53" t="s">
        <v>1110</v>
      </c>
      <c r="K37" s="53">
        <v>7</v>
      </c>
      <c r="L37" s="54" t="str">
        <f t="shared" si="56"/>
        <v xml:space="preserve">            { line: "Santos ángeles de Dios., (Sol,,14)(Mi,m,169)(Do,,350)(Re,7,450)", sC: "rpn"},</v>
      </c>
      <c r="M37" s="55" t="str">
        <f>IF(N37="","","(")</f>
        <v>(</v>
      </c>
      <c r="N37" s="56" t="str">
        <f>IF(D37="","",D37)</f>
        <v>Sol</v>
      </c>
      <c r="O37" s="57" t="str">
        <f>IF(N37="","",",")</f>
        <v>,</v>
      </c>
      <c r="P37" s="58" t="str">
        <f>IF(E37="","",E37)</f>
        <v/>
      </c>
      <c r="Q37" s="59" t="str">
        <f>IF(N37="","",",")</f>
        <v>,</v>
      </c>
      <c r="R37" s="60">
        <f t="shared" si="6"/>
        <v>14</v>
      </c>
      <c r="S37" s="55" t="str">
        <f>IF(N37="","",")")</f>
        <v>)</v>
      </c>
      <c r="T37" s="61" t="str">
        <f>IF(U37="","","(")</f>
        <v>(</v>
      </c>
      <c r="U37" s="62" t="str">
        <f>IF(F37="","",F37)</f>
        <v>Mi</v>
      </c>
      <c r="V37" s="63" t="str">
        <f>IF(U37="","",",")</f>
        <v>,</v>
      </c>
      <c r="W37" s="64" t="str">
        <f>IF(G37="","",G37)</f>
        <v>m</v>
      </c>
      <c r="X37" s="63" t="str">
        <f>IF(U37="","",",")</f>
        <v>,</v>
      </c>
      <c r="Y37" s="63">
        <f t="shared" si="13"/>
        <v>169</v>
      </c>
      <c r="Z37" s="55" t="str">
        <f>IF(U37="","",")")</f>
        <v>)</v>
      </c>
      <c r="AA37" s="65" t="str">
        <f>IF(AB37="","","(")</f>
        <v>(</v>
      </c>
      <c r="AB37" s="56" t="str">
        <f>IF(H37="","",H37)</f>
        <v>Do</v>
      </c>
      <c r="AC37" s="66" t="str">
        <f>IF(AB37="","",",")</f>
        <v>,</v>
      </c>
      <c r="AD37" s="58" t="str">
        <f>IF(I37="","",I37)</f>
        <v/>
      </c>
      <c r="AE37" s="67" t="str">
        <f>IF(AB37="","",",")</f>
        <v>,</v>
      </c>
      <c r="AF37" s="60">
        <f>IF(AB37="","",350)</f>
        <v>350</v>
      </c>
      <c r="AG37" s="60" t="str">
        <f>IF(AB37="","",")")</f>
        <v>)</v>
      </c>
      <c r="AH37" s="68" t="str">
        <f>IF(AI37="","","(")</f>
        <v>(</v>
      </c>
      <c r="AI37" s="69" t="str">
        <f>IF(J37="","",J37)</f>
        <v>Re</v>
      </c>
      <c r="AJ37" s="63" t="str">
        <f>IF(AI37="","",",")</f>
        <v>,</v>
      </c>
      <c r="AK37" s="63">
        <f>IF(K37="","",K37)</f>
        <v>7</v>
      </c>
      <c r="AL37" s="63" t="str">
        <f>IF(AI37="","",",")</f>
        <v>,</v>
      </c>
      <c r="AM37" s="63">
        <f>IF(AI37="","",450)</f>
        <v>450</v>
      </c>
      <c r="AN37" s="63" t="str">
        <f>IF(AI37="","",")")</f>
        <v>)</v>
      </c>
    </row>
    <row r="38" spans="1:40" ht="24.5" thickTop="1" thickBot="1" x14ac:dyDescent="0.55000000000000004">
      <c r="B38" t="s">
        <v>2603</v>
      </c>
      <c r="C38" s="124" t="s">
        <v>2583</v>
      </c>
      <c r="D38" s="125" t="s">
        <v>1053</v>
      </c>
      <c r="E38" s="51"/>
      <c r="F38" s="52" t="s">
        <v>1015</v>
      </c>
      <c r="G38" s="52" t="s">
        <v>1016</v>
      </c>
      <c r="H38" s="51" t="s">
        <v>1106</v>
      </c>
      <c r="I38" s="51"/>
      <c r="J38" s="53" t="s">
        <v>1110</v>
      </c>
      <c r="K38" s="53">
        <v>7</v>
      </c>
      <c r="L38" s="54" t="str">
        <f t="shared" si="56"/>
        <v xml:space="preserve">            { line: "San Juan Bautista., (Sol,,14)(Mi,m,169)(Do,,350)(Re,7,450)", sC: "rpn"},</v>
      </c>
      <c r="M38" s="55" t="str">
        <f>IF(N38="","","(")</f>
        <v>(</v>
      </c>
      <c r="N38" s="56" t="str">
        <f>IF(D38="","",D38)</f>
        <v>Sol</v>
      </c>
      <c r="O38" s="57" t="str">
        <f>IF(N38="","",",")</f>
        <v>,</v>
      </c>
      <c r="P38" s="58" t="str">
        <f>IF(E38="","",E38)</f>
        <v/>
      </c>
      <c r="Q38" s="59" t="str">
        <f>IF(N38="","",",")</f>
        <v>,</v>
      </c>
      <c r="R38" s="60">
        <f t="shared" si="6"/>
        <v>14</v>
      </c>
      <c r="S38" s="55" t="str">
        <f>IF(N38="","",")")</f>
        <v>)</v>
      </c>
      <c r="T38" s="61" t="str">
        <f>IF(U38="","","(")</f>
        <v>(</v>
      </c>
      <c r="U38" s="62" t="str">
        <f>IF(F38="","",F38)</f>
        <v>Mi</v>
      </c>
      <c r="V38" s="63" t="str">
        <f>IF(U38="","",",")</f>
        <v>,</v>
      </c>
      <c r="W38" s="64" t="str">
        <f>IF(G38="","",G38)</f>
        <v>m</v>
      </c>
      <c r="X38" s="63" t="str">
        <f>IF(U38="","",",")</f>
        <v>,</v>
      </c>
      <c r="Y38" s="63">
        <f t="shared" si="13"/>
        <v>169</v>
      </c>
      <c r="Z38" s="55" t="str">
        <f>IF(U38="","",")")</f>
        <v>)</v>
      </c>
      <c r="AA38" s="65" t="str">
        <f>IF(AB38="","","(")</f>
        <v>(</v>
      </c>
      <c r="AB38" s="56" t="str">
        <f>IF(H38="","",H38)</f>
        <v>Do</v>
      </c>
      <c r="AC38" s="66" t="str">
        <f>IF(AB38="","",",")</f>
        <v>,</v>
      </c>
      <c r="AD38" s="58" t="str">
        <f>IF(I38="","",I38)</f>
        <v/>
      </c>
      <c r="AE38" s="67" t="str">
        <f>IF(AB38="","",",")</f>
        <v>,</v>
      </c>
      <c r="AF38" s="60">
        <f>IF(AB38="","",350)</f>
        <v>350</v>
      </c>
      <c r="AG38" s="60" t="str">
        <f>IF(AB38="","",")")</f>
        <v>)</v>
      </c>
      <c r="AH38" s="68" t="str">
        <f>IF(AI38="","","(")</f>
        <v>(</v>
      </c>
      <c r="AI38" s="69" t="str">
        <f>IF(J38="","",J38)</f>
        <v>Re</v>
      </c>
      <c r="AJ38" s="63" t="str">
        <f>IF(AI38="","",",")</f>
        <v>,</v>
      </c>
      <c r="AK38" s="63">
        <f>IF(K38="","",K38)</f>
        <v>7</v>
      </c>
      <c r="AL38" s="63" t="str">
        <f>IF(AI38="","",",")</f>
        <v>,</v>
      </c>
      <c r="AM38" s="63">
        <f>IF(AI38="","",450)</f>
        <v>450</v>
      </c>
      <c r="AN38" s="63" t="str">
        <f>IF(AI38="","",")")</f>
        <v>)</v>
      </c>
    </row>
    <row r="39" spans="1:40" ht="24.5" thickTop="1" thickBot="1" x14ac:dyDescent="0.55000000000000004">
      <c r="B39" t="s">
        <v>2603</v>
      </c>
      <c r="C39" s="124" t="s">
        <v>2584</v>
      </c>
      <c r="D39" s="125"/>
      <c r="E39" s="51"/>
      <c r="F39" s="52"/>
      <c r="G39" s="52"/>
      <c r="H39" s="51"/>
      <c r="I39" s="51"/>
      <c r="J39" s="53"/>
      <c r="K39" s="53"/>
      <c r="L39" s="54" t="str">
        <f t="shared" si="56"/>
        <v xml:space="preserve">            { line: "San José., ", sC: "rpn"},</v>
      </c>
      <c r="M39" s="55" t="str">
        <f>IF(N39="","","(")</f>
        <v/>
      </c>
      <c r="N39" s="56" t="str">
        <f>IF(D39="","",D39)</f>
        <v/>
      </c>
      <c r="O39" s="57" t="str">
        <f>IF(N39="","",",")</f>
        <v/>
      </c>
      <c r="P39" s="58" t="str">
        <f>IF(E39="","",E39)</f>
        <v/>
      </c>
      <c r="Q39" s="59" t="str">
        <f>IF(N39="","",",")</f>
        <v/>
      </c>
      <c r="R39" s="60" t="str">
        <f t="shared" si="6"/>
        <v/>
      </c>
      <c r="S39" s="55" t="str">
        <f>IF(N39="","",")")</f>
        <v/>
      </c>
      <c r="T39" s="61" t="str">
        <f>IF(U39="","","(")</f>
        <v/>
      </c>
      <c r="U39" s="62" t="str">
        <f>IF(F39="","",F39)</f>
        <v/>
      </c>
      <c r="V39" s="63" t="str">
        <f>IF(U39="","",",")</f>
        <v/>
      </c>
      <c r="W39" s="64" t="str">
        <f>IF(G39="","",G39)</f>
        <v/>
      </c>
      <c r="X39" s="63" t="str">
        <f>IF(U39="","",",")</f>
        <v/>
      </c>
      <c r="Y39" s="63" t="str">
        <f t="shared" si="13"/>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4.5" thickTop="1" thickBot="1" x14ac:dyDescent="0.55000000000000004">
      <c r="B40" t="s">
        <v>2603</v>
      </c>
      <c r="C40" s="124" t="s">
        <v>2585</v>
      </c>
      <c r="D40" s="125" t="s">
        <v>1053</v>
      </c>
      <c r="E40" s="51"/>
      <c r="F40" s="52" t="s">
        <v>1015</v>
      </c>
      <c r="G40" s="52" t="s">
        <v>1016</v>
      </c>
      <c r="H40" s="51" t="s">
        <v>1106</v>
      </c>
      <c r="I40" s="51"/>
      <c r="J40" s="53" t="s">
        <v>1110</v>
      </c>
      <c r="K40" s="53">
        <v>7</v>
      </c>
      <c r="L40" s="54" t="str">
        <f t="shared" si="56"/>
        <v xml:space="preserve">            { line: "Santos Pedro y Pablo., (Sol,,14)(Mi,m,169)(Do,,350)(Re,7,450)", sC: "rpn"},</v>
      </c>
      <c r="M40" s="55" t="str">
        <f t="shared" ref="M40:M43" si="57">IF(N40="","","(")</f>
        <v>(</v>
      </c>
      <c r="N40" s="56" t="str">
        <f t="shared" ref="N40:N43" si="58">IF(D40="","",D40)</f>
        <v>Sol</v>
      </c>
      <c r="O40" s="57" t="str">
        <f t="shared" ref="O40:O43" si="59">IF(N40="","",",")</f>
        <v>,</v>
      </c>
      <c r="P40" s="58" t="str">
        <f t="shared" ref="P40:P43" si="60">IF(E40="","",E40)</f>
        <v/>
      </c>
      <c r="Q40" s="59" t="str">
        <f t="shared" ref="Q40:Q43" si="61">IF(N40="","",",")</f>
        <v>,</v>
      </c>
      <c r="R40" s="60">
        <f t="shared" si="6"/>
        <v>14</v>
      </c>
      <c r="S40" s="55" t="str">
        <f t="shared" ref="S40:S43" si="62">IF(N40="","",")")</f>
        <v>)</v>
      </c>
      <c r="T40" s="61" t="str">
        <f t="shared" ref="T40:T43" si="63">IF(U40="","","(")</f>
        <v>(</v>
      </c>
      <c r="U40" s="62" t="str">
        <f t="shared" ref="U40:U43" si="64">IF(F40="","",F40)</f>
        <v>Mi</v>
      </c>
      <c r="V40" s="63" t="str">
        <f t="shared" ref="V40:V43" si="65">IF(U40="","",",")</f>
        <v>,</v>
      </c>
      <c r="W40" s="64" t="str">
        <f t="shared" ref="W40:W43" si="66">IF(G40="","",G40)</f>
        <v>m</v>
      </c>
      <c r="X40" s="63" t="str">
        <f t="shared" ref="X40:X43" si="67">IF(U40="","",",")</f>
        <v>,</v>
      </c>
      <c r="Y40" s="63">
        <f t="shared" si="13"/>
        <v>169</v>
      </c>
      <c r="Z40" s="55" t="str">
        <f t="shared" ref="Z40:Z43" si="68">IF(U40="","",")")</f>
        <v>)</v>
      </c>
      <c r="AA40" s="65" t="str">
        <f t="shared" ref="AA40:AA43" si="69">IF(AB40="","","(")</f>
        <v>(</v>
      </c>
      <c r="AB40" s="56" t="str">
        <f t="shared" ref="AB40:AB43" si="70">IF(H40="","",H40)</f>
        <v>Do</v>
      </c>
      <c r="AC40" s="66" t="str">
        <f t="shared" ref="AC40:AC43" si="71">IF(AB40="","",",")</f>
        <v>,</v>
      </c>
      <c r="AD40" s="58" t="str">
        <f t="shared" ref="AD40:AD43" si="72">IF(I40="","",I40)</f>
        <v/>
      </c>
      <c r="AE40" s="67" t="str">
        <f t="shared" ref="AE40:AE43" si="73">IF(AB40="","",",")</f>
        <v>,</v>
      </c>
      <c r="AF40" s="60">
        <f t="shared" ref="AF40:AF43" si="74">IF(AB40="","",350)</f>
        <v>350</v>
      </c>
      <c r="AG40" s="60" t="str">
        <f t="shared" ref="AG40:AG43" si="75">IF(AB40="","",")")</f>
        <v>)</v>
      </c>
      <c r="AH40" s="68" t="str">
        <f t="shared" ref="AH40:AH43" si="76">IF(AI40="","","(")</f>
        <v>(</v>
      </c>
      <c r="AI40" s="69" t="str">
        <f t="shared" ref="AI40:AI43" si="77">IF(J40="","",J40)</f>
        <v>Re</v>
      </c>
      <c r="AJ40" s="63" t="str">
        <f t="shared" ref="AJ40:AJ43" si="78">IF(AI40="","",",")</f>
        <v>,</v>
      </c>
      <c r="AK40" s="63">
        <f t="shared" ref="AK40:AK43" si="79">IF(K40="","",K40)</f>
        <v>7</v>
      </c>
      <c r="AL40" s="63" t="str">
        <f t="shared" ref="AL40:AL43" si="80">IF(AI40="","",",")</f>
        <v>,</v>
      </c>
      <c r="AM40" s="63">
        <f t="shared" ref="AM40:AM43" si="81">IF(AI40="","",450)</f>
        <v>450</v>
      </c>
      <c r="AN40" s="63" t="str">
        <f t="shared" ref="AN40:AN43" si="82">IF(AI40="","",")")</f>
        <v>)</v>
      </c>
    </row>
    <row r="41" spans="1:40" ht="24.5" thickTop="1" thickBot="1" x14ac:dyDescent="0.55000000000000004">
      <c r="B41" t="s">
        <v>2603</v>
      </c>
      <c r="C41" s="124" t="s">
        <v>2586</v>
      </c>
      <c r="D41" s="125" t="s">
        <v>1053</v>
      </c>
      <c r="E41" s="51"/>
      <c r="F41" s="52" t="s">
        <v>1015</v>
      </c>
      <c r="G41" s="52" t="s">
        <v>1016</v>
      </c>
      <c r="H41" s="51" t="s">
        <v>1106</v>
      </c>
      <c r="I41" s="51"/>
      <c r="J41" s="53" t="s">
        <v>1110</v>
      </c>
      <c r="K41" s="53">
        <v>7</v>
      </c>
      <c r="L41" s="54" t="str">
        <f>IF(C41="","",_xlfn.CONCAT("            { line: ","""",C41,", ",M41:AN41,""", sC: ","""",B41,"""},"))</f>
        <v xml:space="preserve">            { line: "San Andrés., (Sol,,14)(Mi,m,169)(Do,,350)(Re,7,450)", sC: "rpn"},</v>
      </c>
      <c r="M41" s="55" t="str">
        <f t="shared" si="57"/>
        <v>(</v>
      </c>
      <c r="N41" s="56" t="str">
        <f t="shared" si="58"/>
        <v>Sol</v>
      </c>
      <c r="O41" s="57" t="str">
        <f t="shared" si="59"/>
        <v>,</v>
      </c>
      <c r="P41" s="58" t="str">
        <f t="shared" si="60"/>
        <v/>
      </c>
      <c r="Q41" s="59" t="str">
        <f t="shared" si="61"/>
        <v>,</v>
      </c>
      <c r="R41" s="60">
        <f t="shared" si="6"/>
        <v>14</v>
      </c>
      <c r="S41" s="55" t="str">
        <f t="shared" si="62"/>
        <v>)</v>
      </c>
      <c r="T41" s="61" t="str">
        <f t="shared" si="63"/>
        <v>(</v>
      </c>
      <c r="U41" s="62" t="str">
        <f t="shared" si="64"/>
        <v>Mi</v>
      </c>
      <c r="V41" s="63" t="str">
        <f t="shared" si="65"/>
        <v>,</v>
      </c>
      <c r="W41" s="64" t="str">
        <f t="shared" si="66"/>
        <v>m</v>
      </c>
      <c r="X41" s="63" t="str">
        <f t="shared" si="67"/>
        <v>,</v>
      </c>
      <c r="Y41" s="63">
        <f t="shared" si="13"/>
        <v>169</v>
      </c>
      <c r="Z41" s="55" t="str">
        <f t="shared" si="68"/>
        <v>)</v>
      </c>
      <c r="AA41" s="65" t="str">
        <f t="shared" si="69"/>
        <v>(</v>
      </c>
      <c r="AB41" s="56" t="str">
        <f t="shared" si="70"/>
        <v>Do</v>
      </c>
      <c r="AC41" s="66" t="str">
        <f t="shared" si="71"/>
        <v>,</v>
      </c>
      <c r="AD41" s="58" t="str">
        <f t="shared" si="72"/>
        <v/>
      </c>
      <c r="AE41" s="67" t="str">
        <f t="shared" si="73"/>
        <v>,</v>
      </c>
      <c r="AF41" s="60">
        <f t="shared" si="74"/>
        <v>350</v>
      </c>
      <c r="AG41" s="60" t="str">
        <f t="shared" si="75"/>
        <v>)</v>
      </c>
      <c r="AH41" s="68" t="str">
        <f t="shared" si="76"/>
        <v>(</v>
      </c>
      <c r="AI41" s="69" t="str">
        <f t="shared" si="77"/>
        <v>Re</v>
      </c>
      <c r="AJ41" s="63" t="str">
        <f t="shared" si="78"/>
        <v>,</v>
      </c>
      <c r="AK41" s="63">
        <f t="shared" si="79"/>
        <v>7</v>
      </c>
      <c r="AL41" s="63" t="str">
        <f t="shared" si="80"/>
        <v>,</v>
      </c>
      <c r="AM41" s="63">
        <f t="shared" si="81"/>
        <v>450</v>
      </c>
      <c r="AN41" s="63" t="str">
        <f t="shared" si="82"/>
        <v>)</v>
      </c>
    </row>
    <row r="42" spans="1:40" ht="24.5" thickTop="1" thickBot="1" x14ac:dyDescent="0.55000000000000004">
      <c r="B42" t="s">
        <v>2603</v>
      </c>
      <c r="C42" s="124" t="s">
        <v>2587</v>
      </c>
      <c r="D42" s="125"/>
      <c r="E42" s="51"/>
      <c r="F42" s="52"/>
      <c r="G42" s="52"/>
      <c r="H42" s="51"/>
      <c r="I42" s="51"/>
      <c r="J42" s="53"/>
      <c r="K42" s="53"/>
      <c r="L42" s="54" t="str">
        <f>IF(C42="","",_xlfn.CONCAT("            { line: ","""",C42,", ",M42:AN42,""", sC: ","""",B42,"""},"))</f>
        <v xml:space="preserve">            { line: "San Juan., ", sC: "rpn"},</v>
      </c>
      <c r="M42" s="55" t="str">
        <f t="shared" si="57"/>
        <v/>
      </c>
      <c r="N42" s="56" t="str">
        <f t="shared" si="58"/>
        <v/>
      </c>
      <c r="O42" s="57" t="str">
        <f t="shared" si="59"/>
        <v/>
      </c>
      <c r="P42" s="58" t="str">
        <f t="shared" si="60"/>
        <v/>
      </c>
      <c r="Q42" s="59" t="str">
        <f t="shared" si="61"/>
        <v/>
      </c>
      <c r="R42" s="60" t="str">
        <f t="shared" si="6"/>
        <v/>
      </c>
      <c r="S42" s="55" t="str">
        <f t="shared" si="62"/>
        <v/>
      </c>
      <c r="T42" s="61" t="str">
        <f t="shared" si="63"/>
        <v/>
      </c>
      <c r="U42" s="62" t="str">
        <f t="shared" si="64"/>
        <v/>
      </c>
      <c r="V42" s="63" t="str">
        <f t="shared" si="65"/>
        <v/>
      </c>
      <c r="W42" s="64" t="str">
        <f t="shared" si="66"/>
        <v/>
      </c>
      <c r="X42" s="63" t="str">
        <f t="shared" si="67"/>
        <v/>
      </c>
      <c r="Y42" s="63" t="str">
        <f t="shared" si="13"/>
        <v/>
      </c>
      <c r="Z42" s="55" t="str">
        <f t="shared" si="68"/>
        <v/>
      </c>
      <c r="AA42" s="65" t="str">
        <f t="shared" si="69"/>
        <v/>
      </c>
      <c r="AB42" s="56" t="str">
        <f t="shared" si="70"/>
        <v/>
      </c>
      <c r="AC42" s="66" t="str">
        <f t="shared" si="71"/>
        <v/>
      </c>
      <c r="AD42" s="58" t="str">
        <f t="shared" si="72"/>
        <v/>
      </c>
      <c r="AE42" s="67" t="str">
        <f t="shared" si="73"/>
        <v/>
      </c>
      <c r="AF42" s="60" t="str">
        <f t="shared" si="74"/>
        <v/>
      </c>
      <c r="AG42" s="60" t="str">
        <f t="shared" si="75"/>
        <v/>
      </c>
      <c r="AH42" s="68" t="str">
        <f t="shared" si="76"/>
        <v/>
      </c>
      <c r="AI42" s="69" t="str">
        <f t="shared" si="77"/>
        <v/>
      </c>
      <c r="AJ42" s="63" t="str">
        <f t="shared" si="78"/>
        <v/>
      </c>
      <c r="AK42" s="63" t="str">
        <f t="shared" si="79"/>
        <v/>
      </c>
      <c r="AL42" s="63" t="str">
        <f t="shared" si="80"/>
        <v/>
      </c>
      <c r="AM42" s="63" t="str">
        <f t="shared" si="81"/>
        <v/>
      </c>
      <c r="AN42" s="63" t="str">
        <f t="shared" si="82"/>
        <v/>
      </c>
    </row>
    <row r="43" spans="1:40" ht="24.5" thickTop="1" thickBot="1" x14ac:dyDescent="0.55000000000000004">
      <c r="B43" t="s">
        <v>2603</v>
      </c>
      <c r="C43" s="124" t="s">
        <v>2588</v>
      </c>
      <c r="D43" s="125"/>
      <c r="E43" s="51"/>
      <c r="F43" s="52"/>
      <c r="G43" s="52"/>
      <c r="H43" s="51"/>
      <c r="I43" s="51"/>
      <c r="J43" s="53"/>
      <c r="K43" s="53"/>
      <c r="L43" s="54" t="str">
        <f t="shared" ref="L43:L48" si="83">IF(C43="","",_xlfn.CONCAT("            { line: ","""",C43,", ",M43:AN43,""", sC: ","""",B43,"""},"))</f>
        <v xml:space="preserve">            { line: "Santa María Magdalena., ", sC: "rpn"},</v>
      </c>
      <c r="M43" s="55" t="str">
        <f t="shared" si="57"/>
        <v/>
      </c>
      <c r="N43" s="56" t="str">
        <f t="shared" si="58"/>
        <v/>
      </c>
      <c r="O43" s="57" t="str">
        <f t="shared" si="59"/>
        <v/>
      </c>
      <c r="P43" s="58" t="str">
        <f t="shared" si="60"/>
        <v/>
      </c>
      <c r="Q43" s="59" t="str">
        <f t="shared" si="61"/>
        <v/>
      </c>
      <c r="R43" s="60" t="str">
        <f t="shared" si="6"/>
        <v/>
      </c>
      <c r="S43" s="55" t="str">
        <f t="shared" si="62"/>
        <v/>
      </c>
      <c r="T43" s="61" t="str">
        <f t="shared" si="63"/>
        <v/>
      </c>
      <c r="U43" s="62" t="str">
        <f t="shared" si="64"/>
        <v/>
      </c>
      <c r="V43" s="63" t="str">
        <f t="shared" si="65"/>
        <v/>
      </c>
      <c r="W43" s="64" t="str">
        <f t="shared" si="66"/>
        <v/>
      </c>
      <c r="X43" s="63" t="str">
        <f t="shared" si="67"/>
        <v/>
      </c>
      <c r="Y43" s="63" t="str">
        <f t="shared" si="13"/>
        <v/>
      </c>
      <c r="Z43" s="55" t="str">
        <f t="shared" si="68"/>
        <v/>
      </c>
      <c r="AA43" s="65" t="str">
        <f t="shared" si="69"/>
        <v/>
      </c>
      <c r="AB43" s="56" t="str">
        <f t="shared" si="70"/>
        <v/>
      </c>
      <c r="AC43" s="66" t="str">
        <f t="shared" si="71"/>
        <v/>
      </c>
      <c r="AD43" s="58" t="str">
        <f t="shared" si="72"/>
        <v/>
      </c>
      <c r="AE43" s="67" t="str">
        <f t="shared" si="73"/>
        <v/>
      </c>
      <c r="AF43" s="60" t="str">
        <f t="shared" si="74"/>
        <v/>
      </c>
      <c r="AG43" s="60" t="str">
        <f t="shared" si="75"/>
        <v/>
      </c>
      <c r="AH43" s="68" t="str">
        <f t="shared" si="76"/>
        <v/>
      </c>
      <c r="AI43" s="69" t="str">
        <f t="shared" si="77"/>
        <v/>
      </c>
      <c r="AJ43" s="63" t="str">
        <f t="shared" si="78"/>
        <v/>
      </c>
      <c r="AK43" s="63" t="str">
        <f t="shared" si="79"/>
        <v/>
      </c>
      <c r="AL43" s="63" t="str">
        <f t="shared" si="80"/>
        <v/>
      </c>
      <c r="AM43" s="63" t="str">
        <f t="shared" si="81"/>
        <v/>
      </c>
      <c r="AN43" s="63" t="str">
        <f t="shared" si="82"/>
        <v/>
      </c>
    </row>
    <row r="44" spans="1:40" ht="24.5" thickTop="1" thickBot="1" x14ac:dyDescent="0.55000000000000004">
      <c r="B44" t="s">
        <v>2603</v>
      </c>
      <c r="C44" s="124" t="s">
        <v>2589</v>
      </c>
      <c r="D44" s="125"/>
      <c r="E44" s="51"/>
      <c r="F44" s="52"/>
      <c r="G44" s="52"/>
      <c r="H44" s="51"/>
      <c r="I44" s="51"/>
      <c r="J44" s="53"/>
      <c r="K44" s="53"/>
      <c r="L44" s="54" t="str">
        <f t="shared" si="83"/>
        <v xml:space="preserve">            { line: "San Esteban., ", sC: "rpn"},</v>
      </c>
      <c r="M44" s="55" t="str">
        <f>IF(N44="","","(")</f>
        <v/>
      </c>
      <c r="N44" s="56" t="str">
        <f>IF(D44="","",D44)</f>
        <v/>
      </c>
      <c r="O44" s="57" t="str">
        <f>IF(N44="","",",")</f>
        <v/>
      </c>
      <c r="P44" s="58" t="str">
        <f>IF(E44="","",E44)</f>
        <v/>
      </c>
      <c r="Q44" s="59" t="str">
        <f>IF(N44="","",",")</f>
        <v/>
      </c>
      <c r="R44" s="60" t="str">
        <f t="shared" si="6"/>
        <v/>
      </c>
      <c r="S44" s="55" t="str">
        <f>IF(N44="","",")")</f>
        <v/>
      </c>
      <c r="T44" s="61" t="str">
        <f>IF(U44="","","(")</f>
        <v/>
      </c>
      <c r="U44" s="62" t="str">
        <f>IF(F44="","",F44)</f>
        <v/>
      </c>
      <c r="V44" s="63" t="str">
        <f>IF(U44="","",",")</f>
        <v/>
      </c>
      <c r="W44" s="64" t="str">
        <f>IF(G44="","",G44)</f>
        <v/>
      </c>
      <c r="X44" s="63" t="str">
        <f>IF(U44="","",",")</f>
        <v/>
      </c>
      <c r="Y44" s="63" t="str">
        <f t="shared" si="13"/>
        <v/>
      </c>
      <c r="Z44" s="55" t="str">
        <f>IF(U44="","",")")</f>
        <v/>
      </c>
      <c r="AA44" s="65" t="str">
        <f>IF(AB44="","","(")</f>
        <v/>
      </c>
      <c r="AB44" s="56" t="str">
        <f>IF(H44="","",H44)</f>
        <v/>
      </c>
      <c r="AC44" s="66" t="str">
        <f>IF(AB44="","",",")</f>
        <v/>
      </c>
      <c r="AD44" s="58" t="str">
        <f>IF(I44="","",I44)</f>
        <v/>
      </c>
      <c r="AE44" s="67" t="str">
        <f>IF(AB44="","",",")</f>
        <v/>
      </c>
      <c r="AF44" s="60" t="str">
        <f>IF(AB44="","",350)</f>
        <v/>
      </c>
      <c r="AG44" s="60" t="str">
        <f>IF(AB44="","",")")</f>
        <v/>
      </c>
      <c r="AH44" s="68" t="str">
        <f>IF(AI44="","","(")</f>
        <v/>
      </c>
      <c r="AI44" s="69" t="str">
        <f>IF(J44="","",J44)</f>
        <v/>
      </c>
      <c r="AJ44" s="63" t="str">
        <f>IF(AI44="","",",")</f>
        <v/>
      </c>
      <c r="AK44" s="63" t="str">
        <f>IF(K44="","",K44)</f>
        <v/>
      </c>
      <c r="AL44" s="63" t="str">
        <f>IF(AI44="","",",")</f>
        <v/>
      </c>
      <c r="AM44" s="63" t="str">
        <f>IF(AI44="","",450)</f>
        <v/>
      </c>
      <c r="AN44" s="63" t="str">
        <f>IF(AI44="","",")")</f>
        <v/>
      </c>
    </row>
    <row r="45" spans="1:40" ht="24.5" thickTop="1" thickBot="1" x14ac:dyDescent="0.55000000000000004">
      <c r="B45" t="s">
        <v>2603</v>
      </c>
      <c r="C45" s="124" t="s">
        <v>2590</v>
      </c>
      <c r="D45" s="125"/>
      <c r="E45" s="51"/>
      <c r="F45" s="52"/>
      <c r="G45" s="52"/>
      <c r="H45" s="51"/>
      <c r="I45" s="51"/>
      <c r="J45" s="53"/>
      <c r="K45" s="53"/>
      <c r="L45" s="54" t="str">
        <f t="shared" si="83"/>
        <v xml:space="preserve">            { line: "San Ignacio de Antioquía., ", sC: "rpn"},</v>
      </c>
      <c r="M45" s="55" t="str">
        <f>IF(N45="","","(")</f>
        <v/>
      </c>
      <c r="N45" s="56" t="str">
        <f>IF(D45="","",D45)</f>
        <v/>
      </c>
      <c r="O45" s="57" t="str">
        <f>IF(N45="","",",")</f>
        <v/>
      </c>
      <c r="P45" s="58" t="str">
        <f>IF(E45="","",E45)</f>
        <v/>
      </c>
      <c r="Q45" s="59" t="str">
        <f>IF(N45="","",",")</f>
        <v/>
      </c>
      <c r="R45" s="60" t="str">
        <f t="shared" si="6"/>
        <v/>
      </c>
      <c r="S45" s="55" t="str">
        <f>IF(N45="","",")")</f>
        <v/>
      </c>
      <c r="T45" s="61" t="str">
        <f>IF(U45="","","(")</f>
        <v/>
      </c>
      <c r="U45" s="62" t="str">
        <f>IF(F45="","",F45)</f>
        <v/>
      </c>
      <c r="V45" s="63" t="str">
        <f>IF(U45="","",",")</f>
        <v/>
      </c>
      <c r="W45" s="64" t="str">
        <f>IF(G45="","",G45)</f>
        <v/>
      </c>
      <c r="X45" s="63" t="str">
        <f>IF(U45="","",",")</f>
        <v/>
      </c>
      <c r="Y45" s="63" t="str">
        <f t="shared" si="13"/>
        <v/>
      </c>
      <c r="Z45" s="55" t="str">
        <f>IF(U45="","",")")</f>
        <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1:40" ht="24.5" thickTop="1" thickBot="1" x14ac:dyDescent="0.55000000000000004">
      <c r="B46" t="s">
        <v>2603</v>
      </c>
      <c r="C46" s="124" t="s">
        <v>2591</v>
      </c>
      <c r="D46" s="125"/>
      <c r="E46" s="51"/>
      <c r="F46" s="52"/>
      <c r="G46" s="52"/>
      <c r="H46" s="51"/>
      <c r="I46" s="51"/>
      <c r="J46" s="53"/>
      <c r="K46" s="53"/>
      <c r="L46" s="54" t="str">
        <f t="shared" si="83"/>
        <v xml:space="preserve">            { line: "San Lorenzo., ", sC: "rpn"},</v>
      </c>
      <c r="M46" s="55" t="str">
        <f>IF(N46="","","(")</f>
        <v/>
      </c>
      <c r="N46" s="56" t="str">
        <f>IF(D46="","",D46)</f>
        <v/>
      </c>
      <c r="O46" s="57" t="str">
        <f>IF(N46="","",",")</f>
        <v/>
      </c>
      <c r="P46" s="58" t="str">
        <f>IF(E46="","",E46)</f>
        <v/>
      </c>
      <c r="Q46" s="59" t="str">
        <f>IF(N46="","",",")</f>
        <v/>
      </c>
      <c r="R46" s="60" t="str">
        <f t="shared" si="6"/>
        <v/>
      </c>
      <c r="S46" s="55" t="str">
        <f>IF(N46="","",")")</f>
        <v/>
      </c>
      <c r="T46" s="61" t="str">
        <f>IF(U46="","","(")</f>
        <v/>
      </c>
      <c r="U46" s="62" t="str">
        <f>IF(F46="","",F46)</f>
        <v/>
      </c>
      <c r="V46" s="63" t="str">
        <f>IF(U46="","",",")</f>
        <v/>
      </c>
      <c r="W46" s="64" t="str">
        <f>IF(G46="","",G46)</f>
        <v/>
      </c>
      <c r="X46" s="63" t="str">
        <f>IF(U46="","",",")</f>
        <v/>
      </c>
      <c r="Y46" s="63" t="str">
        <f t="shared" si="13"/>
        <v/>
      </c>
      <c r="Z46" s="55" t="str">
        <f>IF(U46="","",")")</f>
        <v/>
      </c>
      <c r="AA46" s="65" t="str">
        <f>IF(AB46="","","(")</f>
        <v/>
      </c>
      <c r="AB46" s="56" t="str">
        <f>IF(H46="","",H46)</f>
        <v/>
      </c>
      <c r="AC46" s="66" t="str">
        <f>IF(AB46="","",",")</f>
        <v/>
      </c>
      <c r="AD46" s="58" t="str">
        <f>IF(I46="","",I46)</f>
        <v/>
      </c>
      <c r="AE46" s="67" t="str">
        <f>IF(AB46="","",",")</f>
        <v/>
      </c>
      <c r="AF46" s="60" t="str">
        <f>IF(AB46="","",350)</f>
        <v/>
      </c>
      <c r="AG46" s="60" t="str">
        <f>IF(AB46="","",")")</f>
        <v/>
      </c>
      <c r="AH46" s="68" t="str">
        <f>IF(AI46="","","(")</f>
        <v/>
      </c>
      <c r="AI46" s="69" t="str">
        <f>IF(J46="","",J46)</f>
        <v/>
      </c>
      <c r="AJ46" s="63" t="str">
        <f>IF(AI46="","",",")</f>
        <v/>
      </c>
      <c r="AK46" s="63" t="str">
        <f>IF(K46="","",K46)</f>
        <v/>
      </c>
      <c r="AL46" s="63" t="str">
        <f>IF(AI46="","",",")</f>
        <v/>
      </c>
      <c r="AM46" s="63" t="str">
        <f>IF(AI46="","",450)</f>
        <v/>
      </c>
      <c r="AN46" s="63" t="str">
        <f>IF(AI46="","",")")</f>
        <v/>
      </c>
    </row>
    <row r="47" spans="1:40" ht="24.5" thickTop="1" thickBot="1" x14ac:dyDescent="0.55000000000000004">
      <c r="B47" t="s">
        <v>2603</v>
      </c>
      <c r="C47" s="124" t="s">
        <v>2592</v>
      </c>
      <c r="D47" s="125" t="s">
        <v>1053</v>
      </c>
      <c r="E47" s="51"/>
      <c r="F47" s="52" t="s">
        <v>1015</v>
      </c>
      <c r="G47" s="52" t="s">
        <v>1016</v>
      </c>
      <c r="H47" s="51" t="s">
        <v>1106</v>
      </c>
      <c r="I47" s="51"/>
      <c r="J47" s="53" t="s">
        <v>1110</v>
      </c>
      <c r="K47" s="53">
        <v>7</v>
      </c>
      <c r="L47" s="54" t="str">
        <f t="shared" si="83"/>
        <v xml:space="preserve">            { line: "Santas Perpetua y Felicidad., (Sol,,14)(Mi,m,169)(Do,,350)(Re,7,450)", sC: "rpn"},</v>
      </c>
      <c r="M47" s="55" t="str">
        <f t="shared" ref="M47:M51" si="84">IF(N47="","","(")</f>
        <v>(</v>
      </c>
      <c r="N47" s="56" t="str">
        <f t="shared" ref="N47:N51" si="85">IF(D47="","",D47)</f>
        <v>Sol</v>
      </c>
      <c r="O47" s="57" t="str">
        <f t="shared" ref="O47:O51" si="86">IF(N47="","",",")</f>
        <v>,</v>
      </c>
      <c r="P47" s="58" t="str">
        <f t="shared" ref="P47:P51" si="87">IF(E47="","",E47)</f>
        <v/>
      </c>
      <c r="Q47" s="59" t="str">
        <f t="shared" ref="Q47:Q51" si="88">IF(N47="","",",")</f>
        <v>,</v>
      </c>
      <c r="R47" s="60">
        <f t="shared" si="6"/>
        <v>14</v>
      </c>
      <c r="S47" s="55" t="str">
        <f t="shared" ref="S47:S51" si="89">IF(N47="","",")")</f>
        <v>)</v>
      </c>
      <c r="T47" s="61" t="str">
        <f t="shared" ref="T47:T51" si="90">IF(U47="","","(")</f>
        <v>(</v>
      </c>
      <c r="U47" s="62" t="str">
        <f t="shared" ref="U47:U51" si="91">IF(F47="","",F47)</f>
        <v>Mi</v>
      </c>
      <c r="V47" s="63" t="str">
        <f t="shared" ref="V47:V51" si="92">IF(U47="","",",")</f>
        <v>,</v>
      </c>
      <c r="W47" s="64" t="str">
        <f t="shared" ref="W47:W51" si="93">IF(G47="","",G47)</f>
        <v>m</v>
      </c>
      <c r="X47" s="63" t="str">
        <f t="shared" ref="X47:X51" si="94">IF(U47="","",",")</f>
        <v>,</v>
      </c>
      <c r="Y47" s="63">
        <f t="shared" si="13"/>
        <v>169</v>
      </c>
      <c r="Z47" s="55" t="str">
        <f t="shared" ref="Z47:Z51" si="95">IF(U47="","",")")</f>
        <v>)</v>
      </c>
      <c r="AA47" s="65" t="str">
        <f t="shared" ref="AA47:AA51" si="96">IF(AB47="","","(")</f>
        <v>(</v>
      </c>
      <c r="AB47" s="56" t="str">
        <f t="shared" ref="AB47:AB51" si="97">IF(H47="","",H47)</f>
        <v>Do</v>
      </c>
      <c r="AC47" s="66" t="str">
        <f t="shared" ref="AC47:AC51" si="98">IF(AB47="","",",")</f>
        <v>,</v>
      </c>
      <c r="AD47" s="58" t="str">
        <f t="shared" ref="AD47:AD51" si="99">IF(I47="","",I47)</f>
        <v/>
      </c>
      <c r="AE47" s="67" t="str">
        <f t="shared" ref="AE47:AE51" si="100">IF(AB47="","",",")</f>
        <v>,</v>
      </c>
      <c r="AF47" s="60">
        <f t="shared" ref="AF47:AF51" si="101">IF(AB47="","",350)</f>
        <v>350</v>
      </c>
      <c r="AG47" s="60" t="str">
        <f t="shared" ref="AG47:AG51" si="102">IF(AB47="","",")")</f>
        <v>)</v>
      </c>
      <c r="AH47" s="68" t="str">
        <f t="shared" ref="AH47:AH51" si="103">IF(AI47="","","(")</f>
        <v>(</v>
      </c>
      <c r="AI47" s="69" t="str">
        <f t="shared" ref="AI47:AI51" si="104">IF(J47="","",J47)</f>
        <v>Re</v>
      </c>
      <c r="AJ47" s="63" t="str">
        <f t="shared" ref="AJ47:AJ51" si="105">IF(AI47="","",",")</f>
        <v>,</v>
      </c>
      <c r="AK47" s="63">
        <f t="shared" ref="AK47:AK51" si="106">IF(K47="","",K47)</f>
        <v>7</v>
      </c>
      <c r="AL47" s="63" t="str">
        <f t="shared" ref="AL47:AL51" si="107">IF(AI47="","",",")</f>
        <v>,</v>
      </c>
      <c r="AM47" s="63">
        <f t="shared" ref="AM47:AM51" si="108">IF(AI47="","",450)</f>
        <v>450</v>
      </c>
      <c r="AN47" s="63" t="str">
        <f t="shared" ref="AN47:AN51" si="109">IF(AI47="","",")")</f>
        <v>)</v>
      </c>
    </row>
    <row r="48" spans="1:40" ht="24.5" thickTop="1" thickBot="1" x14ac:dyDescent="0.55000000000000004">
      <c r="B48" t="s">
        <v>2603</v>
      </c>
      <c r="C48" s="124" t="s">
        <v>2593</v>
      </c>
      <c r="D48" s="125" t="s">
        <v>1053</v>
      </c>
      <c r="E48" s="51"/>
      <c r="F48" s="52" t="s">
        <v>1015</v>
      </c>
      <c r="G48" s="52" t="s">
        <v>1016</v>
      </c>
      <c r="H48" s="51" t="s">
        <v>1106</v>
      </c>
      <c r="I48" s="51"/>
      <c r="J48" s="53" t="s">
        <v>1110</v>
      </c>
      <c r="K48" s="53">
        <v>7</v>
      </c>
      <c r="L48" s="54" t="str">
        <f t="shared" si="83"/>
        <v xml:space="preserve">            { line: "Santa Inés., (Sol,,14)(Mi,m,169)(Do,,350)(Re,7,450)", sC: "rpn"},</v>
      </c>
      <c r="M48" s="55" t="str">
        <f t="shared" si="84"/>
        <v>(</v>
      </c>
      <c r="N48" s="56" t="str">
        <f t="shared" si="85"/>
        <v>Sol</v>
      </c>
      <c r="O48" s="57" t="str">
        <f t="shared" si="86"/>
        <v>,</v>
      </c>
      <c r="P48" s="58" t="str">
        <f t="shared" si="87"/>
        <v/>
      </c>
      <c r="Q48" s="59" t="str">
        <f t="shared" si="88"/>
        <v>,</v>
      </c>
      <c r="R48" s="60">
        <f t="shared" si="6"/>
        <v>14</v>
      </c>
      <c r="S48" s="55" t="str">
        <f t="shared" si="89"/>
        <v>)</v>
      </c>
      <c r="T48" s="61" t="str">
        <f t="shared" si="90"/>
        <v>(</v>
      </c>
      <c r="U48" s="62" t="str">
        <f t="shared" si="91"/>
        <v>Mi</v>
      </c>
      <c r="V48" s="63" t="str">
        <f t="shared" si="92"/>
        <v>,</v>
      </c>
      <c r="W48" s="64" t="str">
        <f t="shared" si="93"/>
        <v>m</v>
      </c>
      <c r="X48" s="63" t="str">
        <f t="shared" si="94"/>
        <v>,</v>
      </c>
      <c r="Y48" s="63">
        <f t="shared" si="13"/>
        <v>169</v>
      </c>
      <c r="Z48" s="55" t="str">
        <f t="shared" si="95"/>
        <v>)</v>
      </c>
      <c r="AA48" s="65" t="str">
        <f t="shared" si="96"/>
        <v>(</v>
      </c>
      <c r="AB48" s="56" t="str">
        <f t="shared" si="97"/>
        <v>Do</v>
      </c>
      <c r="AC48" s="66" t="str">
        <f t="shared" si="98"/>
        <v>,</v>
      </c>
      <c r="AD48" s="58" t="str">
        <f t="shared" si="99"/>
        <v/>
      </c>
      <c r="AE48" s="67" t="str">
        <f t="shared" si="100"/>
        <v>,</v>
      </c>
      <c r="AF48" s="60">
        <f t="shared" si="101"/>
        <v>350</v>
      </c>
      <c r="AG48" s="60" t="str">
        <f t="shared" si="102"/>
        <v>)</v>
      </c>
      <c r="AH48" s="68" t="str">
        <f t="shared" si="103"/>
        <v>(</v>
      </c>
      <c r="AI48" s="69" t="str">
        <f t="shared" si="104"/>
        <v>Re</v>
      </c>
      <c r="AJ48" s="63" t="str">
        <f t="shared" si="105"/>
        <v>,</v>
      </c>
      <c r="AK48" s="63">
        <f t="shared" si="106"/>
        <v>7</v>
      </c>
      <c r="AL48" s="63" t="str">
        <f t="shared" si="107"/>
        <v>,</v>
      </c>
      <c r="AM48" s="63">
        <f t="shared" si="108"/>
        <v>450</v>
      </c>
      <c r="AN48" s="63" t="str">
        <f t="shared" si="109"/>
        <v>)</v>
      </c>
    </row>
    <row r="49" spans="2:40" ht="24.5" thickTop="1" thickBot="1" x14ac:dyDescent="0.55000000000000004">
      <c r="B49" t="s">
        <v>2603</v>
      </c>
      <c r="C49" s="124" t="s">
        <v>2594</v>
      </c>
      <c r="D49" s="125"/>
      <c r="E49" s="51"/>
      <c r="F49" s="52"/>
      <c r="G49" s="52"/>
      <c r="H49" s="51"/>
      <c r="I49" s="51"/>
      <c r="J49" s="53"/>
      <c r="K49" s="53"/>
      <c r="L49" s="54" t="str">
        <f>IF(C49="","",_xlfn.CONCAT("            { line: ","""",C49,", ",M49:AN49,""", sC: ","""",B49,"""},"))</f>
        <v xml:space="preserve">            { line: "San Gregorio., ", sC: "rpn"},</v>
      </c>
      <c r="M49" s="55" t="str">
        <f t="shared" si="84"/>
        <v/>
      </c>
      <c r="N49" s="56" t="str">
        <f t="shared" si="85"/>
        <v/>
      </c>
      <c r="O49" s="57" t="str">
        <f t="shared" si="86"/>
        <v/>
      </c>
      <c r="P49" s="58" t="str">
        <f t="shared" si="87"/>
        <v/>
      </c>
      <c r="Q49" s="59" t="str">
        <f t="shared" si="88"/>
        <v/>
      </c>
      <c r="R49" s="60" t="str">
        <f t="shared" si="6"/>
        <v/>
      </c>
      <c r="S49" s="55" t="str">
        <f t="shared" si="89"/>
        <v/>
      </c>
      <c r="T49" s="61" t="str">
        <f t="shared" si="90"/>
        <v/>
      </c>
      <c r="U49" s="62" t="str">
        <f t="shared" si="91"/>
        <v/>
      </c>
      <c r="V49" s="63" t="str">
        <f t="shared" si="92"/>
        <v/>
      </c>
      <c r="W49" s="64" t="str">
        <f t="shared" si="93"/>
        <v/>
      </c>
      <c r="X49" s="63" t="str">
        <f t="shared" si="94"/>
        <v/>
      </c>
      <c r="Y49" s="63" t="str">
        <f t="shared" si="13"/>
        <v/>
      </c>
      <c r="Z49" s="55" t="str">
        <f t="shared" si="95"/>
        <v/>
      </c>
      <c r="AA49" s="65" t="str">
        <f t="shared" si="96"/>
        <v/>
      </c>
      <c r="AB49" s="56" t="str">
        <f t="shared" si="97"/>
        <v/>
      </c>
      <c r="AC49" s="66" t="str">
        <f t="shared" si="98"/>
        <v/>
      </c>
      <c r="AD49" s="58" t="str">
        <f t="shared" si="99"/>
        <v/>
      </c>
      <c r="AE49" s="67" t="str">
        <f t="shared" si="100"/>
        <v/>
      </c>
      <c r="AF49" s="60" t="str">
        <f t="shared" si="101"/>
        <v/>
      </c>
      <c r="AG49" s="60" t="str">
        <f t="shared" si="102"/>
        <v/>
      </c>
      <c r="AH49" s="68" t="str">
        <f t="shared" si="103"/>
        <v/>
      </c>
      <c r="AI49" s="69" t="str">
        <f t="shared" si="104"/>
        <v/>
      </c>
      <c r="AJ49" s="63" t="str">
        <f t="shared" si="105"/>
        <v/>
      </c>
      <c r="AK49" s="63" t="str">
        <f t="shared" si="106"/>
        <v/>
      </c>
      <c r="AL49" s="63" t="str">
        <f t="shared" si="107"/>
        <v/>
      </c>
      <c r="AM49" s="63" t="str">
        <f t="shared" si="108"/>
        <v/>
      </c>
      <c r="AN49" s="63" t="str">
        <f t="shared" si="109"/>
        <v/>
      </c>
    </row>
    <row r="50" spans="2:40" ht="24.5" thickTop="1" thickBot="1" x14ac:dyDescent="0.55000000000000004">
      <c r="B50" t="s">
        <v>2603</v>
      </c>
      <c r="C50" s="124" t="s">
        <v>2595</v>
      </c>
      <c r="D50" s="125"/>
      <c r="E50" s="51"/>
      <c r="F50" s="52"/>
      <c r="G50" s="52"/>
      <c r="H50" s="51"/>
      <c r="I50" s="51"/>
      <c r="J50" s="53"/>
      <c r="K50" s="53"/>
      <c r="L50" s="54" t="str">
        <f>IF(C50="","",_xlfn.CONCAT("            { line: ","""",C50,", ",M50:AN50,""", sC: ","""",B50,"""},"))</f>
        <v xml:space="preserve">            { line: "San Agustín., ", sC: "rpn"},</v>
      </c>
      <c r="M50" s="55" t="str">
        <f t="shared" si="84"/>
        <v/>
      </c>
      <c r="N50" s="56" t="str">
        <f t="shared" si="85"/>
        <v/>
      </c>
      <c r="O50" s="57" t="str">
        <f t="shared" si="86"/>
        <v/>
      </c>
      <c r="P50" s="58" t="str">
        <f t="shared" si="87"/>
        <v/>
      </c>
      <c r="Q50" s="59" t="str">
        <f t="shared" si="88"/>
        <v/>
      </c>
      <c r="R50" s="60" t="str">
        <f t="shared" si="6"/>
        <v/>
      </c>
      <c r="S50" s="55" t="str">
        <f t="shared" si="89"/>
        <v/>
      </c>
      <c r="T50" s="61" t="str">
        <f t="shared" si="90"/>
        <v/>
      </c>
      <c r="U50" s="62" t="str">
        <f t="shared" si="91"/>
        <v/>
      </c>
      <c r="V50" s="63" t="str">
        <f t="shared" si="92"/>
        <v/>
      </c>
      <c r="W50" s="64" t="str">
        <f t="shared" si="93"/>
        <v/>
      </c>
      <c r="X50" s="63" t="str">
        <f t="shared" si="94"/>
        <v/>
      </c>
      <c r="Y50" s="63" t="str">
        <f t="shared" si="13"/>
        <v/>
      </c>
      <c r="Z50" s="55" t="str">
        <f t="shared" si="95"/>
        <v/>
      </c>
      <c r="AA50" s="65" t="str">
        <f t="shared" si="96"/>
        <v/>
      </c>
      <c r="AB50" s="56" t="str">
        <f t="shared" si="97"/>
        <v/>
      </c>
      <c r="AC50" s="66" t="str">
        <f t="shared" si="98"/>
        <v/>
      </c>
      <c r="AD50" s="58" t="str">
        <f t="shared" si="99"/>
        <v/>
      </c>
      <c r="AE50" s="67" t="str">
        <f t="shared" si="100"/>
        <v/>
      </c>
      <c r="AF50" s="60" t="str">
        <f t="shared" si="101"/>
        <v/>
      </c>
      <c r="AG50" s="60" t="str">
        <f t="shared" si="102"/>
        <v/>
      </c>
      <c r="AH50" s="68" t="str">
        <f t="shared" si="103"/>
        <v/>
      </c>
      <c r="AI50" s="69" t="str">
        <f t="shared" si="104"/>
        <v/>
      </c>
      <c r="AJ50" s="63" t="str">
        <f t="shared" si="105"/>
        <v/>
      </c>
      <c r="AK50" s="63" t="str">
        <f t="shared" si="106"/>
        <v/>
      </c>
      <c r="AL50" s="63" t="str">
        <f t="shared" si="107"/>
        <v/>
      </c>
      <c r="AM50" s="63" t="str">
        <f t="shared" si="108"/>
        <v/>
      </c>
      <c r="AN50" s="63" t="str">
        <f t="shared" si="109"/>
        <v/>
      </c>
    </row>
    <row r="51" spans="2:40" ht="24.5" thickTop="1" thickBot="1" x14ac:dyDescent="0.55000000000000004">
      <c r="B51" t="s">
        <v>2603</v>
      </c>
      <c r="C51" s="124" t="s">
        <v>2596</v>
      </c>
      <c r="D51" s="125"/>
      <c r="E51" s="51"/>
      <c r="F51" s="52"/>
      <c r="G51" s="52"/>
      <c r="H51" s="51"/>
      <c r="I51" s="51"/>
      <c r="J51" s="53"/>
      <c r="K51" s="53"/>
      <c r="L51" s="54" t="str">
        <f t="shared" ref="L51:L54" si="110">IF(C51="","",_xlfn.CONCAT("            { line: ","""",C51,", ",M51:AN51,""", sC: ","""",B51,"""},"))</f>
        <v xml:space="preserve">            { line: "San Atanasio., ", sC: "rpn"},</v>
      </c>
      <c r="M51" s="55" t="str">
        <f t="shared" si="84"/>
        <v/>
      </c>
      <c r="N51" s="56" t="str">
        <f t="shared" si="85"/>
        <v/>
      </c>
      <c r="O51" s="57" t="str">
        <f t="shared" si="86"/>
        <v/>
      </c>
      <c r="P51" s="58" t="str">
        <f t="shared" si="87"/>
        <v/>
      </c>
      <c r="Q51" s="59" t="str">
        <f t="shared" si="88"/>
        <v/>
      </c>
      <c r="R51" s="60" t="str">
        <f t="shared" si="6"/>
        <v/>
      </c>
      <c r="S51" s="55" t="str">
        <f t="shared" si="89"/>
        <v/>
      </c>
      <c r="T51" s="61" t="str">
        <f t="shared" si="90"/>
        <v/>
      </c>
      <c r="U51" s="62" t="str">
        <f t="shared" si="91"/>
        <v/>
      </c>
      <c r="V51" s="63" t="str">
        <f t="shared" si="92"/>
        <v/>
      </c>
      <c r="W51" s="64" t="str">
        <f t="shared" si="93"/>
        <v/>
      </c>
      <c r="X51" s="63" t="str">
        <f t="shared" si="94"/>
        <v/>
      </c>
      <c r="Y51" s="63" t="str">
        <f t="shared" si="13"/>
        <v/>
      </c>
      <c r="Z51" s="55" t="str">
        <f t="shared" si="95"/>
        <v/>
      </c>
      <c r="AA51" s="65" t="str">
        <f t="shared" si="96"/>
        <v/>
      </c>
      <c r="AB51" s="56" t="str">
        <f t="shared" si="97"/>
        <v/>
      </c>
      <c r="AC51" s="66" t="str">
        <f t="shared" si="98"/>
        <v/>
      </c>
      <c r="AD51" s="58" t="str">
        <f t="shared" si="99"/>
        <v/>
      </c>
      <c r="AE51" s="67" t="str">
        <f t="shared" si="100"/>
        <v/>
      </c>
      <c r="AF51" s="60" t="str">
        <f t="shared" si="101"/>
        <v/>
      </c>
      <c r="AG51" s="60" t="str">
        <f t="shared" si="102"/>
        <v/>
      </c>
      <c r="AH51" s="68" t="str">
        <f t="shared" si="103"/>
        <v/>
      </c>
      <c r="AI51" s="69" t="str">
        <f t="shared" si="104"/>
        <v/>
      </c>
      <c r="AJ51" s="63" t="str">
        <f t="shared" si="105"/>
        <v/>
      </c>
      <c r="AK51" s="63" t="str">
        <f t="shared" si="106"/>
        <v/>
      </c>
      <c r="AL51" s="63" t="str">
        <f t="shared" si="107"/>
        <v/>
      </c>
      <c r="AM51" s="63" t="str">
        <f t="shared" si="108"/>
        <v/>
      </c>
      <c r="AN51" s="63" t="str">
        <f t="shared" si="109"/>
        <v/>
      </c>
    </row>
    <row r="52" spans="2:40" ht="24.5" thickTop="1" thickBot="1" x14ac:dyDescent="0.55000000000000004">
      <c r="B52" t="s">
        <v>2603</v>
      </c>
      <c r="C52" s="124" t="s">
        <v>2597</v>
      </c>
      <c r="D52" s="125"/>
      <c r="E52" s="51"/>
      <c r="F52" s="52"/>
      <c r="G52" s="52"/>
      <c r="H52" s="51"/>
      <c r="I52" s="51"/>
      <c r="J52" s="53"/>
      <c r="K52" s="53"/>
      <c r="L52" s="54" t="str">
        <f t="shared" si="110"/>
        <v xml:space="preserve">            { line: "San Basilio., ", sC: "rpn"},</v>
      </c>
      <c r="M52" s="55" t="str">
        <f>IF(N52="","","(")</f>
        <v/>
      </c>
      <c r="N52" s="56" t="str">
        <f>IF(D52="","",D52)</f>
        <v/>
      </c>
      <c r="O52" s="57" t="str">
        <f>IF(N52="","",",")</f>
        <v/>
      </c>
      <c r="P52" s="58" t="str">
        <f>IF(E52="","",E52)</f>
        <v/>
      </c>
      <c r="Q52" s="59" t="str">
        <f>IF(N52="","",",")</f>
        <v/>
      </c>
      <c r="R52" s="60" t="str">
        <f t="shared" si="6"/>
        <v/>
      </c>
      <c r="S52" s="55" t="str">
        <f>IF(N52="","",")")</f>
        <v/>
      </c>
      <c r="T52" s="61" t="str">
        <f>IF(U52="","","(")</f>
        <v/>
      </c>
      <c r="U52" s="62" t="str">
        <f>IF(F52="","",F52)</f>
        <v/>
      </c>
      <c r="V52" s="63" t="str">
        <f>IF(U52="","",",")</f>
        <v/>
      </c>
      <c r="W52" s="64" t="str">
        <f>IF(G52="","",G52)</f>
        <v/>
      </c>
      <c r="X52" s="63" t="str">
        <f>IF(U52="","",",")</f>
        <v/>
      </c>
      <c r="Y52" s="63" t="str">
        <f t="shared" si="13"/>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2:40" ht="24.5" thickTop="1" thickBot="1" x14ac:dyDescent="0.55000000000000004">
      <c r="B53" t="s">
        <v>2603</v>
      </c>
      <c r="C53" s="124" t="s">
        <v>2598</v>
      </c>
      <c r="D53" s="125"/>
      <c r="E53" s="51"/>
      <c r="F53" s="52"/>
      <c r="G53" s="52"/>
      <c r="H53" s="51"/>
      <c r="I53" s="51"/>
      <c r="J53" s="53"/>
      <c r="K53" s="53"/>
      <c r="L53" s="54" t="str">
        <f t="shared" si="110"/>
        <v xml:space="preserve">            { line: "San Martín., ", sC: "rpn"},</v>
      </c>
      <c r="M53" s="55" t="str">
        <f>IF(N53="","","(")</f>
        <v/>
      </c>
      <c r="N53" s="56" t="str">
        <f>IF(D53="","",D53)</f>
        <v/>
      </c>
      <c r="O53" s="57" t="str">
        <f>IF(N53="","",",")</f>
        <v/>
      </c>
      <c r="P53" s="58" t="str">
        <f>IF(E53="","",E53)</f>
        <v/>
      </c>
      <c r="Q53" s="59" t="str">
        <f>IF(N53="","",",")</f>
        <v/>
      </c>
      <c r="R53" s="60" t="str">
        <f t="shared" si="6"/>
        <v/>
      </c>
      <c r="S53" s="55" t="str">
        <f>IF(N53="","",")")</f>
        <v/>
      </c>
      <c r="T53" s="61" t="str">
        <f>IF(U53="","","(")</f>
        <v/>
      </c>
      <c r="U53" s="62" t="str">
        <f>IF(F53="","",F53)</f>
        <v/>
      </c>
      <c r="V53" s="63" t="str">
        <f>IF(U53="","",",")</f>
        <v/>
      </c>
      <c r="W53" s="64" t="str">
        <f>IF(G53="","",G53)</f>
        <v/>
      </c>
      <c r="X53" s="63" t="str">
        <f>IF(U53="","",",")</f>
        <v/>
      </c>
      <c r="Y53" s="63" t="str">
        <f t="shared" si="13"/>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2:40" ht="24.5" thickTop="1" thickBot="1" x14ac:dyDescent="0.55000000000000004">
      <c r="B54" t="s">
        <v>2603</v>
      </c>
      <c r="C54" s="124" t="s">
        <v>2599</v>
      </c>
      <c r="D54" s="125"/>
      <c r="E54" s="51"/>
      <c r="F54" s="52"/>
      <c r="G54" s="52"/>
      <c r="H54" s="51"/>
      <c r="I54" s="51"/>
      <c r="J54" s="53"/>
      <c r="K54" s="53"/>
      <c r="L54" s="54" t="str">
        <f t="shared" si="110"/>
        <v xml:space="preserve">            { line: "San Benito., ", sC: "rpn"},</v>
      </c>
      <c r="M54" s="55" t="str">
        <f>IF(N54="","","(")</f>
        <v/>
      </c>
      <c r="N54" s="56" t="str">
        <f>IF(D54="","",D54)</f>
        <v/>
      </c>
      <c r="O54" s="57" t="str">
        <f>IF(N54="","",",")</f>
        <v/>
      </c>
      <c r="P54" s="58" t="str">
        <f>IF(E54="","",E54)</f>
        <v/>
      </c>
      <c r="Q54" s="59" t="str">
        <f>IF(N54="","",",")</f>
        <v/>
      </c>
      <c r="R54" s="60" t="str">
        <f t="shared" si="6"/>
        <v/>
      </c>
      <c r="S54" s="55" t="str">
        <f>IF(N54="","",")")</f>
        <v/>
      </c>
      <c r="T54" s="61" t="str">
        <f>IF(U54="","","(")</f>
        <v/>
      </c>
      <c r="U54" s="62" t="str">
        <f>IF(F54="","",F54)</f>
        <v/>
      </c>
      <c r="V54" s="63" t="str">
        <f>IF(U54="","",",")</f>
        <v/>
      </c>
      <c r="W54" s="64" t="str">
        <f>IF(G54="","",G54)</f>
        <v/>
      </c>
      <c r="X54" s="63" t="str">
        <f>IF(U54="","",",")</f>
        <v/>
      </c>
      <c r="Y54" s="63" t="str">
        <f t="shared" si="13"/>
        <v/>
      </c>
      <c r="Z54" s="55" t="str">
        <f>IF(U54="","",")")</f>
        <v/>
      </c>
      <c r="AA54" s="65" t="str">
        <f>IF(AB54="","","(")</f>
        <v/>
      </c>
      <c r="AB54" s="56" t="str">
        <f>IF(H54="","",H54)</f>
        <v/>
      </c>
      <c r="AC54" s="66" t="str">
        <f>IF(AB54="","",",")</f>
        <v/>
      </c>
      <c r="AD54" s="58" t="str">
        <f>IF(I54="","",I54)</f>
        <v/>
      </c>
      <c r="AE54" s="67" t="str">
        <f>IF(AB54="","",",")</f>
        <v/>
      </c>
      <c r="AF54" s="60" t="str">
        <f>IF(AB54="","",350)</f>
        <v/>
      </c>
      <c r="AG54" s="60" t="str">
        <f>IF(AB54="","",")")</f>
        <v/>
      </c>
      <c r="AH54" s="68" t="str">
        <f>IF(AI54="","","(")</f>
        <v/>
      </c>
      <c r="AI54" s="69" t="str">
        <f>IF(J54="","",J54)</f>
        <v/>
      </c>
      <c r="AJ54" s="63" t="str">
        <f>IF(AI54="","",",")</f>
        <v/>
      </c>
      <c r="AK54" s="63" t="str">
        <f>IF(K54="","",K54)</f>
        <v/>
      </c>
      <c r="AL54" s="63" t="str">
        <f>IF(AI54="","",",")</f>
        <v/>
      </c>
      <c r="AM54" s="63" t="str">
        <f>IF(AI54="","",450)</f>
        <v/>
      </c>
      <c r="AN54" s="63" t="str">
        <f>IF(AI54="","",")")</f>
        <v/>
      </c>
    </row>
    <row r="55" spans="2:40" ht="24.5" thickTop="1" thickBot="1" x14ac:dyDescent="0.55000000000000004">
      <c r="B55" t="s">
        <v>2603</v>
      </c>
      <c r="C55" s="124" t="s">
        <v>2600</v>
      </c>
      <c r="D55" s="125" t="s">
        <v>1053</v>
      </c>
      <c r="E55" s="51"/>
      <c r="F55" s="52" t="s">
        <v>1015</v>
      </c>
      <c r="G55" s="52" t="s">
        <v>1016</v>
      </c>
      <c r="H55" s="51" t="s">
        <v>1106</v>
      </c>
      <c r="I55" s="51"/>
      <c r="J55" s="53" t="s">
        <v>1110</v>
      </c>
      <c r="K55" s="53">
        <v>7</v>
      </c>
      <c r="L55" s="54" t="str">
        <f t="shared" si="0"/>
        <v xml:space="preserve">            { line: "Santos Francisco y Domingo., (Sol,,14)(Mi,m,169)(Do,,350)(Re,7,450)", sC: "rpn"},</v>
      </c>
      <c r="M55" s="55" t="str">
        <f t="shared" si="1"/>
        <v>(</v>
      </c>
      <c r="N55" s="56" t="str">
        <f t="shared" si="2"/>
        <v>Sol</v>
      </c>
      <c r="O55" s="57" t="str">
        <f t="shared" si="3"/>
        <v>,</v>
      </c>
      <c r="P55" s="58" t="str">
        <f t="shared" si="4"/>
        <v/>
      </c>
      <c r="Q55" s="59" t="str">
        <f t="shared" si="5"/>
        <v>,</v>
      </c>
      <c r="R55" s="60">
        <f t="shared" si="6"/>
        <v>14</v>
      </c>
      <c r="S55" s="55" t="str">
        <f t="shared" si="7"/>
        <v>)</v>
      </c>
      <c r="T55" s="61" t="str">
        <f t="shared" si="8"/>
        <v>(</v>
      </c>
      <c r="U55" s="62" t="str">
        <f t="shared" si="9"/>
        <v>Mi</v>
      </c>
      <c r="V55" s="63" t="str">
        <f t="shared" si="10"/>
        <v>,</v>
      </c>
      <c r="W55" s="64" t="str">
        <f t="shared" si="11"/>
        <v>m</v>
      </c>
      <c r="X55" s="63" t="str">
        <f t="shared" si="12"/>
        <v>,</v>
      </c>
      <c r="Y55" s="63">
        <f t="shared" si="13"/>
        <v>169</v>
      </c>
      <c r="Z55" s="55" t="str">
        <f t="shared" si="14"/>
        <v>)</v>
      </c>
      <c r="AA55" s="65" t="str">
        <f t="shared" si="15"/>
        <v>(</v>
      </c>
      <c r="AB55" s="56" t="str">
        <f t="shared" si="16"/>
        <v>Do</v>
      </c>
      <c r="AC55" s="66" t="str">
        <f t="shared" si="17"/>
        <v>,</v>
      </c>
      <c r="AD55" s="58" t="str">
        <f t="shared" si="18"/>
        <v/>
      </c>
      <c r="AE55" s="67" t="str">
        <f t="shared" si="19"/>
        <v>,</v>
      </c>
      <c r="AF55" s="60">
        <f t="shared" si="20"/>
        <v>350</v>
      </c>
      <c r="AG55" s="60" t="str">
        <f t="shared" si="21"/>
        <v>)</v>
      </c>
      <c r="AH55" s="68" t="str">
        <f t="shared" si="22"/>
        <v>(</v>
      </c>
      <c r="AI55" s="69" t="str">
        <f t="shared" si="23"/>
        <v>Re</v>
      </c>
      <c r="AJ55" s="63" t="str">
        <f t="shared" si="24"/>
        <v>,</v>
      </c>
      <c r="AK55" s="63">
        <f t="shared" si="25"/>
        <v>7</v>
      </c>
      <c r="AL55" s="63" t="str">
        <f t="shared" si="26"/>
        <v>,</v>
      </c>
      <c r="AM55" s="63">
        <f t="shared" si="27"/>
        <v>450</v>
      </c>
      <c r="AN55" s="63" t="str">
        <f t="shared" si="28"/>
        <v>)</v>
      </c>
    </row>
    <row r="56" spans="2:40" ht="24.5" thickTop="1" thickBot="1" x14ac:dyDescent="0.55000000000000004">
      <c r="B56" t="s">
        <v>2603</v>
      </c>
      <c r="C56" s="124" t="s">
        <v>2601</v>
      </c>
      <c r="D56" s="125"/>
      <c r="E56" s="51"/>
      <c r="F56" s="52"/>
      <c r="G56" s="52"/>
      <c r="H56" s="51"/>
      <c r="I56" s="51"/>
      <c r="J56" s="53"/>
      <c r="K56" s="53"/>
      <c r="L56" s="54" t="str">
        <f>IF(C56="","",_xlfn.CONCAT("            { line: ","""",C56,", ",M56:AN56,""", sC: ","""",B56,"""},"))</f>
        <v xml:space="preserve">            { line: "San Francisco Javier., ", sC: "rpn"},</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2:40" ht="24.5" thickTop="1" thickBot="1" x14ac:dyDescent="0.55000000000000004">
      <c r="B57" t="s">
        <v>2603</v>
      </c>
      <c r="C57" s="124" t="s">
        <v>2602</v>
      </c>
      <c r="D57" s="125"/>
      <c r="E57" s="51"/>
      <c r="F57" s="52"/>
      <c r="G57" s="52"/>
      <c r="H57" s="51"/>
      <c r="I57" s="51"/>
      <c r="J57" s="53"/>
      <c r="K57" s="53"/>
      <c r="L57" s="54" t="str">
        <f>IF(C57="","",_xlfn.CONCAT("            { line: ","""",C57,", ",M57:AN57,""", sC: ","""",B57,"""},"))</f>
        <v xml:space="preserve">            { line: "San Juan María Vianney., ", sC: "rpn"},</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2:40" ht="24.5" thickTop="1" thickBot="1" x14ac:dyDescent="0.55000000000000004">
      <c r="C58" s="124"/>
      <c r="D58" s="125"/>
      <c r="E58" s="51"/>
      <c r="F58" s="52"/>
      <c r="G58" s="52"/>
      <c r="H58" s="51"/>
      <c r="I58" s="51"/>
      <c r="J58" s="53"/>
      <c r="K58" s="53"/>
      <c r="L58" s="54" t="str">
        <f t="shared" ref="L58" si="111">IF(C58="","",_xlfn.CONCAT("            { line: ","""",C58,", ",M58:AN58,""", sC: ","""",B58,"""},"))</f>
        <v/>
      </c>
      <c r="M58" s="55" t="str">
        <f t="shared" si="1"/>
        <v/>
      </c>
      <c r="N58" s="56" t="str">
        <f t="shared" si="2"/>
        <v/>
      </c>
      <c r="O58" s="57" t="str">
        <f t="shared" si="3"/>
        <v/>
      </c>
      <c r="P58" s="58" t="str">
        <f t="shared" si="4"/>
        <v/>
      </c>
      <c r="Q58" s="59" t="str">
        <f t="shared" si="5"/>
        <v/>
      </c>
      <c r="R58" s="60" t="str">
        <f t="shared" ref="R58:R95" si="112">IF(N58="Do",10,IF(N58="Re",22,IF(N58="Mi",20,IF(N58="Fa",20,IF(N58="Sol",14,IF(N58="La",20,IF(N58="Si",20,IF(N58="Do#",14,IF(N58="Fa#",15,IF(N58="Sol#",20,IF(N58="Si♭",17,"")))))))))))</f>
        <v/>
      </c>
      <c r="S58" s="55" t="str">
        <f t="shared" si="7"/>
        <v/>
      </c>
      <c r="T58" s="61" t="str">
        <f t="shared" si="8"/>
        <v/>
      </c>
      <c r="U58" s="62" t="str">
        <f t="shared" si="9"/>
        <v/>
      </c>
      <c r="V58" s="63" t="str">
        <f t="shared" si="10"/>
        <v/>
      </c>
      <c r="W58" s="64" t="str">
        <f t="shared" si="11"/>
        <v/>
      </c>
      <c r="X58" s="63" t="str">
        <f t="shared" si="12"/>
        <v/>
      </c>
      <c r="Y58" s="63" t="str">
        <f t="shared" si="13"/>
        <v/>
      </c>
      <c r="Z58" s="55" t="str">
        <f t="shared" si="14"/>
        <v/>
      </c>
      <c r="AA58" s="65" t="str">
        <f t="shared" si="15"/>
        <v/>
      </c>
      <c r="AB58" s="56" t="str">
        <f t="shared" si="16"/>
        <v/>
      </c>
      <c r="AC58" s="66" t="str">
        <f t="shared" si="17"/>
        <v/>
      </c>
      <c r="AD58" s="58" t="str">
        <f t="shared" si="18"/>
        <v/>
      </c>
      <c r="AE58" s="67" t="str">
        <f t="shared" si="19"/>
        <v/>
      </c>
      <c r="AF58" s="60" t="str">
        <f t="shared" si="20"/>
        <v/>
      </c>
      <c r="AG58" s="60" t="str">
        <f t="shared" si="21"/>
        <v/>
      </c>
      <c r="AH58" s="68" t="str">
        <f t="shared" si="22"/>
        <v/>
      </c>
      <c r="AI58" s="69" t="str">
        <f t="shared" si="23"/>
        <v/>
      </c>
      <c r="AJ58" s="63" t="str">
        <f t="shared" si="24"/>
        <v/>
      </c>
      <c r="AK58" s="63" t="str">
        <f t="shared" si="25"/>
        <v/>
      </c>
      <c r="AL58" s="63" t="str">
        <f t="shared" si="26"/>
        <v/>
      </c>
      <c r="AM58" s="63" t="str">
        <f t="shared" si="27"/>
        <v/>
      </c>
      <c r="AN58" s="63" t="str">
        <f t="shared" si="28"/>
        <v/>
      </c>
    </row>
    <row r="59" spans="2:40" ht="24.5" thickTop="1" thickBot="1" x14ac:dyDescent="0.55000000000000004">
      <c r="B59" t="s">
        <v>1018</v>
      </c>
      <c r="C59" s="124" t="s">
        <v>2608</v>
      </c>
      <c r="D59" s="125" t="s">
        <v>1053</v>
      </c>
      <c r="E59" s="51"/>
      <c r="F59" s="52" t="s">
        <v>1015</v>
      </c>
      <c r="G59" s="52" t="s">
        <v>1016</v>
      </c>
      <c r="H59" s="51"/>
      <c r="I59" s="51"/>
      <c r="J59" s="53"/>
      <c r="K59" s="53"/>
      <c r="L59" s="54" t="str">
        <f>IF(C59="","",_xlfn.CONCAT("            { line: ","""",C59,", ",M59:AN59,""", sC: ","""",B59,"""},"))</f>
        <v xml:space="preserve">            { line: "Santa Catalina de Siena., (Sol,,14)(Mi,m,169)", sC: "tc"},</v>
      </c>
      <c r="M59" s="55" t="str">
        <f t="shared" si="1"/>
        <v>(</v>
      </c>
      <c r="N59" s="56" t="str">
        <f t="shared" si="2"/>
        <v>Sol</v>
      </c>
      <c r="O59" s="57" t="str">
        <f t="shared" si="3"/>
        <v>,</v>
      </c>
      <c r="P59" s="58" t="str">
        <f t="shared" si="4"/>
        <v/>
      </c>
      <c r="Q59" s="59" t="str">
        <f t="shared" si="5"/>
        <v>,</v>
      </c>
      <c r="R59" s="60">
        <f t="shared" si="112"/>
        <v>14</v>
      </c>
      <c r="S59" s="55" t="str">
        <f t="shared" si="7"/>
        <v>)</v>
      </c>
      <c r="T59" s="61" t="str">
        <f t="shared" si="8"/>
        <v>(</v>
      </c>
      <c r="U59" s="62" t="str">
        <f t="shared" si="9"/>
        <v>Mi</v>
      </c>
      <c r="V59" s="63" t="str">
        <f t="shared" si="10"/>
        <v>,</v>
      </c>
      <c r="W59" s="64" t="str">
        <f t="shared" si="11"/>
        <v>m</v>
      </c>
      <c r="X59" s="63" t="str">
        <f t="shared" si="12"/>
        <v>,</v>
      </c>
      <c r="Y59" s="63">
        <f t="shared" si="13"/>
        <v>169</v>
      </c>
      <c r="Z59" s="55" t="str">
        <f t="shared" si="14"/>
        <v>)</v>
      </c>
      <c r="AA59" s="65" t="str">
        <f t="shared" si="15"/>
        <v/>
      </c>
      <c r="AB59" s="56" t="str">
        <f t="shared" si="16"/>
        <v/>
      </c>
      <c r="AC59" s="66" t="str">
        <f t="shared" si="17"/>
        <v/>
      </c>
      <c r="AD59" s="58" t="str">
        <f t="shared" si="18"/>
        <v/>
      </c>
      <c r="AE59" s="67" t="str">
        <f t="shared" si="19"/>
        <v/>
      </c>
      <c r="AF59" s="60" t="str">
        <f t="shared" si="20"/>
        <v/>
      </c>
      <c r="AG59" s="60" t="str">
        <f t="shared" si="21"/>
        <v/>
      </c>
      <c r="AH59" s="68" t="str">
        <f t="shared" si="22"/>
        <v/>
      </c>
      <c r="AI59" s="69" t="str">
        <f t="shared" si="23"/>
        <v/>
      </c>
      <c r="AJ59" s="63" t="str">
        <f t="shared" si="24"/>
        <v/>
      </c>
      <c r="AK59" s="63" t="str">
        <f t="shared" si="25"/>
        <v/>
      </c>
      <c r="AL59" s="63" t="str">
        <f t="shared" si="26"/>
        <v/>
      </c>
      <c r="AM59" s="63" t="str">
        <f t="shared" si="27"/>
        <v/>
      </c>
      <c r="AN59" s="63" t="str">
        <f t="shared" si="28"/>
        <v/>
      </c>
    </row>
    <row r="60" spans="2:40" ht="24.5" thickTop="1" thickBot="1" x14ac:dyDescent="0.55000000000000004">
      <c r="B60" t="s">
        <v>1003</v>
      </c>
      <c r="C60" s="138" t="s">
        <v>2607</v>
      </c>
      <c r="D60" s="125" t="s">
        <v>1106</v>
      </c>
      <c r="E60" s="51"/>
      <c r="F60" s="52" t="s">
        <v>1110</v>
      </c>
      <c r="G60" s="52">
        <v>7</v>
      </c>
      <c r="H60" s="51"/>
      <c r="I60" s="51"/>
      <c r="J60" s="53"/>
      <c r="K60" s="53"/>
      <c r="L60" s="77" t="str">
        <f>IF(C60="","",_xlfn.CONCAT("            { line: ","""",C60,", ",M60:AN60,""", sC: ","""",B60,"""},"))</f>
        <v xml:space="preserve">            { line: "RUEGA POR NOSOTROS., (Do,,10)(Re,7,169)", sC: "as"},</v>
      </c>
      <c r="M60" s="55" t="str">
        <f t="shared" si="1"/>
        <v>(</v>
      </c>
      <c r="N60" s="56" t="str">
        <f t="shared" si="2"/>
        <v>Do</v>
      </c>
      <c r="O60" s="57" t="str">
        <f t="shared" si="3"/>
        <v>,</v>
      </c>
      <c r="P60" s="58" t="str">
        <f t="shared" si="4"/>
        <v/>
      </c>
      <c r="Q60" s="59" t="str">
        <f t="shared" si="5"/>
        <v>,</v>
      </c>
      <c r="R60" s="60">
        <f t="shared" si="112"/>
        <v>10</v>
      </c>
      <c r="S60" s="55" t="str">
        <f t="shared" si="7"/>
        <v>)</v>
      </c>
      <c r="T60" s="61" t="str">
        <f t="shared" si="8"/>
        <v>(</v>
      </c>
      <c r="U60" s="62" t="str">
        <f t="shared" si="9"/>
        <v>Re</v>
      </c>
      <c r="V60" s="63" t="str">
        <f t="shared" si="10"/>
        <v>,</v>
      </c>
      <c r="W60" s="64">
        <f t="shared" si="11"/>
        <v>7</v>
      </c>
      <c r="X60" s="63" t="str">
        <f t="shared" si="12"/>
        <v>,</v>
      </c>
      <c r="Y60" s="63">
        <f>IF(U60="","",169)</f>
        <v>169</v>
      </c>
      <c r="Z60" s="55" t="str">
        <f t="shared" si="14"/>
        <v>)</v>
      </c>
      <c r="AA60" s="65" t="str">
        <f t="shared" si="15"/>
        <v/>
      </c>
      <c r="AB60" s="56" t="str">
        <f t="shared" si="16"/>
        <v/>
      </c>
      <c r="AC60" s="66" t="str">
        <f t="shared" si="17"/>
        <v/>
      </c>
      <c r="AD60" s="58" t="str">
        <f t="shared" si="18"/>
        <v/>
      </c>
      <c r="AE60" s="67" t="str">
        <f t="shared" si="19"/>
        <v/>
      </c>
      <c r="AF60" s="60" t="str">
        <f t="shared" si="20"/>
        <v/>
      </c>
      <c r="AG60" s="60" t="str">
        <f t="shared" si="21"/>
        <v/>
      </c>
      <c r="AH60" s="68" t="str">
        <f t="shared" si="22"/>
        <v/>
      </c>
      <c r="AI60" s="69" t="str">
        <f t="shared" si="23"/>
        <v/>
      </c>
      <c r="AJ60" s="63" t="str">
        <f t="shared" si="24"/>
        <v/>
      </c>
      <c r="AK60" s="63" t="str">
        <f t="shared" si="25"/>
        <v/>
      </c>
      <c r="AL60" s="63" t="str">
        <f t="shared" si="26"/>
        <v/>
      </c>
      <c r="AM60" s="63" t="str">
        <f t="shared" si="27"/>
        <v/>
      </c>
      <c r="AN60" s="63" t="str">
        <f t="shared" si="28"/>
        <v/>
      </c>
    </row>
    <row r="61" spans="2:40" ht="24.5" thickTop="1" thickBot="1" x14ac:dyDescent="0.55000000000000004">
      <c r="B61" t="s">
        <v>2634</v>
      </c>
      <c r="C61" s="124" t="s">
        <v>2609</v>
      </c>
      <c r="D61" s="125"/>
      <c r="E61" s="51"/>
      <c r="F61" s="52"/>
      <c r="G61" s="52"/>
      <c r="H61" s="51"/>
      <c r="I61" s="51"/>
      <c r="J61" s="53"/>
      <c r="K61" s="53"/>
      <c r="L61" s="54" t="str">
        <f>IF(C61="","",_xlfn.CONCAT("            { line: ","""",C61,", ",M61:AN61,""", sC: ","""",B61,"""},"))</f>
        <v xml:space="preserve">            { line: "Santa Teresa de Jesús., ", sC: "height"},</v>
      </c>
      <c r="M61" s="55" t="str">
        <f t="shared" si="1"/>
        <v/>
      </c>
      <c r="N61" s="56" t="str">
        <f t="shared" si="2"/>
        <v/>
      </c>
      <c r="O61" s="57" t="str">
        <f t="shared" si="3"/>
        <v/>
      </c>
      <c r="P61" s="58" t="str">
        <f t="shared" si="4"/>
        <v/>
      </c>
      <c r="Q61" s="59" t="str">
        <f t="shared" si="5"/>
        <v/>
      </c>
      <c r="R61" s="60" t="str">
        <f t="shared" si="112"/>
        <v/>
      </c>
      <c r="S61" s="55" t="str">
        <f t="shared" si="7"/>
        <v/>
      </c>
      <c r="T61" s="61" t="str">
        <f t="shared" si="8"/>
        <v/>
      </c>
      <c r="U61" s="62" t="str">
        <f t="shared" si="9"/>
        <v/>
      </c>
      <c r="V61" s="63" t="str">
        <f t="shared" si="10"/>
        <v/>
      </c>
      <c r="W61" s="64" t="str">
        <f t="shared" si="11"/>
        <v/>
      </c>
      <c r="X61" s="63" t="str">
        <f t="shared" si="12"/>
        <v/>
      </c>
      <c r="Y61" s="63" t="str">
        <f t="shared" ref="Y61:Y95" si="113">IF(U61="","",169)</f>
        <v/>
      </c>
      <c r="Z61" s="55" t="str">
        <f t="shared" si="14"/>
        <v/>
      </c>
      <c r="AA61" s="65" t="str">
        <f t="shared" si="15"/>
        <v/>
      </c>
      <c r="AB61" s="56" t="str">
        <f t="shared" si="16"/>
        <v/>
      </c>
      <c r="AC61" s="66" t="str">
        <f t="shared" si="17"/>
        <v/>
      </c>
      <c r="AD61" s="58" t="str">
        <f t="shared" si="18"/>
        <v/>
      </c>
      <c r="AE61" s="67" t="str">
        <f t="shared" si="19"/>
        <v/>
      </c>
      <c r="AF61" s="60" t="str">
        <f t="shared" si="20"/>
        <v/>
      </c>
      <c r="AG61" s="60" t="str">
        <f t="shared" si="21"/>
        <v/>
      </c>
      <c r="AH61" s="68" t="str">
        <f t="shared" si="22"/>
        <v/>
      </c>
      <c r="AI61" s="69" t="str">
        <f t="shared" si="23"/>
        <v/>
      </c>
      <c r="AJ61" s="63" t="str">
        <f t="shared" si="24"/>
        <v/>
      </c>
      <c r="AK61" s="63" t="str">
        <f t="shared" si="25"/>
        <v/>
      </c>
      <c r="AL61" s="63" t="str">
        <f t="shared" si="26"/>
        <v/>
      </c>
      <c r="AM61" s="63" t="str">
        <f t="shared" si="27"/>
        <v/>
      </c>
      <c r="AN61" s="63" t="str">
        <f t="shared" si="28"/>
        <v/>
      </c>
    </row>
    <row r="62" spans="2:40" ht="85" thickTop="1" thickBot="1" x14ac:dyDescent="0.55000000000000004">
      <c r="C62" s="140" t="s">
        <v>2632</v>
      </c>
      <c r="D62" s="125"/>
      <c r="E62" s="51"/>
      <c r="F62" s="52"/>
      <c r="G62" s="52"/>
      <c r="H62" s="51"/>
      <c r="I62" s="51"/>
      <c r="J62" s="53"/>
      <c r="K62" s="53"/>
      <c r="L62" s="54" t="str">
        <f>IF(C62="","",_xlfn.CONCAT("            { line: ","""",C62,", ",M62:AN62,""", sC: ","""",B62,"""},"))</f>
        <v xml:space="preserve">            { line: "En las letanías se pueden añadir algunos nombres de santos, especialmente el del titular de la iglesia y los de los patronos del
lugar y de los que van a ser bautizados., ", sC: ""},</v>
      </c>
      <c r="M62" s="55" t="str">
        <f t="shared" ref="M62" si="114">IF(N62="","","(")</f>
        <v/>
      </c>
      <c r="N62" s="56" t="str">
        <f t="shared" ref="N62" si="115">IF(D62="","",D62)</f>
        <v/>
      </c>
      <c r="O62" s="57" t="str">
        <f t="shared" ref="O62" si="116">IF(N62="","",",")</f>
        <v/>
      </c>
      <c r="P62" s="58" t="str">
        <f t="shared" ref="P62" si="117">IF(E62="","",E62)</f>
        <v/>
      </c>
      <c r="Q62" s="59" t="str">
        <f t="shared" ref="Q62" si="118">IF(N62="","",",")</f>
        <v/>
      </c>
      <c r="R62" s="60" t="str">
        <f t="shared" ref="R62" si="119">IF(N62="Do",10,IF(N62="Re",22,IF(N62="Mi",20,IF(N62="Fa",20,IF(N62="Sol",14,IF(N62="La",20,IF(N62="Si",20,IF(N62="Do#",14,IF(N62="Fa#",15,IF(N62="Sol#",20,IF(N62="Si♭",17,"")))))))))))</f>
        <v/>
      </c>
      <c r="S62" s="55" t="str">
        <f t="shared" ref="S62" si="120">IF(N62="","",")")</f>
        <v/>
      </c>
      <c r="T62" s="61" t="str">
        <f t="shared" ref="T62" si="121">IF(U62="","","(")</f>
        <v/>
      </c>
      <c r="U62" s="62" t="str">
        <f t="shared" ref="U62" si="122">IF(F62="","",F62)</f>
        <v/>
      </c>
      <c r="V62" s="63" t="str">
        <f t="shared" ref="V62" si="123">IF(U62="","",",")</f>
        <v/>
      </c>
      <c r="W62" s="64" t="str">
        <f t="shared" ref="W62" si="124">IF(G62="","",G62)</f>
        <v/>
      </c>
      <c r="X62" s="63" t="str">
        <f t="shared" ref="X62" si="125">IF(U62="","",",")</f>
        <v/>
      </c>
      <c r="Y62" s="63" t="str">
        <f t="shared" si="113"/>
        <v/>
      </c>
      <c r="Z62" s="55" t="str">
        <f t="shared" ref="Z62" si="126">IF(U62="","",")")</f>
        <v/>
      </c>
      <c r="AA62" s="65" t="str">
        <f t="shared" ref="AA62" si="127">IF(AB62="","","(")</f>
        <v/>
      </c>
      <c r="AB62" s="56" t="str">
        <f t="shared" ref="AB62" si="128">IF(H62="","",H62)</f>
        <v/>
      </c>
      <c r="AC62" s="66" t="str">
        <f t="shared" ref="AC62" si="129">IF(AB62="","",",")</f>
        <v/>
      </c>
      <c r="AD62" s="58" t="str">
        <f t="shared" ref="AD62" si="130">IF(I62="","",I62)</f>
        <v/>
      </c>
      <c r="AE62" s="67" t="str">
        <f t="shared" ref="AE62" si="131">IF(AB62="","",",")</f>
        <v/>
      </c>
      <c r="AF62" s="60" t="str">
        <f t="shared" ref="AF62" si="132">IF(AB62="","",350)</f>
        <v/>
      </c>
      <c r="AG62" s="60" t="str">
        <f t="shared" ref="AG62" si="133">IF(AB62="","",")")</f>
        <v/>
      </c>
      <c r="AH62" s="68" t="str">
        <f t="shared" ref="AH62" si="134">IF(AI62="","","(")</f>
        <v/>
      </c>
      <c r="AI62" s="69" t="str">
        <f t="shared" ref="AI62" si="135">IF(J62="","",J62)</f>
        <v/>
      </c>
      <c r="AJ62" s="63" t="str">
        <f t="shared" ref="AJ62" si="136">IF(AI62="","",",")</f>
        <v/>
      </c>
      <c r="AK62" s="63" t="str">
        <f t="shared" ref="AK62" si="137">IF(K62="","",K62)</f>
        <v/>
      </c>
      <c r="AL62" s="63" t="str">
        <f t="shared" ref="AL62" si="138">IF(AI62="","",",")</f>
        <v/>
      </c>
      <c r="AM62" s="63" t="str">
        <f t="shared" ref="AM62" si="139">IF(AI62="","",450)</f>
        <v/>
      </c>
      <c r="AN62" s="63" t="str">
        <f t="shared" ref="AN62" si="140">IF(AI62="","",")")</f>
        <v/>
      </c>
    </row>
    <row r="63" spans="2:40" ht="24.5" thickTop="1" thickBot="1" x14ac:dyDescent="0.55000000000000004">
      <c r="C63" s="124" t="s">
        <v>2610</v>
      </c>
      <c r="D63" s="125"/>
      <c r="E63" s="51"/>
      <c r="F63" s="52"/>
      <c r="G63" s="52"/>
      <c r="H63" s="51"/>
      <c r="I63" s="51"/>
      <c r="J63" s="53"/>
      <c r="K63" s="53"/>
      <c r="L63" s="54" t="str">
        <f t="shared" ref="L63:L69" si="141">IF(C63="","",_xlfn.CONCAT("            { line: ","""",C63,", ",M63:AN63,""", sC: ","""",B63,"""},"))</f>
        <v xml:space="preserve">            { line: "Santos y santas de Dios, ", sC: ""},</v>
      </c>
      <c r="M63" s="55" t="str">
        <f t="shared" si="1"/>
        <v/>
      </c>
      <c r="N63" s="56" t="str">
        <f t="shared" si="2"/>
        <v/>
      </c>
      <c r="O63" s="57" t="str">
        <f t="shared" si="3"/>
        <v/>
      </c>
      <c r="P63" s="58" t="str">
        <f t="shared" si="4"/>
        <v/>
      </c>
      <c r="Q63" s="59" t="str">
        <f t="shared" si="5"/>
        <v/>
      </c>
      <c r="R63" s="60" t="str">
        <f t="shared" si="112"/>
        <v/>
      </c>
      <c r="S63" s="55" t="str">
        <f t="shared" si="7"/>
        <v/>
      </c>
      <c r="T63" s="61" t="str">
        <f t="shared" si="8"/>
        <v/>
      </c>
      <c r="U63" s="62" t="str">
        <f t="shared" si="9"/>
        <v/>
      </c>
      <c r="V63" s="63" t="str">
        <f t="shared" si="10"/>
        <v/>
      </c>
      <c r="W63" s="64" t="str">
        <f t="shared" si="11"/>
        <v/>
      </c>
      <c r="X63" s="63" t="str">
        <f t="shared" si="12"/>
        <v/>
      </c>
      <c r="Y63" s="63" t="str">
        <f t="shared" si="113"/>
        <v/>
      </c>
      <c r="Z63" s="55" t="str">
        <f t="shared" si="14"/>
        <v/>
      </c>
      <c r="AA63" s="65" t="str">
        <f t="shared" si="15"/>
        <v/>
      </c>
      <c r="AB63" s="56" t="str">
        <f t="shared" si="16"/>
        <v/>
      </c>
      <c r="AC63" s="66" t="str">
        <f t="shared" si="17"/>
        <v/>
      </c>
      <c r="AD63" s="58" t="str">
        <f t="shared" si="18"/>
        <v/>
      </c>
      <c r="AE63" s="67" t="str">
        <f t="shared" si="19"/>
        <v/>
      </c>
      <c r="AF63" s="60" t="str">
        <f t="shared" si="20"/>
        <v/>
      </c>
      <c r="AG63" s="60" t="str">
        <f t="shared" si="21"/>
        <v/>
      </c>
      <c r="AH63" s="68" t="str">
        <f t="shared" si="22"/>
        <v/>
      </c>
      <c r="AI63" s="69" t="str">
        <f t="shared" si="23"/>
        <v/>
      </c>
      <c r="AJ63" s="63" t="str">
        <f t="shared" si="24"/>
        <v/>
      </c>
      <c r="AK63" s="63" t="str">
        <f t="shared" si="25"/>
        <v/>
      </c>
      <c r="AL63" s="63" t="str">
        <f t="shared" si="26"/>
        <v/>
      </c>
      <c r="AM63" s="63" t="str">
        <f t="shared" si="27"/>
        <v/>
      </c>
      <c r="AN63" s="63" t="str">
        <f t="shared" si="28"/>
        <v/>
      </c>
    </row>
    <row r="64" spans="2:40" ht="24.5" thickTop="1" thickBot="1" x14ac:dyDescent="0.55000000000000004">
      <c r="B64" t="s">
        <v>2633</v>
      </c>
      <c r="C64" s="138" t="s">
        <v>2607</v>
      </c>
      <c r="D64" s="125" t="s">
        <v>1106</v>
      </c>
      <c r="E64" s="51"/>
      <c r="F64" s="52" t="s">
        <v>1110</v>
      </c>
      <c r="G64" s="52">
        <v>7</v>
      </c>
      <c r="H64" s="51"/>
      <c r="I64" s="51"/>
      <c r="J64" s="53"/>
      <c r="K64" s="53"/>
      <c r="L64" s="77" t="str">
        <f>IF(C64="","",_xlfn.CONCAT("            { line: ","""",C64,", ",M64:AN64,""", sC: ","""",B64,"""},"))</f>
        <v xml:space="preserve">            { line: "RUEGA POR NOSOTROS., (Do,,10)(Re,7,169)", sC: "as sub"},</v>
      </c>
      <c r="M64" s="55" t="str">
        <f t="shared" ref="M64" si="142">IF(N64="","","(")</f>
        <v>(</v>
      </c>
      <c r="N64" s="56" t="str">
        <f t="shared" ref="N64" si="143">IF(D64="","",D64)</f>
        <v>Do</v>
      </c>
      <c r="O64" s="57" t="str">
        <f t="shared" ref="O64" si="144">IF(N64="","",",")</f>
        <v>,</v>
      </c>
      <c r="P64" s="58" t="str">
        <f t="shared" ref="P64" si="145">IF(E64="","",E64)</f>
        <v/>
      </c>
      <c r="Q64" s="59" t="str">
        <f t="shared" ref="Q64" si="146">IF(N64="","",",")</f>
        <v>,</v>
      </c>
      <c r="R64" s="60">
        <f t="shared" ref="R64" si="147">IF(N64="Do",10,IF(N64="Re",22,IF(N64="Mi",20,IF(N64="Fa",20,IF(N64="Sol",14,IF(N64="La",20,IF(N64="Si",20,IF(N64="Do#",14,IF(N64="Fa#",15,IF(N64="Sol#",20,IF(N64="Si♭",17,"")))))))))))</f>
        <v>10</v>
      </c>
      <c r="S64" s="55" t="str">
        <f t="shared" ref="S64" si="148">IF(N64="","",")")</f>
        <v>)</v>
      </c>
      <c r="T64" s="61" t="str">
        <f t="shared" ref="T64" si="149">IF(U64="","","(")</f>
        <v>(</v>
      </c>
      <c r="U64" s="62" t="str">
        <f t="shared" ref="U64" si="150">IF(F64="","",F64)</f>
        <v>Re</v>
      </c>
      <c r="V64" s="63" t="str">
        <f t="shared" ref="V64" si="151">IF(U64="","",",")</f>
        <v>,</v>
      </c>
      <c r="W64" s="64">
        <f t="shared" ref="W64" si="152">IF(G64="","",G64)</f>
        <v>7</v>
      </c>
      <c r="X64" s="63" t="str">
        <f t="shared" ref="X64" si="153">IF(U64="","",",")</f>
        <v>,</v>
      </c>
      <c r="Y64" s="63">
        <f>IF(U64="","",169)</f>
        <v>169</v>
      </c>
      <c r="Z64" s="55" t="str">
        <f t="shared" ref="Z64" si="154">IF(U64="","",")")</f>
        <v>)</v>
      </c>
      <c r="AA64" s="65" t="str">
        <f t="shared" ref="AA64" si="155">IF(AB64="","","(")</f>
        <v/>
      </c>
      <c r="AB64" s="56" t="str">
        <f t="shared" ref="AB64" si="156">IF(H64="","",H64)</f>
        <v/>
      </c>
      <c r="AC64" s="66" t="str">
        <f t="shared" ref="AC64" si="157">IF(AB64="","",",")</f>
        <v/>
      </c>
      <c r="AD64" s="58" t="str">
        <f t="shared" ref="AD64" si="158">IF(I64="","",I64)</f>
        <v/>
      </c>
      <c r="AE64" s="67" t="str">
        <f t="shared" ref="AE64" si="159">IF(AB64="","",",")</f>
        <v/>
      </c>
      <c r="AF64" s="60" t="str">
        <f t="shared" ref="AF64" si="160">IF(AB64="","",350)</f>
        <v/>
      </c>
      <c r="AG64" s="60" t="str">
        <f t="shared" ref="AG64" si="161">IF(AB64="","",")")</f>
        <v/>
      </c>
      <c r="AH64" s="68" t="str">
        <f t="shared" ref="AH64" si="162">IF(AI64="","","(")</f>
        <v/>
      </c>
      <c r="AI64" s="69" t="str">
        <f t="shared" ref="AI64" si="163">IF(J64="","",J64)</f>
        <v/>
      </c>
      <c r="AJ64" s="63" t="str">
        <f t="shared" ref="AJ64" si="164">IF(AI64="","",",")</f>
        <v/>
      </c>
      <c r="AK64" s="63" t="str">
        <f t="shared" ref="AK64" si="165">IF(K64="","",K64)</f>
        <v/>
      </c>
      <c r="AL64" s="63" t="str">
        <f t="shared" ref="AL64" si="166">IF(AI64="","",",")</f>
        <v/>
      </c>
      <c r="AM64" s="63" t="str">
        <f t="shared" ref="AM64" si="167">IF(AI64="","",450)</f>
        <v/>
      </c>
      <c r="AN64" s="63" t="str">
        <f t="shared" ref="AN64" si="168">IF(AI64="","",")")</f>
        <v/>
      </c>
    </row>
    <row r="65" spans="2:40" ht="24.5" thickTop="1" thickBot="1" x14ac:dyDescent="0.55000000000000004">
      <c r="B65" t="s">
        <v>2634</v>
      </c>
      <c r="C65" s="124" t="s">
        <v>2611</v>
      </c>
      <c r="D65" s="125" t="s">
        <v>1053</v>
      </c>
      <c r="E65" s="51"/>
      <c r="F65" s="52" t="s">
        <v>1015</v>
      </c>
      <c r="G65" s="52" t="s">
        <v>1016</v>
      </c>
      <c r="H65" s="51"/>
      <c r="I65" s="51"/>
      <c r="J65" s="53"/>
      <c r="K65" s="53"/>
      <c r="L65" s="54" t="str">
        <f t="shared" si="141"/>
        <v xml:space="preserve">            { line: "Muéstrate propicio., (Sol,,14)(Mi,m,169)", sC: "height"},</v>
      </c>
      <c r="M65" s="55" t="str">
        <f>IF(N65="","","(")</f>
        <v>(</v>
      </c>
      <c r="N65" s="56" t="str">
        <f>IF(D65="","",D65)</f>
        <v>Sol</v>
      </c>
      <c r="O65" s="57" t="str">
        <f>IF(N65="","",",")</f>
        <v>,</v>
      </c>
      <c r="P65" s="58" t="str">
        <f>IF(E65="","",E65)</f>
        <v/>
      </c>
      <c r="Q65" s="59" t="str">
        <f>IF(N65="","",",")</f>
        <v>,</v>
      </c>
      <c r="R65" s="60">
        <f t="shared" si="112"/>
        <v>14</v>
      </c>
      <c r="S65" s="55" t="str">
        <f>IF(N65="","",")")</f>
        <v>)</v>
      </c>
      <c r="T65" s="61" t="str">
        <f>IF(U65="","","(")</f>
        <v>(</v>
      </c>
      <c r="U65" s="62" t="str">
        <f>IF(F65="","",F65)</f>
        <v>Mi</v>
      </c>
      <c r="V65" s="63" t="str">
        <f>IF(U65="","",",")</f>
        <v>,</v>
      </c>
      <c r="W65" s="64" t="str">
        <f>IF(G65="","",G65)</f>
        <v>m</v>
      </c>
      <c r="X65" s="63" t="str">
        <f>IF(U65="","",",")</f>
        <v>,</v>
      </c>
      <c r="Y65" s="63">
        <f t="shared" si="113"/>
        <v>169</v>
      </c>
      <c r="Z65" s="55" t="str">
        <f>IF(U65="","",")")</f>
        <v>)</v>
      </c>
      <c r="AA65" s="65" t="str">
        <f>IF(AB65="","","(")</f>
        <v/>
      </c>
      <c r="AB65" s="56" t="str">
        <f>IF(H65="","",H65)</f>
        <v/>
      </c>
      <c r="AC65" s="66" t="str">
        <f>IF(AB65="","",",")</f>
        <v/>
      </c>
      <c r="AD65" s="58" t="str">
        <f>IF(I65="","",I65)</f>
        <v/>
      </c>
      <c r="AE65" s="67" t="str">
        <f>IF(AB65="","",",")</f>
        <v/>
      </c>
      <c r="AF65" s="60" t="str">
        <f>IF(AB65="","",350)</f>
        <v/>
      </c>
      <c r="AG65" s="60" t="str">
        <f>IF(AB65="","",")")</f>
        <v/>
      </c>
      <c r="AH65" s="68" t="str">
        <f>IF(AI65="","","(")</f>
        <v/>
      </c>
      <c r="AI65" s="69" t="str">
        <f>IF(J65="","",J65)</f>
        <v/>
      </c>
      <c r="AJ65" s="63" t="str">
        <f>IF(AI65="","",",")</f>
        <v/>
      </c>
      <c r="AK65" s="63" t="str">
        <f>IF(K65="","",K65)</f>
        <v/>
      </c>
      <c r="AL65" s="63" t="str">
        <f>IF(AI65="","",",")</f>
        <v/>
      </c>
      <c r="AM65" s="63" t="str">
        <f>IF(AI65="","",450)</f>
        <v/>
      </c>
      <c r="AN65" s="63" t="str">
        <f>IF(AI65="","",")")</f>
        <v/>
      </c>
    </row>
    <row r="66" spans="2:40" ht="24.5" thickTop="1" thickBot="1" x14ac:dyDescent="0.55000000000000004">
      <c r="B66" t="s">
        <v>2633</v>
      </c>
      <c r="C66" s="138" t="s">
        <v>2629</v>
      </c>
      <c r="D66" s="125" t="s">
        <v>1106</v>
      </c>
      <c r="E66" s="51"/>
      <c r="F66" s="52" t="s">
        <v>1110</v>
      </c>
      <c r="G66" s="52">
        <v>7</v>
      </c>
      <c r="H66" s="51"/>
      <c r="I66" s="51"/>
      <c r="J66" s="53"/>
      <c r="K66" s="53"/>
      <c r="L66" s="77" t="str">
        <f>IF(C66="","",_xlfn.CONCAT("            { line: ","""",C66,", ",M66:AN66,""", sC: ","""",B66,"""},"))</f>
        <v xml:space="preserve">            { line: "LÍBRANOS, SEÑOR., (Do,,10)(Re,7,169)", sC: "as sub"},</v>
      </c>
      <c r="M66" s="55" t="str">
        <f t="shared" ref="M66" si="169">IF(N66="","","(")</f>
        <v>(</v>
      </c>
      <c r="N66" s="56" t="str">
        <f t="shared" ref="N66" si="170">IF(D66="","",D66)</f>
        <v>Do</v>
      </c>
      <c r="O66" s="57" t="str">
        <f t="shared" ref="O66" si="171">IF(N66="","",",")</f>
        <v>,</v>
      </c>
      <c r="P66" s="58" t="str">
        <f t="shared" ref="P66" si="172">IF(E66="","",E66)</f>
        <v/>
      </c>
      <c r="Q66" s="59" t="str">
        <f t="shared" ref="Q66" si="173">IF(N66="","",",")</f>
        <v>,</v>
      </c>
      <c r="R66" s="60">
        <f t="shared" si="112"/>
        <v>10</v>
      </c>
      <c r="S66" s="55" t="str">
        <f t="shared" ref="S66" si="174">IF(N66="","",")")</f>
        <v>)</v>
      </c>
      <c r="T66" s="61" t="str">
        <f t="shared" ref="T66" si="175">IF(U66="","","(")</f>
        <v>(</v>
      </c>
      <c r="U66" s="62" t="str">
        <f t="shared" ref="U66" si="176">IF(F66="","",F66)</f>
        <v>Re</v>
      </c>
      <c r="V66" s="63" t="str">
        <f t="shared" ref="V66" si="177">IF(U66="","",",")</f>
        <v>,</v>
      </c>
      <c r="W66" s="64">
        <f t="shared" ref="W66" si="178">IF(G66="","",G66)</f>
        <v>7</v>
      </c>
      <c r="X66" s="63" t="str">
        <f t="shared" ref="X66" si="179">IF(U66="","",",")</f>
        <v>,</v>
      </c>
      <c r="Y66" s="63">
        <f>IF(U66="","",169)</f>
        <v>169</v>
      </c>
      <c r="Z66" s="55" t="str">
        <f t="shared" ref="Z66" si="180">IF(U66="","",")")</f>
        <v>)</v>
      </c>
      <c r="AA66" s="65" t="str">
        <f t="shared" ref="AA66" si="181">IF(AB66="","","(")</f>
        <v/>
      </c>
      <c r="AB66" s="56" t="str">
        <f t="shared" ref="AB66" si="182">IF(H66="","",H66)</f>
        <v/>
      </c>
      <c r="AC66" s="66" t="str">
        <f t="shared" ref="AC66" si="183">IF(AB66="","",",")</f>
        <v/>
      </c>
      <c r="AD66" s="58" t="str">
        <f t="shared" ref="AD66" si="184">IF(I66="","",I66)</f>
        <v/>
      </c>
      <c r="AE66" s="67" t="str">
        <f t="shared" ref="AE66" si="185">IF(AB66="","",",")</f>
        <v/>
      </c>
      <c r="AF66" s="60" t="str">
        <f t="shared" ref="AF66" si="186">IF(AB66="","",350)</f>
        <v/>
      </c>
      <c r="AG66" s="60" t="str">
        <f t="shared" ref="AG66" si="187">IF(AB66="","",")")</f>
        <v/>
      </c>
      <c r="AH66" s="68" t="str">
        <f t="shared" ref="AH66" si="188">IF(AI66="","","(")</f>
        <v/>
      </c>
      <c r="AI66" s="69" t="str">
        <f t="shared" ref="AI66" si="189">IF(J66="","",J66)</f>
        <v/>
      </c>
      <c r="AJ66" s="63" t="str">
        <f t="shared" ref="AJ66" si="190">IF(AI66="","",",")</f>
        <v/>
      </c>
      <c r="AK66" s="63" t="str">
        <f t="shared" ref="AK66" si="191">IF(K66="","",K66)</f>
        <v/>
      </c>
      <c r="AL66" s="63" t="str">
        <f t="shared" ref="AL66" si="192">IF(AI66="","",",")</f>
        <v/>
      </c>
      <c r="AM66" s="63" t="str">
        <f t="shared" ref="AM66" si="193">IF(AI66="","",450)</f>
        <v/>
      </c>
      <c r="AN66" s="63" t="str">
        <f t="shared" ref="AN66" si="194">IF(AI66="","",")")</f>
        <v/>
      </c>
    </row>
    <row r="67" spans="2:40" ht="24.5" thickTop="1" thickBot="1" x14ac:dyDescent="0.55000000000000004">
      <c r="B67" t="s">
        <v>2634</v>
      </c>
      <c r="C67" s="124" t="s">
        <v>2612</v>
      </c>
      <c r="D67" s="125"/>
      <c r="E67" s="51"/>
      <c r="F67" s="52"/>
      <c r="G67" s="52"/>
      <c r="H67" s="51"/>
      <c r="I67" s="51"/>
      <c r="J67" s="53"/>
      <c r="K67" s="53"/>
      <c r="L67" s="54" t="str">
        <f t="shared" si="141"/>
        <v xml:space="preserve">            { line: "De todo mal., ", sC: "height"},</v>
      </c>
      <c r="M67" s="55" t="str">
        <f>IF(N67="","","(")</f>
        <v/>
      </c>
      <c r="N67" s="56" t="str">
        <f>IF(D67="","",D67)</f>
        <v/>
      </c>
      <c r="O67" s="57" t="str">
        <f>IF(N67="","",",")</f>
        <v/>
      </c>
      <c r="P67" s="58" t="str">
        <f>IF(E67="","",E67)</f>
        <v/>
      </c>
      <c r="Q67" s="59" t="str">
        <f>IF(N67="","",",")</f>
        <v/>
      </c>
      <c r="R67" s="60" t="str">
        <f t="shared" si="112"/>
        <v/>
      </c>
      <c r="S67" s="55" t="str">
        <f>IF(N67="","",")")</f>
        <v/>
      </c>
      <c r="T67" s="61" t="str">
        <f>IF(U67="","","(")</f>
        <v/>
      </c>
      <c r="U67" s="62" t="str">
        <f>IF(F67="","",F67)</f>
        <v/>
      </c>
      <c r="V67" s="63" t="str">
        <f>IF(U67="","",",")</f>
        <v/>
      </c>
      <c r="W67" s="64" t="str">
        <f>IF(G67="","",G67)</f>
        <v/>
      </c>
      <c r="X67" s="63" t="str">
        <f>IF(U67="","",",")</f>
        <v/>
      </c>
      <c r="Y67" s="63" t="str">
        <f t="shared" si="113"/>
        <v/>
      </c>
      <c r="Z67" s="55" t="str">
        <f>IF(U67="","",")")</f>
        <v/>
      </c>
      <c r="AA67" s="65" t="str">
        <f>IF(AB67="","","(")</f>
        <v/>
      </c>
      <c r="AB67" s="56" t="str">
        <f>IF(H67="","",H67)</f>
        <v/>
      </c>
      <c r="AC67" s="66" t="str">
        <f>IF(AB67="","",",")</f>
        <v/>
      </c>
      <c r="AD67" s="58" t="str">
        <f>IF(I67="","",I67)</f>
        <v/>
      </c>
      <c r="AE67" s="67" t="str">
        <f>IF(AB67="","",",")</f>
        <v/>
      </c>
      <c r="AF67" s="60" t="str">
        <f>IF(AB67="","",350)</f>
        <v/>
      </c>
      <c r="AG67" s="60" t="str">
        <f>IF(AB67="","",")")</f>
        <v/>
      </c>
      <c r="AH67" s="68" t="str">
        <f>IF(AI67="","","(")</f>
        <v/>
      </c>
      <c r="AI67" s="69" t="str">
        <f>IF(J67="","",J67)</f>
        <v/>
      </c>
      <c r="AJ67" s="63" t="str">
        <f>IF(AI67="","",",")</f>
        <v/>
      </c>
      <c r="AK67" s="63" t="str">
        <f>IF(K67="","",K67)</f>
        <v/>
      </c>
      <c r="AL67" s="63" t="str">
        <f>IF(AI67="","",",")</f>
        <v/>
      </c>
      <c r="AM67" s="63" t="str">
        <f>IF(AI67="","",450)</f>
        <v/>
      </c>
      <c r="AN67" s="63" t="str">
        <f>IF(AI67="","",")")</f>
        <v/>
      </c>
    </row>
    <row r="68" spans="2:40" ht="24.5" thickTop="1" thickBot="1" x14ac:dyDescent="0.55000000000000004">
      <c r="B68" t="s">
        <v>2634</v>
      </c>
      <c r="C68" s="124" t="s">
        <v>2613</v>
      </c>
      <c r="D68" s="125"/>
      <c r="E68" s="51"/>
      <c r="F68" s="52"/>
      <c r="G68" s="52"/>
      <c r="H68" s="51"/>
      <c r="I68" s="51"/>
      <c r="J68" s="53"/>
      <c r="K68" s="53"/>
      <c r="L68" s="54" t="str">
        <f t="shared" si="141"/>
        <v xml:space="preserve">            { line: "De todo pecado., ", sC: "height"},</v>
      </c>
      <c r="M68" s="55" t="str">
        <f>IF(N68="","","(")</f>
        <v/>
      </c>
      <c r="N68" s="56" t="str">
        <f>IF(D68="","",D68)</f>
        <v/>
      </c>
      <c r="O68" s="57" t="str">
        <f>IF(N68="","",",")</f>
        <v/>
      </c>
      <c r="P68" s="58" t="str">
        <f>IF(E68="","",E68)</f>
        <v/>
      </c>
      <c r="Q68" s="59" t="str">
        <f>IF(N68="","",",")</f>
        <v/>
      </c>
      <c r="R68" s="60" t="str">
        <f t="shared" si="112"/>
        <v/>
      </c>
      <c r="S68" s="55" t="str">
        <f>IF(N68="","",")")</f>
        <v/>
      </c>
      <c r="T68" s="61" t="str">
        <f>IF(U68="","","(")</f>
        <v/>
      </c>
      <c r="U68" s="62" t="str">
        <f>IF(F68="","",F68)</f>
        <v/>
      </c>
      <c r="V68" s="63" t="str">
        <f>IF(U68="","",",")</f>
        <v/>
      </c>
      <c r="W68" s="64" t="str">
        <f>IF(G68="","",G68)</f>
        <v/>
      </c>
      <c r="X68" s="63" t="str">
        <f>IF(U68="","",",")</f>
        <v/>
      </c>
      <c r="Y68" s="63" t="str">
        <f t="shared" si="113"/>
        <v/>
      </c>
      <c r="Z68" s="55" t="str">
        <f>IF(U68="","",")")</f>
        <v/>
      </c>
      <c r="AA68" s="65" t="str">
        <f>IF(AB68="","","(")</f>
        <v/>
      </c>
      <c r="AB68" s="56" t="str">
        <f>IF(H68="","",H68)</f>
        <v/>
      </c>
      <c r="AC68" s="66" t="str">
        <f>IF(AB68="","",",")</f>
        <v/>
      </c>
      <c r="AD68" s="58" t="str">
        <f>IF(I68="","",I68)</f>
        <v/>
      </c>
      <c r="AE68" s="67" t="str">
        <f>IF(AB68="","",",")</f>
        <v/>
      </c>
      <c r="AF68" s="60" t="str">
        <f>IF(AB68="","",350)</f>
        <v/>
      </c>
      <c r="AG68" s="60" t="str">
        <f>IF(AB68="","",")")</f>
        <v/>
      </c>
      <c r="AH68" s="68" t="str">
        <f>IF(AI68="","","(")</f>
        <v/>
      </c>
      <c r="AI68" s="69" t="str">
        <f>IF(J68="","",J68)</f>
        <v/>
      </c>
      <c r="AJ68" s="63" t="str">
        <f>IF(AI68="","",",")</f>
        <v/>
      </c>
      <c r="AK68" s="63" t="str">
        <f>IF(K68="","",K68)</f>
        <v/>
      </c>
      <c r="AL68" s="63" t="str">
        <f>IF(AI68="","",",")</f>
        <v/>
      </c>
      <c r="AM68" s="63" t="str">
        <f>IF(AI68="","",450)</f>
        <v/>
      </c>
      <c r="AN68" s="63" t="str">
        <f>IF(AI68="","",")")</f>
        <v/>
      </c>
    </row>
    <row r="69" spans="2:40" ht="24.5" thickTop="1" thickBot="1" x14ac:dyDescent="0.55000000000000004">
      <c r="B69" t="s">
        <v>2634</v>
      </c>
      <c r="C69" s="124" t="s">
        <v>2614</v>
      </c>
      <c r="D69" s="125"/>
      <c r="E69" s="51"/>
      <c r="F69" s="52"/>
      <c r="G69" s="52"/>
      <c r="H69" s="51"/>
      <c r="I69" s="51"/>
      <c r="J69" s="53"/>
      <c r="K69" s="53"/>
      <c r="L69" s="54" t="str">
        <f t="shared" si="141"/>
        <v xml:space="preserve">            { line: "De la muerte eterna., ", sC: "height"},</v>
      </c>
      <c r="M69" s="55" t="str">
        <f t="shared" ref="M69:M84" si="195">IF(N69="","","(")</f>
        <v/>
      </c>
      <c r="N69" s="56" t="str">
        <f t="shared" ref="N69:N84" si="196">IF(D69="","",D69)</f>
        <v/>
      </c>
      <c r="O69" s="57" t="str">
        <f t="shared" ref="O69:O84" si="197">IF(N69="","",",")</f>
        <v/>
      </c>
      <c r="P69" s="58" t="str">
        <f t="shared" ref="P69:P84" si="198">IF(E69="","",E69)</f>
        <v/>
      </c>
      <c r="Q69" s="59" t="str">
        <f t="shared" ref="Q69:Q84" si="199">IF(N69="","",",")</f>
        <v/>
      </c>
      <c r="R69" s="60" t="str">
        <f t="shared" si="112"/>
        <v/>
      </c>
      <c r="S69" s="55" t="str">
        <f t="shared" ref="S69:S84" si="200">IF(N69="","",")")</f>
        <v/>
      </c>
      <c r="T69" s="61" t="str">
        <f t="shared" ref="T69:T84" si="201">IF(U69="","","(")</f>
        <v/>
      </c>
      <c r="U69" s="62" t="str">
        <f t="shared" ref="U69:U84" si="202">IF(F69="","",F69)</f>
        <v/>
      </c>
      <c r="V69" s="63" t="str">
        <f t="shared" ref="V69:V84" si="203">IF(U69="","",",")</f>
        <v/>
      </c>
      <c r="W69" s="64" t="str">
        <f t="shared" ref="W69:W84" si="204">IF(G69="","",G69)</f>
        <v/>
      </c>
      <c r="X69" s="63" t="str">
        <f t="shared" ref="X69:X84" si="205">IF(U69="","",",")</f>
        <v/>
      </c>
      <c r="Y69" s="63" t="str">
        <f t="shared" si="113"/>
        <v/>
      </c>
      <c r="Z69" s="55" t="str">
        <f t="shared" ref="Z69:Z84" si="206">IF(U69="","",")")</f>
        <v/>
      </c>
      <c r="AA69" s="65" t="str">
        <f t="shared" ref="AA69:AA84" si="207">IF(AB69="","","(")</f>
        <v/>
      </c>
      <c r="AB69" s="56" t="str">
        <f t="shared" ref="AB69:AB84" si="208">IF(H69="","",H69)</f>
        <v/>
      </c>
      <c r="AC69" s="66" t="str">
        <f t="shared" ref="AC69:AC84" si="209">IF(AB69="","",",")</f>
        <v/>
      </c>
      <c r="AD69" s="58" t="str">
        <f t="shared" ref="AD69:AD84" si="210">IF(I69="","",I69)</f>
        <v/>
      </c>
      <c r="AE69" s="67" t="str">
        <f t="shared" ref="AE69:AE84" si="211">IF(AB69="","",",")</f>
        <v/>
      </c>
      <c r="AF69" s="60" t="str">
        <f t="shared" ref="AF69:AF84" si="212">IF(AB69="","",350)</f>
        <v/>
      </c>
      <c r="AG69" s="60" t="str">
        <f t="shared" ref="AG69:AG84" si="213">IF(AB69="","",")")</f>
        <v/>
      </c>
      <c r="AH69" s="68" t="str">
        <f t="shared" ref="AH69:AH84" si="214">IF(AI69="","","(")</f>
        <v/>
      </c>
      <c r="AI69" s="69" t="str">
        <f t="shared" ref="AI69:AI84" si="215">IF(J69="","",J69)</f>
        <v/>
      </c>
      <c r="AJ69" s="63" t="str">
        <f t="shared" ref="AJ69:AJ84" si="216">IF(AI69="","",",")</f>
        <v/>
      </c>
      <c r="AK69" s="63" t="str">
        <f t="shared" ref="AK69:AK84" si="217">IF(K69="","",K69)</f>
        <v/>
      </c>
      <c r="AL69" s="63" t="str">
        <f t="shared" ref="AL69:AL84" si="218">IF(AI69="","",",")</f>
        <v/>
      </c>
      <c r="AM69" s="63" t="str">
        <f t="shared" ref="AM69:AM84" si="219">IF(AI69="","",450)</f>
        <v/>
      </c>
      <c r="AN69" s="63" t="str">
        <f t="shared" ref="AN69:AN84" si="220">IF(AI69="","",")")</f>
        <v/>
      </c>
    </row>
    <row r="70" spans="2:40" ht="24.5" thickTop="1" thickBot="1" x14ac:dyDescent="0.55000000000000004">
      <c r="B70" t="s">
        <v>2634</v>
      </c>
      <c r="C70" s="124" t="s">
        <v>2615</v>
      </c>
      <c r="D70" s="125"/>
      <c r="E70" s="51"/>
      <c r="F70" s="52"/>
      <c r="G70" s="52"/>
      <c r="H70" s="51"/>
      <c r="I70" s="51"/>
      <c r="J70" s="53"/>
      <c r="K70" s="53"/>
      <c r="L70" s="54" t="str">
        <f>IF(C70="","",_xlfn.CONCAT("            { line: ","""",C70,", ",M70:AN70,""", sC: ","""",B70,"""},"))</f>
        <v xml:space="preserve">            { line: "Por tu encarnación., ", sC: "height"},</v>
      </c>
      <c r="M70" s="55" t="str">
        <f t="shared" si="195"/>
        <v/>
      </c>
      <c r="N70" s="56" t="str">
        <f t="shared" si="196"/>
        <v/>
      </c>
      <c r="O70" s="57" t="str">
        <f t="shared" si="197"/>
        <v/>
      </c>
      <c r="P70" s="58" t="str">
        <f t="shared" si="198"/>
        <v/>
      </c>
      <c r="Q70" s="59" t="str">
        <f t="shared" si="199"/>
        <v/>
      </c>
      <c r="R70" s="60" t="str">
        <f t="shared" si="112"/>
        <v/>
      </c>
      <c r="S70" s="55" t="str">
        <f t="shared" si="200"/>
        <v/>
      </c>
      <c r="T70" s="61" t="str">
        <f t="shared" si="201"/>
        <v/>
      </c>
      <c r="U70" s="62" t="str">
        <f t="shared" si="202"/>
        <v/>
      </c>
      <c r="V70" s="63" t="str">
        <f t="shared" si="203"/>
        <v/>
      </c>
      <c r="W70" s="64" t="str">
        <f t="shared" si="204"/>
        <v/>
      </c>
      <c r="X70" s="63" t="str">
        <f t="shared" si="205"/>
        <v/>
      </c>
      <c r="Y70" s="63" t="str">
        <f t="shared" si="113"/>
        <v/>
      </c>
      <c r="Z70" s="55" t="str">
        <f t="shared" si="206"/>
        <v/>
      </c>
      <c r="AA70" s="65" t="str">
        <f t="shared" si="207"/>
        <v/>
      </c>
      <c r="AB70" s="56" t="str">
        <f t="shared" si="208"/>
        <v/>
      </c>
      <c r="AC70" s="66" t="str">
        <f t="shared" si="209"/>
        <v/>
      </c>
      <c r="AD70" s="58" t="str">
        <f t="shared" si="210"/>
        <v/>
      </c>
      <c r="AE70" s="67" t="str">
        <f t="shared" si="211"/>
        <v/>
      </c>
      <c r="AF70" s="60" t="str">
        <f t="shared" si="212"/>
        <v/>
      </c>
      <c r="AG70" s="60" t="str">
        <f t="shared" si="213"/>
        <v/>
      </c>
      <c r="AH70" s="68" t="str">
        <f t="shared" si="214"/>
        <v/>
      </c>
      <c r="AI70" s="69" t="str">
        <f t="shared" si="215"/>
        <v/>
      </c>
      <c r="AJ70" s="63" t="str">
        <f t="shared" si="216"/>
        <v/>
      </c>
      <c r="AK70" s="63" t="str">
        <f t="shared" si="217"/>
        <v/>
      </c>
      <c r="AL70" s="63" t="str">
        <f t="shared" si="218"/>
        <v/>
      </c>
      <c r="AM70" s="63" t="str">
        <f t="shared" si="219"/>
        <v/>
      </c>
      <c r="AN70" s="63" t="str">
        <f t="shared" si="220"/>
        <v/>
      </c>
    </row>
    <row r="71" spans="2:40" ht="24.5" thickTop="1" thickBot="1" x14ac:dyDescent="0.55000000000000004">
      <c r="B71" t="s">
        <v>2634</v>
      </c>
      <c r="C71" s="124" t="s">
        <v>2616</v>
      </c>
      <c r="D71" s="125"/>
      <c r="E71" s="51"/>
      <c r="F71" s="52"/>
      <c r="G71" s="52"/>
      <c r="H71" s="51"/>
      <c r="I71" s="51"/>
      <c r="J71" s="53"/>
      <c r="K71" s="53"/>
      <c r="L71" s="54" t="str">
        <f>IF(C71="","",_xlfn.CONCAT("            { line: ","""",C71,", ",M71:AN71,""", sC: ","""",B71,"""},"))</f>
        <v xml:space="preserve">            { line: "Por tu muerte y resurrección., ", sC: "height"},</v>
      </c>
      <c r="M71" s="55" t="str">
        <f t="shared" ref="M71:M76" si="221">IF(N71="","","(")</f>
        <v/>
      </c>
      <c r="N71" s="56" t="str">
        <f t="shared" ref="N71:N76" si="222">IF(D71="","",D71)</f>
        <v/>
      </c>
      <c r="O71" s="57" t="str">
        <f t="shared" ref="O71:O76" si="223">IF(N71="","",",")</f>
        <v/>
      </c>
      <c r="P71" s="58" t="str">
        <f t="shared" ref="P71:P76" si="224">IF(E71="","",E71)</f>
        <v/>
      </c>
      <c r="Q71" s="59" t="str">
        <f t="shared" ref="Q71:Q76" si="225">IF(N71="","",",")</f>
        <v/>
      </c>
      <c r="R71" s="60" t="str">
        <f t="shared" ref="R71:R79" si="226">IF(N71="Do",10,IF(N71="Re",22,IF(N71="Mi",20,IF(N71="Fa",20,IF(N71="Sol",14,IF(N71="La",20,IF(N71="Si",20,IF(N71="Do#",14,IF(N71="Fa#",15,IF(N71="Sol#",20,IF(N71="Si♭",17,"")))))))))))</f>
        <v/>
      </c>
      <c r="S71" s="55" t="str">
        <f t="shared" ref="S71:S76" si="227">IF(N71="","",")")</f>
        <v/>
      </c>
      <c r="T71" s="61" t="str">
        <f t="shared" ref="T71:T76" si="228">IF(U71="","","(")</f>
        <v/>
      </c>
      <c r="U71" s="62" t="str">
        <f t="shared" ref="U71:U76" si="229">IF(F71="","",F71)</f>
        <v/>
      </c>
      <c r="V71" s="63" t="str">
        <f t="shared" ref="V71:V76" si="230">IF(U71="","",",")</f>
        <v/>
      </c>
      <c r="W71" s="64" t="str">
        <f t="shared" ref="W71:W76" si="231">IF(G71="","",G71)</f>
        <v/>
      </c>
      <c r="X71" s="63" t="str">
        <f t="shared" ref="X71:X76" si="232">IF(U71="","",",")</f>
        <v/>
      </c>
      <c r="Y71" s="63" t="str">
        <f t="shared" si="113"/>
        <v/>
      </c>
      <c r="Z71" s="55" t="str">
        <f t="shared" ref="Z71:Z76" si="233">IF(U71="","",")")</f>
        <v/>
      </c>
      <c r="AA71" s="65" t="str">
        <f t="shared" ref="AA71:AA76" si="234">IF(AB71="","","(")</f>
        <v/>
      </c>
      <c r="AB71" s="56" t="str">
        <f t="shared" ref="AB71:AB76" si="235">IF(H71="","",H71)</f>
        <v/>
      </c>
      <c r="AC71" s="66" t="str">
        <f t="shared" ref="AC71:AC76" si="236">IF(AB71="","",",")</f>
        <v/>
      </c>
      <c r="AD71" s="58" t="str">
        <f t="shared" ref="AD71:AD76" si="237">IF(I71="","",I71)</f>
        <v/>
      </c>
      <c r="AE71" s="67" t="str">
        <f t="shared" ref="AE71:AE76" si="238">IF(AB71="","",",")</f>
        <v/>
      </c>
      <c r="AF71" s="60" t="str">
        <f t="shared" ref="AF71:AF76" si="239">IF(AB71="","",350)</f>
        <v/>
      </c>
      <c r="AG71" s="60" t="str">
        <f t="shared" ref="AG71:AG76" si="240">IF(AB71="","",")")</f>
        <v/>
      </c>
      <c r="AH71" s="68" t="str">
        <f t="shared" ref="AH71:AH76" si="241">IF(AI71="","","(")</f>
        <v/>
      </c>
      <c r="AI71" s="69" t="str">
        <f t="shared" ref="AI71:AI76" si="242">IF(J71="","",J71)</f>
        <v/>
      </c>
      <c r="AJ71" s="63" t="str">
        <f t="shared" ref="AJ71:AJ76" si="243">IF(AI71="","",",")</f>
        <v/>
      </c>
      <c r="AK71" s="63" t="str">
        <f t="shared" ref="AK71:AK76" si="244">IF(K71="","",K71)</f>
        <v/>
      </c>
      <c r="AL71" s="63" t="str">
        <f t="shared" ref="AL71:AL76" si="245">IF(AI71="","",",")</f>
        <v/>
      </c>
      <c r="AM71" s="63" t="str">
        <f t="shared" ref="AM71:AM76" si="246">IF(AI71="","",450)</f>
        <v/>
      </c>
      <c r="AN71" s="63" t="str">
        <f t="shared" ref="AN71:AN76" si="247">IF(AI71="","",")")</f>
        <v/>
      </c>
    </row>
    <row r="72" spans="2:40" ht="24.5" thickTop="1" thickBot="1" x14ac:dyDescent="0.55000000000000004">
      <c r="B72" t="s">
        <v>2634</v>
      </c>
      <c r="C72" s="124" t="s">
        <v>2617</v>
      </c>
      <c r="D72" s="125"/>
      <c r="E72" s="51"/>
      <c r="F72" s="52"/>
      <c r="G72" s="52"/>
      <c r="H72" s="51"/>
      <c r="I72" s="51"/>
      <c r="J72" s="53"/>
      <c r="K72" s="53"/>
      <c r="L72" s="54" t="str">
        <f>IF(C72="","",_xlfn.CONCAT("            { line: ","""",C72,", ",M72:AN72,""", sC: ","""",B72,"""},"))</f>
        <v xml:space="preserve">            { line: "Por el envío del Espíritu Santo., ", sC: "height"},</v>
      </c>
      <c r="M72" s="55" t="str">
        <f t="shared" si="221"/>
        <v/>
      </c>
      <c r="N72" s="56" t="str">
        <f t="shared" si="222"/>
        <v/>
      </c>
      <c r="O72" s="57" t="str">
        <f t="shared" si="223"/>
        <v/>
      </c>
      <c r="P72" s="58" t="str">
        <f t="shared" si="224"/>
        <v/>
      </c>
      <c r="Q72" s="59" t="str">
        <f t="shared" si="225"/>
        <v/>
      </c>
      <c r="R72" s="60" t="str">
        <f t="shared" si="226"/>
        <v/>
      </c>
      <c r="S72" s="55" t="str">
        <f t="shared" si="227"/>
        <v/>
      </c>
      <c r="T72" s="61" t="str">
        <f t="shared" si="228"/>
        <v/>
      </c>
      <c r="U72" s="62" t="str">
        <f t="shared" si="229"/>
        <v/>
      </c>
      <c r="V72" s="63" t="str">
        <f t="shared" si="230"/>
        <v/>
      </c>
      <c r="W72" s="64" t="str">
        <f t="shared" si="231"/>
        <v/>
      </c>
      <c r="X72" s="63" t="str">
        <f t="shared" si="232"/>
        <v/>
      </c>
      <c r="Y72" s="63" t="str">
        <f t="shared" si="113"/>
        <v/>
      </c>
      <c r="Z72" s="55" t="str">
        <f t="shared" si="233"/>
        <v/>
      </c>
      <c r="AA72" s="65" t="str">
        <f t="shared" si="234"/>
        <v/>
      </c>
      <c r="AB72" s="56" t="str">
        <f t="shared" si="235"/>
        <v/>
      </c>
      <c r="AC72" s="66" t="str">
        <f t="shared" si="236"/>
        <v/>
      </c>
      <c r="AD72" s="58" t="str">
        <f t="shared" si="237"/>
        <v/>
      </c>
      <c r="AE72" s="67" t="str">
        <f t="shared" si="238"/>
        <v/>
      </c>
      <c r="AF72" s="60" t="str">
        <f t="shared" si="239"/>
        <v/>
      </c>
      <c r="AG72" s="60" t="str">
        <f t="shared" si="240"/>
        <v/>
      </c>
      <c r="AH72" s="68" t="str">
        <f t="shared" si="241"/>
        <v/>
      </c>
      <c r="AI72" s="69" t="str">
        <f t="shared" si="242"/>
        <v/>
      </c>
      <c r="AJ72" s="63" t="str">
        <f t="shared" si="243"/>
        <v/>
      </c>
      <c r="AK72" s="63" t="str">
        <f t="shared" si="244"/>
        <v/>
      </c>
      <c r="AL72" s="63" t="str">
        <f t="shared" si="245"/>
        <v/>
      </c>
      <c r="AM72" s="63" t="str">
        <f t="shared" si="246"/>
        <v/>
      </c>
      <c r="AN72" s="63" t="str">
        <f t="shared" si="247"/>
        <v/>
      </c>
    </row>
    <row r="73" spans="2:40" ht="24.5" thickTop="1" thickBot="1" x14ac:dyDescent="0.55000000000000004">
      <c r="B73" t="s">
        <v>1018</v>
      </c>
      <c r="C73" s="124" t="s">
        <v>2618</v>
      </c>
      <c r="D73" s="125" t="s">
        <v>1053</v>
      </c>
      <c r="E73" s="51"/>
      <c r="F73" s="52" t="s">
        <v>1015</v>
      </c>
      <c r="G73" s="52" t="s">
        <v>1016</v>
      </c>
      <c r="H73" s="51"/>
      <c r="I73" s="51"/>
      <c r="J73" s="53"/>
      <c r="K73" s="53"/>
      <c r="L73" s="54" t="str">
        <f>IF(C73="","",_xlfn.CONCAT("            { line: ","""",C73,", ",M73:AN73,""", sC: ","""",B73,"""},"))</f>
        <v xml:space="preserve">            { line: "Nosotros que somos pecadores., (Sol,,14)(Mi,m,169)", sC: "tc"},</v>
      </c>
      <c r="M73" s="55" t="str">
        <f t="shared" si="221"/>
        <v>(</v>
      </c>
      <c r="N73" s="56" t="str">
        <f t="shared" si="222"/>
        <v>Sol</v>
      </c>
      <c r="O73" s="57" t="str">
        <f t="shared" si="223"/>
        <v>,</v>
      </c>
      <c r="P73" s="58" t="str">
        <f t="shared" si="224"/>
        <v/>
      </c>
      <c r="Q73" s="59" t="str">
        <f t="shared" si="225"/>
        <v>,</v>
      </c>
      <c r="R73" s="60">
        <f t="shared" si="226"/>
        <v>14</v>
      </c>
      <c r="S73" s="55" t="str">
        <f t="shared" si="227"/>
        <v>)</v>
      </c>
      <c r="T73" s="61" t="str">
        <f t="shared" si="228"/>
        <v>(</v>
      </c>
      <c r="U73" s="62" t="str">
        <f t="shared" si="229"/>
        <v>Mi</v>
      </c>
      <c r="V73" s="63" t="str">
        <f t="shared" si="230"/>
        <v>,</v>
      </c>
      <c r="W73" s="64" t="str">
        <f t="shared" si="231"/>
        <v>m</v>
      </c>
      <c r="X73" s="63" t="str">
        <f t="shared" si="232"/>
        <v>,</v>
      </c>
      <c r="Y73" s="63">
        <f t="shared" si="113"/>
        <v>169</v>
      </c>
      <c r="Z73" s="55" t="str">
        <f t="shared" si="233"/>
        <v>)</v>
      </c>
      <c r="AA73" s="65" t="str">
        <f t="shared" si="234"/>
        <v/>
      </c>
      <c r="AB73" s="56" t="str">
        <f t="shared" si="235"/>
        <v/>
      </c>
      <c r="AC73" s="66" t="str">
        <f t="shared" si="236"/>
        <v/>
      </c>
      <c r="AD73" s="58" t="str">
        <f t="shared" si="237"/>
        <v/>
      </c>
      <c r="AE73" s="67" t="str">
        <f t="shared" si="238"/>
        <v/>
      </c>
      <c r="AF73" s="60" t="str">
        <f t="shared" si="239"/>
        <v/>
      </c>
      <c r="AG73" s="60" t="str">
        <f t="shared" si="240"/>
        <v/>
      </c>
      <c r="AH73" s="68" t="str">
        <f t="shared" si="241"/>
        <v/>
      </c>
      <c r="AI73" s="69" t="str">
        <f t="shared" si="242"/>
        <v/>
      </c>
      <c r="AJ73" s="63" t="str">
        <f t="shared" si="243"/>
        <v/>
      </c>
      <c r="AK73" s="63" t="str">
        <f t="shared" si="244"/>
        <v/>
      </c>
      <c r="AL73" s="63" t="str">
        <f t="shared" si="245"/>
        <v/>
      </c>
      <c r="AM73" s="63" t="str">
        <f t="shared" si="246"/>
        <v/>
      </c>
      <c r="AN73" s="63" t="str">
        <f t="shared" si="247"/>
        <v/>
      </c>
    </row>
    <row r="74" spans="2:40" ht="24.5" thickTop="1" thickBot="1" x14ac:dyDescent="0.55000000000000004">
      <c r="B74" t="s">
        <v>2633</v>
      </c>
      <c r="C74" s="138" t="s">
        <v>2607</v>
      </c>
      <c r="D74" s="125" t="s">
        <v>1106</v>
      </c>
      <c r="E74" s="51"/>
      <c r="F74" s="52" t="s">
        <v>1110</v>
      </c>
      <c r="G74" s="52">
        <v>7</v>
      </c>
      <c r="H74" s="51"/>
      <c r="I74" s="51"/>
      <c r="J74" s="53"/>
      <c r="K74" s="53"/>
      <c r="L74" s="77" t="str">
        <f>IF(C74="","",_xlfn.CONCAT("            { line: ","""",C74,", ",M74:AN74,""", sC: ","""",B74,"""},"))</f>
        <v xml:space="preserve">            { line: "RUEGA POR NOSOTROS., (Do,,10)(Re,7,169)", sC: "as sub"},</v>
      </c>
      <c r="M74" s="55" t="str">
        <f t="shared" si="221"/>
        <v>(</v>
      </c>
      <c r="N74" s="56" t="str">
        <f t="shared" si="222"/>
        <v>Do</v>
      </c>
      <c r="O74" s="57" t="str">
        <f t="shared" si="223"/>
        <v>,</v>
      </c>
      <c r="P74" s="58" t="str">
        <f t="shared" si="224"/>
        <v/>
      </c>
      <c r="Q74" s="59" t="str">
        <f t="shared" si="225"/>
        <v>,</v>
      </c>
      <c r="R74" s="60">
        <f t="shared" si="226"/>
        <v>10</v>
      </c>
      <c r="S74" s="55" t="str">
        <f t="shared" si="227"/>
        <v>)</v>
      </c>
      <c r="T74" s="61" t="str">
        <f t="shared" si="228"/>
        <v>(</v>
      </c>
      <c r="U74" s="62" t="str">
        <f t="shared" si="229"/>
        <v>Re</v>
      </c>
      <c r="V74" s="63" t="str">
        <f t="shared" si="230"/>
        <v>,</v>
      </c>
      <c r="W74" s="64">
        <f t="shared" si="231"/>
        <v>7</v>
      </c>
      <c r="X74" s="63" t="str">
        <f t="shared" si="232"/>
        <v>,</v>
      </c>
      <c r="Y74" s="63">
        <f>IF(U74="","",169)</f>
        <v>169</v>
      </c>
      <c r="Z74" s="55" t="str">
        <f t="shared" si="233"/>
        <v>)</v>
      </c>
      <c r="AA74" s="65" t="str">
        <f t="shared" si="234"/>
        <v/>
      </c>
      <c r="AB74" s="56" t="str">
        <f t="shared" si="235"/>
        <v/>
      </c>
      <c r="AC74" s="66" t="str">
        <f t="shared" si="236"/>
        <v/>
      </c>
      <c r="AD74" s="58" t="str">
        <f t="shared" si="237"/>
        <v/>
      </c>
      <c r="AE74" s="67" t="str">
        <f t="shared" si="238"/>
        <v/>
      </c>
      <c r="AF74" s="60" t="str">
        <f t="shared" si="239"/>
        <v/>
      </c>
      <c r="AG74" s="60" t="str">
        <f t="shared" si="240"/>
        <v/>
      </c>
      <c r="AH74" s="68" t="str">
        <f t="shared" si="241"/>
        <v/>
      </c>
      <c r="AI74" s="69" t="str">
        <f t="shared" si="242"/>
        <v/>
      </c>
      <c r="AJ74" s="63" t="str">
        <f t="shared" si="243"/>
        <v/>
      </c>
      <c r="AK74" s="63" t="str">
        <f t="shared" si="244"/>
        <v/>
      </c>
      <c r="AL74" s="63" t="str">
        <f t="shared" si="245"/>
        <v/>
      </c>
      <c r="AM74" s="63" t="str">
        <f t="shared" si="246"/>
        <v/>
      </c>
      <c r="AN74" s="63" t="str">
        <f t="shared" si="247"/>
        <v/>
      </c>
    </row>
    <row r="75" spans="2:40" ht="24.5" thickTop="1" thickBot="1" x14ac:dyDescent="0.55000000000000004">
      <c r="C75" s="139" t="s">
        <v>2636</v>
      </c>
      <c r="D75" s="125"/>
      <c r="E75" s="51"/>
      <c r="F75" s="52"/>
      <c r="G75" s="52"/>
      <c r="H75" s="51"/>
      <c r="I75" s="51"/>
      <c r="J75" s="53"/>
      <c r="K75" s="53"/>
      <c r="L75" s="54" t="str">
        <f t="shared" ref="L75" si="248">IF(C75="","",_xlfn.CONCAT("            { line: ","""",C75,", ",M75:AN75,""", sC: ","""",B75,"""},"))</f>
        <v xml:space="preserve">            { line: "Si hay bautizados, ", sC: ""},</v>
      </c>
      <c r="M75" s="55" t="str">
        <f t="shared" ref="M75" si="249">IF(N75="","","(")</f>
        <v/>
      </c>
      <c r="N75" s="56" t="str">
        <f t="shared" ref="N75" si="250">IF(D75="","",D75)</f>
        <v/>
      </c>
      <c r="O75" s="57" t="str">
        <f t="shared" ref="O75" si="251">IF(N75="","",",")</f>
        <v/>
      </c>
      <c r="P75" s="58" t="str">
        <f t="shared" ref="P75" si="252">IF(E75="","",E75)</f>
        <v/>
      </c>
      <c r="Q75" s="59" t="str">
        <f t="shared" ref="Q75" si="253">IF(N75="","",",")</f>
        <v/>
      </c>
      <c r="R75" s="60" t="str">
        <f t="shared" ref="R75" si="254">IF(N75="Do",10,IF(N75="Re",22,IF(N75="Mi",20,IF(N75="Fa",20,IF(N75="Sol",14,IF(N75="La",20,IF(N75="Si",20,IF(N75="Do#",14,IF(N75="Fa#",15,IF(N75="Sol#",20,IF(N75="Si♭",17,"")))))))))))</f>
        <v/>
      </c>
      <c r="S75" s="55" t="str">
        <f t="shared" ref="S75" si="255">IF(N75="","",")")</f>
        <v/>
      </c>
      <c r="T75" s="61" t="str">
        <f t="shared" ref="T75" si="256">IF(U75="","","(")</f>
        <v/>
      </c>
      <c r="U75" s="62" t="str">
        <f t="shared" ref="U75" si="257">IF(F75="","",F75)</f>
        <v/>
      </c>
      <c r="V75" s="63" t="str">
        <f t="shared" ref="V75" si="258">IF(U75="","",",")</f>
        <v/>
      </c>
      <c r="W75" s="64" t="str">
        <f t="shared" ref="W75" si="259">IF(G75="","",G75)</f>
        <v/>
      </c>
      <c r="X75" s="63" t="str">
        <f t="shared" ref="X75" si="260">IF(U75="","",",")</f>
        <v/>
      </c>
      <c r="Y75" s="63" t="str">
        <f t="shared" ref="Y75" si="261">IF(U75="","",169)</f>
        <v/>
      </c>
      <c r="Z75" s="55" t="str">
        <f t="shared" ref="Z75" si="262">IF(U75="","",")")</f>
        <v/>
      </c>
      <c r="AA75" s="65" t="str">
        <f t="shared" ref="AA75" si="263">IF(AB75="","","(")</f>
        <v/>
      </c>
      <c r="AB75" s="56" t="str">
        <f t="shared" ref="AB75" si="264">IF(H75="","",H75)</f>
        <v/>
      </c>
      <c r="AC75" s="66" t="str">
        <f t="shared" ref="AC75" si="265">IF(AB75="","",",")</f>
        <v/>
      </c>
      <c r="AD75" s="58" t="str">
        <f t="shared" ref="AD75" si="266">IF(I75="","",I75)</f>
        <v/>
      </c>
      <c r="AE75" s="67" t="str">
        <f t="shared" ref="AE75" si="267">IF(AB75="","",",")</f>
        <v/>
      </c>
      <c r="AF75" s="60" t="str">
        <f t="shared" ref="AF75" si="268">IF(AB75="","",350)</f>
        <v/>
      </c>
      <c r="AG75" s="60" t="str">
        <f t="shared" ref="AG75" si="269">IF(AB75="","",")")</f>
        <v/>
      </c>
      <c r="AH75" s="68" t="str">
        <f t="shared" ref="AH75" si="270">IF(AI75="","","(")</f>
        <v/>
      </c>
      <c r="AI75" s="69" t="str">
        <f t="shared" ref="AI75" si="271">IF(J75="","",J75)</f>
        <v/>
      </c>
      <c r="AJ75" s="63" t="str">
        <f t="shared" ref="AJ75" si="272">IF(AI75="","",",")</f>
        <v/>
      </c>
      <c r="AK75" s="63" t="str">
        <f t="shared" ref="AK75" si="273">IF(K75="","",K75)</f>
        <v/>
      </c>
      <c r="AL75" s="63" t="str">
        <f t="shared" ref="AL75" si="274">IF(AI75="","",",")</f>
        <v/>
      </c>
      <c r="AM75" s="63" t="str">
        <f t="shared" ref="AM75" si="275">IF(AI75="","",450)</f>
        <v/>
      </c>
      <c r="AN75" s="63" t="str">
        <f t="shared" ref="AN75" si="276">IF(AI75="","",")")</f>
        <v/>
      </c>
    </row>
    <row r="76" spans="2:40" ht="24.5" thickTop="1" thickBot="1" x14ac:dyDescent="0.55000000000000004">
      <c r="B76" t="s">
        <v>1018</v>
      </c>
      <c r="C76" s="124" t="s">
        <v>2619</v>
      </c>
      <c r="D76" s="125" t="s">
        <v>1053</v>
      </c>
      <c r="E76" s="51"/>
      <c r="F76" s="52"/>
      <c r="G76" s="52"/>
      <c r="H76" s="51"/>
      <c r="I76" s="51"/>
      <c r="J76" s="53"/>
      <c r="K76" s="53"/>
      <c r="L76" s="54" t="str">
        <f t="shared" ref="L76:L77" si="277">IF(C76="","",_xlfn.CONCAT("            { line: ","""",C76,", ",M76:AN76,""", sC: ","""",B76,"""},"))</f>
        <v xml:space="preserve">            { line: "Para que regeneres a, (Sol,,14)", sC: "tc"},</v>
      </c>
      <c r="M76" s="55" t="str">
        <f t="shared" si="221"/>
        <v>(</v>
      </c>
      <c r="N76" s="56" t="str">
        <f t="shared" si="222"/>
        <v>Sol</v>
      </c>
      <c r="O76" s="57" t="str">
        <f t="shared" si="223"/>
        <v>,</v>
      </c>
      <c r="P76" s="58" t="str">
        <f t="shared" si="224"/>
        <v/>
      </c>
      <c r="Q76" s="59" t="str">
        <f t="shared" si="225"/>
        <v>,</v>
      </c>
      <c r="R76" s="60">
        <f t="shared" si="226"/>
        <v>14</v>
      </c>
      <c r="S76" s="55" t="str">
        <f t="shared" si="227"/>
        <v>)</v>
      </c>
      <c r="T76" s="61" t="str">
        <f t="shared" si="228"/>
        <v/>
      </c>
      <c r="U76" s="62" t="str">
        <f t="shared" si="229"/>
        <v/>
      </c>
      <c r="V76" s="63" t="str">
        <f t="shared" si="230"/>
        <v/>
      </c>
      <c r="W76" s="64" t="str">
        <f t="shared" si="231"/>
        <v/>
      </c>
      <c r="X76" s="63" t="str">
        <f t="shared" si="232"/>
        <v/>
      </c>
      <c r="Y76" s="63" t="str">
        <f t="shared" si="113"/>
        <v/>
      </c>
      <c r="Z76" s="55" t="str">
        <f t="shared" si="233"/>
        <v/>
      </c>
      <c r="AA76" s="65" t="str">
        <f t="shared" si="234"/>
        <v/>
      </c>
      <c r="AB76" s="56" t="str">
        <f t="shared" si="235"/>
        <v/>
      </c>
      <c r="AC76" s="66" t="str">
        <f t="shared" si="236"/>
        <v/>
      </c>
      <c r="AD76" s="58" t="str">
        <f t="shared" si="237"/>
        <v/>
      </c>
      <c r="AE76" s="67" t="str">
        <f t="shared" si="238"/>
        <v/>
      </c>
      <c r="AF76" s="60" t="str">
        <f t="shared" si="239"/>
        <v/>
      </c>
      <c r="AG76" s="60" t="str">
        <f t="shared" si="240"/>
        <v/>
      </c>
      <c r="AH76" s="68" t="str">
        <f t="shared" si="241"/>
        <v/>
      </c>
      <c r="AI76" s="69" t="str">
        <f t="shared" si="242"/>
        <v/>
      </c>
      <c r="AJ76" s="63" t="str">
        <f t="shared" si="243"/>
        <v/>
      </c>
      <c r="AK76" s="63" t="str">
        <f t="shared" si="244"/>
        <v/>
      </c>
      <c r="AL76" s="63" t="str">
        <f t="shared" si="245"/>
        <v/>
      </c>
      <c r="AM76" s="63" t="str">
        <f t="shared" si="246"/>
        <v/>
      </c>
      <c r="AN76" s="63" t="str">
        <f t="shared" si="247"/>
        <v/>
      </c>
    </row>
    <row r="77" spans="2:40" ht="24.5" thickTop="1" thickBot="1" x14ac:dyDescent="0.55000000000000004">
      <c r="B77" t="s">
        <v>2635</v>
      </c>
      <c r="C77" s="124" t="s">
        <v>2620</v>
      </c>
      <c r="D77" s="125"/>
      <c r="E77" s="51"/>
      <c r="F77" s="52"/>
      <c r="G77" s="52"/>
      <c r="H77" s="51"/>
      <c r="I77" s="51"/>
      <c r="J77" s="53"/>
      <c r="K77" s="53"/>
      <c r="L77" s="54" t="str">
        <f t="shared" si="277"/>
        <v xml:space="preserve">            { line: "... N/., ", sC: "sub"},</v>
      </c>
      <c r="M77" s="55" t="str">
        <f>IF(N77="","","(")</f>
        <v/>
      </c>
      <c r="N77" s="56" t="str">
        <f>IF(D77="","",D77)</f>
        <v/>
      </c>
      <c r="O77" s="57" t="str">
        <f>IF(N77="","",",")</f>
        <v/>
      </c>
      <c r="P77" s="58" t="str">
        <f>IF(E77="","",E77)</f>
        <v/>
      </c>
      <c r="Q77" s="59" t="str">
        <f>IF(N77="","",",")</f>
        <v/>
      </c>
      <c r="R77" s="60" t="str">
        <f t="shared" si="226"/>
        <v/>
      </c>
      <c r="S77" s="55" t="str">
        <f>IF(N77="","",")")</f>
        <v/>
      </c>
      <c r="T77" s="61" t="str">
        <f>IF(U77="","","(")</f>
        <v/>
      </c>
      <c r="U77" s="62" t="str">
        <f>IF(F77="","",F77)</f>
        <v/>
      </c>
      <c r="V77" s="63" t="str">
        <f>IF(U77="","",",")</f>
        <v/>
      </c>
      <c r="W77" s="64" t="str">
        <f>IF(G77="","",G77)</f>
        <v/>
      </c>
      <c r="X77" s="63" t="str">
        <f>IF(U77="","",",")</f>
        <v/>
      </c>
      <c r="Y77" s="63" t="str">
        <f t="shared" si="113"/>
        <v/>
      </c>
      <c r="Z77" s="55" t="str">
        <f>IF(U77="","",")")</f>
        <v/>
      </c>
      <c r="AA77" s="65" t="str">
        <f>IF(AB77="","","(")</f>
        <v/>
      </c>
      <c r="AB77" s="56" t="str">
        <f>IF(H77="","",H77)</f>
        <v/>
      </c>
      <c r="AC77" s="66" t="str">
        <f>IF(AB77="","",",")</f>
        <v/>
      </c>
      <c r="AD77" s="58" t="str">
        <f>IF(I77="","",I77)</f>
        <v/>
      </c>
      <c r="AE77" s="67" t="str">
        <f>IF(AB77="","",",")</f>
        <v/>
      </c>
      <c r="AF77" s="60" t="str">
        <f>IF(AB77="","",350)</f>
        <v/>
      </c>
      <c r="AG77" s="60" t="str">
        <f>IF(AB77="","",")")</f>
        <v/>
      </c>
      <c r="AH77" s="68" t="str">
        <f>IF(AI77="","","(")</f>
        <v/>
      </c>
      <c r="AI77" s="69" t="str">
        <f>IF(J77="","",J77)</f>
        <v/>
      </c>
      <c r="AJ77" s="63" t="str">
        <f>IF(AI77="","",",")</f>
        <v/>
      </c>
      <c r="AK77" s="63" t="str">
        <f>IF(K77="","",K77)</f>
        <v/>
      </c>
      <c r="AL77" s="63" t="str">
        <f>IF(AI77="","",",")</f>
        <v/>
      </c>
      <c r="AM77" s="63" t="str">
        <f>IF(AI77="","",450)</f>
        <v/>
      </c>
      <c r="AN77" s="63" t="str">
        <f>IF(AI77="","",")")</f>
        <v/>
      </c>
    </row>
    <row r="78" spans="2:40" ht="24.5" thickTop="1" thickBot="1" x14ac:dyDescent="0.55000000000000004">
      <c r="B78" t="s">
        <v>2634</v>
      </c>
      <c r="C78" s="124" t="s">
        <v>2621</v>
      </c>
      <c r="D78" s="125" t="s">
        <v>1015</v>
      </c>
      <c r="E78" s="51" t="s">
        <v>1016</v>
      </c>
      <c r="F78" s="52"/>
      <c r="G78" s="52"/>
      <c r="H78" s="51"/>
      <c r="I78" s="51"/>
      <c r="J78" s="53"/>
      <c r="K78" s="53"/>
      <c r="L78" s="54" t="str">
        <f>IF(C78="","",_xlfn.CONCAT("            { line: ","""",C78,", ",M78:AN78,""", sC: ","""",B78,"""},"))</f>
        <v xml:space="preserve">            { line: "con la gracia del Bautismo., (Mi,m,20)", sC: "height"},</v>
      </c>
      <c r="M78" s="55" t="str">
        <f t="shared" ref="M78:M79" si="278">IF(N78="","","(")</f>
        <v>(</v>
      </c>
      <c r="N78" s="56" t="str">
        <f t="shared" ref="N78:N79" si="279">IF(D78="","",D78)</f>
        <v>Mi</v>
      </c>
      <c r="O78" s="57" t="str">
        <f t="shared" ref="O78:O79" si="280">IF(N78="","",",")</f>
        <v>,</v>
      </c>
      <c r="P78" s="58" t="str">
        <f t="shared" ref="P78:P79" si="281">IF(E78="","",E78)</f>
        <v>m</v>
      </c>
      <c r="Q78" s="59" t="str">
        <f t="shared" ref="Q78:Q79" si="282">IF(N78="","",",")</f>
        <v>,</v>
      </c>
      <c r="R78" s="60">
        <f t="shared" si="226"/>
        <v>20</v>
      </c>
      <c r="S78" s="55" t="str">
        <f t="shared" ref="S78:S79" si="283">IF(N78="","",")")</f>
        <v>)</v>
      </c>
      <c r="T78" s="61" t="str">
        <f t="shared" ref="T78:T79" si="284">IF(U78="","","(")</f>
        <v/>
      </c>
      <c r="U78" s="62" t="str">
        <f t="shared" ref="U78:U79" si="285">IF(F78="","",F78)</f>
        <v/>
      </c>
      <c r="V78" s="63" t="str">
        <f t="shared" ref="V78:V79" si="286">IF(U78="","",",")</f>
        <v/>
      </c>
      <c r="W78" s="64" t="str">
        <f t="shared" ref="W78:W79" si="287">IF(G78="","",G78)</f>
        <v/>
      </c>
      <c r="X78" s="63" t="str">
        <f t="shared" ref="X78:X79" si="288">IF(U78="","",",")</f>
        <v/>
      </c>
      <c r="Y78" s="63" t="str">
        <f t="shared" si="113"/>
        <v/>
      </c>
      <c r="Z78" s="55" t="str">
        <f t="shared" ref="Z78:Z79" si="289">IF(U78="","",")")</f>
        <v/>
      </c>
      <c r="AA78" s="65" t="str">
        <f t="shared" ref="AA78:AA79" si="290">IF(AB78="","","(")</f>
        <v/>
      </c>
      <c r="AB78" s="56" t="str">
        <f t="shared" ref="AB78:AB79" si="291">IF(H78="","",H78)</f>
        <v/>
      </c>
      <c r="AC78" s="66" t="str">
        <f t="shared" ref="AC78:AC79" si="292">IF(AB78="","",",")</f>
        <v/>
      </c>
      <c r="AD78" s="58" t="str">
        <f t="shared" ref="AD78:AD79" si="293">IF(I78="","",I78)</f>
        <v/>
      </c>
      <c r="AE78" s="67" t="str">
        <f t="shared" ref="AE78:AE79" si="294">IF(AB78="","",",")</f>
        <v/>
      </c>
      <c r="AF78" s="60" t="str">
        <f t="shared" ref="AF78:AF79" si="295">IF(AB78="","",350)</f>
        <v/>
      </c>
      <c r="AG78" s="60" t="str">
        <f t="shared" ref="AG78:AG79" si="296">IF(AB78="","",")")</f>
        <v/>
      </c>
      <c r="AH78" s="68" t="str">
        <f t="shared" ref="AH78:AH79" si="297">IF(AI78="","","(")</f>
        <v/>
      </c>
      <c r="AI78" s="69" t="str">
        <f t="shared" ref="AI78:AI79" si="298">IF(J78="","",J78)</f>
        <v/>
      </c>
      <c r="AJ78" s="63" t="str">
        <f t="shared" ref="AJ78:AJ79" si="299">IF(AI78="","",",")</f>
        <v/>
      </c>
      <c r="AK78" s="63" t="str">
        <f t="shared" ref="AK78:AK79" si="300">IF(K78="","",K78)</f>
        <v/>
      </c>
      <c r="AL78" s="63" t="str">
        <f t="shared" ref="AL78:AL79" si="301">IF(AI78="","",",")</f>
        <v/>
      </c>
      <c r="AM78" s="63" t="str">
        <f t="shared" ref="AM78:AM79" si="302">IF(AI78="","",450)</f>
        <v/>
      </c>
      <c r="AN78" s="63" t="str">
        <f t="shared" ref="AN78:AN79" si="303">IF(AI78="","",")")</f>
        <v/>
      </c>
    </row>
    <row r="79" spans="2:40" ht="24.5" thickTop="1" thickBot="1" x14ac:dyDescent="0.55000000000000004">
      <c r="B79" t="s">
        <v>1018</v>
      </c>
      <c r="C79" s="124" t="s">
        <v>2622</v>
      </c>
      <c r="D79" s="125" t="s">
        <v>1053</v>
      </c>
      <c r="E79" s="51"/>
      <c r="F79" s="52"/>
      <c r="G79" s="52"/>
      <c r="H79" s="51"/>
      <c r="I79" s="51"/>
      <c r="J79" s="53"/>
      <c r="K79" s="53"/>
      <c r="L79" s="54" t="str">
        <f>IF(C79="","",_xlfn.CONCAT("            { line: ","""",C79,", ",M79:AN79,""", sC: ","""",B79,"""},"))</f>
        <v xml:space="preserve">            { line: "Para que regeneres a estos, (Sol,,14)", sC: "tc"},</v>
      </c>
      <c r="M79" s="55" t="str">
        <f t="shared" si="278"/>
        <v>(</v>
      </c>
      <c r="N79" s="56" t="str">
        <f t="shared" si="279"/>
        <v>Sol</v>
      </c>
      <c r="O79" s="57" t="str">
        <f t="shared" si="280"/>
        <v>,</v>
      </c>
      <c r="P79" s="58" t="str">
        <f t="shared" si="281"/>
        <v/>
      </c>
      <c r="Q79" s="59" t="str">
        <f t="shared" si="282"/>
        <v>,</v>
      </c>
      <c r="R79" s="60">
        <f t="shared" si="226"/>
        <v>14</v>
      </c>
      <c r="S79" s="55" t="str">
        <f t="shared" si="283"/>
        <v>)</v>
      </c>
      <c r="T79" s="61" t="str">
        <f t="shared" si="284"/>
        <v/>
      </c>
      <c r="U79" s="62" t="str">
        <f t="shared" si="285"/>
        <v/>
      </c>
      <c r="V79" s="63" t="str">
        <f t="shared" si="286"/>
        <v/>
      </c>
      <c r="W79" s="64" t="str">
        <f t="shared" si="287"/>
        <v/>
      </c>
      <c r="X79" s="63" t="str">
        <f t="shared" si="288"/>
        <v/>
      </c>
      <c r="Y79" s="63" t="str">
        <f t="shared" si="113"/>
        <v/>
      </c>
      <c r="Z79" s="55" t="str">
        <f t="shared" si="289"/>
        <v/>
      </c>
      <c r="AA79" s="65" t="str">
        <f t="shared" si="290"/>
        <v/>
      </c>
      <c r="AB79" s="56" t="str">
        <f t="shared" si="291"/>
        <v/>
      </c>
      <c r="AC79" s="66" t="str">
        <f t="shared" si="292"/>
        <v/>
      </c>
      <c r="AD79" s="58" t="str">
        <f t="shared" si="293"/>
        <v/>
      </c>
      <c r="AE79" s="67" t="str">
        <f t="shared" si="294"/>
        <v/>
      </c>
      <c r="AF79" s="60" t="str">
        <f t="shared" si="295"/>
        <v/>
      </c>
      <c r="AG79" s="60" t="str">
        <f t="shared" si="296"/>
        <v/>
      </c>
      <c r="AH79" s="68" t="str">
        <f t="shared" si="297"/>
        <v/>
      </c>
      <c r="AI79" s="69" t="str">
        <f t="shared" si="298"/>
        <v/>
      </c>
      <c r="AJ79" s="63" t="str">
        <f t="shared" si="299"/>
        <v/>
      </c>
      <c r="AK79" s="63" t="str">
        <f t="shared" si="300"/>
        <v/>
      </c>
      <c r="AL79" s="63" t="str">
        <f t="shared" si="301"/>
        <v/>
      </c>
      <c r="AM79" s="63" t="str">
        <f t="shared" si="302"/>
        <v/>
      </c>
      <c r="AN79" s="63" t="str">
        <f t="shared" si="303"/>
        <v/>
      </c>
    </row>
    <row r="80" spans="2:40" ht="24.5" thickTop="1" thickBot="1" x14ac:dyDescent="0.55000000000000004">
      <c r="B80" t="s">
        <v>2634</v>
      </c>
      <c r="C80" s="124" t="s">
        <v>2623</v>
      </c>
      <c r="D80" s="125" t="s">
        <v>1015</v>
      </c>
      <c r="E80" s="51" t="s">
        <v>1016</v>
      </c>
      <c r="F80" s="52"/>
      <c r="G80" s="52"/>
      <c r="H80" s="51"/>
      <c r="I80" s="51"/>
      <c r="J80" s="53"/>
      <c r="K80" s="53"/>
      <c r="L80" s="54" t="str">
        <f>IF(C80="","",_xlfn.CONCAT("            { line: ","""",C80,", ",M80:AN80,""", sC: ","""",B80,"""},"))</f>
        <v xml:space="preserve">            { line: "elegidos con la gracia del Bautismo., (Mi,m,20)", sC: "height"},</v>
      </c>
      <c r="M80" s="55" t="str">
        <f t="shared" si="195"/>
        <v>(</v>
      </c>
      <c r="N80" s="56" t="str">
        <f t="shared" si="196"/>
        <v>Mi</v>
      </c>
      <c r="O80" s="57" t="str">
        <f t="shared" si="197"/>
        <v>,</v>
      </c>
      <c r="P80" s="58" t="str">
        <f t="shared" si="198"/>
        <v>m</v>
      </c>
      <c r="Q80" s="59" t="str">
        <f t="shared" si="199"/>
        <v>,</v>
      </c>
      <c r="R80" s="60">
        <f t="shared" si="112"/>
        <v>20</v>
      </c>
      <c r="S80" s="55" t="str">
        <f t="shared" si="200"/>
        <v>)</v>
      </c>
      <c r="T80" s="61" t="str">
        <f t="shared" si="201"/>
        <v/>
      </c>
      <c r="U80" s="62" t="str">
        <f t="shared" si="202"/>
        <v/>
      </c>
      <c r="V80" s="63" t="str">
        <f t="shared" si="203"/>
        <v/>
      </c>
      <c r="W80" s="64" t="str">
        <f t="shared" si="204"/>
        <v/>
      </c>
      <c r="X80" s="63" t="str">
        <f t="shared" si="205"/>
        <v/>
      </c>
      <c r="Y80" s="63" t="str">
        <f t="shared" si="113"/>
        <v/>
      </c>
      <c r="Z80" s="55" t="str">
        <f t="shared" si="206"/>
        <v/>
      </c>
      <c r="AA80" s="65" t="str">
        <f t="shared" si="207"/>
        <v/>
      </c>
      <c r="AB80" s="56" t="str">
        <f t="shared" si="208"/>
        <v/>
      </c>
      <c r="AC80" s="66" t="str">
        <f t="shared" si="209"/>
        <v/>
      </c>
      <c r="AD80" s="58" t="str">
        <f t="shared" si="210"/>
        <v/>
      </c>
      <c r="AE80" s="67" t="str">
        <f t="shared" si="211"/>
        <v/>
      </c>
      <c r="AF80" s="60" t="str">
        <f t="shared" si="212"/>
        <v/>
      </c>
      <c r="AG80" s="60" t="str">
        <f t="shared" si="213"/>
        <v/>
      </c>
      <c r="AH80" s="68" t="str">
        <f t="shared" si="214"/>
        <v/>
      </c>
      <c r="AI80" s="69" t="str">
        <f t="shared" si="215"/>
        <v/>
      </c>
      <c r="AJ80" s="63" t="str">
        <f t="shared" si="216"/>
        <v/>
      </c>
      <c r="AK80" s="63" t="str">
        <f t="shared" si="217"/>
        <v/>
      </c>
      <c r="AL80" s="63" t="str">
        <f t="shared" si="218"/>
        <v/>
      </c>
      <c r="AM80" s="63" t="str">
        <f t="shared" si="219"/>
        <v/>
      </c>
      <c r="AN80" s="63" t="str">
        <f t="shared" si="220"/>
        <v/>
      </c>
    </row>
    <row r="81" spans="1:40" ht="24.5" thickTop="1" thickBot="1" x14ac:dyDescent="0.55000000000000004">
      <c r="C81" s="139" t="s">
        <v>2637</v>
      </c>
      <c r="D81" s="125"/>
      <c r="E81" s="51"/>
      <c r="F81" s="52"/>
      <c r="G81" s="52"/>
      <c r="H81" s="51"/>
      <c r="I81" s="51"/>
      <c r="J81" s="53"/>
      <c r="K81" s="53"/>
      <c r="L81" s="54" t="str">
        <f t="shared" ref="L81" si="304">IF(C81="","",_xlfn.CONCAT("            { line: ","""",C81,", ",M81:AN81,""", sC: ","""",B81,"""},"))</f>
        <v xml:space="preserve">            { line: "Si no hay bautizados, ", sC: ""},</v>
      </c>
      <c r="M81" s="55" t="str">
        <f t="shared" si="195"/>
        <v/>
      </c>
      <c r="N81" s="56" t="str">
        <f t="shared" si="196"/>
        <v/>
      </c>
      <c r="O81" s="57" t="str">
        <f t="shared" si="197"/>
        <v/>
      </c>
      <c r="P81" s="58" t="str">
        <f t="shared" si="198"/>
        <v/>
      </c>
      <c r="Q81" s="59" t="str">
        <f t="shared" si="199"/>
        <v/>
      </c>
      <c r="R81" s="60" t="str">
        <f t="shared" si="112"/>
        <v/>
      </c>
      <c r="S81" s="55" t="str">
        <f t="shared" si="200"/>
        <v/>
      </c>
      <c r="T81" s="61" t="str">
        <f t="shared" si="201"/>
        <v/>
      </c>
      <c r="U81" s="62" t="str">
        <f t="shared" si="202"/>
        <v/>
      </c>
      <c r="V81" s="63" t="str">
        <f t="shared" si="203"/>
        <v/>
      </c>
      <c r="W81" s="64" t="str">
        <f t="shared" si="204"/>
        <v/>
      </c>
      <c r="X81" s="63" t="str">
        <f t="shared" si="205"/>
        <v/>
      </c>
      <c r="Y81" s="63" t="str">
        <f t="shared" si="113"/>
        <v/>
      </c>
      <c r="Z81" s="55" t="str">
        <f t="shared" si="206"/>
        <v/>
      </c>
      <c r="AA81" s="65" t="str">
        <f t="shared" si="207"/>
        <v/>
      </c>
      <c r="AB81" s="56" t="str">
        <f t="shared" si="208"/>
        <v/>
      </c>
      <c r="AC81" s="66" t="str">
        <f t="shared" si="209"/>
        <v/>
      </c>
      <c r="AD81" s="58" t="str">
        <f t="shared" si="210"/>
        <v/>
      </c>
      <c r="AE81" s="67" t="str">
        <f t="shared" si="211"/>
        <v/>
      </c>
      <c r="AF81" s="60" t="str">
        <f t="shared" si="212"/>
        <v/>
      </c>
      <c r="AG81" s="60" t="str">
        <f t="shared" si="213"/>
        <v/>
      </c>
      <c r="AH81" s="68" t="str">
        <f t="shared" si="214"/>
        <v/>
      </c>
      <c r="AI81" s="69" t="str">
        <f t="shared" si="215"/>
        <v/>
      </c>
      <c r="AJ81" s="63" t="str">
        <f t="shared" si="216"/>
        <v/>
      </c>
      <c r="AK81" s="63" t="str">
        <f t="shared" si="217"/>
        <v/>
      </c>
      <c r="AL81" s="63" t="str">
        <f t="shared" si="218"/>
        <v/>
      </c>
      <c r="AM81" s="63" t="str">
        <f t="shared" si="219"/>
        <v/>
      </c>
      <c r="AN81" s="63" t="str">
        <f t="shared" si="220"/>
        <v/>
      </c>
    </row>
    <row r="82" spans="1:40" ht="24.5" thickTop="1" thickBot="1" x14ac:dyDescent="0.55000000000000004">
      <c r="B82" t="s">
        <v>1018</v>
      </c>
      <c r="C82" s="124" t="s">
        <v>2624</v>
      </c>
      <c r="D82" s="125" t="s">
        <v>1053</v>
      </c>
      <c r="E82" s="51"/>
      <c r="F82" s="52"/>
      <c r="G82" s="52"/>
      <c r="H82" s="51"/>
      <c r="I82" s="51"/>
      <c r="J82" s="53"/>
      <c r="K82" s="53"/>
      <c r="L82" s="54" t="str">
        <f>IF(C82="","",_xlfn.CONCAT("            { line: ","""",C82,", ",M82:AN82,""", sC: ","""",B82,"""},"))</f>
        <v xml:space="preserve">            { line: "Para que santifiques esta agua, (Sol,,14)", sC: "tc"},</v>
      </c>
      <c r="M82" s="55" t="str">
        <f t="shared" si="195"/>
        <v>(</v>
      </c>
      <c r="N82" s="56" t="str">
        <f t="shared" si="196"/>
        <v>Sol</v>
      </c>
      <c r="O82" s="57" t="str">
        <f t="shared" si="197"/>
        <v>,</v>
      </c>
      <c r="P82" s="58" t="str">
        <f t="shared" si="198"/>
        <v/>
      </c>
      <c r="Q82" s="59" t="str">
        <f t="shared" si="199"/>
        <v>,</v>
      </c>
      <c r="R82" s="60">
        <f t="shared" ref="R82:R85" si="305">IF(N82="Do",10,IF(N82="Re",22,IF(N82="Mi",20,IF(N82="Fa",20,IF(N82="Sol",14,IF(N82="La",20,IF(N82="Si",20,IF(N82="Do#",14,IF(N82="Fa#",15,IF(N82="Sol#",20,IF(N82="Si♭",17,"")))))))))))</f>
        <v>14</v>
      </c>
      <c r="S82" s="55" t="str">
        <f t="shared" si="200"/>
        <v>)</v>
      </c>
      <c r="T82" s="61" t="str">
        <f t="shared" si="201"/>
        <v/>
      </c>
      <c r="U82" s="62" t="str">
        <f t="shared" si="202"/>
        <v/>
      </c>
      <c r="V82" s="63" t="str">
        <f t="shared" si="203"/>
        <v/>
      </c>
      <c r="W82" s="64" t="str">
        <f t="shared" si="204"/>
        <v/>
      </c>
      <c r="X82" s="63" t="str">
        <f t="shared" si="205"/>
        <v/>
      </c>
      <c r="Y82" s="63" t="str">
        <f t="shared" si="113"/>
        <v/>
      </c>
      <c r="Z82" s="55" t="str">
        <f t="shared" si="206"/>
        <v/>
      </c>
      <c r="AA82" s="65" t="str">
        <f t="shared" si="207"/>
        <v/>
      </c>
      <c r="AB82" s="56" t="str">
        <f t="shared" si="208"/>
        <v/>
      </c>
      <c r="AC82" s="66" t="str">
        <f t="shared" si="209"/>
        <v/>
      </c>
      <c r="AD82" s="58" t="str">
        <f t="shared" si="210"/>
        <v/>
      </c>
      <c r="AE82" s="67" t="str">
        <f t="shared" si="211"/>
        <v/>
      </c>
      <c r="AF82" s="60" t="str">
        <f t="shared" si="212"/>
        <v/>
      </c>
      <c r="AG82" s="60" t="str">
        <f t="shared" si="213"/>
        <v/>
      </c>
      <c r="AH82" s="68" t="str">
        <f t="shared" si="214"/>
        <v/>
      </c>
      <c r="AI82" s="69" t="str">
        <f t="shared" si="215"/>
        <v/>
      </c>
      <c r="AJ82" s="63" t="str">
        <f t="shared" si="216"/>
        <v/>
      </c>
      <c r="AK82" s="63" t="str">
        <f t="shared" si="217"/>
        <v/>
      </c>
      <c r="AL82" s="63" t="str">
        <f t="shared" si="218"/>
        <v/>
      </c>
      <c r="AM82" s="63" t="str">
        <f t="shared" si="219"/>
        <v/>
      </c>
      <c r="AN82" s="63" t="str">
        <f t="shared" si="220"/>
        <v/>
      </c>
    </row>
    <row r="83" spans="1:40" ht="24.5" thickTop="1" thickBot="1" x14ac:dyDescent="0.55000000000000004">
      <c r="B83" t="s">
        <v>2634</v>
      </c>
      <c r="C83" s="124" t="s">
        <v>2625</v>
      </c>
      <c r="D83" s="125" t="s">
        <v>1015</v>
      </c>
      <c r="E83" s="51" t="s">
        <v>1016</v>
      </c>
      <c r="F83" s="52"/>
      <c r="G83" s="52"/>
      <c r="H83" s="51"/>
      <c r="I83" s="51"/>
      <c r="J83" s="53"/>
      <c r="K83" s="53"/>
      <c r="L83" s="54" t="str">
        <f>IF(C83="","",_xlfn.CONCAT("            { line: ","""",C83,", ",M83:AN83,""", sC: ","""",B83,"""},"))</f>
        <v xml:space="preserve">            { line: "en la que renacerán tus nuevos hijos., (Mi,m,20)", sC: "height"},</v>
      </c>
      <c r="M83" s="55" t="str">
        <f t="shared" si="195"/>
        <v>(</v>
      </c>
      <c r="N83" s="56" t="str">
        <f t="shared" si="196"/>
        <v>Mi</v>
      </c>
      <c r="O83" s="57" t="str">
        <f t="shared" si="197"/>
        <v>,</v>
      </c>
      <c r="P83" s="58" t="str">
        <f t="shared" si="198"/>
        <v>m</v>
      </c>
      <c r="Q83" s="59" t="str">
        <f t="shared" si="199"/>
        <v>,</v>
      </c>
      <c r="R83" s="60">
        <f t="shared" si="305"/>
        <v>20</v>
      </c>
      <c r="S83" s="55" t="str">
        <f t="shared" si="200"/>
        <v>)</v>
      </c>
      <c r="T83" s="61" t="str">
        <f t="shared" si="201"/>
        <v/>
      </c>
      <c r="U83" s="62" t="str">
        <f t="shared" si="202"/>
        <v/>
      </c>
      <c r="V83" s="63" t="str">
        <f t="shared" si="203"/>
        <v/>
      </c>
      <c r="W83" s="64" t="str">
        <f t="shared" si="204"/>
        <v/>
      </c>
      <c r="X83" s="63" t="str">
        <f t="shared" si="205"/>
        <v/>
      </c>
      <c r="Y83" s="63" t="str">
        <f t="shared" si="113"/>
        <v/>
      </c>
      <c r="Z83" s="55" t="str">
        <f t="shared" si="206"/>
        <v/>
      </c>
      <c r="AA83" s="65" t="str">
        <f t="shared" si="207"/>
        <v/>
      </c>
      <c r="AB83" s="56" t="str">
        <f t="shared" si="208"/>
        <v/>
      </c>
      <c r="AC83" s="66" t="str">
        <f t="shared" si="209"/>
        <v/>
      </c>
      <c r="AD83" s="58" t="str">
        <f t="shared" si="210"/>
        <v/>
      </c>
      <c r="AE83" s="67" t="str">
        <f t="shared" si="211"/>
        <v/>
      </c>
      <c r="AF83" s="60" t="str">
        <f t="shared" si="212"/>
        <v/>
      </c>
      <c r="AG83" s="60" t="str">
        <f t="shared" si="213"/>
        <v/>
      </c>
      <c r="AH83" s="68" t="str">
        <f t="shared" si="214"/>
        <v/>
      </c>
      <c r="AI83" s="69" t="str">
        <f t="shared" si="215"/>
        <v/>
      </c>
      <c r="AJ83" s="63" t="str">
        <f t="shared" si="216"/>
        <v/>
      </c>
      <c r="AK83" s="63" t="str">
        <f t="shared" si="217"/>
        <v/>
      </c>
      <c r="AL83" s="63" t="str">
        <f t="shared" si="218"/>
        <v/>
      </c>
      <c r="AM83" s="63" t="str">
        <f t="shared" si="219"/>
        <v/>
      </c>
      <c r="AN83" s="63" t="str">
        <f t="shared" si="220"/>
        <v/>
      </c>
    </row>
    <row r="84" spans="1:40" ht="24.5" thickTop="1" thickBot="1" x14ac:dyDescent="0.55000000000000004">
      <c r="B84" t="s">
        <v>1018</v>
      </c>
      <c r="C84" s="124" t="s">
        <v>2626</v>
      </c>
      <c r="D84" s="125" t="s">
        <v>1053</v>
      </c>
      <c r="E84" s="51"/>
      <c r="F84" s="52" t="s">
        <v>1015</v>
      </c>
      <c r="G84" s="52" t="s">
        <v>1016</v>
      </c>
      <c r="H84" s="51"/>
      <c r="I84" s="51"/>
      <c r="J84" s="53"/>
      <c r="K84" s="53"/>
      <c r="L84" s="54" t="str">
        <f t="shared" ref="L84:L85" si="306">IF(C84="","",_xlfn.CONCAT("            { line: ","""",C84,", ",M84:AN84,""", sC: ","""",B84,"""},"))</f>
        <v xml:space="preserve">            { line: "Jesús hijo de Dios vivo., (Sol,,14)(Mi,m,169)", sC: "tc"},</v>
      </c>
      <c r="M84" s="55" t="str">
        <f t="shared" si="195"/>
        <v>(</v>
      </c>
      <c r="N84" s="56" t="str">
        <f t="shared" si="196"/>
        <v>Sol</v>
      </c>
      <c r="O84" s="57" t="str">
        <f t="shared" si="197"/>
        <v>,</v>
      </c>
      <c r="P84" s="58" t="str">
        <f t="shared" si="198"/>
        <v/>
      </c>
      <c r="Q84" s="59" t="str">
        <f t="shared" si="199"/>
        <v>,</v>
      </c>
      <c r="R84" s="60">
        <f t="shared" si="305"/>
        <v>14</v>
      </c>
      <c r="S84" s="55" t="str">
        <f t="shared" si="200"/>
        <v>)</v>
      </c>
      <c r="T84" s="61" t="str">
        <f t="shared" si="201"/>
        <v>(</v>
      </c>
      <c r="U84" s="62" t="str">
        <f t="shared" si="202"/>
        <v>Mi</v>
      </c>
      <c r="V84" s="63" t="str">
        <f t="shared" si="203"/>
        <v>,</v>
      </c>
      <c r="W84" s="64" t="str">
        <f t="shared" si="204"/>
        <v>m</v>
      </c>
      <c r="X84" s="63" t="str">
        <f t="shared" si="205"/>
        <v>,</v>
      </c>
      <c r="Y84" s="63">
        <f t="shared" si="113"/>
        <v>169</v>
      </c>
      <c r="Z84" s="55" t="str">
        <f t="shared" si="206"/>
        <v>)</v>
      </c>
      <c r="AA84" s="65" t="str">
        <f t="shared" si="207"/>
        <v/>
      </c>
      <c r="AB84" s="56" t="str">
        <f t="shared" si="208"/>
        <v/>
      </c>
      <c r="AC84" s="66" t="str">
        <f t="shared" si="209"/>
        <v/>
      </c>
      <c r="AD84" s="58" t="str">
        <f t="shared" si="210"/>
        <v/>
      </c>
      <c r="AE84" s="67" t="str">
        <f t="shared" si="211"/>
        <v/>
      </c>
      <c r="AF84" s="60" t="str">
        <f t="shared" si="212"/>
        <v/>
      </c>
      <c r="AG84" s="60" t="str">
        <f t="shared" si="213"/>
        <v/>
      </c>
      <c r="AH84" s="68" t="str">
        <f t="shared" si="214"/>
        <v/>
      </c>
      <c r="AI84" s="69" t="str">
        <f t="shared" si="215"/>
        <v/>
      </c>
      <c r="AJ84" s="63" t="str">
        <f t="shared" si="216"/>
        <v/>
      </c>
      <c r="AK84" s="63" t="str">
        <f t="shared" si="217"/>
        <v/>
      </c>
      <c r="AL84" s="63" t="str">
        <f t="shared" si="218"/>
        <v/>
      </c>
      <c r="AM84" s="63" t="str">
        <f t="shared" si="219"/>
        <v/>
      </c>
      <c r="AN84" s="63" t="str">
        <f t="shared" si="220"/>
        <v/>
      </c>
    </row>
    <row r="85" spans="1:40" ht="24.5" thickTop="1" thickBot="1" x14ac:dyDescent="0.55000000000000004">
      <c r="B85" t="s">
        <v>1018</v>
      </c>
      <c r="C85" s="124" t="s">
        <v>2627</v>
      </c>
      <c r="D85" s="125" t="s">
        <v>1053</v>
      </c>
      <c r="E85" s="51"/>
      <c r="F85" s="52" t="s">
        <v>1015</v>
      </c>
      <c r="G85" s="52" t="s">
        <v>1016</v>
      </c>
      <c r="H85" s="51"/>
      <c r="I85" s="51"/>
      <c r="J85" s="53"/>
      <c r="K85" s="53"/>
      <c r="L85" s="54" t="str">
        <f t="shared" si="306"/>
        <v xml:space="preserve">            { line: "Cristo, óyenos., (Sol,,14)(Mi,m,169)", sC: "tc"},</v>
      </c>
      <c r="M85" s="55" t="str">
        <f>IF(N85="","","(")</f>
        <v>(</v>
      </c>
      <c r="N85" s="56" t="str">
        <f>IF(D85="","",D85)</f>
        <v>Sol</v>
      </c>
      <c r="O85" s="57" t="str">
        <f>IF(N85="","",",")</f>
        <v>,</v>
      </c>
      <c r="P85" s="58" t="str">
        <f>IF(E85="","",E85)</f>
        <v/>
      </c>
      <c r="Q85" s="59" t="str">
        <f>IF(N85="","",",")</f>
        <v>,</v>
      </c>
      <c r="R85" s="60">
        <f t="shared" si="305"/>
        <v>14</v>
      </c>
      <c r="S85" s="55" t="str">
        <f>IF(N85="","",")")</f>
        <v>)</v>
      </c>
      <c r="T85" s="61" t="str">
        <f>IF(U85="","","(")</f>
        <v>(</v>
      </c>
      <c r="U85" s="62" t="str">
        <f>IF(F85="","",F85)</f>
        <v>Mi</v>
      </c>
      <c r="V85" s="63" t="str">
        <f>IF(U85="","",",")</f>
        <v>,</v>
      </c>
      <c r="W85" s="64" t="str">
        <f>IF(G85="","",G85)</f>
        <v>m</v>
      </c>
      <c r="X85" s="63" t="str">
        <f>IF(U85="","",",")</f>
        <v>,</v>
      </c>
      <c r="Y85" s="63">
        <f t="shared" si="113"/>
        <v>169</v>
      </c>
      <c r="Z85" s="55" t="str">
        <f>IF(U85="","",")")</f>
        <v>)</v>
      </c>
      <c r="AA85" s="65" t="str">
        <f>IF(AB85="","","(")</f>
        <v/>
      </c>
      <c r="AB85" s="56" t="str">
        <f>IF(H85="","",H85)</f>
        <v/>
      </c>
      <c r="AC85" s="66" t="str">
        <f>IF(AB85="","",",")</f>
        <v/>
      </c>
      <c r="AD85" s="58" t="str">
        <f>IF(I85="","",I85)</f>
        <v/>
      </c>
      <c r="AE85" s="67" t="str">
        <f>IF(AB85="","",",")</f>
        <v/>
      </c>
      <c r="AF85" s="60" t="str">
        <f>IF(AB85="","",350)</f>
        <v/>
      </c>
      <c r="AG85" s="60" t="str">
        <f>IF(AB85="","",")")</f>
        <v/>
      </c>
      <c r="AH85" s="68" t="str">
        <f>IF(AI85="","","(")</f>
        <v/>
      </c>
      <c r="AI85" s="69" t="str">
        <f>IF(J85="","",J85)</f>
        <v/>
      </c>
      <c r="AJ85" s="63" t="str">
        <f>IF(AI85="","",",")</f>
        <v/>
      </c>
      <c r="AK85" s="63" t="str">
        <f>IF(K85="","",K85)</f>
        <v/>
      </c>
      <c r="AL85" s="63" t="str">
        <f>IF(AI85="","",",")</f>
        <v/>
      </c>
      <c r="AM85" s="63" t="str">
        <f>IF(AI85="","",450)</f>
        <v/>
      </c>
      <c r="AN85" s="63" t="str">
        <f>IF(AI85="","",")")</f>
        <v/>
      </c>
    </row>
    <row r="86" spans="1:40" ht="24.5" thickTop="1" thickBot="1" x14ac:dyDescent="0.55000000000000004">
      <c r="B86" t="s">
        <v>1018</v>
      </c>
      <c r="C86" s="124" t="s">
        <v>2628</v>
      </c>
      <c r="D86" s="125" t="s">
        <v>1053</v>
      </c>
      <c r="E86" s="51"/>
      <c r="F86" s="52" t="s">
        <v>1015</v>
      </c>
      <c r="G86" s="52" t="s">
        <v>1016</v>
      </c>
      <c r="H86" s="51"/>
      <c r="I86" s="51"/>
      <c r="J86" s="53"/>
      <c r="K86" s="53"/>
      <c r="L86" s="54" t="str">
        <f>IF(C86="","",_xlfn.CONCAT("            { line: ","""",C86,", ",M86:AN86,""", sC: ","""",B86,"""},"))</f>
        <v xml:space="preserve">            { line: "Cristo, escúchanos., (Sol,,14)(Mi,m,169)", sC: "tc"},</v>
      </c>
      <c r="M86" s="55" t="str">
        <f t="shared" ref="M86" si="307">IF(N86="","","(")</f>
        <v>(</v>
      </c>
      <c r="N86" s="56" t="str">
        <f t="shared" ref="N86" si="308">IF(D86="","",D86)</f>
        <v>Sol</v>
      </c>
      <c r="O86" s="57" t="str">
        <f t="shared" ref="O86" si="309">IF(N86="","",",")</f>
        <v>,</v>
      </c>
      <c r="P86" s="58" t="str">
        <f t="shared" ref="P86" si="310">IF(E86="","",E86)</f>
        <v/>
      </c>
      <c r="Q86" s="59" t="str">
        <f t="shared" ref="Q86" si="311">IF(N86="","",",")</f>
        <v>,</v>
      </c>
      <c r="R86" s="60">
        <f t="shared" ref="R86" si="312">IF(N86="Do",10,IF(N86="Re",22,IF(N86="Mi",20,IF(N86="Fa",20,IF(N86="Sol",14,IF(N86="La",20,IF(N86="Si",20,IF(N86="Do#",14,IF(N86="Fa#",15,IF(N86="Sol#",20,IF(N86="Si♭",17,"")))))))))))</f>
        <v>14</v>
      </c>
      <c r="S86" s="55" t="str">
        <f t="shared" ref="S86" si="313">IF(N86="","",")")</f>
        <v>)</v>
      </c>
      <c r="T86" s="61" t="str">
        <f t="shared" ref="T86" si="314">IF(U86="","","(")</f>
        <v>(</v>
      </c>
      <c r="U86" s="62" t="str">
        <f t="shared" ref="U86" si="315">IF(F86="","",F86)</f>
        <v>Mi</v>
      </c>
      <c r="V86" s="63" t="str">
        <f t="shared" ref="V86" si="316">IF(U86="","",",")</f>
        <v>,</v>
      </c>
      <c r="W86" s="64" t="str">
        <f t="shared" ref="W86" si="317">IF(G86="","",G86)</f>
        <v>m</v>
      </c>
      <c r="X86" s="63" t="str">
        <f t="shared" ref="X86" si="318">IF(U86="","",",")</f>
        <v>,</v>
      </c>
      <c r="Y86" s="63">
        <f t="shared" si="113"/>
        <v>169</v>
      </c>
      <c r="Z86" s="55" t="str">
        <f t="shared" ref="Z86" si="319">IF(U86="","",")")</f>
        <v>)</v>
      </c>
      <c r="AA86" s="65" t="str">
        <f t="shared" ref="AA86" si="320">IF(AB86="","","(")</f>
        <v/>
      </c>
      <c r="AB86" s="56" t="str">
        <f t="shared" ref="AB86" si="321">IF(H86="","",H86)</f>
        <v/>
      </c>
      <c r="AC86" s="66" t="str">
        <f t="shared" ref="AC86" si="322">IF(AB86="","",",")</f>
        <v/>
      </c>
      <c r="AD86" s="58" t="str">
        <f t="shared" ref="AD86" si="323">IF(I86="","",I86)</f>
        <v/>
      </c>
      <c r="AE86" s="67" t="str">
        <f t="shared" ref="AE86" si="324">IF(AB86="","",",")</f>
        <v/>
      </c>
      <c r="AF86" s="60" t="str">
        <f t="shared" ref="AF86" si="325">IF(AB86="","",350)</f>
        <v/>
      </c>
      <c r="AG86" s="60" t="str">
        <f t="shared" ref="AG86" si="326">IF(AB86="","",")")</f>
        <v/>
      </c>
      <c r="AH86" s="68" t="str">
        <f t="shared" ref="AH86" si="327">IF(AI86="","","(")</f>
        <v/>
      </c>
      <c r="AI86" s="69" t="str">
        <f t="shared" ref="AI86" si="328">IF(J86="","",J86)</f>
        <v/>
      </c>
      <c r="AJ86" s="63" t="str">
        <f t="shared" ref="AJ86" si="329">IF(AI86="","",",")</f>
        <v/>
      </c>
      <c r="AK86" s="63" t="str">
        <f t="shared" ref="AK86" si="330">IF(K86="","",K86)</f>
        <v/>
      </c>
      <c r="AL86" s="63" t="str">
        <f t="shared" ref="AL86" si="331">IF(AI86="","",",")</f>
        <v/>
      </c>
      <c r="AM86" s="63" t="str">
        <f t="shared" ref="AM86" si="332">IF(AI86="","",450)</f>
        <v/>
      </c>
      <c r="AN86" s="63" t="str">
        <f t="shared" ref="AN86" si="333">IF(AI86="","",")")</f>
        <v/>
      </c>
    </row>
    <row r="87" spans="1:40" ht="24.5" thickTop="1" thickBot="1" x14ac:dyDescent="0.55000000000000004">
      <c r="C87" s="124" t="s">
        <v>2630</v>
      </c>
      <c r="D87" s="125" t="s">
        <v>1106</v>
      </c>
      <c r="E87" s="51"/>
      <c r="F87" s="52" t="s">
        <v>1110</v>
      </c>
      <c r="G87" s="52">
        <v>7</v>
      </c>
      <c r="H87" s="51"/>
      <c r="I87" s="51"/>
      <c r="J87" s="53"/>
      <c r="K87" s="53"/>
      <c r="L87" s="54" t="str">
        <f>IF(C87="","",_xlfn.CONCAT("            { line: ","""",C87,", ",M87:AN87,""", sC: ","""",B87,"""},"))</f>
        <v xml:space="preserve">            { line: "CRISTO, ÓYENOS., (Do,,10)(Re,7,169)", sC: ""},</v>
      </c>
      <c r="M87" s="55" t="str">
        <f t="shared" si="1"/>
        <v>(</v>
      </c>
      <c r="N87" s="56" t="str">
        <f t="shared" si="2"/>
        <v>Do</v>
      </c>
      <c r="O87" s="57" t="str">
        <f t="shared" si="3"/>
        <v>,</v>
      </c>
      <c r="P87" s="58" t="str">
        <f t="shared" si="4"/>
        <v/>
      </c>
      <c r="Q87" s="59" t="str">
        <f t="shared" si="5"/>
        <v>,</v>
      </c>
      <c r="R87" s="60">
        <f t="shared" si="112"/>
        <v>10</v>
      </c>
      <c r="S87" s="55" t="str">
        <f t="shared" si="7"/>
        <v>)</v>
      </c>
      <c r="T87" s="61" t="str">
        <f t="shared" si="8"/>
        <v>(</v>
      </c>
      <c r="U87" s="62" t="str">
        <f t="shared" si="9"/>
        <v>Re</v>
      </c>
      <c r="V87" s="63" t="str">
        <f t="shared" si="10"/>
        <v>,</v>
      </c>
      <c r="W87" s="64">
        <f t="shared" si="11"/>
        <v>7</v>
      </c>
      <c r="X87" s="63" t="str">
        <f t="shared" si="12"/>
        <v>,</v>
      </c>
      <c r="Y87" s="63">
        <f t="shared" si="113"/>
        <v>169</v>
      </c>
      <c r="Z87" s="55" t="str">
        <f t="shared" si="14"/>
        <v>)</v>
      </c>
      <c r="AA87" s="65" t="str">
        <f t="shared" si="15"/>
        <v/>
      </c>
      <c r="AB87" s="56" t="str">
        <f t="shared" si="16"/>
        <v/>
      </c>
      <c r="AC87" s="66" t="str">
        <f t="shared" si="17"/>
        <v/>
      </c>
      <c r="AD87" s="58" t="str">
        <f t="shared" si="18"/>
        <v/>
      </c>
      <c r="AE87" s="67" t="str">
        <f t="shared" si="19"/>
        <v/>
      </c>
      <c r="AF87" s="60" t="str">
        <f t="shared" si="20"/>
        <v/>
      </c>
      <c r="AG87" s="60" t="str">
        <f t="shared" si="21"/>
        <v/>
      </c>
      <c r="AH87" s="68" t="str">
        <f t="shared" si="22"/>
        <v/>
      </c>
      <c r="AI87" s="69" t="str">
        <f t="shared" si="23"/>
        <v/>
      </c>
      <c r="AJ87" s="63" t="str">
        <f t="shared" si="24"/>
        <v/>
      </c>
      <c r="AK87" s="63" t="str">
        <f t="shared" si="25"/>
        <v/>
      </c>
      <c r="AL87" s="63" t="str">
        <f t="shared" si="26"/>
        <v/>
      </c>
      <c r="AM87" s="63" t="str">
        <f t="shared" si="27"/>
        <v/>
      </c>
      <c r="AN87" s="63" t="str">
        <f t="shared" si="28"/>
        <v/>
      </c>
    </row>
    <row r="88" spans="1:40" ht="24.5" thickTop="1" thickBot="1" x14ac:dyDescent="0.55000000000000004">
      <c r="C88" s="124" t="s">
        <v>2631</v>
      </c>
      <c r="D88" s="125" t="s">
        <v>1106</v>
      </c>
      <c r="E88" s="51"/>
      <c r="F88" s="52" t="s">
        <v>1110</v>
      </c>
      <c r="G88" s="52">
        <v>7</v>
      </c>
      <c r="H88" s="51"/>
      <c r="I88" s="51"/>
      <c r="J88" s="53"/>
      <c r="K88" s="53"/>
      <c r="L88" s="54" t="str">
        <f>IF(C88="","",_xlfn.CONCAT("            { line: ","""",C88,", ",M88:AN88,""", sC: ","""",B88,"""},"))</f>
        <v xml:space="preserve">            { line: "CRISTO, ESCÚCHANOS., (Do,,10)(Re,7,169)", sC: ""},</v>
      </c>
      <c r="M88" s="55" t="str">
        <f t="shared" si="1"/>
        <v>(</v>
      </c>
      <c r="N88" s="56" t="str">
        <f t="shared" si="2"/>
        <v>Do</v>
      </c>
      <c r="O88" s="57" t="str">
        <f t="shared" si="3"/>
        <v>,</v>
      </c>
      <c r="P88" s="58" t="str">
        <f t="shared" si="4"/>
        <v/>
      </c>
      <c r="Q88" s="59" t="str">
        <f t="shared" si="5"/>
        <v>,</v>
      </c>
      <c r="R88" s="60">
        <f t="shared" si="112"/>
        <v>10</v>
      </c>
      <c r="S88" s="55" t="str">
        <f t="shared" si="7"/>
        <v>)</v>
      </c>
      <c r="T88" s="61" t="str">
        <f t="shared" si="8"/>
        <v>(</v>
      </c>
      <c r="U88" s="62" t="str">
        <f t="shared" si="9"/>
        <v>Re</v>
      </c>
      <c r="V88" s="63" t="str">
        <f t="shared" si="10"/>
        <v>,</v>
      </c>
      <c r="W88" s="64">
        <f t="shared" si="11"/>
        <v>7</v>
      </c>
      <c r="X88" s="63" t="str">
        <f t="shared" si="12"/>
        <v>,</v>
      </c>
      <c r="Y88" s="63">
        <f t="shared" si="113"/>
        <v>169</v>
      </c>
      <c r="Z88" s="55" t="str">
        <f t="shared" si="14"/>
        <v>)</v>
      </c>
      <c r="AA88" s="65" t="str">
        <f t="shared" si="15"/>
        <v/>
      </c>
      <c r="AB88" s="56" t="str">
        <f t="shared" si="16"/>
        <v/>
      </c>
      <c r="AC88" s="66" t="str">
        <f t="shared" si="17"/>
        <v/>
      </c>
      <c r="AD88" s="58" t="str">
        <f t="shared" si="18"/>
        <v/>
      </c>
      <c r="AE88" s="67" t="str">
        <f t="shared" si="19"/>
        <v/>
      </c>
      <c r="AF88" s="60" t="str">
        <f t="shared" si="20"/>
        <v/>
      </c>
      <c r="AG88" s="60" t="str">
        <f t="shared" si="21"/>
        <v/>
      </c>
      <c r="AH88" s="68" t="str">
        <f t="shared" si="22"/>
        <v/>
      </c>
      <c r="AI88" s="69" t="str">
        <f t="shared" si="23"/>
        <v/>
      </c>
      <c r="AJ88" s="63" t="str">
        <f t="shared" si="24"/>
        <v/>
      </c>
      <c r="AK88" s="63" t="str">
        <f t="shared" si="25"/>
        <v/>
      </c>
      <c r="AL88" s="63" t="str">
        <f t="shared" si="26"/>
        <v/>
      </c>
      <c r="AM88" s="63" t="str">
        <f t="shared" si="27"/>
        <v/>
      </c>
      <c r="AN88" s="63" t="str">
        <f t="shared" si="28"/>
        <v/>
      </c>
    </row>
    <row r="89" spans="1:40" ht="24.5" thickTop="1" thickBot="1" x14ac:dyDescent="0.55000000000000004">
      <c r="C89" s="124"/>
      <c r="D89" s="125"/>
      <c r="E89" s="51"/>
      <c r="F89" s="52"/>
      <c r="G89" s="52"/>
      <c r="H89" s="51"/>
      <c r="I89" s="51"/>
      <c r="J89" s="53"/>
      <c r="K89" s="53"/>
      <c r="L89" s="54" t="str">
        <f t="shared" ref="L89:L93" si="334">IF(C89="","",_xlfn.CONCAT("            { line: ","""",C89,", ",M89:AN89,""", sC: ","""",B89,"""},"))</f>
        <v/>
      </c>
      <c r="M89" s="55" t="str">
        <f t="shared" si="1"/>
        <v/>
      </c>
      <c r="N89" s="56" t="str">
        <f t="shared" si="2"/>
        <v/>
      </c>
      <c r="O89" s="57" t="str">
        <f t="shared" si="3"/>
        <v/>
      </c>
      <c r="P89" s="58" t="str">
        <f t="shared" si="4"/>
        <v/>
      </c>
      <c r="Q89" s="59" t="str">
        <f t="shared" si="5"/>
        <v/>
      </c>
      <c r="R89" s="60" t="str">
        <f t="shared" si="112"/>
        <v/>
      </c>
      <c r="S89" s="55" t="str">
        <f t="shared" si="7"/>
        <v/>
      </c>
      <c r="T89" s="61" t="str">
        <f t="shared" si="8"/>
        <v/>
      </c>
      <c r="U89" s="62" t="str">
        <f t="shared" si="9"/>
        <v/>
      </c>
      <c r="V89" s="63" t="str">
        <f t="shared" si="10"/>
        <v/>
      </c>
      <c r="W89" s="64" t="str">
        <f t="shared" si="11"/>
        <v/>
      </c>
      <c r="X89" s="63" t="str">
        <f t="shared" si="12"/>
        <v/>
      </c>
      <c r="Y89" s="63" t="str">
        <f t="shared" si="113"/>
        <v/>
      </c>
      <c r="Z89" s="55" t="str">
        <f t="shared" si="14"/>
        <v/>
      </c>
      <c r="AA89" s="65" t="str">
        <f t="shared" si="15"/>
        <v/>
      </c>
      <c r="AB89" s="56" t="str">
        <f t="shared" si="16"/>
        <v/>
      </c>
      <c r="AC89" s="66" t="str">
        <f t="shared" si="17"/>
        <v/>
      </c>
      <c r="AD89" s="58" t="str">
        <f t="shared" si="18"/>
        <v/>
      </c>
      <c r="AE89" s="67" t="str">
        <f t="shared" si="19"/>
        <v/>
      </c>
      <c r="AF89" s="60" t="str">
        <f t="shared" si="20"/>
        <v/>
      </c>
      <c r="AG89" s="60" t="str">
        <f t="shared" si="21"/>
        <v/>
      </c>
      <c r="AH89" s="68" t="str">
        <f t="shared" si="22"/>
        <v/>
      </c>
      <c r="AI89" s="69" t="str">
        <f t="shared" si="23"/>
        <v/>
      </c>
      <c r="AJ89" s="63" t="str">
        <f t="shared" si="24"/>
        <v/>
      </c>
      <c r="AK89" s="63" t="str">
        <f t="shared" si="25"/>
        <v/>
      </c>
      <c r="AL89" s="63" t="str">
        <f t="shared" si="26"/>
        <v/>
      </c>
      <c r="AM89" s="63" t="str">
        <f t="shared" si="27"/>
        <v/>
      </c>
      <c r="AN89" s="63" t="str">
        <f t="shared" si="28"/>
        <v/>
      </c>
    </row>
    <row r="90" spans="1:40" ht="24.5" thickTop="1" thickBot="1" x14ac:dyDescent="0.55000000000000004">
      <c r="C90" s="124"/>
      <c r="D90" s="125"/>
      <c r="E90" s="51"/>
      <c r="F90" s="52"/>
      <c r="G90" s="52"/>
      <c r="H90" s="51"/>
      <c r="I90" s="51"/>
      <c r="J90" s="53"/>
      <c r="K90" s="53"/>
      <c r="L90" s="54" t="str">
        <f t="shared" si="334"/>
        <v/>
      </c>
      <c r="M90" s="55" t="str">
        <f>IF(N90="","","(")</f>
        <v/>
      </c>
      <c r="N90" s="56" t="str">
        <f>IF(D90="","",D90)</f>
        <v/>
      </c>
      <c r="O90" s="57" t="str">
        <f>IF(N90="","",",")</f>
        <v/>
      </c>
      <c r="P90" s="58" t="str">
        <f>IF(E90="","",E90)</f>
        <v/>
      </c>
      <c r="Q90" s="59" t="str">
        <f>IF(N90="","",",")</f>
        <v/>
      </c>
      <c r="R90" s="60" t="str">
        <f t="shared" si="112"/>
        <v/>
      </c>
      <c r="S90" s="55" t="str">
        <f>IF(N90="","",")")</f>
        <v/>
      </c>
      <c r="T90" s="61" t="str">
        <f>IF(U90="","","(")</f>
        <v/>
      </c>
      <c r="U90" s="62" t="str">
        <f>IF(F90="","",F90)</f>
        <v/>
      </c>
      <c r="V90" s="63" t="str">
        <f>IF(U90="","",",")</f>
        <v/>
      </c>
      <c r="W90" s="64" t="str">
        <f>IF(G90="","",G90)</f>
        <v/>
      </c>
      <c r="X90" s="63" t="str">
        <f>IF(U90="","",",")</f>
        <v/>
      </c>
      <c r="Y90" s="63" t="str">
        <f t="shared" si="113"/>
        <v/>
      </c>
      <c r="Z90" s="55" t="str">
        <f>IF(U90="","",")")</f>
        <v/>
      </c>
      <c r="AA90" s="65" t="str">
        <f>IF(AB90="","","(")</f>
        <v/>
      </c>
      <c r="AB90" s="56" t="str">
        <f>IF(H90="","",H90)</f>
        <v/>
      </c>
      <c r="AC90" s="66" t="str">
        <f>IF(AB90="","",",")</f>
        <v/>
      </c>
      <c r="AD90" s="58" t="str">
        <f>IF(I90="","",I90)</f>
        <v/>
      </c>
      <c r="AE90" s="67" t="str">
        <f>IF(AB90="","",",")</f>
        <v/>
      </c>
      <c r="AF90" s="60" t="str">
        <f>IF(AB90="","",350)</f>
        <v/>
      </c>
      <c r="AG90" s="60" t="str">
        <f>IF(AB90="","",")")</f>
        <v/>
      </c>
      <c r="AH90" s="68" t="str">
        <f>IF(AI90="","","(")</f>
        <v/>
      </c>
      <c r="AI90" s="69" t="str">
        <f>IF(J90="","",J90)</f>
        <v/>
      </c>
      <c r="AJ90" s="63" t="str">
        <f>IF(AI90="","",",")</f>
        <v/>
      </c>
      <c r="AK90" s="63" t="str">
        <f>IF(K90="","",K90)</f>
        <v/>
      </c>
      <c r="AL90" s="63" t="str">
        <f>IF(AI90="","",",")</f>
        <v/>
      </c>
      <c r="AM90" s="63" t="str">
        <f>IF(AI90="","",450)</f>
        <v/>
      </c>
      <c r="AN90" s="63" t="str">
        <f>IF(AI90="","",")")</f>
        <v/>
      </c>
    </row>
    <row r="91" spans="1:40" ht="24.5" thickTop="1" thickBot="1" x14ac:dyDescent="0.55000000000000004">
      <c r="C91" s="124"/>
      <c r="D91" s="125"/>
      <c r="E91" s="51"/>
      <c r="F91" s="52"/>
      <c r="G91" s="52"/>
      <c r="H91" s="51"/>
      <c r="I91" s="51"/>
      <c r="J91" s="53"/>
      <c r="K91" s="53"/>
      <c r="L91" s="54" t="str">
        <f t="shared" si="334"/>
        <v/>
      </c>
      <c r="M91" s="55" t="str">
        <f>IF(N91="","","(")</f>
        <v/>
      </c>
      <c r="N91" s="56" t="str">
        <f>IF(D91="","",D91)</f>
        <v/>
      </c>
      <c r="O91" s="57" t="str">
        <f>IF(N91="","",",")</f>
        <v/>
      </c>
      <c r="P91" s="58" t="str">
        <f>IF(E91="","",E91)</f>
        <v/>
      </c>
      <c r="Q91" s="59" t="str">
        <f>IF(N91="","",",")</f>
        <v/>
      </c>
      <c r="R91" s="60" t="str">
        <f t="shared" si="112"/>
        <v/>
      </c>
      <c r="S91" s="55" t="str">
        <f>IF(N91="","",")")</f>
        <v/>
      </c>
      <c r="T91" s="61" t="str">
        <f>IF(U91="","","(")</f>
        <v/>
      </c>
      <c r="U91" s="62" t="str">
        <f>IF(F91="","",F91)</f>
        <v/>
      </c>
      <c r="V91" s="63" t="str">
        <f>IF(U91="","",",")</f>
        <v/>
      </c>
      <c r="W91" s="64" t="str">
        <f>IF(G91="","",G91)</f>
        <v/>
      </c>
      <c r="X91" s="63" t="str">
        <f>IF(U91="","",",")</f>
        <v/>
      </c>
      <c r="Y91" s="63" t="str">
        <f t="shared" si="113"/>
        <v/>
      </c>
      <c r="Z91" s="55" t="str">
        <f>IF(U91="","",")")</f>
        <v/>
      </c>
      <c r="AA91" s="65" t="str">
        <f>IF(AB91="","","(")</f>
        <v/>
      </c>
      <c r="AB91" s="56" t="str">
        <f>IF(H91="","",H91)</f>
        <v/>
      </c>
      <c r="AC91" s="66" t="str">
        <f>IF(AB91="","",",")</f>
        <v/>
      </c>
      <c r="AD91" s="58" t="str">
        <f>IF(I91="","",I91)</f>
        <v/>
      </c>
      <c r="AE91" s="67" t="str">
        <f>IF(AB91="","",",")</f>
        <v/>
      </c>
      <c r="AF91" s="60" t="str">
        <f>IF(AB91="","",350)</f>
        <v/>
      </c>
      <c r="AG91" s="60" t="str">
        <f>IF(AB91="","",")")</f>
        <v/>
      </c>
      <c r="AH91" s="68" t="str">
        <f>IF(AI91="","","(")</f>
        <v/>
      </c>
      <c r="AI91" s="69" t="str">
        <f>IF(J91="","",J91)</f>
        <v/>
      </c>
      <c r="AJ91" s="63" t="str">
        <f>IF(AI91="","",",")</f>
        <v/>
      </c>
      <c r="AK91" s="63" t="str">
        <f>IF(K91="","",K91)</f>
        <v/>
      </c>
      <c r="AL91" s="63" t="str">
        <f>IF(AI91="","",",")</f>
        <v/>
      </c>
      <c r="AM91" s="63" t="str">
        <f>IF(AI91="","",450)</f>
        <v/>
      </c>
      <c r="AN91" s="63" t="str">
        <f>IF(AI91="","",")")</f>
        <v/>
      </c>
    </row>
    <row r="92" spans="1:40" ht="24.5" thickTop="1" thickBot="1" x14ac:dyDescent="0.55000000000000004">
      <c r="C92" s="124"/>
      <c r="D92" s="125"/>
      <c r="E92" s="51"/>
      <c r="F92" s="52"/>
      <c r="G92" s="52"/>
      <c r="H92" s="51"/>
      <c r="I92" s="51"/>
      <c r="J92" s="53"/>
      <c r="K92" s="53"/>
      <c r="L92" s="54" t="str">
        <f t="shared" si="334"/>
        <v/>
      </c>
      <c r="M92" s="55" t="str">
        <f>IF(N92="","","(")</f>
        <v/>
      </c>
      <c r="N92" s="56" t="str">
        <f>IF(D92="","",D92)</f>
        <v/>
      </c>
      <c r="O92" s="57" t="str">
        <f>IF(N92="","",",")</f>
        <v/>
      </c>
      <c r="P92" s="58" t="str">
        <f>IF(E92="","",E92)</f>
        <v/>
      </c>
      <c r="Q92" s="59" t="str">
        <f>IF(N92="","",",")</f>
        <v/>
      </c>
      <c r="R92" s="60" t="str">
        <f t="shared" si="112"/>
        <v/>
      </c>
      <c r="S92" s="55" t="str">
        <f>IF(N92="","",")")</f>
        <v/>
      </c>
      <c r="T92" s="61" t="str">
        <f>IF(U92="","","(")</f>
        <v/>
      </c>
      <c r="U92" s="62" t="str">
        <f>IF(F92="","",F92)</f>
        <v/>
      </c>
      <c r="V92" s="63" t="str">
        <f>IF(U92="","",",")</f>
        <v/>
      </c>
      <c r="W92" s="64" t="str">
        <f>IF(G92="","",G92)</f>
        <v/>
      </c>
      <c r="X92" s="63" t="str">
        <f>IF(U92="","",",")</f>
        <v/>
      </c>
      <c r="Y92" s="63" t="str">
        <f t="shared" si="113"/>
        <v/>
      </c>
      <c r="Z92" s="55" t="str">
        <f>IF(U92="","",")")</f>
        <v/>
      </c>
      <c r="AA92" s="65" t="str">
        <f>IF(AB92="","","(")</f>
        <v/>
      </c>
      <c r="AB92" s="56" t="str">
        <f>IF(H92="","",H92)</f>
        <v/>
      </c>
      <c r="AC92" s="66" t="str">
        <f>IF(AB92="","",",")</f>
        <v/>
      </c>
      <c r="AD92" s="58" t="str">
        <f>IF(I92="","",I92)</f>
        <v/>
      </c>
      <c r="AE92" s="67" t="str">
        <f>IF(AB92="","",",")</f>
        <v/>
      </c>
      <c r="AF92" s="60" t="str">
        <f>IF(AB92="","",350)</f>
        <v/>
      </c>
      <c r="AG92" s="60" t="str">
        <f>IF(AB92="","",")")</f>
        <v/>
      </c>
      <c r="AH92" s="68" t="str">
        <f>IF(AI92="","","(")</f>
        <v/>
      </c>
      <c r="AI92" s="69" t="str">
        <f>IF(J92="","",J92)</f>
        <v/>
      </c>
      <c r="AJ92" s="63" t="str">
        <f>IF(AI92="","",",")</f>
        <v/>
      </c>
      <c r="AK92" s="63" t="str">
        <f>IF(K92="","",K92)</f>
        <v/>
      </c>
      <c r="AL92" s="63" t="str">
        <f>IF(AI92="","",",")</f>
        <v/>
      </c>
      <c r="AM92" s="63" t="str">
        <f>IF(AI92="","",450)</f>
        <v/>
      </c>
      <c r="AN92" s="63" t="str">
        <f>IF(AI92="","",")")</f>
        <v/>
      </c>
    </row>
    <row r="93" spans="1:40" ht="24.5" thickTop="1" thickBot="1" x14ac:dyDescent="0.55000000000000004">
      <c r="C93" s="124"/>
      <c r="D93" s="125"/>
      <c r="E93" s="51"/>
      <c r="F93" s="52"/>
      <c r="G93" s="52"/>
      <c r="H93" s="51"/>
      <c r="I93" s="51"/>
      <c r="J93" s="53"/>
      <c r="K93" s="53"/>
      <c r="L93" s="54" t="str">
        <f t="shared" si="334"/>
        <v/>
      </c>
      <c r="M93" s="55" t="str">
        <f t="shared" ref="M93:M95" si="335">IF(N93="","","(")</f>
        <v/>
      </c>
      <c r="N93" s="56" t="str">
        <f t="shared" ref="N93:N95" si="336">IF(D93="","",D93)</f>
        <v/>
      </c>
      <c r="O93" s="57" t="str">
        <f t="shared" ref="O93:O95" si="337">IF(N93="","",",")</f>
        <v/>
      </c>
      <c r="P93" s="58" t="str">
        <f t="shared" ref="P93:P95" si="338">IF(E93="","",E93)</f>
        <v/>
      </c>
      <c r="Q93" s="59" t="str">
        <f t="shared" ref="Q93:Q95" si="339">IF(N93="","",",")</f>
        <v/>
      </c>
      <c r="R93" s="60" t="str">
        <f t="shared" si="112"/>
        <v/>
      </c>
      <c r="S93" s="55" t="str">
        <f t="shared" ref="S93:S95" si="340">IF(N93="","",")")</f>
        <v/>
      </c>
      <c r="T93" s="61" t="str">
        <f t="shared" ref="T93:T95" si="341">IF(U93="","","(")</f>
        <v/>
      </c>
      <c r="U93" s="62" t="str">
        <f t="shared" ref="U93:U95" si="342">IF(F93="","",F93)</f>
        <v/>
      </c>
      <c r="V93" s="63" t="str">
        <f t="shared" ref="V93:V95" si="343">IF(U93="","",",")</f>
        <v/>
      </c>
      <c r="W93" s="64" t="str">
        <f t="shared" ref="W93:W95" si="344">IF(G93="","",G93)</f>
        <v/>
      </c>
      <c r="X93" s="63" t="str">
        <f t="shared" ref="X93:X95" si="345">IF(U93="","",",")</f>
        <v/>
      </c>
      <c r="Y93" s="63" t="str">
        <f t="shared" si="113"/>
        <v/>
      </c>
      <c r="Z93" s="55" t="str">
        <f t="shared" ref="Z93:Z95" si="346">IF(U93="","",")")</f>
        <v/>
      </c>
      <c r="AA93" s="65" t="str">
        <f t="shared" ref="AA93:AA95" si="347">IF(AB93="","","(")</f>
        <v/>
      </c>
      <c r="AB93" s="56" t="str">
        <f t="shared" ref="AB93:AB95" si="348">IF(H93="","",H93)</f>
        <v/>
      </c>
      <c r="AC93" s="66" t="str">
        <f t="shared" ref="AC93:AC95" si="349">IF(AB93="","",",")</f>
        <v/>
      </c>
      <c r="AD93" s="58" t="str">
        <f t="shared" ref="AD93:AD95" si="350">IF(I93="","",I93)</f>
        <v/>
      </c>
      <c r="AE93" s="67" t="str">
        <f t="shared" ref="AE93:AE95" si="351">IF(AB93="","",",")</f>
        <v/>
      </c>
      <c r="AF93" s="60" t="str">
        <f t="shared" ref="AF93:AF95" si="352">IF(AB93="","",350)</f>
        <v/>
      </c>
      <c r="AG93" s="60" t="str">
        <f t="shared" ref="AG93:AG95" si="353">IF(AB93="","",")")</f>
        <v/>
      </c>
      <c r="AH93" s="68" t="str">
        <f t="shared" ref="AH93:AH95" si="354">IF(AI93="","","(")</f>
        <v/>
      </c>
      <c r="AI93" s="69" t="str">
        <f t="shared" ref="AI93:AI95" si="355">IF(J93="","",J93)</f>
        <v/>
      </c>
      <c r="AJ93" s="63" t="str">
        <f t="shared" ref="AJ93:AJ95" si="356">IF(AI93="","",",")</f>
        <v/>
      </c>
      <c r="AK93" s="63" t="str">
        <f t="shared" ref="AK93:AK95" si="357">IF(K93="","",K93)</f>
        <v/>
      </c>
      <c r="AL93" s="63" t="str">
        <f t="shared" ref="AL93:AL95" si="358">IF(AI93="","",",")</f>
        <v/>
      </c>
      <c r="AM93" s="63" t="str">
        <f t="shared" ref="AM93:AM95" si="359">IF(AI93="","",450)</f>
        <v/>
      </c>
      <c r="AN93" s="63" t="str">
        <f t="shared" ref="AN93:AN95" si="360">IF(AI93="","",")")</f>
        <v/>
      </c>
    </row>
    <row r="94" spans="1:40" ht="24.5" thickTop="1" thickBot="1" x14ac:dyDescent="0.55000000000000004">
      <c r="C94" s="124"/>
      <c r="D94" s="125"/>
      <c r="E94" s="51"/>
      <c r="F94" s="52"/>
      <c r="G94" s="52"/>
      <c r="H94" s="51"/>
      <c r="I94" s="51"/>
      <c r="J94" s="53"/>
      <c r="K94" s="53"/>
      <c r="L94" s="54" t="str">
        <f>IF(C94="","",_xlfn.CONCAT("            { line: ","""",C94,", ",M94:AN94,""", sC: ","""",B94,"""},"))</f>
        <v/>
      </c>
      <c r="M94" s="55" t="str">
        <f t="shared" si="335"/>
        <v/>
      </c>
      <c r="N94" s="56" t="str">
        <f t="shared" si="336"/>
        <v/>
      </c>
      <c r="O94" s="57" t="str">
        <f t="shared" si="337"/>
        <v/>
      </c>
      <c r="P94" s="58" t="str">
        <f t="shared" si="338"/>
        <v/>
      </c>
      <c r="Q94" s="59" t="str">
        <f t="shared" si="339"/>
        <v/>
      </c>
      <c r="R94" s="60" t="str">
        <f t="shared" si="112"/>
        <v/>
      </c>
      <c r="S94" s="55" t="str">
        <f t="shared" si="340"/>
        <v/>
      </c>
      <c r="T94" s="61" t="str">
        <f t="shared" si="341"/>
        <v/>
      </c>
      <c r="U94" s="62" t="str">
        <f t="shared" si="342"/>
        <v/>
      </c>
      <c r="V94" s="63" t="str">
        <f t="shared" si="343"/>
        <v/>
      </c>
      <c r="W94" s="64" t="str">
        <f t="shared" si="344"/>
        <v/>
      </c>
      <c r="X94" s="63" t="str">
        <f t="shared" si="345"/>
        <v/>
      </c>
      <c r="Y94" s="63" t="str">
        <f t="shared" si="113"/>
        <v/>
      </c>
      <c r="Z94" s="55" t="str">
        <f t="shared" si="346"/>
        <v/>
      </c>
      <c r="AA94" s="65" t="str">
        <f t="shared" si="347"/>
        <v/>
      </c>
      <c r="AB94" s="56" t="str">
        <f t="shared" si="348"/>
        <v/>
      </c>
      <c r="AC94" s="66" t="str">
        <f t="shared" si="349"/>
        <v/>
      </c>
      <c r="AD94" s="58" t="str">
        <f t="shared" si="350"/>
        <v/>
      </c>
      <c r="AE94" s="67" t="str">
        <f t="shared" si="351"/>
        <v/>
      </c>
      <c r="AF94" s="60" t="str">
        <f t="shared" si="352"/>
        <v/>
      </c>
      <c r="AG94" s="60" t="str">
        <f t="shared" si="353"/>
        <v/>
      </c>
      <c r="AH94" s="68" t="str">
        <f t="shared" si="354"/>
        <v/>
      </c>
      <c r="AI94" s="69" t="str">
        <f t="shared" si="355"/>
        <v/>
      </c>
      <c r="AJ94" s="63" t="str">
        <f t="shared" si="356"/>
        <v/>
      </c>
      <c r="AK94" s="63" t="str">
        <f t="shared" si="357"/>
        <v/>
      </c>
      <c r="AL94" s="63" t="str">
        <f t="shared" si="358"/>
        <v/>
      </c>
      <c r="AM94" s="63" t="str">
        <f t="shared" si="359"/>
        <v/>
      </c>
      <c r="AN94" s="63" t="str">
        <f t="shared" si="360"/>
        <v/>
      </c>
    </row>
    <row r="95" spans="1:40" ht="24.5" thickTop="1" thickBot="1" x14ac:dyDescent="0.55000000000000004">
      <c r="C95" s="124"/>
      <c r="D95" s="125"/>
      <c r="E95" s="51"/>
      <c r="F95" s="52"/>
      <c r="G95" s="52"/>
      <c r="H95" s="51"/>
      <c r="I95" s="51"/>
      <c r="J95" s="53"/>
      <c r="K95" s="53"/>
      <c r="L95" s="54" t="str">
        <f>IF(C95="","",_xlfn.CONCAT("            { line: ","""",C95,", ",M95:AN95,""", sC: ","""",B95,"""},"))</f>
        <v/>
      </c>
      <c r="M95" s="55" t="str">
        <f t="shared" si="335"/>
        <v/>
      </c>
      <c r="N95" s="56" t="str">
        <f t="shared" si="336"/>
        <v/>
      </c>
      <c r="O95" s="57" t="str">
        <f t="shared" si="337"/>
        <v/>
      </c>
      <c r="P95" s="58" t="str">
        <f t="shared" si="338"/>
        <v/>
      </c>
      <c r="Q95" s="59" t="str">
        <f t="shared" si="339"/>
        <v/>
      </c>
      <c r="R95" s="60" t="str">
        <f t="shared" si="112"/>
        <v/>
      </c>
      <c r="S95" s="55" t="str">
        <f t="shared" si="340"/>
        <v/>
      </c>
      <c r="T95" s="61" t="str">
        <f t="shared" si="341"/>
        <v/>
      </c>
      <c r="U95" s="62" t="str">
        <f t="shared" si="342"/>
        <v/>
      </c>
      <c r="V95" s="63" t="str">
        <f t="shared" si="343"/>
        <v/>
      </c>
      <c r="W95" s="64" t="str">
        <f t="shared" si="344"/>
        <v/>
      </c>
      <c r="X95" s="63" t="str">
        <f t="shared" si="345"/>
        <v/>
      </c>
      <c r="Y95" s="63" t="str">
        <f t="shared" si="113"/>
        <v/>
      </c>
      <c r="Z95" s="55" t="str">
        <f t="shared" si="346"/>
        <v/>
      </c>
      <c r="AA95" s="65" t="str">
        <f t="shared" si="347"/>
        <v/>
      </c>
      <c r="AB95" s="56" t="str">
        <f t="shared" si="348"/>
        <v/>
      </c>
      <c r="AC95" s="66" t="str">
        <f t="shared" si="349"/>
        <v/>
      </c>
      <c r="AD95" s="58" t="str">
        <f t="shared" si="350"/>
        <v/>
      </c>
      <c r="AE95" s="67" t="str">
        <f t="shared" si="351"/>
        <v/>
      </c>
      <c r="AF95" s="60" t="str">
        <f t="shared" si="352"/>
        <v/>
      </c>
      <c r="AG95" s="60" t="str">
        <f t="shared" si="353"/>
        <v/>
      </c>
      <c r="AH95" s="68" t="str">
        <f t="shared" si="354"/>
        <v/>
      </c>
      <c r="AI95" s="69" t="str">
        <f t="shared" si="355"/>
        <v/>
      </c>
      <c r="AJ95" s="63" t="str">
        <f t="shared" si="356"/>
        <v/>
      </c>
      <c r="AK95" s="63" t="str">
        <f t="shared" si="357"/>
        <v/>
      </c>
      <c r="AL95" s="63" t="str">
        <f t="shared" si="358"/>
        <v/>
      </c>
      <c r="AM95" s="63" t="str">
        <f t="shared" si="359"/>
        <v/>
      </c>
      <c r="AN95" s="63" t="str">
        <f t="shared" si="360"/>
        <v/>
      </c>
    </row>
    <row r="96" spans="1:40" ht="36.5" thickTop="1" thickBot="1" x14ac:dyDescent="0.55000000000000004">
      <c r="A96" s="75"/>
      <c r="B96" s="75"/>
      <c r="C96" s="75" t="s">
        <v>2401</v>
      </c>
      <c r="D96" s="76"/>
      <c r="E96" s="76"/>
      <c r="F96" s="76"/>
      <c r="G96" s="76"/>
      <c r="H96" s="76"/>
      <c r="I96" s="76"/>
      <c r="J96" s="76"/>
      <c r="K96" s="76"/>
      <c r="L96" s="123" t="s">
        <v>998</v>
      </c>
      <c r="M96" s="126"/>
      <c r="N96" s="56"/>
      <c r="O96" s="127"/>
      <c r="P96" s="58"/>
      <c r="Q96" s="128"/>
      <c r="R96" s="60" t="str">
        <f t="shared" si="6"/>
        <v/>
      </c>
      <c r="S96" s="126"/>
      <c r="T96" s="129"/>
      <c r="U96" s="130"/>
      <c r="V96" s="131"/>
      <c r="W96" s="132"/>
      <c r="X96" s="131"/>
      <c r="Y96" s="131"/>
      <c r="Z96" s="126"/>
      <c r="AA96" s="65"/>
      <c r="AB96" s="56"/>
      <c r="AC96" s="66"/>
      <c r="AD96" s="58"/>
      <c r="AE96" s="67"/>
      <c r="AF96" s="60"/>
      <c r="AG96" s="60"/>
      <c r="AH96" s="65"/>
      <c r="AI96" s="133"/>
      <c r="AJ96" s="131"/>
      <c r="AK96" s="131"/>
      <c r="AL96" s="131"/>
      <c r="AM96" s="131"/>
      <c r="AN96" s="131"/>
    </row>
    <row r="97" spans="3:40" ht="24.5" hidden="1" outlineLevel="1" thickTop="1" thickBot="1" x14ac:dyDescent="0.55000000000000004">
      <c r="C97" s="124"/>
      <c r="D97" s="125"/>
      <c r="E97" s="51"/>
      <c r="F97" s="52"/>
      <c r="G97" s="52"/>
      <c r="H97" s="51"/>
      <c r="I97" s="51"/>
      <c r="J97" s="53"/>
      <c r="K97" s="53"/>
      <c r="L97" s="54" t="str">
        <f t="shared" ref="L97:L139" si="361">IF(C97="","",_xlfn.CONCAT("            { line: ","""",C97,", ",M97:AN97,""", sC: ","""",B97,"""},"))</f>
        <v/>
      </c>
      <c r="M97" s="55" t="str">
        <f t="shared" ref="M97:M139" si="362">IF(N97="","","(")</f>
        <v/>
      </c>
      <c r="N97" s="56" t="str">
        <f t="shared" si="2"/>
        <v/>
      </c>
      <c r="O97" s="57" t="str">
        <f t="shared" ref="O97:O139" si="363">IF(N97="","",",")</f>
        <v/>
      </c>
      <c r="P97" s="58" t="str">
        <f t="shared" si="4"/>
        <v/>
      </c>
      <c r="Q97" s="59" t="str">
        <f t="shared" ref="Q97:Q139" si="364">IF(N97="","",",")</f>
        <v/>
      </c>
      <c r="R97" s="60" t="str">
        <f t="shared" si="6"/>
        <v/>
      </c>
      <c r="S97" s="55" t="str">
        <f t="shared" ref="S97:S139" si="365">IF(N97="","",")")</f>
        <v/>
      </c>
      <c r="T97" s="61" t="str">
        <f t="shared" ref="T97:T139" si="366">IF(U97="","","(")</f>
        <v/>
      </c>
      <c r="U97" s="62" t="str">
        <f t="shared" si="9"/>
        <v/>
      </c>
      <c r="V97" s="63" t="str">
        <f t="shared" ref="V97:V139" si="367">IF(U97="","",",")</f>
        <v/>
      </c>
      <c r="W97" s="64" t="str">
        <f t="shared" si="11"/>
        <v/>
      </c>
      <c r="X97" s="63" t="str">
        <f t="shared" ref="X97:X139" si="368">IF(U97="","",",")</f>
        <v/>
      </c>
      <c r="Y97" s="63" t="str">
        <f t="shared" ref="Y97:Y139" si="369">IF(U97="","",250)</f>
        <v/>
      </c>
      <c r="Z97" s="55" t="str">
        <f t="shared" ref="Z97:Z139" si="370">IF(U97="","",")")</f>
        <v/>
      </c>
      <c r="AA97" s="65" t="str">
        <f t="shared" ref="AA97:AA139" si="371">IF(AB97="","","(")</f>
        <v/>
      </c>
      <c r="AB97" s="56" t="str">
        <f t="shared" si="16"/>
        <v/>
      </c>
      <c r="AC97" s="66" t="str">
        <f t="shared" ref="AC97:AC139" si="372">IF(AB97="","",",")</f>
        <v/>
      </c>
      <c r="AD97" s="58" t="str">
        <f t="shared" ref="AD97:AD139" si="373">IF(I97="","",I97)</f>
        <v/>
      </c>
      <c r="AE97" s="67" t="str">
        <f t="shared" ref="AE97:AE139" si="374">IF(AB97="","",",")</f>
        <v/>
      </c>
      <c r="AF97" s="60" t="str">
        <f t="shared" ref="AF97:AF139" si="375">IF(AB97="","",350)</f>
        <v/>
      </c>
      <c r="AG97" s="60" t="str">
        <f t="shared" ref="AG97:AG139" si="376">IF(AB97="","",")")</f>
        <v/>
      </c>
      <c r="AH97" s="68" t="str">
        <f t="shared" ref="AH97:AH139" si="377">IF(AI97="","","(")</f>
        <v/>
      </c>
      <c r="AI97" s="69" t="str">
        <f t="shared" si="23"/>
        <v/>
      </c>
      <c r="AJ97" s="63" t="str">
        <f t="shared" ref="AJ97:AJ139" si="378">IF(AI97="","",",")</f>
        <v/>
      </c>
      <c r="AK97" s="63" t="str">
        <f t="shared" ref="AK97:AK139" si="379">IF(K97="","",K97)</f>
        <v/>
      </c>
      <c r="AL97" s="63" t="str">
        <f t="shared" ref="AL97:AL139" si="380">IF(AI97="","",",")</f>
        <v/>
      </c>
      <c r="AM97" s="63" t="str">
        <f t="shared" ref="AM97:AM139" si="381">IF(AI97="","",450)</f>
        <v/>
      </c>
      <c r="AN97" s="63" t="str">
        <f t="shared" ref="AN97:AN139" si="382">IF(AI97="","",")")</f>
        <v/>
      </c>
    </row>
    <row r="98" spans="3:40" ht="24.5" hidden="1" outlineLevel="1" thickTop="1" thickBot="1" x14ac:dyDescent="0.55000000000000004">
      <c r="C98" s="124"/>
      <c r="D98" s="125"/>
      <c r="E98" s="51"/>
      <c r="F98" s="52"/>
      <c r="G98" s="52"/>
      <c r="H98" s="51"/>
      <c r="I98" s="51"/>
      <c r="J98" s="53"/>
      <c r="K98" s="53"/>
      <c r="L98" s="54" t="str">
        <f t="shared" si="361"/>
        <v/>
      </c>
      <c r="M98" s="55" t="str">
        <f t="shared" si="362"/>
        <v/>
      </c>
      <c r="N98" s="56" t="str">
        <f t="shared" si="2"/>
        <v/>
      </c>
      <c r="O98" s="57" t="str">
        <f t="shared" si="363"/>
        <v/>
      </c>
      <c r="P98" s="58" t="str">
        <f t="shared" si="4"/>
        <v/>
      </c>
      <c r="Q98" s="59" t="str">
        <f t="shared" si="364"/>
        <v/>
      </c>
      <c r="R98" s="60" t="str">
        <f t="shared" si="6"/>
        <v/>
      </c>
      <c r="S98" s="55" t="str">
        <f t="shared" si="365"/>
        <v/>
      </c>
      <c r="T98" s="61" t="str">
        <f t="shared" si="366"/>
        <v/>
      </c>
      <c r="U98" s="62" t="str">
        <f t="shared" si="9"/>
        <v/>
      </c>
      <c r="V98" s="63" t="str">
        <f t="shared" si="367"/>
        <v/>
      </c>
      <c r="W98" s="64" t="str">
        <f t="shared" si="11"/>
        <v/>
      </c>
      <c r="X98" s="63" t="str">
        <f t="shared" si="368"/>
        <v/>
      </c>
      <c r="Y98" s="63" t="str">
        <f t="shared" si="369"/>
        <v/>
      </c>
      <c r="Z98" s="55" t="str">
        <f t="shared" si="370"/>
        <v/>
      </c>
      <c r="AA98" s="65" t="str">
        <f t="shared" si="371"/>
        <v/>
      </c>
      <c r="AB98" s="56" t="str">
        <f t="shared" si="16"/>
        <v/>
      </c>
      <c r="AC98" s="66" t="str">
        <f t="shared" si="372"/>
        <v/>
      </c>
      <c r="AD98" s="58" t="str">
        <f t="shared" si="373"/>
        <v/>
      </c>
      <c r="AE98" s="67" t="str">
        <f t="shared" si="374"/>
        <v/>
      </c>
      <c r="AF98" s="60" t="str">
        <f t="shared" si="375"/>
        <v/>
      </c>
      <c r="AG98" s="60" t="str">
        <f t="shared" si="376"/>
        <v/>
      </c>
      <c r="AH98" s="68" t="str">
        <f t="shared" si="377"/>
        <v/>
      </c>
      <c r="AI98" s="69" t="str">
        <f t="shared" si="23"/>
        <v/>
      </c>
      <c r="AJ98" s="63" t="str">
        <f t="shared" si="378"/>
        <v/>
      </c>
      <c r="AK98" s="63" t="str">
        <f t="shared" si="379"/>
        <v/>
      </c>
      <c r="AL98" s="63" t="str">
        <f t="shared" si="380"/>
        <v/>
      </c>
      <c r="AM98" s="63" t="str">
        <f t="shared" si="381"/>
        <v/>
      </c>
      <c r="AN98" s="63" t="str">
        <f t="shared" si="382"/>
        <v/>
      </c>
    </row>
    <row r="99" spans="3:40" ht="24.5" hidden="1" outlineLevel="1" thickTop="1" thickBot="1" x14ac:dyDescent="0.55000000000000004">
      <c r="C99" s="124"/>
      <c r="D99" s="125"/>
      <c r="E99" s="51"/>
      <c r="F99" s="52"/>
      <c r="G99" s="52"/>
      <c r="H99" s="51"/>
      <c r="I99" s="51"/>
      <c r="J99" s="53"/>
      <c r="K99" s="53"/>
      <c r="L99" s="54" t="str">
        <f t="shared" si="361"/>
        <v/>
      </c>
      <c r="M99" s="55" t="str">
        <f t="shared" si="362"/>
        <v/>
      </c>
      <c r="N99" s="56" t="str">
        <f t="shared" si="2"/>
        <v/>
      </c>
      <c r="O99" s="57" t="str">
        <f t="shared" si="363"/>
        <v/>
      </c>
      <c r="P99" s="58" t="str">
        <f t="shared" si="4"/>
        <v/>
      </c>
      <c r="Q99" s="59" t="str">
        <f t="shared" si="364"/>
        <v/>
      </c>
      <c r="R99" s="60" t="str">
        <f t="shared" si="6"/>
        <v/>
      </c>
      <c r="S99" s="55" t="str">
        <f t="shared" si="365"/>
        <v/>
      </c>
      <c r="T99" s="61" t="str">
        <f t="shared" si="366"/>
        <v/>
      </c>
      <c r="U99" s="62" t="str">
        <f t="shared" si="9"/>
        <v/>
      </c>
      <c r="V99" s="63" t="str">
        <f t="shared" si="367"/>
        <v/>
      </c>
      <c r="W99" s="64" t="str">
        <f t="shared" si="11"/>
        <v/>
      </c>
      <c r="X99" s="63" t="str">
        <f t="shared" si="368"/>
        <v/>
      </c>
      <c r="Y99" s="63" t="str">
        <f t="shared" si="369"/>
        <v/>
      </c>
      <c r="Z99" s="55" t="str">
        <f t="shared" si="370"/>
        <v/>
      </c>
      <c r="AA99" s="65" t="str">
        <f t="shared" si="371"/>
        <v/>
      </c>
      <c r="AB99" s="56" t="str">
        <f t="shared" si="16"/>
        <v/>
      </c>
      <c r="AC99" s="66" t="str">
        <f t="shared" si="372"/>
        <v/>
      </c>
      <c r="AD99" s="58" t="str">
        <f t="shared" si="373"/>
        <v/>
      </c>
      <c r="AE99" s="67" t="str">
        <f t="shared" si="374"/>
        <v/>
      </c>
      <c r="AF99" s="60" t="str">
        <f t="shared" si="375"/>
        <v/>
      </c>
      <c r="AG99" s="60" t="str">
        <f t="shared" si="376"/>
        <v/>
      </c>
      <c r="AH99" s="68" t="str">
        <f t="shared" si="377"/>
        <v/>
      </c>
      <c r="AI99" s="69" t="str">
        <f t="shared" si="23"/>
        <v/>
      </c>
      <c r="AJ99" s="63" t="str">
        <f t="shared" si="378"/>
        <v/>
      </c>
      <c r="AK99" s="63" t="str">
        <f t="shared" si="379"/>
        <v/>
      </c>
      <c r="AL99" s="63" t="str">
        <f t="shared" si="380"/>
        <v/>
      </c>
      <c r="AM99" s="63" t="str">
        <f t="shared" si="381"/>
        <v/>
      </c>
      <c r="AN99" s="63" t="str">
        <f t="shared" si="382"/>
        <v/>
      </c>
    </row>
    <row r="100" spans="3:40" ht="24.5" hidden="1" outlineLevel="1" thickTop="1" thickBot="1" x14ac:dyDescent="0.55000000000000004">
      <c r="C100" s="124"/>
      <c r="D100" s="125"/>
      <c r="E100" s="51"/>
      <c r="F100" s="52"/>
      <c r="G100" s="52"/>
      <c r="H100" s="51"/>
      <c r="I100" s="51"/>
      <c r="J100" s="53"/>
      <c r="K100" s="53"/>
      <c r="L100" s="54" t="str">
        <f t="shared" si="361"/>
        <v/>
      </c>
      <c r="M100" s="55" t="str">
        <f t="shared" si="362"/>
        <v/>
      </c>
      <c r="N100" s="56" t="str">
        <f t="shared" si="2"/>
        <v/>
      </c>
      <c r="O100" s="57" t="str">
        <f t="shared" si="363"/>
        <v/>
      </c>
      <c r="P100" s="58" t="str">
        <f t="shared" si="4"/>
        <v/>
      </c>
      <c r="Q100" s="59" t="str">
        <f t="shared" si="364"/>
        <v/>
      </c>
      <c r="R100" s="60" t="str">
        <f t="shared" si="6"/>
        <v/>
      </c>
      <c r="S100" s="55" t="str">
        <f t="shared" si="365"/>
        <v/>
      </c>
      <c r="T100" s="61" t="str">
        <f t="shared" si="366"/>
        <v/>
      </c>
      <c r="U100" s="62" t="str">
        <f t="shared" si="9"/>
        <v/>
      </c>
      <c r="V100" s="63" t="str">
        <f t="shared" si="367"/>
        <v/>
      </c>
      <c r="W100" s="64" t="str">
        <f t="shared" si="11"/>
        <v/>
      </c>
      <c r="X100" s="63" t="str">
        <f t="shared" si="368"/>
        <v/>
      </c>
      <c r="Y100" s="63" t="str">
        <f t="shared" si="369"/>
        <v/>
      </c>
      <c r="Z100" s="55" t="str">
        <f t="shared" si="370"/>
        <v/>
      </c>
      <c r="AA100" s="65" t="str">
        <f t="shared" si="371"/>
        <v/>
      </c>
      <c r="AB100" s="56" t="str">
        <f t="shared" si="16"/>
        <v/>
      </c>
      <c r="AC100" s="66" t="str">
        <f t="shared" si="372"/>
        <v/>
      </c>
      <c r="AD100" s="58" t="str">
        <f t="shared" si="373"/>
        <v/>
      </c>
      <c r="AE100" s="67" t="str">
        <f t="shared" si="374"/>
        <v/>
      </c>
      <c r="AF100" s="60" t="str">
        <f t="shared" si="375"/>
        <v/>
      </c>
      <c r="AG100" s="60" t="str">
        <f t="shared" si="376"/>
        <v/>
      </c>
      <c r="AH100" s="68" t="str">
        <f t="shared" si="377"/>
        <v/>
      </c>
      <c r="AI100" s="69" t="str">
        <f t="shared" si="23"/>
        <v/>
      </c>
      <c r="AJ100" s="63" t="str">
        <f t="shared" si="378"/>
        <v/>
      </c>
      <c r="AK100" s="63" t="str">
        <f t="shared" si="379"/>
        <v/>
      </c>
      <c r="AL100" s="63" t="str">
        <f t="shared" si="380"/>
        <v/>
      </c>
      <c r="AM100" s="63" t="str">
        <f t="shared" si="381"/>
        <v/>
      </c>
      <c r="AN100" s="63" t="str">
        <f t="shared" si="382"/>
        <v/>
      </c>
    </row>
    <row r="101" spans="3:40" ht="24.5" hidden="1" outlineLevel="1" thickTop="1" thickBot="1" x14ac:dyDescent="0.55000000000000004">
      <c r="C101" s="124"/>
      <c r="D101" s="125"/>
      <c r="E101" s="51"/>
      <c r="F101" s="52"/>
      <c r="G101" s="52"/>
      <c r="H101" s="51"/>
      <c r="I101" s="51"/>
      <c r="J101" s="53"/>
      <c r="K101" s="53"/>
      <c r="L101" s="54" t="str">
        <f t="shared" si="361"/>
        <v/>
      </c>
      <c r="M101" s="55" t="str">
        <f t="shared" si="362"/>
        <v/>
      </c>
      <c r="N101" s="56" t="str">
        <f t="shared" si="2"/>
        <v/>
      </c>
      <c r="O101" s="57" t="str">
        <f t="shared" si="363"/>
        <v/>
      </c>
      <c r="P101" s="58" t="str">
        <f t="shared" si="4"/>
        <v/>
      </c>
      <c r="Q101" s="59" t="str">
        <f t="shared" si="364"/>
        <v/>
      </c>
      <c r="R101" s="60" t="str">
        <f t="shared" si="6"/>
        <v/>
      </c>
      <c r="S101" s="55" t="str">
        <f t="shared" si="365"/>
        <v/>
      </c>
      <c r="T101" s="61" t="str">
        <f t="shared" si="366"/>
        <v/>
      </c>
      <c r="U101" s="62" t="str">
        <f t="shared" si="9"/>
        <v/>
      </c>
      <c r="V101" s="63" t="str">
        <f t="shared" si="367"/>
        <v/>
      </c>
      <c r="W101" s="64" t="str">
        <f t="shared" si="11"/>
        <v/>
      </c>
      <c r="X101" s="63" t="str">
        <f t="shared" si="368"/>
        <v/>
      </c>
      <c r="Y101" s="63" t="str">
        <f t="shared" si="369"/>
        <v/>
      </c>
      <c r="Z101" s="55" t="str">
        <f t="shared" si="370"/>
        <v/>
      </c>
      <c r="AA101" s="65" t="str">
        <f t="shared" si="371"/>
        <v/>
      </c>
      <c r="AB101" s="56" t="str">
        <f t="shared" si="16"/>
        <v/>
      </c>
      <c r="AC101" s="66" t="str">
        <f t="shared" si="372"/>
        <v/>
      </c>
      <c r="AD101" s="58" t="str">
        <f t="shared" si="373"/>
        <v/>
      </c>
      <c r="AE101" s="67" t="str">
        <f t="shared" si="374"/>
        <v/>
      </c>
      <c r="AF101" s="60" t="str">
        <f t="shared" si="375"/>
        <v/>
      </c>
      <c r="AG101" s="60" t="str">
        <f t="shared" si="376"/>
        <v/>
      </c>
      <c r="AH101" s="68" t="str">
        <f t="shared" si="377"/>
        <v/>
      </c>
      <c r="AI101" s="69" t="str">
        <f t="shared" si="23"/>
        <v/>
      </c>
      <c r="AJ101" s="63" t="str">
        <f t="shared" si="378"/>
        <v/>
      </c>
      <c r="AK101" s="63" t="str">
        <f t="shared" si="379"/>
        <v/>
      </c>
      <c r="AL101" s="63" t="str">
        <f t="shared" si="380"/>
        <v/>
      </c>
      <c r="AM101" s="63" t="str">
        <f t="shared" si="381"/>
        <v/>
      </c>
      <c r="AN101" s="63" t="str">
        <f t="shared" si="382"/>
        <v/>
      </c>
    </row>
    <row r="102" spans="3:40" ht="24.5" hidden="1" outlineLevel="1" thickTop="1" thickBot="1" x14ac:dyDescent="0.55000000000000004">
      <c r="C102" s="124"/>
      <c r="D102" s="125"/>
      <c r="E102" s="51"/>
      <c r="F102" s="52"/>
      <c r="G102" s="52"/>
      <c r="H102" s="51"/>
      <c r="I102" s="51"/>
      <c r="J102" s="53"/>
      <c r="K102" s="53"/>
      <c r="L102" s="54" t="str">
        <f t="shared" si="361"/>
        <v/>
      </c>
      <c r="M102" s="55" t="str">
        <f t="shared" si="362"/>
        <v/>
      </c>
      <c r="N102" s="56" t="str">
        <f t="shared" si="2"/>
        <v/>
      </c>
      <c r="O102" s="57" t="str">
        <f t="shared" si="363"/>
        <v/>
      </c>
      <c r="P102" s="58" t="str">
        <f t="shared" si="4"/>
        <v/>
      </c>
      <c r="Q102" s="59" t="str">
        <f t="shared" si="364"/>
        <v/>
      </c>
      <c r="R102" s="60" t="str">
        <f t="shared" si="6"/>
        <v/>
      </c>
      <c r="S102" s="55" t="str">
        <f t="shared" si="365"/>
        <v/>
      </c>
      <c r="T102" s="61" t="str">
        <f t="shared" si="366"/>
        <v/>
      </c>
      <c r="U102" s="62" t="str">
        <f t="shared" si="9"/>
        <v/>
      </c>
      <c r="V102" s="63" t="str">
        <f t="shared" si="367"/>
        <v/>
      </c>
      <c r="W102" s="64" t="str">
        <f t="shared" si="11"/>
        <v/>
      </c>
      <c r="X102" s="63" t="str">
        <f t="shared" si="368"/>
        <v/>
      </c>
      <c r="Y102" s="63" t="str">
        <f t="shared" si="369"/>
        <v/>
      </c>
      <c r="Z102" s="55" t="str">
        <f t="shared" si="370"/>
        <v/>
      </c>
      <c r="AA102" s="65" t="str">
        <f t="shared" si="371"/>
        <v/>
      </c>
      <c r="AB102" s="56" t="str">
        <f t="shared" si="16"/>
        <v/>
      </c>
      <c r="AC102" s="66" t="str">
        <f t="shared" si="372"/>
        <v/>
      </c>
      <c r="AD102" s="58" t="str">
        <f t="shared" si="373"/>
        <v/>
      </c>
      <c r="AE102" s="67" t="str">
        <f t="shared" si="374"/>
        <v/>
      </c>
      <c r="AF102" s="60" t="str">
        <f t="shared" si="375"/>
        <v/>
      </c>
      <c r="AG102" s="60" t="str">
        <f t="shared" si="376"/>
        <v/>
      </c>
      <c r="AH102" s="68" t="str">
        <f t="shared" si="377"/>
        <v/>
      </c>
      <c r="AI102" s="69" t="str">
        <f t="shared" si="23"/>
        <v/>
      </c>
      <c r="AJ102" s="63" t="str">
        <f t="shared" si="378"/>
        <v/>
      </c>
      <c r="AK102" s="63" t="str">
        <f t="shared" si="379"/>
        <v/>
      </c>
      <c r="AL102" s="63" t="str">
        <f t="shared" si="380"/>
        <v/>
      </c>
      <c r="AM102" s="63" t="str">
        <f t="shared" si="381"/>
        <v/>
      </c>
      <c r="AN102" s="63" t="str">
        <f t="shared" si="382"/>
        <v/>
      </c>
    </row>
    <row r="103" spans="3:40" ht="24.5" hidden="1" outlineLevel="1" thickTop="1" thickBot="1" x14ac:dyDescent="0.55000000000000004">
      <c r="C103" s="124"/>
      <c r="D103" s="125"/>
      <c r="E103" s="51"/>
      <c r="F103" s="52"/>
      <c r="G103" s="52"/>
      <c r="H103" s="51"/>
      <c r="I103" s="51"/>
      <c r="J103" s="53"/>
      <c r="K103" s="53"/>
      <c r="L103" s="54" t="str">
        <f t="shared" si="361"/>
        <v/>
      </c>
      <c r="M103" s="55" t="str">
        <f t="shared" si="362"/>
        <v/>
      </c>
      <c r="N103" s="56" t="str">
        <f t="shared" si="2"/>
        <v/>
      </c>
      <c r="O103" s="57" t="str">
        <f t="shared" si="363"/>
        <v/>
      </c>
      <c r="P103" s="58" t="str">
        <f t="shared" si="4"/>
        <v/>
      </c>
      <c r="Q103" s="59" t="str">
        <f t="shared" si="364"/>
        <v/>
      </c>
      <c r="R103" s="60" t="str">
        <f t="shared" si="6"/>
        <v/>
      </c>
      <c r="S103" s="55" t="str">
        <f t="shared" si="365"/>
        <v/>
      </c>
      <c r="T103" s="61" t="str">
        <f t="shared" si="366"/>
        <v/>
      </c>
      <c r="U103" s="62" t="str">
        <f t="shared" si="9"/>
        <v/>
      </c>
      <c r="V103" s="63" t="str">
        <f t="shared" si="367"/>
        <v/>
      </c>
      <c r="W103" s="64" t="str">
        <f t="shared" si="11"/>
        <v/>
      </c>
      <c r="X103" s="63" t="str">
        <f t="shared" si="368"/>
        <v/>
      </c>
      <c r="Y103" s="63" t="str">
        <f t="shared" si="369"/>
        <v/>
      </c>
      <c r="Z103" s="55" t="str">
        <f t="shared" si="370"/>
        <v/>
      </c>
      <c r="AA103" s="65" t="str">
        <f t="shared" si="371"/>
        <v/>
      </c>
      <c r="AB103" s="56" t="str">
        <f t="shared" si="16"/>
        <v/>
      </c>
      <c r="AC103" s="66" t="str">
        <f t="shared" si="372"/>
        <v/>
      </c>
      <c r="AD103" s="58" t="str">
        <f t="shared" si="373"/>
        <v/>
      </c>
      <c r="AE103" s="67" t="str">
        <f t="shared" si="374"/>
        <v/>
      </c>
      <c r="AF103" s="60" t="str">
        <f t="shared" si="375"/>
        <v/>
      </c>
      <c r="AG103" s="60" t="str">
        <f t="shared" si="376"/>
        <v/>
      </c>
      <c r="AH103" s="68" t="str">
        <f t="shared" si="377"/>
        <v/>
      </c>
      <c r="AI103" s="69" t="str">
        <f t="shared" si="23"/>
        <v/>
      </c>
      <c r="AJ103" s="63" t="str">
        <f t="shared" si="378"/>
        <v/>
      </c>
      <c r="AK103" s="63" t="str">
        <f t="shared" si="379"/>
        <v/>
      </c>
      <c r="AL103" s="63" t="str">
        <f t="shared" si="380"/>
        <v/>
      </c>
      <c r="AM103" s="63" t="str">
        <f t="shared" si="381"/>
        <v/>
      </c>
      <c r="AN103" s="63" t="str">
        <f t="shared" si="382"/>
        <v/>
      </c>
    </row>
    <row r="104" spans="3:40" ht="24.5" hidden="1" outlineLevel="1" thickTop="1" thickBot="1" x14ac:dyDescent="0.55000000000000004">
      <c r="C104" s="124"/>
      <c r="D104" s="125"/>
      <c r="E104" s="51"/>
      <c r="F104" s="52"/>
      <c r="G104" s="52"/>
      <c r="H104" s="51"/>
      <c r="I104" s="51"/>
      <c r="J104" s="53"/>
      <c r="K104" s="53"/>
      <c r="L104" s="54" t="str">
        <f t="shared" si="361"/>
        <v/>
      </c>
      <c r="M104" s="55" t="str">
        <f t="shared" si="362"/>
        <v/>
      </c>
      <c r="N104" s="56" t="str">
        <f t="shared" si="2"/>
        <v/>
      </c>
      <c r="O104" s="57" t="str">
        <f t="shared" si="363"/>
        <v/>
      </c>
      <c r="P104" s="58" t="str">
        <f t="shared" si="4"/>
        <v/>
      </c>
      <c r="Q104" s="59" t="str">
        <f t="shared" si="364"/>
        <v/>
      </c>
      <c r="R104" s="60" t="str">
        <f t="shared" si="6"/>
        <v/>
      </c>
      <c r="S104" s="55" t="str">
        <f t="shared" si="365"/>
        <v/>
      </c>
      <c r="T104" s="61" t="str">
        <f t="shared" si="366"/>
        <v/>
      </c>
      <c r="U104" s="62" t="str">
        <f t="shared" si="9"/>
        <v/>
      </c>
      <c r="V104" s="63" t="str">
        <f t="shared" si="367"/>
        <v/>
      </c>
      <c r="W104" s="64" t="str">
        <f t="shared" si="11"/>
        <v/>
      </c>
      <c r="X104" s="63" t="str">
        <f t="shared" si="368"/>
        <v/>
      </c>
      <c r="Y104" s="63" t="str">
        <f t="shared" si="369"/>
        <v/>
      </c>
      <c r="Z104" s="55" t="str">
        <f t="shared" si="370"/>
        <v/>
      </c>
      <c r="AA104" s="65" t="str">
        <f t="shared" si="371"/>
        <v/>
      </c>
      <c r="AB104" s="56" t="str">
        <f t="shared" si="16"/>
        <v/>
      </c>
      <c r="AC104" s="66" t="str">
        <f t="shared" si="372"/>
        <v/>
      </c>
      <c r="AD104" s="58" t="str">
        <f t="shared" si="373"/>
        <v/>
      </c>
      <c r="AE104" s="67" t="str">
        <f t="shared" si="374"/>
        <v/>
      </c>
      <c r="AF104" s="60" t="str">
        <f t="shared" si="375"/>
        <v/>
      </c>
      <c r="AG104" s="60" t="str">
        <f t="shared" si="376"/>
        <v/>
      </c>
      <c r="AH104" s="68" t="str">
        <f t="shared" si="377"/>
        <v/>
      </c>
      <c r="AI104" s="69" t="str">
        <f t="shared" si="23"/>
        <v/>
      </c>
      <c r="AJ104" s="63" t="str">
        <f t="shared" si="378"/>
        <v/>
      </c>
      <c r="AK104" s="63" t="str">
        <f t="shared" si="379"/>
        <v/>
      </c>
      <c r="AL104" s="63" t="str">
        <f t="shared" si="380"/>
        <v/>
      </c>
      <c r="AM104" s="63" t="str">
        <f t="shared" si="381"/>
        <v/>
      </c>
      <c r="AN104" s="63" t="str">
        <f t="shared" si="382"/>
        <v/>
      </c>
    </row>
    <row r="105" spans="3:40" ht="24.5" hidden="1" outlineLevel="1" thickTop="1" thickBot="1" x14ac:dyDescent="0.55000000000000004">
      <c r="C105" s="124"/>
      <c r="D105" s="125"/>
      <c r="E105" s="51"/>
      <c r="F105" s="52"/>
      <c r="G105" s="52"/>
      <c r="H105" s="51"/>
      <c r="I105" s="51"/>
      <c r="J105" s="53"/>
      <c r="K105" s="53"/>
      <c r="L105" s="54" t="str">
        <f t="shared" si="361"/>
        <v/>
      </c>
      <c r="M105" s="55" t="str">
        <f t="shared" si="362"/>
        <v/>
      </c>
      <c r="N105" s="56" t="str">
        <f t="shared" si="2"/>
        <v/>
      </c>
      <c r="O105" s="57" t="str">
        <f t="shared" si="363"/>
        <v/>
      </c>
      <c r="P105" s="58" t="str">
        <f t="shared" si="4"/>
        <v/>
      </c>
      <c r="Q105" s="59" t="str">
        <f t="shared" si="364"/>
        <v/>
      </c>
      <c r="R105" s="60" t="str">
        <f t="shared" si="6"/>
        <v/>
      </c>
      <c r="S105" s="55" t="str">
        <f t="shared" si="365"/>
        <v/>
      </c>
      <c r="T105" s="61" t="str">
        <f t="shared" si="366"/>
        <v/>
      </c>
      <c r="U105" s="62" t="str">
        <f t="shared" si="9"/>
        <v/>
      </c>
      <c r="V105" s="63" t="str">
        <f t="shared" si="367"/>
        <v/>
      </c>
      <c r="W105" s="64" t="str">
        <f t="shared" si="11"/>
        <v/>
      </c>
      <c r="X105" s="63" t="str">
        <f t="shared" si="368"/>
        <v/>
      </c>
      <c r="Y105" s="63" t="str">
        <f t="shared" si="369"/>
        <v/>
      </c>
      <c r="Z105" s="55" t="str">
        <f t="shared" si="370"/>
        <v/>
      </c>
      <c r="AA105" s="65" t="str">
        <f t="shared" si="371"/>
        <v/>
      </c>
      <c r="AB105" s="56" t="str">
        <f t="shared" si="16"/>
        <v/>
      </c>
      <c r="AC105" s="66" t="str">
        <f t="shared" si="372"/>
        <v/>
      </c>
      <c r="AD105" s="58" t="str">
        <f t="shared" si="373"/>
        <v/>
      </c>
      <c r="AE105" s="67" t="str">
        <f t="shared" si="374"/>
        <v/>
      </c>
      <c r="AF105" s="60" t="str">
        <f t="shared" si="375"/>
        <v/>
      </c>
      <c r="AG105" s="60" t="str">
        <f t="shared" si="376"/>
        <v/>
      </c>
      <c r="AH105" s="68" t="str">
        <f t="shared" si="377"/>
        <v/>
      </c>
      <c r="AI105" s="69" t="str">
        <f t="shared" si="23"/>
        <v/>
      </c>
      <c r="AJ105" s="63" t="str">
        <f t="shared" si="378"/>
        <v/>
      </c>
      <c r="AK105" s="63" t="str">
        <f t="shared" si="379"/>
        <v/>
      </c>
      <c r="AL105" s="63" t="str">
        <f t="shared" si="380"/>
        <v/>
      </c>
      <c r="AM105" s="63" t="str">
        <f t="shared" si="381"/>
        <v/>
      </c>
      <c r="AN105" s="63" t="str">
        <f t="shared" si="382"/>
        <v/>
      </c>
    </row>
    <row r="106" spans="3:40" ht="24.5" hidden="1" outlineLevel="1" thickTop="1" thickBot="1" x14ac:dyDescent="0.55000000000000004">
      <c r="C106" s="124"/>
      <c r="D106" s="125"/>
      <c r="E106" s="51"/>
      <c r="F106" s="52"/>
      <c r="G106" s="52"/>
      <c r="H106" s="51"/>
      <c r="I106" s="51"/>
      <c r="J106" s="53"/>
      <c r="K106" s="53"/>
      <c r="L106" s="54" t="str">
        <f t="shared" si="361"/>
        <v/>
      </c>
      <c r="M106" s="55" t="str">
        <f t="shared" si="362"/>
        <v/>
      </c>
      <c r="N106" s="56" t="str">
        <f t="shared" si="2"/>
        <v/>
      </c>
      <c r="O106" s="57" t="str">
        <f t="shared" si="363"/>
        <v/>
      </c>
      <c r="P106" s="58" t="str">
        <f t="shared" si="4"/>
        <v/>
      </c>
      <c r="Q106" s="59" t="str">
        <f t="shared" si="364"/>
        <v/>
      </c>
      <c r="R106" s="60" t="str">
        <f t="shared" si="6"/>
        <v/>
      </c>
      <c r="S106" s="55" t="str">
        <f t="shared" si="365"/>
        <v/>
      </c>
      <c r="T106" s="61" t="str">
        <f t="shared" si="366"/>
        <v/>
      </c>
      <c r="U106" s="62" t="str">
        <f t="shared" si="9"/>
        <v/>
      </c>
      <c r="V106" s="63" t="str">
        <f t="shared" si="367"/>
        <v/>
      </c>
      <c r="W106" s="64" t="str">
        <f t="shared" si="11"/>
        <v/>
      </c>
      <c r="X106" s="63" t="str">
        <f t="shared" si="368"/>
        <v/>
      </c>
      <c r="Y106" s="63" t="str">
        <f t="shared" si="369"/>
        <v/>
      </c>
      <c r="Z106" s="55" t="str">
        <f t="shared" si="370"/>
        <v/>
      </c>
      <c r="AA106" s="65" t="str">
        <f t="shared" si="371"/>
        <v/>
      </c>
      <c r="AB106" s="56" t="str">
        <f t="shared" si="16"/>
        <v/>
      </c>
      <c r="AC106" s="66" t="str">
        <f t="shared" si="372"/>
        <v/>
      </c>
      <c r="AD106" s="58" t="str">
        <f t="shared" si="373"/>
        <v/>
      </c>
      <c r="AE106" s="67" t="str">
        <f t="shared" si="374"/>
        <v/>
      </c>
      <c r="AF106" s="60" t="str">
        <f t="shared" si="375"/>
        <v/>
      </c>
      <c r="AG106" s="60" t="str">
        <f t="shared" si="376"/>
        <v/>
      </c>
      <c r="AH106" s="68" t="str">
        <f t="shared" si="377"/>
        <v/>
      </c>
      <c r="AI106" s="69" t="str">
        <f t="shared" si="23"/>
        <v/>
      </c>
      <c r="AJ106" s="63" t="str">
        <f t="shared" si="378"/>
        <v/>
      </c>
      <c r="AK106" s="63" t="str">
        <f t="shared" si="379"/>
        <v/>
      </c>
      <c r="AL106" s="63" t="str">
        <f t="shared" si="380"/>
        <v/>
      </c>
      <c r="AM106" s="63" t="str">
        <f t="shared" si="381"/>
        <v/>
      </c>
      <c r="AN106" s="63" t="str">
        <f t="shared" si="382"/>
        <v/>
      </c>
    </row>
    <row r="107" spans="3:40" ht="24.5" hidden="1" outlineLevel="1" thickTop="1" thickBot="1" x14ac:dyDescent="0.55000000000000004">
      <c r="C107" s="124"/>
      <c r="D107" s="125"/>
      <c r="E107" s="51"/>
      <c r="F107" s="52"/>
      <c r="G107" s="52"/>
      <c r="H107" s="51"/>
      <c r="I107" s="51"/>
      <c r="J107" s="53"/>
      <c r="K107" s="53"/>
      <c r="L107" s="54" t="str">
        <f t="shared" si="361"/>
        <v/>
      </c>
      <c r="M107" s="55" t="str">
        <f t="shared" si="362"/>
        <v/>
      </c>
      <c r="N107" s="56" t="str">
        <f t="shared" si="2"/>
        <v/>
      </c>
      <c r="O107" s="57" t="str">
        <f t="shared" si="363"/>
        <v/>
      </c>
      <c r="P107" s="58" t="str">
        <f t="shared" si="4"/>
        <v/>
      </c>
      <c r="Q107" s="59" t="str">
        <f t="shared" si="364"/>
        <v/>
      </c>
      <c r="R107" s="60" t="str">
        <f t="shared" si="6"/>
        <v/>
      </c>
      <c r="S107" s="55" t="str">
        <f t="shared" si="365"/>
        <v/>
      </c>
      <c r="T107" s="61" t="str">
        <f t="shared" si="366"/>
        <v/>
      </c>
      <c r="U107" s="62" t="str">
        <f t="shared" si="9"/>
        <v/>
      </c>
      <c r="V107" s="63" t="str">
        <f t="shared" si="367"/>
        <v/>
      </c>
      <c r="W107" s="64" t="str">
        <f t="shared" si="11"/>
        <v/>
      </c>
      <c r="X107" s="63" t="str">
        <f t="shared" si="368"/>
        <v/>
      </c>
      <c r="Y107" s="63" t="str">
        <f t="shared" si="369"/>
        <v/>
      </c>
      <c r="Z107" s="55" t="str">
        <f t="shared" si="370"/>
        <v/>
      </c>
      <c r="AA107" s="65" t="str">
        <f t="shared" si="371"/>
        <v/>
      </c>
      <c r="AB107" s="56" t="str">
        <f t="shared" si="16"/>
        <v/>
      </c>
      <c r="AC107" s="66" t="str">
        <f t="shared" si="372"/>
        <v/>
      </c>
      <c r="AD107" s="58" t="str">
        <f t="shared" si="373"/>
        <v/>
      </c>
      <c r="AE107" s="67" t="str">
        <f t="shared" si="374"/>
        <v/>
      </c>
      <c r="AF107" s="60" t="str">
        <f t="shared" si="375"/>
        <v/>
      </c>
      <c r="AG107" s="60" t="str">
        <f t="shared" si="376"/>
        <v/>
      </c>
      <c r="AH107" s="68" t="str">
        <f t="shared" si="377"/>
        <v/>
      </c>
      <c r="AI107" s="69" t="str">
        <f t="shared" si="23"/>
        <v/>
      </c>
      <c r="AJ107" s="63" t="str">
        <f t="shared" si="378"/>
        <v/>
      </c>
      <c r="AK107" s="63" t="str">
        <f t="shared" si="379"/>
        <v/>
      </c>
      <c r="AL107" s="63" t="str">
        <f t="shared" si="380"/>
        <v/>
      </c>
      <c r="AM107" s="63" t="str">
        <f t="shared" si="381"/>
        <v/>
      </c>
      <c r="AN107" s="63" t="str">
        <f t="shared" si="382"/>
        <v/>
      </c>
    </row>
    <row r="108" spans="3:40" ht="24.5" hidden="1" outlineLevel="1" thickTop="1" thickBot="1" x14ac:dyDescent="0.55000000000000004">
      <c r="C108" s="124"/>
      <c r="D108" s="125"/>
      <c r="E108" s="51"/>
      <c r="F108" s="52"/>
      <c r="G108" s="52"/>
      <c r="H108" s="51"/>
      <c r="I108" s="51"/>
      <c r="J108" s="53"/>
      <c r="K108" s="53"/>
      <c r="L108" s="54" t="str">
        <f t="shared" si="361"/>
        <v/>
      </c>
      <c r="M108" s="55" t="str">
        <f t="shared" si="362"/>
        <v/>
      </c>
      <c r="N108" s="56" t="str">
        <f t="shared" si="2"/>
        <v/>
      </c>
      <c r="O108" s="57" t="str">
        <f t="shared" si="363"/>
        <v/>
      </c>
      <c r="P108" s="58" t="str">
        <f t="shared" si="4"/>
        <v/>
      </c>
      <c r="Q108" s="59" t="str">
        <f t="shared" si="364"/>
        <v/>
      </c>
      <c r="R108" s="60" t="str">
        <f t="shared" si="6"/>
        <v/>
      </c>
      <c r="S108" s="55" t="str">
        <f t="shared" si="365"/>
        <v/>
      </c>
      <c r="T108" s="61" t="str">
        <f t="shared" si="366"/>
        <v/>
      </c>
      <c r="U108" s="62" t="str">
        <f t="shared" si="9"/>
        <v/>
      </c>
      <c r="V108" s="63" t="str">
        <f t="shared" si="367"/>
        <v/>
      </c>
      <c r="W108" s="64" t="str">
        <f t="shared" si="11"/>
        <v/>
      </c>
      <c r="X108" s="63" t="str">
        <f t="shared" si="368"/>
        <v/>
      </c>
      <c r="Y108" s="63" t="str">
        <f t="shared" si="369"/>
        <v/>
      </c>
      <c r="Z108" s="55" t="str">
        <f t="shared" si="370"/>
        <v/>
      </c>
      <c r="AA108" s="65" t="str">
        <f t="shared" si="371"/>
        <v/>
      </c>
      <c r="AB108" s="56" t="str">
        <f t="shared" si="16"/>
        <v/>
      </c>
      <c r="AC108" s="66" t="str">
        <f t="shared" si="372"/>
        <v/>
      </c>
      <c r="AD108" s="58" t="str">
        <f t="shared" si="373"/>
        <v/>
      </c>
      <c r="AE108" s="67" t="str">
        <f t="shared" si="374"/>
        <v/>
      </c>
      <c r="AF108" s="60" t="str">
        <f t="shared" si="375"/>
        <v/>
      </c>
      <c r="AG108" s="60" t="str">
        <f t="shared" si="376"/>
        <v/>
      </c>
      <c r="AH108" s="68" t="str">
        <f t="shared" si="377"/>
        <v/>
      </c>
      <c r="AI108" s="69" t="str">
        <f t="shared" si="23"/>
        <v/>
      </c>
      <c r="AJ108" s="63" t="str">
        <f t="shared" si="378"/>
        <v/>
      </c>
      <c r="AK108" s="63" t="str">
        <f t="shared" si="379"/>
        <v/>
      </c>
      <c r="AL108" s="63" t="str">
        <f t="shared" si="380"/>
        <v/>
      </c>
      <c r="AM108" s="63" t="str">
        <f t="shared" si="381"/>
        <v/>
      </c>
      <c r="AN108" s="63" t="str">
        <f t="shared" si="382"/>
        <v/>
      </c>
    </row>
    <row r="109" spans="3:40" ht="24.5" hidden="1" outlineLevel="1" thickTop="1" thickBot="1" x14ac:dyDescent="0.55000000000000004">
      <c r="C109" s="124"/>
      <c r="D109" s="125"/>
      <c r="E109" s="51"/>
      <c r="F109" s="52"/>
      <c r="G109" s="52"/>
      <c r="H109" s="51"/>
      <c r="I109" s="51"/>
      <c r="J109" s="53"/>
      <c r="K109" s="53"/>
      <c r="L109" s="54" t="str">
        <f t="shared" si="361"/>
        <v/>
      </c>
      <c r="M109" s="55" t="str">
        <f t="shared" si="362"/>
        <v/>
      </c>
      <c r="N109" s="56" t="str">
        <f t="shared" si="2"/>
        <v/>
      </c>
      <c r="O109" s="57" t="str">
        <f t="shared" si="363"/>
        <v/>
      </c>
      <c r="P109" s="58" t="str">
        <f t="shared" si="4"/>
        <v/>
      </c>
      <c r="Q109" s="59" t="str">
        <f t="shared" si="364"/>
        <v/>
      </c>
      <c r="R109" s="60" t="str">
        <f t="shared" si="6"/>
        <v/>
      </c>
      <c r="S109" s="55" t="str">
        <f t="shared" si="365"/>
        <v/>
      </c>
      <c r="T109" s="61" t="str">
        <f t="shared" si="366"/>
        <v/>
      </c>
      <c r="U109" s="62" t="str">
        <f t="shared" si="9"/>
        <v/>
      </c>
      <c r="V109" s="63" t="str">
        <f t="shared" si="367"/>
        <v/>
      </c>
      <c r="W109" s="64" t="str">
        <f t="shared" si="11"/>
        <v/>
      </c>
      <c r="X109" s="63" t="str">
        <f t="shared" si="368"/>
        <v/>
      </c>
      <c r="Y109" s="63" t="str">
        <f t="shared" si="369"/>
        <v/>
      </c>
      <c r="Z109" s="55" t="str">
        <f t="shared" si="370"/>
        <v/>
      </c>
      <c r="AA109" s="65" t="str">
        <f t="shared" si="371"/>
        <v/>
      </c>
      <c r="AB109" s="56" t="str">
        <f t="shared" si="16"/>
        <v/>
      </c>
      <c r="AC109" s="66" t="str">
        <f t="shared" si="372"/>
        <v/>
      </c>
      <c r="AD109" s="58" t="str">
        <f t="shared" si="373"/>
        <v/>
      </c>
      <c r="AE109" s="67" t="str">
        <f t="shared" si="374"/>
        <v/>
      </c>
      <c r="AF109" s="60" t="str">
        <f t="shared" si="375"/>
        <v/>
      </c>
      <c r="AG109" s="60" t="str">
        <f t="shared" si="376"/>
        <v/>
      </c>
      <c r="AH109" s="68" t="str">
        <f t="shared" si="377"/>
        <v/>
      </c>
      <c r="AI109" s="69" t="str">
        <f t="shared" si="23"/>
        <v/>
      </c>
      <c r="AJ109" s="63" t="str">
        <f t="shared" si="378"/>
        <v/>
      </c>
      <c r="AK109" s="63" t="str">
        <f t="shared" si="379"/>
        <v/>
      </c>
      <c r="AL109" s="63" t="str">
        <f t="shared" si="380"/>
        <v/>
      </c>
      <c r="AM109" s="63" t="str">
        <f t="shared" si="381"/>
        <v/>
      </c>
      <c r="AN109" s="63" t="str">
        <f t="shared" si="382"/>
        <v/>
      </c>
    </row>
    <row r="110" spans="3:40" ht="24.5" hidden="1" outlineLevel="1" thickTop="1" thickBot="1" x14ac:dyDescent="0.55000000000000004">
      <c r="C110" s="124"/>
      <c r="D110" s="125"/>
      <c r="E110" s="51"/>
      <c r="F110" s="52"/>
      <c r="G110" s="52"/>
      <c r="H110" s="51"/>
      <c r="I110" s="51"/>
      <c r="J110" s="53"/>
      <c r="K110" s="53"/>
      <c r="L110" s="54" t="str">
        <f t="shared" si="361"/>
        <v/>
      </c>
      <c r="M110" s="55" t="str">
        <f t="shared" si="362"/>
        <v/>
      </c>
      <c r="N110" s="56" t="str">
        <f t="shared" si="2"/>
        <v/>
      </c>
      <c r="O110" s="57" t="str">
        <f t="shared" si="363"/>
        <v/>
      </c>
      <c r="P110" s="58" t="str">
        <f t="shared" si="4"/>
        <v/>
      </c>
      <c r="Q110" s="59" t="str">
        <f t="shared" si="364"/>
        <v/>
      </c>
      <c r="R110" s="60" t="str">
        <f t="shared" si="6"/>
        <v/>
      </c>
      <c r="S110" s="55" t="str">
        <f t="shared" si="365"/>
        <v/>
      </c>
      <c r="T110" s="61" t="str">
        <f t="shared" si="366"/>
        <v/>
      </c>
      <c r="U110" s="62" t="str">
        <f t="shared" si="9"/>
        <v/>
      </c>
      <c r="V110" s="63" t="str">
        <f t="shared" si="367"/>
        <v/>
      </c>
      <c r="W110" s="64" t="str">
        <f t="shared" si="11"/>
        <v/>
      </c>
      <c r="X110" s="63" t="str">
        <f t="shared" si="368"/>
        <v/>
      </c>
      <c r="Y110" s="63" t="str">
        <f t="shared" si="369"/>
        <v/>
      </c>
      <c r="Z110" s="55" t="str">
        <f t="shared" si="370"/>
        <v/>
      </c>
      <c r="AA110" s="65" t="str">
        <f t="shared" si="371"/>
        <v/>
      </c>
      <c r="AB110" s="56" t="str">
        <f t="shared" si="16"/>
        <v/>
      </c>
      <c r="AC110" s="66" t="str">
        <f t="shared" si="372"/>
        <v/>
      </c>
      <c r="AD110" s="58" t="str">
        <f t="shared" si="373"/>
        <v/>
      </c>
      <c r="AE110" s="67" t="str">
        <f t="shared" si="374"/>
        <v/>
      </c>
      <c r="AF110" s="60" t="str">
        <f t="shared" si="375"/>
        <v/>
      </c>
      <c r="AG110" s="60" t="str">
        <f t="shared" si="376"/>
        <v/>
      </c>
      <c r="AH110" s="68" t="str">
        <f t="shared" si="377"/>
        <v/>
      </c>
      <c r="AI110" s="69" t="str">
        <f t="shared" si="23"/>
        <v/>
      </c>
      <c r="AJ110" s="63" t="str">
        <f t="shared" si="378"/>
        <v/>
      </c>
      <c r="AK110" s="63" t="str">
        <f t="shared" si="379"/>
        <v/>
      </c>
      <c r="AL110" s="63" t="str">
        <f t="shared" si="380"/>
        <v/>
      </c>
      <c r="AM110" s="63" t="str">
        <f t="shared" si="381"/>
        <v/>
      </c>
      <c r="AN110" s="63" t="str">
        <f t="shared" si="382"/>
        <v/>
      </c>
    </row>
    <row r="111" spans="3:40" ht="24.5" hidden="1" outlineLevel="1" thickTop="1" thickBot="1" x14ac:dyDescent="0.55000000000000004">
      <c r="C111" s="124"/>
      <c r="D111" s="125"/>
      <c r="E111" s="51"/>
      <c r="F111" s="52"/>
      <c r="G111" s="52"/>
      <c r="H111" s="51"/>
      <c r="I111" s="51"/>
      <c r="J111" s="53"/>
      <c r="K111" s="53"/>
      <c r="L111" s="54" t="str">
        <f t="shared" si="361"/>
        <v/>
      </c>
      <c r="M111" s="55" t="str">
        <f t="shared" si="362"/>
        <v/>
      </c>
      <c r="N111" s="56" t="str">
        <f t="shared" si="2"/>
        <v/>
      </c>
      <c r="O111" s="57" t="str">
        <f t="shared" si="363"/>
        <v/>
      </c>
      <c r="P111" s="58" t="str">
        <f t="shared" si="4"/>
        <v/>
      </c>
      <c r="Q111" s="59" t="str">
        <f t="shared" si="364"/>
        <v/>
      </c>
      <c r="R111" s="60" t="str">
        <f t="shared" si="6"/>
        <v/>
      </c>
      <c r="S111" s="55" t="str">
        <f t="shared" si="365"/>
        <v/>
      </c>
      <c r="T111" s="61" t="str">
        <f t="shared" si="366"/>
        <v/>
      </c>
      <c r="U111" s="62" t="str">
        <f t="shared" si="9"/>
        <v/>
      </c>
      <c r="V111" s="63" t="str">
        <f t="shared" si="367"/>
        <v/>
      </c>
      <c r="W111" s="64" t="str">
        <f t="shared" si="11"/>
        <v/>
      </c>
      <c r="X111" s="63" t="str">
        <f t="shared" si="368"/>
        <v/>
      </c>
      <c r="Y111" s="63" t="str">
        <f t="shared" si="369"/>
        <v/>
      </c>
      <c r="Z111" s="55" t="str">
        <f t="shared" si="370"/>
        <v/>
      </c>
      <c r="AA111" s="65" t="str">
        <f t="shared" si="371"/>
        <v/>
      </c>
      <c r="AB111" s="56" t="str">
        <f t="shared" si="16"/>
        <v/>
      </c>
      <c r="AC111" s="66" t="str">
        <f t="shared" si="372"/>
        <v/>
      </c>
      <c r="AD111" s="58" t="str">
        <f t="shared" si="373"/>
        <v/>
      </c>
      <c r="AE111" s="67" t="str">
        <f t="shared" si="374"/>
        <v/>
      </c>
      <c r="AF111" s="60" t="str">
        <f t="shared" si="375"/>
        <v/>
      </c>
      <c r="AG111" s="60" t="str">
        <f t="shared" si="376"/>
        <v/>
      </c>
      <c r="AH111" s="68" t="str">
        <f t="shared" si="377"/>
        <v/>
      </c>
      <c r="AI111" s="69" t="str">
        <f t="shared" si="23"/>
        <v/>
      </c>
      <c r="AJ111" s="63" t="str">
        <f t="shared" si="378"/>
        <v/>
      </c>
      <c r="AK111" s="63" t="str">
        <f t="shared" si="379"/>
        <v/>
      </c>
      <c r="AL111" s="63" t="str">
        <f t="shared" si="380"/>
        <v/>
      </c>
      <c r="AM111" s="63" t="str">
        <f t="shared" si="381"/>
        <v/>
      </c>
      <c r="AN111" s="63" t="str">
        <f t="shared" si="382"/>
        <v/>
      </c>
    </row>
    <row r="112" spans="3:40" ht="24.5" hidden="1" outlineLevel="1" thickTop="1" thickBot="1" x14ac:dyDescent="0.55000000000000004">
      <c r="C112" s="124"/>
      <c r="D112" s="125"/>
      <c r="E112" s="51"/>
      <c r="F112" s="52"/>
      <c r="G112" s="52"/>
      <c r="H112" s="51"/>
      <c r="I112" s="51"/>
      <c r="J112" s="53"/>
      <c r="K112" s="53"/>
      <c r="L112" s="54" t="str">
        <f t="shared" si="361"/>
        <v/>
      </c>
      <c r="M112" s="55" t="str">
        <f t="shared" si="362"/>
        <v/>
      </c>
      <c r="N112" s="56" t="str">
        <f t="shared" si="2"/>
        <v/>
      </c>
      <c r="O112" s="57" t="str">
        <f t="shared" si="363"/>
        <v/>
      </c>
      <c r="P112" s="58" t="str">
        <f t="shared" si="4"/>
        <v/>
      </c>
      <c r="Q112" s="59" t="str">
        <f t="shared" si="364"/>
        <v/>
      </c>
      <c r="R112" s="60" t="str">
        <f t="shared" si="6"/>
        <v/>
      </c>
      <c r="S112" s="55" t="str">
        <f t="shared" si="365"/>
        <v/>
      </c>
      <c r="T112" s="61" t="str">
        <f t="shared" si="366"/>
        <v/>
      </c>
      <c r="U112" s="62" t="str">
        <f t="shared" si="9"/>
        <v/>
      </c>
      <c r="V112" s="63" t="str">
        <f t="shared" si="367"/>
        <v/>
      </c>
      <c r="W112" s="64" t="str">
        <f t="shared" si="11"/>
        <v/>
      </c>
      <c r="X112" s="63" t="str">
        <f t="shared" si="368"/>
        <v/>
      </c>
      <c r="Y112" s="63" t="str">
        <f t="shared" si="369"/>
        <v/>
      </c>
      <c r="Z112" s="55" t="str">
        <f t="shared" si="370"/>
        <v/>
      </c>
      <c r="AA112" s="65" t="str">
        <f t="shared" si="371"/>
        <v/>
      </c>
      <c r="AB112" s="56" t="str">
        <f t="shared" si="16"/>
        <v/>
      </c>
      <c r="AC112" s="66" t="str">
        <f t="shared" si="372"/>
        <v/>
      </c>
      <c r="AD112" s="58" t="str">
        <f t="shared" si="373"/>
        <v/>
      </c>
      <c r="AE112" s="67" t="str">
        <f t="shared" si="374"/>
        <v/>
      </c>
      <c r="AF112" s="60" t="str">
        <f t="shared" si="375"/>
        <v/>
      </c>
      <c r="AG112" s="60" t="str">
        <f t="shared" si="376"/>
        <v/>
      </c>
      <c r="AH112" s="68" t="str">
        <f t="shared" si="377"/>
        <v/>
      </c>
      <c r="AI112" s="69" t="str">
        <f t="shared" si="23"/>
        <v/>
      </c>
      <c r="AJ112" s="63" t="str">
        <f t="shared" si="378"/>
        <v/>
      </c>
      <c r="AK112" s="63" t="str">
        <f t="shared" si="379"/>
        <v/>
      </c>
      <c r="AL112" s="63" t="str">
        <f t="shared" si="380"/>
        <v/>
      </c>
      <c r="AM112" s="63" t="str">
        <f t="shared" si="381"/>
        <v/>
      </c>
      <c r="AN112" s="63" t="str">
        <f t="shared" si="382"/>
        <v/>
      </c>
    </row>
    <row r="113" spans="3:40" ht="24.5" hidden="1" outlineLevel="1" thickTop="1" thickBot="1" x14ac:dyDescent="0.55000000000000004">
      <c r="C113" s="124"/>
      <c r="D113" s="125"/>
      <c r="E113" s="51"/>
      <c r="F113" s="52"/>
      <c r="G113" s="52"/>
      <c r="H113" s="51"/>
      <c r="I113" s="51"/>
      <c r="J113" s="53"/>
      <c r="K113" s="53"/>
      <c r="L113" s="54" t="str">
        <f t="shared" si="361"/>
        <v/>
      </c>
      <c r="M113" s="55" t="str">
        <f t="shared" si="362"/>
        <v/>
      </c>
      <c r="N113" s="56" t="str">
        <f t="shared" si="2"/>
        <v/>
      </c>
      <c r="O113" s="57" t="str">
        <f t="shared" si="363"/>
        <v/>
      </c>
      <c r="P113" s="58" t="str">
        <f t="shared" si="4"/>
        <v/>
      </c>
      <c r="Q113" s="59" t="str">
        <f t="shared" si="364"/>
        <v/>
      </c>
      <c r="R113" s="60" t="str">
        <f t="shared" si="6"/>
        <v/>
      </c>
      <c r="S113" s="55" t="str">
        <f t="shared" si="365"/>
        <v/>
      </c>
      <c r="T113" s="61" t="str">
        <f t="shared" si="366"/>
        <v/>
      </c>
      <c r="U113" s="62" t="str">
        <f t="shared" si="9"/>
        <v/>
      </c>
      <c r="V113" s="63" t="str">
        <f t="shared" si="367"/>
        <v/>
      </c>
      <c r="W113" s="64" t="str">
        <f t="shared" si="11"/>
        <v/>
      </c>
      <c r="X113" s="63" t="str">
        <f t="shared" si="368"/>
        <v/>
      </c>
      <c r="Y113" s="63" t="str">
        <f t="shared" si="369"/>
        <v/>
      </c>
      <c r="Z113" s="55" t="str">
        <f t="shared" si="370"/>
        <v/>
      </c>
      <c r="AA113" s="65" t="str">
        <f t="shared" si="371"/>
        <v/>
      </c>
      <c r="AB113" s="56" t="str">
        <f t="shared" si="16"/>
        <v/>
      </c>
      <c r="AC113" s="66" t="str">
        <f t="shared" si="372"/>
        <v/>
      </c>
      <c r="AD113" s="58" t="str">
        <f t="shared" si="373"/>
        <v/>
      </c>
      <c r="AE113" s="67" t="str">
        <f t="shared" si="374"/>
        <v/>
      </c>
      <c r="AF113" s="60" t="str">
        <f t="shared" si="375"/>
        <v/>
      </c>
      <c r="AG113" s="60" t="str">
        <f t="shared" si="376"/>
        <v/>
      </c>
      <c r="AH113" s="68" t="str">
        <f t="shared" si="377"/>
        <v/>
      </c>
      <c r="AI113" s="69" t="str">
        <f t="shared" si="23"/>
        <v/>
      </c>
      <c r="AJ113" s="63" t="str">
        <f t="shared" si="378"/>
        <v/>
      </c>
      <c r="AK113" s="63" t="str">
        <f t="shared" si="379"/>
        <v/>
      </c>
      <c r="AL113" s="63" t="str">
        <f t="shared" si="380"/>
        <v/>
      </c>
      <c r="AM113" s="63" t="str">
        <f t="shared" si="381"/>
        <v/>
      </c>
      <c r="AN113" s="63" t="str">
        <f t="shared" si="382"/>
        <v/>
      </c>
    </row>
    <row r="114" spans="3:40" ht="24.5" hidden="1" outlineLevel="1" thickTop="1" thickBot="1" x14ac:dyDescent="0.55000000000000004">
      <c r="C114" s="124"/>
      <c r="D114" s="125"/>
      <c r="E114" s="51"/>
      <c r="F114" s="52"/>
      <c r="G114" s="52"/>
      <c r="H114" s="51"/>
      <c r="I114" s="51"/>
      <c r="J114" s="53"/>
      <c r="K114" s="53"/>
      <c r="L114" s="54" t="str">
        <f t="shared" si="361"/>
        <v/>
      </c>
      <c r="M114" s="55" t="str">
        <f t="shared" si="362"/>
        <v/>
      </c>
      <c r="N114" s="56" t="str">
        <f t="shared" si="2"/>
        <v/>
      </c>
      <c r="O114" s="57" t="str">
        <f t="shared" si="363"/>
        <v/>
      </c>
      <c r="P114" s="58" t="str">
        <f t="shared" si="4"/>
        <v/>
      </c>
      <c r="Q114" s="59" t="str">
        <f t="shared" si="364"/>
        <v/>
      </c>
      <c r="R114" s="60" t="str">
        <f t="shared" si="6"/>
        <v/>
      </c>
      <c r="S114" s="55" t="str">
        <f t="shared" si="365"/>
        <v/>
      </c>
      <c r="T114" s="61" t="str">
        <f t="shared" si="366"/>
        <v/>
      </c>
      <c r="U114" s="62" t="str">
        <f t="shared" si="9"/>
        <v/>
      </c>
      <c r="V114" s="63" t="str">
        <f t="shared" si="367"/>
        <v/>
      </c>
      <c r="W114" s="64" t="str">
        <f t="shared" si="11"/>
        <v/>
      </c>
      <c r="X114" s="63" t="str">
        <f t="shared" si="368"/>
        <v/>
      </c>
      <c r="Y114" s="63" t="str">
        <f t="shared" si="369"/>
        <v/>
      </c>
      <c r="Z114" s="55" t="str">
        <f t="shared" si="370"/>
        <v/>
      </c>
      <c r="AA114" s="65" t="str">
        <f t="shared" si="371"/>
        <v/>
      </c>
      <c r="AB114" s="56" t="str">
        <f t="shared" si="16"/>
        <v/>
      </c>
      <c r="AC114" s="66" t="str">
        <f t="shared" si="372"/>
        <v/>
      </c>
      <c r="AD114" s="58" t="str">
        <f t="shared" si="373"/>
        <v/>
      </c>
      <c r="AE114" s="67" t="str">
        <f t="shared" si="374"/>
        <v/>
      </c>
      <c r="AF114" s="60" t="str">
        <f t="shared" si="375"/>
        <v/>
      </c>
      <c r="AG114" s="60" t="str">
        <f t="shared" si="376"/>
        <v/>
      </c>
      <c r="AH114" s="68" t="str">
        <f t="shared" si="377"/>
        <v/>
      </c>
      <c r="AI114" s="69" t="str">
        <f t="shared" si="23"/>
        <v/>
      </c>
      <c r="AJ114" s="63" t="str">
        <f t="shared" si="378"/>
        <v/>
      </c>
      <c r="AK114" s="63" t="str">
        <f t="shared" si="379"/>
        <v/>
      </c>
      <c r="AL114" s="63" t="str">
        <f t="shared" si="380"/>
        <v/>
      </c>
      <c r="AM114" s="63" t="str">
        <f t="shared" si="381"/>
        <v/>
      </c>
      <c r="AN114" s="63" t="str">
        <f t="shared" si="382"/>
        <v/>
      </c>
    </row>
    <row r="115" spans="3:40" ht="24.5" hidden="1" outlineLevel="1" thickTop="1" thickBot="1" x14ac:dyDescent="0.55000000000000004">
      <c r="C115" s="124"/>
      <c r="D115" s="125"/>
      <c r="E115" s="51"/>
      <c r="F115" s="52"/>
      <c r="G115" s="52"/>
      <c r="H115" s="51"/>
      <c r="I115" s="51"/>
      <c r="J115" s="53"/>
      <c r="K115" s="53"/>
      <c r="L115" s="54" t="str">
        <f t="shared" si="361"/>
        <v/>
      </c>
      <c r="M115" s="55" t="str">
        <f t="shared" si="362"/>
        <v/>
      </c>
      <c r="N115" s="56" t="str">
        <f t="shared" si="2"/>
        <v/>
      </c>
      <c r="O115" s="57" t="str">
        <f t="shared" si="363"/>
        <v/>
      </c>
      <c r="P115" s="58" t="str">
        <f t="shared" si="4"/>
        <v/>
      </c>
      <c r="Q115" s="59" t="str">
        <f t="shared" si="364"/>
        <v/>
      </c>
      <c r="R115" s="60" t="str">
        <f t="shared" si="6"/>
        <v/>
      </c>
      <c r="S115" s="55" t="str">
        <f t="shared" si="365"/>
        <v/>
      </c>
      <c r="T115" s="61" t="str">
        <f t="shared" si="366"/>
        <v/>
      </c>
      <c r="U115" s="62" t="str">
        <f t="shared" si="9"/>
        <v/>
      </c>
      <c r="V115" s="63" t="str">
        <f t="shared" si="367"/>
        <v/>
      </c>
      <c r="W115" s="64" t="str">
        <f t="shared" si="11"/>
        <v/>
      </c>
      <c r="X115" s="63" t="str">
        <f t="shared" si="368"/>
        <v/>
      </c>
      <c r="Y115" s="63" t="str">
        <f t="shared" si="369"/>
        <v/>
      </c>
      <c r="Z115" s="55" t="str">
        <f t="shared" si="370"/>
        <v/>
      </c>
      <c r="AA115" s="65" t="str">
        <f t="shared" si="371"/>
        <v/>
      </c>
      <c r="AB115" s="56" t="str">
        <f t="shared" si="16"/>
        <v/>
      </c>
      <c r="AC115" s="66" t="str">
        <f t="shared" si="372"/>
        <v/>
      </c>
      <c r="AD115" s="58" t="str">
        <f t="shared" si="373"/>
        <v/>
      </c>
      <c r="AE115" s="67" t="str">
        <f t="shared" si="374"/>
        <v/>
      </c>
      <c r="AF115" s="60" t="str">
        <f t="shared" si="375"/>
        <v/>
      </c>
      <c r="AG115" s="60" t="str">
        <f t="shared" si="376"/>
        <v/>
      </c>
      <c r="AH115" s="68" t="str">
        <f t="shared" si="377"/>
        <v/>
      </c>
      <c r="AI115" s="69" t="str">
        <f t="shared" si="23"/>
        <v/>
      </c>
      <c r="AJ115" s="63" t="str">
        <f t="shared" si="378"/>
        <v/>
      </c>
      <c r="AK115" s="63" t="str">
        <f t="shared" si="379"/>
        <v/>
      </c>
      <c r="AL115" s="63" t="str">
        <f t="shared" si="380"/>
        <v/>
      </c>
      <c r="AM115" s="63" t="str">
        <f t="shared" si="381"/>
        <v/>
      </c>
      <c r="AN115" s="63" t="str">
        <f t="shared" si="382"/>
        <v/>
      </c>
    </row>
    <row r="116" spans="3:40" ht="24.5" hidden="1" outlineLevel="1" thickTop="1" thickBot="1" x14ac:dyDescent="0.55000000000000004">
      <c r="C116" s="124"/>
      <c r="D116" s="125"/>
      <c r="E116" s="51"/>
      <c r="F116" s="52"/>
      <c r="G116" s="52"/>
      <c r="H116" s="51"/>
      <c r="I116" s="51"/>
      <c r="J116" s="53"/>
      <c r="K116" s="53"/>
      <c r="L116" s="54" t="str">
        <f t="shared" si="361"/>
        <v/>
      </c>
      <c r="M116" s="55" t="str">
        <f t="shared" si="362"/>
        <v/>
      </c>
      <c r="N116" s="56" t="str">
        <f t="shared" si="2"/>
        <v/>
      </c>
      <c r="O116" s="57" t="str">
        <f t="shared" si="363"/>
        <v/>
      </c>
      <c r="P116" s="58" t="str">
        <f t="shared" si="4"/>
        <v/>
      </c>
      <c r="Q116" s="59" t="str">
        <f t="shared" si="364"/>
        <v/>
      </c>
      <c r="R116" s="60" t="str">
        <f t="shared" si="6"/>
        <v/>
      </c>
      <c r="S116" s="55" t="str">
        <f t="shared" si="365"/>
        <v/>
      </c>
      <c r="T116" s="61" t="str">
        <f t="shared" si="366"/>
        <v/>
      </c>
      <c r="U116" s="62" t="str">
        <f t="shared" si="9"/>
        <v/>
      </c>
      <c r="V116" s="63" t="str">
        <f t="shared" si="367"/>
        <v/>
      </c>
      <c r="W116" s="64" t="str">
        <f t="shared" si="11"/>
        <v/>
      </c>
      <c r="X116" s="63" t="str">
        <f t="shared" si="368"/>
        <v/>
      </c>
      <c r="Y116" s="63" t="str">
        <f t="shared" si="369"/>
        <v/>
      </c>
      <c r="Z116" s="55" t="str">
        <f t="shared" si="370"/>
        <v/>
      </c>
      <c r="AA116" s="65" t="str">
        <f t="shared" si="371"/>
        <v/>
      </c>
      <c r="AB116" s="56" t="str">
        <f t="shared" si="16"/>
        <v/>
      </c>
      <c r="AC116" s="66" t="str">
        <f t="shared" si="372"/>
        <v/>
      </c>
      <c r="AD116" s="58" t="str">
        <f t="shared" si="373"/>
        <v/>
      </c>
      <c r="AE116" s="67" t="str">
        <f t="shared" si="374"/>
        <v/>
      </c>
      <c r="AF116" s="60" t="str">
        <f t="shared" si="375"/>
        <v/>
      </c>
      <c r="AG116" s="60" t="str">
        <f t="shared" si="376"/>
        <v/>
      </c>
      <c r="AH116" s="68" t="str">
        <f t="shared" si="377"/>
        <v/>
      </c>
      <c r="AI116" s="69" t="str">
        <f t="shared" si="23"/>
        <v/>
      </c>
      <c r="AJ116" s="63" t="str">
        <f t="shared" si="378"/>
        <v/>
      </c>
      <c r="AK116" s="63" t="str">
        <f t="shared" si="379"/>
        <v/>
      </c>
      <c r="AL116" s="63" t="str">
        <f t="shared" si="380"/>
        <v/>
      </c>
      <c r="AM116" s="63" t="str">
        <f t="shared" si="381"/>
        <v/>
      </c>
      <c r="AN116" s="63" t="str">
        <f t="shared" si="382"/>
        <v/>
      </c>
    </row>
    <row r="117" spans="3:40" ht="24.5" hidden="1" outlineLevel="1" thickTop="1" thickBot="1" x14ac:dyDescent="0.55000000000000004">
      <c r="C117" s="124"/>
      <c r="D117" s="125"/>
      <c r="E117" s="51"/>
      <c r="F117" s="52"/>
      <c r="G117" s="52"/>
      <c r="H117" s="51"/>
      <c r="I117" s="51"/>
      <c r="J117" s="53"/>
      <c r="K117" s="53"/>
      <c r="L117" s="54" t="str">
        <f t="shared" si="361"/>
        <v/>
      </c>
      <c r="M117" s="55" t="str">
        <f t="shared" si="362"/>
        <v/>
      </c>
      <c r="N117" s="56" t="str">
        <f t="shared" si="2"/>
        <v/>
      </c>
      <c r="O117" s="57" t="str">
        <f t="shared" si="363"/>
        <v/>
      </c>
      <c r="P117" s="58" t="str">
        <f t="shared" si="4"/>
        <v/>
      </c>
      <c r="Q117" s="59" t="str">
        <f t="shared" si="364"/>
        <v/>
      </c>
      <c r="R117" s="60" t="str">
        <f t="shared" si="6"/>
        <v/>
      </c>
      <c r="S117" s="55" t="str">
        <f t="shared" si="365"/>
        <v/>
      </c>
      <c r="T117" s="61" t="str">
        <f t="shared" si="366"/>
        <v/>
      </c>
      <c r="U117" s="62" t="str">
        <f t="shared" si="9"/>
        <v/>
      </c>
      <c r="V117" s="63" t="str">
        <f t="shared" si="367"/>
        <v/>
      </c>
      <c r="W117" s="64" t="str">
        <f t="shared" si="11"/>
        <v/>
      </c>
      <c r="X117" s="63" t="str">
        <f t="shared" si="368"/>
        <v/>
      </c>
      <c r="Y117" s="63" t="str">
        <f t="shared" si="369"/>
        <v/>
      </c>
      <c r="Z117" s="55" t="str">
        <f t="shared" si="370"/>
        <v/>
      </c>
      <c r="AA117" s="65" t="str">
        <f t="shared" si="371"/>
        <v/>
      </c>
      <c r="AB117" s="56" t="str">
        <f t="shared" si="16"/>
        <v/>
      </c>
      <c r="AC117" s="66" t="str">
        <f t="shared" si="372"/>
        <v/>
      </c>
      <c r="AD117" s="58" t="str">
        <f t="shared" si="373"/>
        <v/>
      </c>
      <c r="AE117" s="67" t="str">
        <f t="shared" si="374"/>
        <v/>
      </c>
      <c r="AF117" s="60" t="str">
        <f t="shared" si="375"/>
        <v/>
      </c>
      <c r="AG117" s="60" t="str">
        <f t="shared" si="376"/>
        <v/>
      </c>
      <c r="AH117" s="68" t="str">
        <f t="shared" si="377"/>
        <v/>
      </c>
      <c r="AI117" s="69" t="str">
        <f t="shared" si="23"/>
        <v/>
      </c>
      <c r="AJ117" s="63" t="str">
        <f t="shared" si="378"/>
        <v/>
      </c>
      <c r="AK117" s="63" t="str">
        <f t="shared" si="379"/>
        <v/>
      </c>
      <c r="AL117" s="63" t="str">
        <f t="shared" si="380"/>
        <v/>
      </c>
      <c r="AM117" s="63" t="str">
        <f t="shared" si="381"/>
        <v/>
      </c>
      <c r="AN117" s="63" t="str">
        <f t="shared" si="382"/>
        <v/>
      </c>
    </row>
    <row r="118" spans="3:40" ht="24.5" hidden="1" outlineLevel="1" thickTop="1" thickBot="1" x14ac:dyDescent="0.55000000000000004">
      <c r="C118" s="124"/>
      <c r="D118" s="125"/>
      <c r="E118" s="51"/>
      <c r="F118" s="52"/>
      <c r="G118" s="52"/>
      <c r="H118" s="51"/>
      <c r="I118" s="51"/>
      <c r="J118" s="53"/>
      <c r="K118" s="53"/>
      <c r="L118" s="54" t="str">
        <f t="shared" si="361"/>
        <v/>
      </c>
      <c r="M118" s="55" t="str">
        <f t="shared" si="362"/>
        <v/>
      </c>
      <c r="N118" s="56" t="str">
        <f t="shared" si="2"/>
        <v/>
      </c>
      <c r="O118" s="57" t="str">
        <f t="shared" si="363"/>
        <v/>
      </c>
      <c r="P118" s="58" t="str">
        <f t="shared" si="4"/>
        <v/>
      </c>
      <c r="Q118" s="59" t="str">
        <f t="shared" si="364"/>
        <v/>
      </c>
      <c r="R118" s="60" t="str">
        <f t="shared" si="6"/>
        <v/>
      </c>
      <c r="S118" s="55" t="str">
        <f t="shared" si="365"/>
        <v/>
      </c>
      <c r="T118" s="61" t="str">
        <f t="shared" si="366"/>
        <v/>
      </c>
      <c r="U118" s="62" t="str">
        <f t="shared" si="9"/>
        <v/>
      </c>
      <c r="V118" s="63" t="str">
        <f t="shared" si="367"/>
        <v/>
      </c>
      <c r="W118" s="64" t="str">
        <f t="shared" si="11"/>
        <v/>
      </c>
      <c r="X118" s="63" t="str">
        <f t="shared" si="368"/>
        <v/>
      </c>
      <c r="Y118" s="63" t="str">
        <f t="shared" si="369"/>
        <v/>
      </c>
      <c r="Z118" s="55" t="str">
        <f t="shared" si="370"/>
        <v/>
      </c>
      <c r="AA118" s="65" t="str">
        <f t="shared" si="371"/>
        <v/>
      </c>
      <c r="AB118" s="56" t="str">
        <f t="shared" si="16"/>
        <v/>
      </c>
      <c r="AC118" s="66" t="str">
        <f t="shared" si="372"/>
        <v/>
      </c>
      <c r="AD118" s="58" t="str">
        <f t="shared" si="373"/>
        <v/>
      </c>
      <c r="AE118" s="67" t="str">
        <f t="shared" si="374"/>
        <v/>
      </c>
      <c r="AF118" s="60" t="str">
        <f t="shared" si="375"/>
        <v/>
      </c>
      <c r="AG118" s="60" t="str">
        <f t="shared" si="376"/>
        <v/>
      </c>
      <c r="AH118" s="68" t="str">
        <f t="shared" si="377"/>
        <v/>
      </c>
      <c r="AI118" s="69" t="str">
        <f t="shared" si="23"/>
        <v/>
      </c>
      <c r="AJ118" s="63" t="str">
        <f t="shared" si="378"/>
        <v/>
      </c>
      <c r="AK118" s="63" t="str">
        <f t="shared" si="379"/>
        <v/>
      </c>
      <c r="AL118" s="63" t="str">
        <f t="shared" si="380"/>
        <v/>
      </c>
      <c r="AM118" s="63" t="str">
        <f t="shared" si="381"/>
        <v/>
      </c>
      <c r="AN118" s="63" t="str">
        <f t="shared" si="382"/>
        <v/>
      </c>
    </row>
    <row r="119" spans="3:40" ht="24.5" hidden="1" outlineLevel="1" thickTop="1" thickBot="1" x14ac:dyDescent="0.55000000000000004">
      <c r="C119" s="124"/>
      <c r="D119" s="125"/>
      <c r="E119" s="51"/>
      <c r="F119" s="52"/>
      <c r="G119" s="52"/>
      <c r="H119" s="51"/>
      <c r="I119" s="51"/>
      <c r="J119" s="53"/>
      <c r="K119" s="53"/>
      <c r="L119" s="54" t="str">
        <f t="shared" si="361"/>
        <v/>
      </c>
      <c r="M119" s="55" t="str">
        <f t="shared" si="362"/>
        <v/>
      </c>
      <c r="N119" s="56" t="str">
        <f t="shared" si="2"/>
        <v/>
      </c>
      <c r="O119" s="57" t="str">
        <f t="shared" si="363"/>
        <v/>
      </c>
      <c r="P119" s="58" t="str">
        <f t="shared" si="4"/>
        <v/>
      </c>
      <c r="Q119" s="59" t="str">
        <f t="shared" si="364"/>
        <v/>
      </c>
      <c r="R119" s="60" t="str">
        <f t="shared" si="6"/>
        <v/>
      </c>
      <c r="S119" s="55" t="str">
        <f t="shared" si="365"/>
        <v/>
      </c>
      <c r="T119" s="61" t="str">
        <f t="shared" si="366"/>
        <v/>
      </c>
      <c r="U119" s="62" t="str">
        <f t="shared" si="9"/>
        <v/>
      </c>
      <c r="V119" s="63" t="str">
        <f t="shared" si="367"/>
        <v/>
      </c>
      <c r="W119" s="64" t="str">
        <f t="shared" si="11"/>
        <v/>
      </c>
      <c r="X119" s="63" t="str">
        <f t="shared" si="368"/>
        <v/>
      </c>
      <c r="Y119" s="63" t="str">
        <f t="shared" si="369"/>
        <v/>
      </c>
      <c r="Z119" s="55" t="str">
        <f t="shared" si="370"/>
        <v/>
      </c>
      <c r="AA119" s="65" t="str">
        <f t="shared" si="371"/>
        <v/>
      </c>
      <c r="AB119" s="56" t="str">
        <f t="shared" si="16"/>
        <v/>
      </c>
      <c r="AC119" s="66" t="str">
        <f t="shared" si="372"/>
        <v/>
      </c>
      <c r="AD119" s="58" t="str">
        <f t="shared" si="373"/>
        <v/>
      </c>
      <c r="AE119" s="67" t="str">
        <f t="shared" si="374"/>
        <v/>
      </c>
      <c r="AF119" s="60" t="str">
        <f t="shared" si="375"/>
        <v/>
      </c>
      <c r="AG119" s="60" t="str">
        <f t="shared" si="376"/>
        <v/>
      </c>
      <c r="AH119" s="68" t="str">
        <f t="shared" si="377"/>
        <v/>
      </c>
      <c r="AI119" s="69" t="str">
        <f t="shared" si="23"/>
        <v/>
      </c>
      <c r="AJ119" s="63" t="str">
        <f t="shared" si="378"/>
        <v/>
      </c>
      <c r="AK119" s="63" t="str">
        <f t="shared" si="379"/>
        <v/>
      </c>
      <c r="AL119" s="63" t="str">
        <f t="shared" si="380"/>
        <v/>
      </c>
      <c r="AM119" s="63" t="str">
        <f t="shared" si="381"/>
        <v/>
      </c>
      <c r="AN119" s="63" t="str">
        <f t="shared" si="382"/>
        <v/>
      </c>
    </row>
    <row r="120" spans="3:40" ht="24.5" hidden="1" outlineLevel="1" thickTop="1" thickBot="1" x14ac:dyDescent="0.55000000000000004">
      <c r="C120" s="124"/>
      <c r="D120" s="125"/>
      <c r="E120" s="51"/>
      <c r="F120" s="52"/>
      <c r="G120" s="52"/>
      <c r="H120" s="51"/>
      <c r="I120" s="51"/>
      <c r="J120" s="53"/>
      <c r="K120" s="53"/>
      <c r="L120" s="54" t="str">
        <f t="shared" si="361"/>
        <v/>
      </c>
      <c r="M120" s="55" t="str">
        <f t="shared" si="362"/>
        <v/>
      </c>
      <c r="N120" s="56" t="str">
        <f t="shared" si="2"/>
        <v/>
      </c>
      <c r="O120" s="57" t="str">
        <f t="shared" si="363"/>
        <v/>
      </c>
      <c r="P120" s="58" t="str">
        <f t="shared" si="4"/>
        <v/>
      </c>
      <c r="Q120" s="59" t="str">
        <f t="shared" si="364"/>
        <v/>
      </c>
      <c r="R120" s="60" t="str">
        <f t="shared" si="6"/>
        <v/>
      </c>
      <c r="S120" s="55" t="str">
        <f t="shared" si="365"/>
        <v/>
      </c>
      <c r="T120" s="61" t="str">
        <f t="shared" si="366"/>
        <v/>
      </c>
      <c r="U120" s="62" t="str">
        <f t="shared" si="9"/>
        <v/>
      </c>
      <c r="V120" s="63" t="str">
        <f t="shared" si="367"/>
        <v/>
      </c>
      <c r="W120" s="64" t="str">
        <f t="shared" si="11"/>
        <v/>
      </c>
      <c r="X120" s="63" t="str">
        <f t="shared" si="368"/>
        <v/>
      </c>
      <c r="Y120" s="63" t="str">
        <f t="shared" si="369"/>
        <v/>
      </c>
      <c r="Z120" s="55" t="str">
        <f t="shared" si="370"/>
        <v/>
      </c>
      <c r="AA120" s="65" t="str">
        <f t="shared" si="371"/>
        <v/>
      </c>
      <c r="AB120" s="56" t="str">
        <f t="shared" si="16"/>
        <v/>
      </c>
      <c r="AC120" s="66" t="str">
        <f t="shared" si="372"/>
        <v/>
      </c>
      <c r="AD120" s="58" t="str">
        <f t="shared" si="373"/>
        <v/>
      </c>
      <c r="AE120" s="67" t="str">
        <f t="shared" si="374"/>
        <v/>
      </c>
      <c r="AF120" s="60" t="str">
        <f t="shared" si="375"/>
        <v/>
      </c>
      <c r="AG120" s="60" t="str">
        <f t="shared" si="376"/>
        <v/>
      </c>
      <c r="AH120" s="68" t="str">
        <f t="shared" si="377"/>
        <v/>
      </c>
      <c r="AI120" s="69" t="str">
        <f t="shared" si="23"/>
        <v/>
      </c>
      <c r="AJ120" s="63" t="str">
        <f t="shared" si="378"/>
        <v/>
      </c>
      <c r="AK120" s="63" t="str">
        <f t="shared" si="379"/>
        <v/>
      </c>
      <c r="AL120" s="63" t="str">
        <f t="shared" si="380"/>
        <v/>
      </c>
      <c r="AM120" s="63" t="str">
        <f t="shared" si="381"/>
        <v/>
      </c>
      <c r="AN120" s="63" t="str">
        <f t="shared" si="382"/>
        <v/>
      </c>
    </row>
    <row r="121" spans="3:40" ht="24.5" hidden="1" outlineLevel="1" thickTop="1" thickBot="1" x14ac:dyDescent="0.55000000000000004">
      <c r="C121" s="124"/>
      <c r="D121" s="125"/>
      <c r="E121" s="51"/>
      <c r="F121" s="52"/>
      <c r="G121" s="52"/>
      <c r="H121" s="51"/>
      <c r="I121" s="51"/>
      <c r="J121" s="53"/>
      <c r="K121" s="53"/>
      <c r="L121" s="54" t="str">
        <f t="shared" si="361"/>
        <v/>
      </c>
      <c r="M121" s="55" t="str">
        <f t="shared" si="362"/>
        <v/>
      </c>
      <c r="N121" s="56" t="str">
        <f t="shared" si="2"/>
        <v/>
      </c>
      <c r="O121" s="57" t="str">
        <f t="shared" si="363"/>
        <v/>
      </c>
      <c r="P121" s="58" t="str">
        <f t="shared" si="4"/>
        <v/>
      </c>
      <c r="Q121" s="59" t="str">
        <f t="shared" si="364"/>
        <v/>
      </c>
      <c r="R121" s="60" t="str">
        <f t="shared" si="6"/>
        <v/>
      </c>
      <c r="S121" s="55" t="str">
        <f t="shared" si="365"/>
        <v/>
      </c>
      <c r="T121" s="61" t="str">
        <f t="shared" si="366"/>
        <v/>
      </c>
      <c r="U121" s="62" t="str">
        <f t="shared" si="9"/>
        <v/>
      </c>
      <c r="V121" s="63" t="str">
        <f t="shared" si="367"/>
        <v/>
      </c>
      <c r="W121" s="64" t="str">
        <f t="shared" si="11"/>
        <v/>
      </c>
      <c r="X121" s="63" t="str">
        <f t="shared" si="368"/>
        <v/>
      </c>
      <c r="Y121" s="63" t="str">
        <f t="shared" si="369"/>
        <v/>
      </c>
      <c r="Z121" s="55" t="str">
        <f t="shared" si="370"/>
        <v/>
      </c>
      <c r="AA121" s="65" t="str">
        <f t="shared" si="371"/>
        <v/>
      </c>
      <c r="AB121" s="56" t="str">
        <f t="shared" si="16"/>
        <v/>
      </c>
      <c r="AC121" s="66" t="str">
        <f t="shared" si="372"/>
        <v/>
      </c>
      <c r="AD121" s="58" t="str">
        <f t="shared" si="373"/>
        <v/>
      </c>
      <c r="AE121" s="67" t="str">
        <f t="shared" si="374"/>
        <v/>
      </c>
      <c r="AF121" s="60" t="str">
        <f t="shared" si="375"/>
        <v/>
      </c>
      <c r="AG121" s="60" t="str">
        <f t="shared" si="376"/>
        <v/>
      </c>
      <c r="AH121" s="68" t="str">
        <f t="shared" si="377"/>
        <v/>
      </c>
      <c r="AI121" s="69" t="str">
        <f t="shared" si="23"/>
        <v/>
      </c>
      <c r="AJ121" s="63" t="str">
        <f t="shared" si="378"/>
        <v/>
      </c>
      <c r="AK121" s="63" t="str">
        <f t="shared" si="379"/>
        <v/>
      </c>
      <c r="AL121" s="63" t="str">
        <f t="shared" si="380"/>
        <v/>
      </c>
      <c r="AM121" s="63" t="str">
        <f t="shared" si="381"/>
        <v/>
      </c>
      <c r="AN121" s="63" t="str">
        <f t="shared" si="382"/>
        <v/>
      </c>
    </row>
    <row r="122" spans="3:40" ht="24.5" hidden="1" outlineLevel="1" thickTop="1" thickBot="1" x14ac:dyDescent="0.55000000000000004">
      <c r="C122" s="124"/>
      <c r="D122" s="125"/>
      <c r="E122" s="51"/>
      <c r="F122" s="52"/>
      <c r="G122" s="52"/>
      <c r="H122" s="51"/>
      <c r="I122" s="51"/>
      <c r="J122" s="53"/>
      <c r="K122" s="53"/>
      <c r="L122" s="54" t="str">
        <f t="shared" si="361"/>
        <v/>
      </c>
      <c r="M122" s="55" t="str">
        <f t="shared" si="362"/>
        <v/>
      </c>
      <c r="N122" s="56" t="str">
        <f t="shared" si="2"/>
        <v/>
      </c>
      <c r="O122" s="57" t="str">
        <f t="shared" si="363"/>
        <v/>
      </c>
      <c r="P122" s="58" t="str">
        <f t="shared" si="4"/>
        <v/>
      </c>
      <c r="Q122" s="59" t="str">
        <f t="shared" si="364"/>
        <v/>
      </c>
      <c r="R122" s="60" t="str">
        <f t="shared" si="6"/>
        <v/>
      </c>
      <c r="S122" s="55" t="str">
        <f t="shared" si="365"/>
        <v/>
      </c>
      <c r="T122" s="61" t="str">
        <f t="shared" si="366"/>
        <v/>
      </c>
      <c r="U122" s="62" t="str">
        <f t="shared" si="9"/>
        <v/>
      </c>
      <c r="V122" s="63" t="str">
        <f t="shared" si="367"/>
        <v/>
      </c>
      <c r="W122" s="64" t="str">
        <f t="shared" si="11"/>
        <v/>
      </c>
      <c r="X122" s="63" t="str">
        <f t="shared" si="368"/>
        <v/>
      </c>
      <c r="Y122" s="63" t="str">
        <f t="shared" si="369"/>
        <v/>
      </c>
      <c r="Z122" s="55" t="str">
        <f t="shared" si="370"/>
        <v/>
      </c>
      <c r="AA122" s="65" t="str">
        <f t="shared" si="371"/>
        <v/>
      </c>
      <c r="AB122" s="56" t="str">
        <f t="shared" si="16"/>
        <v/>
      </c>
      <c r="AC122" s="66" t="str">
        <f t="shared" si="372"/>
        <v/>
      </c>
      <c r="AD122" s="58" t="str">
        <f t="shared" si="373"/>
        <v/>
      </c>
      <c r="AE122" s="67" t="str">
        <f t="shared" si="374"/>
        <v/>
      </c>
      <c r="AF122" s="60" t="str">
        <f t="shared" si="375"/>
        <v/>
      </c>
      <c r="AG122" s="60" t="str">
        <f t="shared" si="376"/>
        <v/>
      </c>
      <c r="AH122" s="68" t="str">
        <f t="shared" si="377"/>
        <v/>
      </c>
      <c r="AI122" s="69" t="str">
        <f t="shared" si="23"/>
        <v/>
      </c>
      <c r="AJ122" s="63" t="str">
        <f t="shared" si="378"/>
        <v/>
      </c>
      <c r="AK122" s="63" t="str">
        <f t="shared" si="379"/>
        <v/>
      </c>
      <c r="AL122" s="63" t="str">
        <f t="shared" si="380"/>
        <v/>
      </c>
      <c r="AM122" s="63" t="str">
        <f t="shared" si="381"/>
        <v/>
      </c>
      <c r="AN122" s="63" t="str">
        <f t="shared" si="382"/>
        <v/>
      </c>
    </row>
    <row r="123" spans="3:40" ht="24.5" hidden="1" outlineLevel="1" thickTop="1" thickBot="1" x14ac:dyDescent="0.55000000000000004">
      <c r="C123" s="124"/>
      <c r="D123" s="125"/>
      <c r="E123" s="51"/>
      <c r="F123" s="52"/>
      <c r="G123" s="52"/>
      <c r="H123" s="51"/>
      <c r="I123" s="51"/>
      <c r="J123" s="53"/>
      <c r="K123" s="53"/>
      <c r="L123" s="54" t="str">
        <f t="shared" si="361"/>
        <v/>
      </c>
      <c r="M123" s="55" t="str">
        <f t="shared" si="362"/>
        <v/>
      </c>
      <c r="N123" s="56" t="str">
        <f t="shared" si="2"/>
        <v/>
      </c>
      <c r="O123" s="57" t="str">
        <f t="shared" si="363"/>
        <v/>
      </c>
      <c r="P123" s="58" t="str">
        <f t="shared" si="4"/>
        <v/>
      </c>
      <c r="Q123" s="59" t="str">
        <f t="shared" si="364"/>
        <v/>
      </c>
      <c r="R123" s="60" t="str">
        <f t="shared" si="6"/>
        <v/>
      </c>
      <c r="S123" s="55" t="str">
        <f t="shared" si="365"/>
        <v/>
      </c>
      <c r="T123" s="61" t="str">
        <f t="shared" si="366"/>
        <v/>
      </c>
      <c r="U123" s="62" t="str">
        <f t="shared" si="9"/>
        <v/>
      </c>
      <c r="V123" s="63" t="str">
        <f t="shared" si="367"/>
        <v/>
      </c>
      <c r="W123" s="64" t="str">
        <f t="shared" si="11"/>
        <v/>
      </c>
      <c r="X123" s="63" t="str">
        <f t="shared" si="368"/>
        <v/>
      </c>
      <c r="Y123" s="63" t="str">
        <f t="shared" si="369"/>
        <v/>
      </c>
      <c r="Z123" s="55" t="str">
        <f t="shared" si="370"/>
        <v/>
      </c>
      <c r="AA123" s="65" t="str">
        <f t="shared" si="371"/>
        <v/>
      </c>
      <c r="AB123" s="56" t="str">
        <f t="shared" si="16"/>
        <v/>
      </c>
      <c r="AC123" s="66" t="str">
        <f t="shared" si="372"/>
        <v/>
      </c>
      <c r="AD123" s="58" t="str">
        <f t="shared" si="373"/>
        <v/>
      </c>
      <c r="AE123" s="67" t="str">
        <f t="shared" si="374"/>
        <v/>
      </c>
      <c r="AF123" s="60" t="str">
        <f t="shared" si="375"/>
        <v/>
      </c>
      <c r="AG123" s="60" t="str">
        <f t="shared" si="376"/>
        <v/>
      </c>
      <c r="AH123" s="68" t="str">
        <f t="shared" si="377"/>
        <v/>
      </c>
      <c r="AI123" s="69" t="str">
        <f t="shared" si="23"/>
        <v/>
      </c>
      <c r="AJ123" s="63" t="str">
        <f t="shared" si="378"/>
        <v/>
      </c>
      <c r="AK123" s="63" t="str">
        <f t="shared" si="379"/>
        <v/>
      </c>
      <c r="AL123" s="63" t="str">
        <f t="shared" si="380"/>
        <v/>
      </c>
      <c r="AM123" s="63" t="str">
        <f t="shared" si="381"/>
        <v/>
      </c>
      <c r="AN123" s="63" t="str">
        <f t="shared" si="382"/>
        <v/>
      </c>
    </row>
    <row r="124" spans="3:40" ht="24.5" hidden="1" outlineLevel="1" thickTop="1" thickBot="1" x14ac:dyDescent="0.55000000000000004">
      <c r="C124" s="124"/>
      <c r="D124" s="125"/>
      <c r="E124" s="51"/>
      <c r="F124" s="52"/>
      <c r="G124" s="52"/>
      <c r="H124" s="51"/>
      <c r="I124" s="51"/>
      <c r="J124" s="53"/>
      <c r="K124" s="53"/>
      <c r="L124" s="54" t="str">
        <f t="shared" si="361"/>
        <v/>
      </c>
      <c r="M124" s="55" t="str">
        <f t="shared" si="362"/>
        <v/>
      </c>
      <c r="N124" s="56" t="str">
        <f t="shared" si="2"/>
        <v/>
      </c>
      <c r="O124" s="57" t="str">
        <f t="shared" si="363"/>
        <v/>
      </c>
      <c r="P124" s="58" t="str">
        <f t="shared" si="4"/>
        <v/>
      </c>
      <c r="Q124" s="59" t="str">
        <f t="shared" si="364"/>
        <v/>
      </c>
      <c r="R124" s="60" t="str">
        <f t="shared" si="6"/>
        <v/>
      </c>
      <c r="S124" s="55" t="str">
        <f t="shared" si="365"/>
        <v/>
      </c>
      <c r="T124" s="61" t="str">
        <f t="shared" si="366"/>
        <v/>
      </c>
      <c r="U124" s="62" t="str">
        <f t="shared" si="9"/>
        <v/>
      </c>
      <c r="V124" s="63" t="str">
        <f t="shared" si="367"/>
        <v/>
      </c>
      <c r="W124" s="64" t="str">
        <f t="shared" si="11"/>
        <v/>
      </c>
      <c r="X124" s="63" t="str">
        <f t="shared" si="368"/>
        <v/>
      </c>
      <c r="Y124" s="63" t="str">
        <f t="shared" si="369"/>
        <v/>
      </c>
      <c r="Z124" s="55" t="str">
        <f t="shared" si="370"/>
        <v/>
      </c>
      <c r="AA124" s="65" t="str">
        <f t="shared" si="371"/>
        <v/>
      </c>
      <c r="AB124" s="56" t="str">
        <f t="shared" si="16"/>
        <v/>
      </c>
      <c r="AC124" s="66" t="str">
        <f t="shared" si="372"/>
        <v/>
      </c>
      <c r="AD124" s="58" t="str">
        <f t="shared" si="373"/>
        <v/>
      </c>
      <c r="AE124" s="67" t="str">
        <f t="shared" si="374"/>
        <v/>
      </c>
      <c r="AF124" s="60" t="str">
        <f t="shared" si="375"/>
        <v/>
      </c>
      <c r="AG124" s="60" t="str">
        <f t="shared" si="376"/>
        <v/>
      </c>
      <c r="AH124" s="68" t="str">
        <f t="shared" si="377"/>
        <v/>
      </c>
      <c r="AI124" s="69" t="str">
        <f t="shared" si="23"/>
        <v/>
      </c>
      <c r="AJ124" s="63" t="str">
        <f t="shared" si="378"/>
        <v/>
      </c>
      <c r="AK124" s="63" t="str">
        <f t="shared" si="379"/>
        <v/>
      </c>
      <c r="AL124" s="63" t="str">
        <f t="shared" si="380"/>
        <v/>
      </c>
      <c r="AM124" s="63" t="str">
        <f t="shared" si="381"/>
        <v/>
      </c>
      <c r="AN124" s="63" t="str">
        <f t="shared" si="382"/>
        <v/>
      </c>
    </row>
    <row r="125" spans="3:40" ht="24.5" hidden="1" outlineLevel="1" thickTop="1" thickBot="1" x14ac:dyDescent="0.55000000000000004">
      <c r="C125" s="124"/>
      <c r="D125" s="125"/>
      <c r="E125" s="51"/>
      <c r="F125" s="52"/>
      <c r="G125" s="52"/>
      <c r="H125" s="51"/>
      <c r="I125" s="51"/>
      <c r="J125" s="53"/>
      <c r="K125" s="53"/>
      <c r="L125" s="54" t="str">
        <f t="shared" si="361"/>
        <v/>
      </c>
      <c r="M125" s="55" t="str">
        <f t="shared" si="362"/>
        <v/>
      </c>
      <c r="N125" s="56" t="str">
        <f t="shared" si="2"/>
        <v/>
      </c>
      <c r="O125" s="57" t="str">
        <f t="shared" si="363"/>
        <v/>
      </c>
      <c r="P125" s="58" t="str">
        <f t="shared" si="4"/>
        <v/>
      </c>
      <c r="Q125" s="59" t="str">
        <f t="shared" si="364"/>
        <v/>
      </c>
      <c r="R125" s="60" t="str">
        <f t="shared" si="6"/>
        <v/>
      </c>
      <c r="S125" s="55" t="str">
        <f t="shared" si="365"/>
        <v/>
      </c>
      <c r="T125" s="61" t="str">
        <f t="shared" si="366"/>
        <v/>
      </c>
      <c r="U125" s="62" t="str">
        <f t="shared" si="9"/>
        <v/>
      </c>
      <c r="V125" s="63" t="str">
        <f t="shared" si="367"/>
        <v/>
      </c>
      <c r="W125" s="64" t="str">
        <f t="shared" si="11"/>
        <v/>
      </c>
      <c r="X125" s="63" t="str">
        <f t="shared" si="368"/>
        <v/>
      </c>
      <c r="Y125" s="63" t="str">
        <f t="shared" si="369"/>
        <v/>
      </c>
      <c r="Z125" s="55" t="str">
        <f t="shared" si="370"/>
        <v/>
      </c>
      <c r="AA125" s="65" t="str">
        <f t="shared" si="371"/>
        <v/>
      </c>
      <c r="AB125" s="56" t="str">
        <f t="shared" si="16"/>
        <v/>
      </c>
      <c r="AC125" s="66" t="str">
        <f t="shared" si="372"/>
        <v/>
      </c>
      <c r="AD125" s="58" t="str">
        <f t="shared" si="373"/>
        <v/>
      </c>
      <c r="AE125" s="67" t="str">
        <f t="shared" si="374"/>
        <v/>
      </c>
      <c r="AF125" s="60" t="str">
        <f t="shared" si="375"/>
        <v/>
      </c>
      <c r="AG125" s="60" t="str">
        <f t="shared" si="376"/>
        <v/>
      </c>
      <c r="AH125" s="68" t="str">
        <f t="shared" si="377"/>
        <v/>
      </c>
      <c r="AI125" s="69" t="str">
        <f t="shared" si="23"/>
        <v/>
      </c>
      <c r="AJ125" s="63" t="str">
        <f t="shared" si="378"/>
        <v/>
      </c>
      <c r="AK125" s="63" t="str">
        <f t="shared" si="379"/>
        <v/>
      </c>
      <c r="AL125" s="63" t="str">
        <f t="shared" si="380"/>
        <v/>
      </c>
      <c r="AM125" s="63" t="str">
        <f t="shared" si="381"/>
        <v/>
      </c>
      <c r="AN125" s="63" t="str">
        <f t="shared" si="382"/>
        <v/>
      </c>
    </row>
    <row r="126" spans="3:40" ht="24.5" hidden="1" outlineLevel="1" thickTop="1" thickBot="1" x14ac:dyDescent="0.55000000000000004">
      <c r="C126" s="124"/>
      <c r="D126" s="125"/>
      <c r="E126" s="51"/>
      <c r="F126" s="52"/>
      <c r="G126" s="52"/>
      <c r="H126" s="51"/>
      <c r="I126" s="51"/>
      <c r="J126" s="53"/>
      <c r="K126" s="53"/>
      <c r="L126" s="54" t="str">
        <f t="shared" si="361"/>
        <v/>
      </c>
      <c r="M126" s="55" t="str">
        <f t="shared" si="362"/>
        <v/>
      </c>
      <c r="N126" s="56" t="str">
        <f t="shared" si="2"/>
        <v/>
      </c>
      <c r="O126" s="57" t="str">
        <f t="shared" si="363"/>
        <v/>
      </c>
      <c r="P126" s="58" t="str">
        <f t="shared" si="4"/>
        <v/>
      </c>
      <c r="Q126" s="59" t="str">
        <f t="shared" si="364"/>
        <v/>
      </c>
      <c r="R126" s="60" t="str">
        <f t="shared" si="6"/>
        <v/>
      </c>
      <c r="S126" s="55" t="str">
        <f t="shared" si="365"/>
        <v/>
      </c>
      <c r="T126" s="61" t="str">
        <f t="shared" si="366"/>
        <v/>
      </c>
      <c r="U126" s="62" t="str">
        <f t="shared" si="9"/>
        <v/>
      </c>
      <c r="V126" s="63" t="str">
        <f t="shared" si="367"/>
        <v/>
      </c>
      <c r="W126" s="64" t="str">
        <f t="shared" si="11"/>
        <v/>
      </c>
      <c r="X126" s="63" t="str">
        <f t="shared" si="368"/>
        <v/>
      </c>
      <c r="Y126" s="63" t="str">
        <f t="shared" si="369"/>
        <v/>
      </c>
      <c r="Z126" s="55" t="str">
        <f t="shared" si="370"/>
        <v/>
      </c>
      <c r="AA126" s="65" t="str">
        <f t="shared" si="371"/>
        <v/>
      </c>
      <c r="AB126" s="56" t="str">
        <f t="shared" si="16"/>
        <v/>
      </c>
      <c r="AC126" s="66" t="str">
        <f t="shared" si="372"/>
        <v/>
      </c>
      <c r="AD126" s="58" t="str">
        <f t="shared" si="373"/>
        <v/>
      </c>
      <c r="AE126" s="67" t="str">
        <f t="shared" si="374"/>
        <v/>
      </c>
      <c r="AF126" s="60" t="str">
        <f t="shared" si="375"/>
        <v/>
      </c>
      <c r="AG126" s="60" t="str">
        <f t="shared" si="376"/>
        <v/>
      </c>
      <c r="AH126" s="68" t="str">
        <f t="shared" si="377"/>
        <v/>
      </c>
      <c r="AI126" s="69" t="str">
        <f t="shared" si="23"/>
        <v/>
      </c>
      <c r="AJ126" s="63" t="str">
        <f t="shared" si="378"/>
        <v/>
      </c>
      <c r="AK126" s="63" t="str">
        <f t="shared" si="379"/>
        <v/>
      </c>
      <c r="AL126" s="63" t="str">
        <f t="shared" si="380"/>
        <v/>
      </c>
      <c r="AM126" s="63" t="str">
        <f t="shared" si="381"/>
        <v/>
      </c>
      <c r="AN126" s="63" t="str">
        <f t="shared" si="382"/>
        <v/>
      </c>
    </row>
    <row r="127" spans="3:40" ht="24.5" hidden="1" outlineLevel="1" thickTop="1" thickBot="1" x14ac:dyDescent="0.55000000000000004">
      <c r="C127" s="124"/>
      <c r="D127" s="125"/>
      <c r="E127" s="51"/>
      <c r="F127" s="52"/>
      <c r="G127" s="52"/>
      <c r="H127" s="51"/>
      <c r="I127" s="51"/>
      <c r="J127" s="53"/>
      <c r="K127" s="53"/>
      <c r="L127" s="54" t="str">
        <f t="shared" si="361"/>
        <v/>
      </c>
      <c r="M127" s="55" t="str">
        <f t="shared" si="362"/>
        <v/>
      </c>
      <c r="N127" s="56" t="str">
        <f t="shared" si="2"/>
        <v/>
      </c>
      <c r="O127" s="57" t="str">
        <f t="shared" si="363"/>
        <v/>
      </c>
      <c r="P127" s="58" t="str">
        <f t="shared" si="4"/>
        <v/>
      </c>
      <c r="Q127" s="59" t="str">
        <f t="shared" si="364"/>
        <v/>
      </c>
      <c r="R127" s="60" t="str">
        <f t="shared" si="6"/>
        <v/>
      </c>
      <c r="S127" s="55" t="str">
        <f t="shared" si="365"/>
        <v/>
      </c>
      <c r="T127" s="61" t="str">
        <f t="shared" si="366"/>
        <v/>
      </c>
      <c r="U127" s="62" t="str">
        <f t="shared" si="9"/>
        <v/>
      </c>
      <c r="V127" s="63" t="str">
        <f t="shared" si="367"/>
        <v/>
      </c>
      <c r="W127" s="64" t="str">
        <f t="shared" si="11"/>
        <v/>
      </c>
      <c r="X127" s="63" t="str">
        <f t="shared" si="368"/>
        <v/>
      </c>
      <c r="Y127" s="63" t="str">
        <f t="shared" si="369"/>
        <v/>
      </c>
      <c r="Z127" s="55" t="str">
        <f t="shared" si="370"/>
        <v/>
      </c>
      <c r="AA127" s="65" t="str">
        <f t="shared" si="371"/>
        <v/>
      </c>
      <c r="AB127" s="56" t="str">
        <f t="shared" si="16"/>
        <v/>
      </c>
      <c r="AC127" s="66" t="str">
        <f t="shared" si="372"/>
        <v/>
      </c>
      <c r="AD127" s="58" t="str">
        <f t="shared" si="373"/>
        <v/>
      </c>
      <c r="AE127" s="67" t="str">
        <f t="shared" si="374"/>
        <v/>
      </c>
      <c r="AF127" s="60" t="str">
        <f t="shared" si="375"/>
        <v/>
      </c>
      <c r="AG127" s="60" t="str">
        <f t="shared" si="376"/>
        <v/>
      </c>
      <c r="AH127" s="68" t="str">
        <f t="shared" si="377"/>
        <v/>
      </c>
      <c r="AI127" s="69" t="str">
        <f t="shared" si="23"/>
        <v/>
      </c>
      <c r="AJ127" s="63" t="str">
        <f t="shared" si="378"/>
        <v/>
      </c>
      <c r="AK127" s="63" t="str">
        <f t="shared" si="379"/>
        <v/>
      </c>
      <c r="AL127" s="63" t="str">
        <f t="shared" si="380"/>
        <v/>
      </c>
      <c r="AM127" s="63" t="str">
        <f t="shared" si="381"/>
        <v/>
      </c>
      <c r="AN127" s="63" t="str">
        <f t="shared" si="382"/>
        <v/>
      </c>
    </row>
    <row r="128" spans="3:40" ht="24.5" hidden="1" outlineLevel="1" thickTop="1" thickBot="1" x14ac:dyDescent="0.55000000000000004">
      <c r="C128" s="124"/>
      <c r="D128" s="125"/>
      <c r="E128" s="51"/>
      <c r="F128" s="52"/>
      <c r="G128" s="52"/>
      <c r="H128" s="51"/>
      <c r="I128" s="51"/>
      <c r="J128" s="53"/>
      <c r="K128" s="53"/>
      <c r="L128" s="54" t="str">
        <f t="shared" si="361"/>
        <v/>
      </c>
      <c r="M128" s="55" t="str">
        <f t="shared" si="362"/>
        <v/>
      </c>
      <c r="N128" s="56" t="str">
        <f t="shared" si="2"/>
        <v/>
      </c>
      <c r="O128" s="57" t="str">
        <f t="shared" si="363"/>
        <v/>
      </c>
      <c r="P128" s="58" t="str">
        <f t="shared" si="4"/>
        <v/>
      </c>
      <c r="Q128" s="59" t="str">
        <f t="shared" si="364"/>
        <v/>
      </c>
      <c r="R128" s="60" t="str">
        <f t="shared" si="6"/>
        <v/>
      </c>
      <c r="S128" s="55" t="str">
        <f t="shared" si="365"/>
        <v/>
      </c>
      <c r="T128" s="61" t="str">
        <f t="shared" si="366"/>
        <v/>
      </c>
      <c r="U128" s="62" t="str">
        <f t="shared" si="9"/>
        <v/>
      </c>
      <c r="V128" s="63" t="str">
        <f t="shared" si="367"/>
        <v/>
      </c>
      <c r="W128" s="64" t="str">
        <f t="shared" si="11"/>
        <v/>
      </c>
      <c r="X128" s="63" t="str">
        <f t="shared" si="368"/>
        <v/>
      </c>
      <c r="Y128" s="63" t="str">
        <f t="shared" si="369"/>
        <v/>
      </c>
      <c r="Z128" s="55" t="str">
        <f t="shared" si="370"/>
        <v/>
      </c>
      <c r="AA128" s="65" t="str">
        <f t="shared" si="371"/>
        <v/>
      </c>
      <c r="AB128" s="56" t="str">
        <f t="shared" si="16"/>
        <v/>
      </c>
      <c r="AC128" s="66" t="str">
        <f t="shared" si="372"/>
        <v/>
      </c>
      <c r="AD128" s="58" t="str">
        <f t="shared" si="373"/>
        <v/>
      </c>
      <c r="AE128" s="67" t="str">
        <f t="shared" si="374"/>
        <v/>
      </c>
      <c r="AF128" s="60" t="str">
        <f t="shared" si="375"/>
        <v/>
      </c>
      <c r="AG128" s="60" t="str">
        <f t="shared" si="376"/>
        <v/>
      </c>
      <c r="AH128" s="68" t="str">
        <f t="shared" si="377"/>
        <v/>
      </c>
      <c r="AI128" s="69" t="str">
        <f t="shared" si="23"/>
        <v/>
      </c>
      <c r="AJ128" s="63" t="str">
        <f t="shared" si="378"/>
        <v/>
      </c>
      <c r="AK128" s="63" t="str">
        <f t="shared" si="379"/>
        <v/>
      </c>
      <c r="AL128" s="63" t="str">
        <f t="shared" si="380"/>
        <v/>
      </c>
      <c r="AM128" s="63" t="str">
        <f t="shared" si="381"/>
        <v/>
      </c>
      <c r="AN128" s="63" t="str">
        <f t="shared" si="382"/>
        <v/>
      </c>
    </row>
    <row r="129" spans="1:40" ht="24.5" hidden="1" outlineLevel="1" thickTop="1" thickBot="1" x14ac:dyDescent="0.55000000000000004">
      <c r="C129" s="124"/>
      <c r="D129" s="125"/>
      <c r="E129" s="51"/>
      <c r="F129" s="52"/>
      <c r="G129" s="52"/>
      <c r="H129" s="51"/>
      <c r="I129" s="51"/>
      <c r="J129" s="53"/>
      <c r="K129" s="53"/>
      <c r="L129" s="54" t="str">
        <f t="shared" si="361"/>
        <v/>
      </c>
      <c r="M129" s="55" t="str">
        <f t="shared" si="362"/>
        <v/>
      </c>
      <c r="N129" s="56" t="str">
        <f t="shared" si="2"/>
        <v/>
      </c>
      <c r="O129" s="57" t="str">
        <f t="shared" si="363"/>
        <v/>
      </c>
      <c r="P129" s="58" t="str">
        <f t="shared" si="4"/>
        <v/>
      </c>
      <c r="Q129" s="59" t="str">
        <f t="shared" si="364"/>
        <v/>
      </c>
      <c r="R129" s="60" t="str">
        <f t="shared" si="6"/>
        <v/>
      </c>
      <c r="S129" s="55" t="str">
        <f t="shared" si="365"/>
        <v/>
      </c>
      <c r="T129" s="61" t="str">
        <f t="shared" si="366"/>
        <v/>
      </c>
      <c r="U129" s="62" t="str">
        <f t="shared" si="9"/>
        <v/>
      </c>
      <c r="V129" s="63" t="str">
        <f t="shared" si="367"/>
        <v/>
      </c>
      <c r="W129" s="64" t="str">
        <f t="shared" si="11"/>
        <v/>
      </c>
      <c r="X129" s="63" t="str">
        <f t="shared" si="368"/>
        <v/>
      </c>
      <c r="Y129" s="63" t="str">
        <f t="shared" si="369"/>
        <v/>
      </c>
      <c r="Z129" s="55" t="str">
        <f t="shared" si="370"/>
        <v/>
      </c>
      <c r="AA129" s="65" t="str">
        <f t="shared" si="371"/>
        <v/>
      </c>
      <c r="AB129" s="56" t="str">
        <f t="shared" si="16"/>
        <v/>
      </c>
      <c r="AC129" s="66" t="str">
        <f t="shared" si="372"/>
        <v/>
      </c>
      <c r="AD129" s="58" t="str">
        <f t="shared" si="373"/>
        <v/>
      </c>
      <c r="AE129" s="67" t="str">
        <f t="shared" si="374"/>
        <v/>
      </c>
      <c r="AF129" s="60" t="str">
        <f t="shared" si="375"/>
        <v/>
      </c>
      <c r="AG129" s="60" t="str">
        <f t="shared" si="376"/>
        <v/>
      </c>
      <c r="AH129" s="68" t="str">
        <f t="shared" si="377"/>
        <v/>
      </c>
      <c r="AI129" s="69" t="str">
        <f t="shared" si="23"/>
        <v/>
      </c>
      <c r="AJ129" s="63" t="str">
        <f t="shared" si="378"/>
        <v/>
      </c>
      <c r="AK129" s="63" t="str">
        <f t="shared" si="379"/>
        <v/>
      </c>
      <c r="AL129" s="63" t="str">
        <f t="shared" si="380"/>
        <v/>
      </c>
      <c r="AM129" s="63" t="str">
        <f t="shared" si="381"/>
        <v/>
      </c>
      <c r="AN129" s="63" t="str">
        <f t="shared" si="382"/>
        <v/>
      </c>
    </row>
    <row r="130" spans="1:40" ht="24.5" hidden="1" outlineLevel="1" thickTop="1" thickBot="1" x14ac:dyDescent="0.55000000000000004">
      <c r="C130" s="124"/>
      <c r="D130" s="125"/>
      <c r="E130" s="51"/>
      <c r="F130" s="52"/>
      <c r="G130" s="52"/>
      <c r="H130" s="51"/>
      <c r="I130" s="51"/>
      <c r="J130" s="53"/>
      <c r="K130" s="53"/>
      <c r="L130" s="54" t="str">
        <f t="shared" si="361"/>
        <v/>
      </c>
      <c r="M130" s="55" t="str">
        <f t="shared" si="362"/>
        <v/>
      </c>
      <c r="N130" s="56" t="str">
        <f t="shared" si="2"/>
        <v/>
      </c>
      <c r="O130" s="57" t="str">
        <f t="shared" si="363"/>
        <v/>
      </c>
      <c r="P130" s="58" t="str">
        <f t="shared" si="4"/>
        <v/>
      </c>
      <c r="Q130" s="59" t="str">
        <f t="shared" si="364"/>
        <v/>
      </c>
      <c r="R130" s="60" t="str">
        <f t="shared" si="6"/>
        <v/>
      </c>
      <c r="S130" s="55" t="str">
        <f t="shared" si="365"/>
        <v/>
      </c>
      <c r="T130" s="61" t="str">
        <f t="shared" si="366"/>
        <v/>
      </c>
      <c r="U130" s="62" t="str">
        <f t="shared" si="9"/>
        <v/>
      </c>
      <c r="V130" s="63" t="str">
        <f t="shared" si="367"/>
        <v/>
      </c>
      <c r="W130" s="64" t="str">
        <f t="shared" si="11"/>
        <v/>
      </c>
      <c r="X130" s="63" t="str">
        <f t="shared" si="368"/>
        <v/>
      </c>
      <c r="Y130" s="63" t="str">
        <f t="shared" si="369"/>
        <v/>
      </c>
      <c r="Z130" s="55" t="str">
        <f t="shared" si="370"/>
        <v/>
      </c>
      <c r="AA130" s="65" t="str">
        <f t="shared" si="371"/>
        <v/>
      </c>
      <c r="AB130" s="56" t="str">
        <f t="shared" si="16"/>
        <v/>
      </c>
      <c r="AC130" s="66" t="str">
        <f t="shared" si="372"/>
        <v/>
      </c>
      <c r="AD130" s="58" t="str">
        <f t="shared" si="373"/>
        <v/>
      </c>
      <c r="AE130" s="67" t="str">
        <f t="shared" si="374"/>
        <v/>
      </c>
      <c r="AF130" s="60" t="str">
        <f t="shared" si="375"/>
        <v/>
      </c>
      <c r="AG130" s="60" t="str">
        <f t="shared" si="376"/>
        <v/>
      </c>
      <c r="AH130" s="68" t="str">
        <f t="shared" si="377"/>
        <v/>
      </c>
      <c r="AI130" s="69" t="str">
        <f t="shared" si="23"/>
        <v/>
      </c>
      <c r="AJ130" s="63" t="str">
        <f t="shared" si="378"/>
        <v/>
      </c>
      <c r="AK130" s="63" t="str">
        <f t="shared" si="379"/>
        <v/>
      </c>
      <c r="AL130" s="63" t="str">
        <f t="shared" si="380"/>
        <v/>
      </c>
      <c r="AM130" s="63" t="str">
        <f t="shared" si="381"/>
        <v/>
      </c>
      <c r="AN130" s="63" t="str">
        <f t="shared" si="382"/>
        <v/>
      </c>
    </row>
    <row r="131" spans="1:40" ht="24.5" hidden="1" outlineLevel="1" thickTop="1" thickBot="1" x14ac:dyDescent="0.55000000000000004">
      <c r="C131" s="124"/>
      <c r="D131" s="125"/>
      <c r="E131" s="51"/>
      <c r="F131" s="52"/>
      <c r="G131" s="52"/>
      <c r="H131" s="51"/>
      <c r="I131" s="51"/>
      <c r="J131" s="53"/>
      <c r="K131" s="53"/>
      <c r="L131" s="54" t="str">
        <f t="shared" si="361"/>
        <v/>
      </c>
      <c r="M131" s="55" t="str">
        <f t="shared" si="362"/>
        <v/>
      </c>
      <c r="N131" s="56" t="str">
        <f t="shared" si="2"/>
        <v/>
      </c>
      <c r="O131" s="57" t="str">
        <f t="shared" si="363"/>
        <v/>
      </c>
      <c r="P131" s="58" t="str">
        <f t="shared" si="4"/>
        <v/>
      </c>
      <c r="Q131" s="59" t="str">
        <f t="shared" si="364"/>
        <v/>
      </c>
      <c r="R131" s="60" t="str">
        <f t="shared" si="6"/>
        <v/>
      </c>
      <c r="S131" s="55" t="str">
        <f t="shared" si="365"/>
        <v/>
      </c>
      <c r="T131" s="61" t="str">
        <f t="shared" si="366"/>
        <v/>
      </c>
      <c r="U131" s="62" t="str">
        <f t="shared" si="9"/>
        <v/>
      </c>
      <c r="V131" s="63" t="str">
        <f t="shared" si="367"/>
        <v/>
      </c>
      <c r="W131" s="64" t="str">
        <f t="shared" si="11"/>
        <v/>
      </c>
      <c r="X131" s="63" t="str">
        <f t="shared" si="368"/>
        <v/>
      </c>
      <c r="Y131" s="63" t="str">
        <f t="shared" si="369"/>
        <v/>
      </c>
      <c r="Z131" s="55" t="str">
        <f t="shared" si="370"/>
        <v/>
      </c>
      <c r="AA131" s="65" t="str">
        <f t="shared" si="371"/>
        <v/>
      </c>
      <c r="AB131" s="56" t="str">
        <f t="shared" si="16"/>
        <v/>
      </c>
      <c r="AC131" s="66" t="str">
        <f t="shared" si="372"/>
        <v/>
      </c>
      <c r="AD131" s="58" t="str">
        <f t="shared" si="373"/>
        <v/>
      </c>
      <c r="AE131" s="67" t="str">
        <f t="shared" si="374"/>
        <v/>
      </c>
      <c r="AF131" s="60" t="str">
        <f t="shared" si="375"/>
        <v/>
      </c>
      <c r="AG131" s="60" t="str">
        <f t="shared" si="376"/>
        <v/>
      </c>
      <c r="AH131" s="68" t="str">
        <f t="shared" si="377"/>
        <v/>
      </c>
      <c r="AI131" s="69" t="str">
        <f t="shared" si="23"/>
        <v/>
      </c>
      <c r="AJ131" s="63" t="str">
        <f t="shared" si="378"/>
        <v/>
      </c>
      <c r="AK131" s="63" t="str">
        <f t="shared" si="379"/>
        <v/>
      </c>
      <c r="AL131" s="63" t="str">
        <f t="shared" si="380"/>
        <v/>
      </c>
      <c r="AM131" s="63" t="str">
        <f t="shared" si="381"/>
        <v/>
      </c>
      <c r="AN131" s="63" t="str">
        <f t="shared" si="382"/>
        <v/>
      </c>
    </row>
    <row r="132" spans="1:40" ht="24.5" hidden="1" outlineLevel="1" thickTop="1" thickBot="1" x14ac:dyDescent="0.55000000000000004">
      <c r="C132" s="124"/>
      <c r="D132" s="125"/>
      <c r="E132" s="51"/>
      <c r="F132" s="52"/>
      <c r="G132" s="52"/>
      <c r="H132" s="51"/>
      <c r="I132" s="51"/>
      <c r="J132" s="53"/>
      <c r="K132" s="53"/>
      <c r="L132" s="54" t="str">
        <f t="shared" si="361"/>
        <v/>
      </c>
      <c r="M132" s="55" t="str">
        <f t="shared" si="362"/>
        <v/>
      </c>
      <c r="N132" s="56" t="str">
        <f t="shared" si="2"/>
        <v/>
      </c>
      <c r="O132" s="57" t="str">
        <f t="shared" si="363"/>
        <v/>
      </c>
      <c r="P132" s="58" t="str">
        <f t="shared" si="4"/>
        <v/>
      </c>
      <c r="Q132" s="59" t="str">
        <f t="shared" si="364"/>
        <v/>
      </c>
      <c r="R132" s="60" t="str">
        <f t="shared" si="6"/>
        <v/>
      </c>
      <c r="S132" s="55" t="str">
        <f t="shared" si="365"/>
        <v/>
      </c>
      <c r="T132" s="61" t="str">
        <f t="shared" si="366"/>
        <v/>
      </c>
      <c r="U132" s="62" t="str">
        <f t="shared" si="9"/>
        <v/>
      </c>
      <c r="V132" s="63" t="str">
        <f t="shared" si="367"/>
        <v/>
      </c>
      <c r="W132" s="64" t="str">
        <f t="shared" si="11"/>
        <v/>
      </c>
      <c r="X132" s="63" t="str">
        <f t="shared" si="368"/>
        <v/>
      </c>
      <c r="Y132" s="63" t="str">
        <f t="shared" si="369"/>
        <v/>
      </c>
      <c r="Z132" s="55" t="str">
        <f t="shared" si="370"/>
        <v/>
      </c>
      <c r="AA132" s="65" t="str">
        <f t="shared" si="371"/>
        <v/>
      </c>
      <c r="AB132" s="56" t="str">
        <f t="shared" si="16"/>
        <v/>
      </c>
      <c r="AC132" s="66" t="str">
        <f t="shared" si="372"/>
        <v/>
      </c>
      <c r="AD132" s="58" t="str">
        <f t="shared" si="373"/>
        <v/>
      </c>
      <c r="AE132" s="67" t="str">
        <f t="shared" si="374"/>
        <v/>
      </c>
      <c r="AF132" s="60" t="str">
        <f t="shared" si="375"/>
        <v/>
      </c>
      <c r="AG132" s="60" t="str">
        <f t="shared" si="376"/>
        <v/>
      </c>
      <c r="AH132" s="68" t="str">
        <f t="shared" si="377"/>
        <v/>
      </c>
      <c r="AI132" s="69" t="str">
        <f t="shared" si="23"/>
        <v/>
      </c>
      <c r="AJ132" s="63" t="str">
        <f t="shared" si="378"/>
        <v/>
      </c>
      <c r="AK132" s="63" t="str">
        <f t="shared" si="379"/>
        <v/>
      </c>
      <c r="AL132" s="63" t="str">
        <f t="shared" si="380"/>
        <v/>
      </c>
      <c r="AM132" s="63" t="str">
        <f t="shared" si="381"/>
        <v/>
      </c>
      <c r="AN132" s="63" t="str">
        <f t="shared" si="382"/>
        <v/>
      </c>
    </row>
    <row r="133" spans="1:40" ht="24.5" hidden="1" outlineLevel="1" thickTop="1" thickBot="1" x14ac:dyDescent="0.55000000000000004">
      <c r="C133" s="124"/>
      <c r="D133" s="125"/>
      <c r="E133" s="51"/>
      <c r="F133" s="52"/>
      <c r="G133" s="52"/>
      <c r="H133" s="51"/>
      <c r="I133" s="51"/>
      <c r="J133" s="53"/>
      <c r="K133" s="53"/>
      <c r="L133" s="54" t="str">
        <f t="shared" si="361"/>
        <v/>
      </c>
      <c r="M133" s="55" t="str">
        <f t="shared" si="362"/>
        <v/>
      </c>
      <c r="N133" s="56" t="str">
        <f t="shared" si="2"/>
        <v/>
      </c>
      <c r="O133" s="57" t="str">
        <f t="shared" si="363"/>
        <v/>
      </c>
      <c r="P133" s="58" t="str">
        <f t="shared" si="4"/>
        <v/>
      </c>
      <c r="Q133" s="59" t="str">
        <f t="shared" si="364"/>
        <v/>
      </c>
      <c r="R133" s="60" t="str">
        <f t="shared" si="6"/>
        <v/>
      </c>
      <c r="S133" s="55" t="str">
        <f t="shared" si="365"/>
        <v/>
      </c>
      <c r="T133" s="61" t="str">
        <f t="shared" si="366"/>
        <v/>
      </c>
      <c r="U133" s="62" t="str">
        <f t="shared" si="9"/>
        <v/>
      </c>
      <c r="V133" s="63" t="str">
        <f t="shared" si="367"/>
        <v/>
      </c>
      <c r="W133" s="64" t="str">
        <f t="shared" si="11"/>
        <v/>
      </c>
      <c r="X133" s="63" t="str">
        <f t="shared" si="368"/>
        <v/>
      </c>
      <c r="Y133" s="63" t="str">
        <f t="shared" si="369"/>
        <v/>
      </c>
      <c r="Z133" s="55" t="str">
        <f t="shared" si="370"/>
        <v/>
      </c>
      <c r="AA133" s="65" t="str">
        <f t="shared" si="371"/>
        <v/>
      </c>
      <c r="AB133" s="56" t="str">
        <f t="shared" si="16"/>
        <v/>
      </c>
      <c r="AC133" s="66" t="str">
        <f t="shared" si="372"/>
        <v/>
      </c>
      <c r="AD133" s="58" t="str">
        <f t="shared" si="373"/>
        <v/>
      </c>
      <c r="AE133" s="67" t="str">
        <f t="shared" si="374"/>
        <v/>
      </c>
      <c r="AF133" s="60" t="str">
        <f t="shared" si="375"/>
        <v/>
      </c>
      <c r="AG133" s="60" t="str">
        <f t="shared" si="376"/>
        <v/>
      </c>
      <c r="AH133" s="68" t="str">
        <f t="shared" si="377"/>
        <v/>
      </c>
      <c r="AI133" s="69" t="str">
        <f t="shared" si="23"/>
        <v/>
      </c>
      <c r="AJ133" s="63" t="str">
        <f t="shared" si="378"/>
        <v/>
      </c>
      <c r="AK133" s="63" t="str">
        <f t="shared" si="379"/>
        <v/>
      </c>
      <c r="AL133" s="63" t="str">
        <f t="shared" si="380"/>
        <v/>
      </c>
      <c r="AM133" s="63" t="str">
        <f t="shared" si="381"/>
        <v/>
      </c>
      <c r="AN133" s="63" t="str">
        <f t="shared" si="382"/>
        <v/>
      </c>
    </row>
    <row r="134" spans="1:40" ht="24.5" hidden="1" outlineLevel="1" thickTop="1" thickBot="1" x14ac:dyDescent="0.55000000000000004">
      <c r="C134" s="124"/>
      <c r="D134" s="125"/>
      <c r="E134" s="51"/>
      <c r="F134" s="52"/>
      <c r="G134" s="52"/>
      <c r="H134" s="51"/>
      <c r="I134" s="51"/>
      <c r="J134" s="53"/>
      <c r="K134" s="53"/>
      <c r="L134" s="54" t="str">
        <f t="shared" si="361"/>
        <v/>
      </c>
      <c r="M134" s="55" t="str">
        <f t="shared" si="362"/>
        <v/>
      </c>
      <c r="N134" s="56" t="str">
        <f t="shared" si="2"/>
        <v/>
      </c>
      <c r="O134" s="57" t="str">
        <f t="shared" si="363"/>
        <v/>
      </c>
      <c r="P134" s="58" t="str">
        <f t="shared" si="4"/>
        <v/>
      </c>
      <c r="Q134" s="59" t="str">
        <f t="shared" si="364"/>
        <v/>
      </c>
      <c r="R134" s="60" t="str">
        <f t="shared" si="6"/>
        <v/>
      </c>
      <c r="S134" s="55" t="str">
        <f t="shared" si="365"/>
        <v/>
      </c>
      <c r="T134" s="61" t="str">
        <f t="shared" si="366"/>
        <v/>
      </c>
      <c r="U134" s="62" t="str">
        <f t="shared" si="9"/>
        <v/>
      </c>
      <c r="V134" s="63" t="str">
        <f t="shared" si="367"/>
        <v/>
      </c>
      <c r="W134" s="64" t="str">
        <f t="shared" si="11"/>
        <v/>
      </c>
      <c r="X134" s="63" t="str">
        <f t="shared" si="368"/>
        <v/>
      </c>
      <c r="Y134" s="63" t="str">
        <f t="shared" si="369"/>
        <v/>
      </c>
      <c r="Z134" s="55" t="str">
        <f t="shared" si="370"/>
        <v/>
      </c>
      <c r="AA134" s="65" t="str">
        <f t="shared" si="371"/>
        <v/>
      </c>
      <c r="AB134" s="56" t="str">
        <f t="shared" si="16"/>
        <v/>
      </c>
      <c r="AC134" s="66" t="str">
        <f t="shared" si="372"/>
        <v/>
      </c>
      <c r="AD134" s="58" t="str">
        <f t="shared" si="373"/>
        <v/>
      </c>
      <c r="AE134" s="67" t="str">
        <f t="shared" si="374"/>
        <v/>
      </c>
      <c r="AF134" s="60" t="str">
        <f t="shared" si="375"/>
        <v/>
      </c>
      <c r="AG134" s="60" t="str">
        <f t="shared" si="376"/>
        <v/>
      </c>
      <c r="AH134" s="68" t="str">
        <f t="shared" si="377"/>
        <v/>
      </c>
      <c r="AI134" s="69" t="str">
        <f t="shared" si="23"/>
        <v/>
      </c>
      <c r="AJ134" s="63" t="str">
        <f t="shared" si="378"/>
        <v/>
      </c>
      <c r="AK134" s="63" t="str">
        <f t="shared" si="379"/>
        <v/>
      </c>
      <c r="AL134" s="63" t="str">
        <f t="shared" si="380"/>
        <v/>
      </c>
      <c r="AM134" s="63" t="str">
        <f t="shared" si="381"/>
        <v/>
      </c>
      <c r="AN134" s="63" t="str">
        <f t="shared" si="382"/>
        <v/>
      </c>
    </row>
    <row r="135" spans="1:40" ht="24.5" hidden="1" outlineLevel="1" thickTop="1" thickBot="1" x14ac:dyDescent="0.55000000000000004">
      <c r="C135" s="124"/>
      <c r="D135" s="125"/>
      <c r="E135" s="51"/>
      <c r="F135" s="52"/>
      <c r="G135" s="52"/>
      <c r="H135" s="51"/>
      <c r="I135" s="51"/>
      <c r="J135" s="53"/>
      <c r="K135" s="53"/>
      <c r="L135" s="54" t="str">
        <f t="shared" si="361"/>
        <v/>
      </c>
      <c r="M135" s="55" t="str">
        <f t="shared" si="362"/>
        <v/>
      </c>
      <c r="N135" s="56" t="str">
        <f t="shared" si="2"/>
        <v/>
      </c>
      <c r="O135" s="57" t="str">
        <f t="shared" si="363"/>
        <v/>
      </c>
      <c r="P135" s="58" t="str">
        <f t="shared" si="4"/>
        <v/>
      </c>
      <c r="Q135" s="59" t="str">
        <f t="shared" si="364"/>
        <v/>
      </c>
      <c r="R135" s="60" t="str">
        <f t="shared" si="6"/>
        <v/>
      </c>
      <c r="S135" s="55" t="str">
        <f t="shared" si="365"/>
        <v/>
      </c>
      <c r="T135" s="61" t="str">
        <f t="shared" si="366"/>
        <v/>
      </c>
      <c r="U135" s="62" t="str">
        <f t="shared" si="9"/>
        <v/>
      </c>
      <c r="V135" s="63" t="str">
        <f t="shared" si="367"/>
        <v/>
      </c>
      <c r="W135" s="64" t="str">
        <f t="shared" si="11"/>
        <v/>
      </c>
      <c r="X135" s="63" t="str">
        <f t="shared" si="368"/>
        <v/>
      </c>
      <c r="Y135" s="63" t="str">
        <f t="shared" si="369"/>
        <v/>
      </c>
      <c r="Z135" s="55" t="str">
        <f t="shared" si="370"/>
        <v/>
      </c>
      <c r="AA135" s="65" t="str">
        <f t="shared" si="371"/>
        <v/>
      </c>
      <c r="AB135" s="56" t="str">
        <f t="shared" si="16"/>
        <v/>
      </c>
      <c r="AC135" s="66" t="str">
        <f t="shared" si="372"/>
        <v/>
      </c>
      <c r="AD135" s="58" t="str">
        <f t="shared" si="373"/>
        <v/>
      </c>
      <c r="AE135" s="67" t="str">
        <f t="shared" si="374"/>
        <v/>
      </c>
      <c r="AF135" s="60" t="str">
        <f t="shared" si="375"/>
        <v/>
      </c>
      <c r="AG135" s="60" t="str">
        <f t="shared" si="376"/>
        <v/>
      </c>
      <c r="AH135" s="68" t="str">
        <f t="shared" si="377"/>
        <v/>
      </c>
      <c r="AI135" s="69" t="str">
        <f t="shared" si="23"/>
        <v/>
      </c>
      <c r="AJ135" s="63" t="str">
        <f t="shared" si="378"/>
        <v/>
      </c>
      <c r="AK135" s="63" t="str">
        <f t="shared" si="379"/>
        <v/>
      </c>
      <c r="AL135" s="63" t="str">
        <f t="shared" si="380"/>
        <v/>
      </c>
      <c r="AM135" s="63" t="str">
        <f t="shared" si="381"/>
        <v/>
      </c>
      <c r="AN135" s="63" t="str">
        <f t="shared" si="382"/>
        <v/>
      </c>
    </row>
    <row r="136" spans="1:40" ht="24.5" hidden="1" outlineLevel="1" thickTop="1" thickBot="1" x14ac:dyDescent="0.55000000000000004">
      <c r="C136" s="124"/>
      <c r="D136" s="125"/>
      <c r="E136" s="51"/>
      <c r="F136" s="52"/>
      <c r="G136" s="52"/>
      <c r="H136" s="51"/>
      <c r="I136" s="51"/>
      <c r="J136" s="53"/>
      <c r="K136" s="53"/>
      <c r="L136" s="54" t="str">
        <f t="shared" si="361"/>
        <v/>
      </c>
      <c r="M136" s="55" t="str">
        <f t="shared" si="362"/>
        <v/>
      </c>
      <c r="N136" s="56" t="str">
        <f t="shared" si="2"/>
        <v/>
      </c>
      <c r="O136" s="57" t="str">
        <f t="shared" si="363"/>
        <v/>
      </c>
      <c r="P136" s="58" t="str">
        <f t="shared" si="4"/>
        <v/>
      </c>
      <c r="Q136" s="59" t="str">
        <f t="shared" si="364"/>
        <v/>
      </c>
      <c r="R136" s="60" t="str">
        <f t="shared" si="6"/>
        <v/>
      </c>
      <c r="S136" s="55" t="str">
        <f t="shared" si="365"/>
        <v/>
      </c>
      <c r="T136" s="61" t="str">
        <f t="shared" si="366"/>
        <v/>
      </c>
      <c r="U136" s="62" t="str">
        <f t="shared" si="9"/>
        <v/>
      </c>
      <c r="V136" s="63" t="str">
        <f t="shared" si="367"/>
        <v/>
      </c>
      <c r="W136" s="64" t="str">
        <f t="shared" si="11"/>
        <v/>
      </c>
      <c r="X136" s="63" t="str">
        <f t="shared" si="368"/>
        <v/>
      </c>
      <c r="Y136" s="63" t="str">
        <f t="shared" si="369"/>
        <v/>
      </c>
      <c r="Z136" s="55" t="str">
        <f t="shared" si="370"/>
        <v/>
      </c>
      <c r="AA136" s="65" t="str">
        <f t="shared" si="371"/>
        <v/>
      </c>
      <c r="AB136" s="56" t="str">
        <f t="shared" si="16"/>
        <v/>
      </c>
      <c r="AC136" s="66" t="str">
        <f t="shared" si="372"/>
        <v/>
      </c>
      <c r="AD136" s="58" t="str">
        <f t="shared" si="373"/>
        <v/>
      </c>
      <c r="AE136" s="67" t="str">
        <f t="shared" si="374"/>
        <v/>
      </c>
      <c r="AF136" s="60" t="str">
        <f t="shared" si="375"/>
        <v/>
      </c>
      <c r="AG136" s="60" t="str">
        <f t="shared" si="376"/>
        <v/>
      </c>
      <c r="AH136" s="68" t="str">
        <f t="shared" si="377"/>
        <v/>
      </c>
      <c r="AI136" s="69" t="str">
        <f t="shared" si="23"/>
        <v/>
      </c>
      <c r="AJ136" s="63" t="str">
        <f t="shared" si="378"/>
        <v/>
      </c>
      <c r="AK136" s="63" t="str">
        <f t="shared" si="379"/>
        <v/>
      </c>
      <c r="AL136" s="63" t="str">
        <f t="shared" si="380"/>
        <v/>
      </c>
      <c r="AM136" s="63" t="str">
        <f t="shared" si="381"/>
        <v/>
      </c>
      <c r="AN136" s="63" t="str">
        <f t="shared" si="382"/>
        <v/>
      </c>
    </row>
    <row r="137" spans="1:40" ht="24.5" hidden="1" outlineLevel="1" thickTop="1" thickBot="1" x14ac:dyDescent="0.55000000000000004">
      <c r="C137" s="124"/>
      <c r="D137" s="125"/>
      <c r="E137" s="51"/>
      <c r="F137" s="52"/>
      <c r="G137" s="52"/>
      <c r="H137" s="51"/>
      <c r="I137" s="51"/>
      <c r="J137" s="53"/>
      <c r="K137" s="53"/>
      <c r="L137" s="54" t="str">
        <f t="shared" si="361"/>
        <v/>
      </c>
      <c r="M137" s="55" t="str">
        <f t="shared" si="362"/>
        <v/>
      </c>
      <c r="N137" s="56" t="str">
        <f t="shared" si="2"/>
        <v/>
      </c>
      <c r="O137" s="57" t="str">
        <f t="shared" si="363"/>
        <v/>
      </c>
      <c r="P137" s="58" t="str">
        <f t="shared" si="4"/>
        <v/>
      </c>
      <c r="Q137" s="59" t="str">
        <f t="shared" si="364"/>
        <v/>
      </c>
      <c r="R137" s="60" t="str">
        <f t="shared" si="6"/>
        <v/>
      </c>
      <c r="S137" s="55" t="str">
        <f t="shared" si="365"/>
        <v/>
      </c>
      <c r="T137" s="61" t="str">
        <f t="shared" si="366"/>
        <v/>
      </c>
      <c r="U137" s="62" t="str">
        <f t="shared" si="9"/>
        <v/>
      </c>
      <c r="V137" s="63" t="str">
        <f t="shared" si="367"/>
        <v/>
      </c>
      <c r="W137" s="64" t="str">
        <f t="shared" si="11"/>
        <v/>
      </c>
      <c r="X137" s="63" t="str">
        <f t="shared" si="368"/>
        <v/>
      </c>
      <c r="Y137" s="63" t="str">
        <f t="shared" si="369"/>
        <v/>
      </c>
      <c r="Z137" s="55" t="str">
        <f t="shared" si="370"/>
        <v/>
      </c>
      <c r="AA137" s="65" t="str">
        <f t="shared" si="371"/>
        <v/>
      </c>
      <c r="AB137" s="56" t="str">
        <f t="shared" si="16"/>
        <v/>
      </c>
      <c r="AC137" s="66" t="str">
        <f t="shared" si="372"/>
        <v/>
      </c>
      <c r="AD137" s="58" t="str">
        <f t="shared" si="373"/>
        <v/>
      </c>
      <c r="AE137" s="67" t="str">
        <f t="shared" si="374"/>
        <v/>
      </c>
      <c r="AF137" s="60" t="str">
        <f t="shared" si="375"/>
        <v/>
      </c>
      <c r="AG137" s="60" t="str">
        <f t="shared" si="376"/>
        <v/>
      </c>
      <c r="AH137" s="68" t="str">
        <f t="shared" si="377"/>
        <v/>
      </c>
      <c r="AI137" s="69" t="str">
        <f t="shared" si="23"/>
        <v/>
      </c>
      <c r="AJ137" s="63" t="str">
        <f t="shared" si="378"/>
        <v/>
      </c>
      <c r="AK137" s="63" t="str">
        <f t="shared" si="379"/>
        <v/>
      </c>
      <c r="AL137" s="63" t="str">
        <f t="shared" si="380"/>
        <v/>
      </c>
      <c r="AM137" s="63" t="str">
        <f t="shared" si="381"/>
        <v/>
      </c>
      <c r="AN137" s="63" t="str">
        <f t="shared" si="382"/>
        <v/>
      </c>
    </row>
    <row r="138" spans="1:40" ht="24.5" hidden="1" outlineLevel="1" thickTop="1" thickBot="1" x14ac:dyDescent="0.55000000000000004">
      <c r="C138" s="124"/>
      <c r="D138" s="125"/>
      <c r="E138" s="51"/>
      <c r="F138" s="52"/>
      <c r="G138" s="52"/>
      <c r="H138" s="51"/>
      <c r="I138" s="51"/>
      <c r="J138" s="53"/>
      <c r="K138" s="53"/>
      <c r="L138" s="54" t="str">
        <f t="shared" si="361"/>
        <v/>
      </c>
      <c r="M138" s="55" t="str">
        <f t="shared" si="362"/>
        <v/>
      </c>
      <c r="N138" s="56" t="str">
        <f t="shared" si="2"/>
        <v/>
      </c>
      <c r="O138" s="57" t="str">
        <f t="shared" si="363"/>
        <v/>
      </c>
      <c r="P138" s="58" t="str">
        <f t="shared" si="4"/>
        <v/>
      </c>
      <c r="Q138" s="59" t="str">
        <f t="shared" si="364"/>
        <v/>
      </c>
      <c r="R138" s="60" t="str">
        <f t="shared" si="6"/>
        <v/>
      </c>
      <c r="S138" s="55" t="str">
        <f t="shared" si="365"/>
        <v/>
      </c>
      <c r="T138" s="61" t="str">
        <f t="shared" si="366"/>
        <v/>
      </c>
      <c r="U138" s="62" t="str">
        <f t="shared" si="9"/>
        <v/>
      </c>
      <c r="V138" s="63" t="str">
        <f t="shared" si="367"/>
        <v/>
      </c>
      <c r="W138" s="64" t="str">
        <f t="shared" si="11"/>
        <v/>
      </c>
      <c r="X138" s="63" t="str">
        <f t="shared" si="368"/>
        <v/>
      </c>
      <c r="Y138" s="63" t="str">
        <f t="shared" si="369"/>
        <v/>
      </c>
      <c r="Z138" s="55" t="str">
        <f t="shared" si="370"/>
        <v/>
      </c>
      <c r="AA138" s="65" t="str">
        <f t="shared" si="371"/>
        <v/>
      </c>
      <c r="AB138" s="56" t="str">
        <f t="shared" si="16"/>
        <v/>
      </c>
      <c r="AC138" s="66" t="str">
        <f t="shared" si="372"/>
        <v/>
      </c>
      <c r="AD138" s="58" t="str">
        <f t="shared" si="373"/>
        <v/>
      </c>
      <c r="AE138" s="67" t="str">
        <f t="shared" si="374"/>
        <v/>
      </c>
      <c r="AF138" s="60" t="str">
        <f t="shared" si="375"/>
        <v/>
      </c>
      <c r="AG138" s="60" t="str">
        <f t="shared" si="376"/>
        <v/>
      </c>
      <c r="AH138" s="68" t="str">
        <f t="shared" si="377"/>
        <v/>
      </c>
      <c r="AI138" s="69" t="str">
        <f t="shared" si="23"/>
        <v/>
      </c>
      <c r="AJ138" s="63" t="str">
        <f t="shared" si="378"/>
        <v/>
      </c>
      <c r="AK138" s="63" t="str">
        <f t="shared" si="379"/>
        <v/>
      </c>
      <c r="AL138" s="63" t="str">
        <f t="shared" si="380"/>
        <v/>
      </c>
      <c r="AM138" s="63" t="str">
        <f t="shared" si="381"/>
        <v/>
      </c>
      <c r="AN138" s="63" t="str">
        <f t="shared" si="382"/>
        <v/>
      </c>
    </row>
    <row r="139" spans="1:40" ht="24.5" hidden="1" outlineLevel="1" thickTop="1" thickBot="1" x14ac:dyDescent="0.55000000000000004">
      <c r="C139" s="124"/>
      <c r="D139" s="125"/>
      <c r="E139" s="51"/>
      <c r="F139" s="52"/>
      <c r="G139" s="52"/>
      <c r="H139" s="51"/>
      <c r="I139" s="51"/>
      <c r="J139" s="53"/>
      <c r="K139" s="53"/>
      <c r="L139" s="54" t="str">
        <f t="shared" si="361"/>
        <v/>
      </c>
      <c r="M139" s="55" t="str">
        <f t="shared" si="362"/>
        <v/>
      </c>
      <c r="N139" s="56" t="str">
        <f t="shared" si="2"/>
        <v/>
      </c>
      <c r="O139" s="57" t="str">
        <f t="shared" si="363"/>
        <v/>
      </c>
      <c r="P139" s="58" t="str">
        <f t="shared" si="4"/>
        <v/>
      </c>
      <c r="Q139" s="59" t="str">
        <f t="shared" si="364"/>
        <v/>
      </c>
      <c r="R139" s="60" t="str">
        <f t="shared" si="6"/>
        <v/>
      </c>
      <c r="S139" s="55" t="str">
        <f t="shared" si="365"/>
        <v/>
      </c>
      <c r="T139" s="61" t="str">
        <f t="shared" si="366"/>
        <v/>
      </c>
      <c r="U139" s="62" t="str">
        <f t="shared" si="9"/>
        <v/>
      </c>
      <c r="V139" s="63" t="str">
        <f t="shared" si="367"/>
        <v/>
      </c>
      <c r="W139" s="64" t="str">
        <f t="shared" si="11"/>
        <v/>
      </c>
      <c r="X139" s="63" t="str">
        <f t="shared" si="368"/>
        <v/>
      </c>
      <c r="Y139" s="63" t="str">
        <f t="shared" si="369"/>
        <v/>
      </c>
      <c r="Z139" s="55" t="str">
        <f t="shared" si="370"/>
        <v/>
      </c>
      <c r="AA139" s="65" t="str">
        <f t="shared" si="371"/>
        <v/>
      </c>
      <c r="AB139" s="56" t="str">
        <f t="shared" si="16"/>
        <v/>
      </c>
      <c r="AC139" s="66" t="str">
        <f t="shared" si="372"/>
        <v/>
      </c>
      <c r="AD139" s="58" t="str">
        <f t="shared" si="373"/>
        <v/>
      </c>
      <c r="AE139" s="67" t="str">
        <f t="shared" si="374"/>
        <v/>
      </c>
      <c r="AF139" s="60" t="str">
        <f t="shared" si="375"/>
        <v/>
      </c>
      <c r="AG139" s="60" t="str">
        <f t="shared" si="376"/>
        <v/>
      </c>
      <c r="AH139" s="68" t="str">
        <f t="shared" si="377"/>
        <v/>
      </c>
      <c r="AI139" s="69" t="str">
        <f t="shared" si="23"/>
        <v/>
      </c>
      <c r="AJ139" s="63" t="str">
        <f t="shared" si="378"/>
        <v/>
      </c>
      <c r="AK139" s="63" t="str">
        <f t="shared" si="379"/>
        <v/>
      </c>
      <c r="AL139" s="63" t="str">
        <f t="shared" si="380"/>
        <v/>
      </c>
      <c r="AM139" s="63" t="str">
        <f t="shared" si="381"/>
        <v/>
      </c>
      <c r="AN139" s="63" t="str">
        <f t="shared" si="382"/>
        <v/>
      </c>
    </row>
    <row r="140" spans="1:40" ht="24" customHeight="1" collapsed="1" thickTop="1" x14ac:dyDescent="0.6">
      <c r="A140" s="94"/>
      <c r="B140" s="94"/>
      <c r="C140" s="94"/>
      <c r="D140" s="94"/>
      <c r="E140" s="94"/>
      <c r="F140" s="94"/>
      <c r="G140" s="94"/>
      <c r="H140" s="94"/>
      <c r="I140" s="94"/>
      <c r="J140" s="94"/>
      <c r="K140" s="94"/>
      <c r="L140" s="98" t="str">
        <f ca="1">_xlfn.CONCAT("]}, // ULTIMA LINEA DEL CANTO: ",L1)</f>
        <v>]}, // ULTIMA LINEA DEL CANTO: LETANÍAS DE LOS SANTOS</v>
      </c>
      <c r="M140" s="94"/>
    </row>
    <row r="141" spans="1:40" ht="20.5" x14ac:dyDescent="0.35">
      <c r="L141" s="99" t="s">
        <v>1012</v>
      </c>
      <c r="M141" s="100"/>
    </row>
    <row r="142" spans="1:40" ht="15" hidden="1" outlineLevel="1" thickBot="1" x14ac:dyDescent="0.4">
      <c r="M142" s="100"/>
    </row>
    <row r="143" spans="1:40" ht="26.5" hidden="1" outlineLevel="1" thickTop="1" thickBot="1" x14ac:dyDescent="0.55000000000000004">
      <c r="A143" s="72"/>
      <c r="B143" s="72"/>
      <c r="C143" s="72"/>
      <c r="D143" s="73"/>
      <c r="E143" s="73"/>
      <c r="F143" s="73"/>
      <c r="G143" s="73"/>
      <c r="H143" s="73"/>
      <c r="I143" s="73"/>
      <c r="J143" s="73"/>
      <c r="K143" s="73"/>
      <c r="L143" s="74" t="s">
        <v>997</v>
      </c>
      <c r="M143" s="55"/>
      <c r="N143" s="56"/>
      <c r="O143" s="57"/>
      <c r="P143" s="58"/>
      <c r="Q143" s="59"/>
      <c r="R143" s="60" t="str">
        <f t="shared" ref="R143:R152" si="383">IF(N143="Do",10,IF(N143="Re",22,IF(N143="Mi",20,IF(N143="Fa",20,IF(N143="Sol",14,IF(N143="La",20,IF(N143="Si",20,IF(N143="Do#",14,IF(N143="Fa#",15,IF(N143="Sol#",20,IF(N143="Si♭",17,"")))))))))))</f>
        <v/>
      </c>
      <c r="S143" s="55"/>
      <c r="T143" s="61"/>
      <c r="U143" s="62"/>
      <c r="V143" s="63"/>
      <c r="W143" s="64"/>
      <c r="X143" s="63"/>
      <c r="Y143" s="63"/>
      <c r="Z143" s="55"/>
      <c r="AA143" s="65"/>
      <c r="AB143" s="56"/>
      <c r="AC143" s="66"/>
      <c r="AD143" s="58"/>
      <c r="AE143" s="67"/>
      <c r="AF143" s="60"/>
      <c r="AG143" s="60"/>
      <c r="AH143" s="68"/>
      <c r="AI143" s="69"/>
      <c r="AJ143" s="63"/>
      <c r="AK143" s="63"/>
      <c r="AL143" s="63"/>
      <c r="AM143" s="63"/>
      <c r="AN143" s="63"/>
    </row>
    <row r="144" spans="1:40" ht="24.5" hidden="1" outlineLevel="1" thickTop="1" thickBot="1" x14ac:dyDescent="0.55000000000000004">
      <c r="C144" s="78" t="s">
        <v>999</v>
      </c>
      <c r="D144" s="79"/>
      <c r="E144" s="79"/>
      <c r="F144" s="79"/>
      <c r="G144" s="79"/>
      <c r="H144" s="79"/>
      <c r="I144" s="79"/>
      <c r="J144" s="79"/>
      <c r="K144" s="79"/>
      <c r="L144" s="134" t="s">
        <v>1000</v>
      </c>
      <c r="M144" s="55" t="str">
        <f t="shared" ref="M144:M151" si="384">IF(N144="","","(")</f>
        <v/>
      </c>
      <c r="N144" s="56" t="str">
        <f t="shared" ref="N144:N151" si="385">IF(D144="","",D144)</f>
        <v/>
      </c>
      <c r="O144" s="57" t="str">
        <f t="shared" ref="O144:O151" si="386">IF(N144="","",",")</f>
        <v/>
      </c>
      <c r="P144" s="58" t="str">
        <f t="shared" ref="P144:P151" si="387">IF(E144="","",E144)</f>
        <v/>
      </c>
      <c r="Q144" s="59" t="str">
        <f t="shared" ref="Q144:Q151" si="388">IF(N144="","",",")</f>
        <v/>
      </c>
      <c r="R144" s="60" t="str">
        <f t="shared" si="383"/>
        <v/>
      </c>
      <c r="S144" s="55" t="str">
        <f t="shared" ref="S144:S151" si="389">IF(N144="","",")")</f>
        <v/>
      </c>
      <c r="T144" s="61" t="str">
        <f t="shared" ref="T144:T151" si="390">IF(U144="","","(")</f>
        <v/>
      </c>
      <c r="U144" s="62" t="str">
        <f t="shared" ref="U144:U151" si="391">IF(F144="","",F144)</f>
        <v/>
      </c>
      <c r="V144" s="63" t="str">
        <f t="shared" ref="V144:V151" si="392">IF(U144="","",",")</f>
        <v/>
      </c>
      <c r="W144" s="64" t="str">
        <f t="shared" ref="W144:W151" si="393">IF(G144="","",G144)</f>
        <v/>
      </c>
      <c r="X144" s="63" t="str">
        <f t="shared" ref="X144:X151" si="394">IF(U144="","",",")</f>
        <v/>
      </c>
      <c r="Y144" s="63" t="str">
        <f t="shared" ref="Y144:Y151" si="395">IF(U144="","",250)</f>
        <v/>
      </c>
      <c r="Z144" s="55" t="str">
        <f t="shared" ref="Z144:Z151" si="396">IF(U144="","",")")</f>
        <v/>
      </c>
      <c r="AA144" s="65" t="str">
        <f t="shared" ref="AA144:AA151" si="397">IF(AB144="","","(")</f>
        <v/>
      </c>
      <c r="AB144" s="56" t="str">
        <f t="shared" ref="AB144:AB151" si="398">IF(H144="","",H144)</f>
        <v/>
      </c>
      <c r="AC144" s="66" t="str">
        <f t="shared" ref="AC144:AC151" si="399">IF(AB144="","",",")</f>
        <v/>
      </c>
      <c r="AD144" s="58" t="str">
        <f t="shared" ref="AD144:AD151" si="400">IF(I144="","",I144)</f>
        <v/>
      </c>
      <c r="AE144" s="67" t="str">
        <f t="shared" ref="AE144:AE151" si="401">IF(AB144="","",",")</f>
        <v/>
      </c>
      <c r="AF144" s="60" t="str">
        <f t="shared" ref="AF144:AF151" si="402">IF(AB144="","",350)</f>
        <v/>
      </c>
      <c r="AG144" s="60" t="str">
        <f t="shared" ref="AG144:AG151" si="403">IF(AB144="","",")")</f>
        <v/>
      </c>
      <c r="AH144" s="68" t="str">
        <f t="shared" ref="AH144:AH151" si="404">IF(AI144="","","(")</f>
        <v/>
      </c>
      <c r="AI144" s="69" t="str">
        <f t="shared" ref="AI144:AI151" si="405">IF(J144="","",J144)</f>
        <v/>
      </c>
      <c r="AJ144" s="63" t="str">
        <f t="shared" ref="AJ144:AJ151" si="406">IF(AI144="","",",")</f>
        <v/>
      </c>
      <c r="AK144" s="63" t="str">
        <f t="shared" ref="AK144:AK151" si="407">IF(K144="","",K144)</f>
        <v/>
      </c>
      <c r="AL144" s="63" t="str">
        <f t="shared" ref="AL144:AL151" si="408">IF(AI144="","",",")</f>
        <v/>
      </c>
      <c r="AM144" s="63" t="str">
        <f t="shared" ref="AM144:AM151" si="409">IF(AI144="","",450)</f>
        <v/>
      </c>
      <c r="AN144" s="63" t="str">
        <f t="shared" ref="AN144:AN151" si="410">IF(AI144="","",")")</f>
        <v/>
      </c>
    </row>
    <row r="145" spans="1:40" ht="24.5" hidden="1" outlineLevel="1" thickTop="1" thickBot="1" x14ac:dyDescent="0.55000000000000004">
      <c r="B145" t="s">
        <v>1001</v>
      </c>
      <c r="C145" s="81" t="s">
        <v>1002</v>
      </c>
      <c r="D145" s="82"/>
      <c r="E145" s="82"/>
      <c r="F145" s="82"/>
      <c r="G145" s="82"/>
      <c r="H145" s="82"/>
      <c r="I145" s="82"/>
      <c r="J145" s="82"/>
      <c r="K145" s="82"/>
      <c r="L145" s="135" t="str">
        <f>IF(C145="","",_xlfn.CONCAT("       triggerLine: ","""",C145,", ",M145:AN145,""", sC: ","""",B145,""", lines: ["))</f>
        <v xml:space="preserve">       triggerLine: "ASAMBLEA UNO, ", sC: "ta as", lines: [</v>
      </c>
      <c r="M145" s="55" t="str">
        <f t="shared" si="384"/>
        <v/>
      </c>
      <c r="N145" s="56" t="str">
        <f t="shared" si="385"/>
        <v/>
      </c>
      <c r="O145" s="57" t="str">
        <f t="shared" si="386"/>
        <v/>
      </c>
      <c r="P145" s="58" t="str">
        <f t="shared" si="387"/>
        <v/>
      </c>
      <c r="Q145" s="59" t="str">
        <f t="shared" si="388"/>
        <v/>
      </c>
      <c r="R145" s="60" t="str">
        <f t="shared" si="383"/>
        <v/>
      </c>
      <c r="S145" s="55" t="str">
        <f t="shared" si="389"/>
        <v/>
      </c>
      <c r="T145" s="61" t="str">
        <f t="shared" si="390"/>
        <v/>
      </c>
      <c r="U145" s="62" t="str">
        <f t="shared" si="391"/>
        <v/>
      </c>
      <c r="V145" s="63" t="str">
        <f t="shared" si="392"/>
        <v/>
      </c>
      <c r="W145" s="64" t="str">
        <f t="shared" si="393"/>
        <v/>
      </c>
      <c r="X145" s="63" t="str">
        <f t="shared" si="394"/>
        <v/>
      </c>
      <c r="Y145" s="63" t="str">
        <f t="shared" si="395"/>
        <v/>
      </c>
      <c r="Z145" s="55" t="str">
        <f t="shared" si="396"/>
        <v/>
      </c>
      <c r="AA145" s="65" t="str">
        <f t="shared" si="397"/>
        <v/>
      </c>
      <c r="AB145" s="56" t="str">
        <f t="shared" si="398"/>
        <v/>
      </c>
      <c r="AC145" s="66" t="str">
        <f t="shared" si="399"/>
        <v/>
      </c>
      <c r="AD145" s="58" t="str">
        <f t="shared" si="400"/>
        <v/>
      </c>
      <c r="AE145" s="67" t="str">
        <f t="shared" si="401"/>
        <v/>
      </c>
      <c r="AF145" s="60" t="str">
        <f t="shared" si="402"/>
        <v/>
      </c>
      <c r="AG145" s="60" t="str">
        <f t="shared" si="403"/>
        <v/>
      </c>
      <c r="AH145" s="68" t="str">
        <f t="shared" si="404"/>
        <v/>
      </c>
      <c r="AI145" s="69" t="str">
        <f t="shared" si="405"/>
        <v/>
      </c>
      <c r="AJ145" s="63" t="str">
        <f t="shared" si="406"/>
        <v/>
      </c>
      <c r="AK145" s="63" t="str">
        <f t="shared" si="407"/>
        <v/>
      </c>
      <c r="AL145" s="63" t="str">
        <f t="shared" si="408"/>
        <v/>
      </c>
      <c r="AM145" s="63" t="str">
        <f t="shared" si="409"/>
        <v/>
      </c>
      <c r="AN145" s="63" t="str">
        <f t="shared" si="410"/>
        <v/>
      </c>
    </row>
    <row r="146" spans="1:40" ht="24.5" hidden="1" outlineLevel="1" thickTop="1" thickBot="1" x14ac:dyDescent="0.55000000000000004">
      <c r="B146" t="s">
        <v>1003</v>
      </c>
      <c r="C146" s="84" t="s">
        <v>1004</v>
      </c>
      <c r="D146" s="85"/>
      <c r="E146" s="85"/>
      <c r="F146" s="85"/>
      <c r="G146" s="85"/>
      <c r="H146" s="86"/>
      <c r="I146" s="86"/>
      <c r="J146" s="86"/>
      <c r="K146" s="86"/>
      <c r="L146" s="136" t="str">
        <f>IF(C146="","",_xlfn.CONCAT("            { line: ","""",C146,", ",M146:AN146,""", sC: ","""",B146,"""},"))</f>
        <v xml:space="preserve">            { line: "ASAMBLEA DOS, ", sC: "as"},</v>
      </c>
      <c r="M146" s="55" t="str">
        <f t="shared" si="384"/>
        <v/>
      </c>
      <c r="N146" s="56" t="str">
        <f t="shared" si="385"/>
        <v/>
      </c>
      <c r="O146" s="57" t="str">
        <f t="shared" si="386"/>
        <v/>
      </c>
      <c r="P146" s="58" t="str">
        <f t="shared" si="387"/>
        <v/>
      </c>
      <c r="Q146" s="59" t="str">
        <f t="shared" si="388"/>
        <v/>
      </c>
      <c r="R146" s="60" t="str">
        <f t="shared" si="383"/>
        <v/>
      </c>
      <c r="S146" s="55" t="str">
        <f t="shared" si="389"/>
        <v/>
      </c>
      <c r="T146" s="61" t="str">
        <f t="shared" si="390"/>
        <v/>
      </c>
      <c r="U146" s="62" t="str">
        <f t="shared" si="391"/>
        <v/>
      </c>
      <c r="V146" s="63" t="str">
        <f t="shared" si="392"/>
        <v/>
      </c>
      <c r="W146" s="64" t="str">
        <f t="shared" si="393"/>
        <v/>
      </c>
      <c r="X146" s="63" t="str">
        <f t="shared" si="394"/>
        <v/>
      </c>
      <c r="Y146" s="63" t="str">
        <f t="shared" si="395"/>
        <v/>
      </c>
      <c r="Z146" s="55" t="str">
        <f t="shared" si="396"/>
        <v/>
      </c>
      <c r="AA146" s="65" t="str">
        <f t="shared" si="397"/>
        <v/>
      </c>
      <c r="AB146" s="56" t="str">
        <f t="shared" si="398"/>
        <v/>
      </c>
      <c r="AC146" s="66" t="str">
        <f t="shared" si="399"/>
        <v/>
      </c>
      <c r="AD146" s="58" t="str">
        <f t="shared" si="400"/>
        <v/>
      </c>
      <c r="AE146" s="67" t="str">
        <f t="shared" si="401"/>
        <v/>
      </c>
      <c r="AF146" s="60" t="str">
        <f t="shared" si="402"/>
        <v/>
      </c>
      <c r="AG146" s="60" t="str">
        <f t="shared" si="403"/>
        <v/>
      </c>
      <c r="AH146" s="68" t="str">
        <f t="shared" si="404"/>
        <v/>
      </c>
      <c r="AI146" s="69" t="str">
        <f t="shared" si="405"/>
        <v/>
      </c>
      <c r="AJ146" s="63" t="str">
        <f t="shared" si="406"/>
        <v/>
      </c>
      <c r="AK146" s="63" t="str">
        <f t="shared" si="407"/>
        <v/>
      </c>
      <c r="AL146" s="63" t="str">
        <f t="shared" si="408"/>
        <v/>
      </c>
      <c r="AM146" s="63" t="str">
        <f t="shared" si="409"/>
        <v/>
      </c>
      <c r="AN146" s="63" t="str">
        <f t="shared" si="410"/>
        <v/>
      </c>
    </row>
    <row r="147" spans="1:40" ht="24.5" hidden="1" outlineLevel="1" thickTop="1" thickBot="1" x14ac:dyDescent="0.55000000000000004">
      <c r="B147" t="s">
        <v>1003</v>
      </c>
      <c r="C147" s="84" t="s">
        <v>1005</v>
      </c>
      <c r="D147" s="88"/>
      <c r="E147" s="88"/>
      <c r="F147" s="88"/>
      <c r="G147" s="88"/>
      <c r="H147" s="89"/>
      <c r="I147" s="89"/>
      <c r="J147" s="89"/>
      <c r="K147" s="89"/>
      <c r="L147" s="136" t="str">
        <f>IF(C147="","",_xlfn.CONCAT("            { line: ","""",C147,", ",M147:AN147,""", sC: ","""",B147,"""},"))</f>
        <v xml:space="preserve">            { line: "ASAMBLEA TRES, ", sC: "as"},</v>
      </c>
      <c r="M147" s="55" t="str">
        <f t="shared" si="384"/>
        <v/>
      </c>
      <c r="N147" s="56" t="str">
        <f t="shared" si="385"/>
        <v/>
      </c>
      <c r="O147" s="57" t="str">
        <f t="shared" si="386"/>
        <v/>
      </c>
      <c r="P147" s="58" t="str">
        <f t="shared" si="387"/>
        <v/>
      </c>
      <c r="Q147" s="59" t="str">
        <f t="shared" si="388"/>
        <v/>
      </c>
      <c r="R147" s="60" t="str">
        <f t="shared" si="383"/>
        <v/>
      </c>
      <c r="S147" s="55" t="str">
        <f t="shared" si="389"/>
        <v/>
      </c>
      <c r="T147" s="61" t="str">
        <f t="shared" si="390"/>
        <v/>
      </c>
      <c r="U147" s="62" t="str">
        <f t="shared" si="391"/>
        <v/>
      </c>
      <c r="V147" s="63" t="str">
        <f t="shared" si="392"/>
        <v/>
      </c>
      <c r="W147" s="64" t="str">
        <f t="shared" si="393"/>
        <v/>
      </c>
      <c r="X147" s="63" t="str">
        <f t="shared" si="394"/>
        <v/>
      </c>
      <c r="Y147" s="63" t="str">
        <f t="shared" si="395"/>
        <v/>
      </c>
      <c r="Z147" s="55" t="str">
        <f t="shared" si="396"/>
        <v/>
      </c>
      <c r="AA147" s="65" t="str">
        <f t="shared" si="397"/>
        <v/>
      </c>
      <c r="AB147" s="56" t="str">
        <f t="shared" si="398"/>
        <v/>
      </c>
      <c r="AC147" s="66" t="str">
        <f t="shared" si="399"/>
        <v/>
      </c>
      <c r="AD147" s="58" t="str">
        <f t="shared" si="400"/>
        <v/>
      </c>
      <c r="AE147" s="67" t="str">
        <f t="shared" si="401"/>
        <v/>
      </c>
      <c r="AF147" s="60" t="str">
        <f t="shared" si="402"/>
        <v/>
      </c>
      <c r="AG147" s="60" t="str">
        <f t="shared" si="403"/>
        <v/>
      </c>
      <c r="AH147" s="68" t="str">
        <f t="shared" si="404"/>
        <v/>
      </c>
      <c r="AI147" s="69" t="str">
        <f t="shared" si="405"/>
        <v/>
      </c>
      <c r="AJ147" s="63" t="str">
        <f t="shared" si="406"/>
        <v/>
      </c>
      <c r="AK147" s="63" t="str">
        <f t="shared" si="407"/>
        <v/>
      </c>
      <c r="AL147" s="63" t="str">
        <f t="shared" si="408"/>
        <v/>
      </c>
      <c r="AM147" s="63" t="str">
        <f t="shared" si="409"/>
        <v/>
      </c>
      <c r="AN147" s="63" t="str">
        <f t="shared" si="410"/>
        <v/>
      </c>
    </row>
    <row r="148" spans="1:40" ht="24.5" hidden="1" outlineLevel="1" thickTop="1" thickBot="1" x14ac:dyDescent="0.55000000000000004">
      <c r="B148" t="s">
        <v>1003</v>
      </c>
      <c r="C148" s="84" t="s">
        <v>1006</v>
      </c>
      <c r="D148" s="85"/>
      <c r="E148" s="85"/>
      <c r="F148" s="85"/>
      <c r="G148" s="85"/>
      <c r="H148" s="86"/>
      <c r="I148" s="86"/>
      <c r="J148" s="86"/>
      <c r="K148" s="86"/>
      <c r="L148" s="136" t="str">
        <f>IF(C148="","",_xlfn.CONCAT("            { line: ","""",C148,", ",M148:AN148,""", sC: ","""",B148,"""},"))</f>
        <v xml:space="preserve">            { line: "ASAMBLEA CUATRO, ", sC: "as"},</v>
      </c>
      <c r="M148" s="55" t="str">
        <f t="shared" si="384"/>
        <v/>
      </c>
      <c r="N148" s="56" t="str">
        <f t="shared" si="385"/>
        <v/>
      </c>
      <c r="O148" s="57" t="str">
        <f t="shared" si="386"/>
        <v/>
      </c>
      <c r="P148" s="58" t="str">
        <f t="shared" si="387"/>
        <v/>
      </c>
      <c r="Q148" s="59" t="str">
        <f t="shared" si="388"/>
        <v/>
      </c>
      <c r="R148" s="60" t="str">
        <f t="shared" si="383"/>
        <v/>
      </c>
      <c r="S148" s="55" t="str">
        <f t="shared" si="389"/>
        <v/>
      </c>
      <c r="T148" s="61" t="str">
        <f t="shared" si="390"/>
        <v/>
      </c>
      <c r="U148" s="62" t="str">
        <f t="shared" si="391"/>
        <v/>
      </c>
      <c r="V148" s="63" t="str">
        <f t="shared" si="392"/>
        <v/>
      </c>
      <c r="W148" s="64" t="str">
        <f t="shared" si="393"/>
        <v/>
      </c>
      <c r="X148" s="63" t="str">
        <f t="shared" si="394"/>
        <v/>
      </c>
      <c r="Y148" s="63" t="str">
        <f t="shared" si="395"/>
        <v/>
      </c>
      <c r="Z148" s="55" t="str">
        <f t="shared" si="396"/>
        <v/>
      </c>
      <c r="AA148" s="65" t="str">
        <f t="shared" si="397"/>
        <v/>
      </c>
      <c r="AB148" s="56" t="str">
        <f t="shared" si="398"/>
        <v/>
      </c>
      <c r="AC148" s="66" t="str">
        <f t="shared" si="399"/>
        <v/>
      </c>
      <c r="AD148" s="58" t="str">
        <f t="shared" si="400"/>
        <v/>
      </c>
      <c r="AE148" s="67" t="str">
        <f t="shared" si="401"/>
        <v/>
      </c>
      <c r="AF148" s="60" t="str">
        <f t="shared" si="402"/>
        <v/>
      </c>
      <c r="AG148" s="60" t="str">
        <f t="shared" si="403"/>
        <v/>
      </c>
      <c r="AH148" s="68" t="str">
        <f t="shared" si="404"/>
        <v/>
      </c>
      <c r="AI148" s="69" t="str">
        <f t="shared" si="405"/>
        <v/>
      </c>
      <c r="AJ148" s="63" t="str">
        <f t="shared" si="406"/>
        <v/>
      </c>
      <c r="AK148" s="63" t="str">
        <f t="shared" si="407"/>
        <v/>
      </c>
      <c r="AL148" s="63" t="str">
        <f t="shared" si="408"/>
        <v/>
      </c>
      <c r="AM148" s="63" t="str">
        <f t="shared" si="409"/>
        <v/>
      </c>
      <c r="AN148" s="63" t="str">
        <f t="shared" si="410"/>
        <v/>
      </c>
    </row>
    <row r="149" spans="1:40" ht="24.5" hidden="1" outlineLevel="1" thickTop="1" thickBot="1" x14ac:dyDescent="0.55000000000000004">
      <c r="B149" t="s">
        <v>1003</v>
      </c>
      <c r="C149" s="84" t="s">
        <v>1007</v>
      </c>
      <c r="D149" s="88"/>
      <c r="E149" s="88"/>
      <c r="F149" s="88"/>
      <c r="G149" s="88"/>
      <c r="H149" s="89"/>
      <c r="I149" s="89"/>
      <c r="J149" s="89"/>
      <c r="K149" s="89"/>
      <c r="L149" s="136" t="str">
        <f>IF(C149="","",_xlfn.CONCAT("            { line: ","""",C149,", ",M149:AN149,""", sC: ","""",B149,"""},"))</f>
        <v xml:space="preserve">            { line: "ASAMBLEA CISCO, ", sC: "as"},</v>
      </c>
      <c r="M149" s="55" t="str">
        <f t="shared" si="384"/>
        <v/>
      </c>
      <c r="N149" s="56" t="str">
        <f t="shared" si="385"/>
        <v/>
      </c>
      <c r="O149" s="57" t="str">
        <f t="shared" si="386"/>
        <v/>
      </c>
      <c r="P149" s="58" t="str">
        <f t="shared" si="387"/>
        <v/>
      </c>
      <c r="Q149" s="59" t="str">
        <f t="shared" si="388"/>
        <v/>
      </c>
      <c r="R149" s="60" t="str">
        <f t="shared" si="383"/>
        <v/>
      </c>
      <c r="S149" s="55" t="str">
        <f t="shared" si="389"/>
        <v/>
      </c>
      <c r="T149" s="61" t="str">
        <f t="shared" si="390"/>
        <v/>
      </c>
      <c r="U149" s="62" t="str">
        <f t="shared" si="391"/>
        <v/>
      </c>
      <c r="V149" s="63" t="str">
        <f t="shared" si="392"/>
        <v/>
      </c>
      <c r="W149" s="64" t="str">
        <f t="shared" si="393"/>
        <v/>
      </c>
      <c r="X149" s="63" t="str">
        <f t="shared" si="394"/>
        <v/>
      </c>
      <c r="Y149" s="63" t="str">
        <f t="shared" si="395"/>
        <v/>
      </c>
      <c r="Z149" s="55" t="str">
        <f t="shared" si="396"/>
        <v/>
      </c>
      <c r="AA149" s="65" t="str">
        <f t="shared" si="397"/>
        <v/>
      </c>
      <c r="AB149" s="56" t="str">
        <f t="shared" si="398"/>
        <v/>
      </c>
      <c r="AC149" s="66" t="str">
        <f t="shared" si="399"/>
        <v/>
      </c>
      <c r="AD149" s="58" t="str">
        <f t="shared" si="400"/>
        <v/>
      </c>
      <c r="AE149" s="67" t="str">
        <f t="shared" si="401"/>
        <v/>
      </c>
      <c r="AF149" s="60" t="str">
        <f t="shared" si="402"/>
        <v/>
      </c>
      <c r="AG149" s="60" t="str">
        <f t="shared" si="403"/>
        <v/>
      </c>
      <c r="AH149" s="68" t="str">
        <f t="shared" si="404"/>
        <v/>
      </c>
      <c r="AI149" s="69" t="str">
        <f t="shared" si="405"/>
        <v/>
      </c>
      <c r="AJ149" s="63" t="str">
        <f t="shared" si="406"/>
        <v/>
      </c>
      <c r="AK149" s="63" t="str">
        <f t="shared" si="407"/>
        <v/>
      </c>
      <c r="AL149" s="63" t="str">
        <f t="shared" si="408"/>
        <v/>
      </c>
      <c r="AM149" s="63" t="str">
        <f t="shared" si="409"/>
        <v/>
      </c>
      <c r="AN149" s="63" t="str">
        <f t="shared" si="410"/>
        <v/>
      </c>
    </row>
    <row r="150" spans="1:40" ht="24.5" hidden="1" outlineLevel="1" thickTop="1" thickBot="1" x14ac:dyDescent="0.55000000000000004">
      <c r="B150" t="s">
        <v>1003</v>
      </c>
      <c r="C150" s="84" t="s">
        <v>1008</v>
      </c>
      <c r="D150" s="90"/>
      <c r="E150" s="90"/>
      <c r="F150" s="90"/>
      <c r="G150" s="90"/>
      <c r="H150" s="91"/>
      <c r="I150" s="91"/>
      <c r="J150" s="91"/>
      <c r="K150" s="91"/>
      <c r="L150" s="136" t="str">
        <f>IF(C150="","",_xlfn.CONCAT("            { line: ","""",C150,", ",M150:AN150,""", sC: ","""",B150,"""},"))</f>
        <v xml:space="preserve">            { line: "ASAMBLEA SEIS, ", sC: "as"},</v>
      </c>
      <c r="M150" s="55" t="str">
        <f t="shared" si="384"/>
        <v/>
      </c>
      <c r="N150" s="56" t="str">
        <f t="shared" si="385"/>
        <v/>
      </c>
      <c r="O150" s="57" t="str">
        <f t="shared" si="386"/>
        <v/>
      </c>
      <c r="P150" s="58" t="str">
        <f t="shared" si="387"/>
        <v/>
      </c>
      <c r="Q150" s="59" t="str">
        <f t="shared" si="388"/>
        <v/>
      </c>
      <c r="R150" s="60" t="str">
        <f t="shared" si="383"/>
        <v/>
      </c>
      <c r="S150" s="55" t="str">
        <f t="shared" si="389"/>
        <v/>
      </c>
      <c r="T150" s="61" t="str">
        <f t="shared" si="390"/>
        <v/>
      </c>
      <c r="U150" s="62" t="str">
        <f t="shared" si="391"/>
        <v/>
      </c>
      <c r="V150" s="63" t="str">
        <f t="shared" si="392"/>
        <v/>
      </c>
      <c r="W150" s="64" t="str">
        <f t="shared" si="393"/>
        <v/>
      </c>
      <c r="X150" s="63" t="str">
        <f t="shared" si="394"/>
        <v/>
      </c>
      <c r="Y150" s="63" t="str">
        <f t="shared" si="395"/>
        <v/>
      </c>
      <c r="Z150" s="55" t="str">
        <f t="shared" si="396"/>
        <v/>
      </c>
      <c r="AA150" s="65" t="str">
        <f t="shared" si="397"/>
        <v/>
      </c>
      <c r="AB150" s="56" t="str">
        <f t="shared" si="398"/>
        <v/>
      </c>
      <c r="AC150" s="66" t="str">
        <f t="shared" si="399"/>
        <v/>
      </c>
      <c r="AD150" s="58" t="str">
        <f t="shared" si="400"/>
        <v/>
      </c>
      <c r="AE150" s="67" t="str">
        <f t="shared" si="401"/>
        <v/>
      </c>
      <c r="AF150" s="60" t="str">
        <f t="shared" si="402"/>
        <v/>
      </c>
      <c r="AG150" s="60" t="str">
        <f t="shared" si="403"/>
        <v/>
      </c>
      <c r="AH150" s="68" t="str">
        <f t="shared" si="404"/>
        <v/>
      </c>
      <c r="AI150" s="69" t="str">
        <f t="shared" si="405"/>
        <v/>
      </c>
      <c r="AJ150" s="63" t="str">
        <f t="shared" si="406"/>
        <v/>
      </c>
      <c r="AK150" s="63" t="str">
        <f t="shared" si="407"/>
        <v/>
      </c>
      <c r="AL150" s="63" t="str">
        <f t="shared" si="408"/>
        <v/>
      </c>
      <c r="AM150" s="63" t="str">
        <f t="shared" si="409"/>
        <v/>
      </c>
      <c r="AN150" s="63" t="str">
        <f t="shared" si="410"/>
        <v/>
      </c>
    </row>
    <row r="151" spans="1:40" ht="24.5" hidden="1" outlineLevel="1" thickTop="1" thickBot="1" x14ac:dyDescent="0.55000000000000004">
      <c r="B151" t="s">
        <v>1003</v>
      </c>
      <c r="C151" s="92" t="s">
        <v>1009</v>
      </c>
      <c r="D151" s="82"/>
      <c r="E151" s="82"/>
      <c r="F151" s="82"/>
      <c r="G151" s="82"/>
      <c r="H151" s="82"/>
      <c r="I151" s="82"/>
      <c r="J151" s="82"/>
      <c r="K151" s="82"/>
      <c r="L151" s="137" t="str">
        <f>IF(C151="","",_xlfn.CONCAT("            { line: ","""",C151,", ",M151:AN151,""", sC: ","""",B151,"""},  ]},"))</f>
        <v xml:space="preserve">            { line: "ASAMBLEA CIERRE, ", sC: "as"},  ]},</v>
      </c>
      <c r="M151" s="55" t="str">
        <f t="shared" si="384"/>
        <v/>
      </c>
      <c r="N151" s="56" t="str">
        <f t="shared" si="385"/>
        <v/>
      </c>
      <c r="O151" s="57" t="str">
        <f t="shared" si="386"/>
        <v/>
      </c>
      <c r="P151" s="58" t="str">
        <f t="shared" si="387"/>
        <v/>
      </c>
      <c r="Q151" s="59" t="str">
        <f t="shared" si="388"/>
        <v/>
      </c>
      <c r="R151" s="60" t="str">
        <f t="shared" si="383"/>
        <v/>
      </c>
      <c r="S151" s="55" t="str">
        <f t="shared" si="389"/>
        <v/>
      </c>
      <c r="T151" s="61" t="str">
        <f t="shared" si="390"/>
        <v/>
      </c>
      <c r="U151" s="62" t="str">
        <f t="shared" si="391"/>
        <v/>
      </c>
      <c r="V151" s="63" t="str">
        <f t="shared" si="392"/>
        <v/>
      </c>
      <c r="W151" s="64" t="str">
        <f t="shared" si="393"/>
        <v/>
      </c>
      <c r="X151" s="63" t="str">
        <f t="shared" si="394"/>
        <v/>
      </c>
      <c r="Y151" s="63" t="str">
        <f t="shared" si="395"/>
        <v/>
      </c>
      <c r="Z151" s="55" t="str">
        <f t="shared" si="396"/>
        <v/>
      </c>
      <c r="AA151" s="65" t="str">
        <f t="shared" si="397"/>
        <v/>
      </c>
      <c r="AB151" s="56" t="str">
        <f t="shared" si="398"/>
        <v/>
      </c>
      <c r="AC151" s="66" t="str">
        <f t="shared" si="399"/>
        <v/>
      </c>
      <c r="AD151" s="58" t="str">
        <f t="shared" si="400"/>
        <v/>
      </c>
      <c r="AE151" s="67" t="str">
        <f t="shared" si="401"/>
        <v/>
      </c>
      <c r="AF151" s="60" t="str">
        <f t="shared" si="402"/>
        <v/>
      </c>
      <c r="AG151" s="60" t="str">
        <f t="shared" si="403"/>
        <v/>
      </c>
      <c r="AH151" s="68" t="str">
        <f t="shared" si="404"/>
        <v/>
      </c>
      <c r="AI151" s="69" t="str">
        <f t="shared" si="405"/>
        <v/>
      </c>
      <c r="AJ151" s="63" t="str">
        <f t="shared" si="406"/>
        <v/>
      </c>
      <c r="AK151" s="63" t="str">
        <f t="shared" si="407"/>
        <v/>
      </c>
      <c r="AL151" s="63" t="str">
        <f t="shared" si="408"/>
        <v/>
      </c>
      <c r="AM151" s="63" t="str">
        <f t="shared" si="409"/>
        <v/>
      </c>
      <c r="AN151" s="63" t="str">
        <f t="shared" si="410"/>
        <v/>
      </c>
    </row>
    <row r="152" spans="1:40" ht="26.5" hidden="1" outlineLevel="1" thickTop="1" thickBot="1" x14ac:dyDescent="0.55000000000000004">
      <c r="A152" s="72"/>
      <c r="B152" s="72"/>
      <c r="C152" s="72"/>
      <c r="D152" s="73"/>
      <c r="E152" s="73"/>
      <c r="F152" s="73"/>
      <c r="G152" s="73"/>
      <c r="H152" s="73"/>
      <c r="I152" s="73"/>
      <c r="J152" s="73"/>
      <c r="K152" s="73"/>
      <c r="L152" s="74" t="s">
        <v>997</v>
      </c>
      <c r="M152" s="55"/>
      <c r="N152" s="56"/>
      <c r="O152" s="57"/>
      <c r="P152" s="58"/>
      <c r="Q152" s="59"/>
      <c r="R152" s="60" t="str">
        <f t="shared" si="383"/>
        <v/>
      </c>
      <c r="S152" s="55"/>
      <c r="T152" s="61"/>
      <c r="U152" s="62"/>
      <c r="V152" s="63"/>
      <c r="W152" s="64"/>
      <c r="X152" s="63"/>
      <c r="Y152" s="63"/>
      <c r="Z152" s="55"/>
      <c r="AA152" s="65"/>
      <c r="AB152" s="56"/>
      <c r="AC152" s="66"/>
      <c r="AD152" s="58"/>
      <c r="AE152" s="67"/>
      <c r="AF152" s="60"/>
      <c r="AG152" s="60"/>
      <c r="AH152" s="68"/>
      <c r="AI152" s="69"/>
      <c r="AJ152" s="63"/>
      <c r="AK152" s="63"/>
      <c r="AL152" s="63"/>
      <c r="AM152" s="63"/>
      <c r="AN152" s="63"/>
    </row>
    <row r="153" spans="1:40" collapsed="1" x14ac:dyDescent="0.3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1489" r:id="rId4" name="Button 1">
              <controlPr defaultSize="0" print="0" autoFill="0" autoPict="0" macro="[0]!JS_Click">
                <anchor moveWithCells="1" sizeWithCells="1">
                  <from>
                    <xdr:col>3</xdr:col>
                    <xdr:colOff>412750</xdr:colOff>
                    <xdr:row>0</xdr:row>
                    <xdr:rowOff>69850</xdr:rowOff>
                  </from>
                  <to>
                    <xdr:col>8</xdr:col>
                    <xdr:colOff>266700</xdr:colOff>
                    <xdr:row>0</xdr:row>
                    <xdr:rowOff>781050</xdr:rowOff>
                  </to>
                </anchor>
              </controlPr>
            </control>
          </mc:Choice>
        </mc:AlternateContent>
      </controls>
    </mc:Choice>
  </mc:AlternateContent>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65BA49-DFDC-4232-9955-B18E4C0FC171}">
  <sheetPr codeName="Sheet101">
    <tabColor rgb="FF00B0F0"/>
  </sheetPr>
  <dimension ref="A1:AN104"/>
  <sheetViews>
    <sheetView zoomScale="115" zoomScaleNormal="115" workbookViewId="0">
      <pane xSplit="2" ySplit="1" topLeftCell="C2" activePane="bottomRight" state="frozen"/>
      <selection pane="topRight" activeCell="C1" sqref="C1"/>
      <selection pane="bottomLeft" activeCell="A2" sqref="A2"/>
      <selection pane="bottomRight" activeCell="C1" sqref="C1"/>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v>190</v>
      </c>
      <c r="E1" s="39"/>
      <c r="F1" s="39"/>
      <c r="G1" s="39"/>
      <c r="H1" s="39"/>
      <c r="I1" s="39"/>
      <c r="J1" s="39"/>
      <c r="K1" s="39"/>
      <c r="L1" s="40" t="e">
        <f>UPPER(VLOOKUP(C1,Table223[],3,FALSE))</f>
        <v>#N/A</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e">
        <f>_xlfn.CONCAT("║           ",L1,"               ║")</f>
        <v>#N/A</v>
      </c>
    </row>
    <row r="5" spans="2:32" ht="23" x14ac:dyDescent="0.35">
      <c r="L5" s="45" t="s">
        <v>986</v>
      </c>
    </row>
    <row r="6" spans="2:32" ht="23" x14ac:dyDescent="0.35">
      <c r="L6" s="46" t="s">
        <v>987</v>
      </c>
    </row>
    <row r="7" spans="2:32" ht="23" x14ac:dyDescent="0.35">
      <c r="C7" t="e"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#N/A</v>
      </c>
      <c r="L7" s="47" t="e">
        <f>_xlfn.CONCAT("        id: ","""",C7,"""",",")</f>
        <v>#N/A</v>
      </c>
    </row>
    <row r="8" spans="2:32" ht="23" x14ac:dyDescent="0.35">
      <c r="C8" t="e">
        <f>PROPER(L1)</f>
        <v>#N/A</v>
      </c>
      <c r="L8" s="47" t="e">
        <f>_xlfn.CONCAT("        tt: ","""",C8,"""",",")</f>
        <v>#N/A</v>
      </c>
    </row>
    <row r="9" spans="2:32" ht="23" x14ac:dyDescent="0.35">
      <c r="C9" t="e">
        <f>PROPER(L1)</f>
        <v>#N/A</v>
      </c>
      <c r="L9" s="47" t="e">
        <f>_xlfn.CONCAT("        title: ","""",C9,"""",",")</f>
        <v>#N/A</v>
      </c>
    </row>
    <row r="10" spans="2:32" ht="23" x14ac:dyDescent="0.35">
      <c r="C10" t="e">
        <f>VLOOKUP(C1,'[1]Codigo Canto'!A3:AQ236,12,FALSE)</f>
        <v>#N/A</v>
      </c>
      <c r="L10" s="47" t="e">
        <f>_xlfn.CONCAT("        ","subtitle: ","""",C10,"""",",")</f>
        <v>#N/A</v>
      </c>
    </row>
    <row r="11" spans="2:32" ht="23" x14ac:dyDescent="0.35">
      <c r="C11" t="e">
        <f>_xlfn.CONCAT("category: [",VLOOKUP(C1,Table223[],16,FALSE),"],")</f>
        <v>#N/A</v>
      </c>
      <c r="L11" s="47" t="e">
        <f>_xlfn.CONCAT("        ",C11)</f>
        <v>#N/A</v>
      </c>
    </row>
    <row r="12" spans="2:32" ht="23" x14ac:dyDescent="0.35">
      <c r="C12" t="s">
        <v>262</v>
      </c>
      <c r="L12" s="47" t="str">
        <f>_xlfn.CONCAT("        catCanto: ","""",C12,"""",",   // Precatecumenado | Catecumenado | Liturgia | Eleccion")</f>
        <v xml:space="preserve">        catCanto: "Precatecumenado",   // Precatecumenado | Catecumenado | Liturgia | Eleccion</v>
      </c>
    </row>
    <row r="13" spans="2:32" ht="23" x14ac:dyDescent="0.35">
      <c r="L13" s="47" t="str">
        <f>_xlfn.CONCAT("        cejilla: ","""",C13,"""",",")</f>
        <v xml:space="preserve">        cejilla: "",</v>
      </c>
    </row>
    <row r="14" spans="2:32" ht="23" x14ac:dyDescent="0.35">
      <c r="L14" s="47" t="str">
        <f>_xlfn.CONCAT("        nCan: ","""",C14,"""",",")</f>
        <v xml:space="preserve">        nCan: "",</v>
      </c>
    </row>
    <row r="15" spans="2:32" ht="23" x14ac:dyDescent="0.35">
      <c r="L15" s="47" t="str">
        <f>_xlfn.CONCAT("        nCanURL: ","""",C15,"""",",")</f>
        <v xml:space="preserve">        nCanURL: "",</v>
      </c>
    </row>
    <row r="16" spans="2:32" ht="23" x14ac:dyDescent="0.35">
      <c r="C16" t="e">
        <f>VLOOKUP(C1,'[1]Codigo Canto'!A3:AP240,1,FALSE)</f>
        <v>#N/A</v>
      </c>
      <c r="L16" s="47" t="e">
        <f>_xlfn.CONCAT("        dbno: ","""",C16,"""",",")</f>
        <v>#N/A</v>
      </c>
    </row>
    <row r="17" spans="2:40" ht="23" x14ac:dyDescent="0.35">
      <c r="L17" s="47" t="str">
        <f>_xlfn.CONCAT("        notes: ","""",C17,"""",",")</f>
        <v xml:space="preserve">        notes: "",</v>
      </c>
    </row>
    <row r="18" spans="2:40" ht="23" x14ac:dyDescent="0.35">
      <c r="C18" t="s">
        <v>988</v>
      </c>
      <c r="L18" s="47" t="str">
        <f>_xlfn.CONCAT("        mant: ","""",C18,"""",",")</f>
        <v xml:space="preserve">        mant: "Si",</v>
      </c>
    </row>
    <row r="19" spans="2:40" ht="23" x14ac:dyDescent="0.35">
      <c r="C19" t="e">
        <f>C7</f>
        <v>#N/A</v>
      </c>
      <c r="L19" s="47" t="e">
        <f>_xlfn.CONCAT("        audioSrc: ","""/audio/",C19,".mp3""",",")</f>
        <v>#N/A</v>
      </c>
    </row>
    <row r="20" spans="2:40" ht="23" x14ac:dyDescent="0.35">
      <c r="L20" s="45" t="s">
        <v>989</v>
      </c>
    </row>
    <row r="21" spans="2:40" ht="23" x14ac:dyDescent="0.35">
      <c r="L21" s="47" t="s">
        <v>990</v>
      </c>
    </row>
    <row r="22" spans="2:40" ht="23" x14ac:dyDescent="0.35">
      <c r="L22" s="47" t="s">
        <v>991</v>
      </c>
    </row>
    <row r="23" spans="2:40" ht="23" x14ac:dyDescent="0.35">
      <c r="L23" s="47" t="s">
        <v>992</v>
      </c>
    </row>
    <row r="24" spans="2:40" ht="23" x14ac:dyDescent="0.35">
      <c r="L24" s="47" t="s">
        <v>993</v>
      </c>
    </row>
    <row r="25" spans="2:40" ht="23" x14ac:dyDescent="0.35">
      <c r="L25" s="47" t="s">
        <v>994</v>
      </c>
    </row>
    <row r="26" spans="2:40" ht="23" x14ac:dyDescent="0.35">
      <c r="B26">
        <f>+C1-1</f>
        <v>189</v>
      </c>
      <c r="C26" t="str">
        <f>VLOOKUP(B26,[1]Buscador!A3:AP240,31,FALSE)</f>
        <v>/resucito/src/index.html?canto=letaniasdelossantos</v>
      </c>
      <c r="L26" s="47" t="str">
        <f>_xlfn.CONCAT("        ant: ","""",C26,"""",",")</f>
        <v xml:space="preserve">        ant: "/resucito/src/index.html?canto=letaniasdelossantos",</v>
      </c>
    </row>
    <row r="27" spans="2:40" ht="23" x14ac:dyDescent="0.35">
      <c r="B27">
        <f>+C1+1</f>
        <v>191</v>
      </c>
      <c r="C27" t="str">
        <f>VLOOKUP(B27,[1]Buscador!A3:AP240,31,FALSE)</f>
        <v>/resucito/src/index.html?canto=letaniaspenitencialesi</v>
      </c>
      <c r="L27" s="47" t="str">
        <f>_xlfn.CONCAT("        sig: ","""",C27,"""",",")</f>
        <v xml:space="preserve">        sig: "/resucito/src/index.html?canto=letaniaspenitencialesi",</v>
      </c>
    </row>
    <row r="28" spans="2:40" ht="23" x14ac:dyDescent="0.35">
      <c r="L28" s="45" t="s">
        <v>995</v>
      </c>
    </row>
    <row r="29" spans="2:40" ht="36" thickBot="1" x14ac:dyDescent="0.4">
      <c r="C29" s="48"/>
      <c r="D29" s="48"/>
      <c r="E29" s="48"/>
      <c r="F29" s="48"/>
      <c r="G29" s="48"/>
      <c r="H29" s="48"/>
      <c r="I29" s="48"/>
      <c r="J29" s="48"/>
      <c r="K29" s="48"/>
      <c r="L29" s="49" t="s">
        <v>996</v>
      </c>
    </row>
    <row r="30" spans="2:40" ht="24.5" thickTop="1" thickBot="1" x14ac:dyDescent="0.55000000000000004">
      <c r="C30" s="50"/>
      <c r="D30" s="51"/>
      <c r="E30" s="51"/>
      <c r="F30" s="52"/>
      <c r="G30" s="52"/>
      <c r="H30" s="51"/>
      <c r="I30" s="51"/>
      <c r="J30" s="53"/>
      <c r="K30" s="53"/>
      <c r="L30" s="54" t="str">
        <f t="shared" ref="L30:L45" si="0">IF(C30="","",_xlfn.CONCAT("            { line: ","""",C30,", ",M30:AN30,""", sC: ","""",B30,"""},"))</f>
        <v/>
      </c>
      <c r="M30" s="55" t="str">
        <f t="shared" ref="M30:M58" si="1">IF(N30="","","(")</f>
        <v/>
      </c>
      <c r="N30" s="56" t="str">
        <f t="shared" ref="N30:N80" si="2">IF(D30="","",D30)</f>
        <v/>
      </c>
      <c r="O30" s="57" t="str">
        <f t="shared" ref="O30:O58" si="3">IF(N30="","",",")</f>
        <v/>
      </c>
      <c r="P30" s="58" t="str">
        <f t="shared" ref="P30:P80" si="4">IF(E30="","",E30)</f>
        <v/>
      </c>
      <c r="Q30" s="59" t="str">
        <f t="shared" ref="Q30:Q58" si="5">IF(N30="","",",")</f>
        <v/>
      </c>
      <c r="R30" s="60" t="str">
        <f t="shared" ref="R30:R58" si="6">IF(N30="","",15)</f>
        <v/>
      </c>
      <c r="S30" s="55" t="str">
        <f t="shared" ref="S30:S58" si="7">IF(N30="","",")")</f>
        <v/>
      </c>
      <c r="T30" s="61" t="str">
        <f t="shared" ref="T30:T58" si="8">IF(U30="","","(")</f>
        <v/>
      </c>
      <c r="U30" s="62" t="str">
        <f t="shared" ref="U30:U80" si="9">IF(F30="","",F30)</f>
        <v/>
      </c>
      <c r="V30" s="63" t="str">
        <f t="shared" ref="V30:V58" si="10">IF(U30="","",",")</f>
        <v/>
      </c>
      <c r="W30" s="64" t="str">
        <f t="shared" ref="W30:W80" si="11">IF(G30="","",G30)</f>
        <v/>
      </c>
      <c r="X30" s="63" t="str">
        <f t="shared" ref="X30:X58" si="12">IF(U30="","",",")</f>
        <v/>
      </c>
      <c r="Y30" s="63" t="str">
        <f t="shared" ref="Y30:Y58" si="13">IF(U30="","",250)</f>
        <v/>
      </c>
      <c r="Z30" s="55" t="str">
        <f t="shared" ref="Z30:Z58" si="14">IF(U30="","",")")</f>
        <v/>
      </c>
      <c r="AA30" s="65" t="str">
        <f t="shared" ref="AA30:AA58" si="15">IF(AB30="","","(")</f>
        <v/>
      </c>
      <c r="AB30" s="56" t="str">
        <f t="shared" ref="AB30:AB80" si="16">IF(H30="","",H30)</f>
        <v/>
      </c>
      <c r="AC30" s="66" t="str">
        <f t="shared" ref="AC30:AC58" si="17">IF(AB30="","",",")</f>
        <v/>
      </c>
      <c r="AD30" s="58" t="str">
        <f t="shared" ref="AD30:AD58" si="18">IF(I30="","",I30)</f>
        <v/>
      </c>
      <c r="AE30" s="67" t="str">
        <f t="shared" ref="AE30:AE58" si="19">IF(AB30="","",",")</f>
        <v/>
      </c>
      <c r="AF30" s="60" t="str">
        <f t="shared" ref="AF30:AF58" si="20">IF(AB30="","",350)</f>
        <v/>
      </c>
      <c r="AG30" s="60" t="str">
        <f t="shared" ref="AG30:AG58" si="21">IF(AB30="","",")")</f>
        <v/>
      </c>
      <c r="AH30" s="68" t="str">
        <f t="shared" ref="AH30:AH58" si="22">IF(AI30="","","(")</f>
        <v/>
      </c>
      <c r="AI30" s="69" t="str">
        <f t="shared" ref="AI30:AI80" si="23">IF(J30="","",J30)</f>
        <v/>
      </c>
      <c r="AJ30" s="63" t="str">
        <f t="shared" ref="AJ30:AJ58" si="24">IF(AI30="","",",")</f>
        <v/>
      </c>
      <c r="AK30" s="63" t="str">
        <f t="shared" ref="AK30:AK58" si="25">IF(K30="","",K30)</f>
        <v/>
      </c>
      <c r="AL30" s="63" t="str">
        <f t="shared" ref="AL30:AL58" si="26">IF(AI30="","",",")</f>
        <v/>
      </c>
      <c r="AM30" s="63" t="str">
        <f t="shared" ref="AM30:AM58" si="27">IF(AI30="","",450)</f>
        <v/>
      </c>
      <c r="AN30" s="63" t="str">
        <f t="shared" ref="AN30:AN58" si="28">IF(AI30="","",")")</f>
        <v/>
      </c>
    </row>
    <row r="31" spans="2:40" ht="24.5" thickTop="1" thickBot="1" x14ac:dyDescent="0.55000000000000004">
      <c r="C31" s="50"/>
      <c r="D31" s="51"/>
      <c r="E31" s="51"/>
      <c r="F31" s="52"/>
      <c r="G31" s="52"/>
      <c r="H31" s="51"/>
      <c r="I31" s="51"/>
      <c r="J31" s="53"/>
      <c r="K31" s="53"/>
      <c r="L31" s="54" t="str">
        <f t="shared" si="0"/>
        <v/>
      </c>
      <c r="M31" s="55" t="str">
        <f t="shared" si="1"/>
        <v/>
      </c>
      <c r="N31" s="56" t="str">
        <f t="shared" si="2"/>
        <v/>
      </c>
      <c r="O31" s="57" t="str">
        <f t="shared" si="3"/>
        <v/>
      </c>
      <c r="P31" s="58" t="str">
        <f t="shared" si="4"/>
        <v/>
      </c>
      <c r="Q31" s="59" t="str">
        <f t="shared" si="5"/>
        <v/>
      </c>
      <c r="R31" s="60" t="str">
        <f t="shared" si="6"/>
        <v/>
      </c>
      <c r="S31" s="55" t="str">
        <f t="shared" si="7"/>
        <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4.5" thickTop="1" thickBot="1" x14ac:dyDescent="0.55000000000000004">
      <c r="C32" s="50"/>
      <c r="D32" s="51"/>
      <c r="E32" s="51"/>
      <c r="F32" s="52"/>
      <c r="G32" s="52"/>
      <c r="H32" s="51"/>
      <c r="I32" s="51"/>
      <c r="J32" s="53"/>
      <c r="K32" s="53"/>
      <c r="L32" s="54" t="str">
        <f>IF(C32="","",_xlfn.CONCAT("            { line: ","""",C32,", ",M32:AN32,""", sC: ","""",B32,"""},"))</f>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4.5" thickTop="1" thickBot="1" x14ac:dyDescent="0.55000000000000004">
      <c r="C33" s="50"/>
      <c r="D33" s="51"/>
      <c r="E33" s="51"/>
      <c r="F33" s="52"/>
      <c r="G33" s="52"/>
      <c r="H33" s="51"/>
      <c r="I33" s="51"/>
      <c r="J33" s="53"/>
      <c r="K33" s="53"/>
      <c r="L33" s="54" t="str">
        <f>IF(C33="","",_xlfn.CONCAT("            { line: ","""",C33,", ",M33:AN33,""", sC: ","""",B33,"""},"))</f>
        <v/>
      </c>
      <c r="M33" s="55" t="str">
        <f t="shared" si="1"/>
        <v/>
      </c>
      <c r="N33" s="56" t="str">
        <f t="shared" si="2"/>
        <v/>
      </c>
      <c r="O33" s="57" t="str">
        <f t="shared" si="3"/>
        <v/>
      </c>
      <c r="P33" s="58" t="str">
        <f t="shared" si="4"/>
        <v/>
      </c>
      <c r="Q33" s="59" t="str">
        <f t="shared" si="5"/>
        <v/>
      </c>
      <c r="R33" s="60" t="str">
        <f t="shared" si="6"/>
        <v/>
      </c>
      <c r="S33" s="55" t="str">
        <f t="shared" si="7"/>
        <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3:40" ht="24.5" thickTop="1" thickBot="1" x14ac:dyDescent="0.55000000000000004">
      <c r="C34" s="50"/>
      <c r="D34" s="51"/>
      <c r="E34" s="51"/>
      <c r="F34" s="52"/>
      <c r="G34" s="52"/>
      <c r="H34" s="51"/>
      <c r="I34" s="51"/>
      <c r="J34" s="53"/>
      <c r="K34" s="53"/>
      <c r="L34" s="54" t="str">
        <f t="shared" ref="L34:L44" si="29">IF(C34="","",_xlfn.CONCAT("            { line: ","""",C34,", ",M34:AN34,""", sC: ","""",B34,"""},"))</f>
        <v/>
      </c>
      <c r="M34" s="55" t="str">
        <f t="shared" si="1"/>
        <v/>
      </c>
      <c r="N34" s="56" t="str">
        <f t="shared" si="2"/>
        <v/>
      </c>
      <c r="O34" s="57" t="str">
        <f t="shared" si="3"/>
        <v/>
      </c>
      <c r="P34" s="58" t="str">
        <f t="shared" si="4"/>
        <v/>
      </c>
      <c r="Q34" s="59" t="str">
        <f t="shared" si="5"/>
        <v/>
      </c>
      <c r="R34" s="60" t="str">
        <f t="shared" si="6"/>
        <v/>
      </c>
      <c r="S34" s="55" t="str">
        <f t="shared" si="7"/>
        <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4.5" thickTop="1" thickBot="1" x14ac:dyDescent="0.55000000000000004">
      <c r="C35" s="50"/>
      <c r="D35" s="51"/>
      <c r="E35" s="51"/>
      <c r="F35" s="52"/>
      <c r="G35" s="52"/>
      <c r="H35" s="51"/>
      <c r="I35" s="51"/>
      <c r="J35" s="53"/>
      <c r="K35" s="53"/>
      <c r="L35" s="54" t="str">
        <f t="shared" si="29"/>
        <v/>
      </c>
      <c r="M35" s="55" t="str">
        <f>IF(N35="","","(")</f>
        <v/>
      </c>
      <c r="N35" s="56" t="str">
        <f>IF(D35="","",D35)</f>
        <v/>
      </c>
      <c r="O35" s="57" t="str">
        <f>IF(N35="","",",")</f>
        <v/>
      </c>
      <c r="P35" s="58" t="str">
        <f>IF(E35="","",E35)</f>
        <v/>
      </c>
      <c r="Q35" s="59" t="str">
        <f>IF(N35="","",",")</f>
        <v/>
      </c>
      <c r="R35" s="60" t="str">
        <f>IF(N35="","",15)</f>
        <v/>
      </c>
      <c r="S35" s="55" t="str">
        <f>IF(N35="","",")")</f>
        <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3:40" ht="24.5" thickTop="1" thickBot="1" x14ac:dyDescent="0.55000000000000004">
      <c r="C36" s="50"/>
      <c r="D36" s="51"/>
      <c r="E36" s="51"/>
      <c r="F36" s="52"/>
      <c r="G36" s="52"/>
      <c r="H36" s="51"/>
      <c r="I36" s="51"/>
      <c r="J36" s="53"/>
      <c r="K36" s="53"/>
      <c r="L36" s="54" t="str">
        <f t="shared" si="29"/>
        <v/>
      </c>
      <c r="M36" s="55" t="str">
        <f>IF(N36="","","(")</f>
        <v/>
      </c>
      <c r="N36" s="56" t="str">
        <f>IF(D36="","",D36)</f>
        <v/>
      </c>
      <c r="O36" s="57" t="str">
        <f>IF(N36="","",",")</f>
        <v/>
      </c>
      <c r="P36" s="58" t="str">
        <f>IF(E36="","",E36)</f>
        <v/>
      </c>
      <c r="Q36" s="59" t="str">
        <f>IF(N36="","",",")</f>
        <v/>
      </c>
      <c r="R36" s="60" t="str">
        <f>IF(N36="","",15)</f>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4.5" thickTop="1" thickBot="1" x14ac:dyDescent="0.55000000000000004">
      <c r="C37" s="50"/>
      <c r="D37" s="51"/>
      <c r="E37" s="51"/>
      <c r="F37" s="52"/>
      <c r="G37" s="52"/>
      <c r="H37" s="51"/>
      <c r="I37" s="51"/>
      <c r="J37" s="53"/>
      <c r="K37" s="53"/>
      <c r="L37" s="54" t="str">
        <f t="shared" si="29"/>
        <v/>
      </c>
      <c r="M37" s="55" t="str">
        <f>IF(N37="","","(")</f>
        <v/>
      </c>
      <c r="N37" s="56" t="str">
        <f>IF(D37="","",D37)</f>
        <v/>
      </c>
      <c r="O37" s="57" t="str">
        <f>IF(N37="","",",")</f>
        <v/>
      </c>
      <c r="P37" s="58" t="str">
        <f>IF(E37="","",E37)</f>
        <v/>
      </c>
      <c r="Q37" s="59" t="str">
        <f>IF(N37="","",",")</f>
        <v/>
      </c>
      <c r="R37" s="60" t="str">
        <f>IF(N37="","",15)</f>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4.5" thickTop="1" thickBot="1" x14ac:dyDescent="0.55000000000000004">
      <c r="C38" s="50"/>
      <c r="D38" s="51"/>
      <c r="E38" s="51"/>
      <c r="F38" s="52"/>
      <c r="G38" s="52"/>
      <c r="H38" s="51"/>
      <c r="I38" s="51"/>
      <c r="J38" s="53"/>
      <c r="K38" s="53"/>
      <c r="L38" s="54" t="str">
        <f t="shared" si="29"/>
        <v/>
      </c>
      <c r="M38" s="55" t="str">
        <f>IF(N38="","","(")</f>
        <v/>
      </c>
      <c r="N38" s="56" t="str">
        <f>IF(D38="","",D38)</f>
        <v/>
      </c>
      <c r="O38" s="57" t="str">
        <f>IF(N38="","",",")</f>
        <v/>
      </c>
      <c r="P38" s="58" t="str">
        <f>IF(E38="","",E38)</f>
        <v/>
      </c>
      <c r="Q38" s="59" t="str">
        <f>IF(N38="","",",")</f>
        <v/>
      </c>
      <c r="R38" s="60" t="str">
        <f>IF(N38="","",15)</f>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4.5" thickTop="1" thickBot="1" x14ac:dyDescent="0.55000000000000004">
      <c r="C39" s="50"/>
      <c r="D39" s="51"/>
      <c r="E39" s="51"/>
      <c r="F39" s="52"/>
      <c r="G39" s="52"/>
      <c r="H39" s="51"/>
      <c r="I39" s="51"/>
      <c r="J39" s="53"/>
      <c r="K39" s="53"/>
      <c r="L39" s="54" t="str">
        <f t="shared" si="29"/>
        <v/>
      </c>
      <c r="M39" s="55" t="str">
        <f>IF(N39="","","(")</f>
        <v/>
      </c>
      <c r="N39" s="56" t="str">
        <f>IF(D39="","",D39)</f>
        <v/>
      </c>
      <c r="O39" s="57" t="str">
        <f>IF(N39="","",",")</f>
        <v/>
      </c>
      <c r="P39" s="58" t="str">
        <f>IF(E39="","",E39)</f>
        <v/>
      </c>
      <c r="Q39" s="59" t="str">
        <f>IF(N39="","",",")</f>
        <v/>
      </c>
      <c r="R39" s="60" t="str">
        <f>IF(N39="","",15)</f>
        <v/>
      </c>
      <c r="S39" s="55" t="str">
        <f>IF(N39="","",")")</f>
        <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3:40" ht="24.5" thickTop="1" thickBot="1" x14ac:dyDescent="0.55000000000000004">
      <c r="C40" s="50"/>
      <c r="D40" s="51"/>
      <c r="E40" s="51"/>
      <c r="F40" s="52"/>
      <c r="G40" s="52"/>
      <c r="H40" s="51"/>
      <c r="I40" s="51"/>
      <c r="J40" s="53"/>
      <c r="K40" s="53"/>
      <c r="L40" s="54" t="str">
        <f t="shared" si="29"/>
        <v/>
      </c>
      <c r="M40" s="55" t="str">
        <f t="shared" ref="M40:M44" si="30">IF(N40="","","(")</f>
        <v/>
      </c>
      <c r="N40" s="56" t="str">
        <f t="shared" ref="N40:N44" si="31">IF(D40="","",D40)</f>
        <v/>
      </c>
      <c r="O40" s="57" t="str">
        <f t="shared" ref="O40:O44" si="32">IF(N40="","",",")</f>
        <v/>
      </c>
      <c r="P40" s="58" t="str">
        <f t="shared" ref="P40:P44" si="33">IF(E40="","",E40)</f>
        <v/>
      </c>
      <c r="Q40" s="59" t="str">
        <f t="shared" ref="Q40:Q44" si="34">IF(N40="","",",")</f>
        <v/>
      </c>
      <c r="R40" s="60" t="str">
        <f t="shared" ref="R40:R44" si="35">IF(N40="","",15)</f>
        <v/>
      </c>
      <c r="S40" s="55" t="str">
        <f t="shared" ref="S40:S44" si="36">IF(N40="","",")")</f>
        <v/>
      </c>
      <c r="T40" s="61" t="str">
        <f t="shared" ref="T40:T44" si="37">IF(U40="","","(")</f>
        <v/>
      </c>
      <c r="U40" s="62" t="str">
        <f t="shared" ref="U40:U44" si="38">IF(F40="","",F40)</f>
        <v/>
      </c>
      <c r="V40" s="63" t="str">
        <f t="shared" ref="V40:V44" si="39">IF(U40="","",",")</f>
        <v/>
      </c>
      <c r="W40" s="64" t="str">
        <f t="shared" ref="W40:W44" si="40">IF(G40="","",G40)</f>
        <v/>
      </c>
      <c r="X40" s="63" t="str">
        <f t="shared" ref="X40:X44" si="41">IF(U40="","",",")</f>
        <v/>
      </c>
      <c r="Y40" s="63" t="str">
        <f t="shared" ref="Y40:Y44" si="42">IF(U40="","",250)</f>
        <v/>
      </c>
      <c r="Z40" s="55" t="str">
        <f t="shared" ref="Z40:Z44" si="43">IF(U40="","",")")</f>
        <v/>
      </c>
      <c r="AA40" s="65" t="str">
        <f t="shared" ref="AA40:AA44" si="44">IF(AB40="","","(")</f>
        <v/>
      </c>
      <c r="AB40" s="56" t="str">
        <f t="shared" ref="AB40:AB44" si="45">IF(H40="","",H40)</f>
        <v/>
      </c>
      <c r="AC40" s="66" t="str">
        <f t="shared" ref="AC40:AC44" si="46">IF(AB40="","",",")</f>
        <v/>
      </c>
      <c r="AD40" s="58" t="str">
        <f t="shared" ref="AD40:AD44" si="47">IF(I40="","",I40)</f>
        <v/>
      </c>
      <c r="AE40" s="67" t="str">
        <f t="shared" ref="AE40:AE44" si="48">IF(AB40="","",",")</f>
        <v/>
      </c>
      <c r="AF40" s="60" t="str">
        <f t="shared" ref="AF40:AF44" si="49">IF(AB40="","",350)</f>
        <v/>
      </c>
      <c r="AG40" s="60" t="str">
        <f t="shared" ref="AG40:AG44" si="50">IF(AB40="","",")")</f>
        <v/>
      </c>
      <c r="AH40" s="68" t="str">
        <f t="shared" ref="AH40:AH44" si="51">IF(AI40="","","(")</f>
        <v/>
      </c>
      <c r="AI40" s="69" t="str">
        <f t="shared" ref="AI40:AI44" si="52">IF(J40="","",J40)</f>
        <v/>
      </c>
      <c r="AJ40" s="63" t="str">
        <f t="shared" ref="AJ40:AJ44" si="53">IF(AI40="","",",")</f>
        <v/>
      </c>
      <c r="AK40" s="63" t="str">
        <f t="shared" ref="AK40:AK44" si="54">IF(K40="","",K40)</f>
        <v/>
      </c>
      <c r="AL40" s="63" t="str">
        <f t="shared" ref="AL40:AL44" si="55">IF(AI40="","",",")</f>
        <v/>
      </c>
      <c r="AM40" s="63" t="str">
        <f t="shared" ref="AM40:AM44" si="56">IF(AI40="","",450)</f>
        <v/>
      </c>
      <c r="AN40" s="63" t="str">
        <f t="shared" ref="AN40:AN44" si="57">IF(AI40="","",")")</f>
        <v/>
      </c>
    </row>
    <row r="41" spans="3:40" ht="24.5" thickTop="1" thickBot="1" x14ac:dyDescent="0.55000000000000004">
      <c r="C41" s="50"/>
      <c r="D41" s="51"/>
      <c r="E41" s="51"/>
      <c r="F41" s="52"/>
      <c r="G41" s="52"/>
      <c r="H41" s="51"/>
      <c r="I41" s="51"/>
      <c r="J41" s="53"/>
      <c r="K41" s="53"/>
      <c r="L41" s="54" t="str">
        <f t="shared" si="29"/>
        <v/>
      </c>
      <c r="M41" s="55" t="str">
        <f t="shared" si="30"/>
        <v/>
      </c>
      <c r="N41" s="56" t="str">
        <f t="shared" si="31"/>
        <v/>
      </c>
      <c r="O41" s="57" t="str">
        <f t="shared" si="32"/>
        <v/>
      </c>
      <c r="P41" s="58" t="str">
        <f t="shared" si="33"/>
        <v/>
      </c>
      <c r="Q41" s="59" t="str">
        <f t="shared" si="34"/>
        <v/>
      </c>
      <c r="R41" s="60" t="str">
        <f t="shared" si="35"/>
        <v/>
      </c>
      <c r="S41" s="55" t="str">
        <f t="shared" si="36"/>
        <v/>
      </c>
      <c r="T41" s="61" t="str">
        <f t="shared" si="37"/>
        <v/>
      </c>
      <c r="U41" s="62" t="str">
        <f t="shared" si="38"/>
        <v/>
      </c>
      <c r="V41" s="63" t="str">
        <f t="shared" si="39"/>
        <v/>
      </c>
      <c r="W41" s="64" t="str">
        <f t="shared" si="40"/>
        <v/>
      </c>
      <c r="X41" s="63" t="str">
        <f t="shared" si="41"/>
        <v/>
      </c>
      <c r="Y41" s="63" t="str">
        <f t="shared" si="42"/>
        <v/>
      </c>
      <c r="Z41" s="55" t="str">
        <f t="shared" si="43"/>
        <v/>
      </c>
      <c r="AA41" s="65" t="str">
        <f t="shared" si="44"/>
        <v/>
      </c>
      <c r="AB41" s="56" t="str">
        <f t="shared" si="45"/>
        <v/>
      </c>
      <c r="AC41" s="66" t="str">
        <f t="shared" si="46"/>
        <v/>
      </c>
      <c r="AD41" s="58" t="str">
        <f t="shared" si="47"/>
        <v/>
      </c>
      <c r="AE41" s="67" t="str">
        <f t="shared" si="48"/>
        <v/>
      </c>
      <c r="AF41" s="60" t="str">
        <f t="shared" si="49"/>
        <v/>
      </c>
      <c r="AG41" s="60" t="str">
        <f t="shared" si="50"/>
        <v/>
      </c>
      <c r="AH41" s="68" t="str">
        <f t="shared" si="51"/>
        <v/>
      </c>
      <c r="AI41" s="69" t="str">
        <f t="shared" si="52"/>
        <v/>
      </c>
      <c r="AJ41" s="63" t="str">
        <f t="shared" si="53"/>
        <v/>
      </c>
      <c r="AK41" s="63" t="str">
        <f t="shared" si="54"/>
        <v/>
      </c>
      <c r="AL41" s="63" t="str">
        <f t="shared" si="55"/>
        <v/>
      </c>
      <c r="AM41" s="63" t="str">
        <f t="shared" si="56"/>
        <v/>
      </c>
      <c r="AN41" s="63" t="str">
        <f t="shared" si="57"/>
        <v/>
      </c>
    </row>
    <row r="42" spans="3:40" ht="24.5" thickTop="1" thickBot="1" x14ac:dyDescent="0.55000000000000004">
      <c r="C42" s="50"/>
      <c r="D42" s="51"/>
      <c r="E42" s="51"/>
      <c r="F42" s="52"/>
      <c r="G42" s="52"/>
      <c r="H42" s="51"/>
      <c r="I42" s="51"/>
      <c r="J42" s="53"/>
      <c r="K42" s="53"/>
      <c r="L42" s="54" t="str">
        <f t="shared" si="29"/>
        <v/>
      </c>
      <c r="M42" s="55" t="str">
        <f t="shared" si="30"/>
        <v/>
      </c>
      <c r="N42" s="56" t="str">
        <f t="shared" si="31"/>
        <v/>
      </c>
      <c r="O42" s="57" t="str">
        <f t="shared" si="32"/>
        <v/>
      </c>
      <c r="P42" s="58" t="str">
        <f t="shared" si="33"/>
        <v/>
      </c>
      <c r="Q42" s="59" t="str">
        <f t="shared" si="34"/>
        <v/>
      </c>
      <c r="R42" s="60" t="str">
        <f t="shared" si="35"/>
        <v/>
      </c>
      <c r="S42" s="55" t="str">
        <f t="shared" si="36"/>
        <v/>
      </c>
      <c r="T42" s="61" t="str">
        <f t="shared" si="37"/>
        <v/>
      </c>
      <c r="U42" s="62" t="str">
        <f t="shared" si="38"/>
        <v/>
      </c>
      <c r="V42" s="63" t="str">
        <f t="shared" si="39"/>
        <v/>
      </c>
      <c r="W42" s="64" t="str">
        <f t="shared" si="40"/>
        <v/>
      </c>
      <c r="X42" s="63" t="str">
        <f t="shared" si="41"/>
        <v/>
      </c>
      <c r="Y42" s="63" t="str">
        <f t="shared" si="42"/>
        <v/>
      </c>
      <c r="Z42" s="55" t="str">
        <f t="shared" si="43"/>
        <v/>
      </c>
      <c r="AA42" s="65" t="str">
        <f t="shared" si="44"/>
        <v/>
      </c>
      <c r="AB42" s="56" t="str">
        <f t="shared" si="45"/>
        <v/>
      </c>
      <c r="AC42" s="66" t="str">
        <f t="shared" si="46"/>
        <v/>
      </c>
      <c r="AD42" s="58" t="str">
        <f t="shared" si="47"/>
        <v/>
      </c>
      <c r="AE42" s="67" t="str">
        <f t="shared" si="48"/>
        <v/>
      </c>
      <c r="AF42" s="60" t="str">
        <f t="shared" si="49"/>
        <v/>
      </c>
      <c r="AG42" s="60" t="str">
        <f t="shared" si="50"/>
        <v/>
      </c>
      <c r="AH42" s="68" t="str">
        <f t="shared" si="51"/>
        <v/>
      </c>
      <c r="AI42" s="69" t="str">
        <f t="shared" si="52"/>
        <v/>
      </c>
      <c r="AJ42" s="63" t="str">
        <f t="shared" si="53"/>
        <v/>
      </c>
      <c r="AK42" s="63" t="str">
        <f t="shared" si="54"/>
        <v/>
      </c>
      <c r="AL42" s="63" t="str">
        <f t="shared" si="55"/>
        <v/>
      </c>
      <c r="AM42" s="63" t="str">
        <f t="shared" si="56"/>
        <v/>
      </c>
      <c r="AN42" s="63" t="str">
        <f t="shared" si="57"/>
        <v/>
      </c>
    </row>
    <row r="43" spans="3:40" ht="24.5" thickTop="1" thickBot="1" x14ac:dyDescent="0.55000000000000004">
      <c r="C43" s="50"/>
      <c r="D43" s="51"/>
      <c r="E43" s="51"/>
      <c r="F43" s="52"/>
      <c r="G43" s="52"/>
      <c r="H43" s="51"/>
      <c r="I43" s="51"/>
      <c r="J43" s="53"/>
      <c r="K43" s="53"/>
      <c r="L43" s="54" t="str">
        <f t="shared" si="29"/>
        <v/>
      </c>
      <c r="M43" s="55" t="str">
        <f t="shared" si="30"/>
        <v/>
      </c>
      <c r="N43" s="56" t="str">
        <f t="shared" si="31"/>
        <v/>
      </c>
      <c r="O43" s="57" t="str">
        <f t="shared" si="32"/>
        <v/>
      </c>
      <c r="P43" s="58" t="str">
        <f t="shared" si="33"/>
        <v/>
      </c>
      <c r="Q43" s="59" t="str">
        <f t="shared" si="34"/>
        <v/>
      </c>
      <c r="R43" s="60" t="str">
        <f t="shared" si="35"/>
        <v/>
      </c>
      <c r="S43" s="55" t="str">
        <f t="shared" si="36"/>
        <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3:40" ht="24.5" thickTop="1" thickBot="1" x14ac:dyDescent="0.55000000000000004">
      <c r="C44" s="50"/>
      <c r="D44" s="51"/>
      <c r="E44" s="51"/>
      <c r="F44" s="52"/>
      <c r="G44" s="52"/>
      <c r="H44" s="51"/>
      <c r="I44" s="51"/>
      <c r="J44" s="53"/>
      <c r="K44" s="53"/>
      <c r="L44" s="54" t="str">
        <f t="shared" si="29"/>
        <v/>
      </c>
      <c r="M44" s="55" t="str">
        <f t="shared" si="30"/>
        <v/>
      </c>
      <c r="N44" s="56" t="str">
        <f t="shared" si="31"/>
        <v/>
      </c>
      <c r="O44" s="57" t="str">
        <f t="shared" si="32"/>
        <v/>
      </c>
      <c r="P44" s="58" t="str">
        <f t="shared" si="33"/>
        <v/>
      </c>
      <c r="Q44" s="59" t="str">
        <f t="shared" si="34"/>
        <v/>
      </c>
      <c r="R44" s="60" t="str">
        <f t="shared" si="35"/>
        <v/>
      </c>
      <c r="S44" s="55" t="str">
        <f t="shared" si="36"/>
        <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3:40" ht="24.5" thickTop="1" thickBot="1" x14ac:dyDescent="0.55000000000000004">
      <c r="C45" s="50"/>
      <c r="D45" s="51"/>
      <c r="E45" s="51"/>
      <c r="F45" s="52"/>
      <c r="G45" s="52"/>
      <c r="H45" s="51"/>
      <c r="I45" s="51"/>
      <c r="J45" s="53"/>
      <c r="K45" s="53"/>
      <c r="L45" s="54" t="str">
        <f t="shared" si="0"/>
        <v/>
      </c>
      <c r="M45" s="55" t="str">
        <f t="shared" si="1"/>
        <v/>
      </c>
      <c r="N45" s="56" t="str">
        <f t="shared" si="2"/>
        <v/>
      </c>
      <c r="O45" s="57" t="str">
        <f t="shared" si="3"/>
        <v/>
      </c>
      <c r="P45" s="58" t="str">
        <f t="shared" si="4"/>
        <v/>
      </c>
      <c r="Q45" s="59" t="str">
        <f t="shared" si="5"/>
        <v/>
      </c>
      <c r="R45" s="60" t="str">
        <f t="shared" si="6"/>
        <v/>
      </c>
      <c r="S45" s="55" t="str">
        <f t="shared" si="7"/>
        <v/>
      </c>
      <c r="T45" s="61" t="str">
        <f t="shared" si="8"/>
        <v/>
      </c>
      <c r="U45" s="62" t="str">
        <f t="shared" si="9"/>
        <v/>
      </c>
      <c r="V45" s="63" t="str">
        <f t="shared" si="10"/>
        <v/>
      </c>
      <c r="W45" s="64" t="str">
        <f t="shared" si="11"/>
        <v/>
      </c>
      <c r="X45" s="63" t="str">
        <f t="shared" si="12"/>
        <v/>
      </c>
      <c r="Y45" s="63" t="str">
        <f t="shared" si="13"/>
        <v/>
      </c>
      <c r="Z45" s="55" t="str">
        <f t="shared" si="14"/>
        <v/>
      </c>
      <c r="AA45" s="65" t="str">
        <f t="shared" si="15"/>
        <v/>
      </c>
      <c r="AB45" s="56" t="str">
        <f t="shared" si="16"/>
        <v/>
      </c>
      <c r="AC45" s="66" t="str">
        <f t="shared" si="17"/>
        <v/>
      </c>
      <c r="AD45" s="58" t="str">
        <f t="shared" si="18"/>
        <v/>
      </c>
      <c r="AE45" s="67" t="str">
        <f t="shared" si="19"/>
        <v/>
      </c>
      <c r="AF45" s="60" t="str">
        <f t="shared" si="20"/>
        <v/>
      </c>
      <c r="AG45" s="60" t="str">
        <f t="shared" si="21"/>
        <v/>
      </c>
      <c r="AH45" s="68" t="str">
        <f t="shared" si="22"/>
        <v/>
      </c>
      <c r="AI45" s="69" t="str">
        <f t="shared" si="23"/>
        <v/>
      </c>
      <c r="AJ45" s="63" t="str">
        <f t="shared" si="24"/>
        <v/>
      </c>
      <c r="AK45" s="63" t="str">
        <f t="shared" si="25"/>
        <v/>
      </c>
      <c r="AL45" s="63" t="str">
        <f t="shared" si="26"/>
        <v/>
      </c>
      <c r="AM45" s="63" t="str">
        <f t="shared" si="27"/>
        <v/>
      </c>
      <c r="AN45" s="63" t="str">
        <f t="shared" si="28"/>
        <v/>
      </c>
    </row>
    <row r="46" spans="3:40" ht="24.5" thickTop="1" thickBot="1" x14ac:dyDescent="0.55000000000000004">
      <c r="C46" s="50"/>
      <c r="D46" s="51"/>
      <c r="E46" s="51"/>
      <c r="F46" s="52"/>
      <c r="G46" s="52"/>
      <c r="H46" s="51"/>
      <c r="I46" s="51"/>
      <c r="J46" s="53"/>
      <c r="K46" s="53"/>
      <c r="L46" s="54" t="str">
        <f>IF(C46="","",_xlfn.CONCAT("            { line: ","""",C46,", ",M46:AN46,""", sC: ","""",B46,"""},"))</f>
        <v/>
      </c>
      <c r="M46" s="55" t="str">
        <f t="shared" si="1"/>
        <v/>
      </c>
      <c r="N46" s="56" t="str">
        <f t="shared" si="2"/>
        <v/>
      </c>
      <c r="O46" s="57" t="str">
        <f t="shared" si="3"/>
        <v/>
      </c>
      <c r="P46" s="58" t="str">
        <f t="shared" si="4"/>
        <v/>
      </c>
      <c r="Q46" s="59" t="str">
        <f t="shared" si="5"/>
        <v/>
      </c>
      <c r="R46" s="60" t="str">
        <f t="shared" si="6"/>
        <v/>
      </c>
      <c r="S46" s="55" t="str">
        <f t="shared" si="7"/>
        <v/>
      </c>
      <c r="T46" s="61" t="str">
        <f t="shared" si="8"/>
        <v/>
      </c>
      <c r="U46" s="62" t="str">
        <f t="shared" si="9"/>
        <v/>
      </c>
      <c r="V46" s="63" t="str">
        <f t="shared" si="10"/>
        <v/>
      </c>
      <c r="W46" s="64" t="str">
        <f t="shared" si="11"/>
        <v/>
      </c>
      <c r="X46" s="63" t="str">
        <f t="shared" si="12"/>
        <v/>
      </c>
      <c r="Y46" s="63" t="str">
        <f t="shared" si="13"/>
        <v/>
      </c>
      <c r="Z46" s="55" t="str">
        <f t="shared" si="14"/>
        <v/>
      </c>
      <c r="AA46" s="65" t="str">
        <f t="shared" si="15"/>
        <v/>
      </c>
      <c r="AB46" s="56" t="str">
        <f t="shared" si="16"/>
        <v/>
      </c>
      <c r="AC46" s="66" t="str">
        <f t="shared" si="17"/>
        <v/>
      </c>
      <c r="AD46" s="58" t="str">
        <f t="shared" si="18"/>
        <v/>
      </c>
      <c r="AE46" s="67" t="str">
        <f t="shared" si="19"/>
        <v/>
      </c>
      <c r="AF46" s="60" t="str">
        <f t="shared" si="20"/>
        <v/>
      </c>
      <c r="AG46" s="60" t="str">
        <f t="shared" si="21"/>
        <v/>
      </c>
      <c r="AH46" s="68" t="str">
        <f t="shared" si="22"/>
        <v/>
      </c>
      <c r="AI46" s="69" t="str">
        <f t="shared" si="23"/>
        <v/>
      </c>
      <c r="AJ46" s="63" t="str">
        <f t="shared" si="24"/>
        <v/>
      </c>
      <c r="AK46" s="63" t="str">
        <f t="shared" si="25"/>
        <v/>
      </c>
      <c r="AL46" s="63" t="str">
        <f t="shared" si="26"/>
        <v/>
      </c>
      <c r="AM46" s="63" t="str">
        <f t="shared" si="27"/>
        <v/>
      </c>
      <c r="AN46" s="63" t="str">
        <f t="shared" si="28"/>
        <v/>
      </c>
    </row>
    <row r="47" spans="3:40" ht="24.5" thickTop="1" thickBot="1" x14ac:dyDescent="0.55000000000000004">
      <c r="C47" s="50"/>
      <c r="D47" s="51"/>
      <c r="E47" s="51"/>
      <c r="F47" s="52"/>
      <c r="G47" s="52"/>
      <c r="H47" s="51"/>
      <c r="I47" s="51"/>
      <c r="J47" s="53"/>
      <c r="K47" s="53"/>
      <c r="L47" s="54" t="str">
        <f>IF(C47="","",_xlfn.CONCAT("            { line: ","""",C47,", ",M47:AN47,""", sC: ","""",B47,"""},"))</f>
        <v/>
      </c>
      <c r="M47" s="55" t="str">
        <f t="shared" si="1"/>
        <v/>
      </c>
      <c r="N47" s="56" t="str">
        <f t="shared" si="2"/>
        <v/>
      </c>
      <c r="O47" s="57" t="str">
        <f t="shared" si="3"/>
        <v/>
      </c>
      <c r="P47" s="58" t="str">
        <f t="shared" si="4"/>
        <v/>
      </c>
      <c r="Q47" s="59" t="str">
        <f t="shared" si="5"/>
        <v/>
      </c>
      <c r="R47" s="60" t="str">
        <f t="shared" si="6"/>
        <v/>
      </c>
      <c r="S47" s="55" t="str">
        <f t="shared" si="7"/>
        <v/>
      </c>
      <c r="T47" s="61" t="str">
        <f t="shared" si="8"/>
        <v/>
      </c>
      <c r="U47" s="62" t="str">
        <f t="shared" si="9"/>
        <v/>
      </c>
      <c r="V47" s="63" t="str">
        <f t="shared" si="10"/>
        <v/>
      </c>
      <c r="W47" s="64" t="str">
        <f t="shared" si="11"/>
        <v/>
      </c>
      <c r="X47" s="63" t="str">
        <f t="shared" si="12"/>
        <v/>
      </c>
      <c r="Y47" s="63" t="str">
        <f t="shared" si="13"/>
        <v/>
      </c>
      <c r="Z47" s="55" t="str">
        <f t="shared" si="14"/>
        <v/>
      </c>
      <c r="AA47" s="65" t="str">
        <f t="shared" si="15"/>
        <v/>
      </c>
      <c r="AB47" s="56" t="str">
        <f t="shared" si="16"/>
        <v/>
      </c>
      <c r="AC47" s="66" t="str">
        <f t="shared" si="17"/>
        <v/>
      </c>
      <c r="AD47" s="58" t="str">
        <f t="shared" si="18"/>
        <v/>
      </c>
      <c r="AE47" s="67" t="str">
        <f t="shared" si="19"/>
        <v/>
      </c>
      <c r="AF47" s="60" t="str">
        <f t="shared" si="20"/>
        <v/>
      </c>
      <c r="AG47" s="60" t="str">
        <f t="shared" si="21"/>
        <v/>
      </c>
      <c r="AH47" s="68" t="str">
        <f t="shared" si="22"/>
        <v/>
      </c>
      <c r="AI47" s="69" t="str">
        <f t="shared" si="23"/>
        <v/>
      </c>
      <c r="AJ47" s="63" t="str">
        <f t="shared" si="24"/>
        <v/>
      </c>
      <c r="AK47" s="63" t="str">
        <f t="shared" si="25"/>
        <v/>
      </c>
      <c r="AL47" s="63" t="str">
        <f t="shared" si="26"/>
        <v/>
      </c>
      <c r="AM47" s="63" t="str">
        <f t="shared" si="27"/>
        <v/>
      </c>
      <c r="AN47" s="63" t="str">
        <f t="shared" si="28"/>
        <v/>
      </c>
    </row>
    <row r="48" spans="3:40" ht="24.5" thickTop="1" thickBot="1" x14ac:dyDescent="0.55000000000000004">
      <c r="C48" s="50"/>
      <c r="D48" s="51"/>
      <c r="E48" s="51"/>
      <c r="F48" s="52"/>
      <c r="G48" s="52"/>
      <c r="H48" s="51"/>
      <c r="I48" s="51"/>
      <c r="J48" s="53"/>
      <c r="K48" s="53"/>
      <c r="L48" s="54" t="str">
        <f t="shared" ref="L48:L59" si="58">IF(C48="","",_xlfn.CONCAT("            { line: ","""",C48,", ",M48:AN48,""", sC: ","""",B48,"""},"))</f>
        <v/>
      </c>
      <c r="M48" s="55" t="str">
        <f t="shared" si="1"/>
        <v/>
      </c>
      <c r="N48" s="56" t="str">
        <f t="shared" si="2"/>
        <v/>
      </c>
      <c r="O48" s="57" t="str">
        <f t="shared" si="3"/>
        <v/>
      </c>
      <c r="P48" s="58" t="str">
        <f t="shared" si="4"/>
        <v/>
      </c>
      <c r="Q48" s="59" t="str">
        <f t="shared" si="5"/>
        <v/>
      </c>
      <c r="R48" s="60" t="str">
        <f t="shared" si="6"/>
        <v/>
      </c>
      <c r="S48" s="55" t="str">
        <f t="shared" si="7"/>
        <v/>
      </c>
      <c r="T48" s="61" t="str">
        <f t="shared" si="8"/>
        <v/>
      </c>
      <c r="U48" s="62" t="str">
        <f t="shared" si="9"/>
        <v/>
      </c>
      <c r="V48" s="63" t="str">
        <f t="shared" si="10"/>
        <v/>
      </c>
      <c r="W48" s="64" t="str">
        <f t="shared" si="11"/>
        <v/>
      </c>
      <c r="X48" s="63" t="str">
        <f t="shared" si="12"/>
        <v/>
      </c>
      <c r="Y48" s="63" t="str">
        <f t="shared" si="13"/>
        <v/>
      </c>
      <c r="Z48" s="55" t="str">
        <f t="shared" si="14"/>
        <v/>
      </c>
      <c r="AA48" s="65" t="str">
        <f t="shared" si="15"/>
        <v/>
      </c>
      <c r="AB48" s="56" t="str">
        <f t="shared" si="16"/>
        <v/>
      </c>
      <c r="AC48" s="66" t="str">
        <f t="shared" si="17"/>
        <v/>
      </c>
      <c r="AD48" s="58" t="str">
        <f t="shared" si="18"/>
        <v/>
      </c>
      <c r="AE48" s="67" t="str">
        <f t="shared" si="19"/>
        <v/>
      </c>
      <c r="AF48" s="60" t="str">
        <f t="shared" si="20"/>
        <v/>
      </c>
      <c r="AG48" s="60" t="str">
        <f t="shared" si="21"/>
        <v/>
      </c>
      <c r="AH48" s="68" t="str">
        <f t="shared" si="22"/>
        <v/>
      </c>
      <c r="AI48" s="69" t="str">
        <f t="shared" si="23"/>
        <v/>
      </c>
      <c r="AJ48" s="63" t="str">
        <f t="shared" si="24"/>
        <v/>
      </c>
      <c r="AK48" s="63" t="str">
        <f t="shared" si="25"/>
        <v/>
      </c>
      <c r="AL48" s="63" t="str">
        <f t="shared" si="26"/>
        <v/>
      </c>
      <c r="AM48" s="63" t="str">
        <f t="shared" si="27"/>
        <v/>
      </c>
      <c r="AN48" s="63" t="str">
        <f t="shared" si="28"/>
        <v/>
      </c>
    </row>
    <row r="49" spans="1:40" ht="24.5" thickTop="1" thickBot="1" x14ac:dyDescent="0.55000000000000004">
      <c r="C49" s="50"/>
      <c r="D49" s="51"/>
      <c r="E49" s="51"/>
      <c r="F49" s="52"/>
      <c r="G49" s="52"/>
      <c r="H49" s="51"/>
      <c r="I49" s="51"/>
      <c r="J49" s="53"/>
      <c r="K49" s="53"/>
      <c r="L49" s="54" t="str">
        <f t="shared" si="58"/>
        <v/>
      </c>
      <c r="M49" s="55" t="str">
        <f>IF(N49="","","(")</f>
        <v/>
      </c>
      <c r="N49" s="56" t="str">
        <f>IF(D49="","",D49)</f>
        <v/>
      </c>
      <c r="O49" s="57" t="str">
        <f>IF(N49="","",",")</f>
        <v/>
      </c>
      <c r="P49" s="58" t="str">
        <f>IF(E49="","",E49)</f>
        <v/>
      </c>
      <c r="Q49" s="59" t="str">
        <f>IF(N49="","",",")</f>
        <v/>
      </c>
      <c r="R49" s="60" t="str">
        <f>IF(N49="","",15)</f>
        <v/>
      </c>
      <c r="S49" s="55" t="str">
        <f>IF(N49="","",")")</f>
        <v/>
      </c>
      <c r="T49" s="61" t="str">
        <f>IF(U49="","","(")</f>
        <v/>
      </c>
      <c r="U49" s="62" t="str">
        <f>IF(F49="","",F49)</f>
        <v/>
      </c>
      <c r="V49" s="63" t="str">
        <f>IF(U49="","",",")</f>
        <v/>
      </c>
      <c r="W49" s="64" t="str">
        <f>IF(G49="","",G49)</f>
        <v/>
      </c>
      <c r="X49" s="63" t="str">
        <f>IF(U49="","",",")</f>
        <v/>
      </c>
      <c r="Y49" s="63" t="str">
        <f>IF(U49="","",250)</f>
        <v/>
      </c>
      <c r="Z49" s="55" t="str">
        <f>IF(U49="","",")")</f>
        <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4.5" thickTop="1" thickBot="1" x14ac:dyDescent="0.55000000000000004">
      <c r="C50" s="50"/>
      <c r="D50" s="51"/>
      <c r="E50" s="51"/>
      <c r="F50" s="52"/>
      <c r="G50" s="52"/>
      <c r="H50" s="51"/>
      <c r="I50" s="51"/>
      <c r="J50" s="53"/>
      <c r="K50" s="53"/>
      <c r="L50" s="54" t="str">
        <f t="shared" si="58"/>
        <v/>
      </c>
      <c r="M50" s="55" t="str">
        <f>IF(N50="","","(")</f>
        <v/>
      </c>
      <c r="N50" s="56" t="str">
        <f>IF(D50="","",D50)</f>
        <v/>
      </c>
      <c r="O50" s="57" t="str">
        <f>IF(N50="","",",")</f>
        <v/>
      </c>
      <c r="P50" s="58" t="str">
        <f>IF(E50="","",E50)</f>
        <v/>
      </c>
      <c r="Q50" s="59" t="str">
        <f>IF(N50="","",",")</f>
        <v/>
      </c>
      <c r="R50" s="60" t="str">
        <f>IF(N50="","",15)</f>
        <v/>
      </c>
      <c r="S50" s="55" t="str">
        <f>IF(N50="","",")")</f>
        <v/>
      </c>
      <c r="T50" s="61" t="str">
        <f>IF(U50="","","(")</f>
        <v/>
      </c>
      <c r="U50" s="62" t="str">
        <f>IF(F50="","",F50)</f>
        <v/>
      </c>
      <c r="V50" s="63" t="str">
        <f>IF(U50="","",",")</f>
        <v/>
      </c>
      <c r="W50" s="64" t="str">
        <f>IF(G50="","",G50)</f>
        <v/>
      </c>
      <c r="X50" s="63" t="str">
        <f>IF(U50="","",",")</f>
        <v/>
      </c>
      <c r="Y50" s="63" t="str">
        <f>IF(U50="","",250)</f>
        <v/>
      </c>
      <c r="Z50" s="55" t="str">
        <f>IF(U50="","",")")</f>
        <v/>
      </c>
      <c r="AA50" s="65" t="str">
        <f>IF(AB50="","","(")</f>
        <v/>
      </c>
      <c r="AB50" s="56" t="str">
        <f>IF(H50="","",H50)</f>
        <v/>
      </c>
      <c r="AC50" s="66" t="str">
        <f>IF(AB50="","",",")</f>
        <v/>
      </c>
      <c r="AD50" s="58" t="str">
        <f>IF(I50="","",I50)</f>
        <v/>
      </c>
      <c r="AE50" s="67" t="str">
        <f>IF(AB50="","",",")</f>
        <v/>
      </c>
      <c r="AF50" s="60" t="str">
        <f>IF(AB50="","",350)</f>
        <v/>
      </c>
      <c r="AG50" s="60" t="str">
        <f>IF(AB50="","",")")</f>
        <v/>
      </c>
      <c r="AH50" s="68" t="str">
        <f>IF(AI50="","","(")</f>
        <v/>
      </c>
      <c r="AI50" s="69" t="str">
        <f>IF(J50="","",J50)</f>
        <v/>
      </c>
      <c r="AJ50" s="63" t="str">
        <f>IF(AI50="","",",")</f>
        <v/>
      </c>
      <c r="AK50" s="63" t="str">
        <f>IF(K50="","",K50)</f>
        <v/>
      </c>
      <c r="AL50" s="63" t="str">
        <f>IF(AI50="","",",")</f>
        <v/>
      </c>
      <c r="AM50" s="63" t="str">
        <f>IF(AI50="","",450)</f>
        <v/>
      </c>
      <c r="AN50" s="63" t="str">
        <f>IF(AI50="","",")")</f>
        <v/>
      </c>
    </row>
    <row r="51" spans="1:40" ht="24.5" thickTop="1" thickBot="1" x14ac:dyDescent="0.55000000000000004">
      <c r="C51" s="50"/>
      <c r="D51" s="51"/>
      <c r="E51" s="51"/>
      <c r="F51" s="52"/>
      <c r="G51" s="52"/>
      <c r="H51" s="51"/>
      <c r="I51" s="51"/>
      <c r="J51" s="53"/>
      <c r="K51" s="53"/>
      <c r="L51" s="54" t="str">
        <f t="shared" si="58"/>
        <v/>
      </c>
      <c r="M51" s="55" t="str">
        <f>IF(N51="","","(")</f>
        <v/>
      </c>
      <c r="N51" s="56" t="str">
        <f>IF(D51="","",D51)</f>
        <v/>
      </c>
      <c r="O51" s="57" t="str">
        <f>IF(N51="","",",")</f>
        <v/>
      </c>
      <c r="P51" s="58" t="str">
        <f>IF(E51="","",E51)</f>
        <v/>
      </c>
      <c r="Q51" s="59" t="str">
        <f>IF(N51="","",",")</f>
        <v/>
      </c>
      <c r="R51" s="60" t="str">
        <f>IF(N51="","",15)</f>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4.5" thickTop="1" thickBot="1" x14ac:dyDescent="0.55000000000000004">
      <c r="C52" s="50"/>
      <c r="D52" s="51"/>
      <c r="E52" s="51"/>
      <c r="F52" s="52"/>
      <c r="G52" s="52"/>
      <c r="H52" s="51"/>
      <c r="I52" s="51"/>
      <c r="J52" s="53"/>
      <c r="K52" s="53"/>
      <c r="L52" s="54" t="str">
        <f t="shared" si="58"/>
        <v/>
      </c>
      <c r="M52" s="55" t="str">
        <f>IF(N52="","","(")</f>
        <v/>
      </c>
      <c r="N52" s="56" t="str">
        <f>IF(D52="","",D52)</f>
        <v/>
      </c>
      <c r="O52" s="57" t="str">
        <f>IF(N52="","",",")</f>
        <v/>
      </c>
      <c r="P52" s="58" t="str">
        <f>IF(E52="","",E52)</f>
        <v/>
      </c>
      <c r="Q52" s="59" t="str">
        <f>IF(N52="","",",")</f>
        <v/>
      </c>
      <c r="R52" s="60" t="str">
        <f>IF(N52="","",15)</f>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4.5" thickTop="1" thickBot="1" x14ac:dyDescent="0.55000000000000004">
      <c r="C53" s="50"/>
      <c r="D53" s="51"/>
      <c r="E53" s="51"/>
      <c r="F53" s="52"/>
      <c r="G53" s="52"/>
      <c r="H53" s="51"/>
      <c r="I53" s="51"/>
      <c r="J53" s="53"/>
      <c r="K53" s="53"/>
      <c r="L53" s="54" t="str">
        <f t="shared" si="58"/>
        <v/>
      </c>
      <c r="M53" s="55" t="str">
        <f>IF(N53="","","(")</f>
        <v/>
      </c>
      <c r="N53" s="56" t="str">
        <f>IF(D53="","",D53)</f>
        <v/>
      </c>
      <c r="O53" s="57" t="str">
        <f>IF(N53="","",",")</f>
        <v/>
      </c>
      <c r="P53" s="58" t="str">
        <f>IF(E53="","",E53)</f>
        <v/>
      </c>
      <c r="Q53" s="59" t="str">
        <f>IF(N53="","",",")</f>
        <v/>
      </c>
      <c r="R53" s="60" t="str">
        <f>IF(N53="","",15)</f>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4.5" thickTop="1" thickBot="1" x14ac:dyDescent="0.55000000000000004">
      <c r="C54" s="50"/>
      <c r="D54" s="51"/>
      <c r="E54" s="51"/>
      <c r="F54" s="52"/>
      <c r="G54" s="52"/>
      <c r="H54" s="51"/>
      <c r="I54" s="51"/>
      <c r="J54" s="53"/>
      <c r="K54" s="53"/>
      <c r="L54" s="54" t="str">
        <f t="shared" si="58"/>
        <v/>
      </c>
      <c r="M54" s="55" t="str">
        <f t="shared" si="1"/>
        <v/>
      </c>
      <c r="N54" s="56" t="str">
        <f t="shared" si="2"/>
        <v/>
      </c>
      <c r="O54" s="57" t="str">
        <f t="shared" si="3"/>
        <v/>
      </c>
      <c r="P54" s="58" t="str">
        <f t="shared" si="4"/>
        <v/>
      </c>
      <c r="Q54" s="59" t="str">
        <f t="shared" si="5"/>
        <v/>
      </c>
      <c r="R54" s="60" t="str">
        <f t="shared" si="6"/>
        <v/>
      </c>
      <c r="S54" s="55" t="str">
        <f t="shared" si="7"/>
        <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1:40" ht="24.5" thickTop="1" thickBot="1" x14ac:dyDescent="0.55000000000000004">
      <c r="C55" s="50"/>
      <c r="D55" s="51"/>
      <c r="E55" s="51"/>
      <c r="F55" s="52"/>
      <c r="G55" s="52"/>
      <c r="H55" s="51"/>
      <c r="I55" s="51"/>
      <c r="J55" s="53"/>
      <c r="K55" s="53"/>
      <c r="L55" s="54" t="str">
        <f t="shared" si="58"/>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4.5" thickTop="1" thickBot="1" x14ac:dyDescent="0.55000000000000004">
      <c r="C56" s="50"/>
      <c r="D56" s="51"/>
      <c r="E56" s="51"/>
      <c r="F56" s="52"/>
      <c r="G56" s="52"/>
      <c r="H56" s="51"/>
      <c r="I56" s="51"/>
      <c r="J56" s="53"/>
      <c r="K56" s="53"/>
      <c r="L56" s="54" t="str">
        <f t="shared" si="58"/>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1:40" ht="24.5" thickTop="1" thickBot="1" x14ac:dyDescent="0.55000000000000004">
      <c r="C57" s="50"/>
      <c r="D57" s="51"/>
      <c r="E57" s="51"/>
      <c r="F57" s="52"/>
      <c r="G57" s="52"/>
      <c r="H57" s="51"/>
      <c r="I57" s="51"/>
      <c r="J57" s="53"/>
      <c r="K57" s="53"/>
      <c r="L57" s="54" t="str">
        <f t="shared" si="58"/>
        <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1:40" ht="24.5" thickTop="1" thickBot="1" x14ac:dyDescent="0.55000000000000004">
      <c r="C58" s="50"/>
      <c r="D58" s="51"/>
      <c r="E58" s="51"/>
      <c r="F58" s="52"/>
      <c r="G58" s="52"/>
      <c r="H58" s="51"/>
      <c r="I58" s="51"/>
      <c r="J58" s="53"/>
      <c r="K58" s="53"/>
      <c r="L58" s="54" t="str">
        <f t="shared" si="58"/>
        <v/>
      </c>
      <c r="M58" s="55" t="str">
        <f t="shared" si="1"/>
        <v/>
      </c>
      <c r="N58" s="56" t="str">
        <f t="shared" si="2"/>
        <v/>
      </c>
      <c r="O58" s="57" t="str">
        <f t="shared" si="3"/>
        <v/>
      </c>
      <c r="P58" s="58" t="str">
        <f t="shared" si="4"/>
        <v/>
      </c>
      <c r="Q58" s="59" t="str">
        <f t="shared" si="5"/>
        <v/>
      </c>
      <c r="R58" s="60" t="str">
        <f t="shared" si="6"/>
        <v/>
      </c>
      <c r="S58" s="55" t="str">
        <f t="shared" si="7"/>
        <v/>
      </c>
      <c r="T58" s="61" t="str">
        <f t="shared" si="8"/>
        <v/>
      </c>
      <c r="U58" s="62" t="str">
        <f t="shared" si="9"/>
        <v/>
      </c>
      <c r="V58" s="63" t="str">
        <f t="shared" si="10"/>
        <v/>
      </c>
      <c r="W58" s="64" t="str">
        <f t="shared" si="11"/>
        <v/>
      </c>
      <c r="X58" s="63" t="str">
        <f t="shared" si="12"/>
        <v/>
      </c>
      <c r="Y58" s="63" t="str">
        <f t="shared" si="13"/>
        <v/>
      </c>
      <c r="Z58" s="55" t="str">
        <f t="shared" si="14"/>
        <v/>
      </c>
      <c r="AA58" s="65" t="str">
        <f t="shared" si="15"/>
        <v/>
      </c>
      <c r="AB58" s="56" t="str">
        <f t="shared" si="16"/>
        <v/>
      </c>
      <c r="AC58" s="66" t="str">
        <f t="shared" si="17"/>
        <v/>
      </c>
      <c r="AD58" s="58" t="str">
        <f t="shared" si="18"/>
        <v/>
      </c>
      <c r="AE58" s="67" t="str">
        <f t="shared" si="19"/>
        <v/>
      </c>
      <c r="AF58" s="60" t="str">
        <f t="shared" si="20"/>
        <v/>
      </c>
      <c r="AG58" s="60" t="str">
        <f t="shared" si="21"/>
        <v/>
      </c>
      <c r="AH58" s="68" t="str">
        <f t="shared" si="22"/>
        <v/>
      </c>
      <c r="AI58" s="69" t="str">
        <f t="shared" si="23"/>
        <v/>
      </c>
      <c r="AJ58" s="63" t="str">
        <f t="shared" si="24"/>
        <v/>
      </c>
      <c r="AK58" s="63" t="str">
        <f t="shared" si="25"/>
        <v/>
      </c>
      <c r="AL58" s="63" t="str">
        <f t="shared" si="26"/>
        <v/>
      </c>
      <c r="AM58" s="63" t="str">
        <f t="shared" si="27"/>
        <v/>
      </c>
      <c r="AN58" s="63" t="str">
        <f t="shared" si="28"/>
        <v/>
      </c>
    </row>
    <row r="59" spans="1:40" ht="24.5" thickTop="1" thickBot="1" x14ac:dyDescent="0.55000000000000004">
      <c r="C59" s="50"/>
      <c r="D59" s="51"/>
      <c r="E59" s="51"/>
      <c r="F59" s="70"/>
      <c r="G59" s="52"/>
      <c r="H59" s="51"/>
      <c r="I59" s="51"/>
      <c r="J59" s="71"/>
      <c r="K59" s="53"/>
      <c r="L59" s="54" t="str">
        <f t="shared" si="58"/>
        <v/>
      </c>
      <c r="M59" s="55" t="str">
        <f>IF(N59="","","(")</f>
        <v/>
      </c>
      <c r="N59" s="56" t="str">
        <f t="shared" si="2"/>
        <v/>
      </c>
      <c r="O59" s="57" t="str">
        <f>IF(N59="","",",")</f>
        <v/>
      </c>
      <c r="P59" s="58" t="str">
        <f t="shared" si="4"/>
        <v/>
      </c>
      <c r="Q59" s="59" t="str">
        <f>IF(N59="","",",")</f>
        <v/>
      </c>
      <c r="R59" s="60" t="str">
        <f>IF(N59="","",15)</f>
        <v/>
      </c>
      <c r="S59" s="55" t="str">
        <f>IF(N59="","",")")</f>
        <v/>
      </c>
      <c r="T59" s="61" t="str">
        <f>IF(U59="","","(")</f>
        <v/>
      </c>
      <c r="U59" s="62" t="str">
        <f t="shared" si="9"/>
        <v/>
      </c>
      <c r="V59" s="63" t="str">
        <f>IF(U59="","",",")</f>
        <v/>
      </c>
      <c r="W59" s="64" t="str">
        <f t="shared" si="11"/>
        <v/>
      </c>
      <c r="X59" s="63" t="str">
        <f>IF(U59="","",",")</f>
        <v/>
      </c>
      <c r="Y59" s="63" t="str">
        <f>IF(U59="","",250)</f>
        <v/>
      </c>
      <c r="Z59" s="55" t="str">
        <f>IF(U59="","",")")</f>
        <v/>
      </c>
      <c r="AA59" s="65" t="str">
        <f>IF(AB59="","","(")</f>
        <v/>
      </c>
      <c r="AB59" s="56" t="str">
        <f t="shared" si="16"/>
        <v/>
      </c>
      <c r="AC59" s="66" t="str">
        <f>IF(AB59="","",",")</f>
        <v/>
      </c>
      <c r="AD59" s="58" t="str">
        <f>IF(I59="","",I59)</f>
        <v/>
      </c>
      <c r="AE59" s="67" t="str">
        <f>IF(AB59="","",",")</f>
        <v/>
      </c>
      <c r="AF59" s="60" t="str">
        <f>IF(AB59="","",350)</f>
        <v/>
      </c>
      <c r="AG59" s="60" t="str">
        <f>IF(AB59="","",")")</f>
        <v/>
      </c>
      <c r="AH59" s="68" t="str">
        <f>IF(AI59="","","(")</f>
        <v/>
      </c>
      <c r="AI59" s="69" t="str">
        <f t="shared" si="23"/>
        <v/>
      </c>
      <c r="AJ59" s="63" t="str">
        <f>IF(AI59="","",",")</f>
        <v/>
      </c>
      <c r="AK59" s="63" t="str">
        <f>IF(K59="","",K59)</f>
        <v/>
      </c>
      <c r="AL59" s="63" t="str">
        <f>IF(AI59="","",",")</f>
        <v/>
      </c>
      <c r="AM59" s="63" t="str">
        <f>IF(AI59="","",450)</f>
        <v/>
      </c>
      <c r="AN59" s="63" t="str">
        <f>IF(AI59="","",")")</f>
        <v/>
      </c>
    </row>
    <row r="60" spans="1:40" ht="26.5" thickTop="1" thickBot="1" x14ac:dyDescent="0.55000000000000004">
      <c r="C60" s="72"/>
      <c r="D60" s="73"/>
      <c r="E60" s="73"/>
      <c r="F60" s="73"/>
      <c r="G60" s="73"/>
      <c r="H60" s="73"/>
      <c r="I60" s="73"/>
      <c r="J60" s="73"/>
      <c r="K60" s="73"/>
      <c r="L60" s="74" t="s">
        <v>997</v>
      </c>
      <c r="M60" s="55"/>
      <c r="N60" s="56"/>
      <c r="O60" s="57"/>
      <c r="P60" s="58"/>
      <c r="Q60" s="59"/>
      <c r="R60" s="60"/>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36.5" thickTop="1" thickBot="1" x14ac:dyDescent="0.55000000000000004">
      <c r="A61" s="75"/>
      <c r="B61" s="75"/>
      <c r="C61" s="75"/>
      <c r="D61" s="76"/>
      <c r="E61" s="76"/>
      <c r="F61" s="76"/>
      <c r="G61" s="76"/>
      <c r="H61" s="76"/>
      <c r="I61" s="76"/>
      <c r="J61" s="76"/>
      <c r="K61" s="76"/>
      <c r="L61" s="49" t="s">
        <v>998</v>
      </c>
      <c r="M61" s="55" t="str">
        <f t="shared" ref="M61:M80" si="59">IF(N61="","","(")</f>
        <v/>
      </c>
      <c r="N61" s="56" t="str">
        <f t="shared" si="2"/>
        <v/>
      </c>
      <c r="O61" s="57" t="str">
        <f t="shared" ref="O61:O80" si="60">IF(N61="","",",")</f>
        <v/>
      </c>
      <c r="P61" s="58" t="str">
        <f t="shared" si="4"/>
        <v/>
      </c>
      <c r="Q61" s="59" t="str">
        <f t="shared" ref="Q61:Q80" si="61">IF(N61="","",",")</f>
        <v/>
      </c>
      <c r="R61" s="60" t="str">
        <f t="shared" ref="R61:R80" si="62">IF(N61="","",15)</f>
        <v/>
      </c>
      <c r="S61" s="55" t="str">
        <f t="shared" ref="S61:S80" si="63">IF(N61="","",")")</f>
        <v/>
      </c>
      <c r="T61" s="61" t="str">
        <f t="shared" ref="T61:T80" si="64">IF(U61="","","(")</f>
        <v/>
      </c>
      <c r="U61" s="62" t="str">
        <f t="shared" si="9"/>
        <v/>
      </c>
      <c r="V61" s="63" t="str">
        <f t="shared" ref="V61:V80" si="65">IF(U61="","",",")</f>
        <v/>
      </c>
      <c r="W61" s="64" t="str">
        <f t="shared" si="11"/>
        <v/>
      </c>
      <c r="X61" s="63" t="str">
        <f t="shared" ref="X61:X80" si="66">IF(U61="","",",")</f>
        <v/>
      </c>
      <c r="Y61" s="63" t="str">
        <f t="shared" ref="Y61:Y80" si="67">IF(U61="","",250)</f>
        <v/>
      </c>
      <c r="Z61" s="55" t="str">
        <f t="shared" ref="Z61:Z80" si="68">IF(U61="","",")")</f>
        <v/>
      </c>
      <c r="AA61" s="65" t="str">
        <f t="shared" ref="AA61:AA80" si="69">IF(AB61="","","(")</f>
        <v/>
      </c>
      <c r="AB61" s="56" t="str">
        <f t="shared" si="16"/>
        <v/>
      </c>
      <c r="AC61" s="66" t="str">
        <f t="shared" ref="AC61:AC80" si="70">IF(AB61="","",",")</f>
        <v/>
      </c>
      <c r="AD61" s="58" t="str">
        <f t="shared" ref="AD61:AD101" si="71">IF(I61="","",I61)</f>
        <v/>
      </c>
      <c r="AE61" s="67" t="str">
        <f t="shared" ref="AE61:AE80" si="72">IF(AB61="","",",")</f>
        <v/>
      </c>
      <c r="AF61" s="60" t="str">
        <f t="shared" ref="AF61:AF80" si="73">IF(AB61="","",350)</f>
        <v/>
      </c>
      <c r="AG61" s="60" t="str">
        <f t="shared" ref="AG61:AG80" si="74">IF(AB61="","",")")</f>
        <v/>
      </c>
      <c r="AH61" s="68" t="str">
        <f t="shared" ref="AH61:AH80" si="75">IF(AI61="","","(")</f>
        <v/>
      </c>
      <c r="AI61" s="69" t="str">
        <f t="shared" si="23"/>
        <v/>
      </c>
      <c r="AJ61" s="63" t="str">
        <f t="shared" ref="AJ61:AJ80" si="76">IF(AI61="","",",")</f>
        <v/>
      </c>
      <c r="AK61" s="63" t="str">
        <f t="shared" ref="AK61:AK101" si="77">IF(K61="","",K61)</f>
        <v/>
      </c>
      <c r="AL61" s="63" t="str">
        <f t="shared" ref="AL61:AL80" si="78">IF(AI61="","",",")</f>
        <v/>
      </c>
      <c r="AM61" s="63" t="str">
        <f t="shared" ref="AM61:AM80" si="79">IF(AI61="","",450)</f>
        <v/>
      </c>
      <c r="AN61" s="63" t="str">
        <f t="shared" ref="AN61:AN80" si="80">IF(AI61="","",")")</f>
        <v/>
      </c>
    </row>
    <row r="62" spans="1:40" ht="24.5" thickTop="1" thickBot="1" x14ac:dyDescent="0.55000000000000004">
      <c r="C62" s="50"/>
      <c r="D62" s="51"/>
      <c r="E62" s="51"/>
      <c r="F62" s="52"/>
      <c r="G62" s="52"/>
      <c r="H62" s="51"/>
      <c r="I62" s="51"/>
      <c r="J62" s="53"/>
      <c r="K62" s="53"/>
      <c r="L62" s="54" t="str">
        <f t="shared" ref="L62:L79" si="81">IF(C62="","",_xlfn.CONCAT("            { line: ","""",C62,", ",M62:AN62,""", sC: ","""",B62,"""},"))</f>
        <v/>
      </c>
      <c r="M62" s="55" t="str">
        <f t="shared" si="59"/>
        <v/>
      </c>
      <c r="N62" s="56" t="str">
        <f t="shared" si="2"/>
        <v/>
      </c>
      <c r="O62" s="57" t="str">
        <f t="shared" si="60"/>
        <v/>
      </c>
      <c r="P62" s="58" t="str">
        <f t="shared" si="4"/>
        <v/>
      </c>
      <c r="Q62" s="59" t="str">
        <f t="shared" si="61"/>
        <v/>
      </c>
      <c r="R62" s="60" t="str">
        <f t="shared" si="62"/>
        <v/>
      </c>
      <c r="S62" s="55" t="str">
        <f t="shared" si="63"/>
        <v/>
      </c>
      <c r="T62" s="61" t="str">
        <f t="shared" si="64"/>
        <v/>
      </c>
      <c r="U62" s="62" t="str">
        <f t="shared" si="9"/>
        <v/>
      </c>
      <c r="V62" s="63" t="str">
        <f t="shared" si="65"/>
        <v/>
      </c>
      <c r="W62" s="64" t="str">
        <f t="shared" si="11"/>
        <v/>
      </c>
      <c r="X62" s="63" t="str">
        <f t="shared" si="66"/>
        <v/>
      </c>
      <c r="Y62" s="63" t="str">
        <f t="shared" si="67"/>
        <v/>
      </c>
      <c r="Z62" s="55" t="str">
        <f t="shared" si="68"/>
        <v/>
      </c>
      <c r="AA62" s="65" t="str">
        <f t="shared" si="69"/>
        <v/>
      </c>
      <c r="AB62" s="56" t="str">
        <f t="shared" si="16"/>
        <v/>
      </c>
      <c r="AC62" s="66" t="str">
        <f t="shared" si="70"/>
        <v/>
      </c>
      <c r="AD62" s="58" t="str">
        <f t="shared" si="71"/>
        <v/>
      </c>
      <c r="AE62" s="67" t="str">
        <f t="shared" si="72"/>
        <v/>
      </c>
      <c r="AF62" s="60" t="str">
        <f t="shared" si="73"/>
        <v/>
      </c>
      <c r="AG62" s="60" t="str">
        <f t="shared" si="74"/>
        <v/>
      </c>
      <c r="AH62" s="68" t="str">
        <f t="shared" si="75"/>
        <v/>
      </c>
      <c r="AI62" s="69" t="str">
        <f t="shared" si="23"/>
        <v/>
      </c>
      <c r="AJ62" s="63" t="str">
        <f t="shared" si="76"/>
        <v/>
      </c>
      <c r="AK62" s="63" t="str">
        <f t="shared" si="77"/>
        <v/>
      </c>
      <c r="AL62" s="63" t="str">
        <f t="shared" si="78"/>
        <v/>
      </c>
      <c r="AM62" s="63" t="str">
        <f t="shared" si="79"/>
        <v/>
      </c>
      <c r="AN62" s="63" t="str">
        <f t="shared" si="80"/>
        <v/>
      </c>
    </row>
    <row r="63" spans="1:40" ht="24.5" thickTop="1" thickBot="1" x14ac:dyDescent="0.55000000000000004">
      <c r="C63" s="50"/>
      <c r="D63" s="51"/>
      <c r="E63" s="51"/>
      <c r="F63" s="52"/>
      <c r="G63" s="52"/>
      <c r="H63" s="51"/>
      <c r="I63" s="51"/>
      <c r="J63" s="53"/>
      <c r="K63" s="53"/>
      <c r="L63" s="54" t="str">
        <f t="shared" si="81"/>
        <v/>
      </c>
      <c r="M63" s="55" t="str">
        <f t="shared" si="59"/>
        <v/>
      </c>
      <c r="N63" s="56" t="str">
        <f t="shared" si="2"/>
        <v/>
      </c>
      <c r="O63" s="57" t="str">
        <f t="shared" si="60"/>
        <v/>
      </c>
      <c r="P63" s="58" t="str">
        <f t="shared" si="4"/>
        <v/>
      </c>
      <c r="Q63" s="59" t="str">
        <f t="shared" si="61"/>
        <v/>
      </c>
      <c r="R63" s="60" t="str">
        <f t="shared" si="62"/>
        <v/>
      </c>
      <c r="S63" s="55" t="str">
        <f t="shared" si="63"/>
        <v/>
      </c>
      <c r="T63" s="61" t="str">
        <f t="shared" si="64"/>
        <v/>
      </c>
      <c r="U63" s="62" t="str">
        <f t="shared" si="9"/>
        <v/>
      </c>
      <c r="V63" s="63" t="str">
        <f t="shared" si="65"/>
        <v/>
      </c>
      <c r="W63" s="64" t="str">
        <f t="shared" si="11"/>
        <v/>
      </c>
      <c r="X63" s="63" t="str">
        <f t="shared" si="66"/>
        <v/>
      </c>
      <c r="Y63" s="63" t="str">
        <f t="shared" si="67"/>
        <v/>
      </c>
      <c r="Z63" s="55" t="str">
        <f t="shared" si="68"/>
        <v/>
      </c>
      <c r="AA63" s="65" t="str">
        <f t="shared" si="69"/>
        <v/>
      </c>
      <c r="AB63" s="56" t="str">
        <f t="shared" si="16"/>
        <v/>
      </c>
      <c r="AC63" s="66" t="str">
        <f t="shared" si="70"/>
        <v/>
      </c>
      <c r="AD63" s="58" t="str">
        <f t="shared" si="71"/>
        <v/>
      </c>
      <c r="AE63" s="67" t="str">
        <f t="shared" si="72"/>
        <v/>
      </c>
      <c r="AF63" s="60" t="str">
        <f t="shared" si="73"/>
        <v/>
      </c>
      <c r="AG63" s="60" t="str">
        <f t="shared" si="74"/>
        <v/>
      </c>
      <c r="AH63" s="68" t="str">
        <f t="shared" si="75"/>
        <v/>
      </c>
      <c r="AI63" s="69" t="str">
        <f t="shared" si="23"/>
        <v/>
      </c>
      <c r="AJ63" s="63" t="str">
        <f t="shared" si="76"/>
        <v/>
      </c>
      <c r="AK63" s="63" t="str">
        <f t="shared" si="77"/>
        <v/>
      </c>
      <c r="AL63" s="63" t="str">
        <f t="shared" si="78"/>
        <v/>
      </c>
      <c r="AM63" s="63" t="str">
        <f t="shared" si="79"/>
        <v/>
      </c>
      <c r="AN63" s="63" t="str">
        <f t="shared" si="80"/>
        <v/>
      </c>
    </row>
    <row r="64" spans="1:40" ht="24.5" thickTop="1" thickBot="1" x14ac:dyDescent="0.55000000000000004">
      <c r="C64" s="50"/>
      <c r="D64" s="51"/>
      <c r="E64" s="51"/>
      <c r="F64" s="52"/>
      <c r="G64" s="52"/>
      <c r="H64" s="51"/>
      <c r="I64" s="51"/>
      <c r="J64" s="53"/>
      <c r="K64" s="53"/>
      <c r="L64" s="54" t="str">
        <f t="shared" si="81"/>
        <v/>
      </c>
      <c r="M64" s="55" t="str">
        <f t="shared" si="59"/>
        <v/>
      </c>
      <c r="N64" s="56" t="str">
        <f t="shared" si="2"/>
        <v/>
      </c>
      <c r="O64" s="57" t="str">
        <f t="shared" si="60"/>
        <v/>
      </c>
      <c r="P64" s="58" t="str">
        <f t="shared" si="4"/>
        <v/>
      </c>
      <c r="Q64" s="59" t="str">
        <f t="shared" si="61"/>
        <v/>
      </c>
      <c r="R64" s="60" t="str">
        <f t="shared" si="62"/>
        <v/>
      </c>
      <c r="S64" s="55" t="str">
        <f t="shared" si="63"/>
        <v/>
      </c>
      <c r="T64" s="61" t="str">
        <f t="shared" si="64"/>
        <v/>
      </c>
      <c r="U64" s="62" t="str">
        <f t="shared" si="9"/>
        <v/>
      </c>
      <c r="V64" s="63" t="str">
        <f t="shared" si="65"/>
        <v/>
      </c>
      <c r="W64" s="64" t="str">
        <f t="shared" si="11"/>
        <v/>
      </c>
      <c r="X64" s="63" t="str">
        <f t="shared" si="66"/>
        <v/>
      </c>
      <c r="Y64" s="63" t="str">
        <f t="shared" si="67"/>
        <v/>
      </c>
      <c r="Z64" s="55" t="str">
        <f t="shared" si="68"/>
        <v/>
      </c>
      <c r="AA64" s="65" t="str">
        <f t="shared" si="69"/>
        <v/>
      </c>
      <c r="AB64" s="56" t="str">
        <f t="shared" si="16"/>
        <v/>
      </c>
      <c r="AC64" s="66" t="str">
        <f t="shared" si="70"/>
        <v/>
      </c>
      <c r="AD64" s="58" t="str">
        <f t="shared" si="71"/>
        <v/>
      </c>
      <c r="AE64" s="67" t="str">
        <f t="shared" si="72"/>
        <v/>
      </c>
      <c r="AF64" s="60" t="str">
        <f t="shared" si="73"/>
        <v/>
      </c>
      <c r="AG64" s="60" t="str">
        <f t="shared" si="74"/>
        <v/>
      </c>
      <c r="AH64" s="68" t="str">
        <f t="shared" si="75"/>
        <v/>
      </c>
      <c r="AI64" s="69" t="str">
        <f t="shared" si="23"/>
        <v/>
      </c>
      <c r="AJ64" s="63" t="str">
        <f t="shared" si="76"/>
        <v/>
      </c>
      <c r="AK64" s="63" t="str">
        <f t="shared" si="77"/>
        <v/>
      </c>
      <c r="AL64" s="63" t="str">
        <f t="shared" si="78"/>
        <v/>
      </c>
      <c r="AM64" s="63" t="str">
        <f t="shared" si="79"/>
        <v/>
      </c>
      <c r="AN64" s="63" t="str">
        <f t="shared" si="80"/>
        <v/>
      </c>
    </row>
    <row r="65" spans="3:40" ht="24.5" thickTop="1" thickBot="1" x14ac:dyDescent="0.55000000000000004">
      <c r="C65" s="50"/>
      <c r="D65" s="51"/>
      <c r="E65" s="51"/>
      <c r="F65" s="52"/>
      <c r="G65" s="52"/>
      <c r="H65" s="51"/>
      <c r="I65" s="51"/>
      <c r="J65" s="53"/>
      <c r="K65" s="53"/>
      <c r="L65" s="54" t="str">
        <f t="shared" si="81"/>
        <v/>
      </c>
      <c r="M65" s="55" t="str">
        <f t="shared" si="59"/>
        <v/>
      </c>
      <c r="N65" s="56" t="str">
        <f t="shared" si="2"/>
        <v/>
      </c>
      <c r="O65" s="57" t="str">
        <f t="shared" si="60"/>
        <v/>
      </c>
      <c r="P65" s="58" t="str">
        <f t="shared" si="4"/>
        <v/>
      </c>
      <c r="Q65" s="59" t="str">
        <f t="shared" si="61"/>
        <v/>
      </c>
      <c r="R65" s="60" t="str">
        <f t="shared" si="62"/>
        <v/>
      </c>
      <c r="S65" s="55" t="str">
        <f t="shared" si="63"/>
        <v/>
      </c>
      <c r="T65" s="61" t="str">
        <f t="shared" si="64"/>
        <v/>
      </c>
      <c r="U65" s="62" t="str">
        <f t="shared" si="9"/>
        <v/>
      </c>
      <c r="V65" s="63" t="str">
        <f t="shared" si="65"/>
        <v/>
      </c>
      <c r="W65" s="64" t="str">
        <f t="shared" si="11"/>
        <v/>
      </c>
      <c r="X65" s="63" t="str">
        <f t="shared" si="66"/>
        <v/>
      </c>
      <c r="Y65" s="63" t="str">
        <f t="shared" si="67"/>
        <v/>
      </c>
      <c r="Z65" s="55" t="str">
        <f t="shared" si="68"/>
        <v/>
      </c>
      <c r="AA65" s="65" t="str">
        <f t="shared" si="69"/>
        <v/>
      </c>
      <c r="AB65" s="56" t="str">
        <f t="shared" si="16"/>
        <v/>
      </c>
      <c r="AC65" s="66" t="str">
        <f t="shared" si="70"/>
        <v/>
      </c>
      <c r="AD65" s="58" t="str">
        <f t="shared" si="71"/>
        <v/>
      </c>
      <c r="AE65" s="67" t="str">
        <f t="shared" si="72"/>
        <v/>
      </c>
      <c r="AF65" s="60" t="str">
        <f t="shared" si="73"/>
        <v/>
      </c>
      <c r="AG65" s="60" t="str">
        <f t="shared" si="74"/>
        <v/>
      </c>
      <c r="AH65" s="68" t="str">
        <f t="shared" si="75"/>
        <v/>
      </c>
      <c r="AI65" s="69" t="str">
        <f t="shared" si="23"/>
        <v/>
      </c>
      <c r="AJ65" s="63" t="str">
        <f t="shared" si="76"/>
        <v/>
      </c>
      <c r="AK65" s="63" t="str">
        <f t="shared" si="77"/>
        <v/>
      </c>
      <c r="AL65" s="63" t="str">
        <f t="shared" si="78"/>
        <v/>
      </c>
      <c r="AM65" s="63" t="str">
        <f t="shared" si="79"/>
        <v/>
      </c>
      <c r="AN65" s="63" t="str">
        <f t="shared" si="80"/>
        <v/>
      </c>
    </row>
    <row r="66" spans="3:40" ht="24.5" thickTop="1" thickBot="1" x14ac:dyDescent="0.55000000000000004">
      <c r="C66" s="50"/>
      <c r="D66" s="51"/>
      <c r="E66" s="51"/>
      <c r="F66" s="52"/>
      <c r="G66" s="52"/>
      <c r="H66" s="51"/>
      <c r="I66" s="51"/>
      <c r="J66" s="53"/>
      <c r="K66" s="53"/>
      <c r="L66" s="54" t="str">
        <f t="shared" si="81"/>
        <v/>
      </c>
      <c r="M66" s="55" t="str">
        <f t="shared" si="59"/>
        <v/>
      </c>
      <c r="N66" s="56" t="str">
        <f t="shared" si="2"/>
        <v/>
      </c>
      <c r="O66" s="57" t="str">
        <f t="shared" si="60"/>
        <v/>
      </c>
      <c r="P66" s="58" t="str">
        <f t="shared" si="4"/>
        <v/>
      </c>
      <c r="Q66" s="59" t="str">
        <f t="shared" si="61"/>
        <v/>
      </c>
      <c r="R66" s="60" t="str">
        <f t="shared" si="62"/>
        <v/>
      </c>
      <c r="S66" s="55" t="str">
        <f t="shared" si="63"/>
        <v/>
      </c>
      <c r="T66" s="61" t="str">
        <f t="shared" si="64"/>
        <v/>
      </c>
      <c r="U66" s="62" t="str">
        <f t="shared" si="9"/>
        <v/>
      </c>
      <c r="V66" s="63" t="str">
        <f t="shared" si="65"/>
        <v/>
      </c>
      <c r="W66" s="64" t="str">
        <f t="shared" si="11"/>
        <v/>
      </c>
      <c r="X66" s="63" t="str">
        <f t="shared" si="66"/>
        <v/>
      </c>
      <c r="Y66" s="63" t="str">
        <f t="shared" si="67"/>
        <v/>
      </c>
      <c r="Z66" s="55" t="str">
        <f t="shared" si="68"/>
        <v/>
      </c>
      <c r="AA66" s="65" t="str">
        <f t="shared" si="69"/>
        <v/>
      </c>
      <c r="AB66" s="56" t="str">
        <f t="shared" si="16"/>
        <v/>
      </c>
      <c r="AC66" s="66" t="str">
        <f t="shared" si="70"/>
        <v/>
      </c>
      <c r="AD66" s="58" t="str">
        <f t="shared" si="71"/>
        <v/>
      </c>
      <c r="AE66" s="67" t="str">
        <f t="shared" si="72"/>
        <v/>
      </c>
      <c r="AF66" s="60" t="str">
        <f t="shared" si="73"/>
        <v/>
      </c>
      <c r="AG66" s="60" t="str">
        <f t="shared" si="74"/>
        <v/>
      </c>
      <c r="AH66" s="68" t="str">
        <f t="shared" si="75"/>
        <v/>
      </c>
      <c r="AI66" s="69" t="str">
        <f t="shared" si="23"/>
        <v/>
      </c>
      <c r="AJ66" s="63" t="str">
        <f t="shared" si="76"/>
        <v/>
      </c>
      <c r="AK66" s="63" t="str">
        <f t="shared" si="77"/>
        <v/>
      </c>
      <c r="AL66" s="63" t="str">
        <f t="shared" si="78"/>
        <v/>
      </c>
      <c r="AM66" s="63" t="str">
        <f t="shared" si="79"/>
        <v/>
      </c>
      <c r="AN66" s="63" t="str">
        <f t="shared" si="80"/>
        <v/>
      </c>
    </row>
    <row r="67" spans="3:40" ht="24.5" thickTop="1" thickBot="1" x14ac:dyDescent="0.55000000000000004">
      <c r="C67" s="50"/>
      <c r="D67" s="51"/>
      <c r="E67" s="51"/>
      <c r="F67" s="52"/>
      <c r="G67" s="52"/>
      <c r="H67" s="51"/>
      <c r="I67" s="51"/>
      <c r="J67" s="53"/>
      <c r="K67" s="53"/>
      <c r="L67" s="77" t="str">
        <f t="shared" si="81"/>
        <v/>
      </c>
      <c r="M67" s="55" t="str">
        <f t="shared" si="59"/>
        <v/>
      </c>
      <c r="N67" s="56" t="str">
        <f t="shared" si="2"/>
        <v/>
      </c>
      <c r="O67" s="57" t="str">
        <f t="shared" si="60"/>
        <v/>
      </c>
      <c r="P67" s="58" t="str">
        <f t="shared" si="4"/>
        <v/>
      </c>
      <c r="Q67" s="59" t="str">
        <f t="shared" si="61"/>
        <v/>
      </c>
      <c r="R67" s="60" t="str">
        <f t="shared" si="62"/>
        <v/>
      </c>
      <c r="S67" s="55" t="str">
        <f t="shared" si="63"/>
        <v/>
      </c>
      <c r="T67" s="61" t="str">
        <f t="shared" si="64"/>
        <v/>
      </c>
      <c r="U67" s="62" t="str">
        <f t="shared" si="9"/>
        <v/>
      </c>
      <c r="V67" s="63" t="str">
        <f t="shared" si="65"/>
        <v/>
      </c>
      <c r="W67" s="64" t="str">
        <f t="shared" si="11"/>
        <v/>
      </c>
      <c r="X67" s="63" t="str">
        <f t="shared" si="66"/>
        <v/>
      </c>
      <c r="Y67" s="63" t="str">
        <f t="shared" si="67"/>
        <v/>
      </c>
      <c r="Z67" s="55" t="str">
        <f t="shared" si="68"/>
        <v/>
      </c>
      <c r="AA67" s="65" t="str">
        <f t="shared" si="69"/>
        <v/>
      </c>
      <c r="AB67" s="56" t="str">
        <f t="shared" si="16"/>
        <v/>
      </c>
      <c r="AC67" s="66" t="str">
        <f t="shared" si="70"/>
        <v/>
      </c>
      <c r="AD67" s="58" t="str">
        <f t="shared" si="71"/>
        <v/>
      </c>
      <c r="AE67" s="67" t="str">
        <f t="shared" si="72"/>
        <v/>
      </c>
      <c r="AF67" s="60" t="str">
        <f t="shared" si="73"/>
        <v/>
      </c>
      <c r="AG67" s="60" t="str">
        <f t="shared" si="74"/>
        <v/>
      </c>
      <c r="AH67" s="68" t="str">
        <f t="shared" si="75"/>
        <v/>
      </c>
      <c r="AI67" s="69" t="str">
        <f t="shared" si="23"/>
        <v/>
      </c>
      <c r="AJ67" s="63" t="str">
        <f t="shared" si="76"/>
        <v/>
      </c>
      <c r="AK67" s="63" t="str">
        <f t="shared" si="77"/>
        <v/>
      </c>
      <c r="AL67" s="63" t="str">
        <f t="shared" si="78"/>
        <v/>
      </c>
      <c r="AM67" s="63" t="str">
        <f t="shared" si="79"/>
        <v/>
      </c>
      <c r="AN67" s="63" t="str">
        <f t="shared" si="80"/>
        <v/>
      </c>
    </row>
    <row r="68" spans="3:40" ht="24.5" thickTop="1" thickBot="1" x14ac:dyDescent="0.55000000000000004">
      <c r="C68" s="50"/>
      <c r="D68" s="51"/>
      <c r="E68" s="51"/>
      <c r="F68" s="52"/>
      <c r="G68" s="52"/>
      <c r="H68" s="51"/>
      <c r="I68" s="51"/>
      <c r="J68" s="53"/>
      <c r="K68" s="53"/>
      <c r="L68" s="77" t="str">
        <f t="shared" si="81"/>
        <v/>
      </c>
      <c r="M68" s="55" t="str">
        <f t="shared" si="59"/>
        <v/>
      </c>
      <c r="N68" s="56" t="str">
        <f t="shared" si="2"/>
        <v/>
      </c>
      <c r="O68" s="57" t="str">
        <f t="shared" si="60"/>
        <v/>
      </c>
      <c r="P68" s="58" t="str">
        <f t="shared" si="4"/>
        <v/>
      </c>
      <c r="Q68" s="59" t="str">
        <f t="shared" si="61"/>
        <v/>
      </c>
      <c r="R68" s="60" t="str">
        <f t="shared" si="62"/>
        <v/>
      </c>
      <c r="S68" s="55" t="str">
        <f t="shared" si="63"/>
        <v/>
      </c>
      <c r="T68" s="61" t="str">
        <f t="shared" si="64"/>
        <v/>
      </c>
      <c r="U68" s="62" t="str">
        <f t="shared" si="9"/>
        <v/>
      </c>
      <c r="V68" s="63" t="str">
        <f t="shared" si="65"/>
        <v/>
      </c>
      <c r="W68" s="64" t="str">
        <f t="shared" si="11"/>
        <v/>
      </c>
      <c r="X68" s="63" t="str">
        <f t="shared" si="66"/>
        <v/>
      </c>
      <c r="Y68" s="63" t="str">
        <f t="shared" si="67"/>
        <v/>
      </c>
      <c r="Z68" s="55" t="str">
        <f t="shared" si="68"/>
        <v/>
      </c>
      <c r="AA68" s="65" t="str">
        <f t="shared" si="69"/>
        <v/>
      </c>
      <c r="AB68" s="56" t="str">
        <f t="shared" si="16"/>
        <v/>
      </c>
      <c r="AC68" s="66" t="str">
        <f t="shared" si="70"/>
        <v/>
      </c>
      <c r="AD68" s="58" t="str">
        <f t="shared" si="71"/>
        <v/>
      </c>
      <c r="AE68" s="67" t="str">
        <f t="shared" si="72"/>
        <v/>
      </c>
      <c r="AF68" s="60" t="str">
        <f t="shared" si="73"/>
        <v/>
      </c>
      <c r="AG68" s="60" t="str">
        <f t="shared" si="74"/>
        <v/>
      </c>
      <c r="AH68" s="68" t="str">
        <f t="shared" si="75"/>
        <v/>
      </c>
      <c r="AI68" s="69" t="str">
        <f t="shared" si="23"/>
        <v/>
      </c>
      <c r="AJ68" s="63" t="str">
        <f t="shared" si="76"/>
        <v/>
      </c>
      <c r="AK68" s="63" t="str">
        <f t="shared" si="77"/>
        <v/>
      </c>
      <c r="AL68" s="63" t="str">
        <f t="shared" si="78"/>
        <v/>
      </c>
      <c r="AM68" s="63" t="str">
        <f t="shared" si="79"/>
        <v/>
      </c>
      <c r="AN68" s="63" t="str">
        <f t="shared" si="80"/>
        <v/>
      </c>
    </row>
    <row r="69" spans="3:40" ht="24.5" thickTop="1" thickBot="1" x14ac:dyDescent="0.55000000000000004">
      <c r="C69" s="50"/>
      <c r="D69" s="51"/>
      <c r="E69" s="51"/>
      <c r="F69" s="52"/>
      <c r="G69" s="52"/>
      <c r="H69" s="51"/>
      <c r="I69" s="51"/>
      <c r="J69" s="53"/>
      <c r="K69" s="53"/>
      <c r="L69" s="77" t="str">
        <f t="shared" si="81"/>
        <v/>
      </c>
      <c r="M69" s="55" t="str">
        <f t="shared" si="59"/>
        <v/>
      </c>
      <c r="N69" s="56" t="str">
        <f t="shared" si="2"/>
        <v/>
      </c>
      <c r="O69" s="57" t="str">
        <f t="shared" si="60"/>
        <v/>
      </c>
      <c r="P69" s="58" t="str">
        <f t="shared" si="4"/>
        <v/>
      </c>
      <c r="Q69" s="59" t="str">
        <f t="shared" si="61"/>
        <v/>
      </c>
      <c r="R69" s="60" t="str">
        <f t="shared" si="62"/>
        <v/>
      </c>
      <c r="S69" s="55" t="str">
        <f t="shared" si="63"/>
        <v/>
      </c>
      <c r="T69" s="61" t="str">
        <f t="shared" si="64"/>
        <v/>
      </c>
      <c r="U69" s="62" t="str">
        <f t="shared" si="9"/>
        <v/>
      </c>
      <c r="V69" s="63" t="str">
        <f t="shared" si="65"/>
        <v/>
      </c>
      <c r="W69" s="64" t="str">
        <f t="shared" si="11"/>
        <v/>
      </c>
      <c r="X69" s="63" t="str">
        <f t="shared" si="66"/>
        <v/>
      </c>
      <c r="Y69" s="63" t="str">
        <f t="shared" si="67"/>
        <v/>
      </c>
      <c r="Z69" s="55" t="str">
        <f t="shared" si="68"/>
        <v/>
      </c>
      <c r="AA69" s="65" t="str">
        <f t="shared" si="69"/>
        <v/>
      </c>
      <c r="AB69" s="56" t="str">
        <f t="shared" si="16"/>
        <v/>
      </c>
      <c r="AC69" s="66" t="str">
        <f t="shared" si="70"/>
        <v/>
      </c>
      <c r="AD69" s="58" t="str">
        <f t="shared" si="71"/>
        <v/>
      </c>
      <c r="AE69" s="67" t="str">
        <f t="shared" si="72"/>
        <v/>
      </c>
      <c r="AF69" s="60" t="str">
        <f t="shared" si="73"/>
        <v/>
      </c>
      <c r="AG69" s="60" t="str">
        <f t="shared" si="74"/>
        <v/>
      </c>
      <c r="AH69" s="68" t="str">
        <f t="shared" si="75"/>
        <v/>
      </c>
      <c r="AI69" s="69" t="str">
        <f t="shared" si="23"/>
        <v/>
      </c>
      <c r="AJ69" s="63" t="str">
        <f t="shared" si="76"/>
        <v/>
      </c>
      <c r="AK69" s="63" t="str">
        <f t="shared" si="77"/>
        <v/>
      </c>
      <c r="AL69" s="63" t="str">
        <f t="shared" si="78"/>
        <v/>
      </c>
      <c r="AM69" s="63" t="str">
        <f t="shared" si="79"/>
        <v/>
      </c>
      <c r="AN69" s="63" t="str">
        <f t="shared" si="80"/>
        <v/>
      </c>
    </row>
    <row r="70" spans="3:40" ht="24.5" thickTop="1" thickBot="1" x14ac:dyDescent="0.55000000000000004">
      <c r="C70" s="50"/>
      <c r="D70" s="51"/>
      <c r="E70" s="51"/>
      <c r="F70" s="52"/>
      <c r="G70" s="52"/>
      <c r="H70" s="51"/>
      <c r="I70" s="51"/>
      <c r="J70" s="53"/>
      <c r="K70" s="53"/>
      <c r="L70" s="54" t="str">
        <f t="shared" si="81"/>
        <v/>
      </c>
      <c r="M70" s="55" t="str">
        <f t="shared" si="59"/>
        <v/>
      </c>
      <c r="N70" s="56" t="str">
        <f t="shared" si="2"/>
        <v/>
      </c>
      <c r="O70" s="57" t="str">
        <f t="shared" si="60"/>
        <v/>
      </c>
      <c r="P70" s="58" t="str">
        <f t="shared" si="4"/>
        <v/>
      </c>
      <c r="Q70" s="59" t="str">
        <f t="shared" si="61"/>
        <v/>
      </c>
      <c r="R70" s="60" t="str">
        <f t="shared" si="62"/>
        <v/>
      </c>
      <c r="S70" s="55" t="str">
        <f t="shared" si="63"/>
        <v/>
      </c>
      <c r="T70" s="61" t="str">
        <f t="shared" si="64"/>
        <v/>
      </c>
      <c r="U70" s="62" t="str">
        <f t="shared" si="9"/>
        <v/>
      </c>
      <c r="V70" s="63" t="str">
        <f t="shared" si="65"/>
        <v/>
      </c>
      <c r="W70" s="64" t="str">
        <f t="shared" si="11"/>
        <v/>
      </c>
      <c r="X70" s="63" t="str">
        <f t="shared" si="66"/>
        <v/>
      </c>
      <c r="Y70" s="63" t="str">
        <f t="shared" si="67"/>
        <v/>
      </c>
      <c r="Z70" s="55" t="str">
        <f t="shared" si="68"/>
        <v/>
      </c>
      <c r="AA70" s="65" t="str">
        <f t="shared" si="69"/>
        <v/>
      </c>
      <c r="AB70" s="56" t="str">
        <f t="shared" si="16"/>
        <v/>
      </c>
      <c r="AC70" s="66" t="str">
        <f t="shared" si="70"/>
        <v/>
      </c>
      <c r="AD70" s="58" t="str">
        <f t="shared" si="71"/>
        <v/>
      </c>
      <c r="AE70" s="67" t="str">
        <f t="shared" si="72"/>
        <v/>
      </c>
      <c r="AF70" s="60" t="str">
        <f t="shared" si="73"/>
        <v/>
      </c>
      <c r="AG70" s="60" t="str">
        <f t="shared" si="74"/>
        <v/>
      </c>
      <c r="AH70" s="68" t="str">
        <f t="shared" si="75"/>
        <v/>
      </c>
      <c r="AI70" s="69" t="str">
        <f t="shared" si="23"/>
        <v/>
      </c>
      <c r="AJ70" s="63" t="str">
        <f t="shared" si="76"/>
        <v/>
      </c>
      <c r="AK70" s="63" t="str">
        <f t="shared" si="77"/>
        <v/>
      </c>
      <c r="AL70" s="63" t="str">
        <f t="shared" si="78"/>
        <v/>
      </c>
      <c r="AM70" s="63" t="str">
        <f t="shared" si="79"/>
        <v/>
      </c>
      <c r="AN70" s="63" t="str">
        <f t="shared" si="80"/>
        <v/>
      </c>
    </row>
    <row r="71" spans="3:40" ht="24.5" thickTop="1" thickBot="1" x14ac:dyDescent="0.55000000000000004">
      <c r="C71" s="50"/>
      <c r="D71" s="51"/>
      <c r="E71" s="51"/>
      <c r="F71" s="52"/>
      <c r="G71" s="52"/>
      <c r="H71" s="51"/>
      <c r="I71" s="51"/>
      <c r="J71" s="53"/>
      <c r="K71" s="53"/>
      <c r="L71" s="54" t="str">
        <f t="shared" si="81"/>
        <v/>
      </c>
      <c r="M71" s="55" t="str">
        <f t="shared" si="59"/>
        <v/>
      </c>
      <c r="N71" s="56" t="str">
        <f t="shared" si="2"/>
        <v/>
      </c>
      <c r="O71" s="57" t="str">
        <f t="shared" si="60"/>
        <v/>
      </c>
      <c r="P71" s="58" t="str">
        <f t="shared" si="4"/>
        <v/>
      </c>
      <c r="Q71" s="59" t="str">
        <f t="shared" si="61"/>
        <v/>
      </c>
      <c r="R71" s="60" t="str">
        <f t="shared" si="62"/>
        <v/>
      </c>
      <c r="S71" s="55" t="str">
        <f t="shared" si="63"/>
        <v/>
      </c>
      <c r="T71" s="61" t="str">
        <f t="shared" si="64"/>
        <v/>
      </c>
      <c r="U71" s="62" t="str">
        <f t="shared" si="9"/>
        <v/>
      </c>
      <c r="V71" s="63" t="str">
        <f t="shared" si="65"/>
        <v/>
      </c>
      <c r="W71" s="64" t="str">
        <f t="shared" si="11"/>
        <v/>
      </c>
      <c r="X71" s="63" t="str">
        <f t="shared" si="66"/>
        <v/>
      </c>
      <c r="Y71" s="63" t="str">
        <f t="shared" si="67"/>
        <v/>
      </c>
      <c r="Z71" s="55" t="str">
        <f t="shared" si="68"/>
        <v/>
      </c>
      <c r="AA71" s="65" t="str">
        <f t="shared" si="69"/>
        <v/>
      </c>
      <c r="AB71" s="56" t="str">
        <f t="shared" si="16"/>
        <v/>
      </c>
      <c r="AC71" s="66" t="str">
        <f t="shared" si="70"/>
        <v/>
      </c>
      <c r="AD71" s="58" t="str">
        <f t="shared" si="71"/>
        <v/>
      </c>
      <c r="AE71" s="67" t="str">
        <f t="shared" si="72"/>
        <v/>
      </c>
      <c r="AF71" s="60" t="str">
        <f t="shared" si="73"/>
        <v/>
      </c>
      <c r="AG71" s="60" t="str">
        <f t="shared" si="74"/>
        <v/>
      </c>
      <c r="AH71" s="68" t="str">
        <f t="shared" si="75"/>
        <v/>
      </c>
      <c r="AI71" s="69" t="str">
        <f t="shared" si="23"/>
        <v/>
      </c>
      <c r="AJ71" s="63" t="str">
        <f t="shared" si="76"/>
        <v/>
      </c>
      <c r="AK71" s="63" t="str">
        <f t="shared" si="77"/>
        <v/>
      </c>
      <c r="AL71" s="63" t="str">
        <f t="shared" si="78"/>
        <v/>
      </c>
      <c r="AM71" s="63" t="str">
        <f t="shared" si="79"/>
        <v/>
      </c>
      <c r="AN71" s="63" t="str">
        <f t="shared" si="80"/>
        <v/>
      </c>
    </row>
    <row r="72" spans="3:40" ht="24.5" thickTop="1" thickBot="1" x14ac:dyDescent="0.55000000000000004">
      <c r="C72" s="50"/>
      <c r="D72" s="51"/>
      <c r="E72" s="51"/>
      <c r="F72" s="52"/>
      <c r="G72" s="52"/>
      <c r="H72" s="51"/>
      <c r="I72" s="51"/>
      <c r="J72" s="53"/>
      <c r="K72" s="53"/>
      <c r="L72" s="54" t="str">
        <f t="shared" si="81"/>
        <v/>
      </c>
      <c r="M72" s="55" t="str">
        <f t="shared" si="59"/>
        <v/>
      </c>
      <c r="N72" s="56" t="str">
        <f t="shared" si="2"/>
        <v/>
      </c>
      <c r="O72" s="57" t="str">
        <f t="shared" si="60"/>
        <v/>
      </c>
      <c r="P72" s="58" t="str">
        <f t="shared" si="4"/>
        <v/>
      </c>
      <c r="Q72" s="59" t="str">
        <f t="shared" si="61"/>
        <v/>
      </c>
      <c r="R72" s="60" t="str">
        <f t="shared" si="62"/>
        <v/>
      </c>
      <c r="S72" s="55" t="str">
        <f t="shared" si="63"/>
        <v/>
      </c>
      <c r="T72" s="61" t="str">
        <f t="shared" si="64"/>
        <v/>
      </c>
      <c r="U72" s="62" t="str">
        <f t="shared" si="9"/>
        <v/>
      </c>
      <c r="V72" s="63" t="str">
        <f t="shared" si="65"/>
        <v/>
      </c>
      <c r="W72" s="64" t="str">
        <f t="shared" si="11"/>
        <v/>
      </c>
      <c r="X72" s="63" t="str">
        <f t="shared" si="66"/>
        <v/>
      </c>
      <c r="Y72" s="63" t="str">
        <f t="shared" si="67"/>
        <v/>
      </c>
      <c r="Z72" s="55" t="str">
        <f t="shared" si="68"/>
        <v/>
      </c>
      <c r="AA72" s="65" t="str">
        <f t="shared" si="69"/>
        <v/>
      </c>
      <c r="AB72" s="56" t="str">
        <f t="shared" si="16"/>
        <v/>
      </c>
      <c r="AC72" s="66" t="str">
        <f t="shared" si="70"/>
        <v/>
      </c>
      <c r="AD72" s="58" t="str">
        <f t="shared" si="71"/>
        <v/>
      </c>
      <c r="AE72" s="67" t="str">
        <f t="shared" si="72"/>
        <v/>
      </c>
      <c r="AF72" s="60" t="str">
        <f t="shared" si="73"/>
        <v/>
      </c>
      <c r="AG72" s="60" t="str">
        <f t="shared" si="74"/>
        <v/>
      </c>
      <c r="AH72" s="68" t="str">
        <f t="shared" si="75"/>
        <v/>
      </c>
      <c r="AI72" s="69" t="str">
        <f t="shared" si="23"/>
        <v/>
      </c>
      <c r="AJ72" s="63" t="str">
        <f t="shared" si="76"/>
        <v/>
      </c>
      <c r="AK72" s="63" t="str">
        <f t="shared" si="77"/>
        <v/>
      </c>
      <c r="AL72" s="63" t="str">
        <f t="shared" si="78"/>
        <v/>
      </c>
      <c r="AM72" s="63" t="str">
        <f t="shared" si="79"/>
        <v/>
      </c>
      <c r="AN72" s="63" t="str">
        <f t="shared" si="80"/>
        <v/>
      </c>
    </row>
    <row r="73" spans="3:40" ht="24.5" thickTop="1" thickBot="1" x14ac:dyDescent="0.55000000000000004">
      <c r="C73" s="50"/>
      <c r="D73" s="51"/>
      <c r="E73" s="51"/>
      <c r="F73" s="52"/>
      <c r="G73" s="52"/>
      <c r="H73" s="51"/>
      <c r="I73" s="51"/>
      <c r="J73" s="53"/>
      <c r="K73" s="53"/>
      <c r="L73" s="54" t="str">
        <f t="shared" si="81"/>
        <v/>
      </c>
      <c r="M73" s="55" t="str">
        <f t="shared" si="59"/>
        <v/>
      </c>
      <c r="N73" s="56" t="str">
        <f t="shared" si="2"/>
        <v/>
      </c>
      <c r="O73" s="57" t="str">
        <f t="shared" si="60"/>
        <v/>
      </c>
      <c r="P73" s="58" t="str">
        <f t="shared" si="4"/>
        <v/>
      </c>
      <c r="Q73" s="59" t="str">
        <f t="shared" si="61"/>
        <v/>
      </c>
      <c r="R73" s="60" t="str">
        <f t="shared" si="62"/>
        <v/>
      </c>
      <c r="S73" s="55" t="str">
        <f t="shared" si="63"/>
        <v/>
      </c>
      <c r="T73" s="61" t="str">
        <f t="shared" si="64"/>
        <v/>
      </c>
      <c r="U73" s="62" t="str">
        <f t="shared" si="9"/>
        <v/>
      </c>
      <c r="V73" s="63" t="str">
        <f t="shared" si="65"/>
        <v/>
      </c>
      <c r="W73" s="64" t="str">
        <f t="shared" si="11"/>
        <v/>
      </c>
      <c r="X73" s="63" t="str">
        <f t="shared" si="66"/>
        <v/>
      </c>
      <c r="Y73" s="63" t="str">
        <f t="shared" si="67"/>
        <v/>
      </c>
      <c r="Z73" s="55" t="str">
        <f t="shared" si="68"/>
        <v/>
      </c>
      <c r="AA73" s="65" t="str">
        <f t="shared" si="69"/>
        <v/>
      </c>
      <c r="AB73" s="56" t="str">
        <f t="shared" si="16"/>
        <v/>
      </c>
      <c r="AC73" s="66" t="str">
        <f t="shared" si="70"/>
        <v/>
      </c>
      <c r="AD73" s="58" t="str">
        <f t="shared" si="71"/>
        <v/>
      </c>
      <c r="AE73" s="67" t="str">
        <f t="shared" si="72"/>
        <v/>
      </c>
      <c r="AF73" s="60" t="str">
        <f t="shared" si="73"/>
        <v/>
      </c>
      <c r="AG73" s="60" t="str">
        <f t="shared" si="74"/>
        <v/>
      </c>
      <c r="AH73" s="68" t="str">
        <f t="shared" si="75"/>
        <v/>
      </c>
      <c r="AI73" s="69" t="str">
        <f t="shared" si="23"/>
        <v/>
      </c>
      <c r="AJ73" s="63" t="str">
        <f t="shared" si="76"/>
        <v/>
      </c>
      <c r="AK73" s="63" t="str">
        <f t="shared" si="77"/>
        <v/>
      </c>
      <c r="AL73" s="63" t="str">
        <f t="shared" si="78"/>
        <v/>
      </c>
      <c r="AM73" s="63" t="str">
        <f t="shared" si="79"/>
        <v/>
      </c>
      <c r="AN73" s="63" t="str">
        <f t="shared" si="80"/>
        <v/>
      </c>
    </row>
    <row r="74" spans="3:40" ht="24.5" thickTop="1" thickBot="1" x14ac:dyDescent="0.55000000000000004">
      <c r="C74" s="50"/>
      <c r="D74" s="51"/>
      <c r="E74" s="51"/>
      <c r="F74" s="52"/>
      <c r="G74" s="52"/>
      <c r="H74" s="51"/>
      <c r="I74" s="51"/>
      <c r="J74" s="53"/>
      <c r="K74" s="53"/>
      <c r="L74" s="54" t="str">
        <f t="shared" si="81"/>
        <v/>
      </c>
      <c r="M74" s="55" t="str">
        <f t="shared" si="59"/>
        <v/>
      </c>
      <c r="N74" s="56" t="str">
        <f t="shared" si="2"/>
        <v/>
      </c>
      <c r="O74" s="57" t="str">
        <f t="shared" si="60"/>
        <v/>
      </c>
      <c r="P74" s="58" t="str">
        <f t="shared" si="4"/>
        <v/>
      </c>
      <c r="Q74" s="59" t="str">
        <f t="shared" si="61"/>
        <v/>
      </c>
      <c r="R74" s="60" t="str">
        <f t="shared" si="62"/>
        <v/>
      </c>
      <c r="S74" s="55" t="str">
        <f t="shared" si="63"/>
        <v/>
      </c>
      <c r="T74" s="61" t="str">
        <f t="shared" si="64"/>
        <v/>
      </c>
      <c r="U74" s="62" t="str">
        <f t="shared" si="9"/>
        <v/>
      </c>
      <c r="V74" s="63" t="str">
        <f t="shared" si="65"/>
        <v/>
      </c>
      <c r="W74" s="64" t="str">
        <f t="shared" si="11"/>
        <v/>
      </c>
      <c r="X74" s="63" t="str">
        <f t="shared" si="66"/>
        <v/>
      </c>
      <c r="Y74" s="63" t="str">
        <f t="shared" si="67"/>
        <v/>
      </c>
      <c r="Z74" s="55" t="str">
        <f t="shared" si="68"/>
        <v/>
      </c>
      <c r="AA74" s="65" t="str">
        <f t="shared" si="69"/>
        <v/>
      </c>
      <c r="AB74" s="56" t="str">
        <f t="shared" si="16"/>
        <v/>
      </c>
      <c r="AC74" s="66" t="str">
        <f t="shared" si="70"/>
        <v/>
      </c>
      <c r="AD74" s="58" t="str">
        <f t="shared" si="71"/>
        <v/>
      </c>
      <c r="AE74" s="67" t="str">
        <f t="shared" si="72"/>
        <v/>
      </c>
      <c r="AF74" s="60" t="str">
        <f t="shared" si="73"/>
        <v/>
      </c>
      <c r="AG74" s="60" t="str">
        <f t="shared" si="74"/>
        <v/>
      </c>
      <c r="AH74" s="68" t="str">
        <f t="shared" si="75"/>
        <v/>
      </c>
      <c r="AI74" s="69" t="str">
        <f t="shared" si="23"/>
        <v/>
      </c>
      <c r="AJ74" s="63" t="str">
        <f t="shared" si="76"/>
        <v/>
      </c>
      <c r="AK74" s="63" t="str">
        <f t="shared" si="77"/>
        <v/>
      </c>
      <c r="AL74" s="63" t="str">
        <f t="shared" si="78"/>
        <v/>
      </c>
      <c r="AM74" s="63" t="str">
        <f t="shared" si="79"/>
        <v/>
      </c>
      <c r="AN74" s="63" t="str">
        <f t="shared" si="80"/>
        <v/>
      </c>
    </row>
    <row r="75" spans="3:40" ht="24.5" thickTop="1" thickBot="1" x14ac:dyDescent="0.55000000000000004">
      <c r="C75" s="50"/>
      <c r="D75" s="51"/>
      <c r="E75" s="51"/>
      <c r="F75" s="52"/>
      <c r="G75" s="52"/>
      <c r="H75" s="51"/>
      <c r="I75" s="51"/>
      <c r="J75" s="53"/>
      <c r="K75" s="53"/>
      <c r="L75" s="77" t="str">
        <f t="shared" si="81"/>
        <v/>
      </c>
      <c r="M75" s="55" t="str">
        <f t="shared" si="59"/>
        <v/>
      </c>
      <c r="N75" s="56" t="str">
        <f t="shared" si="2"/>
        <v/>
      </c>
      <c r="O75" s="57" t="str">
        <f t="shared" si="60"/>
        <v/>
      </c>
      <c r="P75" s="58" t="str">
        <f t="shared" si="4"/>
        <v/>
      </c>
      <c r="Q75" s="59" t="str">
        <f t="shared" si="61"/>
        <v/>
      </c>
      <c r="R75" s="60" t="str">
        <f t="shared" si="62"/>
        <v/>
      </c>
      <c r="S75" s="55" t="str">
        <f t="shared" si="63"/>
        <v/>
      </c>
      <c r="T75" s="61" t="str">
        <f t="shared" si="64"/>
        <v/>
      </c>
      <c r="U75" s="62" t="str">
        <f t="shared" si="9"/>
        <v/>
      </c>
      <c r="V75" s="63" t="str">
        <f t="shared" si="65"/>
        <v/>
      </c>
      <c r="W75" s="64" t="str">
        <f t="shared" si="11"/>
        <v/>
      </c>
      <c r="X75" s="63" t="str">
        <f t="shared" si="66"/>
        <v/>
      </c>
      <c r="Y75" s="63" t="str">
        <f t="shared" si="67"/>
        <v/>
      </c>
      <c r="Z75" s="55" t="str">
        <f t="shared" si="68"/>
        <v/>
      </c>
      <c r="AA75" s="65" t="str">
        <f t="shared" si="69"/>
        <v/>
      </c>
      <c r="AB75" s="56" t="str">
        <f t="shared" si="16"/>
        <v/>
      </c>
      <c r="AC75" s="66" t="str">
        <f t="shared" si="70"/>
        <v/>
      </c>
      <c r="AD75" s="58" t="str">
        <f t="shared" si="71"/>
        <v/>
      </c>
      <c r="AE75" s="67" t="str">
        <f t="shared" si="72"/>
        <v/>
      </c>
      <c r="AF75" s="60" t="str">
        <f t="shared" si="73"/>
        <v/>
      </c>
      <c r="AG75" s="60" t="str">
        <f t="shared" si="74"/>
        <v/>
      </c>
      <c r="AH75" s="68" t="str">
        <f t="shared" si="75"/>
        <v/>
      </c>
      <c r="AI75" s="69" t="str">
        <f t="shared" si="23"/>
        <v/>
      </c>
      <c r="AJ75" s="63" t="str">
        <f t="shared" si="76"/>
        <v/>
      </c>
      <c r="AK75" s="63" t="str">
        <f t="shared" si="77"/>
        <v/>
      </c>
      <c r="AL75" s="63" t="str">
        <f t="shared" si="78"/>
        <v/>
      </c>
      <c r="AM75" s="63" t="str">
        <f t="shared" si="79"/>
        <v/>
      </c>
      <c r="AN75" s="63" t="str">
        <f t="shared" si="80"/>
        <v/>
      </c>
    </row>
    <row r="76" spans="3:40" ht="24.5" thickTop="1" thickBot="1" x14ac:dyDescent="0.55000000000000004">
      <c r="C76" s="50"/>
      <c r="D76" s="51"/>
      <c r="E76" s="51"/>
      <c r="F76" s="52"/>
      <c r="G76" s="52"/>
      <c r="H76" s="51"/>
      <c r="I76" s="51"/>
      <c r="J76" s="53"/>
      <c r="K76" s="53"/>
      <c r="L76" s="77" t="str">
        <f t="shared" si="81"/>
        <v/>
      </c>
      <c r="M76" s="55" t="str">
        <f t="shared" si="59"/>
        <v/>
      </c>
      <c r="N76" s="56" t="str">
        <f t="shared" si="2"/>
        <v/>
      </c>
      <c r="O76" s="57" t="str">
        <f t="shared" si="60"/>
        <v/>
      </c>
      <c r="P76" s="58" t="str">
        <f t="shared" si="4"/>
        <v/>
      </c>
      <c r="Q76" s="59" t="str">
        <f t="shared" si="61"/>
        <v/>
      </c>
      <c r="R76" s="60" t="str">
        <f t="shared" si="62"/>
        <v/>
      </c>
      <c r="S76" s="55" t="str">
        <f t="shared" si="63"/>
        <v/>
      </c>
      <c r="T76" s="61" t="str">
        <f t="shared" si="64"/>
        <v/>
      </c>
      <c r="U76" s="62" t="str">
        <f t="shared" si="9"/>
        <v/>
      </c>
      <c r="V76" s="63" t="str">
        <f t="shared" si="65"/>
        <v/>
      </c>
      <c r="W76" s="64" t="str">
        <f t="shared" si="11"/>
        <v/>
      </c>
      <c r="X76" s="63" t="str">
        <f t="shared" si="66"/>
        <v/>
      </c>
      <c r="Y76" s="63" t="str">
        <f t="shared" si="67"/>
        <v/>
      </c>
      <c r="Z76" s="55" t="str">
        <f t="shared" si="68"/>
        <v/>
      </c>
      <c r="AA76" s="65" t="str">
        <f t="shared" si="69"/>
        <v/>
      </c>
      <c r="AB76" s="56" t="str">
        <f t="shared" si="16"/>
        <v/>
      </c>
      <c r="AC76" s="66" t="str">
        <f t="shared" si="70"/>
        <v/>
      </c>
      <c r="AD76" s="58" t="str">
        <f t="shared" si="71"/>
        <v/>
      </c>
      <c r="AE76" s="67" t="str">
        <f t="shared" si="72"/>
        <v/>
      </c>
      <c r="AF76" s="60" t="str">
        <f t="shared" si="73"/>
        <v/>
      </c>
      <c r="AG76" s="60" t="str">
        <f t="shared" si="74"/>
        <v/>
      </c>
      <c r="AH76" s="68" t="str">
        <f t="shared" si="75"/>
        <v/>
      </c>
      <c r="AI76" s="69" t="str">
        <f t="shared" si="23"/>
        <v/>
      </c>
      <c r="AJ76" s="63" t="str">
        <f t="shared" si="76"/>
        <v/>
      </c>
      <c r="AK76" s="63" t="str">
        <f t="shared" si="77"/>
        <v/>
      </c>
      <c r="AL76" s="63" t="str">
        <f t="shared" si="78"/>
        <v/>
      </c>
      <c r="AM76" s="63" t="str">
        <f t="shared" si="79"/>
        <v/>
      </c>
      <c r="AN76" s="63" t="str">
        <f t="shared" si="80"/>
        <v/>
      </c>
    </row>
    <row r="77" spans="3:40" ht="24.5" thickTop="1" thickBot="1" x14ac:dyDescent="0.55000000000000004">
      <c r="C77" s="50"/>
      <c r="D77" s="51"/>
      <c r="E77" s="51"/>
      <c r="F77" s="52"/>
      <c r="G77" s="52"/>
      <c r="H77" s="51"/>
      <c r="I77" s="51"/>
      <c r="J77" s="53"/>
      <c r="K77" s="53"/>
      <c r="L77" s="77" t="str">
        <f t="shared" si="81"/>
        <v/>
      </c>
      <c r="M77" s="55" t="str">
        <f t="shared" si="59"/>
        <v/>
      </c>
      <c r="N77" s="56" t="str">
        <f t="shared" si="2"/>
        <v/>
      </c>
      <c r="O77" s="57" t="str">
        <f t="shared" si="60"/>
        <v/>
      </c>
      <c r="P77" s="58" t="str">
        <f t="shared" si="4"/>
        <v/>
      </c>
      <c r="Q77" s="59" t="str">
        <f t="shared" si="61"/>
        <v/>
      </c>
      <c r="R77" s="60" t="str">
        <f t="shared" si="62"/>
        <v/>
      </c>
      <c r="S77" s="55" t="str">
        <f t="shared" si="63"/>
        <v/>
      </c>
      <c r="T77" s="61" t="str">
        <f t="shared" si="64"/>
        <v/>
      </c>
      <c r="U77" s="62" t="str">
        <f t="shared" si="9"/>
        <v/>
      </c>
      <c r="V77" s="63" t="str">
        <f t="shared" si="65"/>
        <v/>
      </c>
      <c r="W77" s="64" t="str">
        <f t="shared" si="11"/>
        <v/>
      </c>
      <c r="X77" s="63" t="str">
        <f t="shared" si="66"/>
        <v/>
      </c>
      <c r="Y77" s="63" t="str">
        <f t="shared" si="67"/>
        <v/>
      </c>
      <c r="Z77" s="55" t="str">
        <f t="shared" si="68"/>
        <v/>
      </c>
      <c r="AA77" s="65" t="str">
        <f t="shared" si="69"/>
        <v/>
      </c>
      <c r="AB77" s="56" t="str">
        <f t="shared" si="16"/>
        <v/>
      </c>
      <c r="AC77" s="66" t="str">
        <f t="shared" si="70"/>
        <v/>
      </c>
      <c r="AD77" s="58" t="str">
        <f t="shared" si="71"/>
        <v/>
      </c>
      <c r="AE77" s="67" t="str">
        <f t="shared" si="72"/>
        <v/>
      </c>
      <c r="AF77" s="60" t="str">
        <f t="shared" si="73"/>
        <v/>
      </c>
      <c r="AG77" s="60" t="str">
        <f t="shared" si="74"/>
        <v/>
      </c>
      <c r="AH77" s="68" t="str">
        <f t="shared" si="75"/>
        <v/>
      </c>
      <c r="AI77" s="69" t="str">
        <f t="shared" si="23"/>
        <v/>
      </c>
      <c r="AJ77" s="63" t="str">
        <f t="shared" si="76"/>
        <v/>
      </c>
      <c r="AK77" s="63" t="str">
        <f t="shared" si="77"/>
        <v/>
      </c>
      <c r="AL77" s="63" t="str">
        <f t="shared" si="78"/>
        <v/>
      </c>
      <c r="AM77" s="63" t="str">
        <f t="shared" si="79"/>
        <v/>
      </c>
      <c r="AN77" s="63" t="str">
        <f t="shared" si="80"/>
        <v/>
      </c>
    </row>
    <row r="78" spans="3:40" ht="24.5" thickTop="1" thickBot="1" x14ac:dyDescent="0.55000000000000004">
      <c r="C78" s="50"/>
      <c r="D78" s="51"/>
      <c r="E78" s="51"/>
      <c r="F78" s="52"/>
      <c r="G78" s="52"/>
      <c r="H78" s="51"/>
      <c r="I78" s="51"/>
      <c r="J78" s="53"/>
      <c r="K78" s="53"/>
      <c r="L78" s="77" t="str">
        <f t="shared" si="81"/>
        <v/>
      </c>
      <c r="M78" s="55" t="str">
        <f t="shared" si="59"/>
        <v/>
      </c>
      <c r="N78" s="56" t="str">
        <f t="shared" si="2"/>
        <v/>
      </c>
      <c r="O78" s="57" t="str">
        <f t="shared" si="60"/>
        <v/>
      </c>
      <c r="P78" s="58" t="str">
        <f t="shared" si="4"/>
        <v/>
      </c>
      <c r="Q78" s="59" t="str">
        <f t="shared" si="61"/>
        <v/>
      </c>
      <c r="R78" s="60" t="str">
        <f t="shared" si="62"/>
        <v/>
      </c>
      <c r="S78" s="55" t="str">
        <f t="shared" si="63"/>
        <v/>
      </c>
      <c r="T78" s="61" t="str">
        <f t="shared" si="64"/>
        <v/>
      </c>
      <c r="U78" s="62" t="str">
        <f t="shared" si="9"/>
        <v/>
      </c>
      <c r="V78" s="63" t="str">
        <f t="shared" si="65"/>
        <v/>
      </c>
      <c r="W78" s="64" t="str">
        <f t="shared" si="11"/>
        <v/>
      </c>
      <c r="X78" s="63" t="str">
        <f t="shared" si="66"/>
        <v/>
      </c>
      <c r="Y78" s="63" t="str">
        <f t="shared" si="67"/>
        <v/>
      </c>
      <c r="Z78" s="55" t="str">
        <f t="shared" si="68"/>
        <v/>
      </c>
      <c r="AA78" s="65" t="str">
        <f t="shared" si="69"/>
        <v/>
      </c>
      <c r="AB78" s="56" t="str">
        <f t="shared" si="16"/>
        <v/>
      </c>
      <c r="AC78" s="66" t="str">
        <f t="shared" si="70"/>
        <v/>
      </c>
      <c r="AD78" s="58" t="str">
        <f t="shared" si="71"/>
        <v/>
      </c>
      <c r="AE78" s="67" t="str">
        <f t="shared" si="72"/>
        <v/>
      </c>
      <c r="AF78" s="60" t="str">
        <f t="shared" si="73"/>
        <v/>
      </c>
      <c r="AG78" s="60" t="str">
        <f t="shared" si="74"/>
        <v/>
      </c>
      <c r="AH78" s="68" t="str">
        <f t="shared" si="75"/>
        <v/>
      </c>
      <c r="AI78" s="69" t="str">
        <f t="shared" si="23"/>
        <v/>
      </c>
      <c r="AJ78" s="63" t="str">
        <f t="shared" si="76"/>
        <v/>
      </c>
      <c r="AK78" s="63" t="str">
        <f t="shared" si="77"/>
        <v/>
      </c>
      <c r="AL78" s="63" t="str">
        <f t="shared" si="78"/>
        <v/>
      </c>
      <c r="AM78" s="63" t="str">
        <f t="shared" si="79"/>
        <v/>
      </c>
      <c r="AN78" s="63" t="str">
        <f t="shared" si="80"/>
        <v/>
      </c>
    </row>
    <row r="79" spans="3:40" ht="24.5" thickTop="1" thickBot="1" x14ac:dyDescent="0.55000000000000004">
      <c r="C79" s="50"/>
      <c r="D79" s="51"/>
      <c r="E79" s="51"/>
      <c r="F79" s="52"/>
      <c r="G79" s="52"/>
      <c r="H79" s="51"/>
      <c r="I79" s="51"/>
      <c r="J79" s="53"/>
      <c r="K79" s="53"/>
      <c r="L79" s="77" t="str">
        <f t="shared" si="81"/>
        <v/>
      </c>
      <c r="M79" s="55" t="str">
        <f t="shared" si="59"/>
        <v/>
      </c>
      <c r="N79" s="56" t="str">
        <f t="shared" si="2"/>
        <v/>
      </c>
      <c r="O79" s="57" t="str">
        <f t="shared" si="60"/>
        <v/>
      </c>
      <c r="P79" s="58" t="str">
        <f t="shared" si="4"/>
        <v/>
      </c>
      <c r="Q79" s="59" t="str">
        <f t="shared" si="61"/>
        <v/>
      </c>
      <c r="R79" s="60" t="str">
        <f t="shared" si="62"/>
        <v/>
      </c>
      <c r="S79" s="55" t="str">
        <f t="shared" si="63"/>
        <v/>
      </c>
      <c r="T79" s="61" t="str">
        <f t="shared" si="64"/>
        <v/>
      </c>
      <c r="U79" s="62" t="str">
        <f t="shared" si="9"/>
        <v/>
      </c>
      <c r="V79" s="63" t="str">
        <f t="shared" si="65"/>
        <v/>
      </c>
      <c r="W79" s="64" t="str">
        <f t="shared" si="11"/>
        <v/>
      </c>
      <c r="X79" s="63" t="str">
        <f t="shared" si="66"/>
        <v/>
      </c>
      <c r="Y79" s="63" t="str">
        <f t="shared" si="67"/>
        <v/>
      </c>
      <c r="Z79" s="55" t="str">
        <f t="shared" si="68"/>
        <v/>
      </c>
      <c r="AA79" s="65" t="str">
        <f t="shared" si="69"/>
        <v/>
      </c>
      <c r="AB79" s="56" t="str">
        <f t="shared" si="16"/>
        <v/>
      </c>
      <c r="AC79" s="66" t="str">
        <f t="shared" si="70"/>
        <v/>
      </c>
      <c r="AD79" s="58" t="str">
        <f t="shared" si="71"/>
        <v/>
      </c>
      <c r="AE79" s="67" t="str">
        <f t="shared" si="72"/>
        <v/>
      </c>
      <c r="AF79" s="60" t="str">
        <f t="shared" si="73"/>
        <v/>
      </c>
      <c r="AG79" s="60" t="str">
        <f t="shared" si="74"/>
        <v/>
      </c>
      <c r="AH79" s="68" t="str">
        <f t="shared" si="75"/>
        <v/>
      </c>
      <c r="AI79" s="69" t="str">
        <f t="shared" si="23"/>
        <v/>
      </c>
      <c r="AJ79" s="63" t="str">
        <f t="shared" si="76"/>
        <v/>
      </c>
      <c r="AK79" s="63" t="str">
        <f t="shared" si="77"/>
        <v/>
      </c>
      <c r="AL79" s="63" t="str">
        <f t="shared" si="78"/>
        <v/>
      </c>
      <c r="AM79" s="63" t="str">
        <f t="shared" si="79"/>
        <v/>
      </c>
      <c r="AN79" s="63" t="str">
        <f t="shared" si="80"/>
        <v/>
      </c>
    </row>
    <row r="80" spans="3:40" ht="24.5" thickTop="1" thickBot="1" x14ac:dyDescent="0.55000000000000004">
      <c r="C80" s="50"/>
      <c r="D80" s="51"/>
      <c r="E80" s="51"/>
      <c r="F80" s="52"/>
      <c r="G80" s="52"/>
      <c r="H80" s="51"/>
      <c r="I80" s="51"/>
      <c r="J80" s="53"/>
      <c r="K80" s="53"/>
      <c r="L80" s="54" t="str">
        <f>IF(C80="","",_xlfn.CONCAT("            { line: ","""",C80,", ",M80:AN80,""", sC: ","""",B80,"""},"))</f>
        <v/>
      </c>
      <c r="M80" s="55" t="str">
        <f t="shared" si="59"/>
        <v/>
      </c>
      <c r="N80" s="56" t="str">
        <f t="shared" si="2"/>
        <v/>
      </c>
      <c r="O80" s="57" t="str">
        <f t="shared" si="60"/>
        <v/>
      </c>
      <c r="P80" s="58" t="str">
        <f t="shared" si="4"/>
        <v/>
      </c>
      <c r="Q80" s="59" t="str">
        <f t="shared" si="61"/>
        <v/>
      </c>
      <c r="R80" s="60" t="str">
        <f t="shared" si="62"/>
        <v/>
      </c>
      <c r="S80" s="55" t="str">
        <f t="shared" si="63"/>
        <v/>
      </c>
      <c r="T80" s="61" t="str">
        <f t="shared" si="64"/>
        <v/>
      </c>
      <c r="U80" s="62" t="str">
        <f t="shared" si="9"/>
        <v/>
      </c>
      <c r="V80" s="63" t="str">
        <f t="shared" si="65"/>
        <v/>
      </c>
      <c r="W80" s="64" t="str">
        <f t="shared" si="11"/>
        <v/>
      </c>
      <c r="X80" s="63" t="str">
        <f t="shared" si="66"/>
        <v/>
      </c>
      <c r="Y80" s="63" t="str">
        <f t="shared" si="67"/>
        <v/>
      </c>
      <c r="Z80" s="55" t="str">
        <f t="shared" si="68"/>
        <v/>
      </c>
      <c r="AA80" s="65" t="str">
        <f t="shared" si="69"/>
        <v/>
      </c>
      <c r="AB80" s="56" t="str">
        <f t="shared" si="16"/>
        <v/>
      </c>
      <c r="AC80" s="66" t="str">
        <f t="shared" si="70"/>
        <v/>
      </c>
      <c r="AD80" s="58" t="str">
        <f t="shared" si="71"/>
        <v/>
      </c>
      <c r="AE80" s="67" t="str">
        <f t="shared" si="72"/>
        <v/>
      </c>
      <c r="AF80" s="60" t="str">
        <f t="shared" si="73"/>
        <v/>
      </c>
      <c r="AG80" s="60" t="str">
        <f t="shared" si="74"/>
        <v/>
      </c>
      <c r="AH80" s="68" t="str">
        <f t="shared" si="75"/>
        <v/>
      </c>
      <c r="AI80" s="69" t="str">
        <f t="shared" si="23"/>
        <v/>
      </c>
      <c r="AJ80" s="63" t="str">
        <f t="shared" si="76"/>
        <v/>
      </c>
      <c r="AK80" s="63" t="str">
        <f t="shared" si="77"/>
        <v/>
      </c>
      <c r="AL80" s="63" t="str">
        <f t="shared" si="78"/>
        <v/>
      </c>
      <c r="AM80" s="63" t="str">
        <f t="shared" si="79"/>
        <v/>
      </c>
      <c r="AN80" s="63" t="str">
        <f t="shared" si="80"/>
        <v/>
      </c>
    </row>
    <row r="81" spans="2:40" ht="26.5" thickTop="1" thickBot="1" x14ac:dyDescent="0.55000000000000004">
      <c r="C81" s="72"/>
      <c r="D81" s="73"/>
      <c r="E81" s="73"/>
      <c r="F81" s="73"/>
      <c r="G81" s="73"/>
      <c r="H81" s="73"/>
      <c r="I81" s="73"/>
      <c r="J81" s="73"/>
      <c r="K81" s="73"/>
      <c r="L81" s="74" t="s">
        <v>997</v>
      </c>
      <c r="M81" s="55"/>
      <c r="N81" s="56"/>
      <c r="O81" s="57"/>
      <c r="P81" s="58"/>
      <c r="Q81" s="59"/>
      <c r="R81" s="60"/>
      <c r="S81" s="55"/>
      <c r="T81" s="61"/>
      <c r="U81" s="62"/>
      <c r="V81" s="63"/>
      <c r="W81" s="64"/>
      <c r="X81" s="63"/>
      <c r="Y81" s="63"/>
      <c r="Z81" s="55"/>
      <c r="AA81" s="65"/>
      <c r="AB81" s="56"/>
      <c r="AC81" s="66"/>
      <c r="AD81" s="58"/>
      <c r="AE81" s="67"/>
      <c r="AF81" s="60"/>
      <c r="AG81" s="60"/>
      <c r="AH81" s="68"/>
      <c r="AI81" s="69"/>
      <c r="AJ81" s="63"/>
      <c r="AK81" s="63"/>
      <c r="AL81" s="63"/>
      <c r="AM81" s="63"/>
      <c r="AN81" s="63"/>
    </row>
    <row r="82" spans="2:40" ht="24.5" thickTop="1" thickBot="1" x14ac:dyDescent="0.55000000000000004">
      <c r="C82" s="50"/>
      <c r="D82" s="51"/>
      <c r="E82" s="51"/>
      <c r="F82" s="52"/>
      <c r="G82" s="52"/>
      <c r="H82" s="51"/>
      <c r="I82" s="51"/>
      <c r="J82" s="53"/>
      <c r="K82" s="53"/>
      <c r="L82" s="54" t="str">
        <f t="shared" ref="L82:L101" si="82">IF(C82="","",_xlfn.CONCAT("            { line: ","""",C82,", ",M82:AN82,""", sC: ","""",B82,"""},"))</f>
        <v/>
      </c>
      <c r="M82" s="55" t="str">
        <f t="shared" ref="M82:M101" si="83">IF(N82="","","(")</f>
        <v/>
      </c>
      <c r="N82" s="56" t="str">
        <f t="shared" ref="N82:N101" si="84">IF(D82="","",D82)</f>
        <v/>
      </c>
      <c r="O82" s="57" t="str">
        <f t="shared" ref="O82:O101" si="85">IF(N82="","",",")</f>
        <v/>
      </c>
      <c r="P82" s="58" t="str">
        <f t="shared" ref="P82:P101" si="86">IF(E82="","",E82)</f>
        <v/>
      </c>
      <c r="Q82" s="59" t="str">
        <f t="shared" ref="Q82:Q101" si="87">IF(N82="","",",")</f>
        <v/>
      </c>
      <c r="R82" s="60" t="str">
        <f t="shared" ref="R82:R101" si="88">IF(N82="","",15)</f>
        <v/>
      </c>
      <c r="S82" s="55" t="str">
        <f t="shared" ref="S82:S101" si="89">IF(N82="","",")")</f>
        <v/>
      </c>
      <c r="T82" s="61" t="str">
        <f t="shared" ref="T82:T101" si="90">IF(U82="","","(")</f>
        <v/>
      </c>
      <c r="U82" s="62" t="str">
        <f t="shared" ref="U82:U101" si="91">IF(F82="","",F82)</f>
        <v/>
      </c>
      <c r="V82" s="63" t="str">
        <f t="shared" ref="V82:V101" si="92">IF(U82="","",",")</f>
        <v/>
      </c>
      <c r="W82" s="64" t="str">
        <f t="shared" ref="W82:W101" si="93">IF(G82="","",G82)</f>
        <v/>
      </c>
      <c r="X82" s="63" t="str">
        <f t="shared" ref="X82:X101" si="94">IF(U82="","",",")</f>
        <v/>
      </c>
      <c r="Y82" s="63" t="str">
        <f t="shared" ref="Y82:Y101" si="95">IF(U82="","",250)</f>
        <v/>
      </c>
      <c r="Z82" s="55" t="str">
        <f t="shared" ref="Z82:Z101" si="96">IF(U82="","",")")</f>
        <v/>
      </c>
      <c r="AA82" s="65" t="str">
        <f t="shared" ref="AA82:AA101" si="97">IF(AB82="","","(")</f>
        <v/>
      </c>
      <c r="AB82" s="56" t="str">
        <f t="shared" ref="AB82:AB101" si="98">IF(H82="","",H82)</f>
        <v/>
      </c>
      <c r="AC82" s="66" t="str">
        <f t="shared" ref="AC82:AC101" si="99">IF(AB82="","",",")</f>
        <v/>
      </c>
      <c r="AD82" s="58" t="str">
        <f t="shared" si="71"/>
        <v/>
      </c>
      <c r="AE82" s="67" t="str">
        <f t="shared" ref="AE82:AE101" si="100">IF(AB82="","",",")</f>
        <v/>
      </c>
      <c r="AF82" s="60" t="str">
        <f t="shared" ref="AF82:AF101" si="101">IF(AB82="","",350)</f>
        <v/>
      </c>
      <c r="AG82" s="60" t="str">
        <f t="shared" ref="AG82:AG101" si="102">IF(AB82="","",")")</f>
        <v/>
      </c>
      <c r="AH82" s="68" t="str">
        <f t="shared" ref="AH82:AH101" si="103">IF(AI82="","","(")</f>
        <v/>
      </c>
      <c r="AI82" s="69" t="str">
        <f t="shared" ref="AI82:AI101" si="104">IF(J82="","",J82)</f>
        <v/>
      </c>
      <c r="AJ82" s="63" t="str">
        <f t="shared" ref="AJ82:AJ101" si="105">IF(AI82="","",",")</f>
        <v/>
      </c>
      <c r="AK82" s="63" t="str">
        <f t="shared" si="77"/>
        <v/>
      </c>
      <c r="AL82" s="63" t="str">
        <f t="shared" ref="AL82:AL101" si="106">IF(AI82="","",",")</f>
        <v/>
      </c>
      <c r="AM82" s="63" t="str">
        <f t="shared" ref="AM82:AM101" si="107">IF(AI82="","",450)</f>
        <v/>
      </c>
      <c r="AN82" s="63" t="str">
        <f t="shared" ref="AN82:AN101" si="108">IF(AI82="","",")")</f>
        <v/>
      </c>
    </row>
    <row r="83" spans="2:40" ht="26.5" thickTop="1" thickBot="1" x14ac:dyDescent="0.55000000000000004">
      <c r="C83" s="72"/>
      <c r="D83" s="73"/>
      <c r="E83" s="73"/>
      <c r="F83" s="73"/>
      <c r="G83" s="73"/>
      <c r="H83" s="73"/>
      <c r="I83" s="73"/>
      <c r="J83" s="73"/>
      <c r="K83" s="73"/>
      <c r="L83" s="74" t="s">
        <v>997</v>
      </c>
      <c r="M83" s="55"/>
      <c r="N83" s="56"/>
      <c r="O83" s="57"/>
      <c r="P83" s="58"/>
      <c r="Q83" s="59"/>
      <c r="R83" s="60"/>
      <c r="S83" s="55"/>
      <c r="T83" s="61"/>
      <c r="U83" s="62"/>
      <c r="V83" s="63"/>
      <c r="W83" s="64"/>
      <c r="X83" s="63"/>
      <c r="Y83" s="63"/>
      <c r="Z83" s="55"/>
      <c r="AA83" s="65"/>
      <c r="AB83" s="56"/>
      <c r="AC83" s="66"/>
      <c r="AD83" s="58"/>
      <c r="AE83" s="67"/>
      <c r="AF83" s="60"/>
      <c r="AG83" s="60"/>
      <c r="AH83" s="68"/>
      <c r="AI83" s="69"/>
      <c r="AJ83" s="63"/>
      <c r="AK83" s="63"/>
      <c r="AL83" s="63"/>
      <c r="AM83" s="63"/>
      <c r="AN83" s="63"/>
    </row>
    <row r="84" spans="2:40" ht="24.5" thickTop="1" thickBot="1" x14ac:dyDescent="0.55000000000000004">
      <c r="C84" s="78" t="s">
        <v>999</v>
      </c>
      <c r="D84" s="79"/>
      <c r="E84" s="79"/>
      <c r="F84" s="79"/>
      <c r="G84" s="79"/>
      <c r="H84" s="79"/>
      <c r="I84" s="79"/>
      <c r="J84" s="79"/>
      <c r="K84" s="79"/>
      <c r="L84" s="80" t="s">
        <v>1000</v>
      </c>
      <c r="M84" s="55" t="str">
        <f t="shared" ref="M84:M100" si="109">IF(N84="","","(")</f>
        <v/>
      </c>
      <c r="N84" s="56" t="str">
        <f t="shared" ref="N84:N100" si="110">IF(D84="","",D84)</f>
        <v/>
      </c>
      <c r="O84" s="57" t="str">
        <f t="shared" ref="O84:O100" si="111">IF(N84="","",",")</f>
        <v/>
      </c>
      <c r="P84" s="58" t="str">
        <f t="shared" ref="P84:P100" si="112">IF(E84="","",E84)</f>
        <v/>
      </c>
      <c r="Q84" s="59" t="str">
        <f t="shared" ref="Q84:Q100" si="113">IF(N84="","",",")</f>
        <v/>
      </c>
      <c r="R84" s="60" t="str">
        <f t="shared" ref="R84:R100" si="114">IF(N84="","",15)</f>
        <v/>
      </c>
      <c r="S84" s="55" t="str">
        <f t="shared" ref="S84:S100" si="115">IF(N84="","",")")</f>
        <v/>
      </c>
      <c r="T84" s="61" t="str">
        <f t="shared" ref="T84:T100" si="116">IF(U84="","","(")</f>
        <v/>
      </c>
      <c r="U84" s="62" t="str">
        <f t="shared" ref="U84:U100" si="117">IF(F84="","",F84)</f>
        <v/>
      </c>
      <c r="V84" s="63" t="str">
        <f t="shared" ref="V84:V100" si="118">IF(U84="","",",")</f>
        <v/>
      </c>
      <c r="W84" s="64" t="str">
        <f t="shared" ref="W84:W100" si="119">IF(G84="","",G84)</f>
        <v/>
      </c>
      <c r="X84" s="63" t="str">
        <f t="shared" ref="X84:X100" si="120">IF(U84="","",",")</f>
        <v/>
      </c>
      <c r="Y84" s="63" t="str">
        <f t="shared" ref="Y84:Y100" si="121">IF(U84="","",250)</f>
        <v/>
      </c>
      <c r="Z84" s="55" t="str">
        <f t="shared" ref="Z84:Z100" si="122">IF(U84="","",")")</f>
        <v/>
      </c>
      <c r="AA84" s="65" t="str">
        <f t="shared" ref="AA84:AA100" si="123">IF(AB84="","","(")</f>
        <v/>
      </c>
      <c r="AB84" s="56" t="str">
        <f t="shared" ref="AB84:AB100" si="124">IF(H84="","",H84)</f>
        <v/>
      </c>
      <c r="AC84" s="66" t="str">
        <f t="shared" ref="AC84:AC100" si="125">IF(AB84="","",",")</f>
        <v/>
      </c>
      <c r="AD84" s="58" t="str">
        <f t="shared" ref="AD84:AD100" si="126">IF(I84="","",I84)</f>
        <v/>
      </c>
      <c r="AE84" s="67" t="str">
        <f t="shared" ref="AE84:AE100" si="127">IF(AB84="","",",")</f>
        <v/>
      </c>
      <c r="AF84" s="60" t="str">
        <f t="shared" ref="AF84:AF100" si="128">IF(AB84="","",350)</f>
        <v/>
      </c>
      <c r="AG84" s="60" t="str">
        <f t="shared" ref="AG84:AG100" si="129">IF(AB84="","",")")</f>
        <v/>
      </c>
      <c r="AH84" s="68" t="str">
        <f t="shared" ref="AH84:AH100" si="130">IF(AI84="","","(")</f>
        <v/>
      </c>
      <c r="AI84" s="69" t="str">
        <f t="shared" ref="AI84:AI100" si="131">IF(J84="","",J84)</f>
        <v/>
      </c>
      <c r="AJ84" s="63" t="str">
        <f t="shared" ref="AJ84:AJ100" si="132">IF(AI84="","",",")</f>
        <v/>
      </c>
      <c r="AK84" s="63" t="str">
        <f t="shared" ref="AK84:AK100" si="133">IF(K84="","",K84)</f>
        <v/>
      </c>
      <c r="AL84" s="63" t="str">
        <f t="shared" ref="AL84:AL100" si="134">IF(AI84="","",",")</f>
        <v/>
      </c>
      <c r="AM84" s="63" t="str">
        <f t="shared" ref="AM84:AM100" si="135">IF(AI84="","",450)</f>
        <v/>
      </c>
      <c r="AN84" s="63" t="str">
        <f t="shared" ref="AN84:AN100" si="136">IF(AI84="","",")")</f>
        <v/>
      </c>
    </row>
    <row r="85" spans="2:40" ht="24.5" thickTop="1" thickBot="1" x14ac:dyDescent="0.55000000000000004">
      <c r="B85" t="s">
        <v>1001</v>
      </c>
      <c r="C85" s="81" t="s">
        <v>1002</v>
      </c>
      <c r="D85" s="82"/>
      <c r="E85" s="82"/>
      <c r="F85" s="82"/>
      <c r="G85" s="82"/>
      <c r="H85" s="82"/>
      <c r="I85" s="82"/>
      <c r="J85" s="82"/>
      <c r="K85" s="82"/>
      <c r="L85" s="83" t="str">
        <f>IF(C85="","",_xlfn.CONCAT("       triggerLine: ","""",C85,", ",M85:AN85,""", sC: ","""",B85,""", lines: ["))</f>
        <v xml:space="preserve">       triggerLine: "ASAMBLEA UNO, ", sC: "ta as", lines: [</v>
      </c>
      <c r="M85" s="55" t="str">
        <f t="shared" si="109"/>
        <v/>
      </c>
      <c r="N85" s="56" t="str">
        <f t="shared" si="110"/>
        <v/>
      </c>
      <c r="O85" s="57" t="str">
        <f t="shared" si="111"/>
        <v/>
      </c>
      <c r="P85" s="58" t="str">
        <f t="shared" si="112"/>
        <v/>
      </c>
      <c r="Q85" s="59" t="str">
        <f t="shared" si="113"/>
        <v/>
      </c>
      <c r="R85" s="60" t="str">
        <f t="shared" si="114"/>
        <v/>
      </c>
      <c r="S85" s="55" t="str">
        <f t="shared" si="115"/>
        <v/>
      </c>
      <c r="T85" s="61" t="str">
        <f t="shared" si="116"/>
        <v/>
      </c>
      <c r="U85" s="62" t="str">
        <f t="shared" si="117"/>
        <v/>
      </c>
      <c r="V85" s="63" t="str">
        <f t="shared" si="118"/>
        <v/>
      </c>
      <c r="W85" s="64" t="str">
        <f t="shared" si="119"/>
        <v/>
      </c>
      <c r="X85" s="63" t="str">
        <f t="shared" si="120"/>
        <v/>
      </c>
      <c r="Y85" s="63" t="str">
        <f t="shared" si="121"/>
        <v/>
      </c>
      <c r="Z85" s="55" t="str">
        <f t="shared" si="122"/>
        <v/>
      </c>
      <c r="AA85" s="65" t="str">
        <f t="shared" si="123"/>
        <v/>
      </c>
      <c r="AB85" s="56" t="str">
        <f t="shared" si="124"/>
        <v/>
      </c>
      <c r="AC85" s="66" t="str">
        <f t="shared" si="125"/>
        <v/>
      </c>
      <c r="AD85" s="58" t="str">
        <f t="shared" si="126"/>
        <v/>
      </c>
      <c r="AE85" s="67" t="str">
        <f t="shared" si="127"/>
        <v/>
      </c>
      <c r="AF85" s="60" t="str">
        <f t="shared" si="128"/>
        <v/>
      </c>
      <c r="AG85" s="60" t="str">
        <f t="shared" si="129"/>
        <v/>
      </c>
      <c r="AH85" s="68" t="str">
        <f t="shared" si="130"/>
        <v/>
      </c>
      <c r="AI85" s="69" t="str">
        <f t="shared" si="131"/>
        <v/>
      </c>
      <c r="AJ85" s="63" t="str">
        <f t="shared" si="132"/>
        <v/>
      </c>
      <c r="AK85" s="63" t="str">
        <f t="shared" si="133"/>
        <v/>
      </c>
      <c r="AL85" s="63" t="str">
        <f t="shared" si="134"/>
        <v/>
      </c>
      <c r="AM85" s="63" t="str">
        <f t="shared" si="135"/>
        <v/>
      </c>
      <c r="AN85" s="63" t="str">
        <f t="shared" si="136"/>
        <v/>
      </c>
    </row>
    <row r="86" spans="2:40" ht="24.5" thickTop="1" thickBot="1" x14ac:dyDescent="0.55000000000000004">
      <c r="B86" t="s">
        <v>1003</v>
      </c>
      <c r="C86" s="84" t="s">
        <v>1004</v>
      </c>
      <c r="D86" s="85"/>
      <c r="E86" s="85"/>
      <c r="F86" s="85"/>
      <c r="G86" s="85"/>
      <c r="H86" s="86"/>
      <c r="I86" s="86"/>
      <c r="J86" s="86"/>
      <c r="K86" s="86"/>
      <c r="L86" s="87" t="str">
        <f>IF(C86="","",_xlfn.CONCAT("            { line: ","""",C86,", ",M86:AN86,""", sC: ","""",B86,"""},"))</f>
        <v xml:space="preserve">            { line: "ASAMBLEA DOS, ", sC: "as"},</v>
      </c>
      <c r="M86" s="55" t="str">
        <f t="shared" si="109"/>
        <v/>
      </c>
      <c r="N86" s="56" t="str">
        <f t="shared" si="110"/>
        <v/>
      </c>
      <c r="O86" s="57" t="str">
        <f t="shared" si="111"/>
        <v/>
      </c>
      <c r="P86" s="58" t="str">
        <f t="shared" si="112"/>
        <v/>
      </c>
      <c r="Q86" s="59" t="str">
        <f t="shared" si="113"/>
        <v/>
      </c>
      <c r="R86" s="60" t="str">
        <f t="shared" si="114"/>
        <v/>
      </c>
      <c r="S86" s="55" t="str">
        <f t="shared" si="115"/>
        <v/>
      </c>
      <c r="T86" s="61" t="str">
        <f t="shared" si="116"/>
        <v/>
      </c>
      <c r="U86" s="62" t="str">
        <f t="shared" si="117"/>
        <v/>
      </c>
      <c r="V86" s="63" t="str">
        <f t="shared" si="118"/>
        <v/>
      </c>
      <c r="W86" s="64" t="str">
        <f t="shared" si="119"/>
        <v/>
      </c>
      <c r="X86" s="63" t="str">
        <f t="shared" si="120"/>
        <v/>
      </c>
      <c r="Y86" s="63" t="str">
        <f t="shared" si="121"/>
        <v/>
      </c>
      <c r="Z86" s="55" t="str">
        <f t="shared" si="122"/>
        <v/>
      </c>
      <c r="AA86" s="65" t="str">
        <f t="shared" si="123"/>
        <v/>
      </c>
      <c r="AB86" s="56" t="str">
        <f t="shared" si="124"/>
        <v/>
      </c>
      <c r="AC86" s="66" t="str">
        <f t="shared" si="125"/>
        <v/>
      </c>
      <c r="AD86" s="58" t="str">
        <f t="shared" si="126"/>
        <v/>
      </c>
      <c r="AE86" s="67" t="str">
        <f t="shared" si="127"/>
        <v/>
      </c>
      <c r="AF86" s="60" t="str">
        <f t="shared" si="128"/>
        <v/>
      </c>
      <c r="AG86" s="60" t="str">
        <f t="shared" si="129"/>
        <v/>
      </c>
      <c r="AH86" s="68" t="str">
        <f t="shared" si="130"/>
        <v/>
      </c>
      <c r="AI86" s="69" t="str">
        <f t="shared" si="131"/>
        <v/>
      </c>
      <c r="AJ86" s="63" t="str">
        <f t="shared" si="132"/>
        <v/>
      </c>
      <c r="AK86" s="63" t="str">
        <f t="shared" si="133"/>
        <v/>
      </c>
      <c r="AL86" s="63" t="str">
        <f t="shared" si="134"/>
        <v/>
      </c>
      <c r="AM86" s="63" t="str">
        <f t="shared" si="135"/>
        <v/>
      </c>
      <c r="AN86" s="63" t="str">
        <f t="shared" si="136"/>
        <v/>
      </c>
    </row>
    <row r="87" spans="2:40" ht="24.5" thickTop="1" thickBot="1" x14ac:dyDescent="0.55000000000000004">
      <c r="B87" t="s">
        <v>1003</v>
      </c>
      <c r="C87" s="84" t="s">
        <v>1005</v>
      </c>
      <c r="D87" s="88"/>
      <c r="E87" s="88"/>
      <c r="F87" s="88"/>
      <c r="G87" s="88"/>
      <c r="H87" s="89"/>
      <c r="I87" s="89"/>
      <c r="J87" s="89"/>
      <c r="K87" s="89"/>
      <c r="L87" s="87" t="str">
        <f>IF(C87="","",_xlfn.CONCAT("            { line: ","""",C87,", ",M87:AN87,""", sC: ","""",B87,"""},"))</f>
        <v xml:space="preserve">            { line: "ASAMBLEA TRES, ", sC: "as"},</v>
      </c>
      <c r="M87" s="55" t="str">
        <f t="shared" si="109"/>
        <v/>
      </c>
      <c r="N87" s="56" t="str">
        <f t="shared" si="110"/>
        <v/>
      </c>
      <c r="O87" s="57" t="str">
        <f t="shared" si="111"/>
        <v/>
      </c>
      <c r="P87" s="58" t="str">
        <f t="shared" si="112"/>
        <v/>
      </c>
      <c r="Q87" s="59" t="str">
        <f t="shared" si="113"/>
        <v/>
      </c>
      <c r="R87" s="60" t="str">
        <f t="shared" si="114"/>
        <v/>
      </c>
      <c r="S87" s="55" t="str">
        <f t="shared" si="115"/>
        <v/>
      </c>
      <c r="T87" s="61" t="str">
        <f t="shared" si="116"/>
        <v/>
      </c>
      <c r="U87" s="62" t="str">
        <f t="shared" si="117"/>
        <v/>
      </c>
      <c r="V87" s="63" t="str">
        <f t="shared" si="118"/>
        <v/>
      </c>
      <c r="W87" s="64" t="str">
        <f t="shared" si="119"/>
        <v/>
      </c>
      <c r="X87" s="63" t="str">
        <f t="shared" si="120"/>
        <v/>
      </c>
      <c r="Y87" s="63" t="str">
        <f t="shared" si="121"/>
        <v/>
      </c>
      <c r="Z87" s="55" t="str">
        <f t="shared" si="122"/>
        <v/>
      </c>
      <c r="AA87" s="65" t="str">
        <f t="shared" si="123"/>
        <v/>
      </c>
      <c r="AB87" s="56" t="str">
        <f t="shared" si="124"/>
        <v/>
      </c>
      <c r="AC87" s="66" t="str">
        <f t="shared" si="125"/>
        <v/>
      </c>
      <c r="AD87" s="58" t="str">
        <f t="shared" si="126"/>
        <v/>
      </c>
      <c r="AE87" s="67" t="str">
        <f t="shared" si="127"/>
        <v/>
      </c>
      <c r="AF87" s="60" t="str">
        <f t="shared" si="128"/>
        <v/>
      </c>
      <c r="AG87" s="60" t="str">
        <f t="shared" si="129"/>
        <v/>
      </c>
      <c r="AH87" s="68" t="str">
        <f t="shared" si="130"/>
        <v/>
      </c>
      <c r="AI87" s="69" t="str">
        <f t="shared" si="131"/>
        <v/>
      </c>
      <c r="AJ87" s="63" t="str">
        <f t="shared" si="132"/>
        <v/>
      </c>
      <c r="AK87" s="63" t="str">
        <f t="shared" si="133"/>
        <v/>
      </c>
      <c r="AL87" s="63" t="str">
        <f t="shared" si="134"/>
        <v/>
      </c>
      <c r="AM87" s="63" t="str">
        <f t="shared" si="135"/>
        <v/>
      </c>
      <c r="AN87" s="63" t="str">
        <f t="shared" si="136"/>
        <v/>
      </c>
    </row>
    <row r="88" spans="2:40" ht="24.5" thickTop="1" thickBot="1" x14ac:dyDescent="0.55000000000000004">
      <c r="B88" t="s">
        <v>1003</v>
      </c>
      <c r="C88" s="84" t="s">
        <v>1006</v>
      </c>
      <c r="D88" s="85"/>
      <c r="E88" s="85"/>
      <c r="F88" s="85"/>
      <c r="G88" s="85"/>
      <c r="H88" s="86"/>
      <c r="I88" s="86"/>
      <c r="J88" s="86"/>
      <c r="K88" s="86"/>
      <c r="L88" s="87" t="str">
        <f>IF(C88="","",_xlfn.CONCAT("            { line: ","""",C88,", ",M88:AN88,""", sC: ","""",B88,"""},"))</f>
        <v xml:space="preserve">            { line: "ASAMBLEA CUATRO, ", sC: "as"},</v>
      </c>
      <c r="M88" s="55" t="str">
        <f t="shared" si="109"/>
        <v/>
      </c>
      <c r="N88" s="56" t="str">
        <f t="shared" si="110"/>
        <v/>
      </c>
      <c r="O88" s="57" t="str">
        <f t="shared" si="111"/>
        <v/>
      </c>
      <c r="P88" s="58" t="str">
        <f t="shared" si="112"/>
        <v/>
      </c>
      <c r="Q88" s="59" t="str">
        <f t="shared" si="113"/>
        <v/>
      </c>
      <c r="R88" s="60" t="str">
        <f t="shared" si="114"/>
        <v/>
      </c>
      <c r="S88" s="55" t="str">
        <f t="shared" si="115"/>
        <v/>
      </c>
      <c r="T88" s="61" t="str">
        <f t="shared" si="116"/>
        <v/>
      </c>
      <c r="U88" s="62" t="str">
        <f t="shared" si="117"/>
        <v/>
      </c>
      <c r="V88" s="63" t="str">
        <f t="shared" si="118"/>
        <v/>
      </c>
      <c r="W88" s="64" t="str">
        <f t="shared" si="119"/>
        <v/>
      </c>
      <c r="X88" s="63" t="str">
        <f t="shared" si="120"/>
        <v/>
      </c>
      <c r="Y88" s="63" t="str">
        <f t="shared" si="121"/>
        <v/>
      </c>
      <c r="Z88" s="55" t="str">
        <f t="shared" si="122"/>
        <v/>
      </c>
      <c r="AA88" s="65" t="str">
        <f t="shared" si="123"/>
        <v/>
      </c>
      <c r="AB88" s="56" t="str">
        <f t="shared" si="124"/>
        <v/>
      </c>
      <c r="AC88" s="66" t="str">
        <f t="shared" si="125"/>
        <v/>
      </c>
      <c r="AD88" s="58" t="str">
        <f t="shared" si="126"/>
        <v/>
      </c>
      <c r="AE88" s="67" t="str">
        <f t="shared" si="127"/>
        <v/>
      </c>
      <c r="AF88" s="60" t="str">
        <f t="shared" si="128"/>
        <v/>
      </c>
      <c r="AG88" s="60" t="str">
        <f t="shared" si="129"/>
        <v/>
      </c>
      <c r="AH88" s="68" t="str">
        <f t="shared" si="130"/>
        <v/>
      </c>
      <c r="AI88" s="69" t="str">
        <f t="shared" si="131"/>
        <v/>
      </c>
      <c r="AJ88" s="63" t="str">
        <f t="shared" si="132"/>
        <v/>
      </c>
      <c r="AK88" s="63" t="str">
        <f t="shared" si="133"/>
        <v/>
      </c>
      <c r="AL88" s="63" t="str">
        <f t="shared" si="134"/>
        <v/>
      </c>
      <c r="AM88" s="63" t="str">
        <f t="shared" si="135"/>
        <v/>
      </c>
      <c r="AN88" s="63" t="str">
        <f t="shared" si="136"/>
        <v/>
      </c>
    </row>
    <row r="89" spans="2:40" ht="24.5" thickTop="1" thickBot="1" x14ac:dyDescent="0.55000000000000004">
      <c r="B89" t="s">
        <v>1003</v>
      </c>
      <c r="C89" s="84" t="s">
        <v>1007</v>
      </c>
      <c r="D89" s="88"/>
      <c r="E89" s="88"/>
      <c r="F89" s="88"/>
      <c r="G89" s="88"/>
      <c r="H89" s="89"/>
      <c r="I89" s="89"/>
      <c r="J89" s="89"/>
      <c r="K89" s="89"/>
      <c r="L89" s="87" t="str">
        <f>IF(C89="","",_xlfn.CONCAT("            { line: ","""",C89,", ",M89:AN89,""", sC: ","""",B89,"""},"))</f>
        <v xml:space="preserve">            { line: "ASAMBLEA CISCO, ", sC: "as"},</v>
      </c>
      <c r="M89" s="55" t="str">
        <f t="shared" si="109"/>
        <v/>
      </c>
      <c r="N89" s="56" t="str">
        <f t="shared" si="110"/>
        <v/>
      </c>
      <c r="O89" s="57" t="str">
        <f t="shared" si="111"/>
        <v/>
      </c>
      <c r="P89" s="58" t="str">
        <f t="shared" si="112"/>
        <v/>
      </c>
      <c r="Q89" s="59" t="str">
        <f t="shared" si="113"/>
        <v/>
      </c>
      <c r="R89" s="60" t="str">
        <f t="shared" si="114"/>
        <v/>
      </c>
      <c r="S89" s="55" t="str">
        <f t="shared" si="115"/>
        <v/>
      </c>
      <c r="T89" s="61" t="str">
        <f t="shared" si="116"/>
        <v/>
      </c>
      <c r="U89" s="62" t="str">
        <f t="shared" si="117"/>
        <v/>
      </c>
      <c r="V89" s="63" t="str">
        <f t="shared" si="118"/>
        <v/>
      </c>
      <c r="W89" s="64" t="str">
        <f t="shared" si="119"/>
        <v/>
      </c>
      <c r="X89" s="63" t="str">
        <f t="shared" si="120"/>
        <v/>
      </c>
      <c r="Y89" s="63" t="str">
        <f t="shared" si="121"/>
        <v/>
      </c>
      <c r="Z89" s="55" t="str">
        <f t="shared" si="122"/>
        <v/>
      </c>
      <c r="AA89" s="65" t="str">
        <f t="shared" si="123"/>
        <v/>
      </c>
      <c r="AB89" s="56" t="str">
        <f t="shared" si="124"/>
        <v/>
      </c>
      <c r="AC89" s="66" t="str">
        <f t="shared" si="125"/>
        <v/>
      </c>
      <c r="AD89" s="58" t="str">
        <f t="shared" si="126"/>
        <v/>
      </c>
      <c r="AE89" s="67" t="str">
        <f t="shared" si="127"/>
        <v/>
      </c>
      <c r="AF89" s="60" t="str">
        <f t="shared" si="128"/>
        <v/>
      </c>
      <c r="AG89" s="60" t="str">
        <f t="shared" si="129"/>
        <v/>
      </c>
      <c r="AH89" s="68" t="str">
        <f t="shared" si="130"/>
        <v/>
      </c>
      <c r="AI89" s="69" t="str">
        <f t="shared" si="131"/>
        <v/>
      </c>
      <c r="AJ89" s="63" t="str">
        <f t="shared" si="132"/>
        <v/>
      </c>
      <c r="AK89" s="63" t="str">
        <f t="shared" si="133"/>
        <v/>
      </c>
      <c r="AL89" s="63" t="str">
        <f t="shared" si="134"/>
        <v/>
      </c>
      <c r="AM89" s="63" t="str">
        <f t="shared" si="135"/>
        <v/>
      </c>
      <c r="AN89" s="63" t="str">
        <f t="shared" si="136"/>
        <v/>
      </c>
    </row>
    <row r="90" spans="2:40" ht="24.5" thickTop="1" thickBot="1" x14ac:dyDescent="0.55000000000000004">
      <c r="B90" t="s">
        <v>1003</v>
      </c>
      <c r="C90" s="84" t="s">
        <v>1008</v>
      </c>
      <c r="D90" s="90"/>
      <c r="E90" s="90"/>
      <c r="F90" s="90"/>
      <c r="G90" s="90"/>
      <c r="H90" s="91"/>
      <c r="I90" s="91"/>
      <c r="J90" s="91"/>
      <c r="K90" s="91"/>
      <c r="L90" s="87" t="str">
        <f>IF(C90="","",_xlfn.CONCAT("            { line: ","""",C90,", ",M90:AN90,""", sC: ","""",B90,"""},"))</f>
        <v xml:space="preserve">            { line: "ASAMBLEA SEIS, ", sC: "as"},</v>
      </c>
      <c r="M90" s="55" t="str">
        <f t="shared" si="109"/>
        <v/>
      </c>
      <c r="N90" s="56" t="str">
        <f t="shared" si="110"/>
        <v/>
      </c>
      <c r="O90" s="57" t="str">
        <f t="shared" si="111"/>
        <v/>
      </c>
      <c r="P90" s="58" t="str">
        <f t="shared" si="112"/>
        <v/>
      </c>
      <c r="Q90" s="59" t="str">
        <f t="shared" si="113"/>
        <v/>
      </c>
      <c r="R90" s="60" t="str">
        <f t="shared" si="114"/>
        <v/>
      </c>
      <c r="S90" s="55" t="str">
        <f t="shared" si="115"/>
        <v/>
      </c>
      <c r="T90" s="61" t="str">
        <f t="shared" si="116"/>
        <v/>
      </c>
      <c r="U90" s="62" t="str">
        <f t="shared" si="117"/>
        <v/>
      </c>
      <c r="V90" s="63" t="str">
        <f t="shared" si="118"/>
        <v/>
      </c>
      <c r="W90" s="64" t="str">
        <f t="shared" si="119"/>
        <v/>
      </c>
      <c r="X90" s="63" t="str">
        <f t="shared" si="120"/>
        <v/>
      </c>
      <c r="Y90" s="63" t="str">
        <f t="shared" si="121"/>
        <v/>
      </c>
      <c r="Z90" s="55" t="str">
        <f t="shared" si="122"/>
        <v/>
      </c>
      <c r="AA90" s="65" t="str">
        <f t="shared" si="123"/>
        <v/>
      </c>
      <c r="AB90" s="56" t="str">
        <f t="shared" si="124"/>
        <v/>
      </c>
      <c r="AC90" s="66" t="str">
        <f t="shared" si="125"/>
        <v/>
      </c>
      <c r="AD90" s="58" t="str">
        <f t="shared" si="126"/>
        <v/>
      </c>
      <c r="AE90" s="67" t="str">
        <f t="shared" si="127"/>
        <v/>
      </c>
      <c r="AF90" s="60" t="str">
        <f t="shared" si="128"/>
        <v/>
      </c>
      <c r="AG90" s="60" t="str">
        <f t="shared" si="129"/>
        <v/>
      </c>
      <c r="AH90" s="68" t="str">
        <f t="shared" si="130"/>
        <v/>
      </c>
      <c r="AI90" s="69" t="str">
        <f t="shared" si="131"/>
        <v/>
      </c>
      <c r="AJ90" s="63" t="str">
        <f t="shared" si="132"/>
        <v/>
      </c>
      <c r="AK90" s="63" t="str">
        <f t="shared" si="133"/>
        <v/>
      </c>
      <c r="AL90" s="63" t="str">
        <f t="shared" si="134"/>
        <v/>
      </c>
      <c r="AM90" s="63" t="str">
        <f t="shared" si="135"/>
        <v/>
      </c>
      <c r="AN90" s="63" t="str">
        <f t="shared" si="136"/>
        <v/>
      </c>
    </row>
    <row r="91" spans="2:40" ht="24.5" thickTop="1" thickBot="1" x14ac:dyDescent="0.55000000000000004">
      <c r="B91" t="s">
        <v>1003</v>
      </c>
      <c r="C91" s="92" t="s">
        <v>1009</v>
      </c>
      <c r="D91" s="82"/>
      <c r="E91" s="82"/>
      <c r="F91" s="82"/>
      <c r="G91" s="82"/>
      <c r="H91" s="82"/>
      <c r="I91" s="82"/>
      <c r="J91" s="82"/>
      <c r="K91" s="82"/>
      <c r="L91" s="93" t="str">
        <f>IF(C91="","",_xlfn.CONCAT("            { line: ","""",C91,", ",M91:AN91,""", sC: ","""",B91,"""},  ]},"))</f>
        <v xml:space="preserve">            { line: "ASAMBLEA CIERRE, ", sC: "as"},  ]},</v>
      </c>
      <c r="M91" s="55" t="str">
        <f t="shared" si="109"/>
        <v/>
      </c>
      <c r="N91" s="56" t="str">
        <f t="shared" si="110"/>
        <v/>
      </c>
      <c r="O91" s="57" t="str">
        <f t="shared" si="111"/>
        <v/>
      </c>
      <c r="P91" s="58" t="str">
        <f t="shared" si="112"/>
        <v/>
      </c>
      <c r="Q91" s="59" t="str">
        <f t="shared" si="113"/>
        <v/>
      </c>
      <c r="R91" s="60" t="str">
        <f t="shared" si="114"/>
        <v/>
      </c>
      <c r="S91" s="55" t="str">
        <f t="shared" si="115"/>
        <v/>
      </c>
      <c r="T91" s="61" t="str">
        <f t="shared" si="116"/>
        <v/>
      </c>
      <c r="U91" s="62" t="str">
        <f t="shared" si="117"/>
        <v/>
      </c>
      <c r="V91" s="63" t="str">
        <f t="shared" si="118"/>
        <v/>
      </c>
      <c r="W91" s="64" t="str">
        <f t="shared" si="119"/>
        <v/>
      </c>
      <c r="X91" s="63" t="str">
        <f t="shared" si="120"/>
        <v/>
      </c>
      <c r="Y91" s="63" t="str">
        <f t="shared" si="121"/>
        <v/>
      </c>
      <c r="Z91" s="55" t="str">
        <f t="shared" si="122"/>
        <v/>
      </c>
      <c r="AA91" s="65" t="str">
        <f t="shared" si="123"/>
        <v/>
      </c>
      <c r="AB91" s="56" t="str">
        <f t="shared" si="124"/>
        <v/>
      </c>
      <c r="AC91" s="66" t="str">
        <f t="shared" si="125"/>
        <v/>
      </c>
      <c r="AD91" s="58" t="str">
        <f t="shared" si="126"/>
        <v/>
      </c>
      <c r="AE91" s="67" t="str">
        <f t="shared" si="127"/>
        <v/>
      </c>
      <c r="AF91" s="60" t="str">
        <f t="shared" si="128"/>
        <v/>
      </c>
      <c r="AG91" s="60" t="str">
        <f t="shared" si="129"/>
        <v/>
      </c>
      <c r="AH91" s="68" t="str">
        <f t="shared" si="130"/>
        <v/>
      </c>
      <c r="AI91" s="69" t="str">
        <f t="shared" si="131"/>
        <v/>
      </c>
      <c r="AJ91" s="63" t="str">
        <f t="shared" si="132"/>
        <v/>
      </c>
      <c r="AK91" s="63" t="str">
        <f t="shared" si="133"/>
        <v/>
      </c>
      <c r="AL91" s="63" t="str">
        <f t="shared" si="134"/>
        <v/>
      </c>
      <c r="AM91" s="63" t="str">
        <f t="shared" si="135"/>
        <v/>
      </c>
      <c r="AN91" s="63" t="str">
        <f t="shared" si="136"/>
        <v/>
      </c>
    </row>
    <row r="92" spans="2:40" ht="25" customHeight="1" thickTop="1" thickBot="1" x14ac:dyDescent="0.4">
      <c r="B92" s="94"/>
      <c r="C92" s="94"/>
      <c r="D92" s="95"/>
      <c r="E92" s="95"/>
      <c r="F92" s="95"/>
      <c r="G92" s="95"/>
      <c r="H92" s="95"/>
      <c r="I92" s="95"/>
      <c r="J92" s="95"/>
      <c r="K92" s="95"/>
      <c r="L92" s="94" t="s">
        <v>1010</v>
      </c>
      <c r="M92" s="55" t="str">
        <f t="shared" si="109"/>
        <v/>
      </c>
      <c r="N92" s="56" t="str">
        <f t="shared" si="110"/>
        <v/>
      </c>
      <c r="O92" s="57" t="str">
        <f t="shared" si="111"/>
        <v/>
      </c>
      <c r="P92" s="58" t="str">
        <f t="shared" si="112"/>
        <v/>
      </c>
      <c r="Q92" s="59" t="str">
        <f t="shared" si="113"/>
        <v/>
      </c>
      <c r="R92" s="60" t="str">
        <f t="shared" si="114"/>
        <v/>
      </c>
      <c r="S92" s="55" t="str">
        <f t="shared" si="115"/>
        <v/>
      </c>
      <c r="T92" s="61" t="str">
        <f t="shared" si="116"/>
        <v/>
      </c>
      <c r="U92" s="62" t="str">
        <f t="shared" si="117"/>
        <v/>
      </c>
      <c r="V92" s="63" t="str">
        <f t="shared" si="118"/>
        <v/>
      </c>
      <c r="W92" s="64" t="str">
        <f t="shared" si="119"/>
        <v/>
      </c>
      <c r="X92" s="63" t="str">
        <f t="shared" si="120"/>
        <v/>
      </c>
      <c r="Y92" s="63" t="str">
        <f t="shared" si="121"/>
        <v/>
      </c>
      <c r="Z92" s="55" t="str">
        <f t="shared" si="122"/>
        <v/>
      </c>
      <c r="AA92" s="65" t="str">
        <f t="shared" si="123"/>
        <v/>
      </c>
      <c r="AB92" s="56" t="str">
        <f t="shared" si="124"/>
        <v/>
      </c>
      <c r="AC92" s="66" t="str">
        <f t="shared" si="125"/>
        <v/>
      </c>
      <c r="AD92" s="58" t="str">
        <f t="shared" si="126"/>
        <v/>
      </c>
      <c r="AE92" s="67" t="str">
        <f t="shared" si="127"/>
        <v/>
      </c>
      <c r="AF92" s="60" t="str">
        <f t="shared" si="128"/>
        <v/>
      </c>
      <c r="AG92" s="60" t="str">
        <f t="shared" si="129"/>
        <v/>
      </c>
      <c r="AH92" s="68" t="str">
        <f t="shared" si="130"/>
        <v/>
      </c>
      <c r="AI92" s="69" t="str">
        <f t="shared" si="131"/>
        <v/>
      </c>
      <c r="AJ92" s="63" t="str">
        <f t="shared" si="132"/>
        <v/>
      </c>
      <c r="AK92" s="63" t="str">
        <f t="shared" si="133"/>
        <v/>
      </c>
      <c r="AL92" s="63" t="str">
        <f t="shared" si="134"/>
        <v/>
      </c>
      <c r="AM92" s="63" t="str">
        <f t="shared" si="135"/>
        <v/>
      </c>
      <c r="AN92" s="63" t="str">
        <f t="shared" si="136"/>
        <v/>
      </c>
    </row>
    <row r="93" spans="2:40" ht="24.5" thickTop="1" thickBot="1" x14ac:dyDescent="0.55000000000000004">
      <c r="C93" s="78" t="s">
        <v>1011</v>
      </c>
      <c r="D93" s="79"/>
      <c r="E93" s="79"/>
      <c r="F93" s="79"/>
      <c r="G93" s="79"/>
      <c r="H93" s="79"/>
      <c r="I93" s="79"/>
      <c r="J93" s="79"/>
      <c r="K93" s="79"/>
      <c r="L93" s="80" t="s">
        <v>1000</v>
      </c>
      <c r="M93" s="55" t="str">
        <f t="shared" si="109"/>
        <v/>
      </c>
      <c r="N93" s="56" t="str">
        <f t="shared" si="110"/>
        <v/>
      </c>
      <c r="O93" s="57" t="str">
        <f t="shared" si="111"/>
        <v/>
      </c>
      <c r="P93" s="58" t="str">
        <f t="shared" si="112"/>
        <v/>
      </c>
      <c r="Q93" s="59" t="str">
        <f t="shared" si="113"/>
        <v/>
      </c>
      <c r="R93" s="60" t="str">
        <f t="shared" si="114"/>
        <v/>
      </c>
      <c r="S93" s="55" t="str">
        <f t="shared" si="115"/>
        <v/>
      </c>
      <c r="T93" s="61" t="str">
        <f t="shared" si="116"/>
        <v/>
      </c>
      <c r="U93" s="62" t="str">
        <f t="shared" si="117"/>
        <v/>
      </c>
      <c r="V93" s="63" t="str">
        <f t="shared" si="118"/>
        <v/>
      </c>
      <c r="W93" s="64" t="str">
        <f t="shared" si="119"/>
        <v/>
      </c>
      <c r="X93" s="63" t="str">
        <f t="shared" si="120"/>
        <v/>
      </c>
      <c r="Y93" s="63" t="str">
        <f t="shared" si="121"/>
        <v/>
      </c>
      <c r="Z93" s="55" t="str">
        <f t="shared" si="122"/>
        <v/>
      </c>
      <c r="AA93" s="65" t="str">
        <f t="shared" si="123"/>
        <v/>
      </c>
      <c r="AB93" s="56" t="str">
        <f t="shared" si="124"/>
        <v/>
      </c>
      <c r="AC93" s="66" t="str">
        <f t="shared" si="125"/>
        <v/>
      </c>
      <c r="AD93" s="58" t="str">
        <f t="shared" si="126"/>
        <v/>
      </c>
      <c r="AE93" s="67" t="str">
        <f t="shared" si="127"/>
        <v/>
      </c>
      <c r="AF93" s="60" t="str">
        <f t="shared" si="128"/>
        <v/>
      </c>
      <c r="AG93" s="60" t="str">
        <f t="shared" si="129"/>
        <v/>
      </c>
      <c r="AH93" s="68" t="str">
        <f t="shared" si="130"/>
        <v/>
      </c>
      <c r="AI93" s="69" t="str">
        <f t="shared" si="131"/>
        <v/>
      </c>
      <c r="AJ93" s="63" t="str">
        <f t="shared" si="132"/>
        <v/>
      </c>
      <c r="AK93" s="63" t="str">
        <f t="shared" si="133"/>
        <v/>
      </c>
      <c r="AL93" s="63" t="str">
        <f t="shared" si="134"/>
        <v/>
      </c>
      <c r="AM93" s="63" t="str">
        <f t="shared" si="135"/>
        <v/>
      </c>
      <c r="AN93" s="63" t="str">
        <f t="shared" si="136"/>
        <v/>
      </c>
    </row>
    <row r="94" spans="2:40" ht="24.5" thickTop="1" thickBot="1" x14ac:dyDescent="0.55000000000000004">
      <c r="B94" t="s">
        <v>1001</v>
      </c>
      <c r="C94" s="81" t="s">
        <v>1002</v>
      </c>
      <c r="D94" s="96"/>
      <c r="E94" s="96"/>
      <c r="F94" s="96"/>
      <c r="G94" s="96"/>
      <c r="H94" s="82"/>
      <c r="I94" s="82"/>
      <c r="J94" s="82"/>
      <c r="K94" s="82"/>
      <c r="L94" s="83" t="str">
        <f>IF(C94="","",_xlfn.CONCAT("       triggerLine: ","""",C94,", ",M94:AN94,""", sC: ","""",B94,""", lines: ["))</f>
        <v xml:space="preserve">       triggerLine: "ASAMBLEA UNO, ", sC: "ta as", lines: [</v>
      </c>
      <c r="M94" s="55" t="str">
        <f t="shared" si="109"/>
        <v/>
      </c>
      <c r="N94" s="56" t="str">
        <f t="shared" si="110"/>
        <v/>
      </c>
      <c r="O94" s="57" t="str">
        <f t="shared" si="111"/>
        <v/>
      </c>
      <c r="P94" s="58" t="str">
        <f t="shared" si="112"/>
        <v/>
      </c>
      <c r="Q94" s="59" t="str">
        <f t="shared" si="113"/>
        <v/>
      </c>
      <c r="R94" s="60" t="str">
        <f t="shared" si="114"/>
        <v/>
      </c>
      <c r="S94" s="55" t="str">
        <f t="shared" si="115"/>
        <v/>
      </c>
      <c r="T94" s="61" t="str">
        <f t="shared" si="116"/>
        <v/>
      </c>
      <c r="U94" s="62" t="str">
        <f t="shared" si="117"/>
        <v/>
      </c>
      <c r="V94" s="63" t="str">
        <f t="shared" si="118"/>
        <v/>
      </c>
      <c r="W94" s="64" t="str">
        <f t="shared" si="119"/>
        <v/>
      </c>
      <c r="X94" s="63" t="str">
        <f t="shared" si="120"/>
        <v/>
      </c>
      <c r="Y94" s="63" t="str">
        <f t="shared" si="121"/>
        <v/>
      </c>
      <c r="Z94" s="55" t="str">
        <f t="shared" si="122"/>
        <v/>
      </c>
      <c r="AA94" s="65" t="str">
        <f t="shared" si="123"/>
        <v/>
      </c>
      <c r="AB94" s="56" t="str">
        <f t="shared" si="124"/>
        <v/>
      </c>
      <c r="AC94" s="66" t="str">
        <f t="shared" si="125"/>
        <v/>
      </c>
      <c r="AD94" s="58" t="str">
        <f t="shared" si="126"/>
        <v/>
      </c>
      <c r="AE94" s="67" t="str">
        <f t="shared" si="127"/>
        <v/>
      </c>
      <c r="AF94" s="60" t="str">
        <f t="shared" si="128"/>
        <v/>
      </c>
      <c r="AG94" s="60" t="str">
        <f t="shared" si="129"/>
        <v/>
      </c>
      <c r="AH94" s="68" t="str">
        <f t="shared" si="130"/>
        <v/>
      </c>
      <c r="AI94" s="69" t="str">
        <f t="shared" si="131"/>
        <v/>
      </c>
      <c r="AJ94" s="63" t="str">
        <f t="shared" si="132"/>
        <v/>
      </c>
      <c r="AK94" s="63" t="str">
        <f t="shared" si="133"/>
        <v/>
      </c>
      <c r="AL94" s="63" t="str">
        <f t="shared" si="134"/>
        <v/>
      </c>
      <c r="AM94" s="63" t="str">
        <f t="shared" si="135"/>
        <v/>
      </c>
      <c r="AN94" s="63" t="str">
        <f t="shared" si="136"/>
        <v/>
      </c>
    </row>
    <row r="95" spans="2:40" ht="24.5" thickTop="1" thickBot="1" x14ac:dyDescent="0.55000000000000004">
      <c r="B95" t="s">
        <v>1003</v>
      </c>
      <c r="C95" s="84" t="s">
        <v>1004</v>
      </c>
      <c r="D95" s="85"/>
      <c r="E95" s="85"/>
      <c r="F95" s="85"/>
      <c r="G95" s="85"/>
      <c r="H95" s="86"/>
      <c r="I95" s="86"/>
      <c r="J95" s="86"/>
      <c r="K95" s="86"/>
      <c r="L95" s="87" t="str">
        <f>IF(C95="","",_xlfn.CONCAT("            { line: ","""",C95,", ",M95:AN95,""", sC: ","""",B95,"""},"))</f>
        <v xml:space="preserve">            { line: "ASAMBLEA DOS, ", sC: "as"},</v>
      </c>
      <c r="M95" s="55" t="str">
        <f t="shared" si="109"/>
        <v/>
      </c>
      <c r="N95" s="56" t="str">
        <f t="shared" si="110"/>
        <v/>
      </c>
      <c r="O95" s="57" t="str">
        <f t="shared" si="111"/>
        <v/>
      </c>
      <c r="P95" s="58" t="str">
        <f t="shared" si="112"/>
        <v/>
      </c>
      <c r="Q95" s="59" t="str">
        <f t="shared" si="113"/>
        <v/>
      </c>
      <c r="R95" s="60" t="str">
        <f t="shared" si="114"/>
        <v/>
      </c>
      <c r="S95" s="55" t="str">
        <f t="shared" si="115"/>
        <v/>
      </c>
      <c r="T95" s="61" t="str">
        <f t="shared" si="116"/>
        <v/>
      </c>
      <c r="U95" s="62" t="str">
        <f t="shared" si="117"/>
        <v/>
      </c>
      <c r="V95" s="63" t="str">
        <f t="shared" si="118"/>
        <v/>
      </c>
      <c r="W95" s="64" t="str">
        <f t="shared" si="119"/>
        <v/>
      </c>
      <c r="X95" s="63" t="str">
        <f t="shared" si="120"/>
        <v/>
      </c>
      <c r="Y95" s="63" t="str">
        <f t="shared" si="121"/>
        <v/>
      </c>
      <c r="Z95" s="55" t="str">
        <f t="shared" si="122"/>
        <v/>
      </c>
      <c r="AA95" s="65" t="str">
        <f t="shared" si="123"/>
        <v/>
      </c>
      <c r="AB95" s="56" t="str">
        <f t="shared" si="124"/>
        <v/>
      </c>
      <c r="AC95" s="66" t="str">
        <f t="shared" si="125"/>
        <v/>
      </c>
      <c r="AD95" s="58" t="str">
        <f t="shared" si="126"/>
        <v/>
      </c>
      <c r="AE95" s="67" t="str">
        <f t="shared" si="127"/>
        <v/>
      </c>
      <c r="AF95" s="60" t="str">
        <f t="shared" si="128"/>
        <v/>
      </c>
      <c r="AG95" s="60" t="str">
        <f t="shared" si="129"/>
        <v/>
      </c>
      <c r="AH95" s="68" t="str">
        <f t="shared" si="130"/>
        <v/>
      </c>
      <c r="AI95" s="69" t="str">
        <f t="shared" si="131"/>
        <v/>
      </c>
      <c r="AJ95" s="63" t="str">
        <f t="shared" si="132"/>
        <v/>
      </c>
      <c r="AK95" s="63" t="str">
        <f t="shared" si="133"/>
        <v/>
      </c>
      <c r="AL95" s="63" t="str">
        <f t="shared" si="134"/>
        <v/>
      </c>
      <c r="AM95" s="63" t="str">
        <f t="shared" si="135"/>
        <v/>
      </c>
      <c r="AN95" s="63" t="str">
        <f t="shared" si="136"/>
        <v/>
      </c>
    </row>
    <row r="96" spans="2:40" ht="24.5" thickTop="1" thickBot="1" x14ac:dyDescent="0.55000000000000004">
      <c r="B96" t="s">
        <v>1003</v>
      </c>
      <c r="C96" s="84" t="s">
        <v>1005</v>
      </c>
      <c r="D96" s="88"/>
      <c r="E96" s="88"/>
      <c r="F96" s="88"/>
      <c r="G96" s="88"/>
      <c r="H96" s="89"/>
      <c r="I96" s="89"/>
      <c r="J96" s="89"/>
      <c r="K96" s="89"/>
      <c r="L96" s="87" t="str">
        <f>IF(C96="","",_xlfn.CONCAT("            { line: ","""",C96,", ",M96:AN96,""", sC: ","""",B96,"""},"))</f>
        <v xml:space="preserve">            { line: "ASAMBLEA TRES, ", sC: "as"},</v>
      </c>
      <c r="M96" s="55" t="str">
        <f t="shared" si="109"/>
        <v/>
      </c>
      <c r="N96" s="56" t="str">
        <f t="shared" si="110"/>
        <v/>
      </c>
      <c r="O96" s="57" t="str">
        <f t="shared" si="111"/>
        <v/>
      </c>
      <c r="P96" s="58" t="str">
        <f t="shared" si="112"/>
        <v/>
      </c>
      <c r="Q96" s="59" t="str">
        <f t="shared" si="113"/>
        <v/>
      </c>
      <c r="R96" s="60" t="str">
        <f t="shared" si="114"/>
        <v/>
      </c>
      <c r="S96" s="55" t="str">
        <f t="shared" si="115"/>
        <v/>
      </c>
      <c r="T96" s="61" t="str">
        <f t="shared" si="116"/>
        <v/>
      </c>
      <c r="U96" s="62" t="str">
        <f t="shared" si="117"/>
        <v/>
      </c>
      <c r="V96" s="63" t="str">
        <f t="shared" si="118"/>
        <v/>
      </c>
      <c r="W96" s="64" t="str">
        <f t="shared" si="119"/>
        <v/>
      </c>
      <c r="X96" s="63" t="str">
        <f t="shared" si="120"/>
        <v/>
      </c>
      <c r="Y96" s="63" t="str">
        <f t="shared" si="121"/>
        <v/>
      </c>
      <c r="Z96" s="55" t="str">
        <f t="shared" si="122"/>
        <v/>
      </c>
      <c r="AA96" s="65" t="str">
        <f t="shared" si="123"/>
        <v/>
      </c>
      <c r="AB96" s="56" t="str">
        <f t="shared" si="124"/>
        <v/>
      </c>
      <c r="AC96" s="66" t="str">
        <f t="shared" si="125"/>
        <v/>
      </c>
      <c r="AD96" s="58" t="str">
        <f t="shared" si="126"/>
        <v/>
      </c>
      <c r="AE96" s="67" t="str">
        <f t="shared" si="127"/>
        <v/>
      </c>
      <c r="AF96" s="60" t="str">
        <f t="shared" si="128"/>
        <v/>
      </c>
      <c r="AG96" s="60" t="str">
        <f t="shared" si="129"/>
        <v/>
      </c>
      <c r="AH96" s="68" t="str">
        <f t="shared" si="130"/>
        <v/>
      </c>
      <c r="AI96" s="69" t="str">
        <f t="shared" si="131"/>
        <v/>
      </c>
      <c r="AJ96" s="63" t="str">
        <f t="shared" si="132"/>
        <v/>
      </c>
      <c r="AK96" s="63" t="str">
        <f t="shared" si="133"/>
        <v/>
      </c>
      <c r="AL96" s="63" t="str">
        <f t="shared" si="134"/>
        <v/>
      </c>
      <c r="AM96" s="63" t="str">
        <f t="shared" si="135"/>
        <v/>
      </c>
      <c r="AN96" s="63" t="str">
        <f t="shared" si="136"/>
        <v/>
      </c>
    </row>
    <row r="97" spans="2:40" ht="24.5" thickTop="1" thickBot="1" x14ac:dyDescent="0.55000000000000004">
      <c r="B97" t="s">
        <v>1003</v>
      </c>
      <c r="C97" s="84" t="s">
        <v>1006</v>
      </c>
      <c r="D97" s="85"/>
      <c r="E97" s="85"/>
      <c r="F97" s="85"/>
      <c r="G97" s="85"/>
      <c r="H97" s="86"/>
      <c r="I97" s="86"/>
      <c r="J97" s="86"/>
      <c r="K97" s="86"/>
      <c r="L97" s="87" t="str">
        <f>IF(C97="","",_xlfn.CONCAT("            { line: ","""",C97,", ",M97:AN97,""", sC: ","""",B97,"""},"))</f>
        <v xml:space="preserve">            { line: "ASAMBLEA CUATRO, ", sC: "as"},</v>
      </c>
      <c r="M97" s="55" t="str">
        <f t="shared" si="109"/>
        <v/>
      </c>
      <c r="N97" s="56" t="str">
        <f t="shared" si="110"/>
        <v/>
      </c>
      <c r="O97" s="57" t="str">
        <f t="shared" si="111"/>
        <v/>
      </c>
      <c r="P97" s="58" t="str">
        <f t="shared" si="112"/>
        <v/>
      </c>
      <c r="Q97" s="59" t="str">
        <f t="shared" si="113"/>
        <v/>
      </c>
      <c r="R97" s="60" t="str">
        <f t="shared" si="114"/>
        <v/>
      </c>
      <c r="S97" s="55" t="str">
        <f t="shared" si="115"/>
        <v/>
      </c>
      <c r="T97" s="61" t="str">
        <f t="shared" si="116"/>
        <v/>
      </c>
      <c r="U97" s="62" t="str">
        <f t="shared" si="117"/>
        <v/>
      </c>
      <c r="V97" s="63" t="str">
        <f t="shared" si="118"/>
        <v/>
      </c>
      <c r="W97" s="64" t="str">
        <f t="shared" si="119"/>
        <v/>
      </c>
      <c r="X97" s="63" t="str">
        <f t="shared" si="120"/>
        <v/>
      </c>
      <c r="Y97" s="63" t="str">
        <f t="shared" si="121"/>
        <v/>
      </c>
      <c r="Z97" s="55" t="str">
        <f t="shared" si="122"/>
        <v/>
      </c>
      <c r="AA97" s="65" t="str">
        <f t="shared" si="123"/>
        <v/>
      </c>
      <c r="AB97" s="56" t="str">
        <f t="shared" si="124"/>
        <v/>
      </c>
      <c r="AC97" s="66" t="str">
        <f t="shared" si="125"/>
        <v/>
      </c>
      <c r="AD97" s="58" t="str">
        <f t="shared" si="126"/>
        <v/>
      </c>
      <c r="AE97" s="67" t="str">
        <f t="shared" si="127"/>
        <v/>
      </c>
      <c r="AF97" s="60" t="str">
        <f t="shared" si="128"/>
        <v/>
      </c>
      <c r="AG97" s="60" t="str">
        <f t="shared" si="129"/>
        <v/>
      </c>
      <c r="AH97" s="68" t="str">
        <f t="shared" si="130"/>
        <v/>
      </c>
      <c r="AI97" s="69" t="str">
        <f t="shared" si="131"/>
        <v/>
      </c>
      <c r="AJ97" s="63" t="str">
        <f t="shared" si="132"/>
        <v/>
      </c>
      <c r="AK97" s="63" t="str">
        <f t="shared" si="133"/>
        <v/>
      </c>
      <c r="AL97" s="63" t="str">
        <f t="shared" si="134"/>
        <v/>
      </c>
      <c r="AM97" s="63" t="str">
        <f t="shared" si="135"/>
        <v/>
      </c>
      <c r="AN97" s="63" t="str">
        <f t="shared" si="136"/>
        <v/>
      </c>
    </row>
    <row r="98" spans="2:40" ht="24.5" thickTop="1" thickBot="1" x14ac:dyDescent="0.55000000000000004">
      <c r="B98" t="s">
        <v>1003</v>
      </c>
      <c r="C98" s="84" t="s">
        <v>1007</v>
      </c>
      <c r="D98" s="88"/>
      <c r="E98" s="88"/>
      <c r="F98" s="88"/>
      <c r="G98" s="88"/>
      <c r="H98" s="89"/>
      <c r="I98" s="89"/>
      <c r="J98" s="89"/>
      <c r="K98" s="89"/>
      <c r="L98" s="87" t="str">
        <f>IF(C98="","",_xlfn.CONCAT("            { line: ","""",C98,", ",M98:AN98,""", sC: ","""",B98,"""},"))</f>
        <v xml:space="preserve">            { line: "ASAMBLEA CISCO, ", sC: "as"},</v>
      </c>
      <c r="M98" s="55" t="str">
        <f t="shared" si="109"/>
        <v/>
      </c>
      <c r="N98" s="56" t="str">
        <f t="shared" si="110"/>
        <v/>
      </c>
      <c r="O98" s="57" t="str">
        <f t="shared" si="111"/>
        <v/>
      </c>
      <c r="P98" s="58" t="str">
        <f t="shared" si="112"/>
        <v/>
      </c>
      <c r="Q98" s="59" t="str">
        <f t="shared" si="113"/>
        <v/>
      </c>
      <c r="R98" s="60" t="str">
        <f t="shared" si="114"/>
        <v/>
      </c>
      <c r="S98" s="55" t="str">
        <f t="shared" si="115"/>
        <v/>
      </c>
      <c r="T98" s="61" t="str">
        <f t="shared" si="116"/>
        <v/>
      </c>
      <c r="U98" s="62" t="str">
        <f t="shared" si="117"/>
        <v/>
      </c>
      <c r="V98" s="63" t="str">
        <f t="shared" si="118"/>
        <v/>
      </c>
      <c r="W98" s="64" t="str">
        <f t="shared" si="119"/>
        <v/>
      </c>
      <c r="X98" s="63" t="str">
        <f t="shared" si="120"/>
        <v/>
      </c>
      <c r="Y98" s="63" t="str">
        <f t="shared" si="121"/>
        <v/>
      </c>
      <c r="Z98" s="55" t="str">
        <f t="shared" si="122"/>
        <v/>
      </c>
      <c r="AA98" s="65" t="str">
        <f t="shared" si="123"/>
        <v/>
      </c>
      <c r="AB98" s="56" t="str">
        <f t="shared" si="124"/>
        <v/>
      </c>
      <c r="AC98" s="66" t="str">
        <f t="shared" si="125"/>
        <v/>
      </c>
      <c r="AD98" s="58" t="str">
        <f t="shared" si="126"/>
        <v/>
      </c>
      <c r="AE98" s="67" t="str">
        <f t="shared" si="127"/>
        <v/>
      </c>
      <c r="AF98" s="60" t="str">
        <f t="shared" si="128"/>
        <v/>
      </c>
      <c r="AG98" s="60" t="str">
        <f t="shared" si="129"/>
        <v/>
      </c>
      <c r="AH98" s="68" t="str">
        <f t="shared" si="130"/>
        <v/>
      </c>
      <c r="AI98" s="69" t="str">
        <f t="shared" si="131"/>
        <v/>
      </c>
      <c r="AJ98" s="63" t="str">
        <f t="shared" si="132"/>
        <v/>
      </c>
      <c r="AK98" s="63" t="str">
        <f t="shared" si="133"/>
        <v/>
      </c>
      <c r="AL98" s="63" t="str">
        <f t="shared" si="134"/>
        <v/>
      </c>
      <c r="AM98" s="63" t="str">
        <f t="shared" si="135"/>
        <v/>
      </c>
      <c r="AN98" s="63" t="str">
        <f t="shared" si="136"/>
        <v/>
      </c>
    </row>
    <row r="99" spans="2:40" ht="24.5" thickTop="1" thickBot="1" x14ac:dyDescent="0.55000000000000004">
      <c r="B99" t="s">
        <v>1003</v>
      </c>
      <c r="C99" s="84" t="s">
        <v>1008</v>
      </c>
      <c r="D99" s="90"/>
      <c r="E99" s="90"/>
      <c r="F99" s="90"/>
      <c r="G99" s="90"/>
      <c r="H99" s="91"/>
      <c r="I99" s="91"/>
      <c r="J99" s="91"/>
      <c r="K99" s="91"/>
      <c r="L99" s="87" t="str">
        <f>IF(C99="","",_xlfn.CONCAT("            { line: ","""",C99,", ",M99:AN99,""", sC: ","""",B99,"""},"))</f>
        <v xml:space="preserve">            { line: "ASAMBLEA SEIS, ", sC: "as"},</v>
      </c>
      <c r="M99" s="55" t="str">
        <f t="shared" si="109"/>
        <v/>
      </c>
      <c r="N99" s="56" t="str">
        <f t="shared" si="110"/>
        <v/>
      </c>
      <c r="O99" s="57" t="str">
        <f t="shared" si="111"/>
        <v/>
      </c>
      <c r="P99" s="58" t="str">
        <f t="shared" si="112"/>
        <v/>
      </c>
      <c r="Q99" s="59" t="str">
        <f t="shared" si="113"/>
        <v/>
      </c>
      <c r="R99" s="60" t="str">
        <f t="shared" si="114"/>
        <v/>
      </c>
      <c r="S99" s="55" t="str">
        <f t="shared" si="115"/>
        <v/>
      </c>
      <c r="T99" s="61" t="str">
        <f t="shared" si="116"/>
        <v/>
      </c>
      <c r="U99" s="62" t="str">
        <f t="shared" si="117"/>
        <v/>
      </c>
      <c r="V99" s="63" t="str">
        <f t="shared" si="118"/>
        <v/>
      </c>
      <c r="W99" s="64" t="str">
        <f t="shared" si="119"/>
        <v/>
      </c>
      <c r="X99" s="63" t="str">
        <f t="shared" si="120"/>
        <v/>
      </c>
      <c r="Y99" s="63" t="str">
        <f t="shared" si="121"/>
        <v/>
      </c>
      <c r="Z99" s="55" t="str">
        <f t="shared" si="122"/>
        <v/>
      </c>
      <c r="AA99" s="65" t="str">
        <f t="shared" si="123"/>
        <v/>
      </c>
      <c r="AB99" s="56" t="str">
        <f t="shared" si="124"/>
        <v/>
      </c>
      <c r="AC99" s="66" t="str">
        <f t="shared" si="125"/>
        <v/>
      </c>
      <c r="AD99" s="58" t="str">
        <f t="shared" si="126"/>
        <v/>
      </c>
      <c r="AE99" s="67" t="str">
        <f t="shared" si="127"/>
        <v/>
      </c>
      <c r="AF99" s="60" t="str">
        <f t="shared" si="128"/>
        <v/>
      </c>
      <c r="AG99" s="60" t="str">
        <f t="shared" si="129"/>
        <v/>
      </c>
      <c r="AH99" s="68" t="str">
        <f t="shared" si="130"/>
        <v/>
      </c>
      <c r="AI99" s="69" t="str">
        <f t="shared" si="131"/>
        <v/>
      </c>
      <c r="AJ99" s="63" t="str">
        <f t="shared" si="132"/>
        <v/>
      </c>
      <c r="AK99" s="63" t="str">
        <f t="shared" si="133"/>
        <v/>
      </c>
      <c r="AL99" s="63" t="str">
        <f t="shared" si="134"/>
        <v/>
      </c>
      <c r="AM99" s="63" t="str">
        <f t="shared" si="135"/>
        <v/>
      </c>
      <c r="AN99" s="63" t="str">
        <f t="shared" si="136"/>
        <v/>
      </c>
    </row>
    <row r="100" spans="2:40" ht="24.5" thickTop="1" thickBot="1" x14ac:dyDescent="0.55000000000000004">
      <c r="B100" t="s">
        <v>1003</v>
      </c>
      <c r="C100" s="97" t="s">
        <v>1009</v>
      </c>
      <c r="D100" s="96"/>
      <c r="E100" s="96"/>
      <c r="F100" s="96"/>
      <c r="G100" s="96"/>
      <c r="H100" s="82"/>
      <c r="I100" s="82"/>
      <c r="J100" s="82"/>
      <c r="K100" s="82"/>
      <c r="L100" s="83" t="str">
        <f>IF(C100="","",_xlfn.CONCAT("            { line: ","""",C100,", ",M100:AN100,""", sC: ","""",B100,"""},  ]},"))</f>
        <v xml:space="preserve">            { line: "ASAMBLEA CIERRE, ", sC: "as"},  ]},</v>
      </c>
      <c r="M100" s="55" t="str">
        <f t="shared" si="109"/>
        <v/>
      </c>
      <c r="N100" s="56" t="str">
        <f t="shared" si="110"/>
        <v/>
      </c>
      <c r="O100" s="57" t="str">
        <f t="shared" si="111"/>
        <v/>
      </c>
      <c r="P100" s="58" t="str">
        <f t="shared" si="112"/>
        <v/>
      </c>
      <c r="Q100" s="59" t="str">
        <f t="shared" si="113"/>
        <v/>
      </c>
      <c r="R100" s="60" t="str">
        <f t="shared" si="114"/>
        <v/>
      </c>
      <c r="S100" s="55" t="str">
        <f t="shared" si="115"/>
        <v/>
      </c>
      <c r="T100" s="61" t="str">
        <f t="shared" si="116"/>
        <v/>
      </c>
      <c r="U100" s="62" t="str">
        <f t="shared" si="117"/>
        <v/>
      </c>
      <c r="V100" s="63" t="str">
        <f t="shared" si="118"/>
        <v/>
      </c>
      <c r="W100" s="64" t="str">
        <f t="shared" si="119"/>
        <v/>
      </c>
      <c r="X100" s="63" t="str">
        <f t="shared" si="120"/>
        <v/>
      </c>
      <c r="Y100" s="63" t="str">
        <f t="shared" si="121"/>
        <v/>
      </c>
      <c r="Z100" s="55" t="str">
        <f t="shared" si="122"/>
        <v/>
      </c>
      <c r="AA100" s="65" t="str">
        <f t="shared" si="123"/>
        <v/>
      </c>
      <c r="AB100" s="56" t="str">
        <f t="shared" si="124"/>
        <v/>
      </c>
      <c r="AC100" s="66" t="str">
        <f t="shared" si="125"/>
        <v/>
      </c>
      <c r="AD100" s="58" t="str">
        <f t="shared" si="126"/>
        <v/>
      </c>
      <c r="AE100" s="67" t="str">
        <f t="shared" si="127"/>
        <v/>
      </c>
      <c r="AF100" s="60" t="str">
        <f t="shared" si="128"/>
        <v/>
      </c>
      <c r="AG100" s="60" t="str">
        <f t="shared" si="129"/>
        <v/>
      </c>
      <c r="AH100" s="68" t="str">
        <f t="shared" si="130"/>
        <v/>
      </c>
      <c r="AI100" s="69" t="str">
        <f t="shared" si="131"/>
        <v/>
      </c>
      <c r="AJ100" s="63" t="str">
        <f t="shared" si="132"/>
        <v/>
      </c>
      <c r="AK100" s="63" t="str">
        <f t="shared" si="133"/>
        <v/>
      </c>
      <c r="AL100" s="63" t="str">
        <f t="shared" si="134"/>
        <v/>
      </c>
      <c r="AM100" s="63" t="str">
        <f t="shared" si="135"/>
        <v/>
      </c>
      <c r="AN100" s="63" t="str">
        <f t="shared" si="136"/>
        <v/>
      </c>
    </row>
    <row r="101" spans="2:40" ht="24.5" thickTop="1" thickBot="1" x14ac:dyDescent="0.55000000000000004">
      <c r="C101" s="50"/>
      <c r="D101" s="51"/>
      <c r="E101" s="51"/>
      <c r="F101" s="52"/>
      <c r="G101" s="52"/>
      <c r="H101" s="51"/>
      <c r="I101" s="51"/>
      <c r="J101" s="53"/>
      <c r="K101" s="53"/>
      <c r="L101" s="54" t="str">
        <f t="shared" si="82"/>
        <v/>
      </c>
      <c r="M101" s="55" t="str">
        <f t="shared" si="83"/>
        <v/>
      </c>
      <c r="N101" s="56" t="str">
        <f t="shared" si="84"/>
        <v/>
      </c>
      <c r="O101" s="57" t="str">
        <f t="shared" si="85"/>
        <v/>
      </c>
      <c r="P101" s="58" t="str">
        <f t="shared" si="86"/>
        <v/>
      </c>
      <c r="Q101" s="59" t="str">
        <f t="shared" si="87"/>
        <v/>
      </c>
      <c r="R101" s="60" t="str">
        <f t="shared" si="88"/>
        <v/>
      </c>
      <c r="S101" s="55" t="str">
        <f t="shared" si="89"/>
        <v/>
      </c>
      <c r="T101" s="61" t="str">
        <f t="shared" si="90"/>
        <v/>
      </c>
      <c r="U101" s="62" t="str">
        <f t="shared" si="91"/>
        <v/>
      </c>
      <c r="V101" s="63" t="str">
        <f t="shared" si="92"/>
        <v/>
      </c>
      <c r="W101" s="64" t="str">
        <f t="shared" si="93"/>
        <v/>
      </c>
      <c r="X101" s="63" t="str">
        <f t="shared" si="94"/>
        <v/>
      </c>
      <c r="Y101" s="63" t="str">
        <f t="shared" si="95"/>
        <v/>
      </c>
      <c r="Z101" s="55" t="str">
        <f t="shared" si="96"/>
        <v/>
      </c>
      <c r="AA101" s="65" t="str">
        <f t="shared" si="97"/>
        <v/>
      </c>
      <c r="AB101" s="56" t="str">
        <f t="shared" si="98"/>
        <v/>
      </c>
      <c r="AC101" s="66" t="str">
        <f t="shared" si="99"/>
        <v/>
      </c>
      <c r="AD101" s="58" t="str">
        <f t="shared" si="71"/>
        <v/>
      </c>
      <c r="AE101" s="67" t="str">
        <f t="shared" si="100"/>
        <v/>
      </c>
      <c r="AF101" s="60" t="str">
        <f t="shared" si="101"/>
        <v/>
      </c>
      <c r="AG101" s="60" t="str">
        <f t="shared" si="102"/>
        <v/>
      </c>
      <c r="AH101" s="68" t="str">
        <f t="shared" si="103"/>
        <v/>
      </c>
      <c r="AI101" s="69" t="str">
        <f t="shared" si="104"/>
        <v/>
      </c>
      <c r="AJ101" s="63" t="str">
        <f t="shared" si="105"/>
        <v/>
      </c>
      <c r="AK101" s="63" t="str">
        <f t="shared" si="77"/>
        <v/>
      </c>
      <c r="AL101" s="63" t="str">
        <f t="shared" si="106"/>
        <v/>
      </c>
      <c r="AM101" s="63" t="str">
        <f t="shared" si="107"/>
        <v/>
      </c>
      <c r="AN101" s="63" t="str">
        <f t="shared" si="108"/>
        <v/>
      </c>
    </row>
    <row r="102" spans="2:40" ht="24" customHeight="1" thickTop="1" x14ac:dyDescent="0.6">
      <c r="B102" s="94"/>
      <c r="C102" s="94"/>
      <c r="D102" s="94"/>
      <c r="E102" s="94"/>
      <c r="F102" s="94"/>
      <c r="G102" s="94"/>
      <c r="H102" s="94"/>
      <c r="I102" s="94"/>
      <c r="J102" s="94"/>
      <c r="K102" s="94"/>
      <c r="L102" s="98" t="e">
        <f>_xlfn.CONCAT("]}, // ULTIMA LINEA DEL CANTO: ",L1)</f>
        <v>#N/A</v>
      </c>
      <c r="M102" s="94"/>
    </row>
    <row r="103" spans="2:40" ht="20.5" x14ac:dyDescent="0.35">
      <c r="L103" s="99" t="s">
        <v>1012</v>
      </c>
      <c r="M103" s="100"/>
    </row>
    <row r="104" spans="2:40" x14ac:dyDescent="0.35">
      <c r="M104"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4561" r:id="rId4" name="Button 1">
              <controlPr defaultSize="0" print="0" autoFill="0" autoPict="0" macro="[1]!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FB9BEE-CD30-4222-B780-FFDAA6863DCA}">
  <sheetPr codeName="Sheet100">
    <tabColor rgb="FF00B0F0"/>
  </sheetPr>
  <dimension ref="A1:AN153"/>
  <sheetViews>
    <sheetView zoomScale="85" zoomScaleNormal="85" workbookViewId="0">
      <pane xSplit="2" ySplit="1" topLeftCell="C20" activePane="bottomRight" state="frozen"/>
      <selection pane="topRight" activeCell="C1" sqref="C1"/>
      <selection pane="bottomLeft" activeCell="A2" sqref="A2"/>
      <selection pane="bottomRight" activeCell="L1" sqref="L1"/>
    </sheetView>
  </sheetViews>
  <sheetFormatPr defaultRowHeight="14.5" outlineLevelRow="1"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191</v>
      </c>
      <c r="E1" s="39"/>
      <c r="F1" s="39"/>
      <c r="G1" s="39"/>
      <c r="H1" s="39"/>
      <c r="I1" s="39"/>
      <c r="J1" s="39"/>
      <c r="K1" s="39"/>
      <c r="L1" s="120" t="str">
        <f ca="1">UPPER(VLOOKUP(C1,Table223[#Data],3,FALSE))</f>
        <v>LETANÍAS PENITENCIALES I</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LETANÍAS PENITENCIALES I               ║</v>
      </c>
    </row>
    <row r="5" spans="2:32" ht="23" x14ac:dyDescent="0.35">
      <c r="L5" s="45" t="s">
        <v>986</v>
      </c>
    </row>
    <row r="6" spans="2:32" ht="23" x14ac:dyDescent="0.35">
      <c r="L6" s="121"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letaniaspenitencialesi</v>
      </c>
      <c r="L7" s="122" t="str">
        <f ca="1">_xlfn.CONCAT("        id: ","""",C7,"""",",")</f>
        <v xml:space="preserve">        id: "letaniaspenitencialesi",</v>
      </c>
    </row>
    <row r="8" spans="2:32" ht="23" x14ac:dyDescent="0.35">
      <c r="C8" t="str">
        <f ca="1">PROPER(L1)</f>
        <v>Letanías Penitenciales I</v>
      </c>
      <c r="L8" s="122" t="str">
        <f ca="1">_xlfn.CONCAT("        tt: ","""",C8,"""",",")</f>
        <v xml:space="preserve">        tt: "Letanías Penitenciales I",</v>
      </c>
    </row>
    <row r="9" spans="2:32" ht="23" x14ac:dyDescent="0.35">
      <c r="C9" t="str">
        <f ca="1">PROPER(L1)</f>
        <v>Letanías Penitenciales I</v>
      </c>
      <c r="L9" s="122" t="str">
        <f ca="1">_xlfn.CONCAT("        title: ","""",C9,"""",",")</f>
        <v xml:space="preserve">        title: "Letanías Penitenciales I",</v>
      </c>
    </row>
    <row r="10" spans="2:32" ht="23" x14ac:dyDescent="0.35">
      <c r="C10" t="str">
        <f ca="1">VLOOKUP(C1,Table223[#Data],4,FALSE)</f>
        <v>Letanía para la Celebración Penitencial – modelo abreviado</v>
      </c>
      <c r="L10" s="122" t="str">
        <f ca="1">_xlfn.CONCAT("        ","subtitle: ","""",C10,"""",",")</f>
        <v xml:space="preserve">        subtitle: "Letanía para la Celebración Penitencial – modelo abreviado",</v>
      </c>
    </row>
    <row r="11" spans="2:32" ht="23" x14ac:dyDescent="0.35">
      <c r="C11" t="str">
        <f ca="1">_xlfn.CONCAT("category: [",VLOOKUP(C1,Table223[#Data],16,FALSE),"],")</f>
        <v>category: ["Liturgia","Penitencial"],</v>
      </c>
      <c r="L11" s="122" t="str">
        <f ca="1">_xlfn.CONCAT("        ",C11)</f>
        <v xml:space="preserve">        category: ["Liturgia","Penitencial"],</v>
      </c>
    </row>
    <row r="12" spans="2:32" ht="23" x14ac:dyDescent="0.35">
      <c r="C12" t="str">
        <f ca="1">VLOOKUP(C1,Table223[#Data],5,FALSE)</f>
        <v>Liturgia</v>
      </c>
      <c r="L12" s="122" t="str">
        <f ca="1">_xlfn.CONCAT("        catCanto: ","""",C12,"""",",   // Precatecumenado | Catecumenado | Liturgia | Eleccion")</f>
        <v xml:space="preserve">        catCanto: "Liturgia",   // Precatecumenado | Catecumenado | Liturgia | Eleccion</v>
      </c>
    </row>
    <row r="13" spans="2:32" ht="23" x14ac:dyDescent="0.35">
      <c r="L13" s="122" t="str">
        <f>_xlfn.CONCAT("        cejilla: ","""",C13,"""",",")</f>
        <v xml:space="preserve">        cejilla: "",</v>
      </c>
    </row>
    <row r="14" spans="2:32" ht="23" x14ac:dyDescent="0.35">
      <c r="L14" s="122" t="str">
        <f>_xlfn.CONCAT("        nCan: ","""",C14,"""",",")</f>
        <v xml:space="preserve">        nCan: "",</v>
      </c>
    </row>
    <row r="15" spans="2:32" ht="23" x14ac:dyDescent="0.35">
      <c r="L15" s="122" t="str">
        <f>_xlfn.CONCAT("        nCanURL: ","""",C15,"""",",")</f>
        <v xml:space="preserve">        nCanURL: "",</v>
      </c>
    </row>
    <row r="16" spans="2:32" ht="23" x14ac:dyDescent="0.35">
      <c r="C16">
        <f ca="1">VLOOKUP(C1,Table223[#Data],1,FALSE)</f>
        <v>191</v>
      </c>
      <c r="L16" s="122" t="str">
        <f ca="1">_xlfn.CONCAT("        dbno: ","""",C16,"""",",")</f>
        <v xml:space="preserve">        dbno: "191",</v>
      </c>
    </row>
    <row r="17" spans="1:40" ht="23" x14ac:dyDescent="0.35">
      <c r="L17" s="122" t="str">
        <f>_xlfn.CONCAT("        notes: ","""",C17,"""",",")</f>
        <v xml:space="preserve">        notes: "",</v>
      </c>
    </row>
    <row r="18" spans="1:40" ht="23" x14ac:dyDescent="0.35">
      <c r="C18" t="s">
        <v>988</v>
      </c>
      <c r="L18" s="122" t="str">
        <f>_xlfn.CONCAT("        mant: ","""",C18,"""",",")</f>
        <v xml:space="preserve">        mant: "Si",</v>
      </c>
    </row>
    <row r="19" spans="1:40" ht="23" x14ac:dyDescent="0.35">
      <c r="C19" t="str">
        <f ca="1">C7</f>
        <v>letaniaspenitencialesi</v>
      </c>
      <c r="L19" s="122" t="str">
        <f ca="1">_xlfn.CONCAT("        audioSrc: ","""https://audio.resucito.do/",C19,".mp3""",",")</f>
        <v xml:space="preserve">        audioSrc: "https://audio.resucito.do/letaniaspenitencialesi.mp3",</v>
      </c>
    </row>
    <row r="20" spans="1:40" ht="23" x14ac:dyDescent="0.35">
      <c r="L20" s="45" t="s">
        <v>989</v>
      </c>
    </row>
    <row r="21" spans="1:40" ht="23" x14ac:dyDescent="0.35">
      <c r="L21" s="122" t="s">
        <v>2400</v>
      </c>
    </row>
    <row r="22" spans="1:40" ht="23" x14ac:dyDescent="0.35">
      <c r="L22" s="122" t="s">
        <v>991</v>
      </c>
    </row>
    <row r="23" spans="1:40" ht="23" x14ac:dyDescent="0.35">
      <c r="L23" s="122" t="s">
        <v>992</v>
      </c>
    </row>
    <row r="24" spans="1:40" ht="23" x14ac:dyDescent="0.35">
      <c r="C24" t="s">
        <v>1014</v>
      </c>
      <c r="L24" s="122" t="s">
        <v>993</v>
      </c>
    </row>
    <row r="25" spans="1:40" ht="23" x14ac:dyDescent="0.35">
      <c r="L25" s="122" t="s">
        <v>994</v>
      </c>
    </row>
    <row r="26" spans="1:40" ht="23" x14ac:dyDescent="0.35">
      <c r="B26">
        <f ca="1">+C1-2</f>
        <v>189</v>
      </c>
      <c r="C26" t="str">
        <f ca="1">VLOOKUP(B26,Table4[#Data],13,FALSE)</f>
        <v>"/src/index.html?canto=letaniasdelossantos"</v>
      </c>
      <c r="L26" s="122" t="str">
        <f ca="1">_xlfn.CONCAT("        ant: ",C26,",")</f>
        <v xml:space="preserve">        ant: "/src/index.html?canto=letaniasdelossantos",</v>
      </c>
    </row>
    <row r="27" spans="1:40" ht="23" x14ac:dyDescent="0.35">
      <c r="B27">
        <f ca="1">+C1+1</f>
        <v>192</v>
      </c>
      <c r="C27" t="str">
        <f ca="1">VLOOKUP(B27,Table4[#Data],13,FALSE)</f>
        <v>"/src/index.html?canto=letaniaspenitencialesii"</v>
      </c>
      <c r="L27" s="122" t="str">
        <f ca="1">_xlfn.CONCAT("        sig: ",C27,",")</f>
        <v xml:space="preserve">        sig: "/src/index.html?canto=letaniaspenitencialesii",</v>
      </c>
    </row>
    <row r="28" spans="1:40" ht="23" x14ac:dyDescent="0.35">
      <c r="L28" s="45" t="s">
        <v>995</v>
      </c>
    </row>
    <row r="29" spans="1:40" ht="36" thickBot="1" x14ac:dyDescent="0.4">
      <c r="A29" s="48"/>
      <c r="B29" s="48"/>
      <c r="C29" s="48" t="s">
        <v>2401</v>
      </c>
      <c r="D29" s="48"/>
      <c r="E29" s="48"/>
      <c r="F29" s="48"/>
      <c r="G29" s="48"/>
      <c r="H29" s="48"/>
      <c r="I29" s="48"/>
      <c r="J29" s="48"/>
      <c r="K29" s="48"/>
      <c r="L29" s="123" t="s">
        <v>996</v>
      </c>
    </row>
    <row r="30" spans="1:40" ht="24.5" thickTop="1" thickBot="1" x14ac:dyDescent="0.55000000000000004">
      <c r="B30" t="s">
        <v>1018</v>
      </c>
      <c r="C30" s="124" t="s">
        <v>2638</v>
      </c>
      <c r="D30" s="125" t="s">
        <v>1015</v>
      </c>
      <c r="E30" s="51" t="s">
        <v>1016</v>
      </c>
      <c r="F30" s="52" t="s">
        <v>1017</v>
      </c>
      <c r="G30" s="52" t="s">
        <v>1016</v>
      </c>
      <c r="H30" s="51"/>
      <c r="I30" s="51"/>
      <c r="J30" s="53"/>
      <c r="K30" s="53"/>
      <c r="L30" s="77" t="str">
        <f t="shared" ref="L30:L73" si="0">IF(C30="","",_xlfn.CONCAT("            { line: ","""",C30,", ",M30:AN30,""", sC: ","""",B30,"""},"))</f>
        <v xml:space="preserve">            { line: "Tú que al ciego que gritaba le diste la vista,, (Mi,m,20)(La,m,250)", sC: "tc"},</v>
      </c>
      <c r="M30" s="55" t="str">
        <f t="shared" ref="M30:M79" si="1">IF(N30="","","(")</f>
        <v>(</v>
      </c>
      <c r="N30" s="56" t="str">
        <f t="shared" ref="N30:N139" si="2">IF(D30="","",D30)</f>
        <v>Mi</v>
      </c>
      <c r="O30" s="57" t="str">
        <f t="shared" ref="O30:O79" si="3">IF(N30="","",",")</f>
        <v>,</v>
      </c>
      <c r="P30" s="58" t="str">
        <f t="shared" ref="P30:P139" si="4">IF(E30="","",E30)</f>
        <v>m</v>
      </c>
      <c r="Q30" s="59" t="str">
        <f t="shared" ref="Q30:Q79" si="5">IF(N30="","",",")</f>
        <v>,</v>
      </c>
      <c r="R30" s="60">
        <f t="shared" ref="R30:R139" si="6">IF(N30="Do",10,IF(N30="Re",22,IF(N30="Mi",20,IF(N30="Fa",20,IF(N30="Sol",14,IF(N30="La",20,IF(N30="Si",20,IF(N30="Do#",14,IF(N30="Fa#",15,IF(N30="Sol#",20,IF(N30="Si♭",17,"")))))))))))</f>
        <v>20</v>
      </c>
      <c r="S30" s="55" t="str">
        <f t="shared" ref="S30:S79" si="7">IF(N30="","",")")</f>
        <v>)</v>
      </c>
      <c r="T30" s="61" t="str">
        <f t="shared" ref="T30:T79" si="8">IF(U30="","","(")</f>
        <v>(</v>
      </c>
      <c r="U30" s="62" t="str">
        <f t="shared" ref="U30:U139" si="9">IF(F30="","",F30)</f>
        <v>La</v>
      </c>
      <c r="V30" s="63" t="str">
        <f t="shared" ref="V30:V79" si="10">IF(U30="","",",")</f>
        <v>,</v>
      </c>
      <c r="W30" s="64" t="str">
        <f t="shared" ref="W30:W139" si="11">IF(G30="","",G30)</f>
        <v>m</v>
      </c>
      <c r="X30" s="63" t="str">
        <f t="shared" ref="X30:X79" si="12">IF(U30="","",",")</f>
        <v>,</v>
      </c>
      <c r="Y30" s="63">
        <f t="shared" ref="Y30:Y79" si="13">IF(U30="","",250)</f>
        <v>250</v>
      </c>
      <c r="Z30" s="55" t="str">
        <f t="shared" ref="Z30:Z79" si="14">IF(U30="","",")")</f>
        <v>)</v>
      </c>
      <c r="AA30" s="65" t="str">
        <f t="shared" ref="AA30:AA79" si="15">IF(AB30="","","(")</f>
        <v/>
      </c>
      <c r="AB30" s="56" t="str">
        <f t="shared" ref="AB30:AB139" si="16">IF(H30="","",H30)</f>
        <v/>
      </c>
      <c r="AC30" s="66" t="str">
        <f t="shared" ref="AC30:AC79" si="17">IF(AB30="","",",")</f>
        <v/>
      </c>
      <c r="AD30" s="58" t="str">
        <f t="shared" ref="AD30:AD79" si="18">IF(I30="","",I30)</f>
        <v/>
      </c>
      <c r="AE30" s="67" t="str">
        <f t="shared" ref="AE30:AE79" si="19">IF(AB30="","",",")</f>
        <v/>
      </c>
      <c r="AF30" s="60" t="str">
        <f t="shared" ref="AF30:AF79" si="20">IF(AB30="","",350)</f>
        <v/>
      </c>
      <c r="AG30" s="60" t="str">
        <f t="shared" ref="AG30:AG79" si="21">IF(AB30="","",")")</f>
        <v/>
      </c>
      <c r="AH30" s="68" t="str">
        <f t="shared" ref="AH30:AH79" si="22">IF(AI30="","","(")</f>
        <v/>
      </c>
      <c r="AI30" s="69" t="str">
        <f t="shared" ref="AI30:AI139" si="23">IF(J30="","",J30)</f>
        <v/>
      </c>
      <c r="AJ30" s="63" t="str">
        <f t="shared" ref="AJ30:AJ79" si="24">IF(AI30="","",",")</f>
        <v/>
      </c>
      <c r="AK30" s="63" t="str">
        <f t="shared" ref="AK30:AK79" si="25">IF(K30="","",K30)</f>
        <v/>
      </c>
      <c r="AL30" s="63" t="str">
        <f t="shared" ref="AL30:AL79" si="26">IF(AI30="","",",")</f>
        <v/>
      </c>
      <c r="AM30" s="63" t="str">
        <f t="shared" ref="AM30:AM79" si="27">IF(AI30="","",450)</f>
        <v/>
      </c>
      <c r="AN30" s="63" t="str">
        <f t="shared" ref="AN30:AN79" si="28">IF(AI30="","",")")</f>
        <v/>
      </c>
    </row>
    <row r="31" spans="1:40" ht="24.5" thickTop="1" thickBot="1" x14ac:dyDescent="0.55000000000000004">
      <c r="B31" t="s">
        <v>1001</v>
      </c>
      <c r="C31" s="124" t="s">
        <v>2639</v>
      </c>
      <c r="D31" s="125" t="s">
        <v>988</v>
      </c>
      <c r="E31" s="51">
        <v>7</v>
      </c>
      <c r="F31" s="52" t="s">
        <v>1017</v>
      </c>
      <c r="G31" s="52" t="s">
        <v>1016</v>
      </c>
      <c r="H31" s="51" t="s">
        <v>988</v>
      </c>
      <c r="I31" s="51">
        <v>7</v>
      </c>
      <c r="J31" s="53"/>
      <c r="K31" s="53"/>
      <c r="L31" s="77" t="str">
        <f t="shared" si="0"/>
        <v xml:space="preserve">            { line: "TEN PIEDAD DE MÍ, QUE SOY UN PECADOR., (Si,7,20)(La,m,250)(Si,7,350)", sC: "ta as"},</v>
      </c>
      <c r="M31" s="55" t="str">
        <f t="shared" si="1"/>
        <v>(</v>
      </c>
      <c r="N31" s="56" t="str">
        <f t="shared" si="2"/>
        <v>Si</v>
      </c>
      <c r="O31" s="57" t="str">
        <f t="shared" si="3"/>
        <v>,</v>
      </c>
      <c r="P31" s="58">
        <f t="shared" si="4"/>
        <v>7</v>
      </c>
      <c r="Q31" s="59" t="str">
        <f t="shared" si="5"/>
        <v>,</v>
      </c>
      <c r="R31" s="60">
        <f t="shared" si="6"/>
        <v>20</v>
      </c>
      <c r="S31" s="55" t="str">
        <f t="shared" si="7"/>
        <v>)</v>
      </c>
      <c r="T31" s="61" t="str">
        <f t="shared" si="8"/>
        <v>(</v>
      </c>
      <c r="U31" s="62" t="str">
        <f t="shared" si="9"/>
        <v>La</v>
      </c>
      <c r="V31" s="63" t="str">
        <f t="shared" si="10"/>
        <v>,</v>
      </c>
      <c r="W31" s="64" t="str">
        <f t="shared" si="11"/>
        <v>m</v>
      </c>
      <c r="X31" s="63" t="str">
        <f t="shared" si="12"/>
        <v>,</v>
      </c>
      <c r="Y31" s="63">
        <f t="shared" si="13"/>
        <v>250</v>
      </c>
      <c r="Z31" s="55" t="str">
        <f t="shared" si="14"/>
        <v>)</v>
      </c>
      <c r="AA31" s="65" t="str">
        <f t="shared" si="15"/>
        <v>(</v>
      </c>
      <c r="AB31" s="56" t="str">
        <f t="shared" si="16"/>
        <v>Si</v>
      </c>
      <c r="AC31" s="66" t="str">
        <f t="shared" si="17"/>
        <v>,</v>
      </c>
      <c r="AD31" s="58">
        <f t="shared" si="18"/>
        <v>7</v>
      </c>
      <c r="AE31" s="67" t="str">
        <f t="shared" si="19"/>
        <v>,</v>
      </c>
      <c r="AF31" s="60">
        <f t="shared" si="20"/>
        <v>350</v>
      </c>
      <c r="AG31" s="60" t="str">
        <f t="shared" si="21"/>
        <v>)</v>
      </c>
      <c r="AH31" s="68" t="str">
        <f t="shared" si="22"/>
        <v/>
      </c>
      <c r="AI31" s="69" t="str">
        <f t="shared" si="23"/>
        <v/>
      </c>
      <c r="AJ31" s="63" t="str">
        <f t="shared" si="24"/>
        <v/>
      </c>
      <c r="AK31" s="63" t="str">
        <f t="shared" si="25"/>
        <v/>
      </c>
      <c r="AL31" s="63" t="str">
        <f t="shared" si="26"/>
        <v/>
      </c>
      <c r="AM31" s="63" t="str">
        <f t="shared" si="27"/>
        <v/>
      </c>
      <c r="AN31" s="63" t="str">
        <f t="shared" si="28"/>
        <v/>
      </c>
    </row>
    <row r="32" spans="1:40" ht="24.5" thickTop="1" thickBot="1" x14ac:dyDescent="0.55000000000000004">
      <c r="B32" t="s">
        <v>1018</v>
      </c>
      <c r="C32" s="124" t="s">
        <v>2640</v>
      </c>
      <c r="D32" s="125" t="s">
        <v>1106</v>
      </c>
      <c r="E32" s="51"/>
      <c r="F32" s="52" t="s">
        <v>988</v>
      </c>
      <c r="G32" s="52">
        <v>7</v>
      </c>
      <c r="H32" s="51" t="s">
        <v>1106</v>
      </c>
      <c r="I32" s="51"/>
      <c r="J32" s="53" t="s">
        <v>988</v>
      </c>
      <c r="K32" s="53">
        <v>7</v>
      </c>
      <c r="L32" s="77" t="str">
        <f>IF(C32="","",_xlfn.CONCAT("            { line: ","""",C32,", ",M32:AN32,""", sC: ","""",B32,"""},"))</f>
        <v xml:space="preserve">            { line: "Señor, ten piedad. A SEÑOR, TEN PIEDAD., (Do,,10)(Si,7,250)(Do,,350)(Si,7,450)", sC: "tc"},</v>
      </c>
      <c r="M32" s="55" t="str">
        <f t="shared" si="1"/>
        <v>(</v>
      </c>
      <c r="N32" s="56" t="str">
        <f t="shared" si="2"/>
        <v>Do</v>
      </c>
      <c r="O32" s="57" t="str">
        <f t="shared" si="3"/>
        <v>,</v>
      </c>
      <c r="P32" s="58" t="str">
        <f t="shared" si="4"/>
        <v/>
      </c>
      <c r="Q32" s="59" t="str">
        <f t="shared" si="5"/>
        <v>,</v>
      </c>
      <c r="R32" s="60">
        <f t="shared" si="6"/>
        <v>10</v>
      </c>
      <c r="S32" s="55" t="str">
        <f t="shared" si="7"/>
        <v>)</v>
      </c>
      <c r="T32" s="61" t="str">
        <f t="shared" si="8"/>
        <v>(</v>
      </c>
      <c r="U32" s="62" t="str">
        <f t="shared" si="9"/>
        <v>Si</v>
      </c>
      <c r="V32" s="63" t="str">
        <f t="shared" si="10"/>
        <v>,</v>
      </c>
      <c r="W32" s="64">
        <f t="shared" si="11"/>
        <v>7</v>
      </c>
      <c r="X32" s="63" t="str">
        <f t="shared" si="12"/>
        <v>,</v>
      </c>
      <c r="Y32" s="63">
        <f t="shared" si="13"/>
        <v>250</v>
      </c>
      <c r="Z32" s="55" t="str">
        <f t="shared" si="14"/>
        <v>)</v>
      </c>
      <c r="AA32" s="65" t="str">
        <f t="shared" si="15"/>
        <v>(</v>
      </c>
      <c r="AB32" s="56" t="str">
        <f t="shared" si="16"/>
        <v>Do</v>
      </c>
      <c r="AC32" s="66" t="str">
        <f t="shared" si="17"/>
        <v>,</v>
      </c>
      <c r="AD32" s="58" t="str">
        <f t="shared" si="18"/>
        <v/>
      </c>
      <c r="AE32" s="67" t="str">
        <f t="shared" si="19"/>
        <v>,</v>
      </c>
      <c r="AF32" s="60">
        <f t="shared" si="20"/>
        <v>350</v>
      </c>
      <c r="AG32" s="60" t="str">
        <f t="shared" si="21"/>
        <v>)</v>
      </c>
      <c r="AH32" s="68" t="str">
        <f t="shared" si="22"/>
        <v>(</v>
      </c>
      <c r="AI32" s="69" t="str">
        <f t="shared" si="23"/>
        <v>Si</v>
      </c>
      <c r="AJ32" s="63" t="str">
        <f t="shared" si="24"/>
        <v>,</v>
      </c>
      <c r="AK32" s="63">
        <f t="shared" si="25"/>
        <v>7</v>
      </c>
      <c r="AL32" s="63" t="str">
        <f t="shared" si="26"/>
        <v>,</v>
      </c>
      <c r="AM32" s="63">
        <f t="shared" si="27"/>
        <v>450</v>
      </c>
      <c r="AN32" s="63" t="str">
        <f t="shared" si="28"/>
        <v>)</v>
      </c>
    </row>
    <row r="33" spans="1:40" ht="24.5" thickTop="1" thickBot="1" x14ac:dyDescent="0.55000000000000004">
      <c r="B33" t="s">
        <v>2655</v>
      </c>
      <c r="C33" s="124" t="s">
        <v>2654</v>
      </c>
      <c r="D33" s="125"/>
      <c r="E33" s="51"/>
      <c r="F33" s="52"/>
      <c r="G33" s="52"/>
      <c r="H33" s="51"/>
      <c r="I33" s="51"/>
      <c r="J33" s="53"/>
      <c r="K33" s="53"/>
      <c r="L33" s="77"/>
      <c r="M33" s="55"/>
      <c r="N33" s="56"/>
      <c r="O33" s="57"/>
      <c r="P33" s="58"/>
      <c r="Q33" s="59"/>
      <c r="R33" s="60"/>
      <c r="S33" s="55"/>
      <c r="T33" s="61"/>
      <c r="U33" s="62"/>
      <c r="V33" s="63"/>
      <c r="W33" s="64"/>
      <c r="X33" s="63"/>
      <c r="Y33" s="63"/>
      <c r="Z33" s="55"/>
      <c r="AA33" s="65"/>
      <c r="AB33" s="56"/>
      <c r="AC33" s="66"/>
      <c r="AD33" s="58"/>
      <c r="AE33" s="67"/>
      <c r="AF33" s="60"/>
      <c r="AG33" s="60"/>
      <c r="AH33" s="68"/>
      <c r="AI33" s="69"/>
      <c r="AJ33" s="63"/>
      <c r="AK33" s="63"/>
      <c r="AL33" s="63"/>
      <c r="AM33" s="63"/>
      <c r="AN33" s="63"/>
    </row>
    <row r="34" spans="1:40" ht="26.5" thickTop="1" thickBot="1" x14ac:dyDescent="0.55000000000000004">
      <c r="A34" s="72"/>
      <c r="B34" s="72"/>
      <c r="C34" s="72"/>
      <c r="D34" s="73"/>
      <c r="E34" s="73"/>
      <c r="F34" s="73"/>
      <c r="G34" s="73"/>
      <c r="H34" s="73"/>
      <c r="I34" s="73"/>
      <c r="J34" s="73"/>
      <c r="K34" s="73"/>
      <c r="L34" s="74" t="s">
        <v>997</v>
      </c>
      <c r="M34" s="55"/>
      <c r="N34" s="56"/>
      <c r="O34" s="57"/>
      <c r="P34" s="58"/>
      <c r="Q34" s="59"/>
      <c r="R34" s="60" t="str">
        <f>IF(N34="Do",10,IF(N34="Re",22,IF(N34="Mi",20,IF(N34="Fa",20,IF(N34="Sol",14,IF(N34="La",20,IF(N34="Si",20,IF(N34="Do#",14,IF(N34="Fa#",15,IF(N34="Sol#",20,IF(N34="Si♭",17,"")))))))))))</f>
        <v/>
      </c>
      <c r="S34" s="55"/>
      <c r="T34" s="61"/>
      <c r="U34" s="62"/>
      <c r="V34" s="63"/>
      <c r="W34" s="64"/>
      <c r="X34" s="63"/>
      <c r="Y34" s="63"/>
      <c r="Z34" s="55"/>
      <c r="AA34" s="65"/>
      <c r="AB34" s="56"/>
      <c r="AC34" s="66"/>
      <c r="AD34" s="58"/>
      <c r="AE34" s="67"/>
      <c r="AF34" s="60"/>
      <c r="AG34" s="60"/>
      <c r="AH34" s="68"/>
      <c r="AI34" s="69"/>
      <c r="AJ34" s="63"/>
      <c r="AK34" s="63"/>
      <c r="AL34" s="63"/>
      <c r="AM34" s="63"/>
      <c r="AN34" s="63"/>
    </row>
    <row r="35" spans="1:40" ht="24.5" thickTop="1" thickBot="1" x14ac:dyDescent="0.55000000000000004">
      <c r="B35" t="s">
        <v>1018</v>
      </c>
      <c r="C35" s="124" t="s">
        <v>2641</v>
      </c>
      <c r="D35" s="125" t="s">
        <v>1015</v>
      </c>
      <c r="E35" s="51" t="s">
        <v>1016</v>
      </c>
      <c r="F35" s="52" t="s">
        <v>1017</v>
      </c>
      <c r="G35" s="52" t="s">
        <v>1016</v>
      </c>
      <c r="H35" s="51"/>
      <c r="I35" s="51"/>
      <c r="J35" s="53"/>
      <c r="K35" s="53"/>
      <c r="L35" s="77" t="str">
        <f>IF(C35="","",_xlfn.CONCAT("            { line: ","""",C35,", ",M35:AN35,""", sC: ","""",B35,"""},"))</f>
        <v xml:space="preserve">            { line: "Tú que no condenaste a la adúltera,, (Mi,m,20)(La,m,250)", sC: "tc"},</v>
      </c>
      <c r="M35" s="55" t="str">
        <f t="shared" si="1"/>
        <v>(</v>
      </c>
      <c r="N35" s="56" t="str">
        <f t="shared" si="2"/>
        <v>Mi</v>
      </c>
      <c r="O35" s="57" t="str">
        <f t="shared" si="3"/>
        <v>,</v>
      </c>
      <c r="P35" s="58" t="str">
        <f t="shared" si="4"/>
        <v>m</v>
      </c>
      <c r="Q35" s="59" t="str">
        <f t="shared" si="5"/>
        <v>,</v>
      </c>
      <c r="R35" s="60">
        <f t="shared" si="6"/>
        <v>20</v>
      </c>
      <c r="S35" s="55" t="str">
        <f t="shared" si="7"/>
        <v>)</v>
      </c>
      <c r="T35" s="61" t="str">
        <f t="shared" si="8"/>
        <v>(</v>
      </c>
      <c r="U35" s="62" t="str">
        <f t="shared" si="9"/>
        <v>La</v>
      </c>
      <c r="V35" s="63" t="str">
        <f t="shared" si="10"/>
        <v>,</v>
      </c>
      <c r="W35" s="64" t="str">
        <f t="shared" si="11"/>
        <v>m</v>
      </c>
      <c r="X35" s="63" t="str">
        <f t="shared" si="12"/>
        <v>,</v>
      </c>
      <c r="Y35" s="63">
        <f t="shared" si="13"/>
        <v>250</v>
      </c>
      <c r="Z35" s="55" t="str">
        <f t="shared" si="14"/>
        <v>)</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6.5" outlineLevel="1" thickTop="1" thickBot="1" x14ac:dyDescent="0.55000000000000004">
      <c r="A36" s="72"/>
      <c r="B36" s="72"/>
      <c r="C36" s="72"/>
      <c r="D36" s="73"/>
      <c r="E36" s="73"/>
      <c r="F36" s="73"/>
      <c r="G36" s="73"/>
      <c r="H36" s="73"/>
      <c r="I36" s="73"/>
      <c r="J36" s="73"/>
      <c r="K36" s="73"/>
      <c r="L36" s="74" t="s">
        <v>997</v>
      </c>
      <c r="M36" s="55"/>
      <c r="N36" s="56"/>
      <c r="O36" s="57"/>
      <c r="P36" s="58"/>
      <c r="Q36" s="59"/>
      <c r="R36" s="60" t="str">
        <f t="shared" si="6"/>
        <v/>
      </c>
      <c r="S36" s="55"/>
      <c r="T36" s="61"/>
      <c r="U36" s="62"/>
      <c r="V36" s="63"/>
      <c r="W36" s="64"/>
      <c r="X36" s="63"/>
      <c r="Y36" s="63"/>
      <c r="Z36" s="55"/>
      <c r="AA36" s="65"/>
      <c r="AB36" s="56"/>
      <c r="AC36" s="66"/>
      <c r="AD36" s="58"/>
      <c r="AE36" s="67"/>
      <c r="AF36" s="60"/>
      <c r="AG36" s="60"/>
      <c r="AH36" s="68"/>
      <c r="AI36" s="69"/>
      <c r="AJ36" s="63"/>
      <c r="AK36" s="63"/>
      <c r="AL36" s="63"/>
      <c r="AM36" s="63"/>
      <c r="AN36" s="63"/>
    </row>
    <row r="37" spans="1:40" ht="24.5" outlineLevel="1" thickTop="1" thickBot="1" x14ac:dyDescent="0.55000000000000004">
      <c r="C37" s="78" t="s">
        <v>999</v>
      </c>
      <c r="D37" s="79"/>
      <c r="E37" s="79"/>
      <c r="F37" s="79"/>
      <c r="G37" s="79"/>
      <c r="H37" s="79"/>
      <c r="I37" s="79"/>
      <c r="J37" s="79"/>
      <c r="K37" s="79"/>
      <c r="L37" s="134" t="s">
        <v>1000</v>
      </c>
      <c r="M37" s="55" t="str">
        <f t="shared" ref="M37:M39" si="29">IF(N37="","","(")</f>
        <v/>
      </c>
      <c r="N37" s="56" t="str">
        <f t="shared" ref="N37:N39" si="30">IF(D37="","",D37)</f>
        <v/>
      </c>
      <c r="O37" s="57" t="str">
        <f t="shared" ref="O37:O39" si="31">IF(N37="","",",")</f>
        <v/>
      </c>
      <c r="P37" s="58" t="str">
        <f t="shared" ref="P37:P39" si="32">IF(E37="","",E37)</f>
        <v/>
      </c>
      <c r="Q37" s="59" t="str">
        <f t="shared" ref="Q37:Q39" si="33">IF(N37="","",",")</f>
        <v/>
      </c>
      <c r="R37" s="60" t="str">
        <f t="shared" si="6"/>
        <v/>
      </c>
      <c r="S37" s="55" t="str">
        <f t="shared" ref="S37:S39" si="34">IF(N37="","",")")</f>
        <v/>
      </c>
      <c r="T37" s="61" t="str">
        <f t="shared" ref="T37:T39" si="35">IF(U37="","","(")</f>
        <v/>
      </c>
      <c r="U37" s="62" t="str">
        <f t="shared" ref="U37:U39" si="36">IF(F37="","",F37)</f>
        <v/>
      </c>
      <c r="V37" s="63" t="str">
        <f t="shared" ref="V37:V39" si="37">IF(U37="","",",")</f>
        <v/>
      </c>
      <c r="W37" s="64" t="str">
        <f t="shared" ref="W37:W39" si="38">IF(G37="","",G37)</f>
        <v/>
      </c>
      <c r="X37" s="63" t="str">
        <f t="shared" ref="X37:X39" si="39">IF(U37="","",",")</f>
        <v/>
      </c>
      <c r="Y37" s="63" t="str">
        <f t="shared" ref="Y37:Y39" si="40">IF(U37="","",250)</f>
        <v/>
      </c>
      <c r="Z37" s="55" t="str">
        <f t="shared" ref="Z37:Z39" si="41">IF(U37="","",")")</f>
        <v/>
      </c>
      <c r="AA37" s="65" t="str">
        <f t="shared" ref="AA37:AA39" si="42">IF(AB37="","","(")</f>
        <v/>
      </c>
      <c r="AB37" s="56" t="str">
        <f t="shared" ref="AB37:AB39" si="43">IF(H37="","",H37)</f>
        <v/>
      </c>
      <c r="AC37" s="66" t="str">
        <f t="shared" ref="AC37:AC39" si="44">IF(AB37="","",",")</f>
        <v/>
      </c>
      <c r="AD37" s="58" t="str">
        <f t="shared" ref="AD37:AD39" si="45">IF(I37="","",I37)</f>
        <v/>
      </c>
      <c r="AE37" s="67" t="str">
        <f t="shared" ref="AE37:AE39" si="46">IF(AB37="","",",")</f>
        <v/>
      </c>
      <c r="AF37" s="60" t="str">
        <f t="shared" ref="AF37:AF39" si="47">IF(AB37="","",350)</f>
        <v/>
      </c>
      <c r="AG37" s="60" t="str">
        <f t="shared" ref="AG37:AG39" si="48">IF(AB37="","",")")</f>
        <v/>
      </c>
      <c r="AH37" s="68" t="str">
        <f t="shared" ref="AH37:AH39" si="49">IF(AI37="","","(")</f>
        <v/>
      </c>
      <c r="AI37" s="69" t="str">
        <f t="shared" ref="AI37:AI39" si="50">IF(J37="","",J37)</f>
        <v/>
      </c>
      <c r="AJ37" s="63" t="str">
        <f t="shared" ref="AJ37:AJ39" si="51">IF(AI37="","",",")</f>
        <v/>
      </c>
      <c r="AK37" s="63" t="str">
        <f t="shared" ref="AK37:AK39" si="52">IF(K37="","",K37)</f>
        <v/>
      </c>
      <c r="AL37" s="63" t="str">
        <f t="shared" ref="AL37:AL39" si="53">IF(AI37="","",",")</f>
        <v/>
      </c>
      <c r="AM37" s="63" t="str">
        <f t="shared" ref="AM37:AM39" si="54">IF(AI37="","",450)</f>
        <v/>
      </c>
      <c r="AN37" s="63" t="str">
        <f t="shared" ref="AN37:AN39" si="55">IF(AI37="","",")")</f>
        <v/>
      </c>
    </row>
    <row r="38" spans="1:40" ht="24.5" outlineLevel="1" thickTop="1" thickBot="1" x14ac:dyDescent="0.55000000000000004">
      <c r="B38" t="s">
        <v>1001</v>
      </c>
      <c r="C38" s="81" t="s">
        <v>2656</v>
      </c>
      <c r="D38" s="82" t="s">
        <v>988</v>
      </c>
      <c r="E38" s="82">
        <v>7</v>
      </c>
      <c r="F38" s="82"/>
      <c r="G38" s="82"/>
      <c r="H38" s="82"/>
      <c r="I38" s="82"/>
      <c r="J38" s="82"/>
      <c r="K38" s="82"/>
      <c r="L38" s="135" t="str">
        <f>IF(C38="","",_xlfn.CONCAT("       triggerLine: ","""",C38,", ",M38:AN38,""", sC: ","""",B38,""", lines: ["))</f>
        <v xml:space="preserve">       triggerLine: "TEN PIEDAD DE MÍ, (Si,7,20)", sC: "ta as", lines: [</v>
      </c>
      <c r="M38" s="55" t="str">
        <f t="shared" si="29"/>
        <v>(</v>
      </c>
      <c r="N38" s="56" t="str">
        <f t="shared" si="30"/>
        <v>Si</v>
      </c>
      <c r="O38" s="57" t="str">
        <f t="shared" si="31"/>
        <v>,</v>
      </c>
      <c r="P38" s="58">
        <f t="shared" si="32"/>
        <v>7</v>
      </c>
      <c r="Q38" s="59" t="str">
        <f t="shared" si="33"/>
        <v>,</v>
      </c>
      <c r="R38" s="60">
        <f t="shared" si="6"/>
        <v>20</v>
      </c>
      <c r="S38" s="55" t="str">
        <f t="shared" si="34"/>
        <v>)</v>
      </c>
      <c r="T38" s="61" t="str">
        <f t="shared" si="35"/>
        <v/>
      </c>
      <c r="U38" s="62" t="str">
        <f t="shared" si="36"/>
        <v/>
      </c>
      <c r="V38" s="63" t="str">
        <f t="shared" si="37"/>
        <v/>
      </c>
      <c r="W38" s="64" t="str">
        <f t="shared" si="38"/>
        <v/>
      </c>
      <c r="X38" s="63" t="str">
        <f t="shared" si="39"/>
        <v/>
      </c>
      <c r="Y38" s="63" t="str">
        <f t="shared" si="40"/>
        <v/>
      </c>
      <c r="Z38" s="55" t="str">
        <f t="shared" si="41"/>
        <v/>
      </c>
      <c r="AA38" s="65" t="str">
        <f t="shared" si="42"/>
        <v/>
      </c>
      <c r="AB38" s="56" t="str">
        <f t="shared" si="43"/>
        <v/>
      </c>
      <c r="AC38" s="66" t="str">
        <f t="shared" si="44"/>
        <v/>
      </c>
      <c r="AD38" s="58" t="str">
        <f t="shared" si="45"/>
        <v/>
      </c>
      <c r="AE38" s="67" t="str">
        <f t="shared" si="46"/>
        <v/>
      </c>
      <c r="AF38" s="60" t="str">
        <f t="shared" si="47"/>
        <v/>
      </c>
      <c r="AG38" s="60" t="str">
        <f t="shared" si="48"/>
        <v/>
      </c>
      <c r="AH38" s="68" t="str">
        <f t="shared" si="49"/>
        <v/>
      </c>
      <c r="AI38" s="69" t="str">
        <f t="shared" si="50"/>
        <v/>
      </c>
      <c r="AJ38" s="63" t="str">
        <f t="shared" si="51"/>
        <v/>
      </c>
      <c r="AK38" s="63" t="str">
        <f t="shared" si="52"/>
        <v/>
      </c>
      <c r="AL38" s="63" t="str">
        <f t="shared" si="53"/>
        <v/>
      </c>
      <c r="AM38" s="63" t="str">
        <f t="shared" si="54"/>
        <v/>
      </c>
      <c r="AN38" s="63" t="str">
        <f t="shared" si="55"/>
        <v/>
      </c>
    </row>
    <row r="39" spans="1:40" ht="24.5" outlineLevel="1" thickTop="1" thickBot="1" x14ac:dyDescent="0.55000000000000004">
      <c r="B39" t="s">
        <v>1003</v>
      </c>
      <c r="C39" s="92" t="s">
        <v>2639</v>
      </c>
      <c r="D39" s="82" t="s">
        <v>988</v>
      </c>
      <c r="E39" s="82">
        <v>7</v>
      </c>
      <c r="F39" s="82" t="s">
        <v>1017</v>
      </c>
      <c r="G39" s="82" t="s">
        <v>1016</v>
      </c>
      <c r="H39" s="82" t="s">
        <v>988</v>
      </c>
      <c r="I39" s="82">
        <v>7</v>
      </c>
      <c r="J39" s="82"/>
      <c r="K39" s="82"/>
      <c r="L39" s="137" t="str">
        <f>IF(C39="","",_xlfn.CONCAT("            { line: ","""",C39,", ",M39:AN39,""", sC: ","""",B39,"""},  ]},"))</f>
        <v xml:space="preserve">            { line: "TEN PIEDAD DE MÍ, QUE SOY UN PECADOR., (Si,7,20)(La,m,250)(Si,7,350)", sC: "as"},  ]},</v>
      </c>
      <c r="M39" s="55" t="str">
        <f t="shared" si="29"/>
        <v>(</v>
      </c>
      <c r="N39" s="56" t="str">
        <f t="shared" si="30"/>
        <v>Si</v>
      </c>
      <c r="O39" s="57" t="str">
        <f t="shared" si="31"/>
        <v>,</v>
      </c>
      <c r="P39" s="58">
        <f t="shared" si="32"/>
        <v>7</v>
      </c>
      <c r="Q39" s="59" t="str">
        <f t="shared" si="33"/>
        <v>,</v>
      </c>
      <c r="R39" s="60">
        <f t="shared" si="6"/>
        <v>20</v>
      </c>
      <c r="S39" s="55" t="str">
        <f t="shared" si="34"/>
        <v>)</v>
      </c>
      <c r="T39" s="61" t="str">
        <f t="shared" si="35"/>
        <v>(</v>
      </c>
      <c r="U39" s="62" t="str">
        <f t="shared" si="36"/>
        <v>La</v>
      </c>
      <c r="V39" s="63" t="str">
        <f t="shared" si="37"/>
        <v>,</v>
      </c>
      <c r="W39" s="64" t="str">
        <f t="shared" si="38"/>
        <v>m</v>
      </c>
      <c r="X39" s="63" t="str">
        <f t="shared" si="39"/>
        <v>,</v>
      </c>
      <c r="Y39" s="63">
        <f t="shared" si="40"/>
        <v>250</v>
      </c>
      <c r="Z39" s="55" t="str">
        <f t="shared" si="41"/>
        <v>)</v>
      </c>
      <c r="AA39" s="65" t="str">
        <f t="shared" si="42"/>
        <v>(</v>
      </c>
      <c r="AB39" s="56" t="str">
        <f t="shared" si="43"/>
        <v>Si</v>
      </c>
      <c r="AC39" s="66" t="str">
        <f t="shared" si="44"/>
        <v>,</v>
      </c>
      <c r="AD39" s="58">
        <f t="shared" si="45"/>
        <v>7</v>
      </c>
      <c r="AE39" s="67" t="str">
        <f t="shared" si="46"/>
        <v>,</v>
      </c>
      <c r="AF39" s="60">
        <f t="shared" si="47"/>
        <v>350</v>
      </c>
      <c r="AG39" s="60" t="str">
        <f t="shared" si="48"/>
        <v>)</v>
      </c>
      <c r="AH39" s="68" t="str">
        <f t="shared" si="49"/>
        <v/>
      </c>
      <c r="AI39" s="69" t="str">
        <f t="shared" si="50"/>
        <v/>
      </c>
      <c r="AJ39" s="63" t="str">
        <f t="shared" si="51"/>
        <v/>
      </c>
      <c r="AK39" s="63" t="str">
        <f t="shared" si="52"/>
        <v/>
      </c>
      <c r="AL39" s="63" t="str">
        <f t="shared" si="53"/>
        <v/>
      </c>
      <c r="AM39" s="63" t="str">
        <f t="shared" si="54"/>
        <v/>
      </c>
      <c r="AN39" s="63" t="str">
        <f t="shared" si="55"/>
        <v/>
      </c>
    </row>
    <row r="40" spans="1:40" ht="26.5" outlineLevel="1" thickTop="1" thickBot="1" x14ac:dyDescent="0.55000000000000004">
      <c r="A40" s="72"/>
      <c r="B40" s="72"/>
      <c r="C40" s="72"/>
      <c r="D40" s="73"/>
      <c r="E40" s="73"/>
      <c r="F40" s="73"/>
      <c r="G40" s="73"/>
      <c r="H40" s="73"/>
      <c r="I40" s="73"/>
      <c r="J40" s="73"/>
      <c r="K40" s="73"/>
      <c r="L40" s="74" t="s">
        <v>997</v>
      </c>
      <c r="M40" s="55"/>
      <c r="N40" s="56"/>
      <c r="O40" s="57"/>
      <c r="P40" s="58"/>
      <c r="Q40" s="59"/>
      <c r="R40" s="60" t="str">
        <f t="shared" si="6"/>
        <v/>
      </c>
      <c r="S40" s="55"/>
      <c r="T40" s="61"/>
      <c r="U40" s="62"/>
      <c r="V40" s="63"/>
      <c r="W40" s="64"/>
      <c r="X40" s="63"/>
      <c r="Y40" s="63"/>
      <c r="Z40" s="55"/>
      <c r="AA40" s="65"/>
      <c r="AB40" s="56"/>
      <c r="AC40" s="66"/>
      <c r="AD40" s="58"/>
      <c r="AE40" s="67"/>
      <c r="AF40" s="60"/>
      <c r="AG40" s="60"/>
      <c r="AH40" s="68"/>
      <c r="AI40" s="69"/>
      <c r="AJ40" s="63"/>
      <c r="AK40" s="63"/>
      <c r="AL40" s="63"/>
      <c r="AM40" s="63"/>
      <c r="AN40" s="63"/>
    </row>
    <row r="41" spans="1:40" ht="24.5" thickTop="1" thickBot="1" x14ac:dyDescent="0.55000000000000004">
      <c r="C41" s="124" t="s">
        <v>2642</v>
      </c>
      <c r="D41" s="125" t="s">
        <v>1015</v>
      </c>
      <c r="E41" s="51" t="s">
        <v>1016</v>
      </c>
      <c r="F41" s="52" t="s">
        <v>1017</v>
      </c>
      <c r="G41" s="52" t="s">
        <v>1016</v>
      </c>
      <c r="H41" s="51"/>
      <c r="I41" s="51"/>
      <c r="J41" s="53"/>
      <c r="K41" s="53"/>
      <c r="L41" s="54" t="str">
        <f t="shared" ref="L41" si="56">IF(C41="","",_xlfn.CONCAT("            { line: ","""",C41,", ",M41:AN41,""", sC: ","""",B41,"""},"))</f>
        <v xml:space="preserve">            { line: "Tú que comiste con publicanos y pecadores,, (Mi,m,20)(La,m,250)", sC: ""},</v>
      </c>
      <c r="M41" s="55" t="str">
        <f>IF(N41="","","(")</f>
        <v>(</v>
      </c>
      <c r="N41" s="56" t="str">
        <f>IF(D41="","",D41)</f>
        <v>Mi</v>
      </c>
      <c r="O41" s="57" t="str">
        <f>IF(N41="","",",")</f>
        <v>,</v>
      </c>
      <c r="P41" s="58" t="str">
        <f>IF(E41="","",E41)</f>
        <v>m</v>
      </c>
      <c r="Q41" s="59" t="str">
        <f>IF(N41="","",",")</f>
        <v>,</v>
      </c>
      <c r="R41" s="60">
        <f t="shared" si="6"/>
        <v>20</v>
      </c>
      <c r="S41" s="55" t="str">
        <f>IF(N41="","",")")</f>
        <v>)</v>
      </c>
      <c r="T41" s="61" t="str">
        <f>IF(U41="","","(")</f>
        <v>(</v>
      </c>
      <c r="U41" s="62" t="str">
        <f>IF(F41="","",F41)</f>
        <v>La</v>
      </c>
      <c r="V41" s="63" t="str">
        <f>IF(U41="","",",")</f>
        <v>,</v>
      </c>
      <c r="W41" s="64" t="str">
        <f>IF(G41="","",G41)</f>
        <v>m</v>
      </c>
      <c r="X41" s="63" t="str">
        <f>IF(U41="","",",")</f>
        <v>,</v>
      </c>
      <c r="Y41" s="63">
        <f>IF(U41="","",250)</f>
        <v>250</v>
      </c>
      <c r="Z41" s="55" t="str">
        <f>IF(U41="","",")")</f>
        <v>)</v>
      </c>
      <c r="AA41" s="65" t="str">
        <f>IF(AB41="","","(")</f>
        <v/>
      </c>
      <c r="AB41" s="56" t="str">
        <f>IF(H41="","",H41)</f>
        <v/>
      </c>
      <c r="AC41" s="66" t="str">
        <f>IF(AB41="","",",")</f>
        <v/>
      </c>
      <c r="AD41" s="58" t="str">
        <f>IF(I41="","",I41)</f>
        <v/>
      </c>
      <c r="AE41" s="67" t="str">
        <f>IF(AB41="","",",")</f>
        <v/>
      </c>
      <c r="AF41" s="60" t="str">
        <f>IF(AB41="","",350)</f>
        <v/>
      </c>
      <c r="AG41" s="60" t="str">
        <f>IF(AB41="","",")")</f>
        <v/>
      </c>
      <c r="AH41" s="68" t="str">
        <f>IF(AI41="","","(")</f>
        <v/>
      </c>
      <c r="AI41" s="69" t="str">
        <f>IF(J41="","",J41)</f>
        <v/>
      </c>
      <c r="AJ41" s="63" t="str">
        <f>IF(AI41="","",",")</f>
        <v/>
      </c>
      <c r="AK41" s="63" t="str">
        <f>IF(K41="","",K41)</f>
        <v/>
      </c>
      <c r="AL41" s="63" t="str">
        <f>IF(AI41="","",",")</f>
        <v/>
      </c>
      <c r="AM41" s="63" t="str">
        <f>IF(AI41="","",450)</f>
        <v/>
      </c>
      <c r="AN41" s="63" t="str">
        <f>IF(AI41="","",")")</f>
        <v/>
      </c>
    </row>
    <row r="42" spans="1:40" ht="26.5" outlineLevel="1" thickTop="1" thickBot="1" x14ac:dyDescent="0.55000000000000004">
      <c r="A42" s="72"/>
      <c r="B42" s="72"/>
      <c r="C42" s="72"/>
      <c r="D42" s="73"/>
      <c r="E42" s="73"/>
      <c r="F42" s="73"/>
      <c r="G42" s="73"/>
      <c r="H42" s="73"/>
      <c r="I42" s="73"/>
      <c r="J42" s="73"/>
      <c r="K42" s="73"/>
      <c r="L42" s="74" t="s">
        <v>997</v>
      </c>
      <c r="M42" s="55"/>
      <c r="N42" s="56"/>
      <c r="O42" s="57"/>
      <c r="P42" s="58"/>
      <c r="Q42" s="59"/>
      <c r="R42" s="60" t="str">
        <f t="shared" ref="R42:R46" si="57">IF(N42="Do",10,IF(N42="Re",22,IF(N42="Mi",20,IF(N42="Fa",20,IF(N42="Sol",14,IF(N42="La",20,IF(N42="Si",20,IF(N42="Do#",14,IF(N42="Fa#",15,IF(N42="Sol#",20,IF(N42="Si♭",17,"")))))))))))</f>
        <v/>
      </c>
      <c r="S42" s="55"/>
      <c r="T42" s="61"/>
      <c r="U42" s="62"/>
      <c r="V42" s="63"/>
      <c r="W42" s="64"/>
      <c r="X42" s="63"/>
      <c r="Y42" s="63"/>
      <c r="Z42" s="55"/>
      <c r="AA42" s="65"/>
      <c r="AB42" s="56"/>
      <c r="AC42" s="66"/>
      <c r="AD42" s="58"/>
      <c r="AE42" s="67"/>
      <c r="AF42" s="60"/>
      <c r="AG42" s="60"/>
      <c r="AH42" s="68"/>
      <c r="AI42" s="69"/>
      <c r="AJ42" s="63"/>
      <c r="AK42" s="63"/>
      <c r="AL42" s="63"/>
      <c r="AM42" s="63"/>
      <c r="AN42" s="63"/>
    </row>
    <row r="43" spans="1:40" ht="24.5" outlineLevel="1" thickTop="1" thickBot="1" x14ac:dyDescent="0.55000000000000004">
      <c r="C43" s="78" t="s">
        <v>999</v>
      </c>
      <c r="D43" s="79"/>
      <c r="E43" s="79"/>
      <c r="F43" s="79"/>
      <c r="G43" s="79"/>
      <c r="H43" s="79"/>
      <c r="I43" s="79"/>
      <c r="J43" s="79"/>
      <c r="K43" s="79"/>
      <c r="L43" s="134" t="s">
        <v>1000</v>
      </c>
      <c r="M43" s="55" t="str">
        <f t="shared" ref="M43:M45" si="58">IF(N43="","","(")</f>
        <v/>
      </c>
      <c r="N43" s="56" t="str">
        <f t="shared" ref="N43:N45" si="59">IF(D43="","",D43)</f>
        <v/>
      </c>
      <c r="O43" s="57" t="str">
        <f t="shared" ref="O43:O45" si="60">IF(N43="","",",")</f>
        <v/>
      </c>
      <c r="P43" s="58" t="str">
        <f t="shared" ref="P43:P45" si="61">IF(E43="","",E43)</f>
        <v/>
      </c>
      <c r="Q43" s="59" t="str">
        <f t="shared" ref="Q43:Q45" si="62">IF(N43="","",",")</f>
        <v/>
      </c>
      <c r="R43" s="60" t="str">
        <f t="shared" si="57"/>
        <v/>
      </c>
      <c r="S43" s="55" t="str">
        <f t="shared" ref="S43:S45" si="63">IF(N43="","",")")</f>
        <v/>
      </c>
      <c r="T43" s="61" t="str">
        <f t="shared" ref="T43:T45" si="64">IF(U43="","","(")</f>
        <v/>
      </c>
      <c r="U43" s="62" t="str">
        <f t="shared" ref="U43:U45" si="65">IF(F43="","",F43)</f>
        <v/>
      </c>
      <c r="V43" s="63" t="str">
        <f t="shared" ref="V43:V45" si="66">IF(U43="","",",")</f>
        <v/>
      </c>
      <c r="W43" s="64" t="str">
        <f t="shared" ref="W43:W45" si="67">IF(G43="","",G43)</f>
        <v/>
      </c>
      <c r="X43" s="63" t="str">
        <f t="shared" ref="X43:X45" si="68">IF(U43="","",",")</f>
        <v/>
      </c>
      <c r="Y43" s="63" t="str">
        <f t="shared" ref="Y43:Y45" si="69">IF(U43="","",250)</f>
        <v/>
      </c>
      <c r="Z43" s="55" t="str">
        <f t="shared" ref="Z43:Z45" si="70">IF(U43="","",")")</f>
        <v/>
      </c>
      <c r="AA43" s="65" t="str">
        <f t="shared" ref="AA43:AA45" si="71">IF(AB43="","","(")</f>
        <v/>
      </c>
      <c r="AB43" s="56" t="str">
        <f t="shared" ref="AB43:AB45" si="72">IF(H43="","",H43)</f>
        <v/>
      </c>
      <c r="AC43" s="66" t="str">
        <f t="shared" ref="AC43:AC45" si="73">IF(AB43="","",",")</f>
        <v/>
      </c>
      <c r="AD43" s="58" t="str">
        <f t="shared" ref="AD43:AD45" si="74">IF(I43="","",I43)</f>
        <v/>
      </c>
      <c r="AE43" s="67" t="str">
        <f t="shared" ref="AE43:AE45" si="75">IF(AB43="","",",")</f>
        <v/>
      </c>
      <c r="AF43" s="60" t="str">
        <f t="shared" ref="AF43:AF45" si="76">IF(AB43="","",350)</f>
        <v/>
      </c>
      <c r="AG43" s="60" t="str">
        <f t="shared" ref="AG43:AG45" si="77">IF(AB43="","",")")</f>
        <v/>
      </c>
      <c r="AH43" s="68" t="str">
        <f t="shared" ref="AH43:AH45" si="78">IF(AI43="","","(")</f>
        <v/>
      </c>
      <c r="AI43" s="69" t="str">
        <f t="shared" ref="AI43:AI45" si="79">IF(J43="","",J43)</f>
        <v/>
      </c>
      <c r="AJ43" s="63" t="str">
        <f t="shared" ref="AJ43:AJ45" si="80">IF(AI43="","",",")</f>
        <v/>
      </c>
      <c r="AK43" s="63" t="str">
        <f t="shared" ref="AK43:AK45" si="81">IF(K43="","",K43)</f>
        <v/>
      </c>
      <c r="AL43" s="63" t="str">
        <f t="shared" ref="AL43:AL45" si="82">IF(AI43="","",",")</f>
        <v/>
      </c>
      <c r="AM43" s="63" t="str">
        <f t="shared" ref="AM43:AM45" si="83">IF(AI43="","",450)</f>
        <v/>
      </c>
      <c r="AN43" s="63" t="str">
        <f t="shared" ref="AN43:AN45" si="84">IF(AI43="","",")")</f>
        <v/>
      </c>
    </row>
    <row r="44" spans="1:40" ht="24.5" outlineLevel="1" thickTop="1" thickBot="1" x14ac:dyDescent="0.55000000000000004">
      <c r="B44" t="s">
        <v>1001</v>
      </c>
      <c r="C44" s="81" t="s">
        <v>2656</v>
      </c>
      <c r="D44" s="82" t="s">
        <v>988</v>
      </c>
      <c r="E44" s="82">
        <v>7</v>
      </c>
      <c r="F44" s="82"/>
      <c r="G44" s="82"/>
      <c r="H44" s="82"/>
      <c r="I44" s="82"/>
      <c r="J44" s="82"/>
      <c r="K44" s="82"/>
      <c r="L44" s="135" t="str">
        <f>IF(C44="","",_xlfn.CONCAT("       triggerLine: ","""",C44,", ",M44:AN44,""", sC: ","""",B44,""", lines: ["))</f>
        <v xml:space="preserve">       triggerLine: "TEN PIEDAD DE MÍ, (Si,7,20)", sC: "ta as", lines: [</v>
      </c>
      <c r="M44" s="55" t="str">
        <f t="shared" si="58"/>
        <v>(</v>
      </c>
      <c r="N44" s="56" t="str">
        <f t="shared" si="59"/>
        <v>Si</v>
      </c>
      <c r="O44" s="57" t="str">
        <f t="shared" si="60"/>
        <v>,</v>
      </c>
      <c r="P44" s="58">
        <f t="shared" si="61"/>
        <v>7</v>
      </c>
      <c r="Q44" s="59" t="str">
        <f t="shared" si="62"/>
        <v>,</v>
      </c>
      <c r="R44" s="60">
        <f t="shared" si="57"/>
        <v>20</v>
      </c>
      <c r="S44" s="55" t="str">
        <f t="shared" si="63"/>
        <v>)</v>
      </c>
      <c r="T44" s="61" t="str">
        <f t="shared" si="64"/>
        <v/>
      </c>
      <c r="U44" s="62" t="str">
        <f t="shared" si="65"/>
        <v/>
      </c>
      <c r="V44" s="63" t="str">
        <f t="shared" si="66"/>
        <v/>
      </c>
      <c r="W44" s="64" t="str">
        <f t="shared" si="67"/>
        <v/>
      </c>
      <c r="X44" s="63" t="str">
        <f t="shared" si="68"/>
        <v/>
      </c>
      <c r="Y44" s="63" t="str">
        <f t="shared" si="69"/>
        <v/>
      </c>
      <c r="Z44" s="55" t="str">
        <f t="shared" si="70"/>
        <v/>
      </c>
      <c r="AA44" s="65" t="str">
        <f t="shared" si="71"/>
        <v/>
      </c>
      <c r="AB44" s="56" t="str">
        <f t="shared" si="72"/>
        <v/>
      </c>
      <c r="AC44" s="66" t="str">
        <f t="shared" si="73"/>
        <v/>
      </c>
      <c r="AD44" s="58" t="str">
        <f t="shared" si="74"/>
        <v/>
      </c>
      <c r="AE44" s="67" t="str">
        <f t="shared" si="75"/>
        <v/>
      </c>
      <c r="AF44" s="60" t="str">
        <f t="shared" si="76"/>
        <v/>
      </c>
      <c r="AG44" s="60" t="str">
        <f t="shared" si="77"/>
        <v/>
      </c>
      <c r="AH44" s="68" t="str">
        <f t="shared" si="78"/>
        <v/>
      </c>
      <c r="AI44" s="69" t="str">
        <f t="shared" si="79"/>
        <v/>
      </c>
      <c r="AJ44" s="63" t="str">
        <f t="shared" si="80"/>
        <v/>
      </c>
      <c r="AK44" s="63" t="str">
        <f t="shared" si="81"/>
        <v/>
      </c>
      <c r="AL44" s="63" t="str">
        <f t="shared" si="82"/>
        <v/>
      </c>
      <c r="AM44" s="63" t="str">
        <f t="shared" si="83"/>
        <v/>
      </c>
      <c r="AN44" s="63" t="str">
        <f t="shared" si="84"/>
        <v/>
      </c>
    </row>
    <row r="45" spans="1:40" ht="24.5" outlineLevel="1" thickTop="1" thickBot="1" x14ac:dyDescent="0.55000000000000004">
      <c r="B45" t="s">
        <v>1003</v>
      </c>
      <c r="C45" s="92" t="s">
        <v>2639</v>
      </c>
      <c r="D45" s="82" t="s">
        <v>988</v>
      </c>
      <c r="E45" s="82">
        <v>7</v>
      </c>
      <c r="F45" s="82" t="s">
        <v>1017</v>
      </c>
      <c r="G45" s="82" t="s">
        <v>1016</v>
      </c>
      <c r="H45" s="82" t="s">
        <v>988</v>
      </c>
      <c r="I45" s="82">
        <v>7</v>
      </c>
      <c r="J45" s="82"/>
      <c r="K45" s="82"/>
      <c r="L45" s="137" t="str">
        <f>IF(C45="","",_xlfn.CONCAT("            { line: ","""",C45,", ",M45:AN45,""", sC: ","""",B45,"""},  ]},"))</f>
        <v xml:space="preserve">            { line: "TEN PIEDAD DE MÍ, QUE SOY UN PECADOR., (Si,7,20)(La,m,250)(Si,7,350)", sC: "as"},  ]},</v>
      </c>
      <c r="M45" s="55" t="str">
        <f t="shared" si="58"/>
        <v>(</v>
      </c>
      <c r="N45" s="56" t="str">
        <f t="shared" si="59"/>
        <v>Si</v>
      </c>
      <c r="O45" s="57" t="str">
        <f t="shared" si="60"/>
        <v>,</v>
      </c>
      <c r="P45" s="58">
        <f t="shared" si="61"/>
        <v>7</v>
      </c>
      <c r="Q45" s="59" t="str">
        <f t="shared" si="62"/>
        <v>,</v>
      </c>
      <c r="R45" s="60">
        <f t="shared" si="57"/>
        <v>20</v>
      </c>
      <c r="S45" s="55" t="str">
        <f t="shared" si="63"/>
        <v>)</v>
      </c>
      <c r="T45" s="61" t="str">
        <f t="shared" si="64"/>
        <v>(</v>
      </c>
      <c r="U45" s="62" t="str">
        <f t="shared" si="65"/>
        <v>La</v>
      </c>
      <c r="V45" s="63" t="str">
        <f t="shared" si="66"/>
        <v>,</v>
      </c>
      <c r="W45" s="64" t="str">
        <f t="shared" si="67"/>
        <v>m</v>
      </c>
      <c r="X45" s="63" t="str">
        <f t="shared" si="68"/>
        <v>,</v>
      </c>
      <c r="Y45" s="63">
        <f t="shared" si="69"/>
        <v>250</v>
      </c>
      <c r="Z45" s="55" t="str">
        <f t="shared" si="70"/>
        <v>)</v>
      </c>
      <c r="AA45" s="65" t="str">
        <f t="shared" si="71"/>
        <v>(</v>
      </c>
      <c r="AB45" s="56" t="str">
        <f t="shared" si="72"/>
        <v>Si</v>
      </c>
      <c r="AC45" s="66" t="str">
        <f t="shared" si="73"/>
        <v>,</v>
      </c>
      <c r="AD45" s="58">
        <f t="shared" si="74"/>
        <v>7</v>
      </c>
      <c r="AE45" s="67" t="str">
        <f t="shared" si="75"/>
        <v>,</v>
      </c>
      <c r="AF45" s="60">
        <f t="shared" si="76"/>
        <v>350</v>
      </c>
      <c r="AG45" s="60" t="str">
        <f t="shared" si="77"/>
        <v>)</v>
      </c>
      <c r="AH45" s="68" t="str">
        <f t="shared" si="78"/>
        <v/>
      </c>
      <c r="AI45" s="69" t="str">
        <f t="shared" si="79"/>
        <v/>
      </c>
      <c r="AJ45" s="63" t="str">
        <f t="shared" si="80"/>
        <v/>
      </c>
      <c r="AK45" s="63" t="str">
        <f t="shared" si="81"/>
        <v/>
      </c>
      <c r="AL45" s="63" t="str">
        <f t="shared" si="82"/>
        <v/>
      </c>
      <c r="AM45" s="63" t="str">
        <f t="shared" si="83"/>
        <v/>
      </c>
      <c r="AN45" s="63" t="str">
        <f t="shared" si="84"/>
        <v/>
      </c>
    </row>
    <row r="46" spans="1:40" ht="26.5" outlineLevel="1" thickTop="1" thickBot="1" x14ac:dyDescent="0.55000000000000004">
      <c r="A46" s="72"/>
      <c r="B46" s="72"/>
      <c r="C46" s="72"/>
      <c r="D46" s="73"/>
      <c r="E46" s="73"/>
      <c r="F46" s="73"/>
      <c r="G46" s="73"/>
      <c r="H46" s="73"/>
      <c r="I46" s="73"/>
      <c r="J46" s="73"/>
      <c r="K46" s="73"/>
      <c r="L46" s="74" t="s">
        <v>997</v>
      </c>
      <c r="M46" s="55"/>
      <c r="N46" s="56"/>
      <c r="O46" s="57"/>
      <c r="P46" s="58"/>
      <c r="Q46" s="59"/>
      <c r="R46" s="60" t="str">
        <f t="shared" si="57"/>
        <v/>
      </c>
      <c r="S46" s="55"/>
      <c r="T46" s="61"/>
      <c r="U46" s="62"/>
      <c r="V46" s="63"/>
      <c r="W46" s="64"/>
      <c r="X46" s="63"/>
      <c r="Y46" s="63"/>
      <c r="Z46" s="55"/>
      <c r="AA46" s="65"/>
      <c r="AB46" s="56"/>
      <c r="AC46" s="66"/>
      <c r="AD46" s="58"/>
      <c r="AE46" s="67"/>
      <c r="AF46" s="60"/>
      <c r="AG46" s="60"/>
      <c r="AH46" s="68"/>
      <c r="AI46" s="69"/>
      <c r="AJ46" s="63"/>
      <c r="AK46" s="63"/>
      <c r="AL46" s="63"/>
      <c r="AM46" s="63"/>
      <c r="AN46" s="63"/>
    </row>
    <row r="47" spans="1:40" ht="24.5" thickTop="1" thickBot="1" x14ac:dyDescent="0.55000000000000004">
      <c r="C47" s="124" t="s">
        <v>2643</v>
      </c>
      <c r="D47" s="125" t="s">
        <v>1015</v>
      </c>
      <c r="E47" s="51" t="s">
        <v>1016</v>
      </c>
      <c r="F47" s="52" t="s">
        <v>1017</v>
      </c>
      <c r="G47" s="52" t="s">
        <v>1016</v>
      </c>
      <c r="H47" s="51"/>
      <c r="I47" s="51"/>
      <c r="J47" s="53"/>
      <c r="K47" s="53"/>
      <c r="L47" s="77" t="str">
        <f>IF(C47="","",_xlfn.CONCAT("            { line: ","""",C47,", ",M47:AN47,""", sC: ","""",B47,"""},"))</f>
        <v xml:space="preserve">            { line: "Tú que llevaste la salvación a la casa de Zaqueo,, (Mi,m,20)(La,m,250)", sC: ""},</v>
      </c>
      <c r="M47" s="55" t="str">
        <f t="shared" ref="M47" si="85">IF(N47="","","(")</f>
        <v>(</v>
      </c>
      <c r="N47" s="56" t="str">
        <f t="shared" ref="N47" si="86">IF(D47="","",D47)</f>
        <v>Mi</v>
      </c>
      <c r="O47" s="57" t="str">
        <f t="shared" ref="O47" si="87">IF(N47="","",",")</f>
        <v>,</v>
      </c>
      <c r="P47" s="58" t="str">
        <f t="shared" ref="P47" si="88">IF(E47="","",E47)</f>
        <v>m</v>
      </c>
      <c r="Q47" s="59" t="str">
        <f t="shared" ref="Q47" si="89">IF(N47="","",",")</f>
        <v>,</v>
      </c>
      <c r="R47" s="60">
        <f t="shared" si="6"/>
        <v>20</v>
      </c>
      <c r="S47" s="55" t="str">
        <f t="shared" ref="S47" si="90">IF(N47="","",")")</f>
        <v>)</v>
      </c>
      <c r="T47" s="61" t="str">
        <f t="shared" ref="T47" si="91">IF(U47="","","(")</f>
        <v>(</v>
      </c>
      <c r="U47" s="62" t="str">
        <f t="shared" ref="U47" si="92">IF(F47="","",F47)</f>
        <v>La</v>
      </c>
      <c r="V47" s="63" t="str">
        <f t="shared" ref="V47" si="93">IF(U47="","",",")</f>
        <v>,</v>
      </c>
      <c r="W47" s="64" t="str">
        <f t="shared" ref="W47" si="94">IF(G47="","",G47)</f>
        <v>m</v>
      </c>
      <c r="X47" s="63" t="str">
        <f t="shared" ref="X47" si="95">IF(U47="","",",")</f>
        <v>,</v>
      </c>
      <c r="Y47" s="63">
        <f t="shared" ref="Y47" si="96">IF(U47="","",250)</f>
        <v>250</v>
      </c>
      <c r="Z47" s="55" t="str">
        <f t="shared" ref="Z47" si="97">IF(U47="","",")")</f>
        <v>)</v>
      </c>
      <c r="AA47" s="65" t="str">
        <f t="shared" ref="AA47" si="98">IF(AB47="","","(")</f>
        <v/>
      </c>
      <c r="AB47" s="56" t="str">
        <f t="shared" ref="AB47" si="99">IF(H47="","",H47)</f>
        <v/>
      </c>
      <c r="AC47" s="66" t="str">
        <f t="shared" ref="AC47" si="100">IF(AB47="","",",")</f>
        <v/>
      </c>
      <c r="AD47" s="58" t="str">
        <f t="shared" ref="AD47" si="101">IF(I47="","",I47)</f>
        <v/>
      </c>
      <c r="AE47" s="67" t="str">
        <f t="shared" ref="AE47" si="102">IF(AB47="","",",")</f>
        <v/>
      </c>
      <c r="AF47" s="60" t="str">
        <f t="shared" ref="AF47" si="103">IF(AB47="","",350)</f>
        <v/>
      </c>
      <c r="AG47" s="60" t="str">
        <f t="shared" ref="AG47" si="104">IF(AB47="","",")")</f>
        <v/>
      </c>
      <c r="AH47" s="68" t="str">
        <f t="shared" ref="AH47" si="105">IF(AI47="","","(")</f>
        <v/>
      </c>
      <c r="AI47" s="69" t="str">
        <f t="shared" ref="AI47" si="106">IF(J47="","",J47)</f>
        <v/>
      </c>
      <c r="AJ47" s="63" t="str">
        <f t="shared" ref="AJ47" si="107">IF(AI47="","",",")</f>
        <v/>
      </c>
      <c r="AK47" s="63" t="str">
        <f t="shared" ref="AK47" si="108">IF(K47="","",K47)</f>
        <v/>
      </c>
      <c r="AL47" s="63" t="str">
        <f t="shared" ref="AL47" si="109">IF(AI47="","",",")</f>
        <v/>
      </c>
      <c r="AM47" s="63" t="str">
        <f t="shared" ref="AM47" si="110">IF(AI47="","",450)</f>
        <v/>
      </c>
      <c r="AN47" s="63" t="str">
        <f t="shared" ref="AN47" si="111">IF(AI47="","",")")</f>
        <v/>
      </c>
    </row>
    <row r="48" spans="1:40" ht="26.5" outlineLevel="1" thickTop="1" thickBot="1" x14ac:dyDescent="0.55000000000000004">
      <c r="A48" s="72"/>
      <c r="B48" s="72"/>
      <c r="C48" s="72"/>
      <c r="D48" s="73"/>
      <c r="E48" s="73"/>
      <c r="F48" s="73"/>
      <c r="G48" s="73"/>
      <c r="H48" s="73"/>
      <c r="I48" s="73"/>
      <c r="J48" s="73"/>
      <c r="K48" s="73"/>
      <c r="L48" s="74" t="s">
        <v>997</v>
      </c>
      <c r="M48" s="55"/>
      <c r="N48" s="56"/>
      <c r="O48" s="57"/>
      <c r="P48" s="58"/>
      <c r="Q48" s="59"/>
      <c r="R48" s="60" t="str">
        <f t="shared" si="6"/>
        <v/>
      </c>
      <c r="S48" s="55"/>
      <c r="T48" s="61"/>
      <c r="U48" s="62"/>
      <c r="V48" s="63"/>
      <c r="W48" s="64"/>
      <c r="X48" s="63"/>
      <c r="Y48" s="63"/>
      <c r="Z48" s="55"/>
      <c r="AA48" s="65"/>
      <c r="AB48" s="56"/>
      <c r="AC48" s="66"/>
      <c r="AD48" s="58"/>
      <c r="AE48" s="67"/>
      <c r="AF48" s="60"/>
      <c r="AG48" s="60"/>
      <c r="AH48" s="68"/>
      <c r="AI48" s="69"/>
      <c r="AJ48" s="63"/>
      <c r="AK48" s="63"/>
      <c r="AL48" s="63"/>
      <c r="AM48" s="63"/>
      <c r="AN48" s="63"/>
    </row>
    <row r="49" spans="1:40" ht="24.5" outlineLevel="1" thickTop="1" thickBot="1" x14ac:dyDescent="0.55000000000000004">
      <c r="C49" s="78" t="s">
        <v>999</v>
      </c>
      <c r="D49" s="79"/>
      <c r="E49" s="79"/>
      <c r="F49" s="79"/>
      <c r="G49" s="79"/>
      <c r="H49" s="79"/>
      <c r="I49" s="79"/>
      <c r="J49" s="79"/>
      <c r="K49" s="79"/>
      <c r="L49" s="134" t="s">
        <v>1000</v>
      </c>
      <c r="M49" s="55" t="str">
        <f t="shared" ref="M49:M51" si="112">IF(N49="","","(")</f>
        <v/>
      </c>
      <c r="N49" s="56" t="str">
        <f t="shared" ref="N49:N51" si="113">IF(D49="","",D49)</f>
        <v/>
      </c>
      <c r="O49" s="57" t="str">
        <f t="shared" ref="O49:O51" si="114">IF(N49="","",",")</f>
        <v/>
      </c>
      <c r="P49" s="58" t="str">
        <f t="shared" ref="P49:P51" si="115">IF(E49="","",E49)</f>
        <v/>
      </c>
      <c r="Q49" s="59" t="str">
        <f t="shared" ref="Q49:Q51" si="116">IF(N49="","",",")</f>
        <v/>
      </c>
      <c r="R49" s="60" t="str">
        <f t="shared" si="6"/>
        <v/>
      </c>
      <c r="S49" s="55" t="str">
        <f t="shared" ref="S49:S51" si="117">IF(N49="","",")")</f>
        <v/>
      </c>
      <c r="T49" s="61" t="str">
        <f t="shared" ref="T49:T51" si="118">IF(U49="","","(")</f>
        <v/>
      </c>
      <c r="U49" s="62" t="str">
        <f t="shared" ref="U49:U51" si="119">IF(F49="","",F49)</f>
        <v/>
      </c>
      <c r="V49" s="63" t="str">
        <f t="shared" ref="V49:V51" si="120">IF(U49="","",",")</f>
        <v/>
      </c>
      <c r="W49" s="64" t="str">
        <f t="shared" ref="W49:W51" si="121">IF(G49="","",G49)</f>
        <v/>
      </c>
      <c r="X49" s="63" t="str">
        <f t="shared" ref="X49:X51" si="122">IF(U49="","",",")</f>
        <v/>
      </c>
      <c r="Y49" s="63" t="str">
        <f t="shared" ref="Y49:Y51" si="123">IF(U49="","",250)</f>
        <v/>
      </c>
      <c r="Z49" s="55" t="str">
        <f t="shared" ref="Z49:Z51" si="124">IF(U49="","",")")</f>
        <v/>
      </c>
      <c r="AA49" s="65" t="str">
        <f t="shared" ref="AA49:AA51" si="125">IF(AB49="","","(")</f>
        <v/>
      </c>
      <c r="AB49" s="56" t="str">
        <f t="shared" ref="AB49:AB51" si="126">IF(H49="","",H49)</f>
        <v/>
      </c>
      <c r="AC49" s="66" t="str">
        <f t="shared" ref="AC49:AC51" si="127">IF(AB49="","",",")</f>
        <v/>
      </c>
      <c r="AD49" s="58" t="str">
        <f t="shared" ref="AD49:AD51" si="128">IF(I49="","",I49)</f>
        <v/>
      </c>
      <c r="AE49" s="67" t="str">
        <f t="shared" ref="AE49:AE51" si="129">IF(AB49="","",",")</f>
        <v/>
      </c>
      <c r="AF49" s="60" t="str">
        <f t="shared" ref="AF49:AF51" si="130">IF(AB49="","",350)</f>
        <v/>
      </c>
      <c r="AG49" s="60" t="str">
        <f t="shared" ref="AG49:AG51" si="131">IF(AB49="","",")")</f>
        <v/>
      </c>
      <c r="AH49" s="68" t="str">
        <f t="shared" ref="AH49:AH51" si="132">IF(AI49="","","(")</f>
        <v/>
      </c>
      <c r="AI49" s="69" t="str">
        <f t="shared" ref="AI49:AI51" si="133">IF(J49="","",J49)</f>
        <v/>
      </c>
      <c r="AJ49" s="63" t="str">
        <f t="shared" ref="AJ49:AJ51" si="134">IF(AI49="","",",")</f>
        <v/>
      </c>
      <c r="AK49" s="63" t="str">
        <f t="shared" ref="AK49:AK51" si="135">IF(K49="","",K49)</f>
        <v/>
      </c>
      <c r="AL49" s="63" t="str">
        <f t="shared" ref="AL49:AL51" si="136">IF(AI49="","",",")</f>
        <v/>
      </c>
      <c r="AM49" s="63" t="str">
        <f t="shared" ref="AM49:AM51" si="137">IF(AI49="","",450)</f>
        <v/>
      </c>
      <c r="AN49" s="63" t="str">
        <f t="shared" ref="AN49:AN51" si="138">IF(AI49="","",")")</f>
        <v/>
      </c>
    </row>
    <row r="50" spans="1:40" ht="24.5" outlineLevel="1" thickTop="1" thickBot="1" x14ac:dyDescent="0.55000000000000004">
      <c r="B50" t="s">
        <v>1001</v>
      </c>
      <c r="C50" s="81" t="s">
        <v>2656</v>
      </c>
      <c r="D50" s="82" t="s">
        <v>988</v>
      </c>
      <c r="E50" s="82">
        <v>7</v>
      </c>
      <c r="F50" s="82"/>
      <c r="G50" s="82"/>
      <c r="H50" s="82"/>
      <c r="I50" s="82"/>
      <c r="J50" s="82"/>
      <c r="K50" s="82"/>
      <c r="L50" s="135" t="str">
        <f>IF(C50="","",_xlfn.CONCAT("       triggerLine: ","""",C50,", ",M50:AN50,""", sC: ","""",B50,""", lines: ["))</f>
        <v xml:space="preserve">       triggerLine: "TEN PIEDAD DE MÍ, (Si,7,20)", sC: "ta as", lines: [</v>
      </c>
      <c r="M50" s="55" t="str">
        <f t="shared" si="112"/>
        <v>(</v>
      </c>
      <c r="N50" s="56" t="str">
        <f t="shared" si="113"/>
        <v>Si</v>
      </c>
      <c r="O50" s="57" t="str">
        <f t="shared" si="114"/>
        <v>,</v>
      </c>
      <c r="P50" s="58">
        <f t="shared" si="115"/>
        <v>7</v>
      </c>
      <c r="Q50" s="59" t="str">
        <f t="shared" si="116"/>
        <v>,</v>
      </c>
      <c r="R50" s="60">
        <f t="shared" si="6"/>
        <v>20</v>
      </c>
      <c r="S50" s="55" t="str">
        <f t="shared" si="117"/>
        <v>)</v>
      </c>
      <c r="T50" s="61" t="str">
        <f t="shared" si="118"/>
        <v/>
      </c>
      <c r="U50" s="62" t="str">
        <f t="shared" si="119"/>
        <v/>
      </c>
      <c r="V50" s="63" t="str">
        <f t="shared" si="120"/>
        <v/>
      </c>
      <c r="W50" s="64" t="str">
        <f t="shared" si="121"/>
        <v/>
      </c>
      <c r="X50" s="63" t="str">
        <f t="shared" si="122"/>
        <v/>
      </c>
      <c r="Y50" s="63" t="str">
        <f t="shared" si="123"/>
        <v/>
      </c>
      <c r="Z50" s="55" t="str">
        <f t="shared" si="124"/>
        <v/>
      </c>
      <c r="AA50" s="65" t="str">
        <f t="shared" si="125"/>
        <v/>
      </c>
      <c r="AB50" s="56" t="str">
        <f t="shared" si="126"/>
        <v/>
      </c>
      <c r="AC50" s="66" t="str">
        <f t="shared" si="127"/>
        <v/>
      </c>
      <c r="AD50" s="58" t="str">
        <f t="shared" si="128"/>
        <v/>
      </c>
      <c r="AE50" s="67" t="str">
        <f t="shared" si="129"/>
        <v/>
      </c>
      <c r="AF50" s="60" t="str">
        <f t="shared" si="130"/>
        <v/>
      </c>
      <c r="AG50" s="60" t="str">
        <f t="shared" si="131"/>
        <v/>
      </c>
      <c r="AH50" s="68" t="str">
        <f t="shared" si="132"/>
        <v/>
      </c>
      <c r="AI50" s="69" t="str">
        <f t="shared" si="133"/>
        <v/>
      </c>
      <c r="AJ50" s="63" t="str">
        <f t="shared" si="134"/>
        <v/>
      </c>
      <c r="AK50" s="63" t="str">
        <f t="shared" si="135"/>
        <v/>
      </c>
      <c r="AL50" s="63" t="str">
        <f t="shared" si="136"/>
        <v/>
      </c>
      <c r="AM50" s="63" t="str">
        <f t="shared" si="137"/>
        <v/>
      </c>
      <c r="AN50" s="63" t="str">
        <f t="shared" si="138"/>
        <v/>
      </c>
    </row>
    <row r="51" spans="1:40" ht="24.5" outlineLevel="1" thickTop="1" thickBot="1" x14ac:dyDescent="0.55000000000000004">
      <c r="B51" t="s">
        <v>1003</v>
      </c>
      <c r="C51" s="92" t="s">
        <v>2639</v>
      </c>
      <c r="D51" s="82" t="s">
        <v>988</v>
      </c>
      <c r="E51" s="82">
        <v>7</v>
      </c>
      <c r="F51" s="82" t="s">
        <v>1017</v>
      </c>
      <c r="G51" s="82" t="s">
        <v>1016</v>
      </c>
      <c r="H51" s="82" t="s">
        <v>988</v>
      </c>
      <c r="I51" s="82">
        <v>7</v>
      </c>
      <c r="J51" s="82"/>
      <c r="K51" s="82"/>
      <c r="L51" s="137" t="str">
        <f>IF(C51="","",_xlfn.CONCAT("            { line: ","""",C51,", ",M51:AN51,""", sC: ","""",B51,"""},  ]},"))</f>
        <v xml:space="preserve">            { line: "TEN PIEDAD DE MÍ, QUE SOY UN PECADOR., (Si,7,20)(La,m,250)(Si,7,350)", sC: "as"},  ]},</v>
      </c>
      <c r="M51" s="55" t="str">
        <f t="shared" si="112"/>
        <v>(</v>
      </c>
      <c r="N51" s="56" t="str">
        <f t="shared" si="113"/>
        <v>Si</v>
      </c>
      <c r="O51" s="57" t="str">
        <f t="shared" si="114"/>
        <v>,</v>
      </c>
      <c r="P51" s="58">
        <f t="shared" si="115"/>
        <v>7</v>
      </c>
      <c r="Q51" s="59" t="str">
        <f t="shared" si="116"/>
        <v>,</v>
      </c>
      <c r="R51" s="60">
        <f t="shared" si="6"/>
        <v>20</v>
      </c>
      <c r="S51" s="55" t="str">
        <f t="shared" si="117"/>
        <v>)</v>
      </c>
      <c r="T51" s="61" t="str">
        <f t="shared" si="118"/>
        <v>(</v>
      </c>
      <c r="U51" s="62" t="str">
        <f t="shared" si="119"/>
        <v>La</v>
      </c>
      <c r="V51" s="63" t="str">
        <f t="shared" si="120"/>
        <v>,</v>
      </c>
      <c r="W51" s="64" t="str">
        <f t="shared" si="121"/>
        <v>m</v>
      </c>
      <c r="X51" s="63" t="str">
        <f t="shared" si="122"/>
        <v>,</v>
      </c>
      <c r="Y51" s="63">
        <f t="shared" si="123"/>
        <v>250</v>
      </c>
      <c r="Z51" s="55" t="str">
        <f t="shared" si="124"/>
        <v>)</v>
      </c>
      <c r="AA51" s="65" t="str">
        <f t="shared" si="125"/>
        <v>(</v>
      </c>
      <c r="AB51" s="56" t="str">
        <f t="shared" si="126"/>
        <v>Si</v>
      </c>
      <c r="AC51" s="66" t="str">
        <f t="shared" si="127"/>
        <v>,</v>
      </c>
      <c r="AD51" s="58">
        <f t="shared" si="128"/>
        <v>7</v>
      </c>
      <c r="AE51" s="67" t="str">
        <f t="shared" si="129"/>
        <v>,</v>
      </c>
      <c r="AF51" s="60">
        <f t="shared" si="130"/>
        <v>350</v>
      </c>
      <c r="AG51" s="60" t="str">
        <f t="shared" si="131"/>
        <v>)</v>
      </c>
      <c r="AH51" s="68" t="str">
        <f t="shared" si="132"/>
        <v/>
      </c>
      <c r="AI51" s="69" t="str">
        <f t="shared" si="133"/>
        <v/>
      </c>
      <c r="AJ51" s="63" t="str">
        <f t="shared" si="134"/>
        <v/>
      </c>
      <c r="AK51" s="63" t="str">
        <f t="shared" si="135"/>
        <v/>
      </c>
      <c r="AL51" s="63" t="str">
        <f t="shared" si="136"/>
        <v/>
      </c>
      <c r="AM51" s="63" t="str">
        <f t="shared" si="137"/>
        <v/>
      </c>
      <c r="AN51" s="63" t="str">
        <f t="shared" si="138"/>
        <v/>
      </c>
    </row>
    <row r="52" spans="1:40" ht="26.5" outlineLevel="1" thickTop="1" thickBot="1" x14ac:dyDescent="0.55000000000000004">
      <c r="A52" s="72"/>
      <c r="B52" s="72"/>
      <c r="C52" s="72"/>
      <c r="D52" s="73"/>
      <c r="E52" s="73"/>
      <c r="F52" s="73"/>
      <c r="G52" s="73"/>
      <c r="H52" s="73"/>
      <c r="I52" s="73"/>
      <c r="J52" s="73"/>
      <c r="K52" s="73"/>
      <c r="L52" s="74" t="s">
        <v>997</v>
      </c>
      <c r="M52" s="55"/>
      <c r="N52" s="56"/>
      <c r="O52" s="57"/>
      <c r="P52" s="58"/>
      <c r="Q52" s="59"/>
      <c r="R52" s="60" t="str">
        <f t="shared" si="6"/>
        <v/>
      </c>
      <c r="S52" s="55"/>
      <c r="T52" s="61"/>
      <c r="U52" s="62"/>
      <c r="V52" s="63"/>
      <c r="W52" s="64"/>
      <c r="X52" s="63"/>
      <c r="Y52" s="63"/>
      <c r="Z52" s="55"/>
      <c r="AA52" s="65"/>
      <c r="AB52" s="56"/>
      <c r="AC52" s="66"/>
      <c r="AD52" s="58"/>
      <c r="AE52" s="67"/>
      <c r="AF52" s="60"/>
      <c r="AG52" s="60"/>
      <c r="AH52" s="68"/>
      <c r="AI52" s="69"/>
      <c r="AJ52" s="63"/>
      <c r="AK52" s="63"/>
      <c r="AL52" s="63"/>
      <c r="AM52" s="63"/>
      <c r="AN52" s="63"/>
    </row>
    <row r="53" spans="1:40" ht="24.5" thickTop="1" thickBot="1" x14ac:dyDescent="0.55000000000000004">
      <c r="C53" s="124" t="s">
        <v>2644</v>
      </c>
      <c r="D53" s="125" t="s">
        <v>1015</v>
      </c>
      <c r="E53" s="51" t="s">
        <v>1016</v>
      </c>
      <c r="F53" s="52" t="s">
        <v>1017</v>
      </c>
      <c r="G53" s="52" t="s">
        <v>1016</v>
      </c>
      <c r="H53" s="51"/>
      <c r="I53" s="51"/>
      <c r="J53" s="53"/>
      <c r="K53" s="53"/>
      <c r="L53" s="54" t="str">
        <f t="shared" ref="L53:L59" si="139">IF(C53="","",_xlfn.CONCAT("            { line: ","""",C53,", ",M53:AN53,""", sC: ","""",B53,"""},"))</f>
        <v xml:space="preserve">            { line: "Tú que de la muerte llamaste a Lázaro,, (Mi,m,20)(La,m,250)", sC: ""},</v>
      </c>
      <c r="M53" s="55" t="str">
        <f>IF(N53="","","(")</f>
        <v>(</v>
      </c>
      <c r="N53" s="56" t="str">
        <f>IF(D53="","",D53)</f>
        <v>Mi</v>
      </c>
      <c r="O53" s="57" t="str">
        <f>IF(N53="","",",")</f>
        <v>,</v>
      </c>
      <c r="P53" s="58" t="str">
        <f>IF(E53="","",E53)</f>
        <v>m</v>
      </c>
      <c r="Q53" s="59" t="str">
        <f>IF(N53="","",",")</f>
        <v>,</v>
      </c>
      <c r="R53" s="60">
        <f t="shared" si="6"/>
        <v>20</v>
      </c>
      <c r="S53" s="55" t="str">
        <f>IF(N53="","",")")</f>
        <v>)</v>
      </c>
      <c r="T53" s="61" t="str">
        <f>IF(U53="","","(")</f>
        <v>(</v>
      </c>
      <c r="U53" s="62" t="str">
        <f>IF(F53="","",F53)</f>
        <v>La</v>
      </c>
      <c r="V53" s="63" t="str">
        <f>IF(U53="","",",")</f>
        <v>,</v>
      </c>
      <c r="W53" s="64" t="str">
        <f>IF(G53="","",G53)</f>
        <v>m</v>
      </c>
      <c r="X53" s="63" t="str">
        <f>IF(U53="","",",")</f>
        <v>,</v>
      </c>
      <c r="Y53" s="63">
        <f>IF(U53="","",250)</f>
        <v>250</v>
      </c>
      <c r="Z53" s="55" t="str">
        <f>IF(U53="","",")")</f>
        <v>)</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6.5" outlineLevel="1" thickTop="1" thickBot="1" x14ac:dyDescent="0.55000000000000004">
      <c r="A54" s="72"/>
      <c r="B54" s="72"/>
      <c r="C54" s="72"/>
      <c r="D54" s="73"/>
      <c r="E54" s="73"/>
      <c r="F54" s="73"/>
      <c r="G54" s="73"/>
      <c r="H54" s="73"/>
      <c r="I54" s="73"/>
      <c r="J54" s="73"/>
      <c r="K54" s="73"/>
      <c r="L54" s="74" t="s">
        <v>997</v>
      </c>
      <c r="M54" s="55"/>
      <c r="N54" s="56"/>
      <c r="O54" s="57"/>
      <c r="P54" s="58"/>
      <c r="Q54" s="59"/>
      <c r="R54" s="60" t="str">
        <f t="shared" ref="R54:R58" si="140">IF(N54="Do",10,IF(N54="Re",22,IF(N54="Mi",20,IF(N54="Fa",20,IF(N54="Sol",14,IF(N54="La",20,IF(N54="Si",20,IF(N54="Do#",14,IF(N54="Fa#",15,IF(N54="Sol#",20,IF(N54="Si♭",17,"")))))))))))</f>
        <v/>
      </c>
      <c r="S54" s="55"/>
      <c r="T54" s="61"/>
      <c r="U54" s="62"/>
      <c r="V54" s="63"/>
      <c r="W54" s="64"/>
      <c r="X54" s="63"/>
      <c r="Y54" s="63"/>
      <c r="Z54" s="55"/>
      <c r="AA54" s="65"/>
      <c r="AB54" s="56"/>
      <c r="AC54" s="66"/>
      <c r="AD54" s="58"/>
      <c r="AE54" s="67"/>
      <c r="AF54" s="60"/>
      <c r="AG54" s="60"/>
      <c r="AH54" s="68"/>
      <c r="AI54" s="69"/>
      <c r="AJ54" s="63"/>
      <c r="AK54" s="63"/>
      <c r="AL54" s="63"/>
      <c r="AM54" s="63"/>
      <c r="AN54" s="63"/>
    </row>
    <row r="55" spans="1:40" ht="24.5" outlineLevel="1" thickTop="1" thickBot="1" x14ac:dyDescent="0.55000000000000004">
      <c r="C55" s="78" t="s">
        <v>999</v>
      </c>
      <c r="D55" s="79"/>
      <c r="E55" s="79"/>
      <c r="F55" s="79"/>
      <c r="G55" s="79"/>
      <c r="H55" s="79"/>
      <c r="I55" s="79"/>
      <c r="J55" s="79"/>
      <c r="K55" s="79"/>
      <c r="L55" s="134" t="s">
        <v>1000</v>
      </c>
      <c r="M55" s="55" t="str">
        <f t="shared" ref="M55:M57" si="141">IF(N55="","","(")</f>
        <v/>
      </c>
      <c r="N55" s="56" t="str">
        <f t="shared" ref="N55:N57" si="142">IF(D55="","",D55)</f>
        <v/>
      </c>
      <c r="O55" s="57" t="str">
        <f t="shared" ref="O55:O57" si="143">IF(N55="","",",")</f>
        <v/>
      </c>
      <c r="P55" s="58" t="str">
        <f t="shared" ref="P55:P57" si="144">IF(E55="","",E55)</f>
        <v/>
      </c>
      <c r="Q55" s="59" t="str">
        <f t="shared" ref="Q55:Q57" si="145">IF(N55="","",",")</f>
        <v/>
      </c>
      <c r="R55" s="60" t="str">
        <f t="shared" si="140"/>
        <v/>
      </c>
      <c r="S55" s="55" t="str">
        <f t="shared" ref="S55:S57" si="146">IF(N55="","",")")</f>
        <v/>
      </c>
      <c r="T55" s="61" t="str">
        <f t="shared" ref="T55:T57" si="147">IF(U55="","","(")</f>
        <v/>
      </c>
      <c r="U55" s="62" t="str">
        <f t="shared" ref="U55:U57" si="148">IF(F55="","",F55)</f>
        <v/>
      </c>
      <c r="V55" s="63" t="str">
        <f t="shared" ref="V55:V57" si="149">IF(U55="","",",")</f>
        <v/>
      </c>
      <c r="W55" s="64" t="str">
        <f t="shared" ref="W55:W57" si="150">IF(G55="","",G55)</f>
        <v/>
      </c>
      <c r="X55" s="63" t="str">
        <f t="shared" ref="X55:X57" si="151">IF(U55="","",",")</f>
        <v/>
      </c>
      <c r="Y55" s="63" t="str">
        <f t="shared" ref="Y55:Y57" si="152">IF(U55="","",250)</f>
        <v/>
      </c>
      <c r="Z55" s="55" t="str">
        <f t="shared" ref="Z55:Z57" si="153">IF(U55="","",")")</f>
        <v/>
      </c>
      <c r="AA55" s="65" t="str">
        <f t="shared" ref="AA55:AA57" si="154">IF(AB55="","","(")</f>
        <v/>
      </c>
      <c r="AB55" s="56" t="str">
        <f t="shared" ref="AB55:AB57" si="155">IF(H55="","",H55)</f>
        <v/>
      </c>
      <c r="AC55" s="66" t="str">
        <f t="shared" ref="AC55:AC57" si="156">IF(AB55="","",",")</f>
        <v/>
      </c>
      <c r="AD55" s="58" t="str">
        <f t="shared" ref="AD55:AD57" si="157">IF(I55="","",I55)</f>
        <v/>
      </c>
      <c r="AE55" s="67" t="str">
        <f t="shared" ref="AE55:AE57" si="158">IF(AB55="","",",")</f>
        <v/>
      </c>
      <c r="AF55" s="60" t="str">
        <f t="shared" ref="AF55:AF57" si="159">IF(AB55="","",350)</f>
        <v/>
      </c>
      <c r="AG55" s="60" t="str">
        <f t="shared" ref="AG55:AG57" si="160">IF(AB55="","",")")</f>
        <v/>
      </c>
      <c r="AH55" s="68" t="str">
        <f t="shared" ref="AH55:AH57" si="161">IF(AI55="","","(")</f>
        <v/>
      </c>
      <c r="AI55" s="69" t="str">
        <f t="shared" ref="AI55:AI57" si="162">IF(J55="","",J55)</f>
        <v/>
      </c>
      <c r="AJ55" s="63" t="str">
        <f t="shared" ref="AJ55:AJ57" si="163">IF(AI55="","",",")</f>
        <v/>
      </c>
      <c r="AK55" s="63" t="str">
        <f t="shared" ref="AK55:AK57" si="164">IF(K55="","",K55)</f>
        <v/>
      </c>
      <c r="AL55" s="63" t="str">
        <f t="shared" ref="AL55:AL57" si="165">IF(AI55="","",",")</f>
        <v/>
      </c>
      <c r="AM55" s="63" t="str">
        <f t="shared" ref="AM55:AM57" si="166">IF(AI55="","",450)</f>
        <v/>
      </c>
      <c r="AN55" s="63" t="str">
        <f t="shared" ref="AN55:AN57" si="167">IF(AI55="","",")")</f>
        <v/>
      </c>
    </row>
    <row r="56" spans="1:40" ht="24.5" outlineLevel="1" thickTop="1" thickBot="1" x14ac:dyDescent="0.55000000000000004">
      <c r="B56" t="s">
        <v>1001</v>
      </c>
      <c r="C56" s="81" t="s">
        <v>2656</v>
      </c>
      <c r="D56" s="82" t="s">
        <v>988</v>
      </c>
      <c r="E56" s="82">
        <v>7</v>
      </c>
      <c r="F56" s="82"/>
      <c r="G56" s="82"/>
      <c r="H56" s="82"/>
      <c r="I56" s="82"/>
      <c r="J56" s="82"/>
      <c r="K56" s="82"/>
      <c r="L56" s="135" t="str">
        <f>IF(C56="","",_xlfn.CONCAT("       triggerLine: ","""",C56,", ",M56:AN56,""", sC: ","""",B56,""", lines: ["))</f>
        <v xml:space="preserve">       triggerLine: "TEN PIEDAD DE MÍ, (Si,7,20)", sC: "ta as", lines: [</v>
      </c>
      <c r="M56" s="55" t="str">
        <f t="shared" si="141"/>
        <v>(</v>
      </c>
      <c r="N56" s="56" t="str">
        <f t="shared" si="142"/>
        <v>Si</v>
      </c>
      <c r="O56" s="57" t="str">
        <f t="shared" si="143"/>
        <v>,</v>
      </c>
      <c r="P56" s="58">
        <f t="shared" si="144"/>
        <v>7</v>
      </c>
      <c r="Q56" s="59" t="str">
        <f t="shared" si="145"/>
        <v>,</v>
      </c>
      <c r="R56" s="60">
        <f t="shared" si="140"/>
        <v>20</v>
      </c>
      <c r="S56" s="55" t="str">
        <f t="shared" si="146"/>
        <v>)</v>
      </c>
      <c r="T56" s="61" t="str">
        <f t="shared" si="147"/>
        <v/>
      </c>
      <c r="U56" s="62" t="str">
        <f t="shared" si="148"/>
        <v/>
      </c>
      <c r="V56" s="63" t="str">
        <f t="shared" si="149"/>
        <v/>
      </c>
      <c r="W56" s="64" t="str">
        <f t="shared" si="150"/>
        <v/>
      </c>
      <c r="X56" s="63" t="str">
        <f t="shared" si="151"/>
        <v/>
      </c>
      <c r="Y56" s="63" t="str">
        <f t="shared" si="152"/>
        <v/>
      </c>
      <c r="Z56" s="55" t="str">
        <f t="shared" si="153"/>
        <v/>
      </c>
      <c r="AA56" s="65" t="str">
        <f t="shared" si="154"/>
        <v/>
      </c>
      <c r="AB56" s="56" t="str">
        <f t="shared" si="155"/>
        <v/>
      </c>
      <c r="AC56" s="66" t="str">
        <f t="shared" si="156"/>
        <v/>
      </c>
      <c r="AD56" s="58" t="str">
        <f t="shared" si="157"/>
        <v/>
      </c>
      <c r="AE56" s="67" t="str">
        <f t="shared" si="158"/>
        <v/>
      </c>
      <c r="AF56" s="60" t="str">
        <f t="shared" si="159"/>
        <v/>
      </c>
      <c r="AG56" s="60" t="str">
        <f t="shared" si="160"/>
        <v/>
      </c>
      <c r="AH56" s="68" t="str">
        <f t="shared" si="161"/>
        <v/>
      </c>
      <c r="AI56" s="69" t="str">
        <f t="shared" si="162"/>
        <v/>
      </c>
      <c r="AJ56" s="63" t="str">
        <f t="shared" si="163"/>
        <v/>
      </c>
      <c r="AK56" s="63" t="str">
        <f t="shared" si="164"/>
        <v/>
      </c>
      <c r="AL56" s="63" t="str">
        <f t="shared" si="165"/>
        <v/>
      </c>
      <c r="AM56" s="63" t="str">
        <f t="shared" si="166"/>
        <v/>
      </c>
      <c r="AN56" s="63" t="str">
        <f t="shared" si="167"/>
        <v/>
      </c>
    </row>
    <row r="57" spans="1:40" ht="24.5" outlineLevel="1" thickTop="1" thickBot="1" x14ac:dyDescent="0.55000000000000004">
      <c r="B57" t="s">
        <v>1003</v>
      </c>
      <c r="C57" s="92" t="s">
        <v>2639</v>
      </c>
      <c r="D57" s="82" t="s">
        <v>988</v>
      </c>
      <c r="E57" s="82">
        <v>7</v>
      </c>
      <c r="F57" s="82" t="s">
        <v>1017</v>
      </c>
      <c r="G57" s="82" t="s">
        <v>1016</v>
      </c>
      <c r="H57" s="82" t="s">
        <v>988</v>
      </c>
      <c r="I57" s="82">
        <v>7</v>
      </c>
      <c r="J57" s="82"/>
      <c r="K57" s="82"/>
      <c r="L57" s="137" t="str">
        <f>IF(C57="","",_xlfn.CONCAT("            { line: ","""",C57,", ",M57:AN57,""", sC: ","""",B57,"""},  ]},"))</f>
        <v xml:space="preserve">            { line: "TEN PIEDAD DE MÍ, QUE SOY UN PECADOR., (Si,7,20)(La,m,250)(Si,7,350)", sC: "as"},  ]},</v>
      </c>
      <c r="M57" s="55" t="str">
        <f t="shared" si="141"/>
        <v>(</v>
      </c>
      <c r="N57" s="56" t="str">
        <f t="shared" si="142"/>
        <v>Si</v>
      </c>
      <c r="O57" s="57" t="str">
        <f t="shared" si="143"/>
        <v>,</v>
      </c>
      <c r="P57" s="58">
        <f t="shared" si="144"/>
        <v>7</v>
      </c>
      <c r="Q57" s="59" t="str">
        <f t="shared" si="145"/>
        <v>,</v>
      </c>
      <c r="R57" s="60">
        <f t="shared" si="140"/>
        <v>20</v>
      </c>
      <c r="S57" s="55" t="str">
        <f t="shared" si="146"/>
        <v>)</v>
      </c>
      <c r="T57" s="61" t="str">
        <f t="shared" si="147"/>
        <v>(</v>
      </c>
      <c r="U57" s="62" t="str">
        <f t="shared" si="148"/>
        <v>La</v>
      </c>
      <c r="V57" s="63" t="str">
        <f t="shared" si="149"/>
        <v>,</v>
      </c>
      <c r="W57" s="64" t="str">
        <f t="shared" si="150"/>
        <v>m</v>
      </c>
      <c r="X57" s="63" t="str">
        <f t="shared" si="151"/>
        <v>,</v>
      </c>
      <c r="Y57" s="63">
        <f t="shared" si="152"/>
        <v>250</v>
      </c>
      <c r="Z57" s="55" t="str">
        <f t="shared" si="153"/>
        <v>)</v>
      </c>
      <c r="AA57" s="65" t="str">
        <f t="shared" si="154"/>
        <v>(</v>
      </c>
      <c r="AB57" s="56" t="str">
        <f t="shared" si="155"/>
        <v>Si</v>
      </c>
      <c r="AC57" s="66" t="str">
        <f t="shared" si="156"/>
        <v>,</v>
      </c>
      <c r="AD57" s="58">
        <f t="shared" si="157"/>
        <v>7</v>
      </c>
      <c r="AE57" s="67" t="str">
        <f t="shared" si="158"/>
        <v>,</v>
      </c>
      <c r="AF57" s="60">
        <f t="shared" si="159"/>
        <v>350</v>
      </c>
      <c r="AG57" s="60" t="str">
        <f t="shared" si="160"/>
        <v>)</v>
      </c>
      <c r="AH57" s="68" t="str">
        <f t="shared" si="161"/>
        <v/>
      </c>
      <c r="AI57" s="69" t="str">
        <f t="shared" si="162"/>
        <v/>
      </c>
      <c r="AJ57" s="63" t="str">
        <f t="shared" si="163"/>
        <v/>
      </c>
      <c r="AK57" s="63" t="str">
        <f t="shared" si="164"/>
        <v/>
      </c>
      <c r="AL57" s="63" t="str">
        <f t="shared" si="165"/>
        <v/>
      </c>
      <c r="AM57" s="63" t="str">
        <f t="shared" si="166"/>
        <v/>
      </c>
      <c r="AN57" s="63" t="str">
        <f t="shared" si="167"/>
        <v/>
      </c>
    </row>
    <row r="58" spans="1:40" ht="26.5" outlineLevel="1" thickTop="1" thickBot="1" x14ac:dyDescent="0.55000000000000004">
      <c r="A58" s="72"/>
      <c r="B58" s="72"/>
      <c r="C58" s="72"/>
      <c r="D58" s="73"/>
      <c r="E58" s="73"/>
      <c r="F58" s="73"/>
      <c r="G58" s="73"/>
      <c r="H58" s="73"/>
      <c r="I58" s="73"/>
      <c r="J58" s="73"/>
      <c r="K58" s="73"/>
      <c r="L58" s="74" t="s">
        <v>997</v>
      </c>
      <c r="M58" s="55"/>
      <c r="N58" s="56"/>
      <c r="O58" s="57"/>
      <c r="P58" s="58"/>
      <c r="Q58" s="59"/>
      <c r="R58" s="60" t="str">
        <f t="shared" si="140"/>
        <v/>
      </c>
      <c r="S58" s="55"/>
      <c r="T58" s="61"/>
      <c r="U58" s="62"/>
      <c r="V58" s="63"/>
      <c r="W58" s="64"/>
      <c r="X58" s="63"/>
      <c r="Y58" s="63"/>
      <c r="Z58" s="55"/>
      <c r="AA58" s="65"/>
      <c r="AB58" s="56"/>
      <c r="AC58" s="66"/>
      <c r="AD58" s="58"/>
      <c r="AE58" s="67"/>
      <c r="AF58" s="60"/>
      <c r="AG58" s="60"/>
      <c r="AH58" s="68"/>
      <c r="AI58" s="69"/>
      <c r="AJ58" s="63"/>
      <c r="AK58" s="63"/>
      <c r="AL58" s="63"/>
      <c r="AM58" s="63"/>
      <c r="AN58" s="63"/>
    </row>
    <row r="59" spans="1:40" ht="24.5" thickTop="1" thickBot="1" x14ac:dyDescent="0.55000000000000004">
      <c r="C59" s="124" t="s">
        <v>2645</v>
      </c>
      <c r="D59" s="125" t="s">
        <v>1015</v>
      </c>
      <c r="E59" s="51" t="s">
        <v>1016</v>
      </c>
      <c r="F59" s="52" t="s">
        <v>1017</v>
      </c>
      <c r="G59" s="52" t="s">
        <v>1016</v>
      </c>
      <c r="H59" s="51"/>
      <c r="I59" s="51"/>
      <c r="J59" s="53"/>
      <c r="K59" s="53"/>
      <c r="L59" s="54" t="str">
        <f t="shared" si="139"/>
        <v xml:space="preserve">            { line: "Tú que a Judas lo amaste hasta el final,, (Mi,m,20)(La,m,250)", sC: ""},</v>
      </c>
      <c r="M59" s="55" t="str">
        <f t="shared" ref="M59:M66" si="168">IF(N59="","","(")</f>
        <v>(</v>
      </c>
      <c r="N59" s="56" t="str">
        <f t="shared" ref="N59:N66" si="169">IF(D59="","",D59)</f>
        <v>Mi</v>
      </c>
      <c r="O59" s="57" t="str">
        <f t="shared" ref="O59:O66" si="170">IF(N59="","",",")</f>
        <v>,</v>
      </c>
      <c r="P59" s="58" t="str">
        <f t="shared" ref="P59:P66" si="171">IF(E59="","",E59)</f>
        <v>m</v>
      </c>
      <c r="Q59" s="59" t="str">
        <f t="shared" ref="Q59:Q66" si="172">IF(N59="","",",")</f>
        <v>,</v>
      </c>
      <c r="R59" s="60">
        <f t="shared" si="6"/>
        <v>20</v>
      </c>
      <c r="S59" s="55" t="str">
        <f t="shared" ref="S59:S66" si="173">IF(N59="","",")")</f>
        <v>)</v>
      </c>
      <c r="T59" s="61" t="str">
        <f t="shared" ref="T59:T66" si="174">IF(U59="","","(")</f>
        <v>(</v>
      </c>
      <c r="U59" s="62" t="str">
        <f t="shared" ref="U59:U66" si="175">IF(F59="","",F59)</f>
        <v>La</v>
      </c>
      <c r="V59" s="63" t="str">
        <f t="shared" ref="V59:V66" si="176">IF(U59="","",",")</f>
        <v>,</v>
      </c>
      <c r="W59" s="64" t="str">
        <f t="shared" ref="W59:W66" si="177">IF(G59="","",G59)</f>
        <v>m</v>
      </c>
      <c r="X59" s="63" t="str">
        <f t="shared" ref="X59:X66" si="178">IF(U59="","",",")</f>
        <v>,</v>
      </c>
      <c r="Y59" s="63">
        <f t="shared" ref="Y59:Y66" si="179">IF(U59="","",250)</f>
        <v>250</v>
      </c>
      <c r="Z59" s="55" t="str">
        <f t="shared" ref="Z59:Z66" si="180">IF(U59="","",")")</f>
        <v>)</v>
      </c>
      <c r="AA59" s="65" t="str">
        <f t="shared" ref="AA59:AA66" si="181">IF(AB59="","","(")</f>
        <v/>
      </c>
      <c r="AB59" s="56" t="str">
        <f t="shared" ref="AB59:AB66" si="182">IF(H59="","",H59)</f>
        <v/>
      </c>
      <c r="AC59" s="66" t="str">
        <f t="shared" ref="AC59:AC66" si="183">IF(AB59="","",",")</f>
        <v/>
      </c>
      <c r="AD59" s="58" t="str">
        <f t="shared" ref="AD59:AD66" si="184">IF(I59="","",I59)</f>
        <v/>
      </c>
      <c r="AE59" s="67" t="str">
        <f t="shared" ref="AE59:AE66" si="185">IF(AB59="","",",")</f>
        <v/>
      </c>
      <c r="AF59" s="60" t="str">
        <f t="shared" ref="AF59:AF66" si="186">IF(AB59="","",350)</f>
        <v/>
      </c>
      <c r="AG59" s="60" t="str">
        <f t="shared" ref="AG59:AG66" si="187">IF(AB59="","",")")</f>
        <v/>
      </c>
      <c r="AH59" s="68" t="str">
        <f t="shared" ref="AH59:AH66" si="188">IF(AI59="","","(")</f>
        <v/>
      </c>
      <c r="AI59" s="69" t="str">
        <f t="shared" ref="AI59:AI66" si="189">IF(J59="","",J59)</f>
        <v/>
      </c>
      <c r="AJ59" s="63" t="str">
        <f t="shared" ref="AJ59:AJ66" si="190">IF(AI59="","",",")</f>
        <v/>
      </c>
      <c r="AK59" s="63" t="str">
        <f t="shared" ref="AK59:AK66" si="191">IF(K59="","",K59)</f>
        <v/>
      </c>
      <c r="AL59" s="63" t="str">
        <f t="shared" ref="AL59:AL66" si="192">IF(AI59="","",",")</f>
        <v/>
      </c>
      <c r="AM59" s="63" t="str">
        <f t="shared" ref="AM59:AM66" si="193">IF(AI59="","",450)</f>
        <v/>
      </c>
      <c r="AN59" s="63" t="str">
        <f t="shared" ref="AN59:AN66" si="194">IF(AI59="","",")")</f>
        <v/>
      </c>
    </row>
    <row r="60" spans="1:40" ht="26.5" outlineLevel="1" thickTop="1" thickBot="1" x14ac:dyDescent="0.55000000000000004">
      <c r="A60" s="72"/>
      <c r="B60" s="72"/>
      <c r="C60" s="72"/>
      <c r="D60" s="73"/>
      <c r="E60" s="73"/>
      <c r="F60" s="73"/>
      <c r="G60" s="73"/>
      <c r="H60" s="73"/>
      <c r="I60" s="73"/>
      <c r="J60" s="73"/>
      <c r="K60" s="73"/>
      <c r="L60" s="74" t="s">
        <v>997</v>
      </c>
      <c r="M60" s="55"/>
      <c r="N60" s="56"/>
      <c r="O60" s="57"/>
      <c r="P60" s="58"/>
      <c r="Q60" s="59"/>
      <c r="R60" s="60" t="str">
        <f t="shared" si="6"/>
        <v/>
      </c>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24.5" outlineLevel="1" thickTop="1" thickBot="1" x14ac:dyDescent="0.55000000000000004">
      <c r="C61" s="78" t="s">
        <v>999</v>
      </c>
      <c r="D61" s="79"/>
      <c r="E61" s="79"/>
      <c r="F61" s="79"/>
      <c r="G61" s="79"/>
      <c r="H61" s="79"/>
      <c r="I61" s="79"/>
      <c r="J61" s="79"/>
      <c r="K61" s="79"/>
      <c r="L61" s="134" t="s">
        <v>1000</v>
      </c>
      <c r="M61" s="55" t="str">
        <f t="shared" ref="M61:M63" si="195">IF(N61="","","(")</f>
        <v/>
      </c>
      <c r="N61" s="56" t="str">
        <f t="shared" ref="N61:N63" si="196">IF(D61="","",D61)</f>
        <v/>
      </c>
      <c r="O61" s="57" t="str">
        <f t="shared" ref="O61:O63" si="197">IF(N61="","",",")</f>
        <v/>
      </c>
      <c r="P61" s="58" t="str">
        <f t="shared" ref="P61:P63" si="198">IF(E61="","",E61)</f>
        <v/>
      </c>
      <c r="Q61" s="59" t="str">
        <f t="shared" ref="Q61:Q63" si="199">IF(N61="","",",")</f>
        <v/>
      </c>
      <c r="R61" s="60" t="str">
        <f t="shared" si="6"/>
        <v/>
      </c>
      <c r="S61" s="55" t="str">
        <f t="shared" ref="S61:S63" si="200">IF(N61="","",")")</f>
        <v/>
      </c>
      <c r="T61" s="61" t="str">
        <f t="shared" ref="T61:T63" si="201">IF(U61="","","(")</f>
        <v/>
      </c>
      <c r="U61" s="62" t="str">
        <f t="shared" ref="U61:U63" si="202">IF(F61="","",F61)</f>
        <v/>
      </c>
      <c r="V61" s="63" t="str">
        <f t="shared" ref="V61:V63" si="203">IF(U61="","",",")</f>
        <v/>
      </c>
      <c r="W61" s="64" t="str">
        <f t="shared" ref="W61:W63" si="204">IF(G61="","",G61)</f>
        <v/>
      </c>
      <c r="X61" s="63" t="str">
        <f t="shared" ref="X61:X63" si="205">IF(U61="","",",")</f>
        <v/>
      </c>
      <c r="Y61" s="63" t="str">
        <f t="shared" ref="Y61:Y63" si="206">IF(U61="","",250)</f>
        <v/>
      </c>
      <c r="Z61" s="55" t="str">
        <f t="shared" ref="Z61:Z63" si="207">IF(U61="","",")")</f>
        <v/>
      </c>
      <c r="AA61" s="65" t="str">
        <f t="shared" ref="AA61:AA63" si="208">IF(AB61="","","(")</f>
        <v/>
      </c>
      <c r="AB61" s="56" t="str">
        <f t="shared" ref="AB61:AB63" si="209">IF(H61="","",H61)</f>
        <v/>
      </c>
      <c r="AC61" s="66" t="str">
        <f t="shared" ref="AC61:AC63" si="210">IF(AB61="","",",")</f>
        <v/>
      </c>
      <c r="AD61" s="58" t="str">
        <f t="shared" ref="AD61:AD63" si="211">IF(I61="","",I61)</f>
        <v/>
      </c>
      <c r="AE61" s="67" t="str">
        <f t="shared" ref="AE61:AE63" si="212">IF(AB61="","",",")</f>
        <v/>
      </c>
      <c r="AF61" s="60" t="str">
        <f t="shared" ref="AF61:AF63" si="213">IF(AB61="","",350)</f>
        <v/>
      </c>
      <c r="AG61" s="60" t="str">
        <f t="shared" ref="AG61:AG63" si="214">IF(AB61="","",")")</f>
        <v/>
      </c>
      <c r="AH61" s="68" t="str">
        <f t="shared" ref="AH61:AH63" si="215">IF(AI61="","","(")</f>
        <v/>
      </c>
      <c r="AI61" s="69" t="str">
        <f t="shared" ref="AI61:AI63" si="216">IF(J61="","",J61)</f>
        <v/>
      </c>
      <c r="AJ61" s="63" t="str">
        <f t="shared" ref="AJ61:AJ63" si="217">IF(AI61="","",",")</f>
        <v/>
      </c>
      <c r="AK61" s="63" t="str">
        <f t="shared" ref="AK61:AK63" si="218">IF(K61="","",K61)</f>
        <v/>
      </c>
      <c r="AL61" s="63" t="str">
        <f t="shared" ref="AL61:AL63" si="219">IF(AI61="","",",")</f>
        <v/>
      </c>
      <c r="AM61" s="63" t="str">
        <f t="shared" ref="AM61:AM63" si="220">IF(AI61="","",450)</f>
        <v/>
      </c>
      <c r="AN61" s="63" t="str">
        <f t="shared" ref="AN61:AN63" si="221">IF(AI61="","",")")</f>
        <v/>
      </c>
    </row>
    <row r="62" spans="1:40" ht="24.5" outlineLevel="1" thickTop="1" thickBot="1" x14ac:dyDescent="0.55000000000000004">
      <c r="B62" t="s">
        <v>1001</v>
      </c>
      <c r="C62" s="81" t="s">
        <v>2656</v>
      </c>
      <c r="D62" s="82" t="s">
        <v>988</v>
      </c>
      <c r="E62" s="82">
        <v>7</v>
      </c>
      <c r="F62" s="82"/>
      <c r="G62" s="82"/>
      <c r="H62" s="82"/>
      <c r="I62" s="82"/>
      <c r="J62" s="82"/>
      <c r="K62" s="82"/>
      <c r="L62" s="135" t="str">
        <f>IF(C62="","",_xlfn.CONCAT("       triggerLine: ","""",C62,", ",M62:AN62,""", sC: ","""",B62,""", lines: ["))</f>
        <v xml:space="preserve">       triggerLine: "TEN PIEDAD DE MÍ, (Si,7,20)", sC: "ta as", lines: [</v>
      </c>
      <c r="M62" s="55" t="str">
        <f t="shared" si="195"/>
        <v>(</v>
      </c>
      <c r="N62" s="56" t="str">
        <f t="shared" si="196"/>
        <v>Si</v>
      </c>
      <c r="O62" s="57" t="str">
        <f t="shared" si="197"/>
        <v>,</v>
      </c>
      <c r="P62" s="58">
        <f t="shared" si="198"/>
        <v>7</v>
      </c>
      <c r="Q62" s="59" t="str">
        <f t="shared" si="199"/>
        <v>,</v>
      </c>
      <c r="R62" s="60">
        <f t="shared" si="6"/>
        <v>20</v>
      </c>
      <c r="S62" s="55" t="str">
        <f t="shared" si="200"/>
        <v>)</v>
      </c>
      <c r="T62" s="61" t="str">
        <f t="shared" si="201"/>
        <v/>
      </c>
      <c r="U62" s="62" t="str">
        <f t="shared" si="202"/>
        <v/>
      </c>
      <c r="V62" s="63" t="str">
        <f t="shared" si="203"/>
        <v/>
      </c>
      <c r="W62" s="64" t="str">
        <f t="shared" si="204"/>
        <v/>
      </c>
      <c r="X62" s="63" t="str">
        <f t="shared" si="205"/>
        <v/>
      </c>
      <c r="Y62" s="63" t="str">
        <f t="shared" si="206"/>
        <v/>
      </c>
      <c r="Z62" s="55" t="str">
        <f t="shared" si="207"/>
        <v/>
      </c>
      <c r="AA62" s="65" t="str">
        <f t="shared" si="208"/>
        <v/>
      </c>
      <c r="AB62" s="56" t="str">
        <f t="shared" si="209"/>
        <v/>
      </c>
      <c r="AC62" s="66" t="str">
        <f t="shared" si="210"/>
        <v/>
      </c>
      <c r="AD62" s="58" t="str">
        <f t="shared" si="211"/>
        <v/>
      </c>
      <c r="AE62" s="67" t="str">
        <f t="shared" si="212"/>
        <v/>
      </c>
      <c r="AF62" s="60" t="str">
        <f t="shared" si="213"/>
        <v/>
      </c>
      <c r="AG62" s="60" t="str">
        <f t="shared" si="214"/>
        <v/>
      </c>
      <c r="AH62" s="68" t="str">
        <f t="shared" si="215"/>
        <v/>
      </c>
      <c r="AI62" s="69" t="str">
        <f t="shared" si="216"/>
        <v/>
      </c>
      <c r="AJ62" s="63" t="str">
        <f t="shared" si="217"/>
        <v/>
      </c>
      <c r="AK62" s="63" t="str">
        <f t="shared" si="218"/>
        <v/>
      </c>
      <c r="AL62" s="63" t="str">
        <f t="shared" si="219"/>
        <v/>
      </c>
      <c r="AM62" s="63" t="str">
        <f t="shared" si="220"/>
        <v/>
      </c>
      <c r="AN62" s="63" t="str">
        <f t="shared" si="221"/>
        <v/>
      </c>
    </row>
    <row r="63" spans="1:40" ht="24.5" outlineLevel="1" thickTop="1" thickBot="1" x14ac:dyDescent="0.55000000000000004">
      <c r="B63" t="s">
        <v>1003</v>
      </c>
      <c r="C63" s="92" t="s">
        <v>2639</v>
      </c>
      <c r="D63" s="82" t="s">
        <v>988</v>
      </c>
      <c r="E63" s="82">
        <v>7</v>
      </c>
      <c r="F63" s="82" t="s">
        <v>1017</v>
      </c>
      <c r="G63" s="82" t="s">
        <v>1016</v>
      </c>
      <c r="H63" s="82" t="s">
        <v>988</v>
      </c>
      <c r="I63" s="82">
        <v>7</v>
      </c>
      <c r="J63" s="82"/>
      <c r="K63" s="82"/>
      <c r="L63" s="137" t="str">
        <f>IF(C63="","",_xlfn.CONCAT("            { line: ","""",C63,", ",M63:AN63,""", sC: ","""",B63,"""},  ]},"))</f>
        <v xml:space="preserve">            { line: "TEN PIEDAD DE MÍ, QUE SOY UN PECADOR., (Si,7,20)(La,m,250)(Si,7,350)", sC: "as"},  ]},</v>
      </c>
      <c r="M63" s="55" t="str">
        <f t="shared" si="195"/>
        <v>(</v>
      </c>
      <c r="N63" s="56" t="str">
        <f t="shared" si="196"/>
        <v>Si</v>
      </c>
      <c r="O63" s="57" t="str">
        <f t="shared" si="197"/>
        <v>,</v>
      </c>
      <c r="P63" s="58">
        <f t="shared" si="198"/>
        <v>7</v>
      </c>
      <c r="Q63" s="59" t="str">
        <f t="shared" si="199"/>
        <v>,</v>
      </c>
      <c r="R63" s="60">
        <f t="shared" si="6"/>
        <v>20</v>
      </c>
      <c r="S63" s="55" t="str">
        <f t="shared" si="200"/>
        <v>)</v>
      </c>
      <c r="T63" s="61" t="str">
        <f t="shared" si="201"/>
        <v>(</v>
      </c>
      <c r="U63" s="62" t="str">
        <f t="shared" si="202"/>
        <v>La</v>
      </c>
      <c r="V63" s="63" t="str">
        <f t="shared" si="203"/>
        <v>,</v>
      </c>
      <c r="W63" s="64" t="str">
        <f t="shared" si="204"/>
        <v>m</v>
      </c>
      <c r="X63" s="63" t="str">
        <f t="shared" si="205"/>
        <v>,</v>
      </c>
      <c r="Y63" s="63">
        <f t="shared" si="206"/>
        <v>250</v>
      </c>
      <c r="Z63" s="55" t="str">
        <f t="shared" si="207"/>
        <v>)</v>
      </c>
      <c r="AA63" s="65" t="str">
        <f t="shared" si="208"/>
        <v>(</v>
      </c>
      <c r="AB63" s="56" t="str">
        <f t="shared" si="209"/>
        <v>Si</v>
      </c>
      <c r="AC63" s="66" t="str">
        <f t="shared" si="210"/>
        <v>,</v>
      </c>
      <c r="AD63" s="58">
        <f t="shared" si="211"/>
        <v>7</v>
      </c>
      <c r="AE63" s="67" t="str">
        <f t="shared" si="212"/>
        <v>,</v>
      </c>
      <c r="AF63" s="60">
        <f t="shared" si="213"/>
        <v>350</v>
      </c>
      <c r="AG63" s="60" t="str">
        <f t="shared" si="214"/>
        <v>)</v>
      </c>
      <c r="AH63" s="68" t="str">
        <f t="shared" si="215"/>
        <v/>
      </c>
      <c r="AI63" s="69" t="str">
        <f t="shared" si="216"/>
        <v/>
      </c>
      <c r="AJ63" s="63" t="str">
        <f t="shared" si="217"/>
        <v/>
      </c>
      <c r="AK63" s="63" t="str">
        <f t="shared" si="218"/>
        <v/>
      </c>
      <c r="AL63" s="63" t="str">
        <f t="shared" si="219"/>
        <v/>
      </c>
      <c r="AM63" s="63" t="str">
        <f t="shared" si="220"/>
        <v/>
      </c>
      <c r="AN63" s="63" t="str">
        <f t="shared" si="221"/>
        <v/>
      </c>
    </row>
    <row r="64" spans="1:40" ht="26.5" outlineLevel="1" thickTop="1" thickBot="1" x14ac:dyDescent="0.55000000000000004">
      <c r="A64" s="72"/>
      <c r="B64" s="72"/>
      <c r="C64" s="72"/>
      <c r="D64" s="73"/>
      <c r="E64" s="73"/>
      <c r="F64" s="73"/>
      <c r="G64" s="73"/>
      <c r="H64" s="73"/>
      <c r="I64" s="73"/>
      <c r="J64" s="73"/>
      <c r="K64" s="73"/>
      <c r="L64" s="74" t="s">
        <v>997</v>
      </c>
      <c r="M64" s="55"/>
      <c r="N64" s="56"/>
      <c r="O64" s="57"/>
      <c r="P64" s="58"/>
      <c r="Q64" s="59"/>
      <c r="R64" s="60" t="str">
        <f t="shared" si="6"/>
        <v/>
      </c>
      <c r="S64" s="55"/>
      <c r="T64" s="61"/>
      <c r="U64" s="62"/>
      <c r="V64" s="63"/>
      <c r="W64" s="64"/>
      <c r="X64" s="63"/>
      <c r="Y64" s="63"/>
      <c r="Z64" s="55"/>
      <c r="AA64" s="65"/>
      <c r="AB64" s="56"/>
      <c r="AC64" s="66"/>
      <c r="AD64" s="58"/>
      <c r="AE64" s="67"/>
      <c r="AF64" s="60"/>
      <c r="AG64" s="60"/>
      <c r="AH64" s="68"/>
      <c r="AI64" s="69"/>
      <c r="AJ64" s="63"/>
      <c r="AK64" s="63"/>
      <c r="AL64" s="63"/>
      <c r="AM64" s="63"/>
      <c r="AN64" s="63"/>
    </row>
    <row r="65" spans="1:40" ht="24.5" thickTop="1" thickBot="1" x14ac:dyDescent="0.55000000000000004">
      <c r="B65" t="s">
        <v>1018</v>
      </c>
      <c r="C65" s="124" t="s">
        <v>2578</v>
      </c>
      <c r="D65" s="125" t="s">
        <v>1106</v>
      </c>
      <c r="E65" s="51"/>
      <c r="F65" s="52" t="s">
        <v>988</v>
      </c>
      <c r="G65" s="52">
        <v>7</v>
      </c>
      <c r="H65" s="51"/>
      <c r="I65" s="51"/>
      <c r="J65" s="53"/>
      <c r="K65" s="53"/>
      <c r="L65" s="77" t="str">
        <f>IF(C65="","",_xlfn.CONCAT("            { line: ","""",C65,", ",M65:AN65,""", sC: ","""",B65,"""},"))</f>
        <v xml:space="preserve">            { line: "Señor, ten piedad., (Do,,10)(Si,7,250)", sC: "tc"},</v>
      </c>
      <c r="M65" s="55" t="str">
        <f t="shared" si="168"/>
        <v>(</v>
      </c>
      <c r="N65" s="56" t="str">
        <f t="shared" si="169"/>
        <v>Do</v>
      </c>
      <c r="O65" s="57" t="str">
        <f t="shared" si="170"/>
        <v>,</v>
      </c>
      <c r="P65" s="58" t="str">
        <f t="shared" si="171"/>
        <v/>
      </c>
      <c r="Q65" s="59" t="str">
        <f t="shared" si="172"/>
        <v>,</v>
      </c>
      <c r="R65" s="60">
        <f t="shared" si="6"/>
        <v>10</v>
      </c>
      <c r="S65" s="55" t="str">
        <f t="shared" si="173"/>
        <v>)</v>
      </c>
      <c r="T65" s="61" t="str">
        <f t="shared" si="174"/>
        <v>(</v>
      </c>
      <c r="U65" s="62" t="str">
        <f t="shared" si="175"/>
        <v>Si</v>
      </c>
      <c r="V65" s="63" t="str">
        <f t="shared" si="176"/>
        <v>,</v>
      </c>
      <c r="W65" s="64">
        <f t="shared" si="177"/>
        <v>7</v>
      </c>
      <c r="X65" s="63" t="str">
        <f t="shared" si="178"/>
        <v>,</v>
      </c>
      <c r="Y65" s="63">
        <f t="shared" si="179"/>
        <v>250</v>
      </c>
      <c r="Z65" s="55" t="str">
        <f t="shared" si="180"/>
        <v>)</v>
      </c>
      <c r="AA65" s="65" t="str">
        <f t="shared" si="181"/>
        <v/>
      </c>
      <c r="AB65" s="56" t="str">
        <f t="shared" si="182"/>
        <v/>
      </c>
      <c r="AC65" s="66" t="str">
        <f t="shared" si="183"/>
        <v/>
      </c>
      <c r="AD65" s="58" t="str">
        <f t="shared" si="184"/>
        <v/>
      </c>
      <c r="AE65" s="67" t="str">
        <f t="shared" si="185"/>
        <v/>
      </c>
      <c r="AF65" s="60" t="str">
        <f t="shared" si="186"/>
        <v/>
      </c>
      <c r="AG65" s="60" t="str">
        <f t="shared" si="187"/>
        <v/>
      </c>
      <c r="AH65" s="68" t="str">
        <f t="shared" si="188"/>
        <v/>
      </c>
      <c r="AI65" s="69" t="str">
        <f t="shared" si="189"/>
        <v/>
      </c>
      <c r="AJ65" s="63" t="str">
        <f t="shared" si="190"/>
        <v/>
      </c>
      <c r="AK65" s="63" t="str">
        <f t="shared" si="191"/>
        <v/>
      </c>
      <c r="AL65" s="63" t="str">
        <f t="shared" si="192"/>
        <v/>
      </c>
      <c r="AM65" s="63" t="str">
        <f t="shared" si="193"/>
        <v/>
      </c>
      <c r="AN65" s="63" t="str">
        <f t="shared" si="194"/>
        <v/>
      </c>
    </row>
    <row r="66" spans="1:40" ht="24.5" thickTop="1" thickBot="1" x14ac:dyDescent="0.55000000000000004">
      <c r="B66" t="s">
        <v>1003</v>
      </c>
      <c r="C66" s="124" t="s">
        <v>2646</v>
      </c>
      <c r="D66" s="125" t="s">
        <v>1106</v>
      </c>
      <c r="E66" s="51"/>
      <c r="F66" s="52" t="s">
        <v>988</v>
      </c>
      <c r="G66" s="52">
        <v>7</v>
      </c>
      <c r="H66" s="51"/>
      <c r="I66" s="51"/>
      <c r="J66" s="53"/>
      <c r="K66" s="53"/>
      <c r="L66" s="77" t="str">
        <f t="shared" ref="L66:L67" si="222">IF(C66="","",_xlfn.CONCAT("            { line: ","""",C66,", ",M66:AN66,""", sC: ","""",B66,"""},"))</f>
        <v xml:space="preserve">            { line: "SEÑOR, TEN PIEDAD., (Do,,10)(Si,7,250)", sC: "as"},</v>
      </c>
      <c r="M66" s="55" t="str">
        <f t="shared" si="168"/>
        <v>(</v>
      </c>
      <c r="N66" s="56" t="str">
        <f t="shared" si="169"/>
        <v>Do</v>
      </c>
      <c r="O66" s="57" t="str">
        <f t="shared" si="170"/>
        <v>,</v>
      </c>
      <c r="P66" s="58" t="str">
        <f t="shared" si="171"/>
        <v/>
      </c>
      <c r="Q66" s="59" t="str">
        <f t="shared" si="172"/>
        <v>,</v>
      </c>
      <c r="R66" s="60">
        <f t="shared" si="6"/>
        <v>10</v>
      </c>
      <c r="S66" s="55" t="str">
        <f t="shared" si="173"/>
        <v>)</v>
      </c>
      <c r="T66" s="61" t="str">
        <f t="shared" si="174"/>
        <v>(</v>
      </c>
      <c r="U66" s="62" t="str">
        <f t="shared" si="175"/>
        <v>Si</v>
      </c>
      <c r="V66" s="63" t="str">
        <f t="shared" si="176"/>
        <v>,</v>
      </c>
      <c r="W66" s="64">
        <f t="shared" si="177"/>
        <v>7</v>
      </c>
      <c r="X66" s="63" t="str">
        <f t="shared" si="178"/>
        <v>,</v>
      </c>
      <c r="Y66" s="63">
        <f t="shared" si="179"/>
        <v>250</v>
      </c>
      <c r="Z66" s="55" t="str">
        <f t="shared" si="180"/>
        <v>)</v>
      </c>
      <c r="AA66" s="65" t="str">
        <f t="shared" si="181"/>
        <v/>
      </c>
      <c r="AB66" s="56" t="str">
        <f t="shared" si="182"/>
        <v/>
      </c>
      <c r="AC66" s="66" t="str">
        <f t="shared" si="183"/>
        <v/>
      </c>
      <c r="AD66" s="58" t="str">
        <f t="shared" si="184"/>
        <v/>
      </c>
      <c r="AE66" s="67" t="str">
        <f t="shared" si="185"/>
        <v/>
      </c>
      <c r="AF66" s="60" t="str">
        <f t="shared" si="186"/>
        <v/>
      </c>
      <c r="AG66" s="60" t="str">
        <f t="shared" si="187"/>
        <v/>
      </c>
      <c r="AH66" s="68" t="str">
        <f t="shared" si="188"/>
        <v/>
      </c>
      <c r="AI66" s="69" t="str">
        <f t="shared" si="189"/>
        <v/>
      </c>
      <c r="AJ66" s="63" t="str">
        <f t="shared" si="190"/>
        <v/>
      </c>
      <c r="AK66" s="63" t="str">
        <f t="shared" si="191"/>
        <v/>
      </c>
      <c r="AL66" s="63" t="str">
        <f t="shared" si="192"/>
        <v/>
      </c>
      <c r="AM66" s="63" t="str">
        <f t="shared" si="193"/>
        <v/>
      </c>
      <c r="AN66" s="63" t="str">
        <f t="shared" si="194"/>
        <v/>
      </c>
    </row>
    <row r="67" spans="1:40" ht="24.5" thickTop="1" thickBot="1" x14ac:dyDescent="0.55000000000000004">
      <c r="C67" s="124" t="s">
        <v>2647</v>
      </c>
      <c r="D67" s="125" t="s">
        <v>1015</v>
      </c>
      <c r="E67" s="51" t="s">
        <v>1016</v>
      </c>
      <c r="F67" s="52" t="s">
        <v>1017</v>
      </c>
      <c r="G67" s="52" t="s">
        <v>1016</v>
      </c>
      <c r="H67" s="51"/>
      <c r="I67" s="51"/>
      <c r="J67" s="53"/>
      <c r="K67" s="53"/>
      <c r="L67" s="54" t="str">
        <f t="shared" si="222"/>
        <v xml:space="preserve">            { line: "Tú que desde la cruz perdonaste al ladrón,, (Mi,m,20)(La,m,250)", sC: ""},</v>
      </c>
      <c r="M67" s="55" t="str">
        <f>IF(N67="","","(")</f>
        <v>(</v>
      </c>
      <c r="N67" s="56" t="str">
        <f>IF(D67="","",D67)</f>
        <v>Mi</v>
      </c>
      <c r="O67" s="57" t="str">
        <f>IF(N67="","",",")</f>
        <v>,</v>
      </c>
      <c r="P67" s="58" t="str">
        <f>IF(E67="","",E67)</f>
        <v>m</v>
      </c>
      <c r="Q67" s="59" t="str">
        <f>IF(N67="","",",")</f>
        <v>,</v>
      </c>
      <c r="R67" s="60">
        <f t="shared" si="6"/>
        <v>20</v>
      </c>
      <c r="S67" s="55" t="str">
        <f>IF(N67="","",")")</f>
        <v>)</v>
      </c>
      <c r="T67" s="61" t="str">
        <f>IF(U67="","","(")</f>
        <v>(</v>
      </c>
      <c r="U67" s="62" t="str">
        <f>IF(F67="","",F67)</f>
        <v>La</v>
      </c>
      <c r="V67" s="63" t="str">
        <f>IF(U67="","",",")</f>
        <v>,</v>
      </c>
      <c r="W67" s="64" t="str">
        <f>IF(G67="","",G67)</f>
        <v>m</v>
      </c>
      <c r="X67" s="63" t="str">
        <f>IF(U67="","",",")</f>
        <v>,</v>
      </c>
      <c r="Y67" s="63">
        <f>IF(U67="","",250)</f>
        <v>250</v>
      </c>
      <c r="Z67" s="55" t="str">
        <f>IF(U67="","",")")</f>
        <v>)</v>
      </c>
      <c r="AA67" s="65" t="str">
        <f>IF(AB67="","","(")</f>
        <v/>
      </c>
      <c r="AB67" s="56" t="str">
        <f>IF(H67="","",H67)</f>
        <v/>
      </c>
      <c r="AC67" s="66" t="str">
        <f>IF(AB67="","",",")</f>
        <v/>
      </c>
      <c r="AD67" s="58" t="str">
        <f>IF(I67="","",I67)</f>
        <v/>
      </c>
      <c r="AE67" s="67" t="str">
        <f>IF(AB67="","",",")</f>
        <v/>
      </c>
      <c r="AF67" s="60" t="str">
        <f>IF(AB67="","",350)</f>
        <v/>
      </c>
      <c r="AG67" s="60" t="str">
        <f>IF(AB67="","",")")</f>
        <v/>
      </c>
      <c r="AH67" s="68" t="str">
        <f>IF(AI67="","","(")</f>
        <v/>
      </c>
      <c r="AI67" s="69" t="str">
        <f>IF(J67="","",J67)</f>
        <v/>
      </c>
      <c r="AJ67" s="63" t="str">
        <f>IF(AI67="","",",")</f>
        <v/>
      </c>
      <c r="AK67" s="63" t="str">
        <f>IF(K67="","",K67)</f>
        <v/>
      </c>
      <c r="AL67" s="63" t="str">
        <f>IF(AI67="","",",")</f>
        <v/>
      </c>
      <c r="AM67" s="63" t="str">
        <f>IF(AI67="","",450)</f>
        <v/>
      </c>
      <c r="AN67" s="63" t="str">
        <f>IF(AI67="","",")")</f>
        <v/>
      </c>
    </row>
    <row r="68" spans="1:40" ht="26.5" outlineLevel="1" thickTop="1" thickBot="1" x14ac:dyDescent="0.55000000000000004">
      <c r="A68" s="72"/>
      <c r="B68" s="72"/>
      <c r="C68" s="72"/>
      <c r="D68" s="73"/>
      <c r="E68" s="73"/>
      <c r="F68" s="73"/>
      <c r="G68" s="73"/>
      <c r="H68" s="73"/>
      <c r="I68" s="73"/>
      <c r="J68" s="73"/>
      <c r="K68" s="73"/>
      <c r="L68" s="74" t="s">
        <v>997</v>
      </c>
      <c r="M68" s="55"/>
      <c r="N68" s="56"/>
      <c r="O68" s="57"/>
      <c r="P68" s="58"/>
      <c r="Q68" s="59"/>
      <c r="R68" s="60" t="str">
        <f t="shared" ref="R68:R72" si="223">IF(N68="Do",10,IF(N68="Re",22,IF(N68="Mi",20,IF(N68="Fa",20,IF(N68="Sol",14,IF(N68="La",20,IF(N68="Si",20,IF(N68="Do#",14,IF(N68="Fa#",15,IF(N68="Sol#",20,IF(N68="Si♭",17,"")))))))))))</f>
        <v/>
      </c>
      <c r="S68" s="55"/>
      <c r="T68" s="61"/>
      <c r="U68" s="62"/>
      <c r="V68" s="63"/>
      <c r="W68" s="64"/>
      <c r="X68" s="63"/>
      <c r="Y68" s="63"/>
      <c r="Z68" s="55"/>
      <c r="AA68" s="65"/>
      <c r="AB68" s="56"/>
      <c r="AC68" s="66"/>
      <c r="AD68" s="58"/>
      <c r="AE68" s="67"/>
      <c r="AF68" s="60"/>
      <c r="AG68" s="60"/>
      <c r="AH68" s="68"/>
      <c r="AI68" s="69"/>
      <c r="AJ68" s="63"/>
      <c r="AK68" s="63"/>
      <c r="AL68" s="63"/>
      <c r="AM68" s="63"/>
      <c r="AN68" s="63"/>
    </row>
    <row r="69" spans="1:40" ht="24.5" outlineLevel="1" thickTop="1" thickBot="1" x14ac:dyDescent="0.55000000000000004">
      <c r="C69" s="78" t="s">
        <v>999</v>
      </c>
      <c r="D69" s="79"/>
      <c r="E69" s="79"/>
      <c r="F69" s="79"/>
      <c r="G69" s="79"/>
      <c r="H69" s="79"/>
      <c r="I69" s="79"/>
      <c r="J69" s="79"/>
      <c r="K69" s="79"/>
      <c r="L69" s="134" t="s">
        <v>1000</v>
      </c>
      <c r="M69" s="55" t="str">
        <f t="shared" ref="M69:M71" si="224">IF(N69="","","(")</f>
        <v/>
      </c>
      <c r="N69" s="56" t="str">
        <f t="shared" ref="N69:N71" si="225">IF(D69="","",D69)</f>
        <v/>
      </c>
      <c r="O69" s="57" t="str">
        <f t="shared" ref="O69:O71" si="226">IF(N69="","",",")</f>
        <v/>
      </c>
      <c r="P69" s="58" t="str">
        <f t="shared" ref="P69:P71" si="227">IF(E69="","",E69)</f>
        <v/>
      </c>
      <c r="Q69" s="59" t="str">
        <f t="shared" ref="Q69:Q71" si="228">IF(N69="","",",")</f>
        <v/>
      </c>
      <c r="R69" s="60" t="str">
        <f t="shared" si="223"/>
        <v/>
      </c>
      <c r="S69" s="55" t="str">
        <f t="shared" ref="S69:S71" si="229">IF(N69="","",")")</f>
        <v/>
      </c>
      <c r="T69" s="61" t="str">
        <f t="shared" ref="T69:T71" si="230">IF(U69="","","(")</f>
        <v/>
      </c>
      <c r="U69" s="62" t="str">
        <f t="shared" ref="U69:U71" si="231">IF(F69="","",F69)</f>
        <v/>
      </c>
      <c r="V69" s="63" t="str">
        <f t="shared" ref="V69:V71" si="232">IF(U69="","",",")</f>
        <v/>
      </c>
      <c r="W69" s="64" t="str">
        <f t="shared" ref="W69:W71" si="233">IF(G69="","",G69)</f>
        <v/>
      </c>
      <c r="X69" s="63" t="str">
        <f t="shared" ref="X69:X71" si="234">IF(U69="","",",")</f>
        <v/>
      </c>
      <c r="Y69" s="63" t="str">
        <f t="shared" ref="Y69:Y71" si="235">IF(U69="","",250)</f>
        <v/>
      </c>
      <c r="Z69" s="55" t="str">
        <f t="shared" ref="Z69:Z71" si="236">IF(U69="","",")")</f>
        <v/>
      </c>
      <c r="AA69" s="65" t="str">
        <f t="shared" ref="AA69:AA71" si="237">IF(AB69="","","(")</f>
        <v/>
      </c>
      <c r="AB69" s="56" t="str">
        <f t="shared" ref="AB69:AB71" si="238">IF(H69="","",H69)</f>
        <v/>
      </c>
      <c r="AC69" s="66" t="str">
        <f t="shared" ref="AC69:AC71" si="239">IF(AB69="","",",")</f>
        <v/>
      </c>
      <c r="AD69" s="58" t="str">
        <f t="shared" ref="AD69:AD71" si="240">IF(I69="","",I69)</f>
        <v/>
      </c>
      <c r="AE69" s="67" t="str">
        <f t="shared" ref="AE69:AE71" si="241">IF(AB69="","",",")</f>
        <v/>
      </c>
      <c r="AF69" s="60" t="str">
        <f t="shared" ref="AF69:AF71" si="242">IF(AB69="","",350)</f>
        <v/>
      </c>
      <c r="AG69" s="60" t="str">
        <f t="shared" ref="AG69:AG71" si="243">IF(AB69="","",")")</f>
        <v/>
      </c>
      <c r="AH69" s="68" t="str">
        <f t="shared" ref="AH69:AH71" si="244">IF(AI69="","","(")</f>
        <v/>
      </c>
      <c r="AI69" s="69" t="str">
        <f t="shared" ref="AI69:AI71" si="245">IF(J69="","",J69)</f>
        <v/>
      </c>
      <c r="AJ69" s="63" t="str">
        <f t="shared" ref="AJ69:AJ71" si="246">IF(AI69="","",",")</f>
        <v/>
      </c>
      <c r="AK69" s="63" t="str">
        <f t="shared" ref="AK69:AK71" si="247">IF(K69="","",K69)</f>
        <v/>
      </c>
      <c r="AL69" s="63" t="str">
        <f t="shared" ref="AL69:AL71" si="248">IF(AI69="","",",")</f>
        <v/>
      </c>
      <c r="AM69" s="63" t="str">
        <f t="shared" ref="AM69:AM71" si="249">IF(AI69="","",450)</f>
        <v/>
      </c>
      <c r="AN69" s="63" t="str">
        <f t="shared" ref="AN69:AN71" si="250">IF(AI69="","",")")</f>
        <v/>
      </c>
    </row>
    <row r="70" spans="1:40" ht="24.5" outlineLevel="1" thickTop="1" thickBot="1" x14ac:dyDescent="0.55000000000000004">
      <c r="B70" t="s">
        <v>1001</v>
      </c>
      <c r="C70" s="81" t="s">
        <v>2656</v>
      </c>
      <c r="D70" s="82" t="s">
        <v>988</v>
      </c>
      <c r="E70" s="82">
        <v>7</v>
      </c>
      <c r="F70" s="82"/>
      <c r="G70" s="82"/>
      <c r="H70" s="82"/>
      <c r="I70" s="82"/>
      <c r="J70" s="82"/>
      <c r="K70" s="82"/>
      <c r="L70" s="135" t="str">
        <f>IF(C70="","",_xlfn.CONCAT("       triggerLine: ","""",C70,", ",M70:AN70,""", sC: ","""",B70,""", lines: ["))</f>
        <v xml:space="preserve">       triggerLine: "TEN PIEDAD DE MÍ, (Si,7,20)", sC: "ta as", lines: [</v>
      </c>
      <c r="M70" s="55" t="str">
        <f t="shared" si="224"/>
        <v>(</v>
      </c>
      <c r="N70" s="56" t="str">
        <f t="shared" si="225"/>
        <v>Si</v>
      </c>
      <c r="O70" s="57" t="str">
        <f t="shared" si="226"/>
        <v>,</v>
      </c>
      <c r="P70" s="58">
        <f t="shared" si="227"/>
        <v>7</v>
      </c>
      <c r="Q70" s="59" t="str">
        <f t="shared" si="228"/>
        <v>,</v>
      </c>
      <c r="R70" s="60">
        <f t="shared" si="223"/>
        <v>20</v>
      </c>
      <c r="S70" s="55" t="str">
        <f t="shared" si="229"/>
        <v>)</v>
      </c>
      <c r="T70" s="61" t="str">
        <f t="shared" si="230"/>
        <v/>
      </c>
      <c r="U70" s="62" t="str">
        <f t="shared" si="231"/>
        <v/>
      </c>
      <c r="V70" s="63" t="str">
        <f t="shared" si="232"/>
        <v/>
      </c>
      <c r="W70" s="64" t="str">
        <f t="shared" si="233"/>
        <v/>
      </c>
      <c r="X70" s="63" t="str">
        <f t="shared" si="234"/>
        <v/>
      </c>
      <c r="Y70" s="63" t="str">
        <f t="shared" si="235"/>
        <v/>
      </c>
      <c r="Z70" s="55" t="str">
        <f t="shared" si="236"/>
        <v/>
      </c>
      <c r="AA70" s="65" t="str">
        <f t="shared" si="237"/>
        <v/>
      </c>
      <c r="AB70" s="56" t="str">
        <f t="shared" si="238"/>
        <v/>
      </c>
      <c r="AC70" s="66" t="str">
        <f t="shared" si="239"/>
        <v/>
      </c>
      <c r="AD70" s="58" t="str">
        <f t="shared" si="240"/>
        <v/>
      </c>
      <c r="AE70" s="67" t="str">
        <f t="shared" si="241"/>
        <v/>
      </c>
      <c r="AF70" s="60" t="str">
        <f t="shared" si="242"/>
        <v/>
      </c>
      <c r="AG70" s="60" t="str">
        <f t="shared" si="243"/>
        <v/>
      </c>
      <c r="AH70" s="68" t="str">
        <f t="shared" si="244"/>
        <v/>
      </c>
      <c r="AI70" s="69" t="str">
        <f t="shared" si="245"/>
        <v/>
      </c>
      <c r="AJ70" s="63" t="str">
        <f t="shared" si="246"/>
        <v/>
      </c>
      <c r="AK70" s="63" t="str">
        <f t="shared" si="247"/>
        <v/>
      </c>
      <c r="AL70" s="63" t="str">
        <f t="shared" si="248"/>
        <v/>
      </c>
      <c r="AM70" s="63" t="str">
        <f t="shared" si="249"/>
        <v/>
      </c>
      <c r="AN70" s="63" t="str">
        <f t="shared" si="250"/>
        <v/>
      </c>
    </row>
    <row r="71" spans="1:40" ht="24.5" outlineLevel="1" thickTop="1" thickBot="1" x14ac:dyDescent="0.55000000000000004">
      <c r="B71" t="s">
        <v>1003</v>
      </c>
      <c r="C71" s="92" t="s">
        <v>2639</v>
      </c>
      <c r="D71" s="82" t="s">
        <v>988</v>
      </c>
      <c r="E71" s="82">
        <v>7</v>
      </c>
      <c r="F71" s="82" t="s">
        <v>1017</v>
      </c>
      <c r="G71" s="82" t="s">
        <v>1016</v>
      </c>
      <c r="H71" s="82" t="s">
        <v>988</v>
      </c>
      <c r="I71" s="82">
        <v>7</v>
      </c>
      <c r="J71" s="82"/>
      <c r="K71" s="82"/>
      <c r="L71" s="137" t="str">
        <f>IF(C71="","",_xlfn.CONCAT("            { line: ","""",C71,", ",M71:AN71,""", sC: ","""",B71,"""},  ]},"))</f>
        <v xml:space="preserve">            { line: "TEN PIEDAD DE MÍ, QUE SOY UN PECADOR., (Si,7,20)(La,m,250)(Si,7,350)", sC: "as"},  ]},</v>
      </c>
      <c r="M71" s="55" t="str">
        <f t="shared" si="224"/>
        <v>(</v>
      </c>
      <c r="N71" s="56" t="str">
        <f t="shared" si="225"/>
        <v>Si</v>
      </c>
      <c r="O71" s="57" t="str">
        <f t="shared" si="226"/>
        <v>,</v>
      </c>
      <c r="P71" s="58">
        <f t="shared" si="227"/>
        <v>7</v>
      </c>
      <c r="Q71" s="59" t="str">
        <f t="shared" si="228"/>
        <v>,</v>
      </c>
      <c r="R71" s="60">
        <f t="shared" si="223"/>
        <v>20</v>
      </c>
      <c r="S71" s="55" t="str">
        <f t="shared" si="229"/>
        <v>)</v>
      </c>
      <c r="T71" s="61" t="str">
        <f t="shared" si="230"/>
        <v>(</v>
      </c>
      <c r="U71" s="62" t="str">
        <f t="shared" si="231"/>
        <v>La</v>
      </c>
      <c r="V71" s="63" t="str">
        <f t="shared" si="232"/>
        <v>,</v>
      </c>
      <c r="W71" s="64" t="str">
        <f t="shared" si="233"/>
        <v>m</v>
      </c>
      <c r="X71" s="63" t="str">
        <f t="shared" si="234"/>
        <v>,</v>
      </c>
      <c r="Y71" s="63">
        <f t="shared" si="235"/>
        <v>250</v>
      </c>
      <c r="Z71" s="55" t="str">
        <f t="shared" si="236"/>
        <v>)</v>
      </c>
      <c r="AA71" s="65" t="str">
        <f t="shared" si="237"/>
        <v>(</v>
      </c>
      <c r="AB71" s="56" t="str">
        <f t="shared" si="238"/>
        <v>Si</v>
      </c>
      <c r="AC71" s="66" t="str">
        <f t="shared" si="239"/>
        <v>,</v>
      </c>
      <c r="AD71" s="58">
        <f t="shared" si="240"/>
        <v>7</v>
      </c>
      <c r="AE71" s="67" t="str">
        <f t="shared" si="241"/>
        <v>,</v>
      </c>
      <c r="AF71" s="60">
        <f t="shared" si="242"/>
        <v>350</v>
      </c>
      <c r="AG71" s="60" t="str">
        <f t="shared" si="243"/>
        <v>)</v>
      </c>
      <c r="AH71" s="68" t="str">
        <f t="shared" si="244"/>
        <v/>
      </c>
      <c r="AI71" s="69" t="str">
        <f t="shared" si="245"/>
        <v/>
      </c>
      <c r="AJ71" s="63" t="str">
        <f t="shared" si="246"/>
        <v/>
      </c>
      <c r="AK71" s="63" t="str">
        <f t="shared" si="247"/>
        <v/>
      </c>
      <c r="AL71" s="63" t="str">
        <f t="shared" si="248"/>
        <v/>
      </c>
      <c r="AM71" s="63" t="str">
        <f t="shared" si="249"/>
        <v/>
      </c>
      <c r="AN71" s="63" t="str">
        <f t="shared" si="250"/>
        <v/>
      </c>
    </row>
    <row r="72" spans="1:40" ht="26.5" outlineLevel="1" thickTop="1" thickBot="1" x14ac:dyDescent="0.55000000000000004">
      <c r="A72" s="72"/>
      <c r="B72" s="72"/>
      <c r="C72" s="72"/>
      <c r="D72" s="73"/>
      <c r="E72" s="73"/>
      <c r="F72" s="73"/>
      <c r="G72" s="73"/>
      <c r="H72" s="73"/>
      <c r="I72" s="73"/>
      <c r="J72" s="73"/>
      <c r="K72" s="73"/>
      <c r="L72" s="74" t="s">
        <v>997</v>
      </c>
      <c r="M72" s="55"/>
      <c r="N72" s="56"/>
      <c r="O72" s="57"/>
      <c r="P72" s="58"/>
      <c r="Q72" s="59"/>
      <c r="R72" s="60" t="str">
        <f t="shared" si="223"/>
        <v/>
      </c>
      <c r="S72" s="55"/>
      <c r="T72" s="61"/>
      <c r="U72" s="62"/>
      <c r="V72" s="63"/>
      <c r="W72" s="64"/>
      <c r="X72" s="63"/>
      <c r="Y72" s="63"/>
      <c r="Z72" s="55"/>
      <c r="AA72" s="65"/>
      <c r="AB72" s="56"/>
      <c r="AC72" s="66"/>
      <c r="AD72" s="58"/>
      <c r="AE72" s="67"/>
      <c r="AF72" s="60"/>
      <c r="AG72" s="60"/>
      <c r="AH72" s="68"/>
      <c r="AI72" s="69"/>
      <c r="AJ72" s="63"/>
      <c r="AK72" s="63"/>
      <c r="AL72" s="63"/>
      <c r="AM72" s="63"/>
      <c r="AN72" s="63"/>
    </row>
    <row r="73" spans="1:40" ht="24.5" thickTop="1" thickBot="1" x14ac:dyDescent="0.55000000000000004">
      <c r="C73" s="124" t="s">
        <v>2648</v>
      </c>
      <c r="D73" s="125" t="s">
        <v>2649</v>
      </c>
      <c r="E73" s="51"/>
      <c r="F73" s="52" t="s">
        <v>2650</v>
      </c>
      <c r="G73" s="52"/>
      <c r="H73" s="51"/>
      <c r="I73" s="51"/>
      <c r="J73" s="53"/>
      <c r="K73" s="53"/>
      <c r="L73" s="77" t="str">
        <f t="shared" si="0"/>
        <v xml:space="preserve">            { line: "Tú que eres el único que no te escandalizas de mí,, (Mim,,)(Lam,,250)", sC: ""},</v>
      </c>
      <c r="M73" s="55" t="str">
        <f t="shared" si="1"/>
        <v>(</v>
      </c>
      <c r="N73" s="56" t="str">
        <f t="shared" si="2"/>
        <v>Mim</v>
      </c>
      <c r="O73" s="57" t="str">
        <f t="shared" si="3"/>
        <v>,</v>
      </c>
      <c r="P73" s="58" t="str">
        <f t="shared" si="4"/>
        <v/>
      </c>
      <c r="Q73" s="59" t="str">
        <f t="shared" si="5"/>
        <v>,</v>
      </c>
      <c r="R73" s="60" t="str">
        <f t="shared" si="6"/>
        <v/>
      </c>
      <c r="S73" s="55" t="str">
        <f t="shared" si="7"/>
        <v>)</v>
      </c>
      <c r="T73" s="61" t="str">
        <f t="shared" si="8"/>
        <v>(</v>
      </c>
      <c r="U73" s="62" t="str">
        <f t="shared" si="9"/>
        <v>Lam</v>
      </c>
      <c r="V73" s="63" t="str">
        <f t="shared" si="10"/>
        <v>,</v>
      </c>
      <c r="W73" s="64" t="str">
        <f t="shared" si="11"/>
        <v/>
      </c>
      <c r="X73" s="63" t="str">
        <f t="shared" si="12"/>
        <v>,</v>
      </c>
      <c r="Y73" s="63">
        <f t="shared" si="13"/>
        <v>250</v>
      </c>
      <c r="Z73" s="55" t="str">
        <f t="shared" si="14"/>
        <v>)</v>
      </c>
      <c r="AA73" s="65" t="str">
        <f t="shared" si="15"/>
        <v/>
      </c>
      <c r="AB73" s="56" t="str">
        <f t="shared" si="16"/>
        <v/>
      </c>
      <c r="AC73" s="66" t="str">
        <f t="shared" si="17"/>
        <v/>
      </c>
      <c r="AD73" s="58" t="str">
        <f t="shared" si="18"/>
        <v/>
      </c>
      <c r="AE73" s="67" t="str">
        <f t="shared" si="19"/>
        <v/>
      </c>
      <c r="AF73" s="60" t="str">
        <f t="shared" si="20"/>
        <v/>
      </c>
      <c r="AG73" s="60" t="str">
        <f t="shared" si="21"/>
        <v/>
      </c>
      <c r="AH73" s="68" t="str">
        <f t="shared" si="22"/>
        <v/>
      </c>
      <c r="AI73" s="69" t="str">
        <f t="shared" si="23"/>
        <v/>
      </c>
      <c r="AJ73" s="63" t="str">
        <f t="shared" si="24"/>
        <v/>
      </c>
      <c r="AK73" s="63" t="str">
        <f t="shared" si="25"/>
        <v/>
      </c>
      <c r="AL73" s="63" t="str">
        <f t="shared" si="26"/>
        <v/>
      </c>
      <c r="AM73" s="63" t="str">
        <f t="shared" si="27"/>
        <v/>
      </c>
      <c r="AN73" s="63" t="str">
        <f t="shared" si="28"/>
        <v/>
      </c>
    </row>
    <row r="74" spans="1:40" ht="26.5" outlineLevel="1" thickTop="1" thickBot="1" x14ac:dyDescent="0.55000000000000004">
      <c r="A74" s="72"/>
      <c r="B74" s="72"/>
      <c r="C74" s="72"/>
      <c r="D74" s="73"/>
      <c r="E74" s="73"/>
      <c r="F74" s="73"/>
      <c r="G74" s="73"/>
      <c r="H74" s="73"/>
      <c r="I74" s="73"/>
      <c r="J74" s="73"/>
      <c r="K74" s="73"/>
      <c r="L74" s="74" t="s">
        <v>997</v>
      </c>
      <c r="M74" s="55"/>
      <c r="N74" s="56"/>
      <c r="O74" s="57"/>
      <c r="P74" s="58"/>
      <c r="Q74" s="59"/>
      <c r="R74" s="60" t="str">
        <f t="shared" si="6"/>
        <v/>
      </c>
      <c r="S74" s="55"/>
      <c r="T74" s="61"/>
      <c r="U74" s="62"/>
      <c r="V74" s="63"/>
      <c r="W74" s="64"/>
      <c r="X74" s="63"/>
      <c r="Y74" s="63"/>
      <c r="Z74" s="55"/>
      <c r="AA74" s="65"/>
      <c r="AB74" s="56"/>
      <c r="AC74" s="66"/>
      <c r="AD74" s="58"/>
      <c r="AE74" s="67"/>
      <c r="AF74" s="60"/>
      <c r="AG74" s="60"/>
      <c r="AH74" s="68"/>
      <c r="AI74" s="69"/>
      <c r="AJ74" s="63"/>
      <c r="AK74" s="63"/>
      <c r="AL74" s="63"/>
      <c r="AM74" s="63"/>
      <c r="AN74" s="63"/>
    </row>
    <row r="75" spans="1:40" ht="24.5" outlineLevel="1" thickTop="1" thickBot="1" x14ac:dyDescent="0.55000000000000004">
      <c r="C75" s="78" t="s">
        <v>999</v>
      </c>
      <c r="D75" s="79"/>
      <c r="E75" s="79"/>
      <c r="F75" s="79"/>
      <c r="G75" s="79"/>
      <c r="H75" s="79"/>
      <c r="I75" s="79"/>
      <c r="J75" s="79"/>
      <c r="K75" s="79"/>
      <c r="L75" s="134" t="s">
        <v>1000</v>
      </c>
      <c r="M75" s="55" t="str">
        <f t="shared" ref="M75:M77" si="251">IF(N75="","","(")</f>
        <v/>
      </c>
      <c r="N75" s="56" t="str">
        <f t="shared" ref="N75:N77" si="252">IF(D75="","",D75)</f>
        <v/>
      </c>
      <c r="O75" s="57" t="str">
        <f t="shared" ref="O75:O77" si="253">IF(N75="","",",")</f>
        <v/>
      </c>
      <c r="P75" s="58" t="str">
        <f t="shared" ref="P75:P77" si="254">IF(E75="","",E75)</f>
        <v/>
      </c>
      <c r="Q75" s="59" t="str">
        <f t="shared" ref="Q75:Q77" si="255">IF(N75="","",",")</f>
        <v/>
      </c>
      <c r="R75" s="60" t="str">
        <f t="shared" si="6"/>
        <v/>
      </c>
      <c r="S75" s="55" t="str">
        <f t="shared" ref="S75:S77" si="256">IF(N75="","",")")</f>
        <v/>
      </c>
      <c r="T75" s="61" t="str">
        <f t="shared" ref="T75:T77" si="257">IF(U75="","","(")</f>
        <v/>
      </c>
      <c r="U75" s="62" t="str">
        <f t="shared" ref="U75:U77" si="258">IF(F75="","",F75)</f>
        <v/>
      </c>
      <c r="V75" s="63" t="str">
        <f t="shared" ref="V75:V77" si="259">IF(U75="","",",")</f>
        <v/>
      </c>
      <c r="W75" s="64" t="str">
        <f t="shared" ref="W75:W77" si="260">IF(G75="","",G75)</f>
        <v/>
      </c>
      <c r="X75" s="63" t="str">
        <f t="shared" ref="X75:X77" si="261">IF(U75="","",",")</f>
        <v/>
      </c>
      <c r="Y75" s="63" t="str">
        <f t="shared" ref="Y75:Y77" si="262">IF(U75="","",250)</f>
        <v/>
      </c>
      <c r="Z75" s="55" t="str">
        <f t="shared" ref="Z75:Z77" si="263">IF(U75="","",")")</f>
        <v/>
      </c>
      <c r="AA75" s="65" t="str">
        <f t="shared" ref="AA75:AA77" si="264">IF(AB75="","","(")</f>
        <v/>
      </c>
      <c r="AB75" s="56" t="str">
        <f t="shared" ref="AB75:AB77" si="265">IF(H75="","",H75)</f>
        <v/>
      </c>
      <c r="AC75" s="66" t="str">
        <f t="shared" ref="AC75:AC77" si="266">IF(AB75="","",",")</f>
        <v/>
      </c>
      <c r="AD75" s="58" t="str">
        <f t="shared" ref="AD75:AD77" si="267">IF(I75="","",I75)</f>
        <v/>
      </c>
      <c r="AE75" s="67" t="str">
        <f t="shared" ref="AE75:AE77" si="268">IF(AB75="","",",")</f>
        <v/>
      </c>
      <c r="AF75" s="60" t="str">
        <f t="shared" ref="AF75:AF77" si="269">IF(AB75="","",350)</f>
        <v/>
      </c>
      <c r="AG75" s="60" t="str">
        <f t="shared" ref="AG75:AG77" si="270">IF(AB75="","",")")</f>
        <v/>
      </c>
      <c r="AH75" s="68" t="str">
        <f t="shared" ref="AH75:AH77" si="271">IF(AI75="","","(")</f>
        <v/>
      </c>
      <c r="AI75" s="69" t="str">
        <f t="shared" ref="AI75:AI77" si="272">IF(J75="","",J75)</f>
        <v/>
      </c>
      <c r="AJ75" s="63" t="str">
        <f t="shared" ref="AJ75:AJ77" si="273">IF(AI75="","",",")</f>
        <v/>
      </c>
      <c r="AK75" s="63" t="str">
        <f t="shared" ref="AK75:AK77" si="274">IF(K75="","",K75)</f>
        <v/>
      </c>
      <c r="AL75" s="63" t="str">
        <f t="shared" ref="AL75:AL77" si="275">IF(AI75="","",",")</f>
        <v/>
      </c>
      <c r="AM75" s="63" t="str">
        <f t="shared" ref="AM75:AM77" si="276">IF(AI75="","",450)</f>
        <v/>
      </c>
      <c r="AN75" s="63" t="str">
        <f t="shared" ref="AN75:AN77" si="277">IF(AI75="","",")")</f>
        <v/>
      </c>
    </row>
    <row r="76" spans="1:40" ht="24.5" outlineLevel="1" thickTop="1" thickBot="1" x14ac:dyDescent="0.55000000000000004">
      <c r="B76" t="s">
        <v>1001</v>
      </c>
      <c r="C76" s="81" t="s">
        <v>2656</v>
      </c>
      <c r="D76" s="82" t="s">
        <v>988</v>
      </c>
      <c r="E76" s="82">
        <v>7</v>
      </c>
      <c r="F76" s="82"/>
      <c r="G76" s="82"/>
      <c r="H76" s="82"/>
      <c r="I76" s="82"/>
      <c r="J76" s="82"/>
      <c r="K76" s="82"/>
      <c r="L76" s="135" t="str">
        <f>IF(C76="","",_xlfn.CONCAT("       triggerLine: ","""",C76,", ",M76:AN76,""", sC: ","""",B76,""", lines: ["))</f>
        <v xml:space="preserve">       triggerLine: "TEN PIEDAD DE MÍ, (Si,7,20)", sC: "ta as", lines: [</v>
      </c>
      <c r="M76" s="55" t="str">
        <f t="shared" si="251"/>
        <v>(</v>
      </c>
      <c r="N76" s="56" t="str">
        <f t="shared" si="252"/>
        <v>Si</v>
      </c>
      <c r="O76" s="57" t="str">
        <f t="shared" si="253"/>
        <v>,</v>
      </c>
      <c r="P76" s="58">
        <f t="shared" si="254"/>
        <v>7</v>
      </c>
      <c r="Q76" s="59" t="str">
        <f t="shared" si="255"/>
        <v>,</v>
      </c>
      <c r="R76" s="60">
        <f t="shared" si="6"/>
        <v>20</v>
      </c>
      <c r="S76" s="55" t="str">
        <f t="shared" si="256"/>
        <v>)</v>
      </c>
      <c r="T76" s="61" t="str">
        <f t="shared" si="257"/>
        <v/>
      </c>
      <c r="U76" s="62" t="str">
        <f t="shared" si="258"/>
        <v/>
      </c>
      <c r="V76" s="63" t="str">
        <f t="shared" si="259"/>
        <v/>
      </c>
      <c r="W76" s="64" t="str">
        <f t="shared" si="260"/>
        <v/>
      </c>
      <c r="X76" s="63" t="str">
        <f t="shared" si="261"/>
        <v/>
      </c>
      <c r="Y76" s="63" t="str">
        <f t="shared" si="262"/>
        <v/>
      </c>
      <c r="Z76" s="55" t="str">
        <f t="shared" si="263"/>
        <v/>
      </c>
      <c r="AA76" s="65" t="str">
        <f t="shared" si="264"/>
        <v/>
      </c>
      <c r="AB76" s="56" t="str">
        <f t="shared" si="265"/>
        <v/>
      </c>
      <c r="AC76" s="66" t="str">
        <f t="shared" si="266"/>
        <v/>
      </c>
      <c r="AD76" s="58" t="str">
        <f t="shared" si="267"/>
        <v/>
      </c>
      <c r="AE76" s="67" t="str">
        <f t="shared" si="268"/>
        <v/>
      </c>
      <c r="AF76" s="60" t="str">
        <f t="shared" si="269"/>
        <v/>
      </c>
      <c r="AG76" s="60" t="str">
        <f t="shared" si="270"/>
        <v/>
      </c>
      <c r="AH76" s="68" t="str">
        <f t="shared" si="271"/>
        <v/>
      </c>
      <c r="AI76" s="69" t="str">
        <f t="shared" si="272"/>
        <v/>
      </c>
      <c r="AJ76" s="63" t="str">
        <f t="shared" si="273"/>
        <v/>
      </c>
      <c r="AK76" s="63" t="str">
        <f t="shared" si="274"/>
        <v/>
      </c>
      <c r="AL76" s="63" t="str">
        <f t="shared" si="275"/>
        <v/>
      </c>
      <c r="AM76" s="63" t="str">
        <f t="shared" si="276"/>
        <v/>
      </c>
      <c r="AN76" s="63" t="str">
        <f t="shared" si="277"/>
        <v/>
      </c>
    </row>
    <row r="77" spans="1:40" ht="24.5" outlineLevel="1" thickTop="1" thickBot="1" x14ac:dyDescent="0.55000000000000004">
      <c r="B77" t="s">
        <v>1003</v>
      </c>
      <c r="C77" s="92" t="s">
        <v>2639</v>
      </c>
      <c r="D77" s="82" t="s">
        <v>988</v>
      </c>
      <c r="E77" s="82">
        <v>7</v>
      </c>
      <c r="F77" s="82" t="s">
        <v>1017</v>
      </c>
      <c r="G77" s="82" t="s">
        <v>1016</v>
      </c>
      <c r="H77" s="82" t="s">
        <v>988</v>
      </c>
      <c r="I77" s="82">
        <v>7</v>
      </c>
      <c r="J77" s="82"/>
      <c r="K77" s="82"/>
      <c r="L77" s="137" t="str">
        <f>IF(C77="","",_xlfn.CONCAT("            { line: ","""",C77,", ",M77:AN77,""", sC: ","""",B77,"""},  ]},"))</f>
        <v xml:space="preserve">            { line: "TEN PIEDAD DE MÍ, QUE SOY UN PECADOR., (Si,7,20)(La,m,250)(Si,7,350)", sC: "as"},  ]},</v>
      </c>
      <c r="M77" s="55" t="str">
        <f t="shared" si="251"/>
        <v>(</v>
      </c>
      <c r="N77" s="56" t="str">
        <f t="shared" si="252"/>
        <v>Si</v>
      </c>
      <c r="O77" s="57" t="str">
        <f t="shared" si="253"/>
        <v>,</v>
      </c>
      <c r="P77" s="58">
        <f t="shared" si="254"/>
        <v>7</v>
      </c>
      <c r="Q77" s="59" t="str">
        <f t="shared" si="255"/>
        <v>,</v>
      </c>
      <c r="R77" s="60">
        <f t="shared" si="6"/>
        <v>20</v>
      </c>
      <c r="S77" s="55" t="str">
        <f t="shared" si="256"/>
        <v>)</v>
      </c>
      <c r="T77" s="61" t="str">
        <f t="shared" si="257"/>
        <v>(</v>
      </c>
      <c r="U77" s="62" t="str">
        <f t="shared" si="258"/>
        <v>La</v>
      </c>
      <c r="V77" s="63" t="str">
        <f t="shared" si="259"/>
        <v>,</v>
      </c>
      <c r="W77" s="64" t="str">
        <f t="shared" si="260"/>
        <v>m</v>
      </c>
      <c r="X77" s="63" t="str">
        <f t="shared" si="261"/>
        <v>,</v>
      </c>
      <c r="Y77" s="63">
        <f t="shared" si="262"/>
        <v>250</v>
      </c>
      <c r="Z77" s="55" t="str">
        <f t="shared" si="263"/>
        <v>)</v>
      </c>
      <c r="AA77" s="65" t="str">
        <f t="shared" si="264"/>
        <v>(</v>
      </c>
      <c r="AB77" s="56" t="str">
        <f t="shared" si="265"/>
        <v>Si</v>
      </c>
      <c r="AC77" s="66" t="str">
        <f t="shared" si="266"/>
        <v>,</v>
      </c>
      <c r="AD77" s="58">
        <f t="shared" si="267"/>
        <v>7</v>
      </c>
      <c r="AE77" s="67" t="str">
        <f t="shared" si="268"/>
        <v>,</v>
      </c>
      <c r="AF77" s="60">
        <f t="shared" si="269"/>
        <v>350</v>
      </c>
      <c r="AG77" s="60" t="str">
        <f t="shared" si="270"/>
        <v>)</v>
      </c>
      <c r="AH77" s="68" t="str">
        <f t="shared" si="271"/>
        <v/>
      </c>
      <c r="AI77" s="69" t="str">
        <f t="shared" si="272"/>
        <v/>
      </c>
      <c r="AJ77" s="63" t="str">
        <f t="shared" si="273"/>
        <v/>
      </c>
      <c r="AK77" s="63" t="str">
        <f t="shared" si="274"/>
        <v/>
      </c>
      <c r="AL77" s="63" t="str">
        <f t="shared" si="275"/>
        <v/>
      </c>
      <c r="AM77" s="63" t="str">
        <f t="shared" si="276"/>
        <v/>
      </c>
      <c r="AN77" s="63" t="str">
        <f t="shared" si="277"/>
        <v/>
      </c>
    </row>
    <row r="78" spans="1:40" ht="26.5" outlineLevel="1" thickTop="1" thickBot="1" x14ac:dyDescent="0.55000000000000004">
      <c r="A78" s="72"/>
      <c r="B78" s="72"/>
      <c r="C78" s="72"/>
      <c r="D78" s="73"/>
      <c r="E78" s="73"/>
      <c r="F78" s="73"/>
      <c r="G78" s="73"/>
      <c r="H78" s="73"/>
      <c r="I78" s="73"/>
      <c r="J78" s="73"/>
      <c r="K78" s="73"/>
      <c r="L78" s="74" t="s">
        <v>997</v>
      </c>
      <c r="M78" s="55"/>
      <c r="N78" s="56"/>
      <c r="O78" s="57"/>
      <c r="P78" s="58"/>
      <c r="Q78" s="59"/>
      <c r="R78" s="60" t="str">
        <f t="shared" si="6"/>
        <v/>
      </c>
      <c r="S78" s="55"/>
      <c r="T78" s="61"/>
      <c r="U78" s="62"/>
      <c r="V78" s="63"/>
      <c r="W78" s="64"/>
      <c r="X78" s="63"/>
      <c r="Y78" s="63"/>
      <c r="Z78" s="55"/>
      <c r="AA78" s="65"/>
      <c r="AB78" s="56"/>
      <c r="AC78" s="66"/>
      <c r="AD78" s="58"/>
      <c r="AE78" s="67"/>
      <c r="AF78" s="60"/>
      <c r="AG78" s="60"/>
      <c r="AH78" s="68"/>
      <c r="AI78" s="69"/>
      <c r="AJ78" s="63"/>
      <c r="AK78" s="63"/>
      <c r="AL78" s="63"/>
      <c r="AM78" s="63"/>
      <c r="AN78" s="63"/>
    </row>
    <row r="79" spans="1:40" ht="24.5" thickTop="1" thickBot="1" x14ac:dyDescent="0.55000000000000004">
      <c r="C79" s="124" t="s">
        <v>2651</v>
      </c>
      <c r="D79" s="125" t="s">
        <v>1015</v>
      </c>
      <c r="E79" s="51" t="s">
        <v>1016</v>
      </c>
      <c r="F79" s="52" t="s">
        <v>1017</v>
      </c>
      <c r="G79" s="52" t="s">
        <v>1016</v>
      </c>
      <c r="H79" s="51"/>
      <c r="I79" s="51"/>
      <c r="J79" s="53"/>
      <c r="K79" s="53"/>
      <c r="L79" s="77" t="str">
        <f t="shared" ref="L79:L85" si="278">IF(C79="","",_xlfn.CONCAT("            { line: ","""",C79,", ",M79:AN79,""", sC: ","""",B79,"""},"))</f>
        <v xml:space="preserve">            { line: "Tú que eres el único que amas al enemigo, (Mi,m,20)(La,m,250)", sC: ""},</v>
      </c>
      <c r="M79" s="55" t="str">
        <f t="shared" si="1"/>
        <v>(</v>
      </c>
      <c r="N79" s="56" t="str">
        <f t="shared" si="2"/>
        <v>Mi</v>
      </c>
      <c r="O79" s="57" t="str">
        <f t="shared" si="3"/>
        <v>,</v>
      </c>
      <c r="P79" s="58" t="str">
        <f t="shared" si="4"/>
        <v>m</v>
      </c>
      <c r="Q79" s="59" t="str">
        <f t="shared" si="5"/>
        <v>,</v>
      </c>
      <c r="R79" s="60">
        <f t="shared" si="6"/>
        <v>20</v>
      </c>
      <c r="S79" s="55" t="str">
        <f t="shared" si="7"/>
        <v>)</v>
      </c>
      <c r="T79" s="61" t="str">
        <f t="shared" si="8"/>
        <v>(</v>
      </c>
      <c r="U79" s="62" t="str">
        <f t="shared" si="9"/>
        <v>La</v>
      </c>
      <c r="V79" s="63" t="str">
        <f t="shared" si="10"/>
        <v>,</v>
      </c>
      <c r="W79" s="64" t="str">
        <f t="shared" si="11"/>
        <v>m</v>
      </c>
      <c r="X79" s="63" t="str">
        <f t="shared" si="12"/>
        <v>,</v>
      </c>
      <c r="Y79" s="63">
        <f t="shared" si="13"/>
        <v>250</v>
      </c>
      <c r="Z79" s="55" t="str">
        <f t="shared" si="14"/>
        <v>)</v>
      </c>
      <c r="AA79" s="65" t="str">
        <f t="shared" si="15"/>
        <v/>
      </c>
      <c r="AB79" s="56" t="str">
        <f t="shared" si="16"/>
        <v/>
      </c>
      <c r="AC79" s="66" t="str">
        <f t="shared" si="17"/>
        <v/>
      </c>
      <c r="AD79" s="58" t="str">
        <f t="shared" si="18"/>
        <v/>
      </c>
      <c r="AE79" s="67" t="str">
        <f t="shared" si="19"/>
        <v/>
      </c>
      <c r="AF79" s="60" t="str">
        <f t="shared" si="20"/>
        <v/>
      </c>
      <c r="AG79" s="60" t="str">
        <f t="shared" si="21"/>
        <v/>
      </c>
      <c r="AH79" s="68" t="str">
        <f t="shared" si="22"/>
        <v/>
      </c>
      <c r="AI79" s="69" t="str">
        <f t="shared" si="23"/>
        <v/>
      </c>
      <c r="AJ79" s="63" t="str">
        <f t="shared" si="24"/>
        <v/>
      </c>
      <c r="AK79" s="63" t="str">
        <f t="shared" si="25"/>
        <v/>
      </c>
      <c r="AL79" s="63" t="str">
        <f t="shared" si="26"/>
        <v/>
      </c>
      <c r="AM79" s="63" t="str">
        <f t="shared" si="27"/>
        <v/>
      </c>
      <c r="AN79" s="63" t="str">
        <f t="shared" si="28"/>
        <v/>
      </c>
    </row>
    <row r="80" spans="1:40" ht="26.5" outlineLevel="1" thickTop="1" thickBot="1" x14ac:dyDescent="0.55000000000000004">
      <c r="A80" s="72"/>
      <c r="B80" s="72"/>
      <c r="C80" s="72"/>
      <c r="D80" s="73"/>
      <c r="E80" s="73"/>
      <c r="F80" s="73"/>
      <c r="G80" s="73"/>
      <c r="H80" s="73"/>
      <c r="I80" s="73"/>
      <c r="J80" s="73"/>
      <c r="K80" s="73"/>
      <c r="L80" s="74" t="s">
        <v>997</v>
      </c>
      <c r="M80" s="55"/>
      <c r="N80" s="56"/>
      <c r="O80" s="57"/>
      <c r="P80" s="58"/>
      <c r="Q80" s="59"/>
      <c r="R80" s="60" t="str">
        <f t="shared" ref="R80:R84" si="279">IF(N80="Do",10,IF(N80="Re",22,IF(N80="Mi",20,IF(N80="Fa",20,IF(N80="Sol",14,IF(N80="La",20,IF(N80="Si",20,IF(N80="Do#",14,IF(N80="Fa#",15,IF(N80="Sol#",20,IF(N80="Si♭",17,"")))))))))))</f>
        <v/>
      </c>
      <c r="S80" s="55"/>
      <c r="T80" s="61"/>
      <c r="U80" s="62"/>
      <c r="V80" s="63"/>
      <c r="W80" s="64"/>
      <c r="X80" s="63"/>
      <c r="Y80" s="63"/>
      <c r="Z80" s="55"/>
      <c r="AA80" s="65"/>
      <c r="AB80" s="56"/>
      <c r="AC80" s="66"/>
      <c r="AD80" s="58"/>
      <c r="AE80" s="67"/>
      <c r="AF80" s="60"/>
      <c r="AG80" s="60"/>
      <c r="AH80" s="68"/>
      <c r="AI80" s="69"/>
      <c r="AJ80" s="63"/>
      <c r="AK80" s="63"/>
      <c r="AL80" s="63"/>
      <c r="AM80" s="63"/>
      <c r="AN80" s="63"/>
    </row>
    <row r="81" spans="1:40" ht="24.5" outlineLevel="1" thickTop="1" thickBot="1" x14ac:dyDescent="0.55000000000000004">
      <c r="C81" s="78" t="s">
        <v>999</v>
      </c>
      <c r="D81" s="79"/>
      <c r="E81" s="79"/>
      <c r="F81" s="79"/>
      <c r="G81" s="79"/>
      <c r="H81" s="79"/>
      <c r="I81" s="79"/>
      <c r="J81" s="79"/>
      <c r="K81" s="79"/>
      <c r="L81" s="134" t="s">
        <v>1000</v>
      </c>
      <c r="M81" s="55" t="str">
        <f t="shared" ref="M81:M83" si="280">IF(N81="","","(")</f>
        <v/>
      </c>
      <c r="N81" s="56" t="str">
        <f t="shared" ref="N81:N83" si="281">IF(D81="","",D81)</f>
        <v/>
      </c>
      <c r="O81" s="57" t="str">
        <f t="shared" ref="O81:O83" si="282">IF(N81="","",",")</f>
        <v/>
      </c>
      <c r="P81" s="58" t="str">
        <f t="shared" ref="P81:P83" si="283">IF(E81="","",E81)</f>
        <v/>
      </c>
      <c r="Q81" s="59" t="str">
        <f t="shared" ref="Q81:Q83" si="284">IF(N81="","",",")</f>
        <v/>
      </c>
      <c r="R81" s="60" t="str">
        <f t="shared" si="279"/>
        <v/>
      </c>
      <c r="S81" s="55" t="str">
        <f t="shared" ref="S81:S83" si="285">IF(N81="","",")")</f>
        <v/>
      </c>
      <c r="T81" s="61" t="str">
        <f t="shared" ref="T81:T83" si="286">IF(U81="","","(")</f>
        <v/>
      </c>
      <c r="U81" s="62" t="str">
        <f t="shared" ref="U81:U83" si="287">IF(F81="","",F81)</f>
        <v/>
      </c>
      <c r="V81" s="63" t="str">
        <f t="shared" ref="V81:V83" si="288">IF(U81="","",",")</f>
        <v/>
      </c>
      <c r="W81" s="64" t="str">
        <f t="shared" ref="W81:W83" si="289">IF(G81="","",G81)</f>
        <v/>
      </c>
      <c r="X81" s="63" t="str">
        <f t="shared" ref="X81:X83" si="290">IF(U81="","",",")</f>
        <v/>
      </c>
      <c r="Y81" s="63" t="str">
        <f t="shared" ref="Y81:Y83" si="291">IF(U81="","",250)</f>
        <v/>
      </c>
      <c r="Z81" s="55" t="str">
        <f t="shared" ref="Z81:Z83" si="292">IF(U81="","",")")</f>
        <v/>
      </c>
      <c r="AA81" s="65" t="str">
        <f t="shared" ref="AA81:AA83" si="293">IF(AB81="","","(")</f>
        <v/>
      </c>
      <c r="AB81" s="56" t="str">
        <f t="shared" ref="AB81:AB83" si="294">IF(H81="","",H81)</f>
        <v/>
      </c>
      <c r="AC81" s="66" t="str">
        <f t="shared" ref="AC81:AC83" si="295">IF(AB81="","",",")</f>
        <v/>
      </c>
      <c r="AD81" s="58" t="str">
        <f t="shared" ref="AD81:AD83" si="296">IF(I81="","",I81)</f>
        <v/>
      </c>
      <c r="AE81" s="67" t="str">
        <f t="shared" ref="AE81:AE83" si="297">IF(AB81="","",",")</f>
        <v/>
      </c>
      <c r="AF81" s="60" t="str">
        <f t="shared" ref="AF81:AF83" si="298">IF(AB81="","",350)</f>
        <v/>
      </c>
      <c r="AG81" s="60" t="str">
        <f t="shared" ref="AG81:AG83" si="299">IF(AB81="","",")")</f>
        <v/>
      </c>
      <c r="AH81" s="68" t="str">
        <f t="shared" ref="AH81:AH83" si="300">IF(AI81="","","(")</f>
        <v/>
      </c>
      <c r="AI81" s="69" t="str">
        <f t="shared" ref="AI81:AI83" si="301">IF(J81="","",J81)</f>
        <v/>
      </c>
      <c r="AJ81" s="63" t="str">
        <f t="shared" ref="AJ81:AJ83" si="302">IF(AI81="","",",")</f>
        <v/>
      </c>
      <c r="AK81" s="63" t="str">
        <f t="shared" ref="AK81:AK83" si="303">IF(K81="","",K81)</f>
        <v/>
      </c>
      <c r="AL81" s="63" t="str">
        <f t="shared" ref="AL81:AL83" si="304">IF(AI81="","",",")</f>
        <v/>
      </c>
      <c r="AM81" s="63" t="str">
        <f t="shared" ref="AM81:AM83" si="305">IF(AI81="","",450)</f>
        <v/>
      </c>
      <c r="AN81" s="63" t="str">
        <f t="shared" ref="AN81:AN83" si="306">IF(AI81="","",")")</f>
        <v/>
      </c>
    </row>
    <row r="82" spans="1:40" ht="24.5" outlineLevel="1" thickTop="1" thickBot="1" x14ac:dyDescent="0.55000000000000004">
      <c r="B82" t="s">
        <v>1001</v>
      </c>
      <c r="C82" s="81" t="s">
        <v>2656</v>
      </c>
      <c r="D82" s="82" t="s">
        <v>988</v>
      </c>
      <c r="E82" s="82">
        <v>7</v>
      </c>
      <c r="F82" s="82"/>
      <c r="G82" s="82"/>
      <c r="H82" s="82"/>
      <c r="I82" s="82"/>
      <c r="J82" s="82"/>
      <c r="K82" s="82"/>
      <c r="L82" s="135" t="str">
        <f>IF(C82="","",_xlfn.CONCAT("       triggerLine: ","""",C82,", ",M82:AN82,""", sC: ","""",B82,""", lines: ["))</f>
        <v xml:space="preserve">       triggerLine: "TEN PIEDAD DE MÍ, (Si,7,20)", sC: "ta as", lines: [</v>
      </c>
      <c r="M82" s="55" t="str">
        <f t="shared" si="280"/>
        <v>(</v>
      </c>
      <c r="N82" s="56" t="str">
        <f t="shared" si="281"/>
        <v>Si</v>
      </c>
      <c r="O82" s="57" t="str">
        <f t="shared" si="282"/>
        <v>,</v>
      </c>
      <c r="P82" s="58">
        <f t="shared" si="283"/>
        <v>7</v>
      </c>
      <c r="Q82" s="59" t="str">
        <f t="shared" si="284"/>
        <v>,</v>
      </c>
      <c r="R82" s="60">
        <f t="shared" si="279"/>
        <v>20</v>
      </c>
      <c r="S82" s="55" t="str">
        <f t="shared" si="285"/>
        <v>)</v>
      </c>
      <c r="T82" s="61" t="str">
        <f t="shared" si="286"/>
        <v/>
      </c>
      <c r="U82" s="62" t="str">
        <f t="shared" si="287"/>
        <v/>
      </c>
      <c r="V82" s="63" t="str">
        <f t="shared" si="288"/>
        <v/>
      </c>
      <c r="W82" s="64" t="str">
        <f t="shared" si="289"/>
        <v/>
      </c>
      <c r="X82" s="63" t="str">
        <f t="shared" si="290"/>
        <v/>
      </c>
      <c r="Y82" s="63" t="str">
        <f t="shared" si="291"/>
        <v/>
      </c>
      <c r="Z82" s="55" t="str">
        <f t="shared" si="292"/>
        <v/>
      </c>
      <c r="AA82" s="65" t="str">
        <f t="shared" si="293"/>
        <v/>
      </c>
      <c r="AB82" s="56" t="str">
        <f t="shared" si="294"/>
        <v/>
      </c>
      <c r="AC82" s="66" t="str">
        <f t="shared" si="295"/>
        <v/>
      </c>
      <c r="AD82" s="58" t="str">
        <f t="shared" si="296"/>
        <v/>
      </c>
      <c r="AE82" s="67" t="str">
        <f t="shared" si="297"/>
        <v/>
      </c>
      <c r="AF82" s="60" t="str">
        <f t="shared" si="298"/>
        <v/>
      </c>
      <c r="AG82" s="60" t="str">
        <f t="shared" si="299"/>
        <v/>
      </c>
      <c r="AH82" s="68" t="str">
        <f t="shared" si="300"/>
        <v/>
      </c>
      <c r="AI82" s="69" t="str">
        <f t="shared" si="301"/>
        <v/>
      </c>
      <c r="AJ82" s="63" t="str">
        <f t="shared" si="302"/>
        <v/>
      </c>
      <c r="AK82" s="63" t="str">
        <f t="shared" si="303"/>
        <v/>
      </c>
      <c r="AL82" s="63" t="str">
        <f t="shared" si="304"/>
        <v/>
      </c>
      <c r="AM82" s="63" t="str">
        <f t="shared" si="305"/>
        <v/>
      </c>
      <c r="AN82" s="63" t="str">
        <f t="shared" si="306"/>
        <v/>
      </c>
    </row>
    <row r="83" spans="1:40" ht="24.5" outlineLevel="1" thickTop="1" thickBot="1" x14ac:dyDescent="0.55000000000000004">
      <c r="B83" t="s">
        <v>1003</v>
      </c>
      <c r="C83" s="92" t="s">
        <v>2639</v>
      </c>
      <c r="D83" s="82" t="s">
        <v>988</v>
      </c>
      <c r="E83" s="82">
        <v>7</v>
      </c>
      <c r="F83" s="82" t="s">
        <v>1017</v>
      </c>
      <c r="G83" s="82" t="s">
        <v>1016</v>
      </c>
      <c r="H83" s="82" t="s">
        <v>988</v>
      </c>
      <c r="I83" s="82">
        <v>7</v>
      </c>
      <c r="J83" s="82"/>
      <c r="K83" s="82"/>
      <c r="L83" s="137" t="str">
        <f>IF(C83="","",_xlfn.CONCAT("            { line: ","""",C83,", ",M83:AN83,""", sC: ","""",B83,"""},  ]},"))</f>
        <v xml:space="preserve">            { line: "TEN PIEDAD DE MÍ, QUE SOY UN PECADOR., (Si,7,20)(La,m,250)(Si,7,350)", sC: "as"},  ]},</v>
      </c>
      <c r="M83" s="55" t="str">
        <f t="shared" si="280"/>
        <v>(</v>
      </c>
      <c r="N83" s="56" t="str">
        <f t="shared" si="281"/>
        <v>Si</v>
      </c>
      <c r="O83" s="57" t="str">
        <f t="shared" si="282"/>
        <v>,</v>
      </c>
      <c r="P83" s="58">
        <f t="shared" si="283"/>
        <v>7</v>
      </c>
      <c r="Q83" s="59" t="str">
        <f t="shared" si="284"/>
        <v>,</v>
      </c>
      <c r="R83" s="60">
        <f t="shared" si="279"/>
        <v>20</v>
      </c>
      <c r="S83" s="55" t="str">
        <f t="shared" si="285"/>
        <v>)</v>
      </c>
      <c r="T83" s="61" t="str">
        <f t="shared" si="286"/>
        <v>(</v>
      </c>
      <c r="U83" s="62" t="str">
        <f t="shared" si="287"/>
        <v>La</v>
      </c>
      <c r="V83" s="63" t="str">
        <f t="shared" si="288"/>
        <v>,</v>
      </c>
      <c r="W83" s="64" t="str">
        <f t="shared" si="289"/>
        <v>m</v>
      </c>
      <c r="X83" s="63" t="str">
        <f t="shared" si="290"/>
        <v>,</v>
      </c>
      <c r="Y83" s="63">
        <f t="shared" si="291"/>
        <v>250</v>
      </c>
      <c r="Z83" s="55" t="str">
        <f t="shared" si="292"/>
        <v>)</v>
      </c>
      <c r="AA83" s="65" t="str">
        <f t="shared" si="293"/>
        <v>(</v>
      </c>
      <c r="AB83" s="56" t="str">
        <f t="shared" si="294"/>
        <v>Si</v>
      </c>
      <c r="AC83" s="66" t="str">
        <f t="shared" si="295"/>
        <v>,</v>
      </c>
      <c r="AD83" s="58">
        <f t="shared" si="296"/>
        <v>7</v>
      </c>
      <c r="AE83" s="67" t="str">
        <f t="shared" si="297"/>
        <v>,</v>
      </c>
      <c r="AF83" s="60">
        <f t="shared" si="298"/>
        <v>350</v>
      </c>
      <c r="AG83" s="60" t="str">
        <f t="shared" si="299"/>
        <v>)</v>
      </c>
      <c r="AH83" s="68" t="str">
        <f t="shared" si="300"/>
        <v/>
      </c>
      <c r="AI83" s="69" t="str">
        <f t="shared" si="301"/>
        <v/>
      </c>
      <c r="AJ83" s="63" t="str">
        <f t="shared" si="302"/>
        <v/>
      </c>
      <c r="AK83" s="63" t="str">
        <f t="shared" si="303"/>
        <v/>
      </c>
      <c r="AL83" s="63" t="str">
        <f t="shared" si="304"/>
        <v/>
      </c>
      <c r="AM83" s="63" t="str">
        <f t="shared" si="305"/>
        <v/>
      </c>
      <c r="AN83" s="63" t="str">
        <f t="shared" si="306"/>
        <v/>
      </c>
    </row>
    <row r="84" spans="1:40" ht="26.5" outlineLevel="1" thickTop="1" thickBot="1" x14ac:dyDescent="0.55000000000000004">
      <c r="A84" s="72"/>
      <c r="B84" s="72"/>
      <c r="C84" s="72"/>
      <c r="D84" s="73"/>
      <c r="E84" s="73"/>
      <c r="F84" s="73"/>
      <c r="G84" s="73"/>
      <c r="H84" s="73"/>
      <c r="I84" s="73"/>
      <c r="J84" s="73"/>
      <c r="K84" s="73"/>
      <c r="L84" s="74" t="s">
        <v>997</v>
      </c>
      <c r="M84" s="55"/>
      <c r="N84" s="56"/>
      <c r="O84" s="57"/>
      <c r="P84" s="58"/>
      <c r="Q84" s="59"/>
      <c r="R84" s="60" t="str">
        <f t="shared" si="279"/>
        <v/>
      </c>
      <c r="S84" s="55"/>
      <c r="T84" s="61"/>
      <c r="U84" s="62"/>
      <c r="V84" s="63"/>
      <c r="W84" s="64"/>
      <c r="X84" s="63"/>
      <c r="Y84" s="63"/>
      <c r="Z84" s="55"/>
      <c r="AA84" s="65"/>
      <c r="AB84" s="56"/>
      <c r="AC84" s="66"/>
      <c r="AD84" s="58"/>
      <c r="AE84" s="67"/>
      <c r="AF84" s="60"/>
      <c r="AG84" s="60"/>
      <c r="AH84" s="68"/>
      <c r="AI84" s="69"/>
      <c r="AJ84" s="63"/>
      <c r="AK84" s="63"/>
      <c r="AL84" s="63"/>
      <c r="AM84" s="63"/>
      <c r="AN84" s="63"/>
    </row>
    <row r="85" spans="1:40" ht="24.5" thickTop="1" thickBot="1" x14ac:dyDescent="0.55000000000000004">
      <c r="C85" s="124" t="s">
        <v>2652</v>
      </c>
      <c r="D85" s="125" t="s">
        <v>1015</v>
      </c>
      <c r="E85" s="51" t="s">
        <v>1016</v>
      </c>
      <c r="F85" s="52" t="s">
        <v>1017</v>
      </c>
      <c r="G85" s="52" t="s">
        <v>1016</v>
      </c>
      <c r="H85" s="51"/>
      <c r="I85" s="51"/>
      <c r="J85" s="53"/>
      <c r="K85" s="53"/>
      <c r="L85" s="54" t="str">
        <f t="shared" si="278"/>
        <v xml:space="preserve">            { line: "Tú que has entrado en la muerte por mis pecados, Señor,, (Mi,m,20)(La,m,250)", sC: ""},</v>
      </c>
      <c r="M85" s="55" t="str">
        <f>IF(N85="","","(")</f>
        <v>(</v>
      </c>
      <c r="N85" s="56" t="str">
        <f>IF(D85="","",D85)</f>
        <v>Mi</v>
      </c>
      <c r="O85" s="57" t="str">
        <f>IF(N85="","",",")</f>
        <v>,</v>
      </c>
      <c r="P85" s="58" t="str">
        <f>IF(E85="","",E85)</f>
        <v>m</v>
      </c>
      <c r="Q85" s="59" t="str">
        <f>IF(N85="","",",")</f>
        <v>,</v>
      </c>
      <c r="R85" s="60">
        <f t="shared" si="6"/>
        <v>20</v>
      </c>
      <c r="S85" s="55" t="str">
        <f>IF(N85="","",")")</f>
        <v>)</v>
      </c>
      <c r="T85" s="61" t="str">
        <f>IF(U85="","","(")</f>
        <v>(</v>
      </c>
      <c r="U85" s="62" t="str">
        <f>IF(F85="","",F85)</f>
        <v>La</v>
      </c>
      <c r="V85" s="63" t="str">
        <f>IF(U85="","",",")</f>
        <v>,</v>
      </c>
      <c r="W85" s="64" t="str">
        <f>IF(G85="","",G85)</f>
        <v>m</v>
      </c>
      <c r="X85" s="63" t="str">
        <f>IF(U85="","",",")</f>
        <v>,</v>
      </c>
      <c r="Y85" s="63">
        <f>IF(U85="","",250)</f>
        <v>250</v>
      </c>
      <c r="Z85" s="55" t="str">
        <f>IF(U85="","",")")</f>
        <v>)</v>
      </c>
      <c r="AA85" s="65" t="str">
        <f>IF(AB85="","","(")</f>
        <v/>
      </c>
      <c r="AB85" s="56" t="str">
        <f>IF(H85="","",H85)</f>
        <v/>
      </c>
      <c r="AC85" s="66" t="str">
        <f>IF(AB85="","",",")</f>
        <v/>
      </c>
      <c r="AD85" s="58" t="str">
        <f>IF(I85="","",I85)</f>
        <v/>
      </c>
      <c r="AE85" s="67" t="str">
        <f>IF(AB85="","",",")</f>
        <v/>
      </c>
      <c r="AF85" s="60" t="str">
        <f>IF(AB85="","",350)</f>
        <v/>
      </c>
      <c r="AG85" s="60" t="str">
        <f>IF(AB85="","",")")</f>
        <v/>
      </c>
      <c r="AH85" s="68" t="str">
        <f>IF(AI85="","","(")</f>
        <v/>
      </c>
      <c r="AI85" s="69" t="str">
        <f>IF(J85="","",J85)</f>
        <v/>
      </c>
      <c r="AJ85" s="63" t="str">
        <f>IF(AI85="","",",")</f>
        <v/>
      </c>
      <c r="AK85" s="63" t="str">
        <f>IF(K85="","",K85)</f>
        <v/>
      </c>
      <c r="AL85" s="63" t="str">
        <f>IF(AI85="","",",")</f>
        <v/>
      </c>
      <c r="AM85" s="63" t="str">
        <f>IF(AI85="","",450)</f>
        <v/>
      </c>
      <c r="AN85" s="63" t="str">
        <f>IF(AI85="","",")")</f>
        <v/>
      </c>
    </row>
    <row r="86" spans="1:40" ht="26.5" outlineLevel="1" thickTop="1" thickBot="1" x14ac:dyDescent="0.55000000000000004">
      <c r="A86" s="72"/>
      <c r="B86" s="72"/>
      <c r="C86" s="72"/>
      <c r="D86" s="73"/>
      <c r="E86" s="73"/>
      <c r="F86" s="73"/>
      <c r="G86" s="73"/>
      <c r="H86" s="73"/>
      <c r="I86" s="73"/>
      <c r="J86" s="73"/>
      <c r="K86" s="73"/>
      <c r="L86" s="74" t="s">
        <v>997</v>
      </c>
      <c r="M86" s="55"/>
      <c r="N86" s="56"/>
      <c r="O86" s="57"/>
      <c r="P86" s="58"/>
      <c r="Q86" s="59"/>
      <c r="R86" s="60" t="str">
        <f t="shared" si="6"/>
        <v/>
      </c>
      <c r="S86" s="55"/>
      <c r="T86" s="61"/>
      <c r="U86" s="62"/>
      <c r="V86" s="63"/>
      <c r="W86" s="64"/>
      <c r="X86" s="63"/>
      <c r="Y86" s="63"/>
      <c r="Z86" s="55"/>
      <c r="AA86" s="65"/>
      <c r="AB86" s="56"/>
      <c r="AC86" s="66"/>
      <c r="AD86" s="58"/>
      <c r="AE86" s="67"/>
      <c r="AF86" s="60"/>
      <c r="AG86" s="60"/>
      <c r="AH86" s="68"/>
      <c r="AI86" s="69"/>
      <c r="AJ86" s="63"/>
      <c r="AK86" s="63"/>
      <c r="AL86" s="63"/>
      <c r="AM86" s="63"/>
      <c r="AN86" s="63"/>
    </row>
    <row r="87" spans="1:40" ht="24.5" outlineLevel="1" thickTop="1" thickBot="1" x14ac:dyDescent="0.55000000000000004">
      <c r="C87" s="78" t="s">
        <v>999</v>
      </c>
      <c r="D87" s="79"/>
      <c r="E87" s="79"/>
      <c r="F87" s="79"/>
      <c r="G87" s="79"/>
      <c r="H87" s="79"/>
      <c r="I87" s="79"/>
      <c r="J87" s="79"/>
      <c r="K87" s="79"/>
      <c r="L87" s="134" t="s">
        <v>1000</v>
      </c>
      <c r="M87" s="55" t="str">
        <f t="shared" ref="M87:M89" si="307">IF(N87="","","(")</f>
        <v/>
      </c>
      <c r="N87" s="56" t="str">
        <f t="shared" ref="N87:N89" si="308">IF(D87="","",D87)</f>
        <v/>
      </c>
      <c r="O87" s="57" t="str">
        <f t="shared" ref="O87:O89" si="309">IF(N87="","",",")</f>
        <v/>
      </c>
      <c r="P87" s="58" t="str">
        <f t="shared" ref="P87:P89" si="310">IF(E87="","",E87)</f>
        <v/>
      </c>
      <c r="Q87" s="59" t="str">
        <f t="shared" ref="Q87:Q89" si="311">IF(N87="","",",")</f>
        <v/>
      </c>
      <c r="R87" s="60" t="str">
        <f t="shared" si="6"/>
        <v/>
      </c>
      <c r="S87" s="55" t="str">
        <f t="shared" ref="S87:S89" si="312">IF(N87="","",")")</f>
        <v/>
      </c>
      <c r="T87" s="61" t="str">
        <f t="shared" ref="T87:T89" si="313">IF(U87="","","(")</f>
        <v/>
      </c>
      <c r="U87" s="62" t="str">
        <f t="shared" ref="U87:U89" si="314">IF(F87="","",F87)</f>
        <v/>
      </c>
      <c r="V87" s="63" t="str">
        <f t="shared" ref="V87:V89" si="315">IF(U87="","",",")</f>
        <v/>
      </c>
      <c r="W87" s="64" t="str">
        <f t="shared" ref="W87:W89" si="316">IF(G87="","",G87)</f>
        <v/>
      </c>
      <c r="X87" s="63" t="str">
        <f t="shared" ref="X87:X89" si="317">IF(U87="","",",")</f>
        <v/>
      </c>
      <c r="Y87" s="63" t="str">
        <f t="shared" ref="Y87:Y89" si="318">IF(U87="","",250)</f>
        <v/>
      </c>
      <c r="Z87" s="55" t="str">
        <f t="shared" ref="Z87:Z89" si="319">IF(U87="","",")")</f>
        <v/>
      </c>
      <c r="AA87" s="65" t="str">
        <f t="shared" ref="AA87:AA89" si="320">IF(AB87="","","(")</f>
        <v/>
      </c>
      <c r="AB87" s="56" t="str">
        <f t="shared" ref="AB87:AB89" si="321">IF(H87="","",H87)</f>
        <v/>
      </c>
      <c r="AC87" s="66" t="str">
        <f t="shared" ref="AC87:AC89" si="322">IF(AB87="","",",")</f>
        <v/>
      </c>
      <c r="AD87" s="58" t="str">
        <f t="shared" ref="AD87:AD89" si="323">IF(I87="","",I87)</f>
        <v/>
      </c>
      <c r="AE87" s="67" t="str">
        <f t="shared" ref="AE87:AE89" si="324">IF(AB87="","",",")</f>
        <v/>
      </c>
      <c r="AF87" s="60" t="str">
        <f t="shared" ref="AF87:AF89" si="325">IF(AB87="","",350)</f>
        <v/>
      </c>
      <c r="AG87" s="60" t="str">
        <f t="shared" ref="AG87:AG89" si="326">IF(AB87="","",")")</f>
        <v/>
      </c>
      <c r="AH87" s="68" t="str">
        <f t="shared" ref="AH87:AH89" si="327">IF(AI87="","","(")</f>
        <v/>
      </c>
      <c r="AI87" s="69" t="str">
        <f t="shared" ref="AI87:AI89" si="328">IF(J87="","",J87)</f>
        <v/>
      </c>
      <c r="AJ87" s="63" t="str">
        <f t="shared" ref="AJ87:AJ89" si="329">IF(AI87="","",",")</f>
        <v/>
      </c>
      <c r="AK87" s="63" t="str">
        <f t="shared" ref="AK87:AK89" si="330">IF(K87="","",K87)</f>
        <v/>
      </c>
      <c r="AL87" s="63" t="str">
        <f t="shared" ref="AL87:AL89" si="331">IF(AI87="","",",")</f>
        <v/>
      </c>
      <c r="AM87" s="63" t="str">
        <f t="shared" ref="AM87:AM89" si="332">IF(AI87="","",450)</f>
        <v/>
      </c>
      <c r="AN87" s="63" t="str">
        <f t="shared" ref="AN87:AN89" si="333">IF(AI87="","",")")</f>
        <v/>
      </c>
    </row>
    <row r="88" spans="1:40" ht="24.5" outlineLevel="1" thickTop="1" thickBot="1" x14ac:dyDescent="0.55000000000000004">
      <c r="B88" t="s">
        <v>1001</v>
      </c>
      <c r="C88" s="81" t="s">
        <v>2656</v>
      </c>
      <c r="D88" s="82" t="s">
        <v>988</v>
      </c>
      <c r="E88" s="82">
        <v>7</v>
      </c>
      <c r="F88" s="82"/>
      <c r="G88" s="82"/>
      <c r="H88" s="82"/>
      <c r="I88" s="82"/>
      <c r="J88" s="82"/>
      <c r="K88" s="82"/>
      <c r="L88" s="135" t="str">
        <f>IF(C88="","",_xlfn.CONCAT("       triggerLine: ","""",C88,", ",M88:AN88,""", sC: ","""",B88,""", lines: ["))</f>
        <v xml:space="preserve">       triggerLine: "TEN PIEDAD DE MÍ, (Si,7,20)", sC: "ta as", lines: [</v>
      </c>
      <c r="M88" s="55" t="str">
        <f t="shared" si="307"/>
        <v>(</v>
      </c>
      <c r="N88" s="56" t="str">
        <f t="shared" si="308"/>
        <v>Si</v>
      </c>
      <c r="O88" s="57" t="str">
        <f t="shared" si="309"/>
        <v>,</v>
      </c>
      <c r="P88" s="58">
        <f t="shared" si="310"/>
        <v>7</v>
      </c>
      <c r="Q88" s="59" t="str">
        <f t="shared" si="311"/>
        <v>,</v>
      </c>
      <c r="R88" s="60">
        <f t="shared" si="6"/>
        <v>20</v>
      </c>
      <c r="S88" s="55" t="str">
        <f t="shared" si="312"/>
        <v>)</v>
      </c>
      <c r="T88" s="61" t="str">
        <f t="shared" si="313"/>
        <v/>
      </c>
      <c r="U88" s="62" t="str">
        <f t="shared" si="314"/>
        <v/>
      </c>
      <c r="V88" s="63" t="str">
        <f t="shared" si="315"/>
        <v/>
      </c>
      <c r="W88" s="64" t="str">
        <f t="shared" si="316"/>
        <v/>
      </c>
      <c r="X88" s="63" t="str">
        <f t="shared" si="317"/>
        <v/>
      </c>
      <c r="Y88" s="63" t="str">
        <f t="shared" si="318"/>
        <v/>
      </c>
      <c r="Z88" s="55" t="str">
        <f t="shared" si="319"/>
        <v/>
      </c>
      <c r="AA88" s="65" t="str">
        <f t="shared" si="320"/>
        <v/>
      </c>
      <c r="AB88" s="56" t="str">
        <f t="shared" si="321"/>
        <v/>
      </c>
      <c r="AC88" s="66" t="str">
        <f t="shared" si="322"/>
        <v/>
      </c>
      <c r="AD88" s="58" t="str">
        <f t="shared" si="323"/>
        <v/>
      </c>
      <c r="AE88" s="67" t="str">
        <f t="shared" si="324"/>
        <v/>
      </c>
      <c r="AF88" s="60" t="str">
        <f t="shared" si="325"/>
        <v/>
      </c>
      <c r="AG88" s="60" t="str">
        <f t="shared" si="326"/>
        <v/>
      </c>
      <c r="AH88" s="68" t="str">
        <f t="shared" si="327"/>
        <v/>
      </c>
      <c r="AI88" s="69" t="str">
        <f t="shared" si="328"/>
        <v/>
      </c>
      <c r="AJ88" s="63" t="str">
        <f t="shared" si="329"/>
        <v/>
      </c>
      <c r="AK88" s="63" t="str">
        <f t="shared" si="330"/>
        <v/>
      </c>
      <c r="AL88" s="63" t="str">
        <f t="shared" si="331"/>
        <v/>
      </c>
      <c r="AM88" s="63" t="str">
        <f t="shared" si="332"/>
        <v/>
      </c>
      <c r="AN88" s="63" t="str">
        <f t="shared" si="333"/>
        <v/>
      </c>
    </row>
    <row r="89" spans="1:40" ht="24.5" outlineLevel="1" thickTop="1" thickBot="1" x14ac:dyDescent="0.55000000000000004">
      <c r="B89" t="s">
        <v>1003</v>
      </c>
      <c r="C89" s="92" t="s">
        <v>2639</v>
      </c>
      <c r="D89" s="82" t="s">
        <v>988</v>
      </c>
      <c r="E89" s="82">
        <v>7</v>
      </c>
      <c r="F89" s="82" t="s">
        <v>1017</v>
      </c>
      <c r="G89" s="82" t="s">
        <v>1016</v>
      </c>
      <c r="H89" s="82" t="s">
        <v>988</v>
      </c>
      <c r="I89" s="82">
        <v>7</v>
      </c>
      <c r="J89" s="82"/>
      <c r="K89" s="82"/>
      <c r="L89" s="137" t="str">
        <f>IF(C89="","",_xlfn.CONCAT("            { line: ","""",C89,", ",M89:AN89,""", sC: ","""",B89,"""},  ]},"))</f>
        <v xml:space="preserve">            { line: "TEN PIEDAD DE MÍ, QUE SOY UN PECADOR., (Si,7,20)(La,m,250)(Si,7,350)", sC: "as"},  ]},</v>
      </c>
      <c r="M89" s="55" t="str">
        <f t="shared" si="307"/>
        <v>(</v>
      </c>
      <c r="N89" s="56" t="str">
        <f t="shared" si="308"/>
        <v>Si</v>
      </c>
      <c r="O89" s="57" t="str">
        <f t="shared" si="309"/>
        <v>,</v>
      </c>
      <c r="P89" s="58">
        <f t="shared" si="310"/>
        <v>7</v>
      </c>
      <c r="Q89" s="59" t="str">
        <f t="shared" si="311"/>
        <v>,</v>
      </c>
      <c r="R89" s="60">
        <f t="shared" si="6"/>
        <v>20</v>
      </c>
      <c r="S89" s="55" t="str">
        <f t="shared" si="312"/>
        <v>)</v>
      </c>
      <c r="T89" s="61" t="str">
        <f t="shared" si="313"/>
        <v>(</v>
      </c>
      <c r="U89" s="62" t="str">
        <f t="shared" si="314"/>
        <v>La</v>
      </c>
      <c r="V89" s="63" t="str">
        <f t="shared" si="315"/>
        <v>,</v>
      </c>
      <c r="W89" s="64" t="str">
        <f t="shared" si="316"/>
        <v>m</v>
      </c>
      <c r="X89" s="63" t="str">
        <f t="shared" si="317"/>
        <v>,</v>
      </c>
      <c r="Y89" s="63">
        <f t="shared" si="318"/>
        <v>250</v>
      </c>
      <c r="Z89" s="55" t="str">
        <f t="shared" si="319"/>
        <v>)</v>
      </c>
      <c r="AA89" s="65" t="str">
        <f t="shared" si="320"/>
        <v>(</v>
      </c>
      <c r="AB89" s="56" t="str">
        <f t="shared" si="321"/>
        <v>Si</v>
      </c>
      <c r="AC89" s="66" t="str">
        <f t="shared" si="322"/>
        <v>,</v>
      </c>
      <c r="AD89" s="58">
        <f t="shared" si="323"/>
        <v>7</v>
      </c>
      <c r="AE89" s="67" t="str">
        <f t="shared" si="324"/>
        <v>,</v>
      </c>
      <c r="AF89" s="60">
        <f t="shared" si="325"/>
        <v>350</v>
      </c>
      <c r="AG89" s="60" t="str">
        <f t="shared" si="326"/>
        <v>)</v>
      </c>
      <c r="AH89" s="68" t="str">
        <f t="shared" si="327"/>
        <v/>
      </c>
      <c r="AI89" s="69" t="str">
        <f t="shared" si="328"/>
        <v/>
      </c>
      <c r="AJ89" s="63" t="str">
        <f t="shared" si="329"/>
        <v/>
      </c>
      <c r="AK89" s="63" t="str">
        <f t="shared" si="330"/>
        <v/>
      </c>
      <c r="AL89" s="63" t="str">
        <f t="shared" si="331"/>
        <v/>
      </c>
      <c r="AM89" s="63" t="str">
        <f t="shared" si="332"/>
        <v/>
      </c>
      <c r="AN89" s="63" t="str">
        <f t="shared" si="333"/>
        <v/>
      </c>
    </row>
    <row r="90" spans="1:40" ht="26.5" outlineLevel="1" thickTop="1" thickBot="1" x14ac:dyDescent="0.55000000000000004">
      <c r="A90" s="72"/>
      <c r="B90" s="72"/>
      <c r="C90" s="72"/>
      <c r="D90" s="73"/>
      <c r="E90" s="73"/>
      <c r="F90" s="73"/>
      <c r="G90" s="73"/>
      <c r="H90" s="73"/>
      <c r="I90" s="73"/>
      <c r="J90" s="73"/>
      <c r="K90" s="73"/>
      <c r="L90" s="74" t="s">
        <v>997</v>
      </c>
      <c r="M90" s="55"/>
      <c r="N90" s="56"/>
      <c r="O90" s="57"/>
      <c r="P90" s="58"/>
      <c r="Q90" s="59"/>
      <c r="R90" s="60" t="str">
        <f>IF(N90="Do",10,IF(N90="Re",22,IF(N90="Mi",20,IF(N90="Fa",20,IF(N90="Sol",14,IF(N90="La",20,IF(N90="Si",20,IF(N90="Do#",14,IF(N90="Fa#",15,IF(N90="Sol#",20,IF(N90="Si♭",17,"")))))))))))</f>
        <v/>
      </c>
      <c r="S90" s="55"/>
      <c r="T90" s="61"/>
      <c r="U90" s="62"/>
      <c r="V90" s="63"/>
      <c r="W90" s="64"/>
      <c r="X90" s="63"/>
      <c r="Y90" s="63"/>
      <c r="Z90" s="55"/>
      <c r="AA90" s="65"/>
      <c r="AB90" s="56"/>
      <c r="AC90" s="66"/>
      <c r="AD90" s="58"/>
      <c r="AE90" s="67"/>
      <c r="AF90" s="60"/>
      <c r="AG90" s="60"/>
      <c r="AH90" s="68"/>
      <c r="AI90" s="69"/>
      <c r="AJ90" s="63"/>
      <c r="AK90" s="63"/>
      <c r="AL90" s="63"/>
      <c r="AM90" s="63"/>
      <c r="AN90" s="63"/>
    </row>
    <row r="91" spans="1:40" ht="24.5" thickTop="1" thickBot="1" x14ac:dyDescent="0.55000000000000004">
      <c r="C91" s="124" t="s">
        <v>2653</v>
      </c>
      <c r="D91" s="125" t="s">
        <v>1015</v>
      </c>
      <c r="E91" s="51" t="s">
        <v>1016</v>
      </c>
      <c r="F91" s="52" t="s">
        <v>1017</v>
      </c>
      <c r="G91" s="52" t="s">
        <v>1016</v>
      </c>
      <c r="H91" s="51"/>
      <c r="I91" s="51"/>
      <c r="J91" s="53"/>
      <c r="K91" s="53"/>
      <c r="L91" s="54" t="str">
        <f t="shared" ref="L91" si="334">IF(C91="","",_xlfn.CONCAT("            { line: ","""",C91,", ",M91:AN91,""", sC: ","""",B91,"""},"))</f>
        <v xml:space="preserve">            { line: "Tú que para mi salvación has resucitado de la muerte,, (Mi,m,20)(La,m,250)", sC: ""},</v>
      </c>
      <c r="M91" s="55" t="str">
        <f>IF(N91="","","(")</f>
        <v>(</v>
      </c>
      <c r="N91" s="56" t="str">
        <f>IF(D91="","",D91)</f>
        <v>Mi</v>
      </c>
      <c r="O91" s="57" t="str">
        <f>IF(N91="","",",")</f>
        <v>,</v>
      </c>
      <c r="P91" s="58" t="str">
        <f>IF(E91="","",E91)</f>
        <v>m</v>
      </c>
      <c r="Q91" s="59" t="str">
        <f>IF(N91="","",",")</f>
        <v>,</v>
      </c>
      <c r="R91" s="60">
        <f t="shared" si="6"/>
        <v>20</v>
      </c>
      <c r="S91" s="55" t="str">
        <f>IF(N91="","",")")</f>
        <v>)</v>
      </c>
      <c r="T91" s="61" t="str">
        <f>IF(U91="","","(")</f>
        <v>(</v>
      </c>
      <c r="U91" s="62" t="str">
        <f>IF(F91="","",F91)</f>
        <v>La</v>
      </c>
      <c r="V91" s="63" t="str">
        <f>IF(U91="","",",")</f>
        <v>,</v>
      </c>
      <c r="W91" s="64" t="str">
        <f>IF(G91="","",G91)</f>
        <v>m</v>
      </c>
      <c r="X91" s="63" t="str">
        <f>IF(U91="","",",")</f>
        <v>,</v>
      </c>
      <c r="Y91" s="63">
        <f>IF(U91="","",250)</f>
        <v>250</v>
      </c>
      <c r="Z91" s="55" t="str">
        <f>IF(U91="","",")")</f>
        <v>)</v>
      </c>
      <c r="AA91" s="65" t="str">
        <f>IF(AB91="","","(")</f>
        <v/>
      </c>
      <c r="AB91" s="56" t="str">
        <f>IF(H91="","",H91)</f>
        <v/>
      </c>
      <c r="AC91" s="66" t="str">
        <f>IF(AB91="","",",")</f>
        <v/>
      </c>
      <c r="AD91" s="58" t="str">
        <f>IF(I91="","",I91)</f>
        <v/>
      </c>
      <c r="AE91" s="67" t="str">
        <f>IF(AB91="","",",")</f>
        <v/>
      </c>
      <c r="AF91" s="60" t="str">
        <f>IF(AB91="","",350)</f>
        <v/>
      </c>
      <c r="AG91" s="60" t="str">
        <f>IF(AB91="","",")")</f>
        <v/>
      </c>
      <c r="AH91" s="68" t="str">
        <f>IF(AI91="","","(")</f>
        <v/>
      </c>
      <c r="AI91" s="69" t="str">
        <f>IF(J91="","",J91)</f>
        <v/>
      </c>
      <c r="AJ91" s="63" t="str">
        <f>IF(AI91="","",",")</f>
        <v/>
      </c>
      <c r="AK91" s="63" t="str">
        <f>IF(K91="","",K91)</f>
        <v/>
      </c>
      <c r="AL91" s="63" t="str">
        <f>IF(AI91="","",",")</f>
        <v/>
      </c>
      <c r="AM91" s="63" t="str">
        <f>IF(AI91="","",450)</f>
        <v/>
      </c>
      <c r="AN91" s="63" t="str">
        <f>IF(AI91="","",")")</f>
        <v/>
      </c>
    </row>
    <row r="92" spans="1:40" ht="26.5" outlineLevel="1" thickTop="1" thickBot="1" x14ac:dyDescent="0.55000000000000004">
      <c r="A92" s="72"/>
      <c r="B92" s="72"/>
      <c r="C92" s="72"/>
      <c r="D92" s="73"/>
      <c r="E92" s="73"/>
      <c r="F92" s="73"/>
      <c r="G92" s="73"/>
      <c r="H92" s="73"/>
      <c r="I92" s="73"/>
      <c r="J92" s="73"/>
      <c r="K92" s="73"/>
      <c r="L92" s="74" t="s">
        <v>997</v>
      </c>
      <c r="M92" s="55"/>
      <c r="N92" s="56"/>
      <c r="O92" s="57"/>
      <c r="P92" s="58"/>
      <c r="Q92" s="59"/>
      <c r="R92" s="60" t="str">
        <f t="shared" ref="R92:R95" si="335">IF(N92="Do",10,IF(N92="Re",22,IF(N92="Mi",20,IF(N92="Fa",20,IF(N92="Sol",14,IF(N92="La",20,IF(N92="Si",20,IF(N92="Do#",14,IF(N92="Fa#",15,IF(N92="Sol#",20,IF(N92="Si♭",17,"")))))))))))</f>
        <v/>
      </c>
      <c r="S92" s="55"/>
      <c r="T92" s="61"/>
      <c r="U92" s="62"/>
      <c r="V92" s="63"/>
      <c r="W92" s="64"/>
      <c r="X92" s="63"/>
      <c r="Y92" s="63"/>
      <c r="Z92" s="55"/>
      <c r="AA92" s="65"/>
      <c r="AB92" s="56"/>
      <c r="AC92" s="66"/>
      <c r="AD92" s="58"/>
      <c r="AE92" s="67"/>
      <c r="AF92" s="60"/>
      <c r="AG92" s="60"/>
      <c r="AH92" s="68"/>
      <c r="AI92" s="69"/>
      <c r="AJ92" s="63"/>
      <c r="AK92" s="63"/>
      <c r="AL92" s="63"/>
      <c r="AM92" s="63"/>
      <c r="AN92" s="63"/>
    </row>
    <row r="93" spans="1:40" ht="24.5" outlineLevel="1" thickTop="1" thickBot="1" x14ac:dyDescent="0.55000000000000004">
      <c r="C93" s="78" t="s">
        <v>999</v>
      </c>
      <c r="D93" s="79"/>
      <c r="E93" s="79"/>
      <c r="F93" s="79"/>
      <c r="G93" s="79"/>
      <c r="H93" s="79"/>
      <c r="I93" s="79"/>
      <c r="J93" s="79"/>
      <c r="K93" s="79"/>
      <c r="L93" s="134" t="s">
        <v>1000</v>
      </c>
      <c r="M93" s="55" t="str">
        <f t="shared" ref="M93:M95" si="336">IF(N93="","","(")</f>
        <v/>
      </c>
      <c r="N93" s="56" t="str">
        <f t="shared" ref="N93:N95" si="337">IF(D93="","",D93)</f>
        <v/>
      </c>
      <c r="O93" s="57" t="str">
        <f t="shared" ref="O93:O95" si="338">IF(N93="","",",")</f>
        <v/>
      </c>
      <c r="P93" s="58" t="str">
        <f t="shared" ref="P93:P95" si="339">IF(E93="","",E93)</f>
        <v/>
      </c>
      <c r="Q93" s="59" t="str">
        <f t="shared" ref="Q93:Q95" si="340">IF(N93="","",",")</f>
        <v/>
      </c>
      <c r="R93" s="60" t="str">
        <f t="shared" si="335"/>
        <v/>
      </c>
      <c r="S93" s="55" t="str">
        <f t="shared" ref="S93:S95" si="341">IF(N93="","",")")</f>
        <v/>
      </c>
      <c r="T93" s="61" t="str">
        <f t="shared" ref="T93:T95" si="342">IF(U93="","","(")</f>
        <v/>
      </c>
      <c r="U93" s="62" t="str">
        <f t="shared" ref="U93:U95" si="343">IF(F93="","",F93)</f>
        <v/>
      </c>
      <c r="V93" s="63" t="str">
        <f t="shared" ref="V93:V95" si="344">IF(U93="","",",")</f>
        <v/>
      </c>
      <c r="W93" s="64" t="str">
        <f t="shared" ref="W93:W95" si="345">IF(G93="","",G93)</f>
        <v/>
      </c>
      <c r="X93" s="63" t="str">
        <f t="shared" ref="X93:X95" si="346">IF(U93="","",",")</f>
        <v/>
      </c>
      <c r="Y93" s="63" t="str">
        <f t="shared" ref="Y93:Y95" si="347">IF(U93="","",250)</f>
        <v/>
      </c>
      <c r="Z93" s="55" t="str">
        <f t="shared" ref="Z93:Z95" si="348">IF(U93="","",")")</f>
        <v/>
      </c>
      <c r="AA93" s="65" t="str">
        <f t="shared" ref="AA93:AA95" si="349">IF(AB93="","","(")</f>
        <v/>
      </c>
      <c r="AB93" s="56" t="str">
        <f t="shared" ref="AB93:AB95" si="350">IF(H93="","",H93)</f>
        <v/>
      </c>
      <c r="AC93" s="66" t="str">
        <f t="shared" ref="AC93:AC95" si="351">IF(AB93="","",",")</f>
        <v/>
      </c>
      <c r="AD93" s="58" t="str">
        <f t="shared" ref="AD93:AD95" si="352">IF(I93="","",I93)</f>
        <v/>
      </c>
      <c r="AE93" s="67" t="str">
        <f t="shared" ref="AE93:AE95" si="353">IF(AB93="","",",")</f>
        <v/>
      </c>
      <c r="AF93" s="60" t="str">
        <f t="shared" ref="AF93:AF95" si="354">IF(AB93="","",350)</f>
        <v/>
      </c>
      <c r="AG93" s="60" t="str">
        <f t="shared" ref="AG93:AG95" si="355">IF(AB93="","",")")</f>
        <v/>
      </c>
      <c r="AH93" s="68" t="str">
        <f t="shared" ref="AH93:AH95" si="356">IF(AI93="","","(")</f>
        <v/>
      </c>
      <c r="AI93" s="69" t="str">
        <f t="shared" ref="AI93:AI95" si="357">IF(J93="","",J93)</f>
        <v/>
      </c>
      <c r="AJ93" s="63" t="str">
        <f t="shared" ref="AJ93:AJ95" si="358">IF(AI93="","",",")</f>
        <v/>
      </c>
      <c r="AK93" s="63" t="str">
        <f t="shared" ref="AK93:AK95" si="359">IF(K93="","",K93)</f>
        <v/>
      </c>
      <c r="AL93" s="63" t="str">
        <f t="shared" ref="AL93:AL95" si="360">IF(AI93="","",",")</f>
        <v/>
      </c>
      <c r="AM93" s="63" t="str">
        <f t="shared" ref="AM93:AM95" si="361">IF(AI93="","",450)</f>
        <v/>
      </c>
      <c r="AN93" s="63" t="str">
        <f t="shared" ref="AN93:AN95" si="362">IF(AI93="","",")")</f>
        <v/>
      </c>
    </row>
    <row r="94" spans="1:40" ht="24.5" outlineLevel="1" thickTop="1" thickBot="1" x14ac:dyDescent="0.55000000000000004">
      <c r="B94" t="s">
        <v>1001</v>
      </c>
      <c r="C94" s="81" t="s">
        <v>2656</v>
      </c>
      <c r="D94" s="82" t="s">
        <v>988</v>
      </c>
      <c r="E94" s="82">
        <v>7</v>
      </c>
      <c r="F94" s="82"/>
      <c r="G94" s="82"/>
      <c r="H94" s="82"/>
      <c r="I94" s="82"/>
      <c r="J94" s="82"/>
      <c r="K94" s="82"/>
      <c r="L94" s="135" t="str">
        <f>IF(C94="","",_xlfn.CONCAT("       triggerLine: ","""",C94,", ",M94:AN94,""", sC: ","""",B94,""", lines: ["))</f>
        <v xml:space="preserve">       triggerLine: "TEN PIEDAD DE MÍ, (Si,7,20)", sC: "ta as", lines: [</v>
      </c>
      <c r="M94" s="55" t="str">
        <f t="shared" si="336"/>
        <v>(</v>
      </c>
      <c r="N94" s="56" t="str">
        <f t="shared" si="337"/>
        <v>Si</v>
      </c>
      <c r="O94" s="57" t="str">
        <f t="shared" si="338"/>
        <v>,</v>
      </c>
      <c r="P94" s="58">
        <f t="shared" si="339"/>
        <v>7</v>
      </c>
      <c r="Q94" s="59" t="str">
        <f t="shared" si="340"/>
        <v>,</v>
      </c>
      <c r="R94" s="60">
        <f t="shared" si="335"/>
        <v>20</v>
      </c>
      <c r="S94" s="55" t="str">
        <f t="shared" si="341"/>
        <v>)</v>
      </c>
      <c r="T94" s="61" t="str">
        <f t="shared" si="342"/>
        <v/>
      </c>
      <c r="U94" s="62" t="str">
        <f t="shared" si="343"/>
        <v/>
      </c>
      <c r="V94" s="63" t="str">
        <f t="shared" si="344"/>
        <v/>
      </c>
      <c r="W94" s="64" t="str">
        <f t="shared" si="345"/>
        <v/>
      </c>
      <c r="X94" s="63" t="str">
        <f t="shared" si="346"/>
        <v/>
      </c>
      <c r="Y94" s="63" t="str">
        <f t="shared" si="347"/>
        <v/>
      </c>
      <c r="Z94" s="55" t="str">
        <f t="shared" si="348"/>
        <v/>
      </c>
      <c r="AA94" s="65" t="str">
        <f t="shared" si="349"/>
        <v/>
      </c>
      <c r="AB94" s="56" t="str">
        <f t="shared" si="350"/>
        <v/>
      </c>
      <c r="AC94" s="66" t="str">
        <f t="shared" si="351"/>
        <v/>
      </c>
      <c r="AD94" s="58" t="str">
        <f t="shared" si="352"/>
        <v/>
      </c>
      <c r="AE94" s="67" t="str">
        <f t="shared" si="353"/>
        <v/>
      </c>
      <c r="AF94" s="60" t="str">
        <f t="shared" si="354"/>
        <v/>
      </c>
      <c r="AG94" s="60" t="str">
        <f t="shared" si="355"/>
        <v/>
      </c>
      <c r="AH94" s="68" t="str">
        <f t="shared" si="356"/>
        <v/>
      </c>
      <c r="AI94" s="69" t="str">
        <f t="shared" si="357"/>
        <v/>
      </c>
      <c r="AJ94" s="63" t="str">
        <f t="shared" si="358"/>
        <v/>
      </c>
      <c r="AK94" s="63" t="str">
        <f t="shared" si="359"/>
        <v/>
      </c>
      <c r="AL94" s="63" t="str">
        <f t="shared" si="360"/>
        <v/>
      </c>
      <c r="AM94" s="63" t="str">
        <f t="shared" si="361"/>
        <v/>
      </c>
      <c r="AN94" s="63" t="str">
        <f t="shared" si="362"/>
        <v/>
      </c>
    </row>
    <row r="95" spans="1:40" ht="24.5" outlineLevel="1" thickTop="1" thickBot="1" x14ac:dyDescent="0.55000000000000004">
      <c r="B95" t="s">
        <v>1003</v>
      </c>
      <c r="C95" s="92" t="s">
        <v>2639</v>
      </c>
      <c r="D95" s="82" t="s">
        <v>988</v>
      </c>
      <c r="E95" s="82">
        <v>7</v>
      </c>
      <c r="F95" s="82" t="s">
        <v>1017</v>
      </c>
      <c r="G95" s="82" t="s">
        <v>1016</v>
      </c>
      <c r="H95" s="82" t="s">
        <v>988</v>
      </c>
      <c r="I95" s="82">
        <v>7</v>
      </c>
      <c r="J95" s="82"/>
      <c r="K95" s="82"/>
      <c r="L95" s="137" t="str">
        <f>IF(C95="","",_xlfn.CONCAT("            { line: ","""",C95,", ",M95:AN95,""", sC: ","""",B95,"""},  ]},"))</f>
        <v xml:space="preserve">            { line: "TEN PIEDAD DE MÍ, QUE SOY UN PECADOR., (Si,7,20)(La,m,250)(Si,7,350)", sC: "as"},  ]},</v>
      </c>
      <c r="M95" s="55" t="str">
        <f t="shared" si="336"/>
        <v>(</v>
      </c>
      <c r="N95" s="56" t="str">
        <f t="shared" si="337"/>
        <v>Si</v>
      </c>
      <c r="O95" s="57" t="str">
        <f t="shared" si="338"/>
        <v>,</v>
      </c>
      <c r="P95" s="58">
        <f t="shared" si="339"/>
        <v>7</v>
      </c>
      <c r="Q95" s="59" t="str">
        <f t="shared" si="340"/>
        <v>,</v>
      </c>
      <c r="R95" s="60">
        <f t="shared" si="335"/>
        <v>20</v>
      </c>
      <c r="S95" s="55" t="str">
        <f t="shared" si="341"/>
        <v>)</v>
      </c>
      <c r="T95" s="61" t="str">
        <f t="shared" si="342"/>
        <v>(</v>
      </c>
      <c r="U95" s="62" t="str">
        <f t="shared" si="343"/>
        <v>La</v>
      </c>
      <c r="V95" s="63" t="str">
        <f t="shared" si="344"/>
        <v>,</v>
      </c>
      <c r="W95" s="64" t="str">
        <f t="shared" si="345"/>
        <v>m</v>
      </c>
      <c r="X95" s="63" t="str">
        <f t="shared" si="346"/>
        <v>,</v>
      </c>
      <c r="Y95" s="63">
        <f t="shared" si="347"/>
        <v>250</v>
      </c>
      <c r="Z95" s="55" t="str">
        <f t="shared" si="348"/>
        <v>)</v>
      </c>
      <c r="AA95" s="65" t="str">
        <f t="shared" si="349"/>
        <v>(</v>
      </c>
      <c r="AB95" s="56" t="str">
        <f t="shared" si="350"/>
        <v>Si</v>
      </c>
      <c r="AC95" s="66" t="str">
        <f t="shared" si="351"/>
        <v>,</v>
      </c>
      <c r="AD95" s="58">
        <f t="shared" si="352"/>
        <v>7</v>
      </c>
      <c r="AE95" s="67" t="str">
        <f t="shared" si="353"/>
        <v>,</v>
      </c>
      <c r="AF95" s="60">
        <f t="shared" si="354"/>
        <v>350</v>
      </c>
      <c r="AG95" s="60" t="str">
        <f t="shared" si="355"/>
        <v>)</v>
      </c>
      <c r="AH95" s="68" t="str">
        <f t="shared" si="356"/>
        <v/>
      </c>
      <c r="AI95" s="69" t="str">
        <f t="shared" si="357"/>
        <v/>
      </c>
      <c r="AJ95" s="63" t="str">
        <f t="shared" si="358"/>
        <v/>
      </c>
      <c r="AK95" s="63" t="str">
        <f t="shared" si="359"/>
        <v/>
      </c>
      <c r="AL95" s="63" t="str">
        <f t="shared" si="360"/>
        <v/>
      </c>
      <c r="AM95" s="63" t="str">
        <f t="shared" si="361"/>
        <v/>
      </c>
      <c r="AN95" s="63" t="str">
        <f t="shared" si="362"/>
        <v/>
      </c>
    </row>
    <row r="96" spans="1:40" ht="26.5" outlineLevel="1" thickTop="1" thickBot="1" x14ac:dyDescent="0.55000000000000004">
      <c r="A96" s="72"/>
      <c r="B96" s="72"/>
      <c r="C96" s="72"/>
      <c r="D96" s="73"/>
      <c r="E96" s="73"/>
      <c r="F96" s="73"/>
      <c r="G96" s="73"/>
      <c r="H96" s="73"/>
      <c r="I96" s="73"/>
      <c r="J96" s="73"/>
      <c r="K96" s="73"/>
      <c r="L96" s="74" t="s">
        <v>997</v>
      </c>
      <c r="M96" s="55"/>
      <c r="N96" s="56"/>
      <c r="O96" s="57"/>
      <c r="P96" s="58"/>
      <c r="Q96" s="59"/>
      <c r="R96" s="60" t="str">
        <f>IF(N96="Do",10,IF(N96="Re",22,IF(N96="Mi",20,IF(N96="Fa",20,IF(N96="Sol",14,IF(N96="La",20,IF(N96="Si",20,IF(N96="Do#",14,IF(N96="Fa#",15,IF(N96="Sol#",20,IF(N96="Si♭",17,"")))))))))))</f>
        <v/>
      </c>
      <c r="S96" s="55"/>
      <c r="T96" s="61"/>
      <c r="U96" s="62"/>
      <c r="V96" s="63"/>
      <c r="W96" s="64"/>
      <c r="X96" s="63"/>
      <c r="Y96" s="63"/>
      <c r="Z96" s="55"/>
      <c r="AA96" s="65"/>
      <c r="AB96" s="56"/>
      <c r="AC96" s="66"/>
      <c r="AD96" s="58"/>
      <c r="AE96" s="67"/>
      <c r="AF96" s="60"/>
      <c r="AG96" s="60"/>
      <c r="AH96" s="68"/>
      <c r="AI96" s="69"/>
      <c r="AJ96" s="63"/>
      <c r="AK96" s="63"/>
      <c r="AL96" s="63"/>
      <c r="AM96" s="63"/>
      <c r="AN96" s="63"/>
    </row>
    <row r="97" spans="1:40" ht="24.5" thickTop="1" thickBot="1" x14ac:dyDescent="0.55000000000000004">
      <c r="B97" t="s">
        <v>1018</v>
      </c>
      <c r="C97" s="124" t="s">
        <v>2578</v>
      </c>
      <c r="D97" s="125" t="s">
        <v>1106</v>
      </c>
      <c r="E97" s="51"/>
      <c r="F97" s="52" t="s">
        <v>988</v>
      </c>
      <c r="G97" s="52">
        <v>7</v>
      </c>
      <c r="H97" s="51"/>
      <c r="I97" s="51"/>
      <c r="J97" s="53"/>
      <c r="K97" s="53"/>
      <c r="L97" s="54" t="str">
        <f t="shared" ref="L97" si="363">IF(C97="","",_xlfn.CONCAT("            { line: ","""",C97,", ",M97:AN97,""", sC: ","""",B97,"""},"))</f>
        <v xml:space="preserve">            { line: "Señor, ten piedad., (Do,,10)(Si,7,250)", sC: "tc"},</v>
      </c>
      <c r="M97" s="55" t="str">
        <f>IF(N97="","","(")</f>
        <v>(</v>
      </c>
      <c r="N97" s="56" t="str">
        <f>IF(D97="","",D97)</f>
        <v>Do</v>
      </c>
      <c r="O97" s="57" t="str">
        <f>IF(N97="","",",")</f>
        <v>,</v>
      </c>
      <c r="P97" s="58" t="str">
        <f>IF(E97="","",E97)</f>
        <v/>
      </c>
      <c r="Q97" s="59" t="str">
        <f>IF(N97="","",",")</f>
        <v>,</v>
      </c>
      <c r="R97" s="60">
        <f t="shared" ref="R97" si="364">IF(N97="Do",10,IF(N97="Re",22,IF(N97="Mi",20,IF(N97="Fa",20,IF(N97="Sol",14,IF(N97="La",20,IF(N97="Si",20,IF(N97="Do#",14,IF(N97="Fa#",15,IF(N97="Sol#",20,IF(N97="Si♭",17,"")))))))))))</f>
        <v>10</v>
      </c>
      <c r="S97" s="55" t="str">
        <f>IF(N97="","",")")</f>
        <v>)</v>
      </c>
      <c r="T97" s="61" t="str">
        <f>IF(U97="","","(")</f>
        <v>(</v>
      </c>
      <c r="U97" s="62" t="str">
        <f>IF(F97="","",F97)</f>
        <v>Si</v>
      </c>
      <c r="V97" s="63" t="str">
        <f>IF(U97="","",",")</f>
        <v>,</v>
      </c>
      <c r="W97" s="64">
        <f>IF(G97="","",G97)</f>
        <v>7</v>
      </c>
      <c r="X97" s="63" t="str">
        <f>IF(U97="","",",")</f>
        <v>,</v>
      </c>
      <c r="Y97" s="63">
        <f>IF(U97="","",250)</f>
        <v>250</v>
      </c>
      <c r="Z97" s="55" t="str">
        <f>IF(U97="","",")")</f>
        <v>)</v>
      </c>
      <c r="AA97" s="65" t="str">
        <f>IF(AB97="","","(")</f>
        <v/>
      </c>
      <c r="AB97" s="56" t="str">
        <f>IF(H97="","",H97)</f>
        <v/>
      </c>
      <c r="AC97" s="66" t="str">
        <f>IF(AB97="","",",")</f>
        <v/>
      </c>
      <c r="AD97" s="58" t="str">
        <f>IF(I97="","",I97)</f>
        <v/>
      </c>
      <c r="AE97" s="67" t="str">
        <f>IF(AB97="","",",")</f>
        <v/>
      </c>
      <c r="AF97" s="60" t="str">
        <f>IF(AB97="","",350)</f>
        <v/>
      </c>
      <c r="AG97" s="60" t="str">
        <f>IF(AB97="","",")")</f>
        <v/>
      </c>
      <c r="AH97" s="68" t="str">
        <f>IF(AI97="","","(")</f>
        <v/>
      </c>
      <c r="AI97" s="69" t="str">
        <f>IF(J97="","",J97)</f>
        <v/>
      </c>
      <c r="AJ97" s="63" t="str">
        <f>IF(AI97="","",",")</f>
        <v/>
      </c>
      <c r="AK97" s="63" t="str">
        <f>IF(K97="","",K97)</f>
        <v/>
      </c>
      <c r="AL97" s="63" t="str">
        <f>IF(AI97="","",",")</f>
        <v/>
      </c>
      <c r="AM97" s="63" t="str">
        <f>IF(AI97="","",450)</f>
        <v/>
      </c>
      <c r="AN97" s="63" t="str">
        <f>IF(AI97="","",")")</f>
        <v/>
      </c>
    </row>
    <row r="98" spans="1:40" ht="24.5" outlineLevel="1" thickTop="1" thickBot="1" x14ac:dyDescent="0.55000000000000004">
      <c r="B98" t="s">
        <v>1003</v>
      </c>
      <c r="C98" s="124" t="s">
        <v>2646</v>
      </c>
      <c r="D98" s="125" t="s">
        <v>1106</v>
      </c>
      <c r="E98" s="51"/>
      <c r="F98" s="52" t="s">
        <v>988</v>
      </c>
      <c r="G98" s="52">
        <v>7</v>
      </c>
      <c r="H98" s="51"/>
      <c r="I98" s="51"/>
      <c r="J98" s="53"/>
      <c r="K98" s="53"/>
      <c r="L98" s="54" t="str">
        <f>IF(C98="","",_xlfn.CONCAT("            { line: ","""",C98,", ",M98:AN98,""", sC: ","""",B98,"""},"))</f>
        <v xml:space="preserve">            { line: "SEÑOR, TEN PIEDAD., (Do,,10)(Si,7,250)", sC: "as"},</v>
      </c>
      <c r="M98" s="55" t="str">
        <f>IF(N98="","","(")</f>
        <v>(</v>
      </c>
      <c r="N98" s="56" t="str">
        <f>IF(D98="","",D98)</f>
        <v>Do</v>
      </c>
      <c r="O98" s="57" t="str">
        <f>IF(N98="","",",")</f>
        <v>,</v>
      </c>
      <c r="P98" s="58" t="str">
        <f>IF(E98="","",E98)</f>
        <v/>
      </c>
      <c r="Q98" s="59" t="str">
        <f>IF(N98="","",",")</f>
        <v>,</v>
      </c>
      <c r="R98" s="60">
        <f>IF(N98="Do",10,IF(N98="Re",22,IF(N98="Mi",20,IF(N98="Fa",20,IF(N98="Sol",14,IF(N98="La",20,IF(N98="Si",20,IF(N98="Do#",14,IF(N98="Fa#",15,IF(N98="Sol#",20,IF(N98="Si♭",17,"")))))))))))</f>
        <v>10</v>
      </c>
      <c r="S98" s="55" t="str">
        <f>IF(N98="","",")")</f>
        <v>)</v>
      </c>
      <c r="T98" s="61" t="str">
        <f>IF(U98="","","(")</f>
        <v>(</v>
      </c>
      <c r="U98" s="62" t="str">
        <f>IF(F98="","",F98)</f>
        <v>Si</v>
      </c>
      <c r="V98" s="63" t="str">
        <f>IF(U98="","",",")</f>
        <v>,</v>
      </c>
      <c r="W98" s="64">
        <f>IF(G98="","",G98)</f>
        <v>7</v>
      </c>
      <c r="X98" s="63" t="str">
        <f>IF(U98="","",",")</f>
        <v>,</v>
      </c>
      <c r="Y98" s="63">
        <f>IF(U98="","",250)</f>
        <v>250</v>
      </c>
      <c r="Z98" s="55" t="str">
        <f>IF(U98="","",")")</f>
        <v>)</v>
      </c>
      <c r="AA98" s="65" t="str">
        <f>IF(AB98="","","(")</f>
        <v/>
      </c>
      <c r="AB98" s="56" t="str">
        <f>IF(H98="","",H98)</f>
        <v/>
      </c>
      <c r="AC98" s="66" t="str">
        <f>IF(AB98="","",",")</f>
        <v/>
      </c>
      <c r="AD98" s="58" t="str">
        <f>IF(I98="","",I98)</f>
        <v/>
      </c>
      <c r="AE98" s="67" t="str">
        <f>IF(AB98="","",",")</f>
        <v/>
      </c>
      <c r="AF98" s="60" t="str">
        <f>IF(AB98="","",350)</f>
        <v/>
      </c>
      <c r="AG98" s="60" t="str">
        <f>IF(AB98="","",")")</f>
        <v/>
      </c>
      <c r="AH98" s="68" t="str">
        <f>IF(AI98="","","(")</f>
        <v/>
      </c>
      <c r="AI98" s="69" t="str">
        <f>IF(J98="","",J98)</f>
        <v/>
      </c>
      <c r="AJ98" s="63" t="str">
        <f>IF(AI98="","",",")</f>
        <v/>
      </c>
      <c r="AK98" s="63" t="str">
        <f>IF(K98="","",K98)</f>
        <v/>
      </c>
      <c r="AL98" s="63" t="str">
        <f>IF(AI98="","",",")</f>
        <v/>
      </c>
      <c r="AM98" s="63" t="str">
        <f>IF(AI98="","",450)</f>
        <v/>
      </c>
      <c r="AN98" s="63" t="str">
        <f>IF(AI98="","",")")</f>
        <v/>
      </c>
    </row>
    <row r="99" spans="1:40" ht="36.5" thickTop="1" thickBot="1" x14ac:dyDescent="0.55000000000000004">
      <c r="A99" s="75"/>
      <c r="B99" s="75"/>
      <c r="C99" s="75"/>
      <c r="D99" s="76"/>
      <c r="E99" s="76"/>
      <c r="F99" s="76"/>
      <c r="G99" s="76"/>
      <c r="H99" s="76"/>
      <c r="I99" s="76"/>
      <c r="J99" s="76"/>
      <c r="K99" s="76"/>
      <c r="L99" s="123" t="s">
        <v>998</v>
      </c>
      <c r="M99" s="126"/>
      <c r="N99" s="56"/>
      <c r="O99" s="127"/>
      <c r="P99" s="58"/>
      <c r="Q99" s="128"/>
      <c r="R99" s="60" t="str">
        <f t="shared" si="6"/>
        <v/>
      </c>
      <c r="S99" s="126"/>
      <c r="T99" s="129"/>
      <c r="U99" s="130"/>
      <c r="V99" s="131"/>
      <c r="W99" s="132"/>
      <c r="X99" s="131"/>
      <c r="Y99" s="131"/>
      <c r="Z99" s="126"/>
      <c r="AA99" s="65"/>
      <c r="AB99" s="56"/>
      <c r="AC99" s="66"/>
      <c r="AD99" s="58"/>
      <c r="AE99" s="67"/>
      <c r="AF99" s="60"/>
      <c r="AG99" s="60"/>
      <c r="AH99" s="65"/>
      <c r="AI99" s="133"/>
      <c r="AJ99" s="131"/>
      <c r="AK99" s="131"/>
      <c r="AL99" s="131"/>
      <c r="AM99" s="131"/>
      <c r="AN99" s="131"/>
    </row>
    <row r="100" spans="1:40" ht="24.5" hidden="1" outlineLevel="1" thickTop="1" thickBot="1" x14ac:dyDescent="0.55000000000000004">
      <c r="C100" s="124"/>
      <c r="D100" s="125"/>
      <c r="E100" s="51"/>
      <c r="F100" s="52"/>
      <c r="G100" s="52"/>
      <c r="H100" s="51"/>
      <c r="I100" s="51"/>
      <c r="J100" s="53"/>
      <c r="K100" s="53"/>
      <c r="L100" s="54" t="str">
        <f t="shared" ref="L100:L139" si="365">IF(C100="","",_xlfn.CONCAT("            { line: ","""",C100,", ",M100:AN100,""", sC: ","""",B100,"""},"))</f>
        <v/>
      </c>
      <c r="M100" s="55" t="str">
        <f t="shared" ref="M100:M139" si="366">IF(N100="","","(")</f>
        <v/>
      </c>
      <c r="N100" s="56" t="str">
        <f t="shared" si="2"/>
        <v/>
      </c>
      <c r="O100" s="57" t="str">
        <f t="shared" ref="O100:O139" si="367">IF(N100="","",",")</f>
        <v/>
      </c>
      <c r="P100" s="58" t="str">
        <f t="shared" si="4"/>
        <v/>
      </c>
      <c r="Q100" s="59" t="str">
        <f t="shared" ref="Q100:Q139" si="368">IF(N100="","",",")</f>
        <v/>
      </c>
      <c r="R100" s="60" t="str">
        <f t="shared" si="6"/>
        <v/>
      </c>
      <c r="S100" s="55" t="str">
        <f t="shared" ref="S100:S139" si="369">IF(N100="","",")")</f>
        <v/>
      </c>
      <c r="T100" s="61" t="str">
        <f t="shared" ref="T100:T139" si="370">IF(U100="","","(")</f>
        <v/>
      </c>
      <c r="U100" s="62" t="str">
        <f t="shared" si="9"/>
        <v/>
      </c>
      <c r="V100" s="63" t="str">
        <f t="shared" ref="V100:V139" si="371">IF(U100="","",",")</f>
        <v/>
      </c>
      <c r="W100" s="64" t="str">
        <f t="shared" si="11"/>
        <v/>
      </c>
      <c r="X100" s="63" t="str">
        <f t="shared" ref="X100:X139" si="372">IF(U100="","",",")</f>
        <v/>
      </c>
      <c r="Y100" s="63" t="str">
        <f t="shared" ref="Y100:Y139" si="373">IF(U100="","",250)</f>
        <v/>
      </c>
      <c r="Z100" s="55" t="str">
        <f t="shared" ref="Z100:Z139" si="374">IF(U100="","",")")</f>
        <v/>
      </c>
      <c r="AA100" s="65" t="str">
        <f t="shared" ref="AA100:AA139" si="375">IF(AB100="","","(")</f>
        <v/>
      </c>
      <c r="AB100" s="56" t="str">
        <f t="shared" si="16"/>
        <v/>
      </c>
      <c r="AC100" s="66" t="str">
        <f t="shared" ref="AC100:AC139" si="376">IF(AB100="","",",")</f>
        <v/>
      </c>
      <c r="AD100" s="58" t="str">
        <f t="shared" ref="AD100:AD139" si="377">IF(I100="","",I100)</f>
        <v/>
      </c>
      <c r="AE100" s="67" t="str">
        <f t="shared" ref="AE100:AE139" si="378">IF(AB100="","",",")</f>
        <v/>
      </c>
      <c r="AF100" s="60" t="str">
        <f t="shared" ref="AF100:AF139" si="379">IF(AB100="","",350)</f>
        <v/>
      </c>
      <c r="AG100" s="60" t="str">
        <f t="shared" ref="AG100:AG139" si="380">IF(AB100="","",")")</f>
        <v/>
      </c>
      <c r="AH100" s="68" t="str">
        <f t="shared" ref="AH100:AH139" si="381">IF(AI100="","","(")</f>
        <v/>
      </c>
      <c r="AI100" s="69" t="str">
        <f t="shared" si="23"/>
        <v/>
      </c>
      <c r="AJ100" s="63" t="str">
        <f t="shared" ref="AJ100:AJ139" si="382">IF(AI100="","",",")</f>
        <v/>
      </c>
      <c r="AK100" s="63" t="str">
        <f t="shared" ref="AK100:AK139" si="383">IF(K100="","",K100)</f>
        <v/>
      </c>
      <c r="AL100" s="63" t="str">
        <f t="shared" ref="AL100:AL139" si="384">IF(AI100="","",",")</f>
        <v/>
      </c>
      <c r="AM100" s="63" t="str">
        <f t="shared" ref="AM100:AM139" si="385">IF(AI100="","",450)</f>
        <v/>
      </c>
      <c r="AN100" s="63" t="str">
        <f t="shared" ref="AN100:AN139" si="386">IF(AI100="","",")")</f>
        <v/>
      </c>
    </row>
    <row r="101" spans="1:40" ht="24.5" hidden="1" outlineLevel="1" thickTop="1" thickBot="1" x14ac:dyDescent="0.55000000000000004">
      <c r="C101" s="124"/>
      <c r="D101" s="125"/>
      <c r="E101" s="51"/>
      <c r="F101" s="52"/>
      <c r="G101" s="52"/>
      <c r="H101" s="51"/>
      <c r="I101" s="51"/>
      <c r="J101" s="53"/>
      <c r="K101" s="53"/>
      <c r="L101" s="54" t="str">
        <f t="shared" si="365"/>
        <v/>
      </c>
      <c r="M101" s="55" t="str">
        <f t="shared" si="366"/>
        <v/>
      </c>
      <c r="N101" s="56" t="str">
        <f t="shared" si="2"/>
        <v/>
      </c>
      <c r="O101" s="57" t="str">
        <f t="shared" si="367"/>
        <v/>
      </c>
      <c r="P101" s="58" t="str">
        <f t="shared" si="4"/>
        <v/>
      </c>
      <c r="Q101" s="59" t="str">
        <f t="shared" si="368"/>
        <v/>
      </c>
      <c r="R101" s="60" t="str">
        <f t="shared" si="6"/>
        <v/>
      </c>
      <c r="S101" s="55" t="str">
        <f t="shared" si="369"/>
        <v/>
      </c>
      <c r="T101" s="61" t="str">
        <f t="shared" si="370"/>
        <v/>
      </c>
      <c r="U101" s="62" t="str">
        <f t="shared" si="9"/>
        <v/>
      </c>
      <c r="V101" s="63" t="str">
        <f t="shared" si="371"/>
        <v/>
      </c>
      <c r="W101" s="64" t="str">
        <f t="shared" si="11"/>
        <v/>
      </c>
      <c r="X101" s="63" t="str">
        <f t="shared" si="372"/>
        <v/>
      </c>
      <c r="Y101" s="63" t="str">
        <f t="shared" si="373"/>
        <v/>
      </c>
      <c r="Z101" s="55" t="str">
        <f t="shared" si="374"/>
        <v/>
      </c>
      <c r="AA101" s="65" t="str">
        <f t="shared" si="375"/>
        <v/>
      </c>
      <c r="AB101" s="56" t="str">
        <f t="shared" si="16"/>
        <v/>
      </c>
      <c r="AC101" s="66" t="str">
        <f t="shared" si="376"/>
        <v/>
      </c>
      <c r="AD101" s="58" t="str">
        <f t="shared" si="377"/>
        <v/>
      </c>
      <c r="AE101" s="67" t="str">
        <f t="shared" si="378"/>
        <v/>
      </c>
      <c r="AF101" s="60" t="str">
        <f t="shared" si="379"/>
        <v/>
      </c>
      <c r="AG101" s="60" t="str">
        <f t="shared" si="380"/>
        <v/>
      </c>
      <c r="AH101" s="68" t="str">
        <f t="shared" si="381"/>
        <v/>
      </c>
      <c r="AI101" s="69" t="str">
        <f t="shared" si="23"/>
        <v/>
      </c>
      <c r="AJ101" s="63" t="str">
        <f t="shared" si="382"/>
        <v/>
      </c>
      <c r="AK101" s="63" t="str">
        <f t="shared" si="383"/>
        <v/>
      </c>
      <c r="AL101" s="63" t="str">
        <f t="shared" si="384"/>
        <v/>
      </c>
      <c r="AM101" s="63" t="str">
        <f t="shared" si="385"/>
        <v/>
      </c>
      <c r="AN101" s="63" t="str">
        <f t="shared" si="386"/>
        <v/>
      </c>
    </row>
    <row r="102" spans="1:40" ht="24.5" hidden="1" outlineLevel="1" thickTop="1" thickBot="1" x14ac:dyDescent="0.55000000000000004">
      <c r="C102" s="124"/>
      <c r="D102" s="125"/>
      <c r="E102" s="51"/>
      <c r="F102" s="52"/>
      <c r="G102" s="52"/>
      <c r="H102" s="51"/>
      <c r="I102" s="51"/>
      <c r="J102" s="53"/>
      <c r="K102" s="53"/>
      <c r="L102" s="54" t="str">
        <f t="shared" si="365"/>
        <v/>
      </c>
      <c r="M102" s="55" t="str">
        <f t="shared" si="366"/>
        <v/>
      </c>
      <c r="N102" s="56" t="str">
        <f t="shared" si="2"/>
        <v/>
      </c>
      <c r="O102" s="57" t="str">
        <f t="shared" si="367"/>
        <v/>
      </c>
      <c r="P102" s="58" t="str">
        <f t="shared" si="4"/>
        <v/>
      </c>
      <c r="Q102" s="59" t="str">
        <f t="shared" si="368"/>
        <v/>
      </c>
      <c r="R102" s="60" t="str">
        <f t="shared" si="6"/>
        <v/>
      </c>
      <c r="S102" s="55" t="str">
        <f t="shared" si="369"/>
        <v/>
      </c>
      <c r="T102" s="61" t="str">
        <f t="shared" si="370"/>
        <v/>
      </c>
      <c r="U102" s="62" t="str">
        <f t="shared" si="9"/>
        <v/>
      </c>
      <c r="V102" s="63" t="str">
        <f t="shared" si="371"/>
        <v/>
      </c>
      <c r="W102" s="64" t="str">
        <f t="shared" si="11"/>
        <v/>
      </c>
      <c r="X102" s="63" t="str">
        <f t="shared" si="372"/>
        <v/>
      </c>
      <c r="Y102" s="63" t="str">
        <f t="shared" si="373"/>
        <v/>
      </c>
      <c r="Z102" s="55" t="str">
        <f t="shared" si="374"/>
        <v/>
      </c>
      <c r="AA102" s="65" t="str">
        <f t="shared" si="375"/>
        <v/>
      </c>
      <c r="AB102" s="56" t="str">
        <f t="shared" si="16"/>
        <v/>
      </c>
      <c r="AC102" s="66" t="str">
        <f t="shared" si="376"/>
        <v/>
      </c>
      <c r="AD102" s="58" t="str">
        <f t="shared" si="377"/>
        <v/>
      </c>
      <c r="AE102" s="67" t="str">
        <f t="shared" si="378"/>
        <v/>
      </c>
      <c r="AF102" s="60" t="str">
        <f t="shared" si="379"/>
        <v/>
      </c>
      <c r="AG102" s="60" t="str">
        <f t="shared" si="380"/>
        <v/>
      </c>
      <c r="AH102" s="68" t="str">
        <f t="shared" si="381"/>
        <v/>
      </c>
      <c r="AI102" s="69" t="str">
        <f t="shared" si="23"/>
        <v/>
      </c>
      <c r="AJ102" s="63" t="str">
        <f t="shared" si="382"/>
        <v/>
      </c>
      <c r="AK102" s="63" t="str">
        <f t="shared" si="383"/>
        <v/>
      </c>
      <c r="AL102" s="63" t="str">
        <f t="shared" si="384"/>
        <v/>
      </c>
      <c r="AM102" s="63" t="str">
        <f t="shared" si="385"/>
        <v/>
      </c>
      <c r="AN102" s="63" t="str">
        <f t="shared" si="386"/>
        <v/>
      </c>
    </row>
    <row r="103" spans="1:40" ht="24.5" hidden="1" outlineLevel="1" thickTop="1" thickBot="1" x14ac:dyDescent="0.55000000000000004">
      <c r="C103" s="124"/>
      <c r="D103" s="125"/>
      <c r="E103" s="51"/>
      <c r="F103" s="52"/>
      <c r="G103" s="52"/>
      <c r="H103" s="51"/>
      <c r="I103" s="51"/>
      <c r="J103" s="53"/>
      <c r="K103" s="53"/>
      <c r="L103" s="54" t="str">
        <f t="shared" si="365"/>
        <v/>
      </c>
      <c r="M103" s="55" t="str">
        <f t="shared" si="366"/>
        <v/>
      </c>
      <c r="N103" s="56" t="str">
        <f t="shared" si="2"/>
        <v/>
      </c>
      <c r="O103" s="57" t="str">
        <f t="shared" si="367"/>
        <v/>
      </c>
      <c r="P103" s="58" t="str">
        <f t="shared" si="4"/>
        <v/>
      </c>
      <c r="Q103" s="59" t="str">
        <f t="shared" si="368"/>
        <v/>
      </c>
      <c r="R103" s="60" t="str">
        <f t="shared" si="6"/>
        <v/>
      </c>
      <c r="S103" s="55" t="str">
        <f t="shared" si="369"/>
        <v/>
      </c>
      <c r="T103" s="61" t="str">
        <f t="shared" si="370"/>
        <v/>
      </c>
      <c r="U103" s="62" t="str">
        <f t="shared" si="9"/>
        <v/>
      </c>
      <c r="V103" s="63" t="str">
        <f t="shared" si="371"/>
        <v/>
      </c>
      <c r="W103" s="64" t="str">
        <f t="shared" si="11"/>
        <v/>
      </c>
      <c r="X103" s="63" t="str">
        <f t="shared" si="372"/>
        <v/>
      </c>
      <c r="Y103" s="63" t="str">
        <f t="shared" si="373"/>
        <v/>
      </c>
      <c r="Z103" s="55" t="str">
        <f t="shared" si="374"/>
        <v/>
      </c>
      <c r="AA103" s="65" t="str">
        <f t="shared" si="375"/>
        <v/>
      </c>
      <c r="AB103" s="56" t="str">
        <f t="shared" si="16"/>
        <v/>
      </c>
      <c r="AC103" s="66" t="str">
        <f t="shared" si="376"/>
        <v/>
      </c>
      <c r="AD103" s="58" t="str">
        <f t="shared" si="377"/>
        <v/>
      </c>
      <c r="AE103" s="67" t="str">
        <f t="shared" si="378"/>
        <v/>
      </c>
      <c r="AF103" s="60" t="str">
        <f t="shared" si="379"/>
        <v/>
      </c>
      <c r="AG103" s="60" t="str">
        <f t="shared" si="380"/>
        <v/>
      </c>
      <c r="AH103" s="68" t="str">
        <f t="shared" si="381"/>
        <v/>
      </c>
      <c r="AI103" s="69" t="str">
        <f t="shared" si="23"/>
        <v/>
      </c>
      <c r="AJ103" s="63" t="str">
        <f t="shared" si="382"/>
        <v/>
      </c>
      <c r="AK103" s="63" t="str">
        <f t="shared" si="383"/>
        <v/>
      </c>
      <c r="AL103" s="63" t="str">
        <f t="shared" si="384"/>
        <v/>
      </c>
      <c r="AM103" s="63" t="str">
        <f t="shared" si="385"/>
        <v/>
      </c>
      <c r="AN103" s="63" t="str">
        <f t="shared" si="386"/>
        <v/>
      </c>
    </row>
    <row r="104" spans="1:40" ht="24.5" hidden="1" outlineLevel="1" thickTop="1" thickBot="1" x14ac:dyDescent="0.55000000000000004">
      <c r="C104" s="124"/>
      <c r="D104" s="125"/>
      <c r="E104" s="51"/>
      <c r="F104" s="52"/>
      <c r="G104" s="52"/>
      <c r="H104" s="51"/>
      <c r="I104" s="51"/>
      <c r="J104" s="53"/>
      <c r="K104" s="53"/>
      <c r="L104" s="54" t="str">
        <f t="shared" si="365"/>
        <v/>
      </c>
      <c r="M104" s="55" t="str">
        <f t="shared" si="366"/>
        <v/>
      </c>
      <c r="N104" s="56" t="str">
        <f t="shared" si="2"/>
        <v/>
      </c>
      <c r="O104" s="57" t="str">
        <f t="shared" si="367"/>
        <v/>
      </c>
      <c r="P104" s="58" t="str">
        <f t="shared" si="4"/>
        <v/>
      </c>
      <c r="Q104" s="59" t="str">
        <f t="shared" si="368"/>
        <v/>
      </c>
      <c r="R104" s="60" t="str">
        <f t="shared" si="6"/>
        <v/>
      </c>
      <c r="S104" s="55" t="str">
        <f t="shared" si="369"/>
        <v/>
      </c>
      <c r="T104" s="61" t="str">
        <f t="shared" si="370"/>
        <v/>
      </c>
      <c r="U104" s="62" t="str">
        <f t="shared" si="9"/>
        <v/>
      </c>
      <c r="V104" s="63" t="str">
        <f t="shared" si="371"/>
        <v/>
      </c>
      <c r="W104" s="64" t="str">
        <f t="shared" si="11"/>
        <v/>
      </c>
      <c r="X104" s="63" t="str">
        <f t="shared" si="372"/>
        <v/>
      </c>
      <c r="Y104" s="63" t="str">
        <f t="shared" si="373"/>
        <v/>
      </c>
      <c r="Z104" s="55" t="str">
        <f t="shared" si="374"/>
        <v/>
      </c>
      <c r="AA104" s="65" t="str">
        <f t="shared" si="375"/>
        <v/>
      </c>
      <c r="AB104" s="56" t="str">
        <f t="shared" si="16"/>
        <v/>
      </c>
      <c r="AC104" s="66" t="str">
        <f t="shared" si="376"/>
        <v/>
      </c>
      <c r="AD104" s="58" t="str">
        <f t="shared" si="377"/>
        <v/>
      </c>
      <c r="AE104" s="67" t="str">
        <f t="shared" si="378"/>
        <v/>
      </c>
      <c r="AF104" s="60" t="str">
        <f t="shared" si="379"/>
        <v/>
      </c>
      <c r="AG104" s="60" t="str">
        <f t="shared" si="380"/>
        <v/>
      </c>
      <c r="AH104" s="68" t="str">
        <f t="shared" si="381"/>
        <v/>
      </c>
      <c r="AI104" s="69" t="str">
        <f t="shared" si="23"/>
        <v/>
      </c>
      <c r="AJ104" s="63" t="str">
        <f t="shared" si="382"/>
        <v/>
      </c>
      <c r="AK104" s="63" t="str">
        <f t="shared" si="383"/>
        <v/>
      </c>
      <c r="AL104" s="63" t="str">
        <f t="shared" si="384"/>
        <v/>
      </c>
      <c r="AM104" s="63" t="str">
        <f t="shared" si="385"/>
        <v/>
      </c>
      <c r="AN104" s="63" t="str">
        <f t="shared" si="386"/>
        <v/>
      </c>
    </row>
    <row r="105" spans="1:40" ht="24.5" hidden="1" outlineLevel="1" thickTop="1" thickBot="1" x14ac:dyDescent="0.55000000000000004">
      <c r="C105" s="124"/>
      <c r="D105" s="125"/>
      <c r="E105" s="51"/>
      <c r="F105" s="52"/>
      <c r="G105" s="52"/>
      <c r="H105" s="51"/>
      <c r="I105" s="51"/>
      <c r="J105" s="53"/>
      <c r="K105" s="53"/>
      <c r="L105" s="54" t="str">
        <f t="shared" si="365"/>
        <v/>
      </c>
      <c r="M105" s="55" t="str">
        <f t="shared" si="366"/>
        <v/>
      </c>
      <c r="N105" s="56" t="str">
        <f t="shared" si="2"/>
        <v/>
      </c>
      <c r="O105" s="57" t="str">
        <f t="shared" si="367"/>
        <v/>
      </c>
      <c r="P105" s="58" t="str">
        <f t="shared" si="4"/>
        <v/>
      </c>
      <c r="Q105" s="59" t="str">
        <f t="shared" si="368"/>
        <v/>
      </c>
      <c r="R105" s="60" t="str">
        <f t="shared" si="6"/>
        <v/>
      </c>
      <c r="S105" s="55" t="str">
        <f t="shared" si="369"/>
        <v/>
      </c>
      <c r="T105" s="61" t="str">
        <f t="shared" si="370"/>
        <v/>
      </c>
      <c r="U105" s="62" t="str">
        <f t="shared" si="9"/>
        <v/>
      </c>
      <c r="V105" s="63" t="str">
        <f t="shared" si="371"/>
        <v/>
      </c>
      <c r="W105" s="64" t="str">
        <f t="shared" si="11"/>
        <v/>
      </c>
      <c r="X105" s="63" t="str">
        <f t="shared" si="372"/>
        <v/>
      </c>
      <c r="Y105" s="63" t="str">
        <f t="shared" si="373"/>
        <v/>
      </c>
      <c r="Z105" s="55" t="str">
        <f t="shared" si="374"/>
        <v/>
      </c>
      <c r="AA105" s="65" t="str">
        <f t="shared" si="375"/>
        <v/>
      </c>
      <c r="AB105" s="56" t="str">
        <f t="shared" si="16"/>
        <v/>
      </c>
      <c r="AC105" s="66" t="str">
        <f t="shared" si="376"/>
        <v/>
      </c>
      <c r="AD105" s="58" t="str">
        <f t="shared" si="377"/>
        <v/>
      </c>
      <c r="AE105" s="67" t="str">
        <f t="shared" si="378"/>
        <v/>
      </c>
      <c r="AF105" s="60" t="str">
        <f t="shared" si="379"/>
        <v/>
      </c>
      <c r="AG105" s="60" t="str">
        <f t="shared" si="380"/>
        <v/>
      </c>
      <c r="AH105" s="68" t="str">
        <f t="shared" si="381"/>
        <v/>
      </c>
      <c r="AI105" s="69" t="str">
        <f t="shared" si="23"/>
        <v/>
      </c>
      <c r="AJ105" s="63" t="str">
        <f t="shared" si="382"/>
        <v/>
      </c>
      <c r="AK105" s="63" t="str">
        <f t="shared" si="383"/>
        <v/>
      </c>
      <c r="AL105" s="63" t="str">
        <f t="shared" si="384"/>
        <v/>
      </c>
      <c r="AM105" s="63" t="str">
        <f t="shared" si="385"/>
        <v/>
      </c>
      <c r="AN105" s="63" t="str">
        <f t="shared" si="386"/>
        <v/>
      </c>
    </row>
    <row r="106" spans="1:40" ht="24.5" hidden="1" outlineLevel="1" thickTop="1" thickBot="1" x14ac:dyDescent="0.55000000000000004">
      <c r="C106" s="124"/>
      <c r="D106" s="125"/>
      <c r="E106" s="51"/>
      <c r="F106" s="52"/>
      <c r="G106" s="52"/>
      <c r="H106" s="51"/>
      <c r="I106" s="51"/>
      <c r="J106" s="53"/>
      <c r="K106" s="53"/>
      <c r="L106" s="54" t="str">
        <f t="shared" si="365"/>
        <v/>
      </c>
      <c r="M106" s="55" t="str">
        <f t="shared" si="366"/>
        <v/>
      </c>
      <c r="N106" s="56" t="str">
        <f t="shared" si="2"/>
        <v/>
      </c>
      <c r="O106" s="57" t="str">
        <f t="shared" si="367"/>
        <v/>
      </c>
      <c r="P106" s="58" t="str">
        <f t="shared" si="4"/>
        <v/>
      </c>
      <c r="Q106" s="59" t="str">
        <f t="shared" si="368"/>
        <v/>
      </c>
      <c r="R106" s="60" t="str">
        <f t="shared" si="6"/>
        <v/>
      </c>
      <c r="S106" s="55" t="str">
        <f t="shared" si="369"/>
        <v/>
      </c>
      <c r="T106" s="61" t="str">
        <f t="shared" si="370"/>
        <v/>
      </c>
      <c r="U106" s="62" t="str">
        <f t="shared" si="9"/>
        <v/>
      </c>
      <c r="V106" s="63" t="str">
        <f t="shared" si="371"/>
        <v/>
      </c>
      <c r="W106" s="64" t="str">
        <f t="shared" si="11"/>
        <v/>
      </c>
      <c r="X106" s="63" t="str">
        <f t="shared" si="372"/>
        <v/>
      </c>
      <c r="Y106" s="63" t="str">
        <f t="shared" si="373"/>
        <v/>
      </c>
      <c r="Z106" s="55" t="str">
        <f t="shared" si="374"/>
        <v/>
      </c>
      <c r="AA106" s="65" t="str">
        <f t="shared" si="375"/>
        <v/>
      </c>
      <c r="AB106" s="56" t="str">
        <f t="shared" si="16"/>
        <v/>
      </c>
      <c r="AC106" s="66" t="str">
        <f t="shared" si="376"/>
        <v/>
      </c>
      <c r="AD106" s="58" t="str">
        <f t="shared" si="377"/>
        <v/>
      </c>
      <c r="AE106" s="67" t="str">
        <f t="shared" si="378"/>
        <v/>
      </c>
      <c r="AF106" s="60" t="str">
        <f t="shared" si="379"/>
        <v/>
      </c>
      <c r="AG106" s="60" t="str">
        <f t="shared" si="380"/>
        <v/>
      </c>
      <c r="AH106" s="68" t="str">
        <f t="shared" si="381"/>
        <v/>
      </c>
      <c r="AI106" s="69" t="str">
        <f t="shared" si="23"/>
        <v/>
      </c>
      <c r="AJ106" s="63" t="str">
        <f t="shared" si="382"/>
        <v/>
      </c>
      <c r="AK106" s="63" t="str">
        <f t="shared" si="383"/>
        <v/>
      </c>
      <c r="AL106" s="63" t="str">
        <f t="shared" si="384"/>
        <v/>
      </c>
      <c r="AM106" s="63" t="str">
        <f t="shared" si="385"/>
        <v/>
      </c>
      <c r="AN106" s="63" t="str">
        <f t="shared" si="386"/>
        <v/>
      </c>
    </row>
    <row r="107" spans="1:40" ht="24.5" hidden="1" outlineLevel="1" thickTop="1" thickBot="1" x14ac:dyDescent="0.55000000000000004">
      <c r="C107" s="124"/>
      <c r="D107" s="125"/>
      <c r="E107" s="51"/>
      <c r="F107" s="52"/>
      <c r="G107" s="52"/>
      <c r="H107" s="51"/>
      <c r="I107" s="51"/>
      <c r="J107" s="53"/>
      <c r="K107" s="53"/>
      <c r="L107" s="54" t="str">
        <f t="shared" si="365"/>
        <v/>
      </c>
      <c r="M107" s="55" t="str">
        <f t="shared" si="366"/>
        <v/>
      </c>
      <c r="N107" s="56" t="str">
        <f t="shared" si="2"/>
        <v/>
      </c>
      <c r="O107" s="57" t="str">
        <f t="shared" si="367"/>
        <v/>
      </c>
      <c r="P107" s="58" t="str">
        <f t="shared" si="4"/>
        <v/>
      </c>
      <c r="Q107" s="59" t="str">
        <f t="shared" si="368"/>
        <v/>
      </c>
      <c r="R107" s="60" t="str">
        <f t="shared" si="6"/>
        <v/>
      </c>
      <c r="S107" s="55" t="str">
        <f t="shared" si="369"/>
        <v/>
      </c>
      <c r="T107" s="61" t="str">
        <f t="shared" si="370"/>
        <v/>
      </c>
      <c r="U107" s="62" t="str">
        <f t="shared" si="9"/>
        <v/>
      </c>
      <c r="V107" s="63" t="str">
        <f t="shared" si="371"/>
        <v/>
      </c>
      <c r="W107" s="64" t="str">
        <f t="shared" si="11"/>
        <v/>
      </c>
      <c r="X107" s="63" t="str">
        <f t="shared" si="372"/>
        <v/>
      </c>
      <c r="Y107" s="63" t="str">
        <f t="shared" si="373"/>
        <v/>
      </c>
      <c r="Z107" s="55" t="str">
        <f t="shared" si="374"/>
        <v/>
      </c>
      <c r="AA107" s="65" t="str">
        <f t="shared" si="375"/>
        <v/>
      </c>
      <c r="AB107" s="56" t="str">
        <f t="shared" si="16"/>
        <v/>
      </c>
      <c r="AC107" s="66" t="str">
        <f t="shared" si="376"/>
        <v/>
      </c>
      <c r="AD107" s="58" t="str">
        <f t="shared" si="377"/>
        <v/>
      </c>
      <c r="AE107" s="67" t="str">
        <f t="shared" si="378"/>
        <v/>
      </c>
      <c r="AF107" s="60" t="str">
        <f t="shared" si="379"/>
        <v/>
      </c>
      <c r="AG107" s="60" t="str">
        <f t="shared" si="380"/>
        <v/>
      </c>
      <c r="AH107" s="68" t="str">
        <f t="shared" si="381"/>
        <v/>
      </c>
      <c r="AI107" s="69" t="str">
        <f t="shared" si="23"/>
        <v/>
      </c>
      <c r="AJ107" s="63" t="str">
        <f t="shared" si="382"/>
        <v/>
      </c>
      <c r="AK107" s="63" t="str">
        <f t="shared" si="383"/>
        <v/>
      </c>
      <c r="AL107" s="63" t="str">
        <f t="shared" si="384"/>
        <v/>
      </c>
      <c r="AM107" s="63" t="str">
        <f t="shared" si="385"/>
        <v/>
      </c>
      <c r="AN107" s="63" t="str">
        <f t="shared" si="386"/>
        <v/>
      </c>
    </row>
    <row r="108" spans="1:40" ht="24.5" hidden="1" outlineLevel="1" thickTop="1" thickBot="1" x14ac:dyDescent="0.55000000000000004">
      <c r="C108" s="124"/>
      <c r="D108" s="125"/>
      <c r="E108" s="51"/>
      <c r="F108" s="52"/>
      <c r="G108" s="52"/>
      <c r="H108" s="51"/>
      <c r="I108" s="51"/>
      <c r="J108" s="53"/>
      <c r="K108" s="53"/>
      <c r="L108" s="54" t="str">
        <f t="shared" si="365"/>
        <v/>
      </c>
      <c r="M108" s="55" t="str">
        <f t="shared" si="366"/>
        <v/>
      </c>
      <c r="N108" s="56" t="str">
        <f t="shared" si="2"/>
        <v/>
      </c>
      <c r="O108" s="57" t="str">
        <f t="shared" si="367"/>
        <v/>
      </c>
      <c r="P108" s="58" t="str">
        <f t="shared" si="4"/>
        <v/>
      </c>
      <c r="Q108" s="59" t="str">
        <f t="shared" si="368"/>
        <v/>
      </c>
      <c r="R108" s="60" t="str">
        <f t="shared" si="6"/>
        <v/>
      </c>
      <c r="S108" s="55" t="str">
        <f t="shared" si="369"/>
        <v/>
      </c>
      <c r="T108" s="61" t="str">
        <f t="shared" si="370"/>
        <v/>
      </c>
      <c r="U108" s="62" t="str">
        <f t="shared" si="9"/>
        <v/>
      </c>
      <c r="V108" s="63" t="str">
        <f t="shared" si="371"/>
        <v/>
      </c>
      <c r="W108" s="64" t="str">
        <f t="shared" si="11"/>
        <v/>
      </c>
      <c r="X108" s="63" t="str">
        <f t="shared" si="372"/>
        <v/>
      </c>
      <c r="Y108" s="63" t="str">
        <f t="shared" si="373"/>
        <v/>
      </c>
      <c r="Z108" s="55" t="str">
        <f t="shared" si="374"/>
        <v/>
      </c>
      <c r="AA108" s="65" t="str">
        <f t="shared" si="375"/>
        <v/>
      </c>
      <c r="AB108" s="56" t="str">
        <f t="shared" si="16"/>
        <v/>
      </c>
      <c r="AC108" s="66" t="str">
        <f t="shared" si="376"/>
        <v/>
      </c>
      <c r="AD108" s="58" t="str">
        <f t="shared" si="377"/>
        <v/>
      </c>
      <c r="AE108" s="67" t="str">
        <f t="shared" si="378"/>
        <v/>
      </c>
      <c r="AF108" s="60" t="str">
        <f t="shared" si="379"/>
        <v/>
      </c>
      <c r="AG108" s="60" t="str">
        <f t="shared" si="380"/>
        <v/>
      </c>
      <c r="AH108" s="68" t="str">
        <f t="shared" si="381"/>
        <v/>
      </c>
      <c r="AI108" s="69" t="str">
        <f t="shared" si="23"/>
        <v/>
      </c>
      <c r="AJ108" s="63" t="str">
        <f t="shared" si="382"/>
        <v/>
      </c>
      <c r="AK108" s="63" t="str">
        <f t="shared" si="383"/>
        <v/>
      </c>
      <c r="AL108" s="63" t="str">
        <f t="shared" si="384"/>
        <v/>
      </c>
      <c r="AM108" s="63" t="str">
        <f t="shared" si="385"/>
        <v/>
      </c>
      <c r="AN108" s="63" t="str">
        <f t="shared" si="386"/>
        <v/>
      </c>
    </row>
    <row r="109" spans="1:40" ht="24.5" hidden="1" outlineLevel="1" thickTop="1" thickBot="1" x14ac:dyDescent="0.55000000000000004">
      <c r="C109" s="124"/>
      <c r="D109" s="125"/>
      <c r="E109" s="51"/>
      <c r="F109" s="52"/>
      <c r="G109" s="52"/>
      <c r="H109" s="51"/>
      <c r="I109" s="51"/>
      <c r="J109" s="53"/>
      <c r="K109" s="53"/>
      <c r="L109" s="54" t="str">
        <f t="shared" si="365"/>
        <v/>
      </c>
      <c r="M109" s="55" t="str">
        <f t="shared" si="366"/>
        <v/>
      </c>
      <c r="N109" s="56" t="str">
        <f t="shared" si="2"/>
        <v/>
      </c>
      <c r="O109" s="57" t="str">
        <f t="shared" si="367"/>
        <v/>
      </c>
      <c r="P109" s="58" t="str">
        <f t="shared" si="4"/>
        <v/>
      </c>
      <c r="Q109" s="59" t="str">
        <f t="shared" si="368"/>
        <v/>
      </c>
      <c r="R109" s="60" t="str">
        <f t="shared" si="6"/>
        <v/>
      </c>
      <c r="S109" s="55" t="str">
        <f t="shared" si="369"/>
        <v/>
      </c>
      <c r="T109" s="61" t="str">
        <f t="shared" si="370"/>
        <v/>
      </c>
      <c r="U109" s="62" t="str">
        <f t="shared" si="9"/>
        <v/>
      </c>
      <c r="V109" s="63" t="str">
        <f t="shared" si="371"/>
        <v/>
      </c>
      <c r="W109" s="64" t="str">
        <f t="shared" si="11"/>
        <v/>
      </c>
      <c r="X109" s="63" t="str">
        <f t="shared" si="372"/>
        <v/>
      </c>
      <c r="Y109" s="63" t="str">
        <f t="shared" si="373"/>
        <v/>
      </c>
      <c r="Z109" s="55" t="str">
        <f t="shared" si="374"/>
        <v/>
      </c>
      <c r="AA109" s="65" t="str">
        <f t="shared" si="375"/>
        <v/>
      </c>
      <c r="AB109" s="56" t="str">
        <f t="shared" si="16"/>
        <v/>
      </c>
      <c r="AC109" s="66" t="str">
        <f t="shared" si="376"/>
        <v/>
      </c>
      <c r="AD109" s="58" t="str">
        <f t="shared" si="377"/>
        <v/>
      </c>
      <c r="AE109" s="67" t="str">
        <f t="shared" si="378"/>
        <v/>
      </c>
      <c r="AF109" s="60" t="str">
        <f t="shared" si="379"/>
        <v/>
      </c>
      <c r="AG109" s="60" t="str">
        <f t="shared" si="380"/>
        <v/>
      </c>
      <c r="AH109" s="68" t="str">
        <f t="shared" si="381"/>
        <v/>
      </c>
      <c r="AI109" s="69" t="str">
        <f t="shared" si="23"/>
        <v/>
      </c>
      <c r="AJ109" s="63" t="str">
        <f t="shared" si="382"/>
        <v/>
      </c>
      <c r="AK109" s="63" t="str">
        <f t="shared" si="383"/>
        <v/>
      </c>
      <c r="AL109" s="63" t="str">
        <f t="shared" si="384"/>
        <v/>
      </c>
      <c r="AM109" s="63" t="str">
        <f t="shared" si="385"/>
        <v/>
      </c>
      <c r="AN109" s="63" t="str">
        <f t="shared" si="386"/>
        <v/>
      </c>
    </row>
    <row r="110" spans="1:40" ht="24.5" hidden="1" outlineLevel="1" thickTop="1" thickBot="1" x14ac:dyDescent="0.55000000000000004">
      <c r="C110" s="124"/>
      <c r="D110" s="125"/>
      <c r="E110" s="51"/>
      <c r="F110" s="52"/>
      <c r="G110" s="52"/>
      <c r="H110" s="51"/>
      <c r="I110" s="51"/>
      <c r="J110" s="53"/>
      <c r="K110" s="53"/>
      <c r="L110" s="54" t="str">
        <f t="shared" si="365"/>
        <v/>
      </c>
      <c r="M110" s="55" t="str">
        <f t="shared" si="366"/>
        <v/>
      </c>
      <c r="N110" s="56" t="str">
        <f t="shared" si="2"/>
        <v/>
      </c>
      <c r="O110" s="57" t="str">
        <f t="shared" si="367"/>
        <v/>
      </c>
      <c r="P110" s="58" t="str">
        <f t="shared" si="4"/>
        <v/>
      </c>
      <c r="Q110" s="59" t="str">
        <f t="shared" si="368"/>
        <v/>
      </c>
      <c r="R110" s="60" t="str">
        <f t="shared" si="6"/>
        <v/>
      </c>
      <c r="S110" s="55" t="str">
        <f t="shared" si="369"/>
        <v/>
      </c>
      <c r="T110" s="61" t="str">
        <f t="shared" si="370"/>
        <v/>
      </c>
      <c r="U110" s="62" t="str">
        <f t="shared" si="9"/>
        <v/>
      </c>
      <c r="V110" s="63" t="str">
        <f t="shared" si="371"/>
        <v/>
      </c>
      <c r="W110" s="64" t="str">
        <f t="shared" si="11"/>
        <v/>
      </c>
      <c r="X110" s="63" t="str">
        <f t="shared" si="372"/>
        <v/>
      </c>
      <c r="Y110" s="63" t="str">
        <f t="shared" si="373"/>
        <v/>
      </c>
      <c r="Z110" s="55" t="str">
        <f t="shared" si="374"/>
        <v/>
      </c>
      <c r="AA110" s="65" t="str">
        <f t="shared" si="375"/>
        <v/>
      </c>
      <c r="AB110" s="56" t="str">
        <f t="shared" si="16"/>
        <v/>
      </c>
      <c r="AC110" s="66" t="str">
        <f t="shared" si="376"/>
        <v/>
      </c>
      <c r="AD110" s="58" t="str">
        <f t="shared" si="377"/>
        <v/>
      </c>
      <c r="AE110" s="67" t="str">
        <f t="shared" si="378"/>
        <v/>
      </c>
      <c r="AF110" s="60" t="str">
        <f t="shared" si="379"/>
        <v/>
      </c>
      <c r="AG110" s="60" t="str">
        <f t="shared" si="380"/>
        <v/>
      </c>
      <c r="AH110" s="68" t="str">
        <f t="shared" si="381"/>
        <v/>
      </c>
      <c r="AI110" s="69" t="str">
        <f t="shared" si="23"/>
        <v/>
      </c>
      <c r="AJ110" s="63" t="str">
        <f t="shared" si="382"/>
        <v/>
      </c>
      <c r="AK110" s="63" t="str">
        <f t="shared" si="383"/>
        <v/>
      </c>
      <c r="AL110" s="63" t="str">
        <f t="shared" si="384"/>
        <v/>
      </c>
      <c r="AM110" s="63" t="str">
        <f t="shared" si="385"/>
        <v/>
      </c>
      <c r="AN110" s="63" t="str">
        <f t="shared" si="386"/>
        <v/>
      </c>
    </row>
    <row r="111" spans="1:40" ht="24.5" hidden="1" outlineLevel="1" thickTop="1" thickBot="1" x14ac:dyDescent="0.55000000000000004">
      <c r="C111" s="124"/>
      <c r="D111" s="125"/>
      <c r="E111" s="51"/>
      <c r="F111" s="52"/>
      <c r="G111" s="52"/>
      <c r="H111" s="51"/>
      <c r="I111" s="51"/>
      <c r="J111" s="53"/>
      <c r="K111" s="53"/>
      <c r="L111" s="54" t="str">
        <f t="shared" si="365"/>
        <v/>
      </c>
      <c r="M111" s="55" t="str">
        <f t="shared" si="366"/>
        <v/>
      </c>
      <c r="N111" s="56" t="str">
        <f t="shared" si="2"/>
        <v/>
      </c>
      <c r="O111" s="57" t="str">
        <f t="shared" si="367"/>
        <v/>
      </c>
      <c r="P111" s="58" t="str">
        <f t="shared" si="4"/>
        <v/>
      </c>
      <c r="Q111" s="59" t="str">
        <f t="shared" si="368"/>
        <v/>
      </c>
      <c r="R111" s="60" t="str">
        <f t="shared" si="6"/>
        <v/>
      </c>
      <c r="S111" s="55" t="str">
        <f t="shared" si="369"/>
        <v/>
      </c>
      <c r="T111" s="61" t="str">
        <f t="shared" si="370"/>
        <v/>
      </c>
      <c r="U111" s="62" t="str">
        <f t="shared" si="9"/>
        <v/>
      </c>
      <c r="V111" s="63" t="str">
        <f t="shared" si="371"/>
        <v/>
      </c>
      <c r="W111" s="64" t="str">
        <f t="shared" si="11"/>
        <v/>
      </c>
      <c r="X111" s="63" t="str">
        <f t="shared" si="372"/>
        <v/>
      </c>
      <c r="Y111" s="63" t="str">
        <f t="shared" si="373"/>
        <v/>
      </c>
      <c r="Z111" s="55" t="str">
        <f t="shared" si="374"/>
        <v/>
      </c>
      <c r="AA111" s="65" t="str">
        <f t="shared" si="375"/>
        <v/>
      </c>
      <c r="AB111" s="56" t="str">
        <f t="shared" si="16"/>
        <v/>
      </c>
      <c r="AC111" s="66" t="str">
        <f t="shared" si="376"/>
        <v/>
      </c>
      <c r="AD111" s="58" t="str">
        <f t="shared" si="377"/>
        <v/>
      </c>
      <c r="AE111" s="67" t="str">
        <f t="shared" si="378"/>
        <v/>
      </c>
      <c r="AF111" s="60" t="str">
        <f t="shared" si="379"/>
        <v/>
      </c>
      <c r="AG111" s="60" t="str">
        <f t="shared" si="380"/>
        <v/>
      </c>
      <c r="AH111" s="68" t="str">
        <f t="shared" si="381"/>
        <v/>
      </c>
      <c r="AI111" s="69" t="str">
        <f t="shared" si="23"/>
        <v/>
      </c>
      <c r="AJ111" s="63" t="str">
        <f t="shared" si="382"/>
        <v/>
      </c>
      <c r="AK111" s="63" t="str">
        <f t="shared" si="383"/>
        <v/>
      </c>
      <c r="AL111" s="63" t="str">
        <f t="shared" si="384"/>
        <v/>
      </c>
      <c r="AM111" s="63" t="str">
        <f t="shared" si="385"/>
        <v/>
      </c>
      <c r="AN111" s="63" t="str">
        <f t="shared" si="386"/>
        <v/>
      </c>
    </row>
    <row r="112" spans="1:40" ht="24.5" hidden="1" outlineLevel="1" thickTop="1" thickBot="1" x14ac:dyDescent="0.55000000000000004">
      <c r="C112" s="124"/>
      <c r="D112" s="125"/>
      <c r="E112" s="51"/>
      <c r="F112" s="52"/>
      <c r="G112" s="52"/>
      <c r="H112" s="51"/>
      <c r="I112" s="51"/>
      <c r="J112" s="53"/>
      <c r="K112" s="53"/>
      <c r="L112" s="54" t="str">
        <f t="shared" si="365"/>
        <v/>
      </c>
      <c r="M112" s="55" t="str">
        <f t="shared" si="366"/>
        <v/>
      </c>
      <c r="N112" s="56" t="str">
        <f t="shared" si="2"/>
        <v/>
      </c>
      <c r="O112" s="57" t="str">
        <f t="shared" si="367"/>
        <v/>
      </c>
      <c r="P112" s="58" t="str">
        <f t="shared" si="4"/>
        <v/>
      </c>
      <c r="Q112" s="59" t="str">
        <f t="shared" si="368"/>
        <v/>
      </c>
      <c r="R112" s="60" t="str">
        <f t="shared" si="6"/>
        <v/>
      </c>
      <c r="S112" s="55" t="str">
        <f t="shared" si="369"/>
        <v/>
      </c>
      <c r="T112" s="61" t="str">
        <f t="shared" si="370"/>
        <v/>
      </c>
      <c r="U112" s="62" t="str">
        <f t="shared" si="9"/>
        <v/>
      </c>
      <c r="V112" s="63" t="str">
        <f t="shared" si="371"/>
        <v/>
      </c>
      <c r="W112" s="64" t="str">
        <f t="shared" si="11"/>
        <v/>
      </c>
      <c r="X112" s="63" t="str">
        <f t="shared" si="372"/>
        <v/>
      </c>
      <c r="Y112" s="63" t="str">
        <f t="shared" si="373"/>
        <v/>
      </c>
      <c r="Z112" s="55" t="str">
        <f t="shared" si="374"/>
        <v/>
      </c>
      <c r="AA112" s="65" t="str">
        <f t="shared" si="375"/>
        <v/>
      </c>
      <c r="AB112" s="56" t="str">
        <f t="shared" si="16"/>
        <v/>
      </c>
      <c r="AC112" s="66" t="str">
        <f t="shared" si="376"/>
        <v/>
      </c>
      <c r="AD112" s="58" t="str">
        <f t="shared" si="377"/>
        <v/>
      </c>
      <c r="AE112" s="67" t="str">
        <f t="shared" si="378"/>
        <v/>
      </c>
      <c r="AF112" s="60" t="str">
        <f t="shared" si="379"/>
        <v/>
      </c>
      <c r="AG112" s="60" t="str">
        <f t="shared" si="380"/>
        <v/>
      </c>
      <c r="AH112" s="68" t="str">
        <f t="shared" si="381"/>
        <v/>
      </c>
      <c r="AI112" s="69" t="str">
        <f t="shared" si="23"/>
        <v/>
      </c>
      <c r="AJ112" s="63" t="str">
        <f t="shared" si="382"/>
        <v/>
      </c>
      <c r="AK112" s="63" t="str">
        <f t="shared" si="383"/>
        <v/>
      </c>
      <c r="AL112" s="63" t="str">
        <f t="shared" si="384"/>
        <v/>
      </c>
      <c r="AM112" s="63" t="str">
        <f t="shared" si="385"/>
        <v/>
      </c>
      <c r="AN112" s="63" t="str">
        <f t="shared" si="386"/>
        <v/>
      </c>
    </row>
    <row r="113" spans="3:40" ht="24.5" hidden="1" outlineLevel="1" thickTop="1" thickBot="1" x14ac:dyDescent="0.55000000000000004">
      <c r="C113" s="124"/>
      <c r="D113" s="125"/>
      <c r="E113" s="51"/>
      <c r="F113" s="52"/>
      <c r="G113" s="52"/>
      <c r="H113" s="51"/>
      <c r="I113" s="51"/>
      <c r="J113" s="53"/>
      <c r="K113" s="53"/>
      <c r="L113" s="54" t="str">
        <f t="shared" si="365"/>
        <v/>
      </c>
      <c r="M113" s="55" t="str">
        <f t="shared" si="366"/>
        <v/>
      </c>
      <c r="N113" s="56" t="str">
        <f t="shared" si="2"/>
        <v/>
      </c>
      <c r="O113" s="57" t="str">
        <f t="shared" si="367"/>
        <v/>
      </c>
      <c r="P113" s="58" t="str">
        <f t="shared" si="4"/>
        <v/>
      </c>
      <c r="Q113" s="59" t="str">
        <f t="shared" si="368"/>
        <v/>
      </c>
      <c r="R113" s="60" t="str">
        <f t="shared" si="6"/>
        <v/>
      </c>
      <c r="S113" s="55" t="str">
        <f t="shared" si="369"/>
        <v/>
      </c>
      <c r="T113" s="61" t="str">
        <f t="shared" si="370"/>
        <v/>
      </c>
      <c r="U113" s="62" t="str">
        <f t="shared" si="9"/>
        <v/>
      </c>
      <c r="V113" s="63" t="str">
        <f t="shared" si="371"/>
        <v/>
      </c>
      <c r="W113" s="64" t="str">
        <f t="shared" si="11"/>
        <v/>
      </c>
      <c r="X113" s="63" t="str">
        <f t="shared" si="372"/>
        <v/>
      </c>
      <c r="Y113" s="63" t="str">
        <f t="shared" si="373"/>
        <v/>
      </c>
      <c r="Z113" s="55" t="str">
        <f t="shared" si="374"/>
        <v/>
      </c>
      <c r="AA113" s="65" t="str">
        <f t="shared" si="375"/>
        <v/>
      </c>
      <c r="AB113" s="56" t="str">
        <f t="shared" si="16"/>
        <v/>
      </c>
      <c r="AC113" s="66" t="str">
        <f t="shared" si="376"/>
        <v/>
      </c>
      <c r="AD113" s="58" t="str">
        <f t="shared" si="377"/>
        <v/>
      </c>
      <c r="AE113" s="67" t="str">
        <f t="shared" si="378"/>
        <v/>
      </c>
      <c r="AF113" s="60" t="str">
        <f t="shared" si="379"/>
        <v/>
      </c>
      <c r="AG113" s="60" t="str">
        <f t="shared" si="380"/>
        <v/>
      </c>
      <c r="AH113" s="68" t="str">
        <f t="shared" si="381"/>
        <v/>
      </c>
      <c r="AI113" s="69" t="str">
        <f t="shared" si="23"/>
        <v/>
      </c>
      <c r="AJ113" s="63" t="str">
        <f t="shared" si="382"/>
        <v/>
      </c>
      <c r="AK113" s="63" t="str">
        <f t="shared" si="383"/>
        <v/>
      </c>
      <c r="AL113" s="63" t="str">
        <f t="shared" si="384"/>
        <v/>
      </c>
      <c r="AM113" s="63" t="str">
        <f t="shared" si="385"/>
        <v/>
      </c>
      <c r="AN113" s="63" t="str">
        <f t="shared" si="386"/>
        <v/>
      </c>
    </row>
    <row r="114" spans="3:40" ht="24.5" hidden="1" outlineLevel="1" thickTop="1" thickBot="1" x14ac:dyDescent="0.55000000000000004">
      <c r="C114" s="124"/>
      <c r="D114" s="125"/>
      <c r="E114" s="51"/>
      <c r="F114" s="52"/>
      <c r="G114" s="52"/>
      <c r="H114" s="51"/>
      <c r="I114" s="51"/>
      <c r="J114" s="53"/>
      <c r="K114" s="53"/>
      <c r="L114" s="54" t="str">
        <f t="shared" si="365"/>
        <v/>
      </c>
      <c r="M114" s="55" t="str">
        <f t="shared" si="366"/>
        <v/>
      </c>
      <c r="N114" s="56" t="str">
        <f t="shared" si="2"/>
        <v/>
      </c>
      <c r="O114" s="57" t="str">
        <f t="shared" si="367"/>
        <v/>
      </c>
      <c r="P114" s="58" t="str">
        <f t="shared" si="4"/>
        <v/>
      </c>
      <c r="Q114" s="59" t="str">
        <f t="shared" si="368"/>
        <v/>
      </c>
      <c r="R114" s="60" t="str">
        <f t="shared" si="6"/>
        <v/>
      </c>
      <c r="S114" s="55" t="str">
        <f t="shared" si="369"/>
        <v/>
      </c>
      <c r="T114" s="61" t="str">
        <f t="shared" si="370"/>
        <v/>
      </c>
      <c r="U114" s="62" t="str">
        <f t="shared" si="9"/>
        <v/>
      </c>
      <c r="V114" s="63" t="str">
        <f t="shared" si="371"/>
        <v/>
      </c>
      <c r="W114" s="64" t="str">
        <f t="shared" si="11"/>
        <v/>
      </c>
      <c r="X114" s="63" t="str">
        <f t="shared" si="372"/>
        <v/>
      </c>
      <c r="Y114" s="63" t="str">
        <f t="shared" si="373"/>
        <v/>
      </c>
      <c r="Z114" s="55" t="str">
        <f t="shared" si="374"/>
        <v/>
      </c>
      <c r="AA114" s="65" t="str">
        <f t="shared" si="375"/>
        <v/>
      </c>
      <c r="AB114" s="56" t="str">
        <f t="shared" si="16"/>
        <v/>
      </c>
      <c r="AC114" s="66" t="str">
        <f t="shared" si="376"/>
        <v/>
      </c>
      <c r="AD114" s="58" t="str">
        <f t="shared" si="377"/>
        <v/>
      </c>
      <c r="AE114" s="67" t="str">
        <f t="shared" si="378"/>
        <v/>
      </c>
      <c r="AF114" s="60" t="str">
        <f t="shared" si="379"/>
        <v/>
      </c>
      <c r="AG114" s="60" t="str">
        <f t="shared" si="380"/>
        <v/>
      </c>
      <c r="AH114" s="68" t="str">
        <f t="shared" si="381"/>
        <v/>
      </c>
      <c r="AI114" s="69" t="str">
        <f t="shared" si="23"/>
        <v/>
      </c>
      <c r="AJ114" s="63" t="str">
        <f t="shared" si="382"/>
        <v/>
      </c>
      <c r="AK114" s="63" t="str">
        <f t="shared" si="383"/>
        <v/>
      </c>
      <c r="AL114" s="63" t="str">
        <f t="shared" si="384"/>
        <v/>
      </c>
      <c r="AM114" s="63" t="str">
        <f t="shared" si="385"/>
        <v/>
      </c>
      <c r="AN114" s="63" t="str">
        <f t="shared" si="386"/>
        <v/>
      </c>
    </row>
    <row r="115" spans="3:40" ht="24.5" hidden="1" outlineLevel="1" thickTop="1" thickBot="1" x14ac:dyDescent="0.55000000000000004">
      <c r="C115" s="124"/>
      <c r="D115" s="125"/>
      <c r="E115" s="51"/>
      <c r="F115" s="52"/>
      <c r="G115" s="52"/>
      <c r="H115" s="51"/>
      <c r="I115" s="51"/>
      <c r="J115" s="53"/>
      <c r="K115" s="53"/>
      <c r="L115" s="54" t="str">
        <f t="shared" si="365"/>
        <v/>
      </c>
      <c r="M115" s="55" t="str">
        <f t="shared" si="366"/>
        <v/>
      </c>
      <c r="N115" s="56" t="str">
        <f t="shared" si="2"/>
        <v/>
      </c>
      <c r="O115" s="57" t="str">
        <f t="shared" si="367"/>
        <v/>
      </c>
      <c r="P115" s="58" t="str">
        <f t="shared" si="4"/>
        <v/>
      </c>
      <c r="Q115" s="59" t="str">
        <f t="shared" si="368"/>
        <v/>
      </c>
      <c r="R115" s="60" t="str">
        <f t="shared" si="6"/>
        <v/>
      </c>
      <c r="S115" s="55" t="str">
        <f t="shared" si="369"/>
        <v/>
      </c>
      <c r="T115" s="61" t="str">
        <f t="shared" si="370"/>
        <v/>
      </c>
      <c r="U115" s="62" t="str">
        <f t="shared" si="9"/>
        <v/>
      </c>
      <c r="V115" s="63" t="str">
        <f t="shared" si="371"/>
        <v/>
      </c>
      <c r="W115" s="64" t="str">
        <f t="shared" si="11"/>
        <v/>
      </c>
      <c r="X115" s="63" t="str">
        <f t="shared" si="372"/>
        <v/>
      </c>
      <c r="Y115" s="63" t="str">
        <f t="shared" si="373"/>
        <v/>
      </c>
      <c r="Z115" s="55" t="str">
        <f t="shared" si="374"/>
        <v/>
      </c>
      <c r="AA115" s="65" t="str">
        <f t="shared" si="375"/>
        <v/>
      </c>
      <c r="AB115" s="56" t="str">
        <f t="shared" si="16"/>
        <v/>
      </c>
      <c r="AC115" s="66" t="str">
        <f t="shared" si="376"/>
        <v/>
      </c>
      <c r="AD115" s="58" t="str">
        <f t="shared" si="377"/>
        <v/>
      </c>
      <c r="AE115" s="67" t="str">
        <f t="shared" si="378"/>
        <v/>
      </c>
      <c r="AF115" s="60" t="str">
        <f t="shared" si="379"/>
        <v/>
      </c>
      <c r="AG115" s="60" t="str">
        <f t="shared" si="380"/>
        <v/>
      </c>
      <c r="AH115" s="68" t="str">
        <f t="shared" si="381"/>
        <v/>
      </c>
      <c r="AI115" s="69" t="str">
        <f t="shared" si="23"/>
        <v/>
      </c>
      <c r="AJ115" s="63" t="str">
        <f t="shared" si="382"/>
        <v/>
      </c>
      <c r="AK115" s="63" t="str">
        <f t="shared" si="383"/>
        <v/>
      </c>
      <c r="AL115" s="63" t="str">
        <f t="shared" si="384"/>
        <v/>
      </c>
      <c r="AM115" s="63" t="str">
        <f t="shared" si="385"/>
        <v/>
      </c>
      <c r="AN115" s="63" t="str">
        <f t="shared" si="386"/>
        <v/>
      </c>
    </row>
    <row r="116" spans="3:40" ht="24.5" hidden="1" outlineLevel="1" thickTop="1" thickBot="1" x14ac:dyDescent="0.55000000000000004">
      <c r="C116" s="124"/>
      <c r="D116" s="125"/>
      <c r="E116" s="51"/>
      <c r="F116" s="52"/>
      <c r="G116" s="52"/>
      <c r="H116" s="51"/>
      <c r="I116" s="51"/>
      <c r="J116" s="53"/>
      <c r="K116" s="53"/>
      <c r="L116" s="54" t="str">
        <f t="shared" si="365"/>
        <v/>
      </c>
      <c r="M116" s="55" t="str">
        <f t="shared" si="366"/>
        <v/>
      </c>
      <c r="N116" s="56" t="str">
        <f t="shared" si="2"/>
        <v/>
      </c>
      <c r="O116" s="57" t="str">
        <f t="shared" si="367"/>
        <v/>
      </c>
      <c r="P116" s="58" t="str">
        <f t="shared" si="4"/>
        <v/>
      </c>
      <c r="Q116" s="59" t="str">
        <f t="shared" si="368"/>
        <v/>
      </c>
      <c r="R116" s="60" t="str">
        <f t="shared" si="6"/>
        <v/>
      </c>
      <c r="S116" s="55" t="str">
        <f t="shared" si="369"/>
        <v/>
      </c>
      <c r="T116" s="61" t="str">
        <f t="shared" si="370"/>
        <v/>
      </c>
      <c r="U116" s="62" t="str">
        <f t="shared" si="9"/>
        <v/>
      </c>
      <c r="V116" s="63" t="str">
        <f t="shared" si="371"/>
        <v/>
      </c>
      <c r="W116" s="64" t="str">
        <f t="shared" si="11"/>
        <v/>
      </c>
      <c r="X116" s="63" t="str">
        <f t="shared" si="372"/>
        <v/>
      </c>
      <c r="Y116" s="63" t="str">
        <f t="shared" si="373"/>
        <v/>
      </c>
      <c r="Z116" s="55" t="str">
        <f t="shared" si="374"/>
        <v/>
      </c>
      <c r="AA116" s="65" t="str">
        <f t="shared" si="375"/>
        <v/>
      </c>
      <c r="AB116" s="56" t="str">
        <f t="shared" si="16"/>
        <v/>
      </c>
      <c r="AC116" s="66" t="str">
        <f t="shared" si="376"/>
        <v/>
      </c>
      <c r="AD116" s="58" t="str">
        <f t="shared" si="377"/>
        <v/>
      </c>
      <c r="AE116" s="67" t="str">
        <f t="shared" si="378"/>
        <v/>
      </c>
      <c r="AF116" s="60" t="str">
        <f t="shared" si="379"/>
        <v/>
      </c>
      <c r="AG116" s="60" t="str">
        <f t="shared" si="380"/>
        <v/>
      </c>
      <c r="AH116" s="68" t="str">
        <f t="shared" si="381"/>
        <v/>
      </c>
      <c r="AI116" s="69" t="str">
        <f t="shared" si="23"/>
        <v/>
      </c>
      <c r="AJ116" s="63" t="str">
        <f t="shared" si="382"/>
        <v/>
      </c>
      <c r="AK116" s="63" t="str">
        <f t="shared" si="383"/>
        <v/>
      </c>
      <c r="AL116" s="63" t="str">
        <f t="shared" si="384"/>
        <v/>
      </c>
      <c r="AM116" s="63" t="str">
        <f t="shared" si="385"/>
        <v/>
      </c>
      <c r="AN116" s="63" t="str">
        <f t="shared" si="386"/>
        <v/>
      </c>
    </row>
    <row r="117" spans="3:40" ht="24.5" hidden="1" outlineLevel="1" thickTop="1" thickBot="1" x14ac:dyDescent="0.55000000000000004">
      <c r="C117" s="124"/>
      <c r="D117" s="125"/>
      <c r="E117" s="51"/>
      <c r="F117" s="52"/>
      <c r="G117" s="52"/>
      <c r="H117" s="51"/>
      <c r="I117" s="51"/>
      <c r="J117" s="53"/>
      <c r="K117" s="53"/>
      <c r="L117" s="54" t="str">
        <f t="shared" si="365"/>
        <v/>
      </c>
      <c r="M117" s="55" t="str">
        <f t="shared" si="366"/>
        <v/>
      </c>
      <c r="N117" s="56" t="str">
        <f t="shared" si="2"/>
        <v/>
      </c>
      <c r="O117" s="57" t="str">
        <f t="shared" si="367"/>
        <v/>
      </c>
      <c r="P117" s="58" t="str">
        <f t="shared" si="4"/>
        <v/>
      </c>
      <c r="Q117" s="59" t="str">
        <f t="shared" si="368"/>
        <v/>
      </c>
      <c r="R117" s="60" t="str">
        <f t="shared" si="6"/>
        <v/>
      </c>
      <c r="S117" s="55" t="str">
        <f t="shared" si="369"/>
        <v/>
      </c>
      <c r="T117" s="61" t="str">
        <f t="shared" si="370"/>
        <v/>
      </c>
      <c r="U117" s="62" t="str">
        <f t="shared" si="9"/>
        <v/>
      </c>
      <c r="V117" s="63" t="str">
        <f t="shared" si="371"/>
        <v/>
      </c>
      <c r="W117" s="64" t="str">
        <f t="shared" si="11"/>
        <v/>
      </c>
      <c r="X117" s="63" t="str">
        <f t="shared" si="372"/>
        <v/>
      </c>
      <c r="Y117" s="63" t="str">
        <f t="shared" si="373"/>
        <v/>
      </c>
      <c r="Z117" s="55" t="str">
        <f t="shared" si="374"/>
        <v/>
      </c>
      <c r="AA117" s="65" t="str">
        <f t="shared" si="375"/>
        <v/>
      </c>
      <c r="AB117" s="56" t="str">
        <f t="shared" si="16"/>
        <v/>
      </c>
      <c r="AC117" s="66" t="str">
        <f t="shared" si="376"/>
        <v/>
      </c>
      <c r="AD117" s="58" t="str">
        <f t="shared" si="377"/>
        <v/>
      </c>
      <c r="AE117" s="67" t="str">
        <f t="shared" si="378"/>
        <v/>
      </c>
      <c r="AF117" s="60" t="str">
        <f t="shared" si="379"/>
        <v/>
      </c>
      <c r="AG117" s="60" t="str">
        <f t="shared" si="380"/>
        <v/>
      </c>
      <c r="AH117" s="68" t="str">
        <f t="shared" si="381"/>
        <v/>
      </c>
      <c r="AI117" s="69" t="str">
        <f t="shared" si="23"/>
        <v/>
      </c>
      <c r="AJ117" s="63" t="str">
        <f t="shared" si="382"/>
        <v/>
      </c>
      <c r="AK117" s="63" t="str">
        <f t="shared" si="383"/>
        <v/>
      </c>
      <c r="AL117" s="63" t="str">
        <f t="shared" si="384"/>
        <v/>
      </c>
      <c r="AM117" s="63" t="str">
        <f t="shared" si="385"/>
        <v/>
      </c>
      <c r="AN117" s="63" t="str">
        <f t="shared" si="386"/>
        <v/>
      </c>
    </row>
    <row r="118" spans="3:40" ht="24.5" hidden="1" outlineLevel="1" thickTop="1" thickBot="1" x14ac:dyDescent="0.55000000000000004">
      <c r="C118" s="124"/>
      <c r="D118" s="125"/>
      <c r="E118" s="51"/>
      <c r="F118" s="52"/>
      <c r="G118" s="52"/>
      <c r="H118" s="51"/>
      <c r="I118" s="51"/>
      <c r="J118" s="53"/>
      <c r="K118" s="53"/>
      <c r="L118" s="54" t="str">
        <f t="shared" si="365"/>
        <v/>
      </c>
      <c r="M118" s="55" t="str">
        <f t="shared" si="366"/>
        <v/>
      </c>
      <c r="N118" s="56" t="str">
        <f t="shared" si="2"/>
        <v/>
      </c>
      <c r="O118" s="57" t="str">
        <f t="shared" si="367"/>
        <v/>
      </c>
      <c r="P118" s="58" t="str">
        <f t="shared" si="4"/>
        <v/>
      </c>
      <c r="Q118" s="59" t="str">
        <f t="shared" si="368"/>
        <v/>
      </c>
      <c r="R118" s="60" t="str">
        <f t="shared" si="6"/>
        <v/>
      </c>
      <c r="S118" s="55" t="str">
        <f t="shared" si="369"/>
        <v/>
      </c>
      <c r="T118" s="61" t="str">
        <f t="shared" si="370"/>
        <v/>
      </c>
      <c r="U118" s="62" t="str">
        <f t="shared" si="9"/>
        <v/>
      </c>
      <c r="V118" s="63" t="str">
        <f t="shared" si="371"/>
        <v/>
      </c>
      <c r="W118" s="64" t="str">
        <f t="shared" si="11"/>
        <v/>
      </c>
      <c r="X118" s="63" t="str">
        <f t="shared" si="372"/>
        <v/>
      </c>
      <c r="Y118" s="63" t="str">
        <f t="shared" si="373"/>
        <v/>
      </c>
      <c r="Z118" s="55" t="str">
        <f t="shared" si="374"/>
        <v/>
      </c>
      <c r="AA118" s="65" t="str">
        <f t="shared" si="375"/>
        <v/>
      </c>
      <c r="AB118" s="56" t="str">
        <f t="shared" si="16"/>
        <v/>
      </c>
      <c r="AC118" s="66" t="str">
        <f t="shared" si="376"/>
        <v/>
      </c>
      <c r="AD118" s="58" t="str">
        <f t="shared" si="377"/>
        <v/>
      </c>
      <c r="AE118" s="67" t="str">
        <f t="shared" si="378"/>
        <v/>
      </c>
      <c r="AF118" s="60" t="str">
        <f t="shared" si="379"/>
        <v/>
      </c>
      <c r="AG118" s="60" t="str">
        <f t="shared" si="380"/>
        <v/>
      </c>
      <c r="AH118" s="68" t="str">
        <f t="shared" si="381"/>
        <v/>
      </c>
      <c r="AI118" s="69" t="str">
        <f t="shared" si="23"/>
        <v/>
      </c>
      <c r="AJ118" s="63" t="str">
        <f t="shared" si="382"/>
        <v/>
      </c>
      <c r="AK118" s="63" t="str">
        <f t="shared" si="383"/>
        <v/>
      </c>
      <c r="AL118" s="63" t="str">
        <f t="shared" si="384"/>
        <v/>
      </c>
      <c r="AM118" s="63" t="str">
        <f t="shared" si="385"/>
        <v/>
      </c>
      <c r="AN118" s="63" t="str">
        <f t="shared" si="386"/>
        <v/>
      </c>
    </row>
    <row r="119" spans="3:40" ht="24.5" hidden="1" outlineLevel="1" thickTop="1" thickBot="1" x14ac:dyDescent="0.55000000000000004">
      <c r="C119" s="124"/>
      <c r="D119" s="125"/>
      <c r="E119" s="51"/>
      <c r="F119" s="52"/>
      <c r="G119" s="52"/>
      <c r="H119" s="51"/>
      <c r="I119" s="51"/>
      <c r="J119" s="53"/>
      <c r="K119" s="53"/>
      <c r="L119" s="54" t="str">
        <f t="shared" si="365"/>
        <v/>
      </c>
      <c r="M119" s="55" t="str">
        <f t="shared" si="366"/>
        <v/>
      </c>
      <c r="N119" s="56" t="str">
        <f t="shared" si="2"/>
        <v/>
      </c>
      <c r="O119" s="57" t="str">
        <f t="shared" si="367"/>
        <v/>
      </c>
      <c r="P119" s="58" t="str">
        <f t="shared" si="4"/>
        <v/>
      </c>
      <c r="Q119" s="59" t="str">
        <f t="shared" si="368"/>
        <v/>
      </c>
      <c r="R119" s="60" t="str">
        <f t="shared" si="6"/>
        <v/>
      </c>
      <c r="S119" s="55" t="str">
        <f t="shared" si="369"/>
        <v/>
      </c>
      <c r="T119" s="61" t="str">
        <f t="shared" si="370"/>
        <v/>
      </c>
      <c r="U119" s="62" t="str">
        <f t="shared" si="9"/>
        <v/>
      </c>
      <c r="V119" s="63" t="str">
        <f t="shared" si="371"/>
        <v/>
      </c>
      <c r="W119" s="64" t="str">
        <f t="shared" si="11"/>
        <v/>
      </c>
      <c r="X119" s="63" t="str">
        <f t="shared" si="372"/>
        <v/>
      </c>
      <c r="Y119" s="63" t="str">
        <f t="shared" si="373"/>
        <v/>
      </c>
      <c r="Z119" s="55" t="str">
        <f t="shared" si="374"/>
        <v/>
      </c>
      <c r="AA119" s="65" t="str">
        <f t="shared" si="375"/>
        <v/>
      </c>
      <c r="AB119" s="56" t="str">
        <f t="shared" si="16"/>
        <v/>
      </c>
      <c r="AC119" s="66" t="str">
        <f t="shared" si="376"/>
        <v/>
      </c>
      <c r="AD119" s="58" t="str">
        <f t="shared" si="377"/>
        <v/>
      </c>
      <c r="AE119" s="67" t="str">
        <f t="shared" si="378"/>
        <v/>
      </c>
      <c r="AF119" s="60" t="str">
        <f t="shared" si="379"/>
        <v/>
      </c>
      <c r="AG119" s="60" t="str">
        <f t="shared" si="380"/>
        <v/>
      </c>
      <c r="AH119" s="68" t="str">
        <f t="shared" si="381"/>
        <v/>
      </c>
      <c r="AI119" s="69" t="str">
        <f t="shared" si="23"/>
        <v/>
      </c>
      <c r="AJ119" s="63" t="str">
        <f t="shared" si="382"/>
        <v/>
      </c>
      <c r="AK119" s="63" t="str">
        <f t="shared" si="383"/>
        <v/>
      </c>
      <c r="AL119" s="63" t="str">
        <f t="shared" si="384"/>
        <v/>
      </c>
      <c r="AM119" s="63" t="str">
        <f t="shared" si="385"/>
        <v/>
      </c>
      <c r="AN119" s="63" t="str">
        <f t="shared" si="386"/>
        <v/>
      </c>
    </row>
    <row r="120" spans="3:40" ht="24.5" hidden="1" outlineLevel="1" thickTop="1" thickBot="1" x14ac:dyDescent="0.55000000000000004">
      <c r="C120" s="124"/>
      <c r="D120" s="125"/>
      <c r="E120" s="51"/>
      <c r="F120" s="52"/>
      <c r="G120" s="52"/>
      <c r="H120" s="51"/>
      <c r="I120" s="51"/>
      <c r="J120" s="53"/>
      <c r="K120" s="53"/>
      <c r="L120" s="54" t="str">
        <f t="shared" si="365"/>
        <v/>
      </c>
      <c r="M120" s="55" t="str">
        <f t="shared" si="366"/>
        <v/>
      </c>
      <c r="N120" s="56" t="str">
        <f t="shared" si="2"/>
        <v/>
      </c>
      <c r="O120" s="57" t="str">
        <f t="shared" si="367"/>
        <v/>
      </c>
      <c r="P120" s="58" t="str">
        <f t="shared" si="4"/>
        <v/>
      </c>
      <c r="Q120" s="59" t="str">
        <f t="shared" si="368"/>
        <v/>
      </c>
      <c r="R120" s="60" t="str">
        <f t="shared" si="6"/>
        <v/>
      </c>
      <c r="S120" s="55" t="str">
        <f t="shared" si="369"/>
        <v/>
      </c>
      <c r="T120" s="61" t="str">
        <f t="shared" si="370"/>
        <v/>
      </c>
      <c r="U120" s="62" t="str">
        <f t="shared" si="9"/>
        <v/>
      </c>
      <c r="V120" s="63" t="str">
        <f t="shared" si="371"/>
        <v/>
      </c>
      <c r="W120" s="64" t="str">
        <f t="shared" si="11"/>
        <v/>
      </c>
      <c r="X120" s="63" t="str">
        <f t="shared" si="372"/>
        <v/>
      </c>
      <c r="Y120" s="63" t="str">
        <f t="shared" si="373"/>
        <v/>
      </c>
      <c r="Z120" s="55" t="str">
        <f t="shared" si="374"/>
        <v/>
      </c>
      <c r="AA120" s="65" t="str">
        <f t="shared" si="375"/>
        <v/>
      </c>
      <c r="AB120" s="56" t="str">
        <f t="shared" si="16"/>
        <v/>
      </c>
      <c r="AC120" s="66" t="str">
        <f t="shared" si="376"/>
        <v/>
      </c>
      <c r="AD120" s="58" t="str">
        <f t="shared" si="377"/>
        <v/>
      </c>
      <c r="AE120" s="67" t="str">
        <f t="shared" si="378"/>
        <v/>
      </c>
      <c r="AF120" s="60" t="str">
        <f t="shared" si="379"/>
        <v/>
      </c>
      <c r="AG120" s="60" t="str">
        <f t="shared" si="380"/>
        <v/>
      </c>
      <c r="AH120" s="68" t="str">
        <f t="shared" si="381"/>
        <v/>
      </c>
      <c r="AI120" s="69" t="str">
        <f t="shared" si="23"/>
        <v/>
      </c>
      <c r="AJ120" s="63" t="str">
        <f t="shared" si="382"/>
        <v/>
      </c>
      <c r="AK120" s="63" t="str">
        <f t="shared" si="383"/>
        <v/>
      </c>
      <c r="AL120" s="63" t="str">
        <f t="shared" si="384"/>
        <v/>
      </c>
      <c r="AM120" s="63" t="str">
        <f t="shared" si="385"/>
        <v/>
      </c>
      <c r="AN120" s="63" t="str">
        <f t="shared" si="386"/>
        <v/>
      </c>
    </row>
    <row r="121" spans="3:40" ht="24.5" hidden="1" outlineLevel="1" thickTop="1" thickBot="1" x14ac:dyDescent="0.55000000000000004">
      <c r="C121" s="124"/>
      <c r="D121" s="125"/>
      <c r="E121" s="51"/>
      <c r="F121" s="52"/>
      <c r="G121" s="52"/>
      <c r="H121" s="51"/>
      <c r="I121" s="51"/>
      <c r="J121" s="53"/>
      <c r="K121" s="53"/>
      <c r="L121" s="54" t="str">
        <f t="shared" si="365"/>
        <v/>
      </c>
      <c r="M121" s="55" t="str">
        <f t="shared" si="366"/>
        <v/>
      </c>
      <c r="N121" s="56" t="str">
        <f t="shared" si="2"/>
        <v/>
      </c>
      <c r="O121" s="57" t="str">
        <f t="shared" si="367"/>
        <v/>
      </c>
      <c r="P121" s="58" t="str">
        <f t="shared" si="4"/>
        <v/>
      </c>
      <c r="Q121" s="59" t="str">
        <f t="shared" si="368"/>
        <v/>
      </c>
      <c r="R121" s="60" t="str">
        <f t="shared" si="6"/>
        <v/>
      </c>
      <c r="S121" s="55" t="str">
        <f t="shared" si="369"/>
        <v/>
      </c>
      <c r="T121" s="61" t="str">
        <f t="shared" si="370"/>
        <v/>
      </c>
      <c r="U121" s="62" t="str">
        <f t="shared" si="9"/>
        <v/>
      </c>
      <c r="V121" s="63" t="str">
        <f t="shared" si="371"/>
        <v/>
      </c>
      <c r="W121" s="64" t="str">
        <f t="shared" si="11"/>
        <v/>
      </c>
      <c r="X121" s="63" t="str">
        <f t="shared" si="372"/>
        <v/>
      </c>
      <c r="Y121" s="63" t="str">
        <f t="shared" si="373"/>
        <v/>
      </c>
      <c r="Z121" s="55" t="str">
        <f t="shared" si="374"/>
        <v/>
      </c>
      <c r="AA121" s="65" t="str">
        <f t="shared" si="375"/>
        <v/>
      </c>
      <c r="AB121" s="56" t="str">
        <f t="shared" si="16"/>
        <v/>
      </c>
      <c r="AC121" s="66" t="str">
        <f t="shared" si="376"/>
        <v/>
      </c>
      <c r="AD121" s="58" t="str">
        <f t="shared" si="377"/>
        <v/>
      </c>
      <c r="AE121" s="67" t="str">
        <f t="shared" si="378"/>
        <v/>
      </c>
      <c r="AF121" s="60" t="str">
        <f t="shared" si="379"/>
        <v/>
      </c>
      <c r="AG121" s="60" t="str">
        <f t="shared" si="380"/>
        <v/>
      </c>
      <c r="AH121" s="68" t="str">
        <f t="shared" si="381"/>
        <v/>
      </c>
      <c r="AI121" s="69" t="str">
        <f t="shared" si="23"/>
        <v/>
      </c>
      <c r="AJ121" s="63" t="str">
        <f t="shared" si="382"/>
        <v/>
      </c>
      <c r="AK121" s="63" t="str">
        <f t="shared" si="383"/>
        <v/>
      </c>
      <c r="AL121" s="63" t="str">
        <f t="shared" si="384"/>
        <v/>
      </c>
      <c r="AM121" s="63" t="str">
        <f t="shared" si="385"/>
        <v/>
      </c>
      <c r="AN121" s="63" t="str">
        <f t="shared" si="386"/>
        <v/>
      </c>
    </row>
    <row r="122" spans="3:40" ht="24.5" hidden="1" outlineLevel="1" thickTop="1" thickBot="1" x14ac:dyDescent="0.55000000000000004">
      <c r="C122" s="124"/>
      <c r="D122" s="125"/>
      <c r="E122" s="51"/>
      <c r="F122" s="52"/>
      <c r="G122" s="52"/>
      <c r="H122" s="51"/>
      <c r="I122" s="51"/>
      <c r="J122" s="53"/>
      <c r="K122" s="53"/>
      <c r="L122" s="54" t="str">
        <f t="shared" si="365"/>
        <v/>
      </c>
      <c r="M122" s="55" t="str">
        <f t="shared" si="366"/>
        <v/>
      </c>
      <c r="N122" s="56" t="str">
        <f t="shared" si="2"/>
        <v/>
      </c>
      <c r="O122" s="57" t="str">
        <f t="shared" si="367"/>
        <v/>
      </c>
      <c r="P122" s="58" t="str">
        <f t="shared" si="4"/>
        <v/>
      </c>
      <c r="Q122" s="59" t="str">
        <f t="shared" si="368"/>
        <v/>
      </c>
      <c r="R122" s="60" t="str">
        <f t="shared" si="6"/>
        <v/>
      </c>
      <c r="S122" s="55" t="str">
        <f t="shared" si="369"/>
        <v/>
      </c>
      <c r="T122" s="61" t="str">
        <f t="shared" si="370"/>
        <v/>
      </c>
      <c r="U122" s="62" t="str">
        <f t="shared" si="9"/>
        <v/>
      </c>
      <c r="V122" s="63" t="str">
        <f t="shared" si="371"/>
        <v/>
      </c>
      <c r="W122" s="64" t="str">
        <f t="shared" si="11"/>
        <v/>
      </c>
      <c r="X122" s="63" t="str">
        <f t="shared" si="372"/>
        <v/>
      </c>
      <c r="Y122" s="63" t="str">
        <f t="shared" si="373"/>
        <v/>
      </c>
      <c r="Z122" s="55" t="str">
        <f t="shared" si="374"/>
        <v/>
      </c>
      <c r="AA122" s="65" t="str">
        <f t="shared" si="375"/>
        <v/>
      </c>
      <c r="AB122" s="56" t="str">
        <f t="shared" si="16"/>
        <v/>
      </c>
      <c r="AC122" s="66" t="str">
        <f t="shared" si="376"/>
        <v/>
      </c>
      <c r="AD122" s="58" t="str">
        <f t="shared" si="377"/>
        <v/>
      </c>
      <c r="AE122" s="67" t="str">
        <f t="shared" si="378"/>
        <v/>
      </c>
      <c r="AF122" s="60" t="str">
        <f t="shared" si="379"/>
        <v/>
      </c>
      <c r="AG122" s="60" t="str">
        <f t="shared" si="380"/>
        <v/>
      </c>
      <c r="AH122" s="68" t="str">
        <f t="shared" si="381"/>
        <v/>
      </c>
      <c r="AI122" s="69" t="str">
        <f t="shared" si="23"/>
        <v/>
      </c>
      <c r="AJ122" s="63" t="str">
        <f t="shared" si="382"/>
        <v/>
      </c>
      <c r="AK122" s="63" t="str">
        <f t="shared" si="383"/>
        <v/>
      </c>
      <c r="AL122" s="63" t="str">
        <f t="shared" si="384"/>
        <v/>
      </c>
      <c r="AM122" s="63" t="str">
        <f t="shared" si="385"/>
        <v/>
      </c>
      <c r="AN122" s="63" t="str">
        <f t="shared" si="386"/>
        <v/>
      </c>
    </row>
    <row r="123" spans="3:40" ht="24.5" hidden="1" outlineLevel="1" thickTop="1" thickBot="1" x14ac:dyDescent="0.55000000000000004">
      <c r="C123" s="124"/>
      <c r="D123" s="125"/>
      <c r="E123" s="51"/>
      <c r="F123" s="52"/>
      <c r="G123" s="52"/>
      <c r="H123" s="51"/>
      <c r="I123" s="51"/>
      <c r="J123" s="53"/>
      <c r="K123" s="53"/>
      <c r="L123" s="54" t="str">
        <f t="shared" si="365"/>
        <v/>
      </c>
      <c r="M123" s="55" t="str">
        <f t="shared" si="366"/>
        <v/>
      </c>
      <c r="N123" s="56" t="str">
        <f t="shared" si="2"/>
        <v/>
      </c>
      <c r="O123" s="57" t="str">
        <f t="shared" si="367"/>
        <v/>
      </c>
      <c r="P123" s="58" t="str">
        <f t="shared" si="4"/>
        <v/>
      </c>
      <c r="Q123" s="59" t="str">
        <f t="shared" si="368"/>
        <v/>
      </c>
      <c r="R123" s="60" t="str">
        <f t="shared" si="6"/>
        <v/>
      </c>
      <c r="S123" s="55" t="str">
        <f t="shared" si="369"/>
        <v/>
      </c>
      <c r="T123" s="61" t="str">
        <f t="shared" si="370"/>
        <v/>
      </c>
      <c r="U123" s="62" t="str">
        <f t="shared" si="9"/>
        <v/>
      </c>
      <c r="V123" s="63" t="str">
        <f t="shared" si="371"/>
        <v/>
      </c>
      <c r="W123" s="64" t="str">
        <f t="shared" si="11"/>
        <v/>
      </c>
      <c r="X123" s="63" t="str">
        <f t="shared" si="372"/>
        <v/>
      </c>
      <c r="Y123" s="63" t="str">
        <f t="shared" si="373"/>
        <v/>
      </c>
      <c r="Z123" s="55" t="str">
        <f t="shared" si="374"/>
        <v/>
      </c>
      <c r="AA123" s="65" t="str">
        <f t="shared" si="375"/>
        <v/>
      </c>
      <c r="AB123" s="56" t="str">
        <f t="shared" si="16"/>
        <v/>
      </c>
      <c r="AC123" s="66" t="str">
        <f t="shared" si="376"/>
        <v/>
      </c>
      <c r="AD123" s="58" t="str">
        <f t="shared" si="377"/>
        <v/>
      </c>
      <c r="AE123" s="67" t="str">
        <f t="shared" si="378"/>
        <v/>
      </c>
      <c r="AF123" s="60" t="str">
        <f t="shared" si="379"/>
        <v/>
      </c>
      <c r="AG123" s="60" t="str">
        <f t="shared" si="380"/>
        <v/>
      </c>
      <c r="AH123" s="68" t="str">
        <f t="shared" si="381"/>
        <v/>
      </c>
      <c r="AI123" s="69" t="str">
        <f t="shared" si="23"/>
        <v/>
      </c>
      <c r="AJ123" s="63" t="str">
        <f t="shared" si="382"/>
        <v/>
      </c>
      <c r="AK123" s="63" t="str">
        <f t="shared" si="383"/>
        <v/>
      </c>
      <c r="AL123" s="63" t="str">
        <f t="shared" si="384"/>
        <v/>
      </c>
      <c r="AM123" s="63" t="str">
        <f t="shared" si="385"/>
        <v/>
      </c>
      <c r="AN123" s="63" t="str">
        <f t="shared" si="386"/>
        <v/>
      </c>
    </row>
    <row r="124" spans="3:40" ht="24.5" hidden="1" outlineLevel="1" thickTop="1" thickBot="1" x14ac:dyDescent="0.55000000000000004">
      <c r="C124" s="124"/>
      <c r="D124" s="125"/>
      <c r="E124" s="51"/>
      <c r="F124" s="52"/>
      <c r="G124" s="52"/>
      <c r="H124" s="51"/>
      <c r="I124" s="51"/>
      <c r="J124" s="53"/>
      <c r="K124" s="53"/>
      <c r="L124" s="54" t="str">
        <f t="shared" si="365"/>
        <v/>
      </c>
      <c r="M124" s="55" t="str">
        <f t="shared" si="366"/>
        <v/>
      </c>
      <c r="N124" s="56" t="str">
        <f t="shared" si="2"/>
        <v/>
      </c>
      <c r="O124" s="57" t="str">
        <f t="shared" si="367"/>
        <v/>
      </c>
      <c r="P124" s="58" t="str">
        <f t="shared" si="4"/>
        <v/>
      </c>
      <c r="Q124" s="59" t="str">
        <f t="shared" si="368"/>
        <v/>
      </c>
      <c r="R124" s="60" t="str">
        <f t="shared" si="6"/>
        <v/>
      </c>
      <c r="S124" s="55" t="str">
        <f t="shared" si="369"/>
        <v/>
      </c>
      <c r="T124" s="61" t="str">
        <f t="shared" si="370"/>
        <v/>
      </c>
      <c r="U124" s="62" t="str">
        <f t="shared" si="9"/>
        <v/>
      </c>
      <c r="V124" s="63" t="str">
        <f t="shared" si="371"/>
        <v/>
      </c>
      <c r="W124" s="64" t="str">
        <f t="shared" si="11"/>
        <v/>
      </c>
      <c r="X124" s="63" t="str">
        <f t="shared" si="372"/>
        <v/>
      </c>
      <c r="Y124" s="63" t="str">
        <f t="shared" si="373"/>
        <v/>
      </c>
      <c r="Z124" s="55" t="str">
        <f t="shared" si="374"/>
        <v/>
      </c>
      <c r="AA124" s="65" t="str">
        <f t="shared" si="375"/>
        <v/>
      </c>
      <c r="AB124" s="56" t="str">
        <f t="shared" si="16"/>
        <v/>
      </c>
      <c r="AC124" s="66" t="str">
        <f t="shared" si="376"/>
        <v/>
      </c>
      <c r="AD124" s="58" t="str">
        <f t="shared" si="377"/>
        <v/>
      </c>
      <c r="AE124" s="67" t="str">
        <f t="shared" si="378"/>
        <v/>
      </c>
      <c r="AF124" s="60" t="str">
        <f t="shared" si="379"/>
        <v/>
      </c>
      <c r="AG124" s="60" t="str">
        <f t="shared" si="380"/>
        <v/>
      </c>
      <c r="AH124" s="68" t="str">
        <f t="shared" si="381"/>
        <v/>
      </c>
      <c r="AI124" s="69" t="str">
        <f t="shared" si="23"/>
        <v/>
      </c>
      <c r="AJ124" s="63" t="str">
        <f t="shared" si="382"/>
        <v/>
      </c>
      <c r="AK124" s="63" t="str">
        <f t="shared" si="383"/>
        <v/>
      </c>
      <c r="AL124" s="63" t="str">
        <f t="shared" si="384"/>
        <v/>
      </c>
      <c r="AM124" s="63" t="str">
        <f t="shared" si="385"/>
        <v/>
      </c>
      <c r="AN124" s="63" t="str">
        <f t="shared" si="386"/>
        <v/>
      </c>
    </row>
    <row r="125" spans="3:40" ht="24.5" hidden="1" outlineLevel="1" thickTop="1" thickBot="1" x14ac:dyDescent="0.55000000000000004">
      <c r="C125" s="124"/>
      <c r="D125" s="125"/>
      <c r="E125" s="51"/>
      <c r="F125" s="52"/>
      <c r="G125" s="52"/>
      <c r="H125" s="51"/>
      <c r="I125" s="51"/>
      <c r="J125" s="53"/>
      <c r="K125" s="53"/>
      <c r="L125" s="54" t="str">
        <f t="shared" si="365"/>
        <v/>
      </c>
      <c r="M125" s="55" t="str">
        <f t="shared" si="366"/>
        <v/>
      </c>
      <c r="N125" s="56" t="str">
        <f t="shared" si="2"/>
        <v/>
      </c>
      <c r="O125" s="57" t="str">
        <f t="shared" si="367"/>
        <v/>
      </c>
      <c r="P125" s="58" t="str">
        <f t="shared" si="4"/>
        <v/>
      </c>
      <c r="Q125" s="59" t="str">
        <f t="shared" si="368"/>
        <v/>
      </c>
      <c r="R125" s="60" t="str">
        <f t="shared" si="6"/>
        <v/>
      </c>
      <c r="S125" s="55" t="str">
        <f t="shared" si="369"/>
        <v/>
      </c>
      <c r="T125" s="61" t="str">
        <f t="shared" si="370"/>
        <v/>
      </c>
      <c r="U125" s="62" t="str">
        <f t="shared" si="9"/>
        <v/>
      </c>
      <c r="V125" s="63" t="str">
        <f t="shared" si="371"/>
        <v/>
      </c>
      <c r="W125" s="64" t="str">
        <f t="shared" si="11"/>
        <v/>
      </c>
      <c r="X125" s="63" t="str">
        <f t="shared" si="372"/>
        <v/>
      </c>
      <c r="Y125" s="63" t="str">
        <f t="shared" si="373"/>
        <v/>
      </c>
      <c r="Z125" s="55" t="str">
        <f t="shared" si="374"/>
        <v/>
      </c>
      <c r="AA125" s="65" t="str">
        <f t="shared" si="375"/>
        <v/>
      </c>
      <c r="AB125" s="56" t="str">
        <f t="shared" si="16"/>
        <v/>
      </c>
      <c r="AC125" s="66" t="str">
        <f t="shared" si="376"/>
        <v/>
      </c>
      <c r="AD125" s="58" t="str">
        <f t="shared" si="377"/>
        <v/>
      </c>
      <c r="AE125" s="67" t="str">
        <f t="shared" si="378"/>
        <v/>
      </c>
      <c r="AF125" s="60" t="str">
        <f t="shared" si="379"/>
        <v/>
      </c>
      <c r="AG125" s="60" t="str">
        <f t="shared" si="380"/>
        <v/>
      </c>
      <c r="AH125" s="68" t="str">
        <f t="shared" si="381"/>
        <v/>
      </c>
      <c r="AI125" s="69" t="str">
        <f t="shared" si="23"/>
        <v/>
      </c>
      <c r="AJ125" s="63" t="str">
        <f t="shared" si="382"/>
        <v/>
      </c>
      <c r="AK125" s="63" t="str">
        <f t="shared" si="383"/>
        <v/>
      </c>
      <c r="AL125" s="63" t="str">
        <f t="shared" si="384"/>
        <v/>
      </c>
      <c r="AM125" s="63" t="str">
        <f t="shared" si="385"/>
        <v/>
      </c>
      <c r="AN125" s="63" t="str">
        <f t="shared" si="386"/>
        <v/>
      </c>
    </row>
    <row r="126" spans="3:40" ht="24.5" hidden="1" outlineLevel="1" thickTop="1" thickBot="1" x14ac:dyDescent="0.55000000000000004">
      <c r="C126" s="124"/>
      <c r="D126" s="125"/>
      <c r="E126" s="51"/>
      <c r="F126" s="52"/>
      <c r="G126" s="52"/>
      <c r="H126" s="51"/>
      <c r="I126" s="51"/>
      <c r="J126" s="53"/>
      <c r="K126" s="53"/>
      <c r="L126" s="54" t="str">
        <f t="shared" si="365"/>
        <v/>
      </c>
      <c r="M126" s="55" t="str">
        <f t="shared" si="366"/>
        <v/>
      </c>
      <c r="N126" s="56" t="str">
        <f t="shared" si="2"/>
        <v/>
      </c>
      <c r="O126" s="57" t="str">
        <f t="shared" si="367"/>
        <v/>
      </c>
      <c r="P126" s="58" t="str">
        <f t="shared" si="4"/>
        <v/>
      </c>
      <c r="Q126" s="59" t="str">
        <f t="shared" si="368"/>
        <v/>
      </c>
      <c r="R126" s="60" t="str">
        <f t="shared" si="6"/>
        <v/>
      </c>
      <c r="S126" s="55" t="str">
        <f t="shared" si="369"/>
        <v/>
      </c>
      <c r="T126" s="61" t="str">
        <f t="shared" si="370"/>
        <v/>
      </c>
      <c r="U126" s="62" t="str">
        <f t="shared" si="9"/>
        <v/>
      </c>
      <c r="V126" s="63" t="str">
        <f t="shared" si="371"/>
        <v/>
      </c>
      <c r="W126" s="64" t="str">
        <f t="shared" si="11"/>
        <v/>
      </c>
      <c r="X126" s="63" t="str">
        <f t="shared" si="372"/>
        <v/>
      </c>
      <c r="Y126" s="63" t="str">
        <f t="shared" si="373"/>
        <v/>
      </c>
      <c r="Z126" s="55" t="str">
        <f t="shared" si="374"/>
        <v/>
      </c>
      <c r="AA126" s="65" t="str">
        <f t="shared" si="375"/>
        <v/>
      </c>
      <c r="AB126" s="56" t="str">
        <f t="shared" si="16"/>
        <v/>
      </c>
      <c r="AC126" s="66" t="str">
        <f t="shared" si="376"/>
        <v/>
      </c>
      <c r="AD126" s="58" t="str">
        <f t="shared" si="377"/>
        <v/>
      </c>
      <c r="AE126" s="67" t="str">
        <f t="shared" si="378"/>
        <v/>
      </c>
      <c r="AF126" s="60" t="str">
        <f t="shared" si="379"/>
        <v/>
      </c>
      <c r="AG126" s="60" t="str">
        <f t="shared" si="380"/>
        <v/>
      </c>
      <c r="AH126" s="68" t="str">
        <f t="shared" si="381"/>
        <v/>
      </c>
      <c r="AI126" s="69" t="str">
        <f t="shared" si="23"/>
        <v/>
      </c>
      <c r="AJ126" s="63" t="str">
        <f t="shared" si="382"/>
        <v/>
      </c>
      <c r="AK126" s="63" t="str">
        <f t="shared" si="383"/>
        <v/>
      </c>
      <c r="AL126" s="63" t="str">
        <f t="shared" si="384"/>
        <v/>
      </c>
      <c r="AM126" s="63" t="str">
        <f t="shared" si="385"/>
        <v/>
      </c>
      <c r="AN126" s="63" t="str">
        <f t="shared" si="386"/>
        <v/>
      </c>
    </row>
    <row r="127" spans="3:40" ht="24.5" hidden="1" outlineLevel="1" thickTop="1" thickBot="1" x14ac:dyDescent="0.55000000000000004">
      <c r="C127" s="124"/>
      <c r="D127" s="125"/>
      <c r="E127" s="51"/>
      <c r="F127" s="52"/>
      <c r="G127" s="52"/>
      <c r="H127" s="51"/>
      <c r="I127" s="51"/>
      <c r="J127" s="53"/>
      <c r="K127" s="53"/>
      <c r="L127" s="54" t="str">
        <f t="shared" si="365"/>
        <v/>
      </c>
      <c r="M127" s="55" t="str">
        <f t="shared" si="366"/>
        <v/>
      </c>
      <c r="N127" s="56" t="str">
        <f t="shared" si="2"/>
        <v/>
      </c>
      <c r="O127" s="57" t="str">
        <f t="shared" si="367"/>
        <v/>
      </c>
      <c r="P127" s="58" t="str">
        <f t="shared" si="4"/>
        <v/>
      </c>
      <c r="Q127" s="59" t="str">
        <f t="shared" si="368"/>
        <v/>
      </c>
      <c r="R127" s="60" t="str">
        <f t="shared" si="6"/>
        <v/>
      </c>
      <c r="S127" s="55" t="str">
        <f t="shared" si="369"/>
        <v/>
      </c>
      <c r="T127" s="61" t="str">
        <f t="shared" si="370"/>
        <v/>
      </c>
      <c r="U127" s="62" t="str">
        <f t="shared" si="9"/>
        <v/>
      </c>
      <c r="V127" s="63" t="str">
        <f t="shared" si="371"/>
        <v/>
      </c>
      <c r="W127" s="64" t="str">
        <f t="shared" si="11"/>
        <v/>
      </c>
      <c r="X127" s="63" t="str">
        <f t="shared" si="372"/>
        <v/>
      </c>
      <c r="Y127" s="63" t="str">
        <f t="shared" si="373"/>
        <v/>
      </c>
      <c r="Z127" s="55" t="str">
        <f t="shared" si="374"/>
        <v/>
      </c>
      <c r="AA127" s="65" t="str">
        <f t="shared" si="375"/>
        <v/>
      </c>
      <c r="AB127" s="56" t="str">
        <f t="shared" si="16"/>
        <v/>
      </c>
      <c r="AC127" s="66" t="str">
        <f t="shared" si="376"/>
        <v/>
      </c>
      <c r="AD127" s="58" t="str">
        <f t="shared" si="377"/>
        <v/>
      </c>
      <c r="AE127" s="67" t="str">
        <f t="shared" si="378"/>
        <v/>
      </c>
      <c r="AF127" s="60" t="str">
        <f t="shared" si="379"/>
        <v/>
      </c>
      <c r="AG127" s="60" t="str">
        <f t="shared" si="380"/>
        <v/>
      </c>
      <c r="AH127" s="68" t="str">
        <f t="shared" si="381"/>
        <v/>
      </c>
      <c r="AI127" s="69" t="str">
        <f t="shared" si="23"/>
        <v/>
      </c>
      <c r="AJ127" s="63" t="str">
        <f t="shared" si="382"/>
        <v/>
      </c>
      <c r="AK127" s="63" t="str">
        <f t="shared" si="383"/>
        <v/>
      </c>
      <c r="AL127" s="63" t="str">
        <f t="shared" si="384"/>
        <v/>
      </c>
      <c r="AM127" s="63" t="str">
        <f t="shared" si="385"/>
        <v/>
      </c>
      <c r="AN127" s="63" t="str">
        <f t="shared" si="386"/>
        <v/>
      </c>
    </row>
    <row r="128" spans="3:40" ht="24.5" hidden="1" outlineLevel="1" thickTop="1" thickBot="1" x14ac:dyDescent="0.55000000000000004">
      <c r="C128" s="124"/>
      <c r="D128" s="125"/>
      <c r="E128" s="51"/>
      <c r="F128" s="52"/>
      <c r="G128" s="52"/>
      <c r="H128" s="51"/>
      <c r="I128" s="51"/>
      <c r="J128" s="53"/>
      <c r="K128" s="53"/>
      <c r="L128" s="54" t="str">
        <f t="shared" si="365"/>
        <v/>
      </c>
      <c r="M128" s="55" t="str">
        <f t="shared" si="366"/>
        <v/>
      </c>
      <c r="N128" s="56" t="str">
        <f t="shared" si="2"/>
        <v/>
      </c>
      <c r="O128" s="57" t="str">
        <f t="shared" si="367"/>
        <v/>
      </c>
      <c r="P128" s="58" t="str">
        <f t="shared" si="4"/>
        <v/>
      </c>
      <c r="Q128" s="59" t="str">
        <f t="shared" si="368"/>
        <v/>
      </c>
      <c r="R128" s="60" t="str">
        <f t="shared" si="6"/>
        <v/>
      </c>
      <c r="S128" s="55" t="str">
        <f t="shared" si="369"/>
        <v/>
      </c>
      <c r="T128" s="61" t="str">
        <f t="shared" si="370"/>
        <v/>
      </c>
      <c r="U128" s="62" t="str">
        <f t="shared" si="9"/>
        <v/>
      </c>
      <c r="V128" s="63" t="str">
        <f t="shared" si="371"/>
        <v/>
      </c>
      <c r="W128" s="64" t="str">
        <f t="shared" si="11"/>
        <v/>
      </c>
      <c r="X128" s="63" t="str">
        <f t="shared" si="372"/>
        <v/>
      </c>
      <c r="Y128" s="63" t="str">
        <f t="shared" si="373"/>
        <v/>
      </c>
      <c r="Z128" s="55" t="str">
        <f t="shared" si="374"/>
        <v/>
      </c>
      <c r="AA128" s="65" t="str">
        <f t="shared" si="375"/>
        <v/>
      </c>
      <c r="AB128" s="56" t="str">
        <f t="shared" si="16"/>
        <v/>
      </c>
      <c r="AC128" s="66" t="str">
        <f t="shared" si="376"/>
        <v/>
      </c>
      <c r="AD128" s="58" t="str">
        <f t="shared" si="377"/>
        <v/>
      </c>
      <c r="AE128" s="67" t="str">
        <f t="shared" si="378"/>
        <v/>
      </c>
      <c r="AF128" s="60" t="str">
        <f t="shared" si="379"/>
        <v/>
      </c>
      <c r="AG128" s="60" t="str">
        <f t="shared" si="380"/>
        <v/>
      </c>
      <c r="AH128" s="68" t="str">
        <f t="shared" si="381"/>
        <v/>
      </c>
      <c r="AI128" s="69" t="str">
        <f t="shared" si="23"/>
        <v/>
      </c>
      <c r="AJ128" s="63" t="str">
        <f t="shared" si="382"/>
        <v/>
      </c>
      <c r="AK128" s="63" t="str">
        <f t="shared" si="383"/>
        <v/>
      </c>
      <c r="AL128" s="63" t="str">
        <f t="shared" si="384"/>
        <v/>
      </c>
      <c r="AM128" s="63" t="str">
        <f t="shared" si="385"/>
        <v/>
      </c>
      <c r="AN128" s="63" t="str">
        <f t="shared" si="386"/>
        <v/>
      </c>
    </row>
    <row r="129" spans="1:40" ht="24.5" hidden="1" outlineLevel="1" thickTop="1" thickBot="1" x14ac:dyDescent="0.55000000000000004">
      <c r="C129" s="124"/>
      <c r="D129" s="125"/>
      <c r="E129" s="51"/>
      <c r="F129" s="52"/>
      <c r="G129" s="52"/>
      <c r="H129" s="51"/>
      <c r="I129" s="51"/>
      <c r="J129" s="53"/>
      <c r="K129" s="53"/>
      <c r="L129" s="54" t="str">
        <f t="shared" si="365"/>
        <v/>
      </c>
      <c r="M129" s="55" t="str">
        <f t="shared" si="366"/>
        <v/>
      </c>
      <c r="N129" s="56" t="str">
        <f t="shared" si="2"/>
        <v/>
      </c>
      <c r="O129" s="57" t="str">
        <f t="shared" si="367"/>
        <v/>
      </c>
      <c r="P129" s="58" t="str">
        <f t="shared" si="4"/>
        <v/>
      </c>
      <c r="Q129" s="59" t="str">
        <f t="shared" si="368"/>
        <v/>
      </c>
      <c r="R129" s="60" t="str">
        <f t="shared" si="6"/>
        <v/>
      </c>
      <c r="S129" s="55" t="str">
        <f t="shared" si="369"/>
        <v/>
      </c>
      <c r="T129" s="61" t="str">
        <f t="shared" si="370"/>
        <v/>
      </c>
      <c r="U129" s="62" t="str">
        <f t="shared" si="9"/>
        <v/>
      </c>
      <c r="V129" s="63" t="str">
        <f t="shared" si="371"/>
        <v/>
      </c>
      <c r="W129" s="64" t="str">
        <f t="shared" si="11"/>
        <v/>
      </c>
      <c r="X129" s="63" t="str">
        <f t="shared" si="372"/>
        <v/>
      </c>
      <c r="Y129" s="63" t="str">
        <f t="shared" si="373"/>
        <v/>
      </c>
      <c r="Z129" s="55" t="str">
        <f t="shared" si="374"/>
        <v/>
      </c>
      <c r="AA129" s="65" t="str">
        <f t="shared" si="375"/>
        <v/>
      </c>
      <c r="AB129" s="56" t="str">
        <f t="shared" si="16"/>
        <v/>
      </c>
      <c r="AC129" s="66" t="str">
        <f t="shared" si="376"/>
        <v/>
      </c>
      <c r="AD129" s="58" t="str">
        <f t="shared" si="377"/>
        <v/>
      </c>
      <c r="AE129" s="67" t="str">
        <f t="shared" si="378"/>
        <v/>
      </c>
      <c r="AF129" s="60" t="str">
        <f t="shared" si="379"/>
        <v/>
      </c>
      <c r="AG129" s="60" t="str">
        <f t="shared" si="380"/>
        <v/>
      </c>
      <c r="AH129" s="68" t="str">
        <f t="shared" si="381"/>
        <v/>
      </c>
      <c r="AI129" s="69" t="str">
        <f t="shared" si="23"/>
        <v/>
      </c>
      <c r="AJ129" s="63" t="str">
        <f t="shared" si="382"/>
        <v/>
      </c>
      <c r="AK129" s="63" t="str">
        <f t="shared" si="383"/>
        <v/>
      </c>
      <c r="AL129" s="63" t="str">
        <f t="shared" si="384"/>
        <v/>
      </c>
      <c r="AM129" s="63" t="str">
        <f t="shared" si="385"/>
        <v/>
      </c>
      <c r="AN129" s="63" t="str">
        <f t="shared" si="386"/>
        <v/>
      </c>
    </row>
    <row r="130" spans="1:40" ht="24.5" hidden="1" outlineLevel="1" thickTop="1" thickBot="1" x14ac:dyDescent="0.55000000000000004">
      <c r="C130" s="124"/>
      <c r="D130" s="125"/>
      <c r="E130" s="51"/>
      <c r="F130" s="52"/>
      <c r="G130" s="52"/>
      <c r="H130" s="51"/>
      <c r="I130" s="51"/>
      <c r="J130" s="53"/>
      <c r="K130" s="53"/>
      <c r="L130" s="54" t="str">
        <f t="shared" si="365"/>
        <v/>
      </c>
      <c r="M130" s="55" t="str">
        <f t="shared" si="366"/>
        <v/>
      </c>
      <c r="N130" s="56" t="str">
        <f t="shared" si="2"/>
        <v/>
      </c>
      <c r="O130" s="57" t="str">
        <f t="shared" si="367"/>
        <v/>
      </c>
      <c r="P130" s="58" t="str">
        <f t="shared" si="4"/>
        <v/>
      </c>
      <c r="Q130" s="59" t="str">
        <f t="shared" si="368"/>
        <v/>
      </c>
      <c r="R130" s="60" t="str">
        <f t="shared" si="6"/>
        <v/>
      </c>
      <c r="S130" s="55" t="str">
        <f t="shared" si="369"/>
        <v/>
      </c>
      <c r="T130" s="61" t="str">
        <f t="shared" si="370"/>
        <v/>
      </c>
      <c r="U130" s="62" t="str">
        <f t="shared" si="9"/>
        <v/>
      </c>
      <c r="V130" s="63" t="str">
        <f t="shared" si="371"/>
        <v/>
      </c>
      <c r="W130" s="64" t="str">
        <f t="shared" si="11"/>
        <v/>
      </c>
      <c r="X130" s="63" t="str">
        <f t="shared" si="372"/>
        <v/>
      </c>
      <c r="Y130" s="63" t="str">
        <f t="shared" si="373"/>
        <v/>
      </c>
      <c r="Z130" s="55" t="str">
        <f t="shared" si="374"/>
        <v/>
      </c>
      <c r="AA130" s="65" t="str">
        <f t="shared" si="375"/>
        <v/>
      </c>
      <c r="AB130" s="56" t="str">
        <f t="shared" si="16"/>
        <v/>
      </c>
      <c r="AC130" s="66" t="str">
        <f t="shared" si="376"/>
        <v/>
      </c>
      <c r="AD130" s="58" t="str">
        <f t="shared" si="377"/>
        <v/>
      </c>
      <c r="AE130" s="67" t="str">
        <f t="shared" si="378"/>
        <v/>
      </c>
      <c r="AF130" s="60" t="str">
        <f t="shared" si="379"/>
        <v/>
      </c>
      <c r="AG130" s="60" t="str">
        <f t="shared" si="380"/>
        <v/>
      </c>
      <c r="AH130" s="68" t="str">
        <f t="shared" si="381"/>
        <v/>
      </c>
      <c r="AI130" s="69" t="str">
        <f t="shared" si="23"/>
        <v/>
      </c>
      <c r="AJ130" s="63" t="str">
        <f t="shared" si="382"/>
        <v/>
      </c>
      <c r="AK130" s="63" t="str">
        <f t="shared" si="383"/>
        <v/>
      </c>
      <c r="AL130" s="63" t="str">
        <f t="shared" si="384"/>
        <v/>
      </c>
      <c r="AM130" s="63" t="str">
        <f t="shared" si="385"/>
        <v/>
      </c>
      <c r="AN130" s="63" t="str">
        <f t="shared" si="386"/>
        <v/>
      </c>
    </row>
    <row r="131" spans="1:40" ht="24.5" hidden="1" outlineLevel="1" thickTop="1" thickBot="1" x14ac:dyDescent="0.55000000000000004">
      <c r="C131" s="124"/>
      <c r="D131" s="125"/>
      <c r="E131" s="51"/>
      <c r="F131" s="52"/>
      <c r="G131" s="52"/>
      <c r="H131" s="51"/>
      <c r="I131" s="51"/>
      <c r="J131" s="53"/>
      <c r="K131" s="53"/>
      <c r="L131" s="54" t="str">
        <f t="shared" si="365"/>
        <v/>
      </c>
      <c r="M131" s="55" t="str">
        <f t="shared" si="366"/>
        <v/>
      </c>
      <c r="N131" s="56" t="str">
        <f t="shared" si="2"/>
        <v/>
      </c>
      <c r="O131" s="57" t="str">
        <f t="shared" si="367"/>
        <v/>
      </c>
      <c r="P131" s="58" t="str">
        <f t="shared" si="4"/>
        <v/>
      </c>
      <c r="Q131" s="59" t="str">
        <f t="shared" si="368"/>
        <v/>
      </c>
      <c r="R131" s="60" t="str">
        <f t="shared" si="6"/>
        <v/>
      </c>
      <c r="S131" s="55" t="str">
        <f t="shared" si="369"/>
        <v/>
      </c>
      <c r="T131" s="61" t="str">
        <f t="shared" si="370"/>
        <v/>
      </c>
      <c r="U131" s="62" t="str">
        <f t="shared" si="9"/>
        <v/>
      </c>
      <c r="V131" s="63" t="str">
        <f t="shared" si="371"/>
        <v/>
      </c>
      <c r="W131" s="64" t="str">
        <f t="shared" si="11"/>
        <v/>
      </c>
      <c r="X131" s="63" t="str">
        <f t="shared" si="372"/>
        <v/>
      </c>
      <c r="Y131" s="63" t="str">
        <f t="shared" si="373"/>
        <v/>
      </c>
      <c r="Z131" s="55" t="str">
        <f t="shared" si="374"/>
        <v/>
      </c>
      <c r="AA131" s="65" t="str">
        <f t="shared" si="375"/>
        <v/>
      </c>
      <c r="AB131" s="56" t="str">
        <f t="shared" si="16"/>
        <v/>
      </c>
      <c r="AC131" s="66" t="str">
        <f t="shared" si="376"/>
        <v/>
      </c>
      <c r="AD131" s="58" t="str">
        <f t="shared" si="377"/>
        <v/>
      </c>
      <c r="AE131" s="67" t="str">
        <f t="shared" si="378"/>
        <v/>
      </c>
      <c r="AF131" s="60" t="str">
        <f t="shared" si="379"/>
        <v/>
      </c>
      <c r="AG131" s="60" t="str">
        <f t="shared" si="380"/>
        <v/>
      </c>
      <c r="AH131" s="68" t="str">
        <f t="shared" si="381"/>
        <v/>
      </c>
      <c r="AI131" s="69" t="str">
        <f t="shared" si="23"/>
        <v/>
      </c>
      <c r="AJ131" s="63" t="str">
        <f t="shared" si="382"/>
        <v/>
      </c>
      <c r="AK131" s="63" t="str">
        <f t="shared" si="383"/>
        <v/>
      </c>
      <c r="AL131" s="63" t="str">
        <f t="shared" si="384"/>
        <v/>
      </c>
      <c r="AM131" s="63" t="str">
        <f t="shared" si="385"/>
        <v/>
      </c>
      <c r="AN131" s="63" t="str">
        <f t="shared" si="386"/>
        <v/>
      </c>
    </row>
    <row r="132" spans="1:40" ht="24.5" hidden="1" outlineLevel="1" thickTop="1" thickBot="1" x14ac:dyDescent="0.55000000000000004">
      <c r="C132" s="124"/>
      <c r="D132" s="125"/>
      <c r="E132" s="51"/>
      <c r="F132" s="52"/>
      <c r="G132" s="52"/>
      <c r="H132" s="51"/>
      <c r="I132" s="51"/>
      <c r="J132" s="53"/>
      <c r="K132" s="53"/>
      <c r="L132" s="54" t="str">
        <f t="shared" si="365"/>
        <v/>
      </c>
      <c r="M132" s="55" t="str">
        <f t="shared" si="366"/>
        <v/>
      </c>
      <c r="N132" s="56" t="str">
        <f t="shared" si="2"/>
        <v/>
      </c>
      <c r="O132" s="57" t="str">
        <f t="shared" si="367"/>
        <v/>
      </c>
      <c r="P132" s="58" t="str">
        <f t="shared" si="4"/>
        <v/>
      </c>
      <c r="Q132" s="59" t="str">
        <f t="shared" si="368"/>
        <v/>
      </c>
      <c r="R132" s="60" t="str">
        <f t="shared" si="6"/>
        <v/>
      </c>
      <c r="S132" s="55" t="str">
        <f t="shared" si="369"/>
        <v/>
      </c>
      <c r="T132" s="61" t="str">
        <f t="shared" si="370"/>
        <v/>
      </c>
      <c r="U132" s="62" t="str">
        <f t="shared" si="9"/>
        <v/>
      </c>
      <c r="V132" s="63" t="str">
        <f t="shared" si="371"/>
        <v/>
      </c>
      <c r="W132" s="64" t="str">
        <f t="shared" si="11"/>
        <v/>
      </c>
      <c r="X132" s="63" t="str">
        <f t="shared" si="372"/>
        <v/>
      </c>
      <c r="Y132" s="63" t="str">
        <f t="shared" si="373"/>
        <v/>
      </c>
      <c r="Z132" s="55" t="str">
        <f t="shared" si="374"/>
        <v/>
      </c>
      <c r="AA132" s="65" t="str">
        <f t="shared" si="375"/>
        <v/>
      </c>
      <c r="AB132" s="56" t="str">
        <f t="shared" si="16"/>
        <v/>
      </c>
      <c r="AC132" s="66" t="str">
        <f t="shared" si="376"/>
        <v/>
      </c>
      <c r="AD132" s="58" t="str">
        <f t="shared" si="377"/>
        <v/>
      </c>
      <c r="AE132" s="67" t="str">
        <f t="shared" si="378"/>
        <v/>
      </c>
      <c r="AF132" s="60" t="str">
        <f t="shared" si="379"/>
        <v/>
      </c>
      <c r="AG132" s="60" t="str">
        <f t="shared" si="380"/>
        <v/>
      </c>
      <c r="AH132" s="68" t="str">
        <f t="shared" si="381"/>
        <v/>
      </c>
      <c r="AI132" s="69" t="str">
        <f t="shared" si="23"/>
        <v/>
      </c>
      <c r="AJ132" s="63" t="str">
        <f t="shared" si="382"/>
        <v/>
      </c>
      <c r="AK132" s="63" t="str">
        <f t="shared" si="383"/>
        <v/>
      </c>
      <c r="AL132" s="63" t="str">
        <f t="shared" si="384"/>
        <v/>
      </c>
      <c r="AM132" s="63" t="str">
        <f t="shared" si="385"/>
        <v/>
      </c>
      <c r="AN132" s="63" t="str">
        <f t="shared" si="386"/>
        <v/>
      </c>
    </row>
    <row r="133" spans="1:40" ht="24.5" hidden="1" outlineLevel="1" thickTop="1" thickBot="1" x14ac:dyDescent="0.55000000000000004">
      <c r="C133" s="124"/>
      <c r="D133" s="125"/>
      <c r="E133" s="51"/>
      <c r="F133" s="52"/>
      <c r="G133" s="52"/>
      <c r="H133" s="51"/>
      <c r="I133" s="51"/>
      <c r="J133" s="53"/>
      <c r="K133" s="53"/>
      <c r="L133" s="54" t="str">
        <f t="shared" si="365"/>
        <v/>
      </c>
      <c r="M133" s="55" t="str">
        <f t="shared" si="366"/>
        <v/>
      </c>
      <c r="N133" s="56" t="str">
        <f t="shared" si="2"/>
        <v/>
      </c>
      <c r="O133" s="57" t="str">
        <f t="shared" si="367"/>
        <v/>
      </c>
      <c r="P133" s="58" t="str">
        <f t="shared" si="4"/>
        <v/>
      </c>
      <c r="Q133" s="59" t="str">
        <f t="shared" si="368"/>
        <v/>
      </c>
      <c r="R133" s="60" t="str">
        <f t="shared" si="6"/>
        <v/>
      </c>
      <c r="S133" s="55" t="str">
        <f t="shared" si="369"/>
        <v/>
      </c>
      <c r="T133" s="61" t="str">
        <f t="shared" si="370"/>
        <v/>
      </c>
      <c r="U133" s="62" t="str">
        <f t="shared" si="9"/>
        <v/>
      </c>
      <c r="V133" s="63" t="str">
        <f t="shared" si="371"/>
        <v/>
      </c>
      <c r="W133" s="64" t="str">
        <f t="shared" si="11"/>
        <v/>
      </c>
      <c r="X133" s="63" t="str">
        <f t="shared" si="372"/>
        <v/>
      </c>
      <c r="Y133" s="63" t="str">
        <f t="shared" si="373"/>
        <v/>
      </c>
      <c r="Z133" s="55" t="str">
        <f t="shared" si="374"/>
        <v/>
      </c>
      <c r="AA133" s="65" t="str">
        <f t="shared" si="375"/>
        <v/>
      </c>
      <c r="AB133" s="56" t="str">
        <f t="shared" si="16"/>
        <v/>
      </c>
      <c r="AC133" s="66" t="str">
        <f t="shared" si="376"/>
        <v/>
      </c>
      <c r="AD133" s="58" t="str">
        <f t="shared" si="377"/>
        <v/>
      </c>
      <c r="AE133" s="67" t="str">
        <f t="shared" si="378"/>
        <v/>
      </c>
      <c r="AF133" s="60" t="str">
        <f t="shared" si="379"/>
        <v/>
      </c>
      <c r="AG133" s="60" t="str">
        <f t="shared" si="380"/>
        <v/>
      </c>
      <c r="AH133" s="68" t="str">
        <f t="shared" si="381"/>
        <v/>
      </c>
      <c r="AI133" s="69" t="str">
        <f t="shared" si="23"/>
        <v/>
      </c>
      <c r="AJ133" s="63" t="str">
        <f t="shared" si="382"/>
        <v/>
      </c>
      <c r="AK133" s="63" t="str">
        <f t="shared" si="383"/>
        <v/>
      </c>
      <c r="AL133" s="63" t="str">
        <f t="shared" si="384"/>
        <v/>
      </c>
      <c r="AM133" s="63" t="str">
        <f t="shared" si="385"/>
        <v/>
      </c>
      <c r="AN133" s="63" t="str">
        <f t="shared" si="386"/>
        <v/>
      </c>
    </row>
    <row r="134" spans="1:40" ht="24.5" hidden="1" outlineLevel="1" thickTop="1" thickBot="1" x14ac:dyDescent="0.55000000000000004">
      <c r="C134" s="124"/>
      <c r="D134" s="125"/>
      <c r="E134" s="51"/>
      <c r="F134" s="52"/>
      <c r="G134" s="52"/>
      <c r="H134" s="51"/>
      <c r="I134" s="51"/>
      <c r="J134" s="53"/>
      <c r="K134" s="53"/>
      <c r="L134" s="54" t="str">
        <f t="shared" si="365"/>
        <v/>
      </c>
      <c r="M134" s="55" t="str">
        <f t="shared" si="366"/>
        <v/>
      </c>
      <c r="N134" s="56" t="str">
        <f t="shared" si="2"/>
        <v/>
      </c>
      <c r="O134" s="57" t="str">
        <f t="shared" si="367"/>
        <v/>
      </c>
      <c r="P134" s="58" t="str">
        <f t="shared" si="4"/>
        <v/>
      </c>
      <c r="Q134" s="59" t="str">
        <f t="shared" si="368"/>
        <v/>
      </c>
      <c r="R134" s="60" t="str">
        <f t="shared" si="6"/>
        <v/>
      </c>
      <c r="S134" s="55" t="str">
        <f t="shared" si="369"/>
        <v/>
      </c>
      <c r="T134" s="61" t="str">
        <f t="shared" si="370"/>
        <v/>
      </c>
      <c r="U134" s="62" t="str">
        <f t="shared" si="9"/>
        <v/>
      </c>
      <c r="V134" s="63" t="str">
        <f t="shared" si="371"/>
        <v/>
      </c>
      <c r="W134" s="64" t="str">
        <f t="shared" si="11"/>
        <v/>
      </c>
      <c r="X134" s="63" t="str">
        <f t="shared" si="372"/>
        <v/>
      </c>
      <c r="Y134" s="63" t="str">
        <f t="shared" si="373"/>
        <v/>
      </c>
      <c r="Z134" s="55" t="str">
        <f t="shared" si="374"/>
        <v/>
      </c>
      <c r="AA134" s="65" t="str">
        <f t="shared" si="375"/>
        <v/>
      </c>
      <c r="AB134" s="56" t="str">
        <f t="shared" si="16"/>
        <v/>
      </c>
      <c r="AC134" s="66" t="str">
        <f t="shared" si="376"/>
        <v/>
      </c>
      <c r="AD134" s="58" t="str">
        <f t="shared" si="377"/>
        <v/>
      </c>
      <c r="AE134" s="67" t="str">
        <f t="shared" si="378"/>
        <v/>
      </c>
      <c r="AF134" s="60" t="str">
        <f t="shared" si="379"/>
        <v/>
      </c>
      <c r="AG134" s="60" t="str">
        <f t="shared" si="380"/>
        <v/>
      </c>
      <c r="AH134" s="68" t="str">
        <f t="shared" si="381"/>
        <v/>
      </c>
      <c r="AI134" s="69" t="str">
        <f t="shared" si="23"/>
        <v/>
      </c>
      <c r="AJ134" s="63" t="str">
        <f t="shared" si="382"/>
        <v/>
      </c>
      <c r="AK134" s="63" t="str">
        <f t="shared" si="383"/>
        <v/>
      </c>
      <c r="AL134" s="63" t="str">
        <f t="shared" si="384"/>
        <v/>
      </c>
      <c r="AM134" s="63" t="str">
        <f t="shared" si="385"/>
        <v/>
      </c>
      <c r="AN134" s="63" t="str">
        <f t="shared" si="386"/>
        <v/>
      </c>
    </row>
    <row r="135" spans="1:40" ht="24.5" hidden="1" outlineLevel="1" thickTop="1" thickBot="1" x14ac:dyDescent="0.55000000000000004">
      <c r="C135" s="124"/>
      <c r="D135" s="125"/>
      <c r="E135" s="51"/>
      <c r="F135" s="52"/>
      <c r="G135" s="52"/>
      <c r="H135" s="51"/>
      <c r="I135" s="51"/>
      <c r="J135" s="53"/>
      <c r="K135" s="53"/>
      <c r="L135" s="54" t="str">
        <f t="shared" si="365"/>
        <v/>
      </c>
      <c r="M135" s="55" t="str">
        <f t="shared" si="366"/>
        <v/>
      </c>
      <c r="N135" s="56" t="str">
        <f t="shared" si="2"/>
        <v/>
      </c>
      <c r="O135" s="57" t="str">
        <f t="shared" si="367"/>
        <v/>
      </c>
      <c r="P135" s="58" t="str">
        <f t="shared" si="4"/>
        <v/>
      </c>
      <c r="Q135" s="59" t="str">
        <f t="shared" si="368"/>
        <v/>
      </c>
      <c r="R135" s="60" t="str">
        <f t="shared" si="6"/>
        <v/>
      </c>
      <c r="S135" s="55" t="str">
        <f t="shared" si="369"/>
        <v/>
      </c>
      <c r="T135" s="61" t="str">
        <f t="shared" si="370"/>
        <v/>
      </c>
      <c r="U135" s="62" t="str">
        <f t="shared" si="9"/>
        <v/>
      </c>
      <c r="V135" s="63" t="str">
        <f t="shared" si="371"/>
        <v/>
      </c>
      <c r="W135" s="64" t="str">
        <f t="shared" si="11"/>
        <v/>
      </c>
      <c r="X135" s="63" t="str">
        <f t="shared" si="372"/>
        <v/>
      </c>
      <c r="Y135" s="63" t="str">
        <f t="shared" si="373"/>
        <v/>
      </c>
      <c r="Z135" s="55" t="str">
        <f t="shared" si="374"/>
        <v/>
      </c>
      <c r="AA135" s="65" t="str">
        <f t="shared" si="375"/>
        <v/>
      </c>
      <c r="AB135" s="56" t="str">
        <f t="shared" si="16"/>
        <v/>
      </c>
      <c r="AC135" s="66" t="str">
        <f t="shared" si="376"/>
        <v/>
      </c>
      <c r="AD135" s="58" t="str">
        <f t="shared" si="377"/>
        <v/>
      </c>
      <c r="AE135" s="67" t="str">
        <f t="shared" si="378"/>
        <v/>
      </c>
      <c r="AF135" s="60" t="str">
        <f t="shared" si="379"/>
        <v/>
      </c>
      <c r="AG135" s="60" t="str">
        <f t="shared" si="380"/>
        <v/>
      </c>
      <c r="AH135" s="68" t="str">
        <f t="shared" si="381"/>
        <v/>
      </c>
      <c r="AI135" s="69" t="str">
        <f t="shared" si="23"/>
        <v/>
      </c>
      <c r="AJ135" s="63" t="str">
        <f t="shared" si="382"/>
        <v/>
      </c>
      <c r="AK135" s="63" t="str">
        <f t="shared" si="383"/>
        <v/>
      </c>
      <c r="AL135" s="63" t="str">
        <f t="shared" si="384"/>
        <v/>
      </c>
      <c r="AM135" s="63" t="str">
        <f t="shared" si="385"/>
        <v/>
      </c>
      <c r="AN135" s="63" t="str">
        <f t="shared" si="386"/>
        <v/>
      </c>
    </row>
    <row r="136" spans="1:40" ht="24.5" hidden="1" outlineLevel="1" thickTop="1" thickBot="1" x14ac:dyDescent="0.55000000000000004">
      <c r="C136" s="124"/>
      <c r="D136" s="125"/>
      <c r="E136" s="51"/>
      <c r="F136" s="52"/>
      <c r="G136" s="52"/>
      <c r="H136" s="51"/>
      <c r="I136" s="51"/>
      <c r="J136" s="53"/>
      <c r="K136" s="53"/>
      <c r="L136" s="54" t="str">
        <f t="shared" si="365"/>
        <v/>
      </c>
      <c r="M136" s="55" t="str">
        <f t="shared" si="366"/>
        <v/>
      </c>
      <c r="N136" s="56" t="str">
        <f t="shared" si="2"/>
        <v/>
      </c>
      <c r="O136" s="57" t="str">
        <f t="shared" si="367"/>
        <v/>
      </c>
      <c r="P136" s="58" t="str">
        <f t="shared" si="4"/>
        <v/>
      </c>
      <c r="Q136" s="59" t="str">
        <f t="shared" si="368"/>
        <v/>
      </c>
      <c r="R136" s="60" t="str">
        <f t="shared" si="6"/>
        <v/>
      </c>
      <c r="S136" s="55" t="str">
        <f t="shared" si="369"/>
        <v/>
      </c>
      <c r="T136" s="61" t="str">
        <f t="shared" si="370"/>
        <v/>
      </c>
      <c r="U136" s="62" t="str">
        <f t="shared" si="9"/>
        <v/>
      </c>
      <c r="V136" s="63" t="str">
        <f t="shared" si="371"/>
        <v/>
      </c>
      <c r="W136" s="64" t="str">
        <f t="shared" si="11"/>
        <v/>
      </c>
      <c r="X136" s="63" t="str">
        <f t="shared" si="372"/>
        <v/>
      </c>
      <c r="Y136" s="63" t="str">
        <f t="shared" si="373"/>
        <v/>
      </c>
      <c r="Z136" s="55" t="str">
        <f t="shared" si="374"/>
        <v/>
      </c>
      <c r="AA136" s="65" t="str">
        <f t="shared" si="375"/>
        <v/>
      </c>
      <c r="AB136" s="56" t="str">
        <f t="shared" si="16"/>
        <v/>
      </c>
      <c r="AC136" s="66" t="str">
        <f t="shared" si="376"/>
        <v/>
      </c>
      <c r="AD136" s="58" t="str">
        <f t="shared" si="377"/>
        <v/>
      </c>
      <c r="AE136" s="67" t="str">
        <f t="shared" si="378"/>
        <v/>
      </c>
      <c r="AF136" s="60" t="str">
        <f t="shared" si="379"/>
        <v/>
      </c>
      <c r="AG136" s="60" t="str">
        <f t="shared" si="380"/>
        <v/>
      </c>
      <c r="AH136" s="68" t="str">
        <f t="shared" si="381"/>
        <v/>
      </c>
      <c r="AI136" s="69" t="str">
        <f t="shared" si="23"/>
        <v/>
      </c>
      <c r="AJ136" s="63" t="str">
        <f t="shared" si="382"/>
        <v/>
      </c>
      <c r="AK136" s="63" t="str">
        <f t="shared" si="383"/>
        <v/>
      </c>
      <c r="AL136" s="63" t="str">
        <f t="shared" si="384"/>
        <v/>
      </c>
      <c r="AM136" s="63" t="str">
        <f t="shared" si="385"/>
        <v/>
      </c>
      <c r="AN136" s="63" t="str">
        <f t="shared" si="386"/>
        <v/>
      </c>
    </row>
    <row r="137" spans="1:40" ht="24.5" hidden="1" outlineLevel="1" thickTop="1" thickBot="1" x14ac:dyDescent="0.55000000000000004">
      <c r="C137" s="124"/>
      <c r="D137" s="125"/>
      <c r="E137" s="51"/>
      <c r="F137" s="52"/>
      <c r="G137" s="52"/>
      <c r="H137" s="51"/>
      <c r="I137" s="51"/>
      <c r="J137" s="53"/>
      <c r="K137" s="53"/>
      <c r="L137" s="54" t="str">
        <f t="shared" si="365"/>
        <v/>
      </c>
      <c r="M137" s="55" t="str">
        <f t="shared" si="366"/>
        <v/>
      </c>
      <c r="N137" s="56" t="str">
        <f t="shared" si="2"/>
        <v/>
      </c>
      <c r="O137" s="57" t="str">
        <f t="shared" si="367"/>
        <v/>
      </c>
      <c r="P137" s="58" t="str">
        <f t="shared" si="4"/>
        <v/>
      </c>
      <c r="Q137" s="59" t="str">
        <f t="shared" si="368"/>
        <v/>
      </c>
      <c r="R137" s="60" t="str">
        <f t="shared" si="6"/>
        <v/>
      </c>
      <c r="S137" s="55" t="str">
        <f t="shared" si="369"/>
        <v/>
      </c>
      <c r="T137" s="61" t="str">
        <f t="shared" si="370"/>
        <v/>
      </c>
      <c r="U137" s="62" t="str">
        <f t="shared" si="9"/>
        <v/>
      </c>
      <c r="V137" s="63" t="str">
        <f t="shared" si="371"/>
        <v/>
      </c>
      <c r="W137" s="64" t="str">
        <f t="shared" si="11"/>
        <v/>
      </c>
      <c r="X137" s="63" t="str">
        <f t="shared" si="372"/>
        <v/>
      </c>
      <c r="Y137" s="63" t="str">
        <f t="shared" si="373"/>
        <v/>
      </c>
      <c r="Z137" s="55" t="str">
        <f t="shared" si="374"/>
        <v/>
      </c>
      <c r="AA137" s="65" t="str">
        <f t="shared" si="375"/>
        <v/>
      </c>
      <c r="AB137" s="56" t="str">
        <f t="shared" si="16"/>
        <v/>
      </c>
      <c r="AC137" s="66" t="str">
        <f t="shared" si="376"/>
        <v/>
      </c>
      <c r="AD137" s="58" t="str">
        <f t="shared" si="377"/>
        <v/>
      </c>
      <c r="AE137" s="67" t="str">
        <f t="shared" si="378"/>
        <v/>
      </c>
      <c r="AF137" s="60" t="str">
        <f t="shared" si="379"/>
        <v/>
      </c>
      <c r="AG137" s="60" t="str">
        <f t="shared" si="380"/>
        <v/>
      </c>
      <c r="AH137" s="68" t="str">
        <f t="shared" si="381"/>
        <v/>
      </c>
      <c r="AI137" s="69" t="str">
        <f t="shared" si="23"/>
        <v/>
      </c>
      <c r="AJ137" s="63" t="str">
        <f t="shared" si="382"/>
        <v/>
      </c>
      <c r="AK137" s="63" t="str">
        <f t="shared" si="383"/>
        <v/>
      </c>
      <c r="AL137" s="63" t="str">
        <f t="shared" si="384"/>
        <v/>
      </c>
      <c r="AM137" s="63" t="str">
        <f t="shared" si="385"/>
        <v/>
      </c>
      <c r="AN137" s="63" t="str">
        <f t="shared" si="386"/>
        <v/>
      </c>
    </row>
    <row r="138" spans="1:40" ht="24.5" hidden="1" outlineLevel="1" thickTop="1" thickBot="1" x14ac:dyDescent="0.55000000000000004">
      <c r="C138" s="124"/>
      <c r="D138" s="125"/>
      <c r="E138" s="51"/>
      <c r="F138" s="52"/>
      <c r="G138" s="52"/>
      <c r="H138" s="51"/>
      <c r="I138" s="51"/>
      <c r="J138" s="53"/>
      <c r="K138" s="53"/>
      <c r="L138" s="54" t="str">
        <f t="shared" si="365"/>
        <v/>
      </c>
      <c r="M138" s="55" t="str">
        <f t="shared" si="366"/>
        <v/>
      </c>
      <c r="N138" s="56" t="str">
        <f t="shared" si="2"/>
        <v/>
      </c>
      <c r="O138" s="57" t="str">
        <f t="shared" si="367"/>
        <v/>
      </c>
      <c r="P138" s="58" t="str">
        <f t="shared" si="4"/>
        <v/>
      </c>
      <c r="Q138" s="59" t="str">
        <f t="shared" si="368"/>
        <v/>
      </c>
      <c r="R138" s="60" t="str">
        <f t="shared" si="6"/>
        <v/>
      </c>
      <c r="S138" s="55" t="str">
        <f t="shared" si="369"/>
        <v/>
      </c>
      <c r="T138" s="61" t="str">
        <f t="shared" si="370"/>
        <v/>
      </c>
      <c r="U138" s="62" t="str">
        <f t="shared" si="9"/>
        <v/>
      </c>
      <c r="V138" s="63" t="str">
        <f t="shared" si="371"/>
        <v/>
      </c>
      <c r="W138" s="64" t="str">
        <f t="shared" si="11"/>
        <v/>
      </c>
      <c r="X138" s="63" t="str">
        <f t="shared" si="372"/>
        <v/>
      </c>
      <c r="Y138" s="63" t="str">
        <f t="shared" si="373"/>
        <v/>
      </c>
      <c r="Z138" s="55" t="str">
        <f t="shared" si="374"/>
        <v/>
      </c>
      <c r="AA138" s="65" t="str">
        <f t="shared" si="375"/>
        <v/>
      </c>
      <c r="AB138" s="56" t="str">
        <f t="shared" si="16"/>
        <v/>
      </c>
      <c r="AC138" s="66" t="str">
        <f t="shared" si="376"/>
        <v/>
      </c>
      <c r="AD138" s="58" t="str">
        <f t="shared" si="377"/>
        <v/>
      </c>
      <c r="AE138" s="67" t="str">
        <f t="shared" si="378"/>
        <v/>
      </c>
      <c r="AF138" s="60" t="str">
        <f t="shared" si="379"/>
        <v/>
      </c>
      <c r="AG138" s="60" t="str">
        <f t="shared" si="380"/>
        <v/>
      </c>
      <c r="AH138" s="68" t="str">
        <f t="shared" si="381"/>
        <v/>
      </c>
      <c r="AI138" s="69" t="str">
        <f t="shared" si="23"/>
        <v/>
      </c>
      <c r="AJ138" s="63" t="str">
        <f t="shared" si="382"/>
        <v/>
      </c>
      <c r="AK138" s="63" t="str">
        <f t="shared" si="383"/>
        <v/>
      </c>
      <c r="AL138" s="63" t="str">
        <f t="shared" si="384"/>
        <v/>
      </c>
      <c r="AM138" s="63" t="str">
        <f t="shared" si="385"/>
        <v/>
      </c>
      <c r="AN138" s="63" t="str">
        <f t="shared" si="386"/>
        <v/>
      </c>
    </row>
    <row r="139" spans="1:40" ht="24.5" hidden="1" outlineLevel="1" thickTop="1" thickBot="1" x14ac:dyDescent="0.55000000000000004">
      <c r="C139" s="124"/>
      <c r="D139" s="125"/>
      <c r="E139" s="51"/>
      <c r="F139" s="52"/>
      <c r="G139" s="52"/>
      <c r="H139" s="51"/>
      <c r="I139" s="51"/>
      <c r="J139" s="53"/>
      <c r="K139" s="53"/>
      <c r="L139" s="54" t="str">
        <f t="shared" si="365"/>
        <v/>
      </c>
      <c r="M139" s="55" t="str">
        <f t="shared" si="366"/>
        <v/>
      </c>
      <c r="N139" s="56" t="str">
        <f t="shared" si="2"/>
        <v/>
      </c>
      <c r="O139" s="57" t="str">
        <f t="shared" si="367"/>
        <v/>
      </c>
      <c r="P139" s="58" t="str">
        <f t="shared" si="4"/>
        <v/>
      </c>
      <c r="Q139" s="59" t="str">
        <f t="shared" si="368"/>
        <v/>
      </c>
      <c r="R139" s="60" t="str">
        <f t="shared" si="6"/>
        <v/>
      </c>
      <c r="S139" s="55" t="str">
        <f t="shared" si="369"/>
        <v/>
      </c>
      <c r="T139" s="61" t="str">
        <f t="shared" si="370"/>
        <v/>
      </c>
      <c r="U139" s="62" t="str">
        <f t="shared" si="9"/>
        <v/>
      </c>
      <c r="V139" s="63" t="str">
        <f t="shared" si="371"/>
        <v/>
      </c>
      <c r="W139" s="64" t="str">
        <f t="shared" si="11"/>
        <v/>
      </c>
      <c r="X139" s="63" t="str">
        <f t="shared" si="372"/>
        <v/>
      </c>
      <c r="Y139" s="63" t="str">
        <f t="shared" si="373"/>
        <v/>
      </c>
      <c r="Z139" s="55" t="str">
        <f t="shared" si="374"/>
        <v/>
      </c>
      <c r="AA139" s="65" t="str">
        <f t="shared" si="375"/>
        <v/>
      </c>
      <c r="AB139" s="56" t="str">
        <f t="shared" si="16"/>
        <v/>
      </c>
      <c r="AC139" s="66" t="str">
        <f t="shared" si="376"/>
        <v/>
      </c>
      <c r="AD139" s="58" t="str">
        <f t="shared" si="377"/>
        <v/>
      </c>
      <c r="AE139" s="67" t="str">
        <f t="shared" si="378"/>
        <v/>
      </c>
      <c r="AF139" s="60" t="str">
        <f t="shared" si="379"/>
        <v/>
      </c>
      <c r="AG139" s="60" t="str">
        <f t="shared" si="380"/>
        <v/>
      </c>
      <c r="AH139" s="68" t="str">
        <f t="shared" si="381"/>
        <v/>
      </c>
      <c r="AI139" s="69" t="str">
        <f t="shared" si="23"/>
        <v/>
      </c>
      <c r="AJ139" s="63" t="str">
        <f t="shared" si="382"/>
        <v/>
      </c>
      <c r="AK139" s="63" t="str">
        <f t="shared" si="383"/>
        <v/>
      </c>
      <c r="AL139" s="63" t="str">
        <f t="shared" si="384"/>
        <v/>
      </c>
      <c r="AM139" s="63" t="str">
        <f t="shared" si="385"/>
        <v/>
      </c>
      <c r="AN139" s="63" t="str">
        <f t="shared" si="386"/>
        <v/>
      </c>
    </row>
    <row r="140" spans="1:40" ht="24" customHeight="1" collapsed="1" thickTop="1" x14ac:dyDescent="0.6">
      <c r="A140" s="94"/>
      <c r="B140" s="94"/>
      <c r="C140" s="94"/>
      <c r="D140" s="94"/>
      <c r="E140" s="94"/>
      <c r="F140" s="94"/>
      <c r="G140" s="94"/>
      <c r="H140" s="94"/>
      <c r="I140" s="94"/>
      <c r="J140" s="94"/>
      <c r="K140" s="94"/>
      <c r="L140" s="98" t="str">
        <f ca="1">_xlfn.CONCAT("]}, // ULTIMA LINEA DEL CANTO: ",L1)</f>
        <v>]}, // ULTIMA LINEA DEL CANTO: LETANÍAS PENITENCIALES I</v>
      </c>
      <c r="M140" s="94"/>
    </row>
    <row r="141" spans="1:40" ht="20.5" x14ac:dyDescent="0.35">
      <c r="L141" s="99" t="s">
        <v>1012</v>
      </c>
      <c r="M141" s="100"/>
    </row>
    <row r="142" spans="1:40" ht="15" hidden="1" outlineLevel="1" thickBot="1" x14ac:dyDescent="0.4">
      <c r="M142" s="100"/>
    </row>
    <row r="143" spans="1:40" ht="26.5" hidden="1" outlineLevel="1" thickTop="1" thickBot="1" x14ac:dyDescent="0.55000000000000004">
      <c r="A143" s="72"/>
      <c r="B143" s="72"/>
      <c r="C143" s="72"/>
      <c r="D143" s="73"/>
      <c r="E143" s="73"/>
      <c r="F143" s="73"/>
      <c r="G143" s="73"/>
      <c r="H143" s="73"/>
      <c r="I143" s="73"/>
      <c r="J143" s="73"/>
      <c r="K143" s="73"/>
      <c r="L143" s="74" t="s">
        <v>997</v>
      </c>
      <c r="M143" s="55"/>
      <c r="N143" s="56"/>
      <c r="O143" s="57"/>
      <c r="P143" s="58"/>
      <c r="Q143" s="59"/>
      <c r="R143" s="60" t="str">
        <f t="shared" ref="R143:R152" si="387">IF(N143="Do",10,IF(N143="Re",22,IF(N143="Mi",20,IF(N143="Fa",20,IF(N143="Sol",14,IF(N143="La",20,IF(N143="Si",20,IF(N143="Do#",14,IF(N143="Fa#",15,IF(N143="Sol#",20,IF(N143="Si♭",17,"")))))))))))</f>
        <v/>
      </c>
      <c r="S143" s="55"/>
      <c r="T143" s="61"/>
      <c r="U143" s="62"/>
      <c r="V143" s="63"/>
      <c r="W143" s="64"/>
      <c r="X143" s="63"/>
      <c r="Y143" s="63"/>
      <c r="Z143" s="55"/>
      <c r="AA143" s="65"/>
      <c r="AB143" s="56"/>
      <c r="AC143" s="66"/>
      <c r="AD143" s="58"/>
      <c r="AE143" s="67"/>
      <c r="AF143" s="60"/>
      <c r="AG143" s="60"/>
      <c r="AH143" s="68"/>
      <c r="AI143" s="69"/>
      <c r="AJ143" s="63"/>
      <c r="AK143" s="63"/>
      <c r="AL143" s="63"/>
      <c r="AM143" s="63"/>
      <c r="AN143" s="63"/>
    </row>
    <row r="144" spans="1:40" ht="24.5" hidden="1" outlineLevel="1" thickTop="1" thickBot="1" x14ac:dyDescent="0.55000000000000004">
      <c r="C144" s="78" t="s">
        <v>999</v>
      </c>
      <c r="D144" s="79"/>
      <c r="E144" s="79"/>
      <c r="F144" s="79"/>
      <c r="G144" s="79"/>
      <c r="H144" s="79"/>
      <c r="I144" s="79"/>
      <c r="J144" s="79"/>
      <c r="K144" s="79"/>
      <c r="L144" s="134" t="s">
        <v>1000</v>
      </c>
      <c r="M144" s="55" t="str">
        <f t="shared" ref="M144:M151" si="388">IF(N144="","","(")</f>
        <v/>
      </c>
      <c r="N144" s="56" t="str">
        <f t="shared" ref="N144:N151" si="389">IF(D144="","",D144)</f>
        <v/>
      </c>
      <c r="O144" s="57" t="str">
        <f t="shared" ref="O144:O151" si="390">IF(N144="","",",")</f>
        <v/>
      </c>
      <c r="P144" s="58" t="str">
        <f t="shared" ref="P144:P151" si="391">IF(E144="","",E144)</f>
        <v/>
      </c>
      <c r="Q144" s="59" t="str">
        <f t="shared" ref="Q144:Q151" si="392">IF(N144="","",",")</f>
        <v/>
      </c>
      <c r="R144" s="60" t="str">
        <f t="shared" si="387"/>
        <v/>
      </c>
      <c r="S144" s="55" t="str">
        <f t="shared" ref="S144:S151" si="393">IF(N144="","",")")</f>
        <v/>
      </c>
      <c r="T144" s="61" t="str">
        <f t="shared" ref="T144:T151" si="394">IF(U144="","","(")</f>
        <v/>
      </c>
      <c r="U144" s="62" t="str">
        <f t="shared" ref="U144:U151" si="395">IF(F144="","",F144)</f>
        <v/>
      </c>
      <c r="V144" s="63" t="str">
        <f t="shared" ref="V144:V151" si="396">IF(U144="","",",")</f>
        <v/>
      </c>
      <c r="W144" s="64" t="str">
        <f t="shared" ref="W144:W151" si="397">IF(G144="","",G144)</f>
        <v/>
      </c>
      <c r="X144" s="63" t="str">
        <f t="shared" ref="X144:X151" si="398">IF(U144="","",",")</f>
        <v/>
      </c>
      <c r="Y144" s="63" t="str">
        <f t="shared" ref="Y144:Y151" si="399">IF(U144="","",250)</f>
        <v/>
      </c>
      <c r="Z144" s="55" t="str">
        <f t="shared" ref="Z144:Z151" si="400">IF(U144="","",")")</f>
        <v/>
      </c>
      <c r="AA144" s="65" t="str">
        <f t="shared" ref="AA144:AA151" si="401">IF(AB144="","","(")</f>
        <v/>
      </c>
      <c r="AB144" s="56" t="str">
        <f t="shared" ref="AB144:AB151" si="402">IF(H144="","",H144)</f>
        <v/>
      </c>
      <c r="AC144" s="66" t="str">
        <f t="shared" ref="AC144:AC151" si="403">IF(AB144="","",",")</f>
        <v/>
      </c>
      <c r="AD144" s="58" t="str">
        <f t="shared" ref="AD144:AD151" si="404">IF(I144="","",I144)</f>
        <v/>
      </c>
      <c r="AE144" s="67" t="str">
        <f t="shared" ref="AE144:AE151" si="405">IF(AB144="","",",")</f>
        <v/>
      </c>
      <c r="AF144" s="60" t="str">
        <f t="shared" ref="AF144:AF151" si="406">IF(AB144="","",350)</f>
        <v/>
      </c>
      <c r="AG144" s="60" t="str">
        <f t="shared" ref="AG144:AG151" si="407">IF(AB144="","",")")</f>
        <v/>
      </c>
      <c r="AH144" s="68" t="str">
        <f t="shared" ref="AH144:AH151" si="408">IF(AI144="","","(")</f>
        <v/>
      </c>
      <c r="AI144" s="69" t="str">
        <f t="shared" ref="AI144:AI151" si="409">IF(J144="","",J144)</f>
        <v/>
      </c>
      <c r="AJ144" s="63" t="str">
        <f t="shared" ref="AJ144:AJ151" si="410">IF(AI144="","",",")</f>
        <v/>
      </c>
      <c r="AK144" s="63" t="str">
        <f t="shared" ref="AK144:AK151" si="411">IF(K144="","",K144)</f>
        <v/>
      </c>
      <c r="AL144" s="63" t="str">
        <f t="shared" ref="AL144:AL151" si="412">IF(AI144="","",",")</f>
        <v/>
      </c>
      <c r="AM144" s="63" t="str">
        <f t="shared" ref="AM144:AM151" si="413">IF(AI144="","",450)</f>
        <v/>
      </c>
      <c r="AN144" s="63" t="str">
        <f t="shared" ref="AN144:AN151" si="414">IF(AI144="","",")")</f>
        <v/>
      </c>
    </row>
    <row r="145" spans="1:40" ht="24.5" hidden="1" outlineLevel="1" thickTop="1" thickBot="1" x14ac:dyDescent="0.55000000000000004">
      <c r="B145" t="s">
        <v>1001</v>
      </c>
      <c r="C145" s="81" t="s">
        <v>1002</v>
      </c>
      <c r="D145" s="82"/>
      <c r="E145" s="82"/>
      <c r="F145" s="82"/>
      <c r="G145" s="82"/>
      <c r="H145" s="82"/>
      <c r="I145" s="82"/>
      <c r="J145" s="82"/>
      <c r="K145" s="82"/>
      <c r="L145" s="135" t="str">
        <f>IF(C145="","",_xlfn.CONCAT("       triggerLine: ","""",C145,", ",M145:AN145,""", sC: ","""",B145,""", lines: ["))</f>
        <v xml:space="preserve">       triggerLine: "ASAMBLEA UNO, ", sC: "ta as", lines: [</v>
      </c>
      <c r="M145" s="55" t="str">
        <f t="shared" si="388"/>
        <v/>
      </c>
      <c r="N145" s="56" t="str">
        <f t="shared" si="389"/>
        <v/>
      </c>
      <c r="O145" s="57" t="str">
        <f t="shared" si="390"/>
        <v/>
      </c>
      <c r="P145" s="58" t="str">
        <f t="shared" si="391"/>
        <v/>
      </c>
      <c r="Q145" s="59" t="str">
        <f t="shared" si="392"/>
        <v/>
      </c>
      <c r="R145" s="60" t="str">
        <f t="shared" si="387"/>
        <v/>
      </c>
      <c r="S145" s="55" t="str">
        <f t="shared" si="393"/>
        <v/>
      </c>
      <c r="T145" s="61" t="str">
        <f t="shared" si="394"/>
        <v/>
      </c>
      <c r="U145" s="62" t="str">
        <f t="shared" si="395"/>
        <v/>
      </c>
      <c r="V145" s="63" t="str">
        <f t="shared" si="396"/>
        <v/>
      </c>
      <c r="W145" s="64" t="str">
        <f t="shared" si="397"/>
        <v/>
      </c>
      <c r="X145" s="63" t="str">
        <f t="shared" si="398"/>
        <v/>
      </c>
      <c r="Y145" s="63" t="str">
        <f t="shared" si="399"/>
        <v/>
      </c>
      <c r="Z145" s="55" t="str">
        <f t="shared" si="400"/>
        <v/>
      </c>
      <c r="AA145" s="65" t="str">
        <f t="shared" si="401"/>
        <v/>
      </c>
      <c r="AB145" s="56" t="str">
        <f t="shared" si="402"/>
        <v/>
      </c>
      <c r="AC145" s="66" t="str">
        <f t="shared" si="403"/>
        <v/>
      </c>
      <c r="AD145" s="58" t="str">
        <f t="shared" si="404"/>
        <v/>
      </c>
      <c r="AE145" s="67" t="str">
        <f t="shared" si="405"/>
        <v/>
      </c>
      <c r="AF145" s="60" t="str">
        <f t="shared" si="406"/>
        <v/>
      </c>
      <c r="AG145" s="60" t="str">
        <f t="shared" si="407"/>
        <v/>
      </c>
      <c r="AH145" s="68" t="str">
        <f t="shared" si="408"/>
        <v/>
      </c>
      <c r="AI145" s="69" t="str">
        <f t="shared" si="409"/>
        <v/>
      </c>
      <c r="AJ145" s="63" t="str">
        <f t="shared" si="410"/>
        <v/>
      </c>
      <c r="AK145" s="63" t="str">
        <f t="shared" si="411"/>
        <v/>
      </c>
      <c r="AL145" s="63" t="str">
        <f t="shared" si="412"/>
        <v/>
      </c>
      <c r="AM145" s="63" t="str">
        <f t="shared" si="413"/>
        <v/>
      </c>
      <c r="AN145" s="63" t="str">
        <f t="shared" si="414"/>
        <v/>
      </c>
    </row>
    <row r="146" spans="1:40" ht="24.5" hidden="1" outlineLevel="1" thickTop="1" thickBot="1" x14ac:dyDescent="0.55000000000000004">
      <c r="B146" t="s">
        <v>1003</v>
      </c>
      <c r="C146" s="84" t="s">
        <v>1004</v>
      </c>
      <c r="D146" s="85"/>
      <c r="E146" s="85"/>
      <c r="F146" s="85"/>
      <c r="G146" s="85"/>
      <c r="H146" s="86"/>
      <c r="I146" s="86"/>
      <c r="J146" s="86"/>
      <c r="K146" s="86"/>
      <c r="L146" s="136" t="str">
        <f>IF(C146="","",_xlfn.CONCAT("            { line: ","""",C146,", ",M146:AN146,""", sC: ","""",B146,"""},"))</f>
        <v xml:space="preserve">            { line: "ASAMBLEA DOS, ", sC: "as"},</v>
      </c>
      <c r="M146" s="55" t="str">
        <f t="shared" si="388"/>
        <v/>
      </c>
      <c r="N146" s="56" t="str">
        <f t="shared" si="389"/>
        <v/>
      </c>
      <c r="O146" s="57" t="str">
        <f t="shared" si="390"/>
        <v/>
      </c>
      <c r="P146" s="58" t="str">
        <f t="shared" si="391"/>
        <v/>
      </c>
      <c r="Q146" s="59" t="str">
        <f t="shared" si="392"/>
        <v/>
      </c>
      <c r="R146" s="60" t="str">
        <f t="shared" si="387"/>
        <v/>
      </c>
      <c r="S146" s="55" t="str">
        <f t="shared" si="393"/>
        <v/>
      </c>
      <c r="T146" s="61" t="str">
        <f t="shared" si="394"/>
        <v/>
      </c>
      <c r="U146" s="62" t="str">
        <f t="shared" si="395"/>
        <v/>
      </c>
      <c r="V146" s="63" t="str">
        <f t="shared" si="396"/>
        <v/>
      </c>
      <c r="W146" s="64" t="str">
        <f t="shared" si="397"/>
        <v/>
      </c>
      <c r="X146" s="63" t="str">
        <f t="shared" si="398"/>
        <v/>
      </c>
      <c r="Y146" s="63" t="str">
        <f t="shared" si="399"/>
        <v/>
      </c>
      <c r="Z146" s="55" t="str">
        <f t="shared" si="400"/>
        <v/>
      </c>
      <c r="AA146" s="65" t="str">
        <f t="shared" si="401"/>
        <v/>
      </c>
      <c r="AB146" s="56" t="str">
        <f t="shared" si="402"/>
        <v/>
      </c>
      <c r="AC146" s="66" t="str">
        <f t="shared" si="403"/>
        <v/>
      </c>
      <c r="AD146" s="58" t="str">
        <f t="shared" si="404"/>
        <v/>
      </c>
      <c r="AE146" s="67" t="str">
        <f t="shared" si="405"/>
        <v/>
      </c>
      <c r="AF146" s="60" t="str">
        <f t="shared" si="406"/>
        <v/>
      </c>
      <c r="AG146" s="60" t="str">
        <f t="shared" si="407"/>
        <v/>
      </c>
      <c r="AH146" s="68" t="str">
        <f t="shared" si="408"/>
        <v/>
      </c>
      <c r="AI146" s="69" t="str">
        <f t="shared" si="409"/>
        <v/>
      </c>
      <c r="AJ146" s="63" t="str">
        <f t="shared" si="410"/>
        <v/>
      </c>
      <c r="AK146" s="63" t="str">
        <f t="shared" si="411"/>
        <v/>
      </c>
      <c r="AL146" s="63" t="str">
        <f t="shared" si="412"/>
        <v/>
      </c>
      <c r="AM146" s="63" t="str">
        <f t="shared" si="413"/>
        <v/>
      </c>
      <c r="AN146" s="63" t="str">
        <f t="shared" si="414"/>
        <v/>
      </c>
    </row>
    <row r="147" spans="1:40" ht="24.5" hidden="1" outlineLevel="1" thickTop="1" thickBot="1" x14ac:dyDescent="0.55000000000000004">
      <c r="B147" t="s">
        <v>1003</v>
      </c>
      <c r="C147" s="84" t="s">
        <v>1005</v>
      </c>
      <c r="D147" s="88"/>
      <c r="E147" s="88"/>
      <c r="F147" s="88"/>
      <c r="G147" s="88"/>
      <c r="H147" s="89"/>
      <c r="I147" s="89"/>
      <c r="J147" s="89"/>
      <c r="K147" s="89"/>
      <c r="L147" s="136" t="str">
        <f>IF(C147="","",_xlfn.CONCAT("            { line: ","""",C147,", ",M147:AN147,""", sC: ","""",B147,"""},"))</f>
        <v xml:space="preserve">            { line: "ASAMBLEA TRES, ", sC: "as"},</v>
      </c>
      <c r="M147" s="55" t="str">
        <f t="shared" si="388"/>
        <v/>
      </c>
      <c r="N147" s="56" t="str">
        <f t="shared" si="389"/>
        <v/>
      </c>
      <c r="O147" s="57" t="str">
        <f t="shared" si="390"/>
        <v/>
      </c>
      <c r="P147" s="58" t="str">
        <f t="shared" si="391"/>
        <v/>
      </c>
      <c r="Q147" s="59" t="str">
        <f t="shared" si="392"/>
        <v/>
      </c>
      <c r="R147" s="60" t="str">
        <f t="shared" si="387"/>
        <v/>
      </c>
      <c r="S147" s="55" t="str">
        <f t="shared" si="393"/>
        <v/>
      </c>
      <c r="T147" s="61" t="str">
        <f t="shared" si="394"/>
        <v/>
      </c>
      <c r="U147" s="62" t="str">
        <f t="shared" si="395"/>
        <v/>
      </c>
      <c r="V147" s="63" t="str">
        <f t="shared" si="396"/>
        <v/>
      </c>
      <c r="W147" s="64" t="str">
        <f t="shared" si="397"/>
        <v/>
      </c>
      <c r="X147" s="63" t="str">
        <f t="shared" si="398"/>
        <v/>
      </c>
      <c r="Y147" s="63" t="str">
        <f t="shared" si="399"/>
        <v/>
      </c>
      <c r="Z147" s="55" t="str">
        <f t="shared" si="400"/>
        <v/>
      </c>
      <c r="AA147" s="65" t="str">
        <f t="shared" si="401"/>
        <v/>
      </c>
      <c r="AB147" s="56" t="str">
        <f t="shared" si="402"/>
        <v/>
      </c>
      <c r="AC147" s="66" t="str">
        <f t="shared" si="403"/>
        <v/>
      </c>
      <c r="AD147" s="58" t="str">
        <f t="shared" si="404"/>
        <v/>
      </c>
      <c r="AE147" s="67" t="str">
        <f t="shared" si="405"/>
        <v/>
      </c>
      <c r="AF147" s="60" t="str">
        <f t="shared" si="406"/>
        <v/>
      </c>
      <c r="AG147" s="60" t="str">
        <f t="shared" si="407"/>
        <v/>
      </c>
      <c r="AH147" s="68" t="str">
        <f t="shared" si="408"/>
        <v/>
      </c>
      <c r="AI147" s="69" t="str">
        <f t="shared" si="409"/>
        <v/>
      </c>
      <c r="AJ147" s="63" t="str">
        <f t="shared" si="410"/>
        <v/>
      </c>
      <c r="AK147" s="63" t="str">
        <f t="shared" si="411"/>
        <v/>
      </c>
      <c r="AL147" s="63" t="str">
        <f t="shared" si="412"/>
        <v/>
      </c>
      <c r="AM147" s="63" t="str">
        <f t="shared" si="413"/>
        <v/>
      </c>
      <c r="AN147" s="63" t="str">
        <f t="shared" si="414"/>
        <v/>
      </c>
    </row>
    <row r="148" spans="1:40" ht="24.5" hidden="1" outlineLevel="1" thickTop="1" thickBot="1" x14ac:dyDescent="0.55000000000000004">
      <c r="B148" t="s">
        <v>1003</v>
      </c>
      <c r="C148" s="84" t="s">
        <v>1006</v>
      </c>
      <c r="D148" s="85"/>
      <c r="E148" s="85"/>
      <c r="F148" s="85"/>
      <c r="G148" s="85"/>
      <c r="H148" s="86"/>
      <c r="I148" s="86"/>
      <c r="J148" s="86"/>
      <c r="K148" s="86"/>
      <c r="L148" s="136" t="str">
        <f>IF(C148="","",_xlfn.CONCAT("            { line: ","""",C148,", ",M148:AN148,""", sC: ","""",B148,"""},"))</f>
        <v xml:space="preserve">            { line: "ASAMBLEA CUATRO, ", sC: "as"},</v>
      </c>
      <c r="M148" s="55" t="str">
        <f t="shared" si="388"/>
        <v/>
      </c>
      <c r="N148" s="56" t="str">
        <f t="shared" si="389"/>
        <v/>
      </c>
      <c r="O148" s="57" t="str">
        <f t="shared" si="390"/>
        <v/>
      </c>
      <c r="P148" s="58" t="str">
        <f t="shared" si="391"/>
        <v/>
      </c>
      <c r="Q148" s="59" t="str">
        <f t="shared" si="392"/>
        <v/>
      </c>
      <c r="R148" s="60" t="str">
        <f t="shared" si="387"/>
        <v/>
      </c>
      <c r="S148" s="55" t="str">
        <f t="shared" si="393"/>
        <v/>
      </c>
      <c r="T148" s="61" t="str">
        <f t="shared" si="394"/>
        <v/>
      </c>
      <c r="U148" s="62" t="str">
        <f t="shared" si="395"/>
        <v/>
      </c>
      <c r="V148" s="63" t="str">
        <f t="shared" si="396"/>
        <v/>
      </c>
      <c r="W148" s="64" t="str">
        <f t="shared" si="397"/>
        <v/>
      </c>
      <c r="X148" s="63" t="str">
        <f t="shared" si="398"/>
        <v/>
      </c>
      <c r="Y148" s="63" t="str">
        <f t="shared" si="399"/>
        <v/>
      </c>
      <c r="Z148" s="55" t="str">
        <f t="shared" si="400"/>
        <v/>
      </c>
      <c r="AA148" s="65" t="str">
        <f t="shared" si="401"/>
        <v/>
      </c>
      <c r="AB148" s="56" t="str">
        <f t="shared" si="402"/>
        <v/>
      </c>
      <c r="AC148" s="66" t="str">
        <f t="shared" si="403"/>
        <v/>
      </c>
      <c r="AD148" s="58" t="str">
        <f t="shared" si="404"/>
        <v/>
      </c>
      <c r="AE148" s="67" t="str">
        <f t="shared" si="405"/>
        <v/>
      </c>
      <c r="AF148" s="60" t="str">
        <f t="shared" si="406"/>
        <v/>
      </c>
      <c r="AG148" s="60" t="str">
        <f t="shared" si="407"/>
        <v/>
      </c>
      <c r="AH148" s="68" t="str">
        <f t="shared" si="408"/>
        <v/>
      </c>
      <c r="AI148" s="69" t="str">
        <f t="shared" si="409"/>
        <v/>
      </c>
      <c r="AJ148" s="63" t="str">
        <f t="shared" si="410"/>
        <v/>
      </c>
      <c r="AK148" s="63" t="str">
        <f t="shared" si="411"/>
        <v/>
      </c>
      <c r="AL148" s="63" t="str">
        <f t="shared" si="412"/>
        <v/>
      </c>
      <c r="AM148" s="63" t="str">
        <f t="shared" si="413"/>
        <v/>
      </c>
      <c r="AN148" s="63" t="str">
        <f t="shared" si="414"/>
        <v/>
      </c>
    </row>
    <row r="149" spans="1:40" ht="24.5" hidden="1" outlineLevel="1" thickTop="1" thickBot="1" x14ac:dyDescent="0.55000000000000004">
      <c r="B149" t="s">
        <v>1003</v>
      </c>
      <c r="C149" s="84" t="s">
        <v>1007</v>
      </c>
      <c r="D149" s="88"/>
      <c r="E149" s="88"/>
      <c r="F149" s="88"/>
      <c r="G149" s="88"/>
      <c r="H149" s="89"/>
      <c r="I149" s="89"/>
      <c r="J149" s="89"/>
      <c r="K149" s="89"/>
      <c r="L149" s="136" t="str">
        <f>IF(C149="","",_xlfn.CONCAT("            { line: ","""",C149,", ",M149:AN149,""", sC: ","""",B149,"""},"))</f>
        <v xml:space="preserve">            { line: "ASAMBLEA CISCO, ", sC: "as"},</v>
      </c>
      <c r="M149" s="55" t="str">
        <f t="shared" si="388"/>
        <v/>
      </c>
      <c r="N149" s="56" t="str">
        <f t="shared" si="389"/>
        <v/>
      </c>
      <c r="O149" s="57" t="str">
        <f t="shared" si="390"/>
        <v/>
      </c>
      <c r="P149" s="58" t="str">
        <f t="shared" si="391"/>
        <v/>
      </c>
      <c r="Q149" s="59" t="str">
        <f t="shared" si="392"/>
        <v/>
      </c>
      <c r="R149" s="60" t="str">
        <f t="shared" si="387"/>
        <v/>
      </c>
      <c r="S149" s="55" t="str">
        <f t="shared" si="393"/>
        <v/>
      </c>
      <c r="T149" s="61" t="str">
        <f t="shared" si="394"/>
        <v/>
      </c>
      <c r="U149" s="62" t="str">
        <f t="shared" si="395"/>
        <v/>
      </c>
      <c r="V149" s="63" t="str">
        <f t="shared" si="396"/>
        <v/>
      </c>
      <c r="W149" s="64" t="str">
        <f t="shared" si="397"/>
        <v/>
      </c>
      <c r="X149" s="63" t="str">
        <f t="shared" si="398"/>
        <v/>
      </c>
      <c r="Y149" s="63" t="str">
        <f t="shared" si="399"/>
        <v/>
      </c>
      <c r="Z149" s="55" t="str">
        <f t="shared" si="400"/>
        <v/>
      </c>
      <c r="AA149" s="65" t="str">
        <f t="shared" si="401"/>
        <v/>
      </c>
      <c r="AB149" s="56" t="str">
        <f t="shared" si="402"/>
        <v/>
      </c>
      <c r="AC149" s="66" t="str">
        <f t="shared" si="403"/>
        <v/>
      </c>
      <c r="AD149" s="58" t="str">
        <f t="shared" si="404"/>
        <v/>
      </c>
      <c r="AE149" s="67" t="str">
        <f t="shared" si="405"/>
        <v/>
      </c>
      <c r="AF149" s="60" t="str">
        <f t="shared" si="406"/>
        <v/>
      </c>
      <c r="AG149" s="60" t="str">
        <f t="shared" si="407"/>
        <v/>
      </c>
      <c r="AH149" s="68" t="str">
        <f t="shared" si="408"/>
        <v/>
      </c>
      <c r="AI149" s="69" t="str">
        <f t="shared" si="409"/>
        <v/>
      </c>
      <c r="AJ149" s="63" t="str">
        <f t="shared" si="410"/>
        <v/>
      </c>
      <c r="AK149" s="63" t="str">
        <f t="shared" si="411"/>
        <v/>
      </c>
      <c r="AL149" s="63" t="str">
        <f t="shared" si="412"/>
        <v/>
      </c>
      <c r="AM149" s="63" t="str">
        <f t="shared" si="413"/>
        <v/>
      </c>
      <c r="AN149" s="63" t="str">
        <f t="shared" si="414"/>
        <v/>
      </c>
    </row>
    <row r="150" spans="1:40" ht="24.5" hidden="1" outlineLevel="1" thickTop="1" thickBot="1" x14ac:dyDescent="0.55000000000000004">
      <c r="B150" t="s">
        <v>1003</v>
      </c>
      <c r="C150" s="84" t="s">
        <v>1008</v>
      </c>
      <c r="D150" s="90"/>
      <c r="E150" s="90"/>
      <c r="F150" s="90"/>
      <c r="G150" s="90"/>
      <c r="H150" s="91"/>
      <c r="I150" s="91"/>
      <c r="J150" s="91"/>
      <c r="K150" s="91"/>
      <c r="L150" s="136" t="str">
        <f>IF(C150="","",_xlfn.CONCAT("            { line: ","""",C150,", ",M150:AN150,""", sC: ","""",B150,"""},"))</f>
        <v xml:space="preserve">            { line: "ASAMBLEA SEIS, ", sC: "as"},</v>
      </c>
      <c r="M150" s="55" t="str">
        <f t="shared" si="388"/>
        <v/>
      </c>
      <c r="N150" s="56" t="str">
        <f t="shared" si="389"/>
        <v/>
      </c>
      <c r="O150" s="57" t="str">
        <f t="shared" si="390"/>
        <v/>
      </c>
      <c r="P150" s="58" t="str">
        <f t="shared" si="391"/>
        <v/>
      </c>
      <c r="Q150" s="59" t="str">
        <f t="shared" si="392"/>
        <v/>
      </c>
      <c r="R150" s="60" t="str">
        <f t="shared" si="387"/>
        <v/>
      </c>
      <c r="S150" s="55" t="str">
        <f t="shared" si="393"/>
        <v/>
      </c>
      <c r="T150" s="61" t="str">
        <f t="shared" si="394"/>
        <v/>
      </c>
      <c r="U150" s="62" t="str">
        <f t="shared" si="395"/>
        <v/>
      </c>
      <c r="V150" s="63" t="str">
        <f t="shared" si="396"/>
        <v/>
      </c>
      <c r="W150" s="64" t="str">
        <f t="shared" si="397"/>
        <v/>
      </c>
      <c r="X150" s="63" t="str">
        <f t="shared" si="398"/>
        <v/>
      </c>
      <c r="Y150" s="63" t="str">
        <f t="shared" si="399"/>
        <v/>
      </c>
      <c r="Z150" s="55" t="str">
        <f t="shared" si="400"/>
        <v/>
      </c>
      <c r="AA150" s="65" t="str">
        <f t="shared" si="401"/>
        <v/>
      </c>
      <c r="AB150" s="56" t="str">
        <f t="shared" si="402"/>
        <v/>
      </c>
      <c r="AC150" s="66" t="str">
        <f t="shared" si="403"/>
        <v/>
      </c>
      <c r="AD150" s="58" t="str">
        <f t="shared" si="404"/>
        <v/>
      </c>
      <c r="AE150" s="67" t="str">
        <f t="shared" si="405"/>
        <v/>
      </c>
      <c r="AF150" s="60" t="str">
        <f t="shared" si="406"/>
        <v/>
      </c>
      <c r="AG150" s="60" t="str">
        <f t="shared" si="407"/>
        <v/>
      </c>
      <c r="AH150" s="68" t="str">
        <f t="shared" si="408"/>
        <v/>
      </c>
      <c r="AI150" s="69" t="str">
        <f t="shared" si="409"/>
        <v/>
      </c>
      <c r="AJ150" s="63" t="str">
        <f t="shared" si="410"/>
        <v/>
      </c>
      <c r="AK150" s="63" t="str">
        <f t="shared" si="411"/>
        <v/>
      </c>
      <c r="AL150" s="63" t="str">
        <f t="shared" si="412"/>
        <v/>
      </c>
      <c r="AM150" s="63" t="str">
        <f t="shared" si="413"/>
        <v/>
      </c>
      <c r="AN150" s="63" t="str">
        <f t="shared" si="414"/>
        <v/>
      </c>
    </row>
    <row r="151" spans="1:40" ht="24.5" hidden="1" outlineLevel="1" thickTop="1" thickBot="1" x14ac:dyDescent="0.55000000000000004">
      <c r="B151" t="s">
        <v>1003</v>
      </c>
      <c r="C151" s="92" t="s">
        <v>1009</v>
      </c>
      <c r="D151" s="82"/>
      <c r="E151" s="82"/>
      <c r="F151" s="82"/>
      <c r="G151" s="82"/>
      <c r="H151" s="82"/>
      <c r="I151" s="82"/>
      <c r="J151" s="82"/>
      <c r="K151" s="82"/>
      <c r="L151" s="137" t="str">
        <f>IF(C151="","",_xlfn.CONCAT("            { line: ","""",C151,", ",M151:AN151,""", sC: ","""",B151,"""},  ]},"))</f>
        <v xml:space="preserve">            { line: "ASAMBLEA CIERRE, ", sC: "as"},  ]},</v>
      </c>
      <c r="M151" s="55" t="str">
        <f t="shared" si="388"/>
        <v/>
      </c>
      <c r="N151" s="56" t="str">
        <f t="shared" si="389"/>
        <v/>
      </c>
      <c r="O151" s="57" t="str">
        <f t="shared" si="390"/>
        <v/>
      </c>
      <c r="P151" s="58" t="str">
        <f t="shared" si="391"/>
        <v/>
      </c>
      <c r="Q151" s="59" t="str">
        <f t="shared" si="392"/>
        <v/>
      </c>
      <c r="R151" s="60" t="str">
        <f t="shared" si="387"/>
        <v/>
      </c>
      <c r="S151" s="55" t="str">
        <f t="shared" si="393"/>
        <v/>
      </c>
      <c r="T151" s="61" t="str">
        <f t="shared" si="394"/>
        <v/>
      </c>
      <c r="U151" s="62" t="str">
        <f t="shared" si="395"/>
        <v/>
      </c>
      <c r="V151" s="63" t="str">
        <f t="shared" si="396"/>
        <v/>
      </c>
      <c r="W151" s="64" t="str">
        <f t="shared" si="397"/>
        <v/>
      </c>
      <c r="X151" s="63" t="str">
        <f t="shared" si="398"/>
        <v/>
      </c>
      <c r="Y151" s="63" t="str">
        <f t="shared" si="399"/>
        <v/>
      </c>
      <c r="Z151" s="55" t="str">
        <f t="shared" si="400"/>
        <v/>
      </c>
      <c r="AA151" s="65" t="str">
        <f t="shared" si="401"/>
        <v/>
      </c>
      <c r="AB151" s="56" t="str">
        <f t="shared" si="402"/>
        <v/>
      </c>
      <c r="AC151" s="66" t="str">
        <f t="shared" si="403"/>
        <v/>
      </c>
      <c r="AD151" s="58" t="str">
        <f t="shared" si="404"/>
        <v/>
      </c>
      <c r="AE151" s="67" t="str">
        <f t="shared" si="405"/>
        <v/>
      </c>
      <c r="AF151" s="60" t="str">
        <f t="shared" si="406"/>
        <v/>
      </c>
      <c r="AG151" s="60" t="str">
        <f t="shared" si="407"/>
        <v/>
      </c>
      <c r="AH151" s="68" t="str">
        <f t="shared" si="408"/>
        <v/>
      </c>
      <c r="AI151" s="69" t="str">
        <f t="shared" si="409"/>
        <v/>
      </c>
      <c r="AJ151" s="63" t="str">
        <f t="shared" si="410"/>
        <v/>
      </c>
      <c r="AK151" s="63" t="str">
        <f t="shared" si="411"/>
        <v/>
      </c>
      <c r="AL151" s="63" t="str">
        <f t="shared" si="412"/>
        <v/>
      </c>
      <c r="AM151" s="63" t="str">
        <f t="shared" si="413"/>
        <v/>
      </c>
      <c r="AN151" s="63" t="str">
        <f t="shared" si="414"/>
        <v/>
      </c>
    </row>
    <row r="152" spans="1:40" ht="26.5" hidden="1" outlineLevel="1" thickTop="1" thickBot="1" x14ac:dyDescent="0.55000000000000004">
      <c r="A152" s="72"/>
      <c r="B152" s="72"/>
      <c r="C152" s="72"/>
      <c r="D152" s="73"/>
      <c r="E152" s="73"/>
      <c r="F152" s="73"/>
      <c r="G152" s="73"/>
      <c r="H152" s="73"/>
      <c r="I152" s="73"/>
      <c r="J152" s="73"/>
      <c r="K152" s="73"/>
      <c r="L152" s="74" t="s">
        <v>997</v>
      </c>
      <c r="M152" s="55"/>
      <c r="N152" s="56"/>
      <c r="O152" s="57"/>
      <c r="P152" s="58"/>
      <c r="Q152" s="59"/>
      <c r="R152" s="60" t="str">
        <f t="shared" si="387"/>
        <v/>
      </c>
      <c r="S152" s="55"/>
      <c r="T152" s="61"/>
      <c r="U152" s="62"/>
      <c r="V152" s="63"/>
      <c r="W152" s="64"/>
      <c r="X152" s="63"/>
      <c r="Y152" s="63"/>
      <c r="Z152" s="55"/>
      <c r="AA152" s="65"/>
      <c r="AB152" s="56"/>
      <c r="AC152" s="66"/>
      <c r="AD152" s="58"/>
      <c r="AE152" s="67"/>
      <c r="AF152" s="60"/>
      <c r="AG152" s="60"/>
      <c r="AH152" s="68"/>
      <c r="AI152" s="69"/>
      <c r="AJ152" s="63"/>
      <c r="AK152" s="63"/>
      <c r="AL152" s="63"/>
      <c r="AM152" s="63"/>
      <c r="AN152" s="63"/>
    </row>
    <row r="153" spans="1:40" collapsed="1" x14ac:dyDescent="0.3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3537" r:id="rId4" name="Button 1">
              <controlPr defaultSize="0" print="0" autoFill="0" autoPict="0" macro="[0]!JS_Click">
                <anchor moveWithCells="1" sizeWithCells="1">
                  <from>
                    <xdr:col>3</xdr:col>
                    <xdr:colOff>412750</xdr:colOff>
                    <xdr:row>0</xdr:row>
                    <xdr:rowOff>69850</xdr:rowOff>
                  </from>
                  <to>
                    <xdr:col>8</xdr:col>
                    <xdr:colOff>266700</xdr:colOff>
                    <xdr:row>0</xdr:row>
                    <xdr:rowOff>781050</xdr:rowOff>
                  </to>
                </anchor>
              </controlPr>
            </control>
          </mc:Choice>
        </mc:AlternateContent>
      </controls>
    </mc:Choice>
  </mc:AlternateContent>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32F7FC-98FB-4649-8590-236200530345}">
  <sheetPr codeName="Sheet102">
    <tabColor rgb="FF00B0F0"/>
  </sheetPr>
  <dimension ref="A1:AN179"/>
  <sheetViews>
    <sheetView tabSelected="1" zoomScale="85" zoomScaleNormal="85" workbookViewId="0">
      <pane xSplit="2" ySplit="1" topLeftCell="C19" activePane="bottomRight" state="frozen"/>
      <selection pane="topRight" activeCell="C1" sqref="C1"/>
      <selection pane="bottomLeft" activeCell="A2" sqref="A2"/>
      <selection pane="bottomRight" activeCell="B121" sqref="B121"/>
    </sheetView>
  </sheetViews>
  <sheetFormatPr defaultRowHeight="14.5" outlineLevelRow="1"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192</v>
      </c>
      <c r="E1" s="39"/>
      <c r="F1" s="39"/>
      <c r="G1" s="39"/>
      <c r="H1" s="39"/>
      <c r="I1" s="39"/>
      <c r="J1" s="39"/>
      <c r="K1" s="39"/>
      <c r="L1" s="120" t="str">
        <f ca="1">UPPER(VLOOKUP(C1,Table223[#Data],3,FALSE))</f>
        <v>LETANÍAS PENITENCIALES II</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LETANÍAS PENITENCIALES II               ║</v>
      </c>
    </row>
    <row r="5" spans="2:32" ht="23" x14ac:dyDescent="0.35">
      <c r="L5" s="45" t="s">
        <v>986</v>
      </c>
    </row>
    <row r="6" spans="2:32" ht="23" x14ac:dyDescent="0.35">
      <c r="L6" s="121"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letaniaspenitencialesii</v>
      </c>
      <c r="L7" s="122" t="str">
        <f ca="1">_xlfn.CONCAT("        id: ","""",C7,"""",",")</f>
        <v xml:space="preserve">        id: "letaniaspenitencialesii",</v>
      </c>
    </row>
    <row r="8" spans="2:32" ht="23" x14ac:dyDescent="0.35">
      <c r="C8" t="str">
        <f ca="1">PROPER(L1)</f>
        <v>Letanías Penitenciales Ii</v>
      </c>
      <c r="L8" s="122" t="str">
        <f ca="1">_xlfn.CONCAT("        tt: ","""",C8,"""",",")</f>
        <v xml:space="preserve">        tt: "Letanías Penitenciales Ii",</v>
      </c>
    </row>
    <row r="9" spans="2:32" ht="23" x14ac:dyDescent="0.35">
      <c r="C9" t="str">
        <f ca="1">PROPER(L1)</f>
        <v>Letanías Penitenciales Ii</v>
      </c>
      <c r="L9" s="122" t="str">
        <f ca="1">_xlfn.CONCAT("        title: ","""",C9,"""",",")</f>
        <v xml:space="preserve">        title: "Letanías Penitenciales Ii",</v>
      </c>
    </row>
    <row r="10" spans="2:32" ht="23" x14ac:dyDescent="0.35">
      <c r="C10" t="str">
        <f ca="1">VLOOKUP(C1,Table223[#Data],4,FALSE)</f>
        <v>Letanía para la Celebración Penitencial</v>
      </c>
      <c r="L10" s="122" t="str">
        <f ca="1">_xlfn.CONCAT("        ","subtitle: ","""",C10,"""",",")</f>
        <v xml:space="preserve">        subtitle: "Letanía para la Celebración Penitencial",</v>
      </c>
    </row>
    <row r="11" spans="2:32" ht="23" x14ac:dyDescent="0.35">
      <c r="C11" t="str">
        <f ca="1">_xlfn.CONCAT("category: [",VLOOKUP(C1,Table223[#Data],16,FALSE),"],")</f>
        <v>category: ["Liturgia","Penitencial"],</v>
      </c>
      <c r="L11" s="122" t="str">
        <f ca="1">_xlfn.CONCAT("        ",C11)</f>
        <v xml:space="preserve">        category: ["Liturgia","Penitencial"],</v>
      </c>
    </row>
    <row r="12" spans="2:32" ht="23" x14ac:dyDescent="0.35">
      <c r="C12" t="str">
        <f ca="1">VLOOKUP(C1,Table223[#Data],5,FALSE)</f>
        <v>Liturgia</v>
      </c>
      <c r="L12" s="122" t="str">
        <f ca="1">_xlfn.CONCAT("        catCanto: ","""",C12,"""",",   // Precatecumenado | Catecumenado | Liturgia | Eleccion")</f>
        <v xml:space="preserve">        catCanto: "Liturgia",   // Precatecumenado | Catecumenado | Liturgia | Eleccion</v>
      </c>
    </row>
    <row r="13" spans="2:32" ht="23" x14ac:dyDescent="0.35">
      <c r="L13" s="122" t="str">
        <f>_xlfn.CONCAT("        cejilla: ","""",C13,"""",",")</f>
        <v xml:space="preserve">        cejilla: "",</v>
      </c>
    </row>
    <row r="14" spans="2:32" ht="23" x14ac:dyDescent="0.35">
      <c r="L14" s="122" t="str">
        <f>_xlfn.CONCAT("        nCan: ","""",C14,"""",",")</f>
        <v xml:space="preserve">        nCan: "",</v>
      </c>
    </row>
    <row r="15" spans="2:32" ht="23" x14ac:dyDescent="0.35">
      <c r="L15" s="122" t="str">
        <f>_xlfn.CONCAT("        nCanURL: ","""",C15,"""",",")</f>
        <v xml:space="preserve">        nCanURL: "",</v>
      </c>
    </row>
    <row r="16" spans="2:32" ht="23" x14ac:dyDescent="0.35">
      <c r="C16">
        <f ca="1">VLOOKUP(C1,Table223[#Data],1,FALSE)</f>
        <v>192</v>
      </c>
      <c r="L16" s="122" t="str">
        <f ca="1">_xlfn.CONCAT("        dbno: ","""",C16,"""",",")</f>
        <v xml:space="preserve">        dbno: "192",</v>
      </c>
    </row>
    <row r="17" spans="1:40" ht="23" x14ac:dyDescent="0.35">
      <c r="L17" s="122" t="str">
        <f>_xlfn.CONCAT("        notes: ","""",C17,"""",",")</f>
        <v xml:space="preserve">        notes: "",</v>
      </c>
    </row>
    <row r="18" spans="1:40" ht="23" x14ac:dyDescent="0.35">
      <c r="C18" t="s">
        <v>988</v>
      </c>
      <c r="L18" s="122" t="str">
        <f>_xlfn.CONCAT("        mant: ","""",C18,"""",",")</f>
        <v xml:space="preserve">        mant: "Si",</v>
      </c>
    </row>
    <row r="19" spans="1:40" ht="23" x14ac:dyDescent="0.35">
      <c r="C19" t="str">
        <f ca="1">C7</f>
        <v>letaniaspenitencialesii</v>
      </c>
      <c r="L19" s="122" t="str">
        <f ca="1">_xlfn.CONCAT("        audioSrc: ","""https://audio.resucito.do/",C19,".mp3""",",")</f>
        <v xml:space="preserve">        audioSrc: "https://audio.resucito.do/letaniaspenitencialesii.mp3",</v>
      </c>
    </row>
    <row r="20" spans="1:40" ht="23" x14ac:dyDescent="0.35">
      <c r="L20" s="45" t="s">
        <v>989</v>
      </c>
    </row>
    <row r="21" spans="1:40" ht="23" x14ac:dyDescent="0.35">
      <c r="L21" s="122" t="s">
        <v>2400</v>
      </c>
    </row>
    <row r="22" spans="1:40" ht="23" x14ac:dyDescent="0.35">
      <c r="L22" s="122" t="s">
        <v>991</v>
      </c>
    </row>
    <row r="23" spans="1:40" ht="23" x14ac:dyDescent="0.35">
      <c r="L23" s="122" t="s">
        <v>992</v>
      </c>
    </row>
    <row r="24" spans="1:40" ht="23" x14ac:dyDescent="0.35">
      <c r="C24" t="s">
        <v>1014</v>
      </c>
      <c r="L24" s="122" t="s">
        <v>993</v>
      </c>
    </row>
    <row r="25" spans="1:40" ht="23" x14ac:dyDescent="0.35">
      <c r="L25" s="122" t="s">
        <v>994</v>
      </c>
    </row>
    <row r="26" spans="1:40" ht="23" x14ac:dyDescent="0.35">
      <c r="B26">
        <f ca="1">+C1-1</f>
        <v>191</v>
      </c>
      <c r="C26" t="str">
        <f ca="1">VLOOKUP(B26,Table4[#Data],13,FALSE)</f>
        <v>"/src/index.html?canto=letaniaspenitencialesi"</v>
      </c>
      <c r="L26" s="122" t="str">
        <f ca="1">_xlfn.CONCAT("        ant: ",C26,",")</f>
        <v xml:space="preserve">        ant: "/src/index.html?canto=letaniaspenitencialesi",</v>
      </c>
    </row>
    <row r="27" spans="1:40" ht="23" x14ac:dyDescent="0.35">
      <c r="B27">
        <f ca="1">+C1+1</f>
        <v>193</v>
      </c>
      <c r="C27" t="str">
        <f ca="1">VLOOKUP(B27,Table4[#Data],13,FALSE)</f>
        <v>"/src/index.html?canto=padrenuestro"</v>
      </c>
      <c r="L27" s="122" t="str">
        <f ca="1">_xlfn.CONCAT("        sig: ",C27,",")</f>
        <v xml:space="preserve">        sig: "/src/index.html?canto=padrenuestro",</v>
      </c>
    </row>
    <row r="28" spans="1:40" ht="23" x14ac:dyDescent="0.35">
      <c r="L28" s="45" t="s">
        <v>995</v>
      </c>
    </row>
    <row r="29" spans="1:40" ht="36" thickBot="1" x14ac:dyDescent="0.4">
      <c r="A29" s="48"/>
      <c r="B29" s="48"/>
      <c r="C29" s="48" t="s">
        <v>2401</v>
      </c>
      <c r="D29" s="48"/>
      <c r="E29" s="48"/>
      <c r="F29" s="48"/>
      <c r="G29" s="48"/>
      <c r="H29" s="48"/>
      <c r="I29" s="48"/>
      <c r="J29" s="48"/>
      <c r="K29" s="48"/>
      <c r="L29" s="123" t="s">
        <v>996</v>
      </c>
    </row>
    <row r="30" spans="1:40" ht="24.5" thickTop="1" thickBot="1" x14ac:dyDescent="0.55000000000000004">
      <c r="B30" t="s">
        <v>1018</v>
      </c>
      <c r="C30" s="124" t="s">
        <v>2685</v>
      </c>
      <c r="D30" s="125" t="s">
        <v>1015</v>
      </c>
      <c r="E30" s="51" t="s">
        <v>1016</v>
      </c>
      <c r="F30" s="52"/>
      <c r="G30" s="52"/>
      <c r="H30" s="51"/>
      <c r="I30" s="51"/>
      <c r="J30" s="53"/>
      <c r="K30" s="53"/>
      <c r="L30" s="77" t="str">
        <f t="shared" ref="L30" si="0">IF(C30="","",_xlfn.CONCAT("            { line: ","""",C30,", ",M30:AN30,""", sC: ","""",B30,"""},"))</f>
        <v xml:space="preserve">            { line: "Por los pecados que hemos cometido,, (Mi,m,20)", sC: "tc"},</v>
      </c>
      <c r="M30" s="55" t="str">
        <f t="shared" ref="M30" si="1">IF(N30="","","(")</f>
        <v>(</v>
      </c>
      <c r="N30" s="56" t="str">
        <f t="shared" ref="N30" si="2">IF(D30="","",D30)</f>
        <v>Mi</v>
      </c>
      <c r="O30" s="57" t="str">
        <f t="shared" ref="O30" si="3">IF(N30="","",",")</f>
        <v>,</v>
      </c>
      <c r="P30" s="58" t="str">
        <f t="shared" ref="P30" si="4">IF(E30="","",E30)</f>
        <v>m</v>
      </c>
      <c r="Q30" s="59" t="str">
        <f t="shared" ref="Q30" si="5">IF(N30="","",",")</f>
        <v>,</v>
      </c>
      <c r="R30" s="60">
        <f t="shared" ref="R30" si="6">IF(N30="Do",10,IF(N30="Re",22,IF(N30="Mi",20,IF(N30="Fa",20,IF(N30="Sol",14,IF(N30="La",20,IF(N30="Si",20,IF(N30="Do#",14,IF(N30="Fa#",15,IF(N30="Sol#",20,IF(N30="Si♭",17,"")))))))))))</f>
        <v>20</v>
      </c>
      <c r="S30" s="55" t="str">
        <f t="shared" ref="S30" si="7">IF(N30="","",")")</f>
        <v>)</v>
      </c>
      <c r="T30" s="61" t="str">
        <f t="shared" ref="T30" si="8">IF(U30="","","(")</f>
        <v/>
      </c>
      <c r="U30" s="62" t="str">
        <f t="shared" ref="U30" si="9">IF(F30="","",F30)</f>
        <v/>
      </c>
      <c r="V30" s="63" t="str">
        <f t="shared" ref="V30" si="10">IF(U30="","",",")</f>
        <v/>
      </c>
      <c r="W30" s="64" t="str">
        <f t="shared" ref="W30" si="11">IF(G30="","",G30)</f>
        <v/>
      </c>
      <c r="X30" s="63" t="str">
        <f t="shared" ref="X30" si="12">IF(U30="","",",")</f>
        <v/>
      </c>
      <c r="Y30" s="63" t="str">
        <f t="shared" ref="Y30" si="13">IF(U30="","",250)</f>
        <v/>
      </c>
      <c r="Z30" s="55" t="str">
        <f t="shared" ref="Z30" si="14">IF(U30="","",")")</f>
        <v/>
      </c>
      <c r="AA30" s="65" t="str">
        <f t="shared" ref="AA30" si="15">IF(AB30="","","(")</f>
        <v/>
      </c>
      <c r="AB30" s="56" t="str">
        <f t="shared" ref="AB30" si="16">IF(H30="","",H30)</f>
        <v/>
      </c>
      <c r="AC30" s="66" t="str">
        <f t="shared" ref="AC30" si="17">IF(AB30="","",",")</f>
        <v/>
      </c>
      <c r="AD30" s="58" t="str">
        <f t="shared" ref="AD30" si="18">IF(I30="","",I30)</f>
        <v/>
      </c>
      <c r="AE30" s="67" t="str">
        <f t="shared" ref="AE30" si="19">IF(AB30="","",",")</f>
        <v/>
      </c>
      <c r="AF30" s="60" t="str">
        <f t="shared" ref="AF30" si="20">IF(AB30="","",350)</f>
        <v/>
      </c>
      <c r="AG30" s="60" t="str">
        <f t="shared" ref="AG30" si="21">IF(AB30="","",")")</f>
        <v/>
      </c>
      <c r="AH30" s="68" t="str">
        <f t="shared" ref="AH30" si="22">IF(AI30="","","(")</f>
        <v/>
      </c>
      <c r="AI30" s="69" t="str">
        <f t="shared" ref="AI30" si="23">IF(J30="","",J30)</f>
        <v/>
      </c>
      <c r="AJ30" s="63" t="str">
        <f t="shared" ref="AJ30" si="24">IF(AI30="","",",")</f>
        <v/>
      </c>
      <c r="AK30" s="63" t="str">
        <f t="shared" ref="AK30" si="25">IF(K30="","",K30)</f>
        <v/>
      </c>
      <c r="AL30" s="63" t="str">
        <f t="shared" ref="AL30" si="26">IF(AI30="","",",")</f>
        <v/>
      </c>
      <c r="AM30" s="63" t="str">
        <f t="shared" ref="AM30" si="27">IF(AI30="","",450)</f>
        <v/>
      </c>
      <c r="AN30" s="63" t="str">
        <f t="shared" ref="AN30" si="28">IF(AI30="","",")")</f>
        <v/>
      </c>
    </row>
    <row r="31" spans="1:40" ht="24.5" thickTop="1" thickBot="1" x14ac:dyDescent="0.55000000000000004">
      <c r="B31" t="s">
        <v>1001</v>
      </c>
      <c r="C31" s="124" t="s">
        <v>2686</v>
      </c>
      <c r="D31" s="125" t="s">
        <v>1017</v>
      </c>
      <c r="E31" s="51" t="s">
        <v>1016</v>
      </c>
      <c r="F31" s="52"/>
      <c r="G31" s="52"/>
      <c r="H31" s="51"/>
      <c r="I31" s="51"/>
      <c r="J31" s="53"/>
      <c r="K31" s="53"/>
      <c r="L31" s="77" t="str">
        <f t="shared" ref="L31:L56" si="29">IF(C31="","",_xlfn.CONCAT("            { line: ","""",C31,", ",M31:AN31,""", sC: ","""",B31,"""},"))</f>
        <v xml:space="preserve">            { line: "endureciendo nuestro corazón., (La,m,20)", sC: "ta as"},</v>
      </c>
      <c r="M31" s="55" t="str">
        <f t="shared" ref="M31:M59" si="30">IF(N31="","","(")</f>
        <v>(</v>
      </c>
      <c r="N31" s="56" t="str">
        <f t="shared" ref="N31:N165" si="31">IF(D31="","",D31)</f>
        <v>La</v>
      </c>
      <c r="O31" s="57" t="str">
        <f t="shared" ref="O31:O59" si="32">IF(N31="","",",")</f>
        <v>,</v>
      </c>
      <c r="P31" s="58" t="str">
        <f t="shared" ref="P31:P165" si="33">IF(E31="","",E31)</f>
        <v>m</v>
      </c>
      <c r="Q31" s="59" t="str">
        <f t="shared" ref="Q31:Q59" si="34">IF(N31="","",",")</f>
        <v>,</v>
      </c>
      <c r="R31" s="60">
        <f t="shared" ref="R31:R165" si="35">IF(N31="Do",10,IF(N31="Re",22,IF(N31="Mi",20,IF(N31="Fa",20,IF(N31="Sol",14,IF(N31="La",20,IF(N31="Si",20,IF(N31="Do#",14,IF(N31="Fa#",15,IF(N31="Sol#",20,IF(N31="Si♭",17,"")))))))))))</f>
        <v>20</v>
      </c>
      <c r="S31" s="55" t="str">
        <f t="shared" ref="S31:S59" si="36">IF(N31="","",")")</f>
        <v>)</v>
      </c>
      <c r="T31" s="61" t="str">
        <f t="shared" ref="T31:T59" si="37">IF(U31="","","(")</f>
        <v/>
      </c>
      <c r="U31" s="62" t="str">
        <f t="shared" ref="U31:U165" si="38">IF(F31="","",F31)</f>
        <v/>
      </c>
      <c r="V31" s="63" t="str">
        <f t="shared" ref="V31:V59" si="39">IF(U31="","",",")</f>
        <v/>
      </c>
      <c r="W31" s="64" t="str">
        <f t="shared" ref="W31:W165" si="40">IF(G31="","",G31)</f>
        <v/>
      </c>
      <c r="X31" s="63" t="str">
        <f t="shared" ref="X31:X59" si="41">IF(U31="","",",")</f>
        <v/>
      </c>
      <c r="Y31" s="63" t="str">
        <f t="shared" ref="Y31:Y59" si="42">IF(U31="","",250)</f>
        <v/>
      </c>
      <c r="Z31" s="55" t="str">
        <f t="shared" ref="Z31:Z59" si="43">IF(U31="","",")")</f>
        <v/>
      </c>
      <c r="AA31" s="65" t="str">
        <f t="shared" ref="AA31:AA59" si="44">IF(AB31="","","(")</f>
        <v/>
      </c>
      <c r="AB31" s="56" t="str">
        <f t="shared" ref="AB31:AB165" si="45">IF(H31="","",H31)</f>
        <v/>
      </c>
      <c r="AC31" s="66" t="str">
        <f t="shared" ref="AC31:AC59" si="46">IF(AB31="","",",")</f>
        <v/>
      </c>
      <c r="AD31" s="58" t="str">
        <f t="shared" ref="AD31:AD59" si="47">IF(I31="","",I31)</f>
        <v/>
      </c>
      <c r="AE31" s="67" t="str">
        <f t="shared" ref="AE31:AE59" si="48">IF(AB31="","",",")</f>
        <v/>
      </c>
      <c r="AF31" s="60" t="str">
        <f t="shared" ref="AF31:AF59" si="49">IF(AB31="","",350)</f>
        <v/>
      </c>
      <c r="AG31" s="60" t="str">
        <f t="shared" ref="AG31:AG59" si="50">IF(AB31="","",")")</f>
        <v/>
      </c>
      <c r="AH31" s="68" t="str">
        <f t="shared" ref="AH31:AH59" si="51">IF(AI31="","","(")</f>
        <v/>
      </c>
      <c r="AI31" s="69" t="str">
        <f t="shared" ref="AI31:AI165" si="52">IF(J31="","",J31)</f>
        <v/>
      </c>
      <c r="AJ31" s="63" t="str">
        <f t="shared" ref="AJ31:AJ59" si="53">IF(AI31="","",",")</f>
        <v/>
      </c>
      <c r="AK31" s="63" t="str">
        <f t="shared" ref="AK31:AK59" si="54">IF(K31="","",K31)</f>
        <v/>
      </c>
      <c r="AL31" s="63" t="str">
        <f t="shared" ref="AL31:AL59" si="55">IF(AI31="","",",")</f>
        <v/>
      </c>
      <c r="AM31" s="63" t="str">
        <f t="shared" ref="AM31:AM59" si="56">IF(AI31="","",450)</f>
        <v/>
      </c>
      <c r="AN31" s="63" t="str">
        <f t="shared" ref="AN31:AN59" si="57">IF(AI31="","",")")</f>
        <v/>
      </c>
    </row>
    <row r="32" spans="1:40" ht="24.5" thickTop="1" thickBot="1" x14ac:dyDescent="0.55000000000000004">
      <c r="C32" s="124" t="s">
        <v>2639</v>
      </c>
      <c r="D32" s="125" t="s">
        <v>988</v>
      </c>
      <c r="E32" s="51">
        <v>7</v>
      </c>
      <c r="F32" s="52" t="s">
        <v>1017</v>
      </c>
      <c r="G32" s="52" t="s">
        <v>1016</v>
      </c>
      <c r="H32" s="51" t="s">
        <v>988</v>
      </c>
      <c r="I32" s="51">
        <v>7</v>
      </c>
      <c r="J32" s="53"/>
      <c r="K32" s="53"/>
      <c r="L32" s="77" t="str">
        <f t="shared" si="29"/>
        <v xml:space="preserve">            { line: "TEN PIEDAD DE MÍ, QUE SOY UN PECADOR., (Si,7,20)(La,m,250)(Si,7,350)", sC: ""},</v>
      </c>
      <c r="M32" s="55" t="str">
        <f t="shared" si="30"/>
        <v>(</v>
      </c>
      <c r="N32" s="56" t="str">
        <f t="shared" si="31"/>
        <v>Si</v>
      </c>
      <c r="O32" s="57" t="str">
        <f t="shared" si="32"/>
        <v>,</v>
      </c>
      <c r="P32" s="58">
        <f t="shared" si="33"/>
        <v>7</v>
      </c>
      <c r="Q32" s="59" t="str">
        <f t="shared" si="34"/>
        <v>,</v>
      </c>
      <c r="R32" s="60">
        <f t="shared" si="35"/>
        <v>20</v>
      </c>
      <c r="S32" s="55" t="str">
        <f t="shared" si="36"/>
        <v>)</v>
      </c>
      <c r="T32" s="61" t="str">
        <f t="shared" si="37"/>
        <v>(</v>
      </c>
      <c r="U32" s="62" t="str">
        <f t="shared" si="38"/>
        <v>La</v>
      </c>
      <c r="V32" s="63" t="str">
        <f t="shared" si="39"/>
        <v>,</v>
      </c>
      <c r="W32" s="64" t="str">
        <f t="shared" si="40"/>
        <v>m</v>
      </c>
      <c r="X32" s="63" t="str">
        <f t="shared" si="41"/>
        <v>,</v>
      </c>
      <c r="Y32" s="63">
        <f t="shared" si="42"/>
        <v>250</v>
      </c>
      <c r="Z32" s="55" t="str">
        <f t="shared" si="43"/>
        <v>)</v>
      </c>
      <c r="AA32" s="65" t="str">
        <f t="shared" si="44"/>
        <v>(</v>
      </c>
      <c r="AB32" s="56" t="str">
        <f t="shared" si="45"/>
        <v>Si</v>
      </c>
      <c r="AC32" s="66" t="str">
        <f t="shared" si="46"/>
        <v>,</v>
      </c>
      <c r="AD32" s="58">
        <f t="shared" si="47"/>
        <v>7</v>
      </c>
      <c r="AE32" s="67" t="str">
        <f t="shared" si="48"/>
        <v>,</v>
      </c>
      <c r="AF32" s="60">
        <f t="shared" si="49"/>
        <v>350</v>
      </c>
      <c r="AG32" s="60" t="str">
        <f t="shared" si="50"/>
        <v>)</v>
      </c>
      <c r="AH32" s="68" t="str">
        <f t="shared" si="51"/>
        <v/>
      </c>
      <c r="AI32" s="69" t="str">
        <f t="shared" si="52"/>
        <v/>
      </c>
      <c r="AJ32" s="63" t="str">
        <f t="shared" si="53"/>
        <v/>
      </c>
      <c r="AK32" s="63" t="str">
        <f t="shared" si="54"/>
        <v/>
      </c>
      <c r="AL32" s="63" t="str">
        <f t="shared" si="55"/>
        <v/>
      </c>
      <c r="AM32" s="63" t="str">
        <f t="shared" si="56"/>
        <v/>
      </c>
      <c r="AN32" s="63" t="str">
        <f t="shared" si="57"/>
        <v/>
      </c>
    </row>
    <row r="33" spans="1:40" ht="24.5" thickTop="1" thickBot="1" x14ac:dyDescent="0.55000000000000004">
      <c r="B33" t="s">
        <v>1018</v>
      </c>
      <c r="C33" s="124" t="s">
        <v>2578</v>
      </c>
      <c r="D33" s="125" t="s">
        <v>1106</v>
      </c>
      <c r="E33" s="51"/>
      <c r="F33" s="52" t="s">
        <v>988</v>
      </c>
      <c r="G33" s="52">
        <v>7</v>
      </c>
      <c r="H33" s="51" t="s">
        <v>1106</v>
      </c>
      <c r="I33" s="51"/>
      <c r="J33" s="53" t="s">
        <v>988</v>
      </c>
      <c r="K33" s="53">
        <v>7</v>
      </c>
      <c r="L33" s="77" t="str">
        <f>IF(C33="","",_xlfn.CONCAT("            { line: ","""",C33,", ",M33:AN33,""", sC: ","""",B33,"""},"))</f>
        <v xml:space="preserve">            { line: "Señor, ten piedad., (Do,,10)(Si,7,250)(Do,,350)(Si,7,450)", sC: "tc"},</v>
      </c>
      <c r="M33" s="55" t="str">
        <f t="shared" ref="M33" si="58">IF(N33="","","(")</f>
        <v>(</v>
      </c>
      <c r="N33" s="56" t="str">
        <f t="shared" ref="N33" si="59">IF(D33="","",D33)</f>
        <v>Do</v>
      </c>
      <c r="O33" s="57" t="str">
        <f t="shared" ref="O33" si="60">IF(N33="","",",")</f>
        <v>,</v>
      </c>
      <c r="P33" s="58" t="str">
        <f t="shared" ref="P33" si="61">IF(E33="","",E33)</f>
        <v/>
      </c>
      <c r="Q33" s="59" t="str">
        <f t="shared" ref="Q33" si="62">IF(N33="","",",")</f>
        <v>,</v>
      </c>
      <c r="R33" s="60">
        <f t="shared" ref="R33" si="63">IF(N33="Do",10,IF(N33="Re",22,IF(N33="Mi",20,IF(N33="Fa",20,IF(N33="Sol",14,IF(N33="La",20,IF(N33="Si",20,IF(N33="Do#",14,IF(N33="Fa#",15,IF(N33="Sol#",20,IF(N33="Si♭",17,"")))))))))))</f>
        <v>10</v>
      </c>
      <c r="S33" s="55" t="str">
        <f t="shared" ref="S33" si="64">IF(N33="","",")")</f>
        <v>)</v>
      </c>
      <c r="T33" s="61" t="str">
        <f t="shared" ref="T33" si="65">IF(U33="","","(")</f>
        <v>(</v>
      </c>
      <c r="U33" s="62" t="str">
        <f t="shared" ref="U33" si="66">IF(F33="","",F33)</f>
        <v>Si</v>
      </c>
      <c r="V33" s="63" t="str">
        <f t="shared" ref="V33" si="67">IF(U33="","",",")</f>
        <v>,</v>
      </c>
      <c r="W33" s="64">
        <f t="shared" ref="W33" si="68">IF(G33="","",G33)</f>
        <v>7</v>
      </c>
      <c r="X33" s="63" t="str">
        <f t="shared" ref="X33" si="69">IF(U33="","",",")</f>
        <v>,</v>
      </c>
      <c r="Y33" s="63">
        <f t="shared" ref="Y33" si="70">IF(U33="","",250)</f>
        <v>250</v>
      </c>
      <c r="Z33" s="55" t="str">
        <f t="shared" ref="Z33" si="71">IF(U33="","",")")</f>
        <v>)</v>
      </c>
      <c r="AA33" s="65" t="str">
        <f t="shared" ref="AA33" si="72">IF(AB33="","","(")</f>
        <v>(</v>
      </c>
      <c r="AB33" s="56" t="str">
        <f t="shared" ref="AB33" si="73">IF(H33="","",H33)</f>
        <v>Do</v>
      </c>
      <c r="AC33" s="66" t="str">
        <f t="shared" ref="AC33" si="74">IF(AB33="","",",")</f>
        <v>,</v>
      </c>
      <c r="AD33" s="58" t="str">
        <f t="shared" ref="AD33" si="75">IF(I33="","",I33)</f>
        <v/>
      </c>
      <c r="AE33" s="67" t="str">
        <f t="shared" ref="AE33" si="76">IF(AB33="","",",")</f>
        <v>,</v>
      </c>
      <c r="AF33" s="60">
        <f t="shared" ref="AF33" si="77">IF(AB33="","",350)</f>
        <v>350</v>
      </c>
      <c r="AG33" s="60" t="str">
        <f t="shared" ref="AG33" si="78">IF(AB33="","",")")</f>
        <v>)</v>
      </c>
      <c r="AH33" s="68" t="str">
        <f t="shared" ref="AH33" si="79">IF(AI33="","","(")</f>
        <v>(</v>
      </c>
      <c r="AI33" s="69" t="str">
        <f t="shared" ref="AI33" si="80">IF(J33="","",J33)</f>
        <v>Si</v>
      </c>
      <c r="AJ33" s="63" t="str">
        <f t="shared" ref="AJ33" si="81">IF(AI33="","",",")</f>
        <v>,</v>
      </c>
      <c r="AK33" s="63">
        <f t="shared" ref="AK33" si="82">IF(K33="","",K33)</f>
        <v>7</v>
      </c>
      <c r="AL33" s="63" t="str">
        <f t="shared" ref="AL33" si="83">IF(AI33="","",",")</f>
        <v>,</v>
      </c>
      <c r="AM33" s="63">
        <f t="shared" ref="AM33" si="84">IF(AI33="","",450)</f>
        <v>450</v>
      </c>
      <c r="AN33" s="63" t="str">
        <f t="shared" ref="AN33" si="85">IF(AI33="","",")")</f>
        <v>)</v>
      </c>
    </row>
    <row r="34" spans="1:40" ht="24.5" thickTop="1" thickBot="1" x14ac:dyDescent="0.55000000000000004">
      <c r="B34" t="s">
        <v>1001</v>
      </c>
      <c r="C34" s="124" t="s">
        <v>2646</v>
      </c>
      <c r="D34" s="125" t="s">
        <v>1106</v>
      </c>
      <c r="E34" s="51"/>
      <c r="F34" s="52" t="s">
        <v>988</v>
      </c>
      <c r="G34" s="52">
        <v>7</v>
      </c>
      <c r="H34" s="51" t="s">
        <v>1106</v>
      </c>
      <c r="I34" s="51"/>
      <c r="J34" s="53" t="s">
        <v>988</v>
      </c>
      <c r="K34" s="53">
        <v>7</v>
      </c>
      <c r="L34" s="77" t="str">
        <f>IF(C34="","",_xlfn.CONCAT("            { line: ","""",C34,", ",M34:AN34,""", sC: ","""",B34,"""},"))</f>
        <v xml:space="preserve">            { line: "SEÑOR, TEN PIEDAD., (Do,,10)(Si,7,250)(Do,,350)(Si,7,450)", sC: "ta as"},</v>
      </c>
      <c r="M34" s="55" t="str">
        <f t="shared" si="30"/>
        <v>(</v>
      </c>
      <c r="N34" s="56" t="str">
        <f t="shared" si="31"/>
        <v>Do</v>
      </c>
      <c r="O34" s="57" t="str">
        <f t="shared" si="32"/>
        <v>,</v>
      </c>
      <c r="P34" s="58" t="str">
        <f t="shared" si="33"/>
        <v/>
      </c>
      <c r="Q34" s="59" t="str">
        <f t="shared" si="34"/>
        <v>,</v>
      </c>
      <c r="R34" s="60">
        <f t="shared" si="35"/>
        <v>10</v>
      </c>
      <c r="S34" s="55" t="str">
        <f t="shared" si="36"/>
        <v>)</v>
      </c>
      <c r="T34" s="61" t="str">
        <f t="shared" si="37"/>
        <v>(</v>
      </c>
      <c r="U34" s="62" t="str">
        <f t="shared" si="38"/>
        <v>Si</v>
      </c>
      <c r="V34" s="63" t="str">
        <f t="shared" si="39"/>
        <v>,</v>
      </c>
      <c r="W34" s="64">
        <f t="shared" si="40"/>
        <v>7</v>
      </c>
      <c r="X34" s="63" t="str">
        <f t="shared" si="41"/>
        <v>,</v>
      </c>
      <c r="Y34" s="63">
        <f t="shared" si="42"/>
        <v>250</v>
      </c>
      <c r="Z34" s="55" t="str">
        <f t="shared" si="43"/>
        <v>)</v>
      </c>
      <c r="AA34" s="65" t="str">
        <f t="shared" si="44"/>
        <v>(</v>
      </c>
      <c r="AB34" s="56" t="str">
        <f t="shared" si="45"/>
        <v>Do</v>
      </c>
      <c r="AC34" s="66" t="str">
        <f t="shared" si="46"/>
        <v>,</v>
      </c>
      <c r="AD34" s="58" t="str">
        <f t="shared" si="47"/>
        <v/>
      </c>
      <c r="AE34" s="67" t="str">
        <f t="shared" si="48"/>
        <v>,</v>
      </c>
      <c r="AF34" s="60">
        <f t="shared" si="49"/>
        <v>350</v>
      </c>
      <c r="AG34" s="60" t="str">
        <f t="shared" si="50"/>
        <v>)</v>
      </c>
      <c r="AH34" s="68" t="str">
        <f t="shared" si="51"/>
        <v>(</v>
      </c>
      <c r="AI34" s="69" t="str">
        <f t="shared" si="52"/>
        <v>Si</v>
      </c>
      <c r="AJ34" s="63" t="str">
        <f t="shared" si="53"/>
        <v>,</v>
      </c>
      <c r="AK34" s="63">
        <f t="shared" si="54"/>
        <v>7</v>
      </c>
      <c r="AL34" s="63" t="str">
        <f t="shared" si="55"/>
        <v>,</v>
      </c>
      <c r="AM34" s="63">
        <f t="shared" si="56"/>
        <v>450</v>
      </c>
      <c r="AN34" s="63" t="str">
        <f t="shared" si="57"/>
        <v>)</v>
      </c>
    </row>
    <row r="35" spans="1:40" ht="26.5" thickTop="1" thickBot="1" x14ac:dyDescent="0.55000000000000004">
      <c r="A35" s="72"/>
      <c r="B35" s="72"/>
      <c r="C35" s="72"/>
      <c r="D35" s="73"/>
      <c r="E35" s="73"/>
      <c r="F35" s="73"/>
      <c r="G35" s="73"/>
      <c r="H35" s="73"/>
      <c r="I35" s="73"/>
      <c r="J35" s="73"/>
      <c r="K35" s="73"/>
      <c r="L35" s="74" t="s">
        <v>997</v>
      </c>
      <c r="M35" s="55"/>
      <c r="N35" s="56"/>
      <c r="O35" s="57"/>
      <c r="P35" s="58"/>
      <c r="Q35" s="59"/>
      <c r="R35" s="60" t="str">
        <f>IF(N35="Do",10,IF(N35="Re",22,IF(N35="Mi",20,IF(N35="Fa",20,IF(N35="Sol",14,IF(N35="La",20,IF(N35="Si",20,IF(N35="Do#",14,IF(N35="Fa#",15,IF(N35="Sol#",20,IF(N35="Si♭",17,"")))))))))))</f>
        <v/>
      </c>
      <c r="S35" s="55"/>
      <c r="T35" s="61"/>
      <c r="U35" s="62"/>
      <c r="V35" s="63"/>
      <c r="W35" s="64"/>
      <c r="X35" s="63"/>
      <c r="Y35" s="63"/>
      <c r="Z35" s="55"/>
      <c r="AA35" s="65"/>
      <c r="AB35" s="56"/>
      <c r="AC35" s="66"/>
      <c r="AD35" s="58"/>
      <c r="AE35" s="67"/>
      <c r="AF35" s="60"/>
      <c r="AG35" s="60"/>
      <c r="AH35" s="68"/>
      <c r="AI35" s="69"/>
      <c r="AJ35" s="63"/>
      <c r="AK35" s="63"/>
      <c r="AL35" s="63"/>
      <c r="AM35" s="63"/>
      <c r="AN35" s="63"/>
    </row>
    <row r="36" spans="1:40" ht="24.5" thickTop="1" thickBot="1" x14ac:dyDescent="0.55000000000000004">
      <c r="B36" t="s">
        <v>1018</v>
      </c>
      <c r="C36" s="124" t="s">
        <v>2657</v>
      </c>
      <c r="D36" s="125" t="s">
        <v>1015</v>
      </c>
      <c r="E36" s="51"/>
      <c r="F36" s="52"/>
      <c r="G36" s="52"/>
      <c r="H36" s="51"/>
      <c r="I36" s="51"/>
      <c r="J36" s="53"/>
      <c r="K36" s="53"/>
      <c r="L36" s="77" t="str">
        <f>IF(C36="","",_xlfn.CONCAT("            { line: ","""",C36,", ",M36:AN36,""", sC: ","""",B36,"""},"))</f>
        <v xml:space="preserve">            { line: "Por los pecados que hemos cometido ..., (Mi,,20)", sC: "tc"},</v>
      </c>
      <c r="M36" s="55" t="str">
        <f t="shared" si="30"/>
        <v>(</v>
      </c>
      <c r="N36" s="56" t="str">
        <f t="shared" si="31"/>
        <v>Mi</v>
      </c>
      <c r="O36" s="57" t="str">
        <f t="shared" si="32"/>
        <v>,</v>
      </c>
      <c r="P36" s="58" t="str">
        <f t="shared" si="33"/>
        <v/>
      </c>
      <c r="Q36" s="59" t="str">
        <f t="shared" si="34"/>
        <v>,</v>
      </c>
      <c r="R36" s="60">
        <f t="shared" si="35"/>
        <v>20</v>
      </c>
      <c r="S36" s="55" t="str">
        <f t="shared" si="36"/>
        <v>)</v>
      </c>
      <c r="T36" s="61" t="str">
        <f t="shared" si="37"/>
        <v/>
      </c>
      <c r="U36" s="62" t="str">
        <f t="shared" si="38"/>
        <v/>
      </c>
      <c r="V36" s="63" t="str">
        <f t="shared" si="39"/>
        <v/>
      </c>
      <c r="W36" s="64" t="str">
        <f t="shared" si="40"/>
        <v/>
      </c>
      <c r="X36" s="63" t="str">
        <f t="shared" si="41"/>
        <v/>
      </c>
      <c r="Y36" s="63" t="str">
        <f t="shared" si="42"/>
        <v/>
      </c>
      <c r="Z36" s="55" t="str">
        <f t="shared" si="43"/>
        <v/>
      </c>
      <c r="AA36" s="65" t="str">
        <f t="shared" si="44"/>
        <v/>
      </c>
      <c r="AB36" s="56" t="str">
        <f t="shared" si="45"/>
        <v/>
      </c>
      <c r="AC36" s="66" t="str">
        <f t="shared" si="46"/>
        <v/>
      </c>
      <c r="AD36" s="58" t="str">
        <f t="shared" si="47"/>
        <v/>
      </c>
      <c r="AE36" s="67" t="str">
        <f t="shared" si="48"/>
        <v/>
      </c>
      <c r="AF36" s="60" t="str">
        <f t="shared" si="49"/>
        <v/>
      </c>
      <c r="AG36" s="60" t="str">
        <f t="shared" si="50"/>
        <v/>
      </c>
      <c r="AH36" s="68" t="str">
        <f t="shared" si="51"/>
        <v/>
      </c>
      <c r="AI36" s="69" t="str">
        <f t="shared" si="52"/>
        <v/>
      </c>
      <c r="AJ36" s="63" t="str">
        <f t="shared" si="53"/>
        <v/>
      </c>
      <c r="AK36" s="63" t="str">
        <f t="shared" si="54"/>
        <v/>
      </c>
      <c r="AL36" s="63" t="str">
        <f t="shared" si="55"/>
        <v/>
      </c>
      <c r="AM36" s="63" t="str">
        <f t="shared" si="56"/>
        <v/>
      </c>
      <c r="AN36" s="63" t="str">
        <f t="shared" si="57"/>
        <v/>
      </c>
    </row>
    <row r="37" spans="1:40" ht="24.5" thickTop="1" thickBot="1" x14ac:dyDescent="0.55000000000000004">
      <c r="C37" s="124" t="s">
        <v>2658</v>
      </c>
      <c r="D37" s="125" t="s">
        <v>1017</v>
      </c>
      <c r="E37" s="51" t="s">
        <v>1016</v>
      </c>
      <c r="F37" s="52"/>
      <c r="G37" s="52"/>
      <c r="H37" s="51"/>
      <c r="I37" s="51"/>
      <c r="J37" s="53"/>
      <c r="K37" s="53"/>
      <c r="L37" s="77" t="str">
        <f t="shared" ref="L37:L41" si="86">IF(C37="","",_xlfn.CONCAT("            { line: ","""",C37,", ",M37:AN37,""", sC: ","""",B37,"""},"))</f>
        <v xml:space="preserve">            { line: "... por ignorancia,, (La,m,20)", sC: ""},</v>
      </c>
      <c r="M37" s="55" t="str">
        <f t="shared" si="30"/>
        <v>(</v>
      </c>
      <c r="N37" s="56" t="str">
        <f t="shared" si="31"/>
        <v>La</v>
      </c>
      <c r="O37" s="57" t="str">
        <f t="shared" si="32"/>
        <v>,</v>
      </c>
      <c r="P37" s="58" t="str">
        <f t="shared" si="33"/>
        <v>m</v>
      </c>
      <c r="Q37" s="59" t="str">
        <f t="shared" si="34"/>
        <v>,</v>
      </c>
      <c r="R37" s="60">
        <f t="shared" si="35"/>
        <v>20</v>
      </c>
      <c r="S37" s="55" t="str">
        <f t="shared" si="36"/>
        <v>)</v>
      </c>
      <c r="T37" s="61" t="str">
        <f t="shared" si="37"/>
        <v/>
      </c>
      <c r="U37" s="62" t="str">
        <f t="shared" si="38"/>
        <v/>
      </c>
      <c r="V37" s="63" t="str">
        <f t="shared" si="39"/>
        <v/>
      </c>
      <c r="W37" s="64" t="str">
        <f t="shared" si="40"/>
        <v/>
      </c>
      <c r="X37" s="63" t="str">
        <f t="shared" si="41"/>
        <v/>
      </c>
      <c r="Y37" s="63" t="str">
        <f t="shared" si="42"/>
        <v/>
      </c>
      <c r="Z37" s="55" t="str">
        <f t="shared" si="43"/>
        <v/>
      </c>
      <c r="AA37" s="65" t="str">
        <f t="shared" si="44"/>
        <v/>
      </c>
      <c r="AB37" s="56" t="str">
        <f t="shared" si="45"/>
        <v/>
      </c>
      <c r="AC37" s="66" t="str">
        <f t="shared" si="46"/>
        <v/>
      </c>
      <c r="AD37" s="58" t="str">
        <f t="shared" si="47"/>
        <v/>
      </c>
      <c r="AE37" s="67" t="str">
        <f t="shared" si="48"/>
        <v/>
      </c>
      <c r="AF37" s="60" t="str">
        <f t="shared" si="49"/>
        <v/>
      </c>
      <c r="AG37" s="60" t="str">
        <f t="shared" si="50"/>
        <v/>
      </c>
      <c r="AH37" s="68" t="str">
        <f t="shared" si="51"/>
        <v/>
      </c>
      <c r="AI37" s="69" t="str">
        <f t="shared" si="52"/>
        <v/>
      </c>
      <c r="AJ37" s="63" t="str">
        <f t="shared" si="53"/>
        <v/>
      </c>
      <c r="AK37" s="63" t="str">
        <f t="shared" si="54"/>
        <v/>
      </c>
      <c r="AL37" s="63" t="str">
        <f t="shared" si="55"/>
        <v/>
      </c>
      <c r="AM37" s="63" t="str">
        <f t="shared" si="56"/>
        <v/>
      </c>
      <c r="AN37" s="63" t="str">
        <f t="shared" si="57"/>
        <v/>
      </c>
    </row>
    <row r="38" spans="1:40" ht="24.5" thickTop="1" thickBot="1" x14ac:dyDescent="0.55000000000000004">
      <c r="B38" t="s">
        <v>1001</v>
      </c>
      <c r="C38" s="124" t="s">
        <v>2659</v>
      </c>
      <c r="D38" s="125" t="s">
        <v>988</v>
      </c>
      <c r="E38" s="51">
        <v>7</v>
      </c>
      <c r="F38" s="52"/>
      <c r="G38" s="52"/>
      <c r="H38" s="51"/>
      <c r="I38" s="51"/>
      <c r="J38" s="53"/>
      <c r="K38" s="53"/>
      <c r="L38" s="54" t="str">
        <f t="shared" si="86"/>
        <v xml:space="preserve">            { line: "TEN PIEDAD DE MÍ..., (Si,7,20)", sC: "ta as"},</v>
      </c>
      <c r="M38" s="55" t="str">
        <f>IF(N38="","","(")</f>
        <v>(</v>
      </c>
      <c r="N38" s="56" t="str">
        <f>IF(D38="","",D38)</f>
        <v>Si</v>
      </c>
      <c r="O38" s="57" t="str">
        <f>IF(N38="","",",")</f>
        <v>,</v>
      </c>
      <c r="P38" s="58">
        <f>IF(E38="","",E38)</f>
        <v>7</v>
      </c>
      <c r="Q38" s="59" t="str">
        <f>IF(N38="","",",")</f>
        <v>,</v>
      </c>
      <c r="R38" s="60">
        <f t="shared" si="35"/>
        <v>20</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4.5" thickTop="1" thickBot="1" x14ac:dyDescent="0.55000000000000004">
      <c r="B39" t="s">
        <v>1003</v>
      </c>
      <c r="C39" s="124" t="s">
        <v>2660</v>
      </c>
      <c r="D39" s="125" t="s">
        <v>1017</v>
      </c>
      <c r="E39" s="51" t="s">
        <v>1016</v>
      </c>
      <c r="F39" s="52" t="s">
        <v>988</v>
      </c>
      <c r="G39" s="52">
        <v>7</v>
      </c>
      <c r="H39" s="51"/>
      <c r="I39" s="51"/>
      <c r="J39" s="53"/>
      <c r="K39" s="53"/>
      <c r="L39" s="54" t="str">
        <f t="shared" si="86"/>
        <v xml:space="preserve">            { line: "QUE SOY UN PECADOR., (La,m,20)(Si,7,250)", sC: "as"},</v>
      </c>
      <c r="M39" s="55" t="str">
        <f>IF(N39="","","(")</f>
        <v>(</v>
      </c>
      <c r="N39" s="56" t="str">
        <f>IF(D39="","",D39)</f>
        <v>La</v>
      </c>
      <c r="O39" s="57" t="str">
        <f>IF(N39="","",",")</f>
        <v>,</v>
      </c>
      <c r="P39" s="58" t="str">
        <f>IF(E39="","",E39)</f>
        <v>m</v>
      </c>
      <c r="Q39" s="59" t="str">
        <f>IF(N39="","",",")</f>
        <v>,</v>
      </c>
      <c r="R39" s="60">
        <f t="shared" si="35"/>
        <v>20</v>
      </c>
      <c r="S39" s="55" t="str">
        <f>IF(N39="","",")")</f>
        <v>)</v>
      </c>
      <c r="T39" s="61" t="str">
        <f>IF(U39="","","(")</f>
        <v>(</v>
      </c>
      <c r="U39" s="62" t="str">
        <f>IF(F39="","",F39)</f>
        <v>Si</v>
      </c>
      <c r="V39" s="63" t="str">
        <f>IF(U39="","",",")</f>
        <v>,</v>
      </c>
      <c r="W39" s="64">
        <f>IF(G39="","",G39)</f>
        <v>7</v>
      </c>
      <c r="X39" s="63" t="str">
        <f>IF(U39="","",",")</f>
        <v>,</v>
      </c>
      <c r="Y39" s="63">
        <f>IF(U39="","",250)</f>
        <v>250</v>
      </c>
      <c r="Z39" s="55" t="str">
        <f>IF(U39="","",")")</f>
        <v>)</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4.5" thickTop="1" thickBot="1" x14ac:dyDescent="0.55000000000000004">
      <c r="C40" s="124" t="s">
        <v>2661</v>
      </c>
      <c r="D40" s="125"/>
      <c r="E40" s="51"/>
      <c r="F40" s="52"/>
      <c r="G40" s="52"/>
      <c r="H40" s="51"/>
      <c r="I40" s="51"/>
      <c r="J40" s="53"/>
      <c r="K40" s="53"/>
      <c r="L40" s="54" t="str">
        <f t="shared" si="86"/>
        <v xml:space="preserve">            { line: "... a través de la sexualidad,, ", sC: ""},</v>
      </c>
      <c r="M40" s="55" t="str">
        <f>IF(N40="","","(")</f>
        <v/>
      </c>
      <c r="N40" s="56" t="str">
        <f>IF(D40="","",D40)</f>
        <v/>
      </c>
      <c r="O40" s="57" t="str">
        <f>IF(N40="","",",")</f>
        <v/>
      </c>
      <c r="P40" s="58" t="str">
        <f>IF(E40="","",E40)</f>
        <v/>
      </c>
      <c r="Q40" s="59" t="str">
        <f>IF(N40="","",",")</f>
        <v/>
      </c>
      <c r="R40" s="60" t="str">
        <f t="shared" si="35"/>
        <v/>
      </c>
      <c r="S40" s="55" t="str">
        <f>IF(N40="","",")")</f>
        <v/>
      </c>
      <c r="T40" s="61" t="str">
        <f>IF(U40="","","(")</f>
        <v/>
      </c>
      <c r="U40" s="62" t="str">
        <f>IF(F40="","",F40)</f>
        <v/>
      </c>
      <c r="V40" s="63" t="str">
        <f>IF(U40="","",",")</f>
        <v/>
      </c>
      <c r="W40" s="64" t="str">
        <f>IF(G40="","",G40)</f>
        <v/>
      </c>
      <c r="X40" s="63" t="str">
        <f>IF(U40="","",",")</f>
        <v/>
      </c>
      <c r="Y40" s="63" t="str">
        <f>IF(U40="","",250)</f>
        <v/>
      </c>
      <c r="Z40" s="55" t="str">
        <f>IF(U40="","",")")</f>
        <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1:40" ht="24.5" thickTop="1" thickBot="1" x14ac:dyDescent="0.55000000000000004">
      <c r="B41" t="s">
        <v>1003</v>
      </c>
      <c r="C41" s="124" t="s">
        <v>2659</v>
      </c>
      <c r="D41" s="125" t="s">
        <v>988</v>
      </c>
      <c r="E41" s="51">
        <v>7</v>
      </c>
      <c r="F41" s="52"/>
      <c r="G41" s="52"/>
      <c r="H41" s="51"/>
      <c r="I41" s="51"/>
      <c r="J41" s="53"/>
      <c r="K41" s="53"/>
      <c r="L41" s="77" t="str">
        <f t="shared" si="86"/>
        <v xml:space="preserve">            { line: "TEN PIEDAD DE MÍ..., (Si,7,20)", sC: "as"},</v>
      </c>
      <c r="M41" s="55" t="str">
        <f t="shared" ref="M41:M44" si="87">IF(N41="","","(")</f>
        <v>(</v>
      </c>
      <c r="N41" s="56" t="str">
        <f t="shared" ref="N41:N44" si="88">IF(D41="","",D41)</f>
        <v>Si</v>
      </c>
      <c r="O41" s="57" t="str">
        <f t="shared" ref="O41:O44" si="89">IF(N41="","",",")</f>
        <v>,</v>
      </c>
      <c r="P41" s="58">
        <f t="shared" ref="P41:P44" si="90">IF(E41="","",E41)</f>
        <v>7</v>
      </c>
      <c r="Q41" s="59" t="str">
        <f t="shared" ref="Q41:Q44" si="91">IF(N41="","",",")</f>
        <v>,</v>
      </c>
      <c r="R41" s="60">
        <f t="shared" si="35"/>
        <v>20</v>
      </c>
      <c r="S41" s="55" t="str">
        <f t="shared" ref="S41:S44" si="92">IF(N41="","",")")</f>
        <v>)</v>
      </c>
      <c r="T41" s="61" t="str">
        <f t="shared" ref="T41:T44" si="93">IF(U41="","","(")</f>
        <v/>
      </c>
      <c r="U41" s="62" t="str">
        <f t="shared" ref="U41:U44" si="94">IF(F41="","",F41)</f>
        <v/>
      </c>
      <c r="V41" s="63" t="str">
        <f t="shared" ref="V41:V44" si="95">IF(U41="","",",")</f>
        <v/>
      </c>
      <c r="W41" s="64" t="str">
        <f t="shared" ref="W41:W44" si="96">IF(G41="","",G41)</f>
        <v/>
      </c>
      <c r="X41" s="63" t="str">
        <f t="shared" ref="X41:X44" si="97">IF(U41="","",",")</f>
        <v/>
      </c>
      <c r="Y41" s="63" t="str">
        <f t="shared" ref="Y41:Y44" si="98">IF(U41="","",250)</f>
        <v/>
      </c>
      <c r="Z41" s="55" t="str">
        <f t="shared" ref="Z41:Z44" si="99">IF(U41="","",")")</f>
        <v/>
      </c>
      <c r="AA41" s="65" t="str">
        <f t="shared" ref="AA41:AA44" si="100">IF(AB41="","","(")</f>
        <v/>
      </c>
      <c r="AB41" s="56" t="str">
        <f t="shared" ref="AB41:AB44" si="101">IF(H41="","",H41)</f>
        <v/>
      </c>
      <c r="AC41" s="66" t="str">
        <f t="shared" ref="AC41:AC44" si="102">IF(AB41="","",",")</f>
        <v/>
      </c>
      <c r="AD41" s="58" t="str">
        <f t="shared" ref="AD41:AD44" si="103">IF(I41="","",I41)</f>
        <v/>
      </c>
      <c r="AE41" s="67" t="str">
        <f t="shared" ref="AE41:AE44" si="104">IF(AB41="","",",")</f>
        <v/>
      </c>
      <c r="AF41" s="60" t="str">
        <f t="shared" ref="AF41:AF44" si="105">IF(AB41="","",350)</f>
        <v/>
      </c>
      <c r="AG41" s="60" t="str">
        <f t="shared" ref="AG41:AG44" si="106">IF(AB41="","",")")</f>
        <v/>
      </c>
      <c r="AH41" s="68" t="str">
        <f t="shared" ref="AH41:AH44" si="107">IF(AI41="","","(")</f>
        <v/>
      </c>
      <c r="AI41" s="69" t="str">
        <f t="shared" ref="AI41:AI44" si="108">IF(J41="","",J41)</f>
        <v/>
      </c>
      <c r="AJ41" s="63" t="str">
        <f t="shared" ref="AJ41:AJ44" si="109">IF(AI41="","",",")</f>
        <v/>
      </c>
      <c r="AK41" s="63" t="str">
        <f t="shared" ref="AK41:AK44" si="110">IF(K41="","",K41)</f>
        <v/>
      </c>
      <c r="AL41" s="63" t="str">
        <f t="shared" ref="AL41:AL44" si="111">IF(AI41="","",",")</f>
        <v/>
      </c>
      <c r="AM41" s="63" t="str">
        <f t="shared" ref="AM41:AM44" si="112">IF(AI41="","",450)</f>
        <v/>
      </c>
      <c r="AN41" s="63" t="str">
        <f t="shared" ref="AN41:AN44" si="113">IF(AI41="","",")")</f>
        <v/>
      </c>
    </row>
    <row r="42" spans="1:40" ht="24.5" thickTop="1" thickBot="1" x14ac:dyDescent="0.55000000000000004">
      <c r="B42" t="s">
        <v>1003</v>
      </c>
      <c r="C42" s="124" t="s">
        <v>2660</v>
      </c>
      <c r="D42" s="125" t="s">
        <v>1017</v>
      </c>
      <c r="E42" s="51" t="s">
        <v>1016</v>
      </c>
      <c r="F42" s="52" t="s">
        <v>988</v>
      </c>
      <c r="G42" s="52">
        <v>7</v>
      </c>
      <c r="H42" s="51"/>
      <c r="I42" s="51"/>
      <c r="J42" s="53"/>
      <c r="K42" s="53"/>
      <c r="L42" s="77" t="str">
        <f>IF(C42="","",_xlfn.CONCAT("            { line: ","""",C42,", ",M42:AN42,""", sC: ","""",B42,"""},"))</f>
        <v xml:space="preserve">            { line: "QUE SOY UN PECADOR., (La,m,20)(Si,7,250)", sC: "as"},</v>
      </c>
      <c r="M42" s="55" t="str">
        <f t="shared" si="87"/>
        <v>(</v>
      </c>
      <c r="N42" s="56" t="str">
        <f t="shared" si="88"/>
        <v>La</v>
      </c>
      <c r="O42" s="57" t="str">
        <f t="shared" si="89"/>
        <v>,</v>
      </c>
      <c r="P42" s="58" t="str">
        <f t="shared" si="90"/>
        <v>m</v>
      </c>
      <c r="Q42" s="59" t="str">
        <f t="shared" si="91"/>
        <v>,</v>
      </c>
      <c r="R42" s="60">
        <f t="shared" si="35"/>
        <v>20</v>
      </c>
      <c r="S42" s="55" t="str">
        <f t="shared" si="92"/>
        <v>)</v>
      </c>
      <c r="T42" s="61" t="str">
        <f t="shared" si="93"/>
        <v>(</v>
      </c>
      <c r="U42" s="62" t="str">
        <f t="shared" si="94"/>
        <v>Si</v>
      </c>
      <c r="V42" s="63" t="str">
        <f t="shared" si="95"/>
        <v>,</v>
      </c>
      <c r="W42" s="64">
        <f t="shared" si="96"/>
        <v>7</v>
      </c>
      <c r="X42" s="63" t="str">
        <f t="shared" si="97"/>
        <v>,</v>
      </c>
      <c r="Y42" s="63">
        <f t="shared" si="98"/>
        <v>250</v>
      </c>
      <c r="Z42" s="55" t="str">
        <f t="shared" si="99"/>
        <v>)</v>
      </c>
      <c r="AA42" s="65" t="str">
        <f t="shared" si="100"/>
        <v/>
      </c>
      <c r="AB42" s="56" t="str">
        <f t="shared" si="101"/>
        <v/>
      </c>
      <c r="AC42" s="66" t="str">
        <f t="shared" si="102"/>
        <v/>
      </c>
      <c r="AD42" s="58" t="str">
        <f t="shared" si="103"/>
        <v/>
      </c>
      <c r="AE42" s="67" t="str">
        <f t="shared" si="104"/>
        <v/>
      </c>
      <c r="AF42" s="60" t="str">
        <f t="shared" si="105"/>
        <v/>
      </c>
      <c r="AG42" s="60" t="str">
        <f t="shared" si="106"/>
        <v/>
      </c>
      <c r="AH42" s="68" t="str">
        <f t="shared" si="107"/>
        <v/>
      </c>
      <c r="AI42" s="69" t="str">
        <f t="shared" si="108"/>
        <v/>
      </c>
      <c r="AJ42" s="63" t="str">
        <f t="shared" si="109"/>
        <v/>
      </c>
      <c r="AK42" s="63" t="str">
        <f t="shared" si="110"/>
        <v/>
      </c>
      <c r="AL42" s="63" t="str">
        <f t="shared" si="111"/>
        <v/>
      </c>
      <c r="AM42" s="63" t="str">
        <f t="shared" si="112"/>
        <v/>
      </c>
      <c r="AN42" s="63" t="str">
        <f t="shared" si="113"/>
        <v/>
      </c>
    </row>
    <row r="43" spans="1:40" ht="24.5" thickTop="1" thickBot="1" x14ac:dyDescent="0.55000000000000004">
      <c r="C43" s="124" t="s">
        <v>2662</v>
      </c>
      <c r="D43" s="125"/>
      <c r="E43" s="51"/>
      <c r="F43" s="52"/>
      <c r="G43" s="52"/>
      <c r="H43" s="51"/>
      <c r="I43" s="51"/>
      <c r="J43" s="53"/>
      <c r="K43" s="53"/>
      <c r="L43" s="77" t="str">
        <f>IF(C43="","",_xlfn.CONCAT("            { line: ","""",C43,", ",M43:AN43,""", sC: ","""",B43,"""},"))</f>
        <v xml:space="preserve">            { line: "... tanto en público como en privado,, ", sC: ""},</v>
      </c>
      <c r="M43" s="55" t="str">
        <f t="shared" si="87"/>
        <v/>
      </c>
      <c r="N43" s="56" t="str">
        <f t="shared" si="88"/>
        <v/>
      </c>
      <c r="O43" s="57" t="str">
        <f t="shared" si="89"/>
        <v/>
      </c>
      <c r="P43" s="58" t="str">
        <f t="shared" si="90"/>
        <v/>
      </c>
      <c r="Q43" s="59" t="str">
        <f t="shared" si="91"/>
        <v/>
      </c>
      <c r="R43" s="60" t="str">
        <f t="shared" si="35"/>
        <v/>
      </c>
      <c r="S43" s="55" t="str">
        <f t="shared" si="92"/>
        <v/>
      </c>
      <c r="T43" s="61" t="str">
        <f t="shared" si="93"/>
        <v/>
      </c>
      <c r="U43" s="62" t="str">
        <f t="shared" si="94"/>
        <v/>
      </c>
      <c r="V43" s="63" t="str">
        <f t="shared" si="95"/>
        <v/>
      </c>
      <c r="W43" s="64" t="str">
        <f t="shared" si="96"/>
        <v/>
      </c>
      <c r="X43" s="63" t="str">
        <f t="shared" si="97"/>
        <v/>
      </c>
      <c r="Y43" s="63" t="str">
        <f t="shared" si="98"/>
        <v/>
      </c>
      <c r="Z43" s="55" t="str">
        <f t="shared" si="99"/>
        <v/>
      </c>
      <c r="AA43" s="65" t="str">
        <f t="shared" si="100"/>
        <v/>
      </c>
      <c r="AB43" s="56" t="str">
        <f t="shared" si="101"/>
        <v/>
      </c>
      <c r="AC43" s="66" t="str">
        <f t="shared" si="102"/>
        <v/>
      </c>
      <c r="AD43" s="58" t="str">
        <f t="shared" si="103"/>
        <v/>
      </c>
      <c r="AE43" s="67" t="str">
        <f t="shared" si="104"/>
        <v/>
      </c>
      <c r="AF43" s="60" t="str">
        <f t="shared" si="105"/>
        <v/>
      </c>
      <c r="AG43" s="60" t="str">
        <f t="shared" si="106"/>
        <v/>
      </c>
      <c r="AH43" s="68" t="str">
        <f t="shared" si="107"/>
        <v/>
      </c>
      <c r="AI43" s="69" t="str">
        <f t="shared" si="108"/>
        <v/>
      </c>
      <c r="AJ43" s="63" t="str">
        <f t="shared" si="109"/>
        <v/>
      </c>
      <c r="AK43" s="63" t="str">
        <f t="shared" si="110"/>
        <v/>
      </c>
      <c r="AL43" s="63" t="str">
        <f t="shared" si="111"/>
        <v/>
      </c>
      <c r="AM43" s="63" t="str">
        <f t="shared" si="112"/>
        <v/>
      </c>
      <c r="AN43" s="63" t="str">
        <f t="shared" si="113"/>
        <v/>
      </c>
    </row>
    <row r="44" spans="1:40" ht="24.5" thickTop="1" thickBot="1" x14ac:dyDescent="0.55000000000000004">
      <c r="B44" t="s">
        <v>1003</v>
      </c>
      <c r="C44" s="124" t="s">
        <v>2659</v>
      </c>
      <c r="D44" s="125" t="s">
        <v>988</v>
      </c>
      <c r="E44" s="51">
        <v>7</v>
      </c>
      <c r="F44" s="52"/>
      <c r="G44" s="52"/>
      <c r="H44" s="51"/>
      <c r="I44" s="51"/>
      <c r="J44" s="53"/>
      <c r="K44" s="53"/>
      <c r="L44" s="77" t="str">
        <f t="shared" ref="L44:L49" si="114">IF(C44="","",_xlfn.CONCAT("            { line: ","""",C44,", ",M44:AN44,""", sC: ","""",B44,"""},"))</f>
        <v xml:space="preserve">            { line: "TEN PIEDAD DE MÍ..., (Si,7,20)", sC: "as"},</v>
      </c>
      <c r="M44" s="55" t="str">
        <f t="shared" si="87"/>
        <v>(</v>
      </c>
      <c r="N44" s="56" t="str">
        <f t="shared" si="88"/>
        <v>Si</v>
      </c>
      <c r="O44" s="57" t="str">
        <f t="shared" si="89"/>
        <v>,</v>
      </c>
      <c r="P44" s="58">
        <f t="shared" si="90"/>
        <v>7</v>
      </c>
      <c r="Q44" s="59" t="str">
        <f t="shared" si="91"/>
        <v>,</v>
      </c>
      <c r="R44" s="60">
        <f t="shared" si="35"/>
        <v>20</v>
      </c>
      <c r="S44" s="55" t="str">
        <f t="shared" si="92"/>
        <v>)</v>
      </c>
      <c r="T44" s="61" t="str">
        <f t="shared" si="93"/>
        <v/>
      </c>
      <c r="U44" s="62" t="str">
        <f t="shared" si="94"/>
        <v/>
      </c>
      <c r="V44" s="63" t="str">
        <f t="shared" si="95"/>
        <v/>
      </c>
      <c r="W44" s="64" t="str">
        <f t="shared" si="96"/>
        <v/>
      </c>
      <c r="X44" s="63" t="str">
        <f t="shared" si="97"/>
        <v/>
      </c>
      <c r="Y44" s="63" t="str">
        <f t="shared" si="98"/>
        <v/>
      </c>
      <c r="Z44" s="55" t="str">
        <f t="shared" si="99"/>
        <v/>
      </c>
      <c r="AA44" s="65" t="str">
        <f t="shared" si="100"/>
        <v/>
      </c>
      <c r="AB44" s="56" t="str">
        <f t="shared" si="101"/>
        <v/>
      </c>
      <c r="AC44" s="66" t="str">
        <f t="shared" si="102"/>
        <v/>
      </c>
      <c r="AD44" s="58" t="str">
        <f t="shared" si="103"/>
        <v/>
      </c>
      <c r="AE44" s="67" t="str">
        <f t="shared" si="104"/>
        <v/>
      </c>
      <c r="AF44" s="60" t="str">
        <f t="shared" si="105"/>
        <v/>
      </c>
      <c r="AG44" s="60" t="str">
        <f t="shared" si="106"/>
        <v/>
      </c>
      <c r="AH44" s="68" t="str">
        <f t="shared" si="107"/>
        <v/>
      </c>
      <c r="AI44" s="69" t="str">
        <f t="shared" si="108"/>
        <v/>
      </c>
      <c r="AJ44" s="63" t="str">
        <f t="shared" si="109"/>
        <v/>
      </c>
      <c r="AK44" s="63" t="str">
        <f t="shared" si="110"/>
        <v/>
      </c>
      <c r="AL44" s="63" t="str">
        <f t="shared" si="111"/>
        <v/>
      </c>
      <c r="AM44" s="63" t="str">
        <f t="shared" si="112"/>
        <v/>
      </c>
      <c r="AN44" s="63" t="str">
        <f t="shared" si="113"/>
        <v/>
      </c>
    </row>
    <row r="45" spans="1:40" ht="24.5" thickTop="1" thickBot="1" x14ac:dyDescent="0.55000000000000004">
      <c r="B45" t="s">
        <v>1003</v>
      </c>
      <c r="C45" s="124" t="s">
        <v>2660</v>
      </c>
      <c r="D45" s="125" t="s">
        <v>1017</v>
      </c>
      <c r="E45" s="51" t="s">
        <v>1016</v>
      </c>
      <c r="F45" s="52" t="s">
        <v>988</v>
      </c>
      <c r="G45" s="52">
        <v>7</v>
      </c>
      <c r="H45" s="51"/>
      <c r="I45" s="51"/>
      <c r="J45" s="53"/>
      <c r="K45" s="53"/>
      <c r="L45" s="54" t="str">
        <f t="shared" si="114"/>
        <v xml:space="preserve">            { line: "QUE SOY UN PECADOR., (La,m,20)(Si,7,250)", sC: "as"},</v>
      </c>
      <c r="M45" s="55" t="str">
        <f>IF(N45="","","(")</f>
        <v>(</v>
      </c>
      <c r="N45" s="56" t="str">
        <f>IF(D45="","",D45)</f>
        <v>La</v>
      </c>
      <c r="O45" s="57" t="str">
        <f>IF(N45="","",",")</f>
        <v>,</v>
      </c>
      <c r="P45" s="58" t="str">
        <f>IF(E45="","",E45)</f>
        <v>m</v>
      </c>
      <c r="Q45" s="59" t="str">
        <f>IF(N45="","",",")</f>
        <v>,</v>
      </c>
      <c r="R45" s="60">
        <f t="shared" si="35"/>
        <v>20</v>
      </c>
      <c r="S45" s="55" t="str">
        <f>IF(N45="","",")")</f>
        <v>)</v>
      </c>
      <c r="T45" s="61" t="str">
        <f>IF(U45="","","(")</f>
        <v>(</v>
      </c>
      <c r="U45" s="62" t="str">
        <f>IF(F45="","",F45)</f>
        <v>Si</v>
      </c>
      <c r="V45" s="63" t="str">
        <f>IF(U45="","",",")</f>
        <v>,</v>
      </c>
      <c r="W45" s="64">
        <f>IF(G45="","",G45)</f>
        <v>7</v>
      </c>
      <c r="X45" s="63" t="str">
        <f>IF(U45="","",",")</f>
        <v>,</v>
      </c>
      <c r="Y45" s="63">
        <f>IF(U45="","",250)</f>
        <v>250</v>
      </c>
      <c r="Z45" s="55" t="str">
        <f>IF(U45="","",")")</f>
        <v>)</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1:40" ht="24.5" thickTop="1" thickBot="1" x14ac:dyDescent="0.55000000000000004">
      <c r="C46" s="124" t="s">
        <v>2663</v>
      </c>
      <c r="D46" s="125"/>
      <c r="E46" s="51"/>
      <c r="F46" s="52"/>
      <c r="G46" s="52"/>
      <c r="H46" s="51"/>
      <c r="I46" s="51"/>
      <c r="J46" s="53"/>
      <c r="K46" s="53"/>
      <c r="L46" s="54" t="str">
        <f t="shared" si="114"/>
        <v xml:space="preserve">            { line: "... engañando a nuestros semejantes,, ", sC: ""},</v>
      </c>
      <c r="M46" s="55" t="str">
        <f>IF(N46="","","(")</f>
        <v/>
      </c>
      <c r="N46" s="56" t="str">
        <f>IF(D46="","",D46)</f>
        <v/>
      </c>
      <c r="O46" s="57" t="str">
        <f>IF(N46="","",",")</f>
        <v/>
      </c>
      <c r="P46" s="58" t="str">
        <f>IF(E46="","",E46)</f>
        <v/>
      </c>
      <c r="Q46" s="59" t="str">
        <f>IF(N46="","",",")</f>
        <v/>
      </c>
      <c r="R46" s="60" t="str">
        <f t="shared" si="35"/>
        <v/>
      </c>
      <c r="S46" s="55" t="str">
        <f>IF(N46="","",")")</f>
        <v/>
      </c>
      <c r="T46" s="61" t="str">
        <f>IF(U46="","","(")</f>
        <v/>
      </c>
      <c r="U46" s="62" t="str">
        <f>IF(F46="","",F46)</f>
        <v/>
      </c>
      <c r="V46" s="63" t="str">
        <f>IF(U46="","",",")</f>
        <v/>
      </c>
      <c r="W46" s="64" t="str">
        <f>IF(G46="","",G46)</f>
        <v/>
      </c>
      <c r="X46" s="63" t="str">
        <f>IF(U46="","",",")</f>
        <v/>
      </c>
      <c r="Y46" s="63" t="str">
        <f>IF(U46="","",250)</f>
        <v/>
      </c>
      <c r="Z46" s="55" t="str">
        <f>IF(U46="","",")")</f>
        <v/>
      </c>
      <c r="AA46" s="65" t="str">
        <f>IF(AB46="","","(")</f>
        <v/>
      </c>
      <c r="AB46" s="56" t="str">
        <f>IF(H46="","",H46)</f>
        <v/>
      </c>
      <c r="AC46" s="66" t="str">
        <f>IF(AB46="","",",")</f>
        <v/>
      </c>
      <c r="AD46" s="58" t="str">
        <f>IF(I46="","",I46)</f>
        <v/>
      </c>
      <c r="AE46" s="67" t="str">
        <f>IF(AB46="","",",")</f>
        <v/>
      </c>
      <c r="AF46" s="60" t="str">
        <f>IF(AB46="","",350)</f>
        <v/>
      </c>
      <c r="AG46" s="60" t="str">
        <f>IF(AB46="","",")")</f>
        <v/>
      </c>
      <c r="AH46" s="68" t="str">
        <f>IF(AI46="","","(")</f>
        <v/>
      </c>
      <c r="AI46" s="69" t="str">
        <f>IF(J46="","",J46)</f>
        <v/>
      </c>
      <c r="AJ46" s="63" t="str">
        <f>IF(AI46="","",",")</f>
        <v/>
      </c>
      <c r="AK46" s="63" t="str">
        <f>IF(K46="","",K46)</f>
        <v/>
      </c>
      <c r="AL46" s="63" t="str">
        <f>IF(AI46="","",",")</f>
        <v/>
      </c>
      <c r="AM46" s="63" t="str">
        <f>IF(AI46="","",450)</f>
        <v/>
      </c>
      <c r="AN46" s="63" t="str">
        <f>IF(AI46="","",")")</f>
        <v/>
      </c>
    </row>
    <row r="47" spans="1:40" ht="24.5" thickTop="1" thickBot="1" x14ac:dyDescent="0.55000000000000004">
      <c r="B47" t="s">
        <v>1003</v>
      </c>
      <c r="C47" s="124" t="s">
        <v>2659</v>
      </c>
      <c r="D47" s="125" t="s">
        <v>988</v>
      </c>
      <c r="E47" s="51">
        <v>7</v>
      </c>
      <c r="F47" s="52"/>
      <c r="G47" s="52"/>
      <c r="H47" s="51"/>
      <c r="I47" s="51"/>
      <c r="J47" s="53"/>
      <c r="K47" s="53"/>
      <c r="L47" s="54" t="str">
        <f t="shared" si="114"/>
        <v xml:space="preserve">            { line: "TEN PIEDAD DE MÍ..., (Si,7,20)", sC: "as"},</v>
      </c>
      <c r="M47" s="55" t="str">
        <f>IF(N47="","","(")</f>
        <v>(</v>
      </c>
      <c r="N47" s="56" t="str">
        <f>IF(D47="","",D47)</f>
        <v>Si</v>
      </c>
      <c r="O47" s="57" t="str">
        <f>IF(N47="","",",")</f>
        <v>,</v>
      </c>
      <c r="P47" s="58">
        <f>IF(E47="","",E47)</f>
        <v>7</v>
      </c>
      <c r="Q47" s="59" t="str">
        <f>IF(N47="","",",")</f>
        <v>,</v>
      </c>
      <c r="R47" s="60">
        <f t="shared" si="35"/>
        <v>20</v>
      </c>
      <c r="S47" s="55" t="str">
        <f>IF(N47="","",")")</f>
        <v>)</v>
      </c>
      <c r="T47" s="61" t="str">
        <f>IF(U47="","","(")</f>
        <v/>
      </c>
      <c r="U47" s="62" t="str">
        <f>IF(F47="","",F47)</f>
        <v/>
      </c>
      <c r="V47" s="63" t="str">
        <f>IF(U47="","",",")</f>
        <v/>
      </c>
      <c r="W47" s="64" t="str">
        <f>IF(G47="","",G47)</f>
        <v/>
      </c>
      <c r="X47" s="63" t="str">
        <f>IF(U47="","",",")</f>
        <v/>
      </c>
      <c r="Y47" s="63" t="str">
        <f>IF(U47="","",250)</f>
        <v/>
      </c>
      <c r="Z47" s="55" t="str">
        <f>IF(U47="","",")")</f>
        <v/>
      </c>
      <c r="AA47" s="65" t="str">
        <f>IF(AB47="","","(")</f>
        <v/>
      </c>
      <c r="AB47" s="56" t="str">
        <f>IF(H47="","",H47)</f>
        <v/>
      </c>
      <c r="AC47" s="66" t="str">
        <f>IF(AB47="","",",")</f>
        <v/>
      </c>
      <c r="AD47" s="58" t="str">
        <f>IF(I47="","",I47)</f>
        <v/>
      </c>
      <c r="AE47" s="67" t="str">
        <f>IF(AB47="","",",")</f>
        <v/>
      </c>
      <c r="AF47" s="60" t="str">
        <f>IF(AB47="","",350)</f>
        <v/>
      </c>
      <c r="AG47" s="60" t="str">
        <f>IF(AB47="","",")")</f>
        <v/>
      </c>
      <c r="AH47" s="68" t="str">
        <f>IF(AI47="","","(")</f>
        <v/>
      </c>
      <c r="AI47" s="69" t="str">
        <f>IF(J47="","",J47)</f>
        <v/>
      </c>
      <c r="AJ47" s="63" t="str">
        <f>IF(AI47="","",",")</f>
        <v/>
      </c>
      <c r="AK47" s="63" t="str">
        <f>IF(K47="","",K47)</f>
        <v/>
      </c>
      <c r="AL47" s="63" t="str">
        <f>IF(AI47="","",",")</f>
        <v/>
      </c>
      <c r="AM47" s="63" t="str">
        <f>IF(AI47="","",450)</f>
        <v/>
      </c>
      <c r="AN47" s="63" t="str">
        <f>IF(AI47="","",")")</f>
        <v/>
      </c>
    </row>
    <row r="48" spans="1:40" ht="24.5" thickTop="1" thickBot="1" x14ac:dyDescent="0.55000000000000004">
      <c r="B48" t="s">
        <v>1003</v>
      </c>
      <c r="C48" s="124" t="s">
        <v>2660</v>
      </c>
      <c r="D48" s="125" t="s">
        <v>1017</v>
      </c>
      <c r="E48" s="51" t="s">
        <v>1016</v>
      </c>
      <c r="F48" s="52" t="s">
        <v>988</v>
      </c>
      <c r="G48" s="52">
        <v>7</v>
      </c>
      <c r="H48" s="51"/>
      <c r="I48" s="51"/>
      <c r="J48" s="53"/>
      <c r="K48" s="53"/>
      <c r="L48" s="54" t="str">
        <f t="shared" si="114"/>
        <v xml:space="preserve">            { line: "QUE SOY UN PECADOR., (La,m,20)(Si,7,250)", sC: "as"},</v>
      </c>
      <c r="M48" s="55" t="str">
        <f t="shared" ref="M48:M52" si="115">IF(N48="","","(")</f>
        <v>(</v>
      </c>
      <c r="N48" s="56" t="str">
        <f t="shared" ref="N48:N52" si="116">IF(D48="","",D48)</f>
        <v>La</v>
      </c>
      <c r="O48" s="57" t="str">
        <f t="shared" ref="O48:O52" si="117">IF(N48="","",",")</f>
        <v>,</v>
      </c>
      <c r="P48" s="58" t="str">
        <f t="shared" ref="P48:P52" si="118">IF(E48="","",E48)</f>
        <v>m</v>
      </c>
      <c r="Q48" s="59" t="str">
        <f t="shared" ref="Q48:Q52" si="119">IF(N48="","",",")</f>
        <v>,</v>
      </c>
      <c r="R48" s="60">
        <f t="shared" si="35"/>
        <v>20</v>
      </c>
      <c r="S48" s="55" t="str">
        <f t="shared" ref="S48:S52" si="120">IF(N48="","",")")</f>
        <v>)</v>
      </c>
      <c r="T48" s="61" t="str">
        <f t="shared" ref="T48:T52" si="121">IF(U48="","","(")</f>
        <v>(</v>
      </c>
      <c r="U48" s="62" t="str">
        <f t="shared" ref="U48:U52" si="122">IF(F48="","",F48)</f>
        <v>Si</v>
      </c>
      <c r="V48" s="63" t="str">
        <f t="shared" ref="V48:V52" si="123">IF(U48="","",",")</f>
        <v>,</v>
      </c>
      <c r="W48" s="64">
        <f t="shared" ref="W48:W52" si="124">IF(G48="","",G48)</f>
        <v>7</v>
      </c>
      <c r="X48" s="63" t="str">
        <f t="shared" ref="X48:X52" si="125">IF(U48="","",",")</f>
        <v>,</v>
      </c>
      <c r="Y48" s="63">
        <f t="shared" ref="Y48:Y52" si="126">IF(U48="","",250)</f>
        <v>250</v>
      </c>
      <c r="Z48" s="55" t="str">
        <f t="shared" ref="Z48:Z52" si="127">IF(U48="","",")")</f>
        <v>)</v>
      </c>
      <c r="AA48" s="65" t="str">
        <f t="shared" ref="AA48:AA52" si="128">IF(AB48="","","(")</f>
        <v/>
      </c>
      <c r="AB48" s="56" t="str">
        <f t="shared" ref="AB48:AB52" si="129">IF(H48="","",H48)</f>
        <v/>
      </c>
      <c r="AC48" s="66" t="str">
        <f t="shared" ref="AC48:AC52" si="130">IF(AB48="","",",")</f>
        <v/>
      </c>
      <c r="AD48" s="58" t="str">
        <f t="shared" ref="AD48:AD52" si="131">IF(I48="","",I48)</f>
        <v/>
      </c>
      <c r="AE48" s="67" t="str">
        <f t="shared" ref="AE48:AE52" si="132">IF(AB48="","",",")</f>
        <v/>
      </c>
      <c r="AF48" s="60" t="str">
        <f t="shared" ref="AF48:AF52" si="133">IF(AB48="","",350)</f>
        <v/>
      </c>
      <c r="AG48" s="60" t="str">
        <f t="shared" ref="AG48:AG52" si="134">IF(AB48="","",")")</f>
        <v/>
      </c>
      <c r="AH48" s="68" t="str">
        <f t="shared" ref="AH48:AH52" si="135">IF(AI48="","","(")</f>
        <v/>
      </c>
      <c r="AI48" s="69" t="str">
        <f t="shared" ref="AI48:AI52" si="136">IF(J48="","",J48)</f>
        <v/>
      </c>
      <c r="AJ48" s="63" t="str">
        <f t="shared" ref="AJ48:AJ52" si="137">IF(AI48="","",",")</f>
        <v/>
      </c>
      <c r="AK48" s="63" t="str">
        <f t="shared" ref="AK48:AK52" si="138">IF(K48="","",K48)</f>
        <v/>
      </c>
      <c r="AL48" s="63" t="str">
        <f t="shared" ref="AL48:AL52" si="139">IF(AI48="","",",")</f>
        <v/>
      </c>
      <c r="AM48" s="63" t="str">
        <f t="shared" ref="AM48:AM52" si="140">IF(AI48="","",450)</f>
        <v/>
      </c>
      <c r="AN48" s="63" t="str">
        <f t="shared" ref="AN48:AN52" si="141">IF(AI48="","",")")</f>
        <v/>
      </c>
    </row>
    <row r="49" spans="1:40" ht="24.5" thickTop="1" thickBot="1" x14ac:dyDescent="0.55000000000000004">
      <c r="C49" s="124" t="s">
        <v>2664</v>
      </c>
      <c r="D49" s="125"/>
      <c r="E49" s="51"/>
      <c r="F49" s="52"/>
      <c r="G49" s="52"/>
      <c r="H49" s="51"/>
      <c r="I49" s="51"/>
      <c r="J49" s="53"/>
      <c r="K49" s="53"/>
      <c r="L49" s="77" t="str">
        <f t="shared" si="114"/>
        <v xml:space="preserve">            { line: "... por el uso de la violencia,, ", sC: ""},</v>
      </c>
      <c r="M49" s="55" t="str">
        <f t="shared" si="115"/>
        <v/>
      </c>
      <c r="N49" s="56" t="str">
        <f t="shared" si="116"/>
        <v/>
      </c>
      <c r="O49" s="57" t="str">
        <f t="shared" si="117"/>
        <v/>
      </c>
      <c r="P49" s="58" t="str">
        <f t="shared" si="118"/>
        <v/>
      </c>
      <c r="Q49" s="59" t="str">
        <f t="shared" si="119"/>
        <v/>
      </c>
      <c r="R49" s="60" t="str">
        <f t="shared" si="35"/>
        <v/>
      </c>
      <c r="S49" s="55" t="str">
        <f t="shared" si="120"/>
        <v/>
      </c>
      <c r="T49" s="61" t="str">
        <f t="shared" si="121"/>
        <v/>
      </c>
      <c r="U49" s="62" t="str">
        <f t="shared" si="122"/>
        <v/>
      </c>
      <c r="V49" s="63" t="str">
        <f t="shared" si="123"/>
        <v/>
      </c>
      <c r="W49" s="64" t="str">
        <f t="shared" si="124"/>
        <v/>
      </c>
      <c r="X49" s="63" t="str">
        <f t="shared" si="125"/>
        <v/>
      </c>
      <c r="Y49" s="63" t="str">
        <f t="shared" si="126"/>
        <v/>
      </c>
      <c r="Z49" s="55" t="str">
        <f t="shared" si="127"/>
        <v/>
      </c>
      <c r="AA49" s="65" t="str">
        <f t="shared" si="128"/>
        <v/>
      </c>
      <c r="AB49" s="56" t="str">
        <f t="shared" si="129"/>
        <v/>
      </c>
      <c r="AC49" s="66" t="str">
        <f t="shared" si="130"/>
        <v/>
      </c>
      <c r="AD49" s="58" t="str">
        <f t="shared" si="131"/>
        <v/>
      </c>
      <c r="AE49" s="67" t="str">
        <f t="shared" si="132"/>
        <v/>
      </c>
      <c r="AF49" s="60" t="str">
        <f t="shared" si="133"/>
        <v/>
      </c>
      <c r="AG49" s="60" t="str">
        <f t="shared" si="134"/>
        <v/>
      </c>
      <c r="AH49" s="68" t="str">
        <f t="shared" si="135"/>
        <v/>
      </c>
      <c r="AI49" s="69" t="str">
        <f t="shared" si="136"/>
        <v/>
      </c>
      <c r="AJ49" s="63" t="str">
        <f t="shared" si="137"/>
        <v/>
      </c>
      <c r="AK49" s="63" t="str">
        <f t="shared" si="138"/>
        <v/>
      </c>
      <c r="AL49" s="63" t="str">
        <f t="shared" si="139"/>
        <v/>
      </c>
      <c r="AM49" s="63" t="str">
        <f t="shared" si="140"/>
        <v/>
      </c>
      <c r="AN49" s="63" t="str">
        <f t="shared" si="141"/>
        <v/>
      </c>
    </row>
    <row r="50" spans="1:40" ht="24.5" thickTop="1" thickBot="1" x14ac:dyDescent="0.55000000000000004">
      <c r="B50" t="s">
        <v>1003</v>
      </c>
      <c r="C50" s="124" t="s">
        <v>2659</v>
      </c>
      <c r="D50" s="125" t="s">
        <v>988</v>
      </c>
      <c r="E50" s="51">
        <v>7</v>
      </c>
      <c r="F50" s="52"/>
      <c r="G50" s="52"/>
      <c r="H50" s="51"/>
      <c r="I50" s="51"/>
      <c r="J50" s="53"/>
      <c r="K50" s="53"/>
      <c r="L50" s="77" t="str">
        <f>IF(C50="","",_xlfn.CONCAT("            { line: ","""",C50,", ",M50:AN50,""", sC: ","""",B50,"""},"))</f>
        <v xml:space="preserve">            { line: "TEN PIEDAD DE MÍ..., (Si,7,20)", sC: "as"},</v>
      </c>
      <c r="M50" s="55" t="str">
        <f t="shared" si="115"/>
        <v>(</v>
      </c>
      <c r="N50" s="56" t="str">
        <f t="shared" si="116"/>
        <v>Si</v>
      </c>
      <c r="O50" s="57" t="str">
        <f t="shared" si="117"/>
        <v>,</v>
      </c>
      <c r="P50" s="58">
        <f t="shared" si="118"/>
        <v>7</v>
      </c>
      <c r="Q50" s="59" t="str">
        <f t="shared" si="119"/>
        <v>,</v>
      </c>
      <c r="R50" s="60">
        <f t="shared" si="35"/>
        <v>20</v>
      </c>
      <c r="S50" s="55" t="str">
        <f t="shared" si="120"/>
        <v>)</v>
      </c>
      <c r="T50" s="61" t="str">
        <f t="shared" si="121"/>
        <v/>
      </c>
      <c r="U50" s="62" t="str">
        <f t="shared" si="122"/>
        <v/>
      </c>
      <c r="V50" s="63" t="str">
        <f t="shared" si="123"/>
        <v/>
      </c>
      <c r="W50" s="64" t="str">
        <f t="shared" si="124"/>
        <v/>
      </c>
      <c r="X50" s="63" t="str">
        <f t="shared" si="125"/>
        <v/>
      </c>
      <c r="Y50" s="63" t="str">
        <f t="shared" si="126"/>
        <v/>
      </c>
      <c r="Z50" s="55" t="str">
        <f t="shared" si="127"/>
        <v/>
      </c>
      <c r="AA50" s="65" t="str">
        <f t="shared" si="128"/>
        <v/>
      </c>
      <c r="AB50" s="56" t="str">
        <f t="shared" si="129"/>
        <v/>
      </c>
      <c r="AC50" s="66" t="str">
        <f t="shared" si="130"/>
        <v/>
      </c>
      <c r="AD50" s="58" t="str">
        <f t="shared" si="131"/>
        <v/>
      </c>
      <c r="AE50" s="67" t="str">
        <f t="shared" si="132"/>
        <v/>
      </c>
      <c r="AF50" s="60" t="str">
        <f t="shared" si="133"/>
        <v/>
      </c>
      <c r="AG50" s="60" t="str">
        <f t="shared" si="134"/>
        <v/>
      </c>
      <c r="AH50" s="68" t="str">
        <f t="shared" si="135"/>
        <v/>
      </c>
      <c r="AI50" s="69" t="str">
        <f t="shared" si="136"/>
        <v/>
      </c>
      <c r="AJ50" s="63" t="str">
        <f t="shared" si="137"/>
        <v/>
      </c>
      <c r="AK50" s="63" t="str">
        <f t="shared" si="138"/>
        <v/>
      </c>
      <c r="AL50" s="63" t="str">
        <f t="shared" si="139"/>
        <v/>
      </c>
      <c r="AM50" s="63" t="str">
        <f t="shared" si="140"/>
        <v/>
      </c>
      <c r="AN50" s="63" t="str">
        <f t="shared" si="141"/>
        <v/>
      </c>
    </row>
    <row r="51" spans="1:40" ht="24.5" thickTop="1" thickBot="1" x14ac:dyDescent="0.55000000000000004">
      <c r="B51" t="s">
        <v>1003</v>
      </c>
      <c r="C51" s="124" t="s">
        <v>2660</v>
      </c>
      <c r="D51" s="125" t="s">
        <v>1017</v>
      </c>
      <c r="E51" s="51" t="s">
        <v>1016</v>
      </c>
      <c r="F51" s="52" t="s">
        <v>988</v>
      </c>
      <c r="G51" s="52">
        <v>7</v>
      </c>
      <c r="H51" s="51"/>
      <c r="I51" s="51"/>
      <c r="J51" s="53"/>
      <c r="K51" s="53"/>
      <c r="L51" s="77" t="str">
        <f>IF(C51="","",_xlfn.CONCAT("            { line: ","""",C51,", ",M51:AN51,""", sC: ","""",B51,"""},"))</f>
        <v xml:space="preserve">            { line: "QUE SOY UN PECADOR., (La,m,20)(Si,7,250)", sC: "as"},</v>
      </c>
      <c r="M51" s="55" t="str">
        <f t="shared" si="115"/>
        <v>(</v>
      </c>
      <c r="N51" s="56" t="str">
        <f t="shared" si="116"/>
        <v>La</v>
      </c>
      <c r="O51" s="57" t="str">
        <f t="shared" si="117"/>
        <v>,</v>
      </c>
      <c r="P51" s="58" t="str">
        <f t="shared" si="118"/>
        <v>m</v>
      </c>
      <c r="Q51" s="59" t="str">
        <f t="shared" si="119"/>
        <v>,</v>
      </c>
      <c r="R51" s="60">
        <f t="shared" si="35"/>
        <v>20</v>
      </c>
      <c r="S51" s="55" t="str">
        <f t="shared" si="120"/>
        <v>)</v>
      </c>
      <c r="T51" s="61" t="str">
        <f t="shared" si="121"/>
        <v>(</v>
      </c>
      <c r="U51" s="62" t="str">
        <f t="shared" si="122"/>
        <v>Si</v>
      </c>
      <c r="V51" s="63" t="str">
        <f t="shared" si="123"/>
        <v>,</v>
      </c>
      <c r="W51" s="64">
        <f t="shared" si="124"/>
        <v>7</v>
      </c>
      <c r="X51" s="63" t="str">
        <f t="shared" si="125"/>
        <v>,</v>
      </c>
      <c r="Y51" s="63">
        <f t="shared" si="126"/>
        <v>250</v>
      </c>
      <c r="Z51" s="55" t="str">
        <f t="shared" si="127"/>
        <v>)</v>
      </c>
      <c r="AA51" s="65" t="str">
        <f t="shared" si="128"/>
        <v/>
      </c>
      <c r="AB51" s="56" t="str">
        <f t="shared" si="129"/>
        <v/>
      </c>
      <c r="AC51" s="66" t="str">
        <f t="shared" si="130"/>
        <v/>
      </c>
      <c r="AD51" s="58" t="str">
        <f t="shared" si="131"/>
        <v/>
      </c>
      <c r="AE51" s="67" t="str">
        <f t="shared" si="132"/>
        <v/>
      </c>
      <c r="AF51" s="60" t="str">
        <f t="shared" si="133"/>
        <v/>
      </c>
      <c r="AG51" s="60" t="str">
        <f t="shared" si="134"/>
        <v/>
      </c>
      <c r="AH51" s="68" t="str">
        <f t="shared" si="135"/>
        <v/>
      </c>
      <c r="AI51" s="69" t="str">
        <f t="shared" si="136"/>
        <v/>
      </c>
      <c r="AJ51" s="63" t="str">
        <f t="shared" si="137"/>
        <v/>
      </c>
      <c r="AK51" s="63" t="str">
        <f t="shared" si="138"/>
        <v/>
      </c>
      <c r="AL51" s="63" t="str">
        <f t="shared" si="139"/>
        <v/>
      </c>
      <c r="AM51" s="63" t="str">
        <f t="shared" si="140"/>
        <v/>
      </c>
      <c r="AN51" s="63" t="str">
        <f t="shared" si="141"/>
        <v/>
      </c>
    </row>
    <row r="52" spans="1:40" ht="24.5" thickTop="1" thickBot="1" x14ac:dyDescent="0.55000000000000004">
      <c r="C52" s="124" t="s">
        <v>2665</v>
      </c>
      <c r="D52" s="125"/>
      <c r="E52" s="51"/>
      <c r="F52" s="52"/>
      <c r="G52" s="52"/>
      <c r="H52" s="51"/>
      <c r="I52" s="51"/>
      <c r="J52" s="53"/>
      <c r="K52" s="53"/>
      <c r="L52" s="77" t="str">
        <f t="shared" ref="L52:L55" si="142">IF(C52="","",_xlfn.CONCAT("            { line: ","""",C52,", ",M52:AN52,""", sC: ","""",B52,"""},"))</f>
        <v xml:space="preserve">            { line: "... insultando con nuestras palabras,, ", sC: ""},</v>
      </c>
      <c r="M52" s="55" t="str">
        <f t="shared" si="115"/>
        <v/>
      </c>
      <c r="N52" s="56" t="str">
        <f t="shared" si="116"/>
        <v/>
      </c>
      <c r="O52" s="57" t="str">
        <f t="shared" si="117"/>
        <v/>
      </c>
      <c r="P52" s="58" t="str">
        <f t="shared" si="118"/>
        <v/>
      </c>
      <c r="Q52" s="59" t="str">
        <f t="shared" si="119"/>
        <v/>
      </c>
      <c r="R52" s="60" t="str">
        <f t="shared" si="35"/>
        <v/>
      </c>
      <c r="S52" s="55" t="str">
        <f t="shared" si="120"/>
        <v/>
      </c>
      <c r="T52" s="61" t="str">
        <f t="shared" si="121"/>
        <v/>
      </c>
      <c r="U52" s="62" t="str">
        <f t="shared" si="122"/>
        <v/>
      </c>
      <c r="V52" s="63" t="str">
        <f t="shared" si="123"/>
        <v/>
      </c>
      <c r="W52" s="64" t="str">
        <f t="shared" si="124"/>
        <v/>
      </c>
      <c r="X52" s="63" t="str">
        <f t="shared" si="125"/>
        <v/>
      </c>
      <c r="Y52" s="63" t="str">
        <f t="shared" si="126"/>
        <v/>
      </c>
      <c r="Z52" s="55" t="str">
        <f t="shared" si="127"/>
        <v/>
      </c>
      <c r="AA52" s="65" t="str">
        <f t="shared" si="128"/>
        <v/>
      </c>
      <c r="AB52" s="56" t="str">
        <f t="shared" si="129"/>
        <v/>
      </c>
      <c r="AC52" s="66" t="str">
        <f t="shared" si="130"/>
        <v/>
      </c>
      <c r="AD52" s="58" t="str">
        <f t="shared" si="131"/>
        <v/>
      </c>
      <c r="AE52" s="67" t="str">
        <f t="shared" si="132"/>
        <v/>
      </c>
      <c r="AF52" s="60" t="str">
        <f t="shared" si="133"/>
        <v/>
      </c>
      <c r="AG52" s="60" t="str">
        <f t="shared" si="134"/>
        <v/>
      </c>
      <c r="AH52" s="68" t="str">
        <f t="shared" si="135"/>
        <v/>
      </c>
      <c r="AI52" s="69" t="str">
        <f t="shared" si="136"/>
        <v/>
      </c>
      <c r="AJ52" s="63" t="str">
        <f t="shared" si="137"/>
        <v/>
      </c>
      <c r="AK52" s="63" t="str">
        <f t="shared" si="138"/>
        <v/>
      </c>
      <c r="AL52" s="63" t="str">
        <f t="shared" si="139"/>
        <v/>
      </c>
      <c r="AM52" s="63" t="str">
        <f t="shared" si="140"/>
        <v/>
      </c>
      <c r="AN52" s="63" t="str">
        <f t="shared" si="141"/>
        <v/>
      </c>
    </row>
    <row r="53" spans="1:40" ht="24.5" thickTop="1" thickBot="1" x14ac:dyDescent="0.55000000000000004">
      <c r="B53" t="s">
        <v>1003</v>
      </c>
      <c r="C53" s="124" t="s">
        <v>2659</v>
      </c>
      <c r="D53" s="125" t="s">
        <v>988</v>
      </c>
      <c r="E53" s="51">
        <v>7</v>
      </c>
      <c r="F53" s="52"/>
      <c r="G53" s="52"/>
      <c r="H53" s="51"/>
      <c r="I53" s="51"/>
      <c r="J53" s="53"/>
      <c r="K53" s="53"/>
      <c r="L53" s="54" t="str">
        <f t="shared" si="142"/>
        <v xml:space="preserve">            { line: "TEN PIEDAD DE MÍ..., (Si,7,20)", sC: "as"},</v>
      </c>
      <c r="M53" s="55" t="str">
        <f>IF(N53="","","(")</f>
        <v>(</v>
      </c>
      <c r="N53" s="56" t="str">
        <f>IF(D53="","",D53)</f>
        <v>Si</v>
      </c>
      <c r="O53" s="57" t="str">
        <f>IF(N53="","",",")</f>
        <v>,</v>
      </c>
      <c r="P53" s="58">
        <f>IF(E53="","",E53)</f>
        <v>7</v>
      </c>
      <c r="Q53" s="59" t="str">
        <f>IF(N53="","",",")</f>
        <v>,</v>
      </c>
      <c r="R53" s="60">
        <f t="shared" si="35"/>
        <v>20</v>
      </c>
      <c r="S53" s="55" t="str">
        <f>IF(N53="","",")")</f>
        <v>)</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4.5" thickTop="1" thickBot="1" x14ac:dyDescent="0.55000000000000004">
      <c r="B54" t="s">
        <v>1003</v>
      </c>
      <c r="C54" s="124" t="s">
        <v>2660</v>
      </c>
      <c r="D54" s="125" t="s">
        <v>1017</v>
      </c>
      <c r="E54" s="51" t="s">
        <v>1016</v>
      </c>
      <c r="F54" s="52" t="s">
        <v>988</v>
      </c>
      <c r="G54" s="52">
        <v>7</v>
      </c>
      <c r="H54" s="51"/>
      <c r="I54" s="51"/>
      <c r="J54" s="53"/>
      <c r="K54" s="53"/>
      <c r="L54" s="54" t="str">
        <f t="shared" si="142"/>
        <v xml:space="preserve">            { line: "QUE SOY UN PECADOR., (La,m,20)(Si,7,250)", sC: "as"},</v>
      </c>
      <c r="M54" s="55" t="str">
        <f>IF(N54="","","(")</f>
        <v>(</v>
      </c>
      <c r="N54" s="56" t="str">
        <f>IF(D54="","",D54)</f>
        <v>La</v>
      </c>
      <c r="O54" s="57" t="str">
        <f>IF(N54="","",",")</f>
        <v>,</v>
      </c>
      <c r="P54" s="58" t="str">
        <f>IF(E54="","",E54)</f>
        <v>m</v>
      </c>
      <c r="Q54" s="59" t="str">
        <f>IF(N54="","",",")</f>
        <v>,</v>
      </c>
      <c r="R54" s="60">
        <f t="shared" si="35"/>
        <v>20</v>
      </c>
      <c r="S54" s="55" t="str">
        <f>IF(N54="","",")")</f>
        <v>)</v>
      </c>
      <c r="T54" s="61" t="str">
        <f>IF(U54="","","(")</f>
        <v>(</v>
      </c>
      <c r="U54" s="62" t="str">
        <f>IF(F54="","",F54)</f>
        <v>Si</v>
      </c>
      <c r="V54" s="63" t="str">
        <f>IF(U54="","",",")</f>
        <v>,</v>
      </c>
      <c r="W54" s="64">
        <f>IF(G54="","",G54)</f>
        <v>7</v>
      </c>
      <c r="X54" s="63" t="str">
        <f>IF(U54="","",",")</f>
        <v>,</v>
      </c>
      <c r="Y54" s="63">
        <f>IF(U54="","",250)</f>
        <v>250</v>
      </c>
      <c r="Z54" s="55" t="str">
        <f>IF(U54="","",")")</f>
        <v>)</v>
      </c>
      <c r="AA54" s="65" t="str">
        <f>IF(AB54="","","(")</f>
        <v/>
      </c>
      <c r="AB54" s="56" t="str">
        <f>IF(H54="","",H54)</f>
        <v/>
      </c>
      <c r="AC54" s="66" t="str">
        <f>IF(AB54="","",",")</f>
        <v/>
      </c>
      <c r="AD54" s="58" t="str">
        <f>IF(I54="","",I54)</f>
        <v/>
      </c>
      <c r="AE54" s="67" t="str">
        <f>IF(AB54="","",",")</f>
        <v/>
      </c>
      <c r="AF54" s="60" t="str">
        <f>IF(AB54="","",350)</f>
        <v/>
      </c>
      <c r="AG54" s="60" t="str">
        <f>IF(AB54="","",")")</f>
        <v/>
      </c>
      <c r="AH54" s="68" t="str">
        <f>IF(AI54="","","(")</f>
        <v/>
      </c>
      <c r="AI54" s="69" t="str">
        <f>IF(J54="","",J54)</f>
        <v/>
      </c>
      <c r="AJ54" s="63" t="str">
        <f>IF(AI54="","",",")</f>
        <v/>
      </c>
      <c r="AK54" s="63" t="str">
        <f>IF(K54="","",K54)</f>
        <v/>
      </c>
      <c r="AL54" s="63" t="str">
        <f>IF(AI54="","",",")</f>
        <v/>
      </c>
      <c r="AM54" s="63" t="str">
        <f>IF(AI54="","",450)</f>
        <v/>
      </c>
      <c r="AN54" s="63" t="str">
        <f>IF(AI54="","",")")</f>
        <v/>
      </c>
    </row>
    <row r="55" spans="1:40" ht="24.5" thickTop="1" thickBot="1" x14ac:dyDescent="0.55000000000000004">
      <c r="C55" s="124" t="s">
        <v>2666</v>
      </c>
      <c r="D55" s="125"/>
      <c r="E55" s="51"/>
      <c r="F55" s="52"/>
      <c r="G55" s="52"/>
      <c r="H55" s="51"/>
      <c r="I55" s="51"/>
      <c r="J55" s="53"/>
      <c r="K55" s="53"/>
      <c r="L55" s="54" t="str">
        <f t="shared" si="142"/>
        <v xml:space="preserve">            { line: "... despreciando a nuestros padres y maestros,, ", sC: ""},</v>
      </c>
      <c r="M55" s="55" t="str">
        <f>IF(N55="","","(")</f>
        <v/>
      </c>
      <c r="N55" s="56" t="str">
        <f>IF(D55="","",D55)</f>
        <v/>
      </c>
      <c r="O55" s="57" t="str">
        <f>IF(N55="","",",")</f>
        <v/>
      </c>
      <c r="P55" s="58" t="str">
        <f>IF(E55="","",E55)</f>
        <v/>
      </c>
      <c r="Q55" s="59" t="str">
        <f>IF(N55="","",",")</f>
        <v/>
      </c>
      <c r="R55" s="60" t="str">
        <f t="shared" si="35"/>
        <v/>
      </c>
      <c r="S55" s="55" t="str">
        <f>IF(N55="","",")")</f>
        <v/>
      </c>
      <c r="T55" s="61" t="str">
        <f>IF(U55="","","(")</f>
        <v/>
      </c>
      <c r="U55" s="62" t="str">
        <f>IF(F55="","",F55)</f>
        <v/>
      </c>
      <c r="V55" s="63" t="str">
        <f>IF(U55="","",",")</f>
        <v/>
      </c>
      <c r="W55" s="64" t="str">
        <f>IF(G55="","",G55)</f>
        <v/>
      </c>
      <c r="X55" s="63" t="str">
        <f>IF(U55="","",",")</f>
        <v/>
      </c>
      <c r="Y55" s="63" t="str">
        <f>IF(U55="","",250)</f>
        <v/>
      </c>
      <c r="Z55" s="55" t="str">
        <f>IF(U55="","",")")</f>
        <v/>
      </c>
      <c r="AA55" s="65" t="str">
        <f>IF(AB55="","","(")</f>
        <v/>
      </c>
      <c r="AB55" s="56" t="str">
        <f>IF(H55="","",H55)</f>
        <v/>
      </c>
      <c r="AC55" s="66" t="str">
        <f>IF(AB55="","",",")</f>
        <v/>
      </c>
      <c r="AD55" s="58" t="str">
        <f>IF(I55="","",I55)</f>
        <v/>
      </c>
      <c r="AE55" s="67" t="str">
        <f>IF(AB55="","",",")</f>
        <v/>
      </c>
      <c r="AF55" s="60" t="str">
        <f>IF(AB55="","",350)</f>
        <v/>
      </c>
      <c r="AG55" s="60" t="str">
        <f>IF(AB55="","",")")</f>
        <v/>
      </c>
      <c r="AH55" s="68" t="str">
        <f>IF(AI55="","","(")</f>
        <v/>
      </c>
      <c r="AI55" s="69" t="str">
        <f>IF(J55="","",J55)</f>
        <v/>
      </c>
      <c r="AJ55" s="63" t="str">
        <f>IF(AI55="","",",")</f>
        <v/>
      </c>
      <c r="AK55" s="63" t="str">
        <f>IF(K55="","",K55)</f>
        <v/>
      </c>
      <c r="AL55" s="63" t="str">
        <f>IF(AI55="","",",")</f>
        <v/>
      </c>
      <c r="AM55" s="63" t="str">
        <f>IF(AI55="","",450)</f>
        <v/>
      </c>
      <c r="AN55" s="63" t="str">
        <f>IF(AI55="","",")")</f>
        <v/>
      </c>
    </row>
    <row r="56" spans="1:40" ht="24.5" thickTop="1" thickBot="1" x14ac:dyDescent="0.55000000000000004">
      <c r="B56" t="s">
        <v>1003</v>
      </c>
      <c r="C56" s="124" t="s">
        <v>2659</v>
      </c>
      <c r="D56" s="125" t="s">
        <v>988</v>
      </c>
      <c r="E56" s="51">
        <v>7</v>
      </c>
      <c r="F56" s="52"/>
      <c r="G56" s="52"/>
      <c r="H56" s="51"/>
      <c r="I56" s="51"/>
      <c r="J56" s="53"/>
      <c r="K56" s="53"/>
      <c r="L56" s="77" t="str">
        <f t="shared" si="29"/>
        <v xml:space="preserve">            { line: "TEN PIEDAD DE MÍ..., (Si,7,20)", sC: "as"},</v>
      </c>
      <c r="M56" s="55" t="str">
        <f t="shared" si="30"/>
        <v>(</v>
      </c>
      <c r="N56" s="56" t="str">
        <f t="shared" si="31"/>
        <v>Si</v>
      </c>
      <c r="O56" s="57" t="str">
        <f t="shared" si="32"/>
        <v>,</v>
      </c>
      <c r="P56" s="58">
        <f t="shared" si="33"/>
        <v>7</v>
      </c>
      <c r="Q56" s="59" t="str">
        <f t="shared" si="34"/>
        <v>,</v>
      </c>
      <c r="R56" s="60">
        <f t="shared" si="35"/>
        <v>20</v>
      </c>
      <c r="S56" s="55" t="str">
        <f t="shared" si="36"/>
        <v>)</v>
      </c>
      <c r="T56" s="61" t="str">
        <f t="shared" si="37"/>
        <v/>
      </c>
      <c r="U56" s="62" t="str">
        <f t="shared" si="38"/>
        <v/>
      </c>
      <c r="V56" s="63" t="str">
        <f t="shared" si="39"/>
        <v/>
      </c>
      <c r="W56" s="64" t="str">
        <f t="shared" si="40"/>
        <v/>
      </c>
      <c r="X56" s="63" t="str">
        <f t="shared" si="41"/>
        <v/>
      </c>
      <c r="Y56" s="63" t="str">
        <f t="shared" si="42"/>
        <v/>
      </c>
      <c r="Z56" s="55" t="str">
        <f t="shared" si="43"/>
        <v/>
      </c>
      <c r="AA56" s="65" t="str">
        <f t="shared" si="44"/>
        <v/>
      </c>
      <c r="AB56" s="56" t="str">
        <f t="shared" si="45"/>
        <v/>
      </c>
      <c r="AC56" s="66" t="str">
        <f t="shared" si="46"/>
        <v/>
      </c>
      <c r="AD56" s="58" t="str">
        <f t="shared" si="47"/>
        <v/>
      </c>
      <c r="AE56" s="67" t="str">
        <f t="shared" si="48"/>
        <v/>
      </c>
      <c r="AF56" s="60" t="str">
        <f t="shared" si="49"/>
        <v/>
      </c>
      <c r="AG56" s="60" t="str">
        <f t="shared" si="50"/>
        <v/>
      </c>
      <c r="AH56" s="68" t="str">
        <f t="shared" si="51"/>
        <v/>
      </c>
      <c r="AI56" s="69" t="str">
        <f t="shared" si="52"/>
        <v/>
      </c>
      <c r="AJ56" s="63" t="str">
        <f t="shared" si="53"/>
        <v/>
      </c>
      <c r="AK56" s="63" t="str">
        <f t="shared" si="54"/>
        <v/>
      </c>
      <c r="AL56" s="63" t="str">
        <f t="shared" si="55"/>
        <v/>
      </c>
      <c r="AM56" s="63" t="str">
        <f t="shared" si="56"/>
        <v/>
      </c>
      <c r="AN56" s="63" t="str">
        <f t="shared" si="57"/>
        <v/>
      </c>
    </row>
    <row r="57" spans="1:40" ht="24.5" thickTop="1" thickBot="1" x14ac:dyDescent="0.55000000000000004">
      <c r="B57" t="s">
        <v>1003</v>
      </c>
      <c r="C57" s="124" t="s">
        <v>2660</v>
      </c>
      <c r="D57" s="125" t="s">
        <v>1017</v>
      </c>
      <c r="E57" s="51" t="s">
        <v>1016</v>
      </c>
      <c r="F57" s="52" t="s">
        <v>988</v>
      </c>
      <c r="G57" s="52">
        <v>7</v>
      </c>
      <c r="H57" s="51"/>
      <c r="I57" s="51"/>
      <c r="J57" s="53"/>
      <c r="K57" s="53"/>
      <c r="L57" s="77" t="str">
        <f>IF(C57="","",_xlfn.CONCAT("            { line: ","""",C57,", ",M57:AN57,""", sC: ","""",B57,"""},"))</f>
        <v xml:space="preserve">            { line: "QUE SOY UN PECADOR., (La,m,20)(Si,7,250)", sC: "as"},</v>
      </c>
      <c r="M57" s="55" t="str">
        <f t="shared" si="30"/>
        <v>(</v>
      </c>
      <c r="N57" s="56" t="str">
        <f t="shared" si="31"/>
        <v>La</v>
      </c>
      <c r="O57" s="57" t="str">
        <f t="shared" si="32"/>
        <v>,</v>
      </c>
      <c r="P57" s="58" t="str">
        <f t="shared" si="33"/>
        <v>m</v>
      </c>
      <c r="Q57" s="59" t="str">
        <f t="shared" si="34"/>
        <v>,</v>
      </c>
      <c r="R57" s="60">
        <f t="shared" si="35"/>
        <v>20</v>
      </c>
      <c r="S57" s="55" t="str">
        <f t="shared" si="36"/>
        <v>)</v>
      </c>
      <c r="T57" s="61" t="str">
        <f t="shared" si="37"/>
        <v>(</v>
      </c>
      <c r="U57" s="62" t="str">
        <f t="shared" si="38"/>
        <v>Si</v>
      </c>
      <c r="V57" s="63" t="str">
        <f t="shared" si="39"/>
        <v>,</v>
      </c>
      <c r="W57" s="64">
        <f t="shared" si="40"/>
        <v>7</v>
      </c>
      <c r="X57" s="63" t="str">
        <f t="shared" si="41"/>
        <v>,</v>
      </c>
      <c r="Y57" s="63">
        <f t="shared" si="42"/>
        <v>250</v>
      </c>
      <c r="Z57" s="55" t="str">
        <f t="shared" si="43"/>
        <v>)</v>
      </c>
      <c r="AA57" s="65" t="str">
        <f t="shared" si="44"/>
        <v/>
      </c>
      <c r="AB57" s="56" t="str">
        <f t="shared" si="45"/>
        <v/>
      </c>
      <c r="AC57" s="66" t="str">
        <f t="shared" si="46"/>
        <v/>
      </c>
      <c r="AD57" s="58" t="str">
        <f t="shared" si="47"/>
        <v/>
      </c>
      <c r="AE57" s="67" t="str">
        <f t="shared" si="48"/>
        <v/>
      </c>
      <c r="AF57" s="60" t="str">
        <f t="shared" si="49"/>
        <v/>
      </c>
      <c r="AG57" s="60" t="str">
        <f t="shared" si="50"/>
        <v/>
      </c>
      <c r="AH57" s="68" t="str">
        <f t="shared" si="51"/>
        <v/>
      </c>
      <c r="AI57" s="69" t="str">
        <f t="shared" si="52"/>
        <v/>
      </c>
      <c r="AJ57" s="63" t="str">
        <f t="shared" si="53"/>
        <v/>
      </c>
      <c r="AK57" s="63" t="str">
        <f t="shared" si="54"/>
        <v/>
      </c>
      <c r="AL57" s="63" t="str">
        <f t="shared" si="55"/>
        <v/>
      </c>
      <c r="AM57" s="63" t="str">
        <f t="shared" si="56"/>
        <v/>
      </c>
      <c r="AN57" s="63" t="str">
        <f t="shared" si="57"/>
        <v/>
      </c>
    </row>
    <row r="58" spans="1:40" ht="24.5" thickTop="1" thickBot="1" x14ac:dyDescent="0.55000000000000004">
      <c r="C58" s="124" t="s">
        <v>2667</v>
      </c>
      <c r="D58" s="125"/>
      <c r="E58" s="51"/>
      <c r="F58" s="52"/>
      <c r="G58" s="52"/>
      <c r="H58" s="51"/>
      <c r="I58" s="51"/>
      <c r="J58" s="53"/>
      <c r="K58" s="53"/>
      <c r="L58" s="77" t="str">
        <f>IF(C58="","",_xlfn.CONCAT("            { line: ","""",C58,", ",M58:AN58,""", sC: ","""",B58,"""},"))</f>
        <v xml:space="preserve">            { line: "... dejándonos dominar por nuestras bajas pasiones,, ", sC: ""},</v>
      </c>
      <c r="M58" s="55" t="str">
        <f t="shared" si="30"/>
        <v/>
      </c>
      <c r="N58" s="56" t="str">
        <f t="shared" si="31"/>
        <v/>
      </c>
      <c r="O58" s="57" t="str">
        <f t="shared" si="32"/>
        <v/>
      </c>
      <c r="P58" s="58" t="str">
        <f t="shared" si="33"/>
        <v/>
      </c>
      <c r="Q58" s="59" t="str">
        <f t="shared" si="34"/>
        <v/>
      </c>
      <c r="R58" s="60" t="str">
        <f t="shared" si="35"/>
        <v/>
      </c>
      <c r="S58" s="55" t="str">
        <f t="shared" si="36"/>
        <v/>
      </c>
      <c r="T58" s="61" t="str">
        <f t="shared" si="37"/>
        <v/>
      </c>
      <c r="U58" s="62" t="str">
        <f t="shared" si="38"/>
        <v/>
      </c>
      <c r="V58" s="63" t="str">
        <f t="shared" si="39"/>
        <v/>
      </c>
      <c r="W58" s="64" t="str">
        <f t="shared" si="40"/>
        <v/>
      </c>
      <c r="X58" s="63" t="str">
        <f t="shared" si="41"/>
        <v/>
      </c>
      <c r="Y58" s="63" t="str">
        <f t="shared" si="42"/>
        <v/>
      </c>
      <c r="Z58" s="55" t="str">
        <f t="shared" si="43"/>
        <v/>
      </c>
      <c r="AA58" s="65" t="str">
        <f t="shared" si="44"/>
        <v/>
      </c>
      <c r="AB58" s="56" t="str">
        <f t="shared" si="45"/>
        <v/>
      </c>
      <c r="AC58" s="66" t="str">
        <f t="shared" si="46"/>
        <v/>
      </c>
      <c r="AD58" s="58" t="str">
        <f t="shared" si="47"/>
        <v/>
      </c>
      <c r="AE58" s="67" t="str">
        <f t="shared" si="48"/>
        <v/>
      </c>
      <c r="AF58" s="60" t="str">
        <f t="shared" si="49"/>
        <v/>
      </c>
      <c r="AG58" s="60" t="str">
        <f t="shared" si="50"/>
        <v/>
      </c>
      <c r="AH58" s="68" t="str">
        <f t="shared" si="51"/>
        <v/>
      </c>
      <c r="AI58" s="69" t="str">
        <f t="shared" si="52"/>
        <v/>
      </c>
      <c r="AJ58" s="63" t="str">
        <f t="shared" si="53"/>
        <v/>
      </c>
      <c r="AK58" s="63" t="str">
        <f t="shared" si="54"/>
        <v/>
      </c>
      <c r="AL58" s="63" t="str">
        <f t="shared" si="55"/>
        <v/>
      </c>
      <c r="AM58" s="63" t="str">
        <f t="shared" si="56"/>
        <v/>
      </c>
      <c r="AN58" s="63" t="str">
        <f t="shared" si="57"/>
        <v/>
      </c>
    </row>
    <row r="59" spans="1:40" ht="24.5" thickTop="1" thickBot="1" x14ac:dyDescent="0.55000000000000004">
      <c r="B59" t="s">
        <v>1003</v>
      </c>
      <c r="C59" s="124" t="s">
        <v>2659</v>
      </c>
      <c r="D59" s="125" t="s">
        <v>988</v>
      </c>
      <c r="E59" s="51">
        <v>7</v>
      </c>
      <c r="F59" s="52"/>
      <c r="G59" s="52"/>
      <c r="H59" s="51"/>
      <c r="I59" s="51"/>
      <c r="J59" s="53"/>
      <c r="K59" s="53"/>
      <c r="L59" s="77" t="str">
        <f t="shared" ref="L59:L65" si="143">IF(C59="","",_xlfn.CONCAT("            { line: ","""",C59,", ",M59:AN59,""", sC: ","""",B59,"""},"))</f>
        <v xml:space="preserve">            { line: "TEN PIEDAD DE MÍ..., (Si,7,20)", sC: "as"},</v>
      </c>
      <c r="M59" s="55" t="str">
        <f t="shared" si="30"/>
        <v>(</v>
      </c>
      <c r="N59" s="56" t="str">
        <f t="shared" si="31"/>
        <v>Si</v>
      </c>
      <c r="O59" s="57" t="str">
        <f t="shared" si="32"/>
        <v>,</v>
      </c>
      <c r="P59" s="58">
        <f t="shared" si="33"/>
        <v>7</v>
      </c>
      <c r="Q59" s="59" t="str">
        <f t="shared" si="34"/>
        <v>,</v>
      </c>
      <c r="R59" s="60">
        <f t="shared" si="35"/>
        <v>20</v>
      </c>
      <c r="S59" s="55" t="str">
        <f t="shared" si="36"/>
        <v>)</v>
      </c>
      <c r="T59" s="61" t="str">
        <f t="shared" si="37"/>
        <v/>
      </c>
      <c r="U59" s="62" t="str">
        <f t="shared" si="38"/>
        <v/>
      </c>
      <c r="V59" s="63" t="str">
        <f t="shared" si="39"/>
        <v/>
      </c>
      <c r="W59" s="64" t="str">
        <f t="shared" si="40"/>
        <v/>
      </c>
      <c r="X59" s="63" t="str">
        <f t="shared" si="41"/>
        <v/>
      </c>
      <c r="Y59" s="63" t="str">
        <f t="shared" si="42"/>
        <v/>
      </c>
      <c r="Z59" s="55" t="str">
        <f t="shared" si="43"/>
        <v/>
      </c>
      <c r="AA59" s="65" t="str">
        <f t="shared" si="44"/>
        <v/>
      </c>
      <c r="AB59" s="56" t="str">
        <f t="shared" si="45"/>
        <v/>
      </c>
      <c r="AC59" s="66" t="str">
        <f t="shared" si="46"/>
        <v/>
      </c>
      <c r="AD59" s="58" t="str">
        <f t="shared" si="47"/>
        <v/>
      </c>
      <c r="AE59" s="67" t="str">
        <f t="shared" si="48"/>
        <v/>
      </c>
      <c r="AF59" s="60" t="str">
        <f t="shared" si="49"/>
        <v/>
      </c>
      <c r="AG59" s="60" t="str">
        <f t="shared" si="50"/>
        <v/>
      </c>
      <c r="AH59" s="68" t="str">
        <f t="shared" si="51"/>
        <v/>
      </c>
      <c r="AI59" s="69" t="str">
        <f t="shared" si="52"/>
        <v/>
      </c>
      <c r="AJ59" s="63" t="str">
        <f t="shared" si="53"/>
        <v/>
      </c>
      <c r="AK59" s="63" t="str">
        <f t="shared" si="54"/>
        <v/>
      </c>
      <c r="AL59" s="63" t="str">
        <f t="shared" si="55"/>
        <v/>
      </c>
      <c r="AM59" s="63" t="str">
        <f t="shared" si="56"/>
        <v/>
      </c>
      <c r="AN59" s="63" t="str">
        <f t="shared" si="57"/>
        <v/>
      </c>
    </row>
    <row r="60" spans="1:40" ht="24.5" thickTop="1" thickBot="1" x14ac:dyDescent="0.55000000000000004">
      <c r="B60" t="s">
        <v>1003</v>
      </c>
      <c r="C60" s="124" t="s">
        <v>2660</v>
      </c>
      <c r="D60" s="125" t="s">
        <v>1017</v>
      </c>
      <c r="E60" s="51" t="s">
        <v>1016</v>
      </c>
      <c r="F60" s="52" t="s">
        <v>988</v>
      </c>
      <c r="G60" s="52">
        <v>7</v>
      </c>
      <c r="H60" s="51"/>
      <c r="I60" s="51"/>
      <c r="J60" s="53"/>
      <c r="K60" s="53"/>
      <c r="L60" s="54" t="str">
        <f t="shared" si="143"/>
        <v xml:space="preserve">            { line: "QUE SOY UN PECADOR., (La,m,20)(Si,7,250)", sC: "as"},</v>
      </c>
      <c r="M60" s="55" t="str">
        <f>IF(N60="","","(")</f>
        <v>(</v>
      </c>
      <c r="N60" s="56" t="str">
        <f>IF(D60="","",D60)</f>
        <v>La</v>
      </c>
      <c r="O60" s="57" t="str">
        <f>IF(N60="","",",")</f>
        <v>,</v>
      </c>
      <c r="P60" s="58" t="str">
        <f>IF(E60="","",E60)</f>
        <v>m</v>
      </c>
      <c r="Q60" s="59" t="str">
        <f>IF(N60="","",",")</f>
        <v>,</v>
      </c>
      <c r="R60" s="60">
        <f t="shared" si="35"/>
        <v>20</v>
      </c>
      <c r="S60" s="55" t="str">
        <f>IF(N60="","",")")</f>
        <v>)</v>
      </c>
      <c r="T60" s="61" t="str">
        <f>IF(U60="","","(")</f>
        <v>(</v>
      </c>
      <c r="U60" s="62" t="str">
        <f>IF(F60="","",F60)</f>
        <v>Si</v>
      </c>
      <c r="V60" s="63" t="str">
        <f>IF(U60="","",",")</f>
        <v>,</v>
      </c>
      <c r="W60" s="64">
        <f>IF(G60="","",G60)</f>
        <v>7</v>
      </c>
      <c r="X60" s="63" t="str">
        <f>IF(U60="","",",")</f>
        <v>,</v>
      </c>
      <c r="Y60" s="63">
        <f>IF(U60="","",250)</f>
        <v>250</v>
      </c>
      <c r="Z60" s="55" t="str">
        <f>IF(U60="","",")")</f>
        <v>)</v>
      </c>
      <c r="AA60" s="65" t="str">
        <f>IF(AB60="","","(")</f>
        <v/>
      </c>
      <c r="AB60" s="56" t="str">
        <f>IF(H60="","",H60)</f>
        <v/>
      </c>
      <c r="AC60" s="66" t="str">
        <f>IF(AB60="","",",")</f>
        <v/>
      </c>
      <c r="AD60" s="58" t="str">
        <f>IF(I60="","",I60)</f>
        <v/>
      </c>
      <c r="AE60" s="67" t="str">
        <f>IF(AB60="","",",")</f>
        <v/>
      </c>
      <c r="AF60" s="60" t="str">
        <f>IF(AB60="","",350)</f>
        <v/>
      </c>
      <c r="AG60" s="60" t="str">
        <f>IF(AB60="","",")")</f>
        <v/>
      </c>
      <c r="AH60" s="68" t="str">
        <f>IF(AI60="","","(")</f>
        <v/>
      </c>
      <c r="AI60" s="69" t="str">
        <f>IF(J60="","",J60)</f>
        <v/>
      </c>
      <c r="AJ60" s="63" t="str">
        <f>IF(AI60="","",",")</f>
        <v/>
      </c>
      <c r="AK60" s="63" t="str">
        <f>IF(K60="","",K60)</f>
        <v/>
      </c>
      <c r="AL60" s="63" t="str">
        <f>IF(AI60="","",",")</f>
        <v/>
      </c>
      <c r="AM60" s="63" t="str">
        <f>IF(AI60="","",450)</f>
        <v/>
      </c>
      <c r="AN60" s="63" t="str">
        <f>IF(AI60="","",")")</f>
        <v/>
      </c>
    </row>
    <row r="61" spans="1:40" ht="26.5" thickTop="1" thickBot="1" x14ac:dyDescent="0.55000000000000004">
      <c r="A61" s="72"/>
      <c r="B61" s="72"/>
      <c r="C61" s="72"/>
      <c r="D61" s="73"/>
      <c r="E61" s="73"/>
      <c r="F61" s="73"/>
      <c r="G61" s="73"/>
      <c r="H61" s="73"/>
      <c r="I61" s="73"/>
      <c r="J61" s="73"/>
      <c r="K61" s="73"/>
      <c r="L61" s="74" t="s">
        <v>997</v>
      </c>
      <c r="M61" s="55"/>
      <c r="N61" s="56"/>
      <c r="O61" s="57"/>
      <c r="P61" s="58"/>
      <c r="Q61" s="59"/>
      <c r="R61" s="60" t="str">
        <f>IF(N61="Do",10,IF(N61="Re",22,IF(N61="Mi",20,IF(N61="Fa",20,IF(N61="Sol",14,IF(N61="La",20,IF(N61="Si",20,IF(N61="Do#",14,IF(N61="Fa#",15,IF(N61="Sol#",20,IF(N61="Si♭",17,"")))))))))))</f>
        <v/>
      </c>
      <c r="S61" s="55"/>
      <c r="T61" s="61"/>
      <c r="U61" s="62"/>
      <c r="V61" s="63"/>
      <c r="W61" s="64"/>
      <c r="X61" s="63"/>
      <c r="Y61" s="63"/>
      <c r="Z61" s="55"/>
      <c r="AA61" s="65"/>
      <c r="AB61" s="56"/>
      <c r="AC61" s="66"/>
      <c r="AD61" s="58"/>
      <c r="AE61" s="67"/>
      <c r="AF61" s="60"/>
      <c r="AG61" s="60"/>
      <c r="AH61" s="68"/>
      <c r="AI61" s="69"/>
      <c r="AJ61" s="63"/>
      <c r="AK61" s="63"/>
      <c r="AL61" s="63"/>
      <c r="AM61" s="63"/>
      <c r="AN61" s="63"/>
    </row>
    <row r="62" spans="1:40" ht="24.5" thickTop="1" thickBot="1" x14ac:dyDescent="0.55000000000000004">
      <c r="B62" t="s">
        <v>1018</v>
      </c>
      <c r="C62" s="124" t="s">
        <v>2578</v>
      </c>
      <c r="D62" s="125" t="s">
        <v>1106</v>
      </c>
      <c r="E62" s="51"/>
      <c r="F62" s="52" t="s">
        <v>988</v>
      </c>
      <c r="G62" s="52">
        <v>7</v>
      </c>
      <c r="H62" s="51"/>
      <c r="I62" s="51"/>
      <c r="J62" s="53"/>
      <c r="K62" s="53"/>
      <c r="L62" s="54" t="str">
        <f t="shared" si="143"/>
        <v xml:space="preserve">            { line: "Señor, ten piedad., (Do,,10)(Si,7,250)", sC: "tc"},</v>
      </c>
      <c r="M62" s="55" t="str">
        <f>IF(N62="","","(")</f>
        <v>(</v>
      </c>
      <c r="N62" s="56" t="str">
        <f>IF(D62="","",D62)</f>
        <v>Do</v>
      </c>
      <c r="O62" s="57" t="str">
        <f>IF(N62="","",",")</f>
        <v>,</v>
      </c>
      <c r="P62" s="58" t="str">
        <f>IF(E62="","",E62)</f>
        <v/>
      </c>
      <c r="Q62" s="59" t="str">
        <f>IF(N62="","",",")</f>
        <v>,</v>
      </c>
      <c r="R62" s="60">
        <f t="shared" si="35"/>
        <v>10</v>
      </c>
      <c r="S62" s="55" t="str">
        <f>IF(N62="","",")")</f>
        <v>)</v>
      </c>
      <c r="T62" s="61" t="str">
        <f>IF(U62="","","(")</f>
        <v>(</v>
      </c>
      <c r="U62" s="62" t="str">
        <f>IF(F62="","",F62)</f>
        <v>Si</v>
      </c>
      <c r="V62" s="63" t="str">
        <f>IF(U62="","",",")</f>
        <v>,</v>
      </c>
      <c r="W62" s="64">
        <f>IF(G62="","",G62)</f>
        <v>7</v>
      </c>
      <c r="X62" s="63" t="str">
        <f>IF(U62="","",",")</f>
        <v>,</v>
      </c>
      <c r="Y62" s="63">
        <f>IF(U62="","",250)</f>
        <v>250</v>
      </c>
      <c r="Z62" s="55" t="str">
        <f>IF(U62="","",")")</f>
        <v>)</v>
      </c>
      <c r="AA62" s="65" t="str">
        <f>IF(AB62="","","(")</f>
        <v/>
      </c>
      <c r="AB62" s="56" t="str">
        <f>IF(H62="","",H62)</f>
        <v/>
      </c>
      <c r="AC62" s="66" t="str">
        <f>IF(AB62="","",",")</f>
        <v/>
      </c>
      <c r="AD62" s="58" t="str">
        <f>IF(I62="","",I62)</f>
        <v/>
      </c>
      <c r="AE62" s="67" t="str">
        <f>IF(AB62="","",",")</f>
        <v/>
      </c>
      <c r="AF62" s="60" t="str">
        <f>IF(AB62="","",350)</f>
        <v/>
      </c>
      <c r="AG62" s="60" t="str">
        <f>IF(AB62="","",")")</f>
        <v/>
      </c>
      <c r="AH62" s="68" t="str">
        <f>IF(AI62="","","(")</f>
        <v/>
      </c>
      <c r="AI62" s="69" t="str">
        <f>IF(J62="","",J62)</f>
        <v/>
      </c>
      <c r="AJ62" s="63" t="str">
        <f>IF(AI62="","",",")</f>
        <v/>
      </c>
      <c r="AK62" s="63" t="str">
        <f>IF(K62="","",K62)</f>
        <v/>
      </c>
      <c r="AL62" s="63" t="str">
        <f>IF(AI62="","",",")</f>
        <v/>
      </c>
      <c r="AM62" s="63" t="str">
        <f>IF(AI62="","",450)</f>
        <v/>
      </c>
      <c r="AN62" s="63" t="str">
        <f>IF(AI62="","",")")</f>
        <v/>
      </c>
    </row>
    <row r="63" spans="1:40" ht="24.5" thickTop="1" thickBot="1" x14ac:dyDescent="0.55000000000000004">
      <c r="B63" t="s">
        <v>1001</v>
      </c>
      <c r="C63" s="124" t="s">
        <v>2668</v>
      </c>
      <c r="D63" s="125" t="s">
        <v>1106</v>
      </c>
      <c r="E63" s="51"/>
      <c r="F63" s="52" t="s">
        <v>988</v>
      </c>
      <c r="G63" s="52">
        <v>7</v>
      </c>
      <c r="H63" s="51"/>
      <c r="I63" s="51"/>
      <c r="J63" s="53"/>
      <c r="K63" s="53"/>
      <c r="L63" s="54" t="str">
        <f t="shared" si="143"/>
        <v xml:space="preserve">            { line: "SEÑOR, TEN PIEDAD, (Do,,10)(Si,7,250)", sC: "ta as"},</v>
      </c>
      <c r="M63" s="55" t="str">
        <f>IF(N63="","","(")</f>
        <v>(</v>
      </c>
      <c r="N63" s="56" t="str">
        <f>IF(D63="","",D63)</f>
        <v>Do</v>
      </c>
      <c r="O63" s="57" t="str">
        <f>IF(N63="","",",")</f>
        <v>,</v>
      </c>
      <c r="P63" s="58" t="str">
        <f>IF(E63="","",E63)</f>
        <v/>
      </c>
      <c r="Q63" s="59" t="str">
        <f>IF(N63="","",",")</f>
        <v>,</v>
      </c>
      <c r="R63" s="60">
        <f t="shared" si="35"/>
        <v>10</v>
      </c>
      <c r="S63" s="55" t="str">
        <f>IF(N63="","",")")</f>
        <v>)</v>
      </c>
      <c r="T63" s="61" t="str">
        <f>IF(U63="","","(")</f>
        <v>(</v>
      </c>
      <c r="U63" s="62" t="str">
        <f>IF(F63="","",F63)</f>
        <v>Si</v>
      </c>
      <c r="V63" s="63" t="str">
        <f>IF(U63="","",",")</f>
        <v>,</v>
      </c>
      <c r="W63" s="64">
        <f>IF(G63="","",G63)</f>
        <v>7</v>
      </c>
      <c r="X63" s="63" t="str">
        <f>IF(U63="","",",")</f>
        <v>,</v>
      </c>
      <c r="Y63" s="63">
        <f>IF(U63="","",250)</f>
        <v>250</v>
      </c>
      <c r="Z63" s="55" t="str">
        <f>IF(U63="","",")")</f>
        <v>)</v>
      </c>
      <c r="AA63" s="65" t="str">
        <f>IF(AB63="","","(")</f>
        <v/>
      </c>
      <c r="AB63" s="56" t="str">
        <f>IF(H63="","",H63)</f>
        <v/>
      </c>
      <c r="AC63" s="66" t="str">
        <f>IF(AB63="","",",")</f>
        <v/>
      </c>
      <c r="AD63" s="58" t="str">
        <f>IF(I63="","",I63)</f>
        <v/>
      </c>
      <c r="AE63" s="67" t="str">
        <f>IF(AB63="","",",")</f>
        <v/>
      </c>
      <c r="AF63" s="60" t="str">
        <f>IF(AB63="","",350)</f>
        <v/>
      </c>
      <c r="AG63" s="60" t="str">
        <f>IF(AB63="","",")")</f>
        <v/>
      </c>
      <c r="AH63" s="68" t="str">
        <f>IF(AI63="","","(")</f>
        <v/>
      </c>
      <c r="AI63" s="69" t="str">
        <f>IF(J63="","",J63)</f>
        <v/>
      </c>
      <c r="AJ63" s="63" t="str">
        <f>IF(AI63="","",",")</f>
        <v/>
      </c>
      <c r="AK63" s="63" t="str">
        <f>IF(K63="","",K63)</f>
        <v/>
      </c>
      <c r="AL63" s="63" t="str">
        <f>IF(AI63="","",",")</f>
        <v/>
      </c>
      <c r="AM63" s="63" t="str">
        <f>IF(AI63="","",450)</f>
        <v/>
      </c>
      <c r="AN63" s="63" t="str">
        <f>IF(AI63="","",")")</f>
        <v/>
      </c>
    </row>
    <row r="64" spans="1:40" ht="26.5" thickTop="1" thickBot="1" x14ac:dyDescent="0.55000000000000004">
      <c r="A64" s="72"/>
      <c r="B64" s="72"/>
      <c r="C64" s="72"/>
      <c r="D64" s="73"/>
      <c r="E64" s="73"/>
      <c r="F64" s="73"/>
      <c r="G64" s="73"/>
      <c r="H64" s="73"/>
      <c r="I64" s="73"/>
      <c r="J64" s="73"/>
      <c r="K64" s="73"/>
      <c r="L64" s="74" t="s">
        <v>997</v>
      </c>
      <c r="M64" s="55"/>
      <c r="N64" s="56"/>
      <c r="O64" s="57"/>
      <c r="P64" s="58"/>
      <c r="Q64" s="59"/>
      <c r="R64" s="60" t="str">
        <f>IF(N64="Do",10,IF(N64="Re",22,IF(N64="Mi",20,IF(N64="Fa",20,IF(N64="Sol",14,IF(N64="La",20,IF(N64="Si",20,IF(N64="Do#",14,IF(N64="Fa#",15,IF(N64="Sol#",20,IF(N64="Si♭",17,"")))))))))))</f>
        <v/>
      </c>
      <c r="S64" s="55"/>
      <c r="T64" s="61"/>
      <c r="U64" s="62"/>
      <c r="V64" s="63"/>
      <c r="W64" s="64"/>
      <c r="X64" s="63"/>
      <c r="Y64" s="63"/>
      <c r="Z64" s="55"/>
      <c r="AA64" s="65"/>
      <c r="AB64" s="56"/>
      <c r="AC64" s="66"/>
      <c r="AD64" s="58"/>
      <c r="AE64" s="67"/>
      <c r="AF64" s="60"/>
      <c r="AG64" s="60"/>
      <c r="AH64" s="68"/>
      <c r="AI64" s="69"/>
      <c r="AJ64" s="63"/>
      <c r="AK64" s="63"/>
      <c r="AL64" s="63"/>
      <c r="AM64" s="63"/>
      <c r="AN64" s="63"/>
    </row>
    <row r="65" spans="2:40" ht="24.5" thickTop="1" thickBot="1" x14ac:dyDescent="0.55000000000000004">
      <c r="C65" s="124" t="s">
        <v>2657</v>
      </c>
      <c r="D65" s="125"/>
      <c r="E65" s="51"/>
      <c r="F65" s="52"/>
      <c r="G65" s="52"/>
      <c r="H65" s="51"/>
      <c r="I65" s="51"/>
      <c r="J65" s="53"/>
      <c r="K65" s="53"/>
      <c r="L65" s="77" t="str">
        <f t="shared" si="143"/>
        <v xml:space="preserve">            { line: "Por los pecados que hemos cometido ..., ", sC: ""},</v>
      </c>
      <c r="M65" s="55" t="str">
        <f t="shared" ref="M65:M68" si="144">IF(N65="","","(")</f>
        <v/>
      </c>
      <c r="N65" s="56" t="str">
        <f t="shared" ref="N65:N68" si="145">IF(D65="","",D65)</f>
        <v/>
      </c>
      <c r="O65" s="57" t="str">
        <f t="shared" ref="O65:O68" si="146">IF(N65="","",",")</f>
        <v/>
      </c>
      <c r="P65" s="58" t="str">
        <f t="shared" ref="P65:P68" si="147">IF(E65="","",E65)</f>
        <v/>
      </c>
      <c r="Q65" s="59" t="str">
        <f t="shared" ref="Q65:Q68" si="148">IF(N65="","",",")</f>
        <v/>
      </c>
      <c r="R65" s="60" t="str">
        <f t="shared" ref="R65:R116" si="149">IF(N65="Do",10,IF(N65="Re",22,IF(N65="Mi",20,IF(N65="Fa",20,IF(N65="Sol",14,IF(N65="La",20,IF(N65="Si",20,IF(N65="Do#",14,IF(N65="Fa#",15,IF(N65="Sol#",20,IF(N65="Si♭",17,"")))))))))))</f>
        <v/>
      </c>
      <c r="S65" s="55" t="str">
        <f t="shared" ref="S65:S68" si="150">IF(N65="","",")")</f>
        <v/>
      </c>
      <c r="T65" s="61" t="str">
        <f t="shared" ref="T65:T68" si="151">IF(U65="","","(")</f>
        <v/>
      </c>
      <c r="U65" s="62" t="str">
        <f t="shared" ref="U65:U68" si="152">IF(F65="","",F65)</f>
        <v/>
      </c>
      <c r="V65" s="63" t="str">
        <f t="shared" ref="V65:V68" si="153">IF(U65="","",",")</f>
        <v/>
      </c>
      <c r="W65" s="64" t="str">
        <f t="shared" ref="W65:W68" si="154">IF(G65="","",G65)</f>
        <v/>
      </c>
      <c r="X65" s="63" t="str">
        <f t="shared" ref="X65:X68" si="155">IF(U65="","",",")</f>
        <v/>
      </c>
      <c r="Y65" s="63" t="str">
        <f t="shared" ref="Y65:Y68" si="156">IF(U65="","",250)</f>
        <v/>
      </c>
      <c r="Z65" s="55" t="str">
        <f t="shared" ref="Z65:Z68" si="157">IF(U65="","",")")</f>
        <v/>
      </c>
      <c r="AA65" s="65" t="str">
        <f t="shared" ref="AA65:AA68" si="158">IF(AB65="","","(")</f>
        <v/>
      </c>
      <c r="AB65" s="56" t="str">
        <f t="shared" ref="AB65:AB68" si="159">IF(H65="","",H65)</f>
        <v/>
      </c>
      <c r="AC65" s="66" t="str">
        <f t="shared" ref="AC65:AC68" si="160">IF(AB65="","",",")</f>
        <v/>
      </c>
      <c r="AD65" s="58" t="str">
        <f t="shared" ref="AD65:AD68" si="161">IF(I65="","",I65)</f>
        <v/>
      </c>
      <c r="AE65" s="67" t="str">
        <f t="shared" ref="AE65:AE68" si="162">IF(AB65="","",",")</f>
        <v/>
      </c>
      <c r="AF65" s="60" t="str">
        <f t="shared" ref="AF65:AF68" si="163">IF(AB65="","",350)</f>
        <v/>
      </c>
      <c r="AG65" s="60" t="str">
        <f t="shared" ref="AG65:AG68" si="164">IF(AB65="","",")")</f>
        <v/>
      </c>
      <c r="AH65" s="68" t="str">
        <f t="shared" ref="AH65:AH68" si="165">IF(AI65="","","(")</f>
        <v/>
      </c>
      <c r="AI65" s="69" t="str">
        <f t="shared" ref="AI65:AI68" si="166">IF(J65="","",J65)</f>
        <v/>
      </c>
      <c r="AJ65" s="63" t="str">
        <f t="shared" ref="AJ65:AJ68" si="167">IF(AI65="","",",")</f>
        <v/>
      </c>
      <c r="AK65" s="63" t="str">
        <f t="shared" ref="AK65:AK68" si="168">IF(K65="","",K65)</f>
        <v/>
      </c>
      <c r="AL65" s="63" t="str">
        <f t="shared" ref="AL65:AL68" si="169">IF(AI65="","",",")</f>
        <v/>
      </c>
      <c r="AM65" s="63" t="str">
        <f t="shared" ref="AM65:AM68" si="170">IF(AI65="","",450)</f>
        <v/>
      </c>
      <c r="AN65" s="63" t="str">
        <f t="shared" ref="AN65:AN68" si="171">IF(AI65="","",")")</f>
        <v/>
      </c>
    </row>
    <row r="66" spans="2:40" ht="24.5" thickTop="1" thickBot="1" x14ac:dyDescent="0.55000000000000004">
      <c r="C66" s="124" t="s">
        <v>2669</v>
      </c>
      <c r="D66" s="125"/>
      <c r="E66" s="51"/>
      <c r="F66" s="52"/>
      <c r="G66" s="52"/>
      <c r="H66" s="51"/>
      <c r="I66" s="51"/>
      <c r="J66" s="53"/>
      <c r="K66" s="53"/>
      <c r="L66" s="77" t="str">
        <f>IF(C66="","",_xlfn.CONCAT("            { line: ","""",C66,", ",M66:AN66,""", sC: ","""",B66,"""},"))</f>
        <v xml:space="preserve">            { line: "... por medio de la mentira,, ", sC: ""},</v>
      </c>
      <c r="M66" s="55" t="str">
        <f t="shared" si="144"/>
        <v/>
      </c>
      <c r="N66" s="56" t="str">
        <f t="shared" si="145"/>
        <v/>
      </c>
      <c r="O66" s="57" t="str">
        <f t="shared" si="146"/>
        <v/>
      </c>
      <c r="P66" s="58" t="str">
        <f t="shared" si="147"/>
        <v/>
      </c>
      <c r="Q66" s="59" t="str">
        <f t="shared" si="148"/>
        <v/>
      </c>
      <c r="R66" s="60" t="str">
        <f t="shared" si="149"/>
        <v/>
      </c>
      <c r="S66" s="55" t="str">
        <f t="shared" si="150"/>
        <v/>
      </c>
      <c r="T66" s="61" t="str">
        <f t="shared" si="151"/>
        <v/>
      </c>
      <c r="U66" s="62" t="str">
        <f t="shared" si="152"/>
        <v/>
      </c>
      <c r="V66" s="63" t="str">
        <f t="shared" si="153"/>
        <v/>
      </c>
      <c r="W66" s="64" t="str">
        <f t="shared" si="154"/>
        <v/>
      </c>
      <c r="X66" s="63" t="str">
        <f t="shared" si="155"/>
        <v/>
      </c>
      <c r="Y66" s="63" t="str">
        <f t="shared" si="156"/>
        <v/>
      </c>
      <c r="Z66" s="55" t="str">
        <f t="shared" si="157"/>
        <v/>
      </c>
      <c r="AA66" s="65" t="str">
        <f t="shared" si="158"/>
        <v/>
      </c>
      <c r="AB66" s="56" t="str">
        <f t="shared" si="159"/>
        <v/>
      </c>
      <c r="AC66" s="66" t="str">
        <f t="shared" si="160"/>
        <v/>
      </c>
      <c r="AD66" s="58" t="str">
        <f t="shared" si="161"/>
        <v/>
      </c>
      <c r="AE66" s="67" t="str">
        <f t="shared" si="162"/>
        <v/>
      </c>
      <c r="AF66" s="60" t="str">
        <f t="shared" si="163"/>
        <v/>
      </c>
      <c r="AG66" s="60" t="str">
        <f t="shared" si="164"/>
        <v/>
      </c>
      <c r="AH66" s="68" t="str">
        <f t="shared" si="165"/>
        <v/>
      </c>
      <c r="AI66" s="69" t="str">
        <f t="shared" si="166"/>
        <v/>
      </c>
      <c r="AJ66" s="63" t="str">
        <f t="shared" si="167"/>
        <v/>
      </c>
      <c r="AK66" s="63" t="str">
        <f t="shared" si="168"/>
        <v/>
      </c>
      <c r="AL66" s="63" t="str">
        <f t="shared" si="169"/>
        <v/>
      </c>
      <c r="AM66" s="63" t="str">
        <f t="shared" si="170"/>
        <v/>
      </c>
      <c r="AN66" s="63" t="str">
        <f t="shared" si="171"/>
        <v/>
      </c>
    </row>
    <row r="67" spans="2:40" ht="24.5" thickTop="1" thickBot="1" x14ac:dyDescent="0.55000000000000004">
      <c r="B67" t="s">
        <v>1001</v>
      </c>
      <c r="C67" s="124" t="s">
        <v>2659</v>
      </c>
      <c r="D67" s="125" t="s">
        <v>988</v>
      </c>
      <c r="E67" s="51">
        <v>7</v>
      </c>
      <c r="F67" s="52"/>
      <c r="G67" s="52"/>
      <c r="H67" s="51"/>
      <c r="I67" s="51"/>
      <c r="J67" s="53"/>
      <c r="K67" s="53"/>
      <c r="L67" s="77" t="str">
        <f>IF(C67="","",_xlfn.CONCAT("            { line: ","""",C67,", ",M67:AN67,""", sC: ","""",B67,"""},"))</f>
        <v xml:space="preserve">            { line: "TEN PIEDAD DE MÍ..., (Si,7,20)", sC: "ta as"},</v>
      </c>
      <c r="M67" s="55" t="str">
        <f t="shared" si="144"/>
        <v>(</v>
      </c>
      <c r="N67" s="56" t="str">
        <f t="shared" si="145"/>
        <v>Si</v>
      </c>
      <c r="O67" s="57" t="str">
        <f t="shared" si="146"/>
        <v>,</v>
      </c>
      <c r="P67" s="58">
        <f t="shared" si="147"/>
        <v>7</v>
      </c>
      <c r="Q67" s="59" t="str">
        <f t="shared" si="148"/>
        <v>,</v>
      </c>
      <c r="R67" s="60">
        <f t="shared" si="149"/>
        <v>20</v>
      </c>
      <c r="S67" s="55" t="str">
        <f t="shared" si="150"/>
        <v>)</v>
      </c>
      <c r="T67" s="61" t="str">
        <f t="shared" si="151"/>
        <v/>
      </c>
      <c r="U67" s="62" t="str">
        <f t="shared" si="152"/>
        <v/>
      </c>
      <c r="V67" s="63" t="str">
        <f t="shared" si="153"/>
        <v/>
      </c>
      <c r="W67" s="64" t="str">
        <f t="shared" si="154"/>
        <v/>
      </c>
      <c r="X67" s="63" t="str">
        <f t="shared" si="155"/>
        <v/>
      </c>
      <c r="Y67" s="63" t="str">
        <f t="shared" si="156"/>
        <v/>
      </c>
      <c r="Z67" s="55" t="str">
        <f t="shared" si="157"/>
        <v/>
      </c>
      <c r="AA67" s="65" t="str">
        <f t="shared" si="158"/>
        <v/>
      </c>
      <c r="AB67" s="56" t="str">
        <f t="shared" si="159"/>
        <v/>
      </c>
      <c r="AC67" s="66" t="str">
        <f t="shared" si="160"/>
        <v/>
      </c>
      <c r="AD67" s="58" t="str">
        <f t="shared" si="161"/>
        <v/>
      </c>
      <c r="AE67" s="67" t="str">
        <f t="shared" si="162"/>
        <v/>
      </c>
      <c r="AF67" s="60" t="str">
        <f t="shared" si="163"/>
        <v/>
      </c>
      <c r="AG67" s="60" t="str">
        <f t="shared" si="164"/>
        <v/>
      </c>
      <c r="AH67" s="68" t="str">
        <f t="shared" si="165"/>
        <v/>
      </c>
      <c r="AI67" s="69" t="str">
        <f t="shared" si="166"/>
        <v/>
      </c>
      <c r="AJ67" s="63" t="str">
        <f t="shared" si="167"/>
        <v/>
      </c>
      <c r="AK67" s="63" t="str">
        <f t="shared" si="168"/>
        <v/>
      </c>
      <c r="AL67" s="63" t="str">
        <f t="shared" si="169"/>
        <v/>
      </c>
      <c r="AM67" s="63" t="str">
        <f t="shared" si="170"/>
        <v/>
      </c>
      <c r="AN67" s="63" t="str">
        <f t="shared" si="171"/>
        <v/>
      </c>
    </row>
    <row r="68" spans="2:40" ht="24.5" thickTop="1" thickBot="1" x14ac:dyDescent="0.55000000000000004">
      <c r="B68" t="s">
        <v>1003</v>
      </c>
      <c r="C68" s="124" t="s">
        <v>2660</v>
      </c>
      <c r="D68" s="125" t="s">
        <v>1017</v>
      </c>
      <c r="E68" s="51" t="s">
        <v>1016</v>
      </c>
      <c r="F68" s="52" t="s">
        <v>988</v>
      </c>
      <c r="G68" s="52">
        <v>7</v>
      </c>
      <c r="H68" s="51"/>
      <c r="I68" s="51"/>
      <c r="J68" s="53"/>
      <c r="K68" s="53"/>
      <c r="L68" s="77" t="str">
        <f t="shared" ref="L68:L72" si="172">IF(C68="","",_xlfn.CONCAT("            { line: ","""",C68,", ",M68:AN68,""", sC: ","""",B68,"""},"))</f>
        <v xml:space="preserve">            { line: "QUE SOY UN PECADOR., (La,m,20)(Si,7,250)", sC: "as"},</v>
      </c>
      <c r="M68" s="55" t="str">
        <f t="shared" si="144"/>
        <v>(</v>
      </c>
      <c r="N68" s="56" t="str">
        <f t="shared" si="145"/>
        <v>La</v>
      </c>
      <c r="O68" s="57" t="str">
        <f t="shared" si="146"/>
        <v>,</v>
      </c>
      <c r="P68" s="58" t="str">
        <f t="shared" si="147"/>
        <v>m</v>
      </c>
      <c r="Q68" s="59" t="str">
        <f t="shared" si="148"/>
        <v>,</v>
      </c>
      <c r="R68" s="60">
        <f t="shared" si="149"/>
        <v>20</v>
      </c>
      <c r="S68" s="55" t="str">
        <f t="shared" si="150"/>
        <v>)</v>
      </c>
      <c r="T68" s="61" t="str">
        <f t="shared" si="151"/>
        <v>(</v>
      </c>
      <c r="U68" s="62" t="str">
        <f t="shared" si="152"/>
        <v>Si</v>
      </c>
      <c r="V68" s="63" t="str">
        <f t="shared" si="153"/>
        <v>,</v>
      </c>
      <c r="W68" s="64">
        <f t="shared" si="154"/>
        <v>7</v>
      </c>
      <c r="X68" s="63" t="str">
        <f t="shared" si="155"/>
        <v>,</v>
      </c>
      <c r="Y68" s="63">
        <f t="shared" si="156"/>
        <v>250</v>
      </c>
      <c r="Z68" s="55" t="str">
        <f t="shared" si="157"/>
        <v>)</v>
      </c>
      <c r="AA68" s="65" t="str">
        <f t="shared" si="158"/>
        <v/>
      </c>
      <c r="AB68" s="56" t="str">
        <f t="shared" si="159"/>
        <v/>
      </c>
      <c r="AC68" s="66" t="str">
        <f t="shared" si="160"/>
        <v/>
      </c>
      <c r="AD68" s="58" t="str">
        <f t="shared" si="161"/>
        <v/>
      </c>
      <c r="AE68" s="67" t="str">
        <f t="shared" si="162"/>
        <v/>
      </c>
      <c r="AF68" s="60" t="str">
        <f t="shared" si="163"/>
        <v/>
      </c>
      <c r="AG68" s="60" t="str">
        <f t="shared" si="164"/>
        <v/>
      </c>
      <c r="AH68" s="68" t="str">
        <f t="shared" si="165"/>
        <v/>
      </c>
      <c r="AI68" s="69" t="str">
        <f t="shared" si="166"/>
        <v/>
      </c>
      <c r="AJ68" s="63" t="str">
        <f t="shared" si="167"/>
        <v/>
      </c>
      <c r="AK68" s="63" t="str">
        <f t="shared" si="168"/>
        <v/>
      </c>
      <c r="AL68" s="63" t="str">
        <f t="shared" si="169"/>
        <v/>
      </c>
      <c r="AM68" s="63" t="str">
        <f t="shared" si="170"/>
        <v/>
      </c>
      <c r="AN68" s="63" t="str">
        <f t="shared" si="171"/>
        <v/>
      </c>
    </row>
    <row r="69" spans="2:40" ht="24.5" thickTop="1" thickBot="1" x14ac:dyDescent="0.55000000000000004">
      <c r="C69" s="124" t="s">
        <v>2670</v>
      </c>
      <c r="D69" s="125"/>
      <c r="E69" s="51"/>
      <c r="F69" s="52"/>
      <c r="G69" s="52"/>
      <c r="H69" s="51"/>
      <c r="I69" s="51"/>
      <c r="J69" s="53"/>
      <c r="K69" s="53"/>
      <c r="L69" s="54" t="str">
        <f t="shared" si="172"/>
        <v xml:space="preserve">            { line: "... por medio del soborno,, ", sC: ""},</v>
      </c>
      <c r="M69" s="55" t="str">
        <f>IF(N69="","","(")</f>
        <v/>
      </c>
      <c r="N69" s="56" t="str">
        <f>IF(D69="","",D69)</f>
        <v/>
      </c>
      <c r="O69" s="57" t="str">
        <f>IF(N69="","",",")</f>
        <v/>
      </c>
      <c r="P69" s="58" t="str">
        <f>IF(E69="","",E69)</f>
        <v/>
      </c>
      <c r="Q69" s="59" t="str">
        <f>IF(N69="","",",")</f>
        <v/>
      </c>
      <c r="R69" s="60" t="str">
        <f t="shared" si="149"/>
        <v/>
      </c>
      <c r="S69" s="55" t="str">
        <f>IF(N69="","",")")</f>
        <v/>
      </c>
      <c r="T69" s="61" t="str">
        <f>IF(U69="","","(")</f>
        <v/>
      </c>
      <c r="U69" s="62" t="str">
        <f>IF(F69="","",F69)</f>
        <v/>
      </c>
      <c r="V69" s="63" t="str">
        <f>IF(U69="","",",")</f>
        <v/>
      </c>
      <c r="W69" s="64" t="str">
        <f>IF(G69="","",G69)</f>
        <v/>
      </c>
      <c r="X69" s="63" t="str">
        <f>IF(U69="","",",")</f>
        <v/>
      </c>
      <c r="Y69" s="63" t="str">
        <f>IF(U69="","",250)</f>
        <v/>
      </c>
      <c r="Z69" s="55" t="str">
        <f>IF(U69="","",")")</f>
        <v/>
      </c>
      <c r="AA69" s="65" t="str">
        <f>IF(AB69="","","(")</f>
        <v/>
      </c>
      <c r="AB69" s="56" t="str">
        <f>IF(H69="","",H69)</f>
        <v/>
      </c>
      <c r="AC69" s="66" t="str">
        <f>IF(AB69="","",",")</f>
        <v/>
      </c>
      <c r="AD69" s="58" t="str">
        <f>IF(I69="","",I69)</f>
        <v/>
      </c>
      <c r="AE69" s="67" t="str">
        <f>IF(AB69="","",",")</f>
        <v/>
      </c>
      <c r="AF69" s="60" t="str">
        <f>IF(AB69="","",350)</f>
        <v/>
      </c>
      <c r="AG69" s="60" t="str">
        <f>IF(AB69="","",")")</f>
        <v/>
      </c>
      <c r="AH69" s="68" t="str">
        <f>IF(AI69="","","(")</f>
        <v/>
      </c>
      <c r="AI69" s="69" t="str">
        <f>IF(J69="","",J69)</f>
        <v/>
      </c>
      <c r="AJ69" s="63" t="str">
        <f>IF(AI69="","",",")</f>
        <v/>
      </c>
      <c r="AK69" s="63" t="str">
        <f>IF(K69="","",K69)</f>
        <v/>
      </c>
      <c r="AL69" s="63" t="str">
        <f>IF(AI69="","",",")</f>
        <v/>
      </c>
      <c r="AM69" s="63" t="str">
        <f>IF(AI69="","",450)</f>
        <v/>
      </c>
      <c r="AN69" s="63" t="str">
        <f>IF(AI69="","",")")</f>
        <v/>
      </c>
    </row>
    <row r="70" spans="2:40" ht="24.5" thickTop="1" thickBot="1" x14ac:dyDescent="0.55000000000000004">
      <c r="B70" t="s">
        <v>1003</v>
      </c>
      <c r="C70" s="124" t="s">
        <v>2659</v>
      </c>
      <c r="D70" s="125" t="s">
        <v>988</v>
      </c>
      <c r="E70" s="51">
        <v>7</v>
      </c>
      <c r="F70" s="52"/>
      <c r="G70" s="52"/>
      <c r="H70" s="51"/>
      <c r="I70" s="51"/>
      <c r="J70" s="53"/>
      <c r="K70" s="53"/>
      <c r="L70" s="54" t="str">
        <f t="shared" si="172"/>
        <v xml:space="preserve">            { line: "TEN PIEDAD DE MÍ..., (Si,7,20)", sC: "as"},</v>
      </c>
      <c r="M70" s="55" t="str">
        <f>IF(N70="","","(")</f>
        <v>(</v>
      </c>
      <c r="N70" s="56" t="str">
        <f>IF(D70="","",D70)</f>
        <v>Si</v>
      </c>
      <c r="O70" s="57" t="str">
        <f>IF(N70="","",",")</f>
        <v>,</v>
      </c>
      <c r="P70" s="58">
        <f>IF(E70="","",E70)</f>
        <v>7</v>
      </c>
      <c r="Q70" s="59" t="str">
        <f>IF(N70="","",",")</f>
        <v>,</v>
      </c>
      <c r="R70" s="60">
        <f t="shared" si="149"/>
        <v>20</v>
      </c>
      <c r="S70" s="55" t="str">
        <f>IF(N70="","",")")</f>
        <v>)</v>
      </c>
      <c r="T70" s="61" t="str">
        <f>IF(U70="","","(")</f>
        <v/>
      </c>
      <c r="U70" s="62" t="str">
        <f>IF(F70="","",F70)</f>
        <v/>
      </c>
      <c r="V70" s="63" t="str">
        <f>IF(U70="","",",")</f>
        <v/>
      </c>
      <c r="W70" s="64" t="str">
        <f>IF(G70="","",G70)</f>
        <v/>
      </c>
      <c r="X70" s="63" t="str">
        <f>IF(U70="","",",")</f>
        <v/>
      </c>
      <c r="Y70" s="63" t="str">
        <f>IF(U70="","",250)</f>
        <v/>
      </c>
      <c r="Z70" s="55" t="str">
        <f>IF(U70="","",")")</f>
        <v/>
      </c>
      <c r="AA70" s="65" t="str">
        <f>IF(AB70="","","(")</f>
        <v/>
      </c>
      <c r="AB70" s="56" t="str">
        <f>IF(H70="","",H70)</f>
        <v/>
      </c>
      <c r="AC70" s="66" t="str">
        <f>IF(AB70="","",",")</f>
        <v/>
      </c>
      <c r="AD70" s="58" t="str">
        <f>IF(I70="","",I70)</f>
        <v/>
      </c>
      <c r="AE70" s="67" t="str">
        <f>IF(AB70="","",",")</f>
        <v/>
      </c>
      <c r="AF70" s="60" t="str">
        <f>IF(AB70="","",350)</f>
        <v/>
      </c>
      <c r="AG70" s="60" t="str">
        <f>IF(AB70="","",")")</f>
        <v/>
      </c>
      <c r="AH70" s="68" t="str">
        <f>IF(AI70="","","(")</f>
        <v/>
      </c>
      <c r="AI70" s="69" t="str">
        <f>IF(J70="","",J70)</f>
        <v/>
      </c>
      <c r="AJ70" s="63" t="str">
        <f>IF(AI70="","",",")</f>
        <v/>
      </c>
      <c r="AK70" s="63" t="str">
        <f>IF(K70="","",K70)</f>
        <v/>
      </c>
      <c r="AL70" s="63" t="str">
        <f>IF(AI70="","",",")</f>
        <v/>
      </c>
      <c r="AM70" s="63" t="str">
        <f>IF(AI70="","",450)</f>
        <v/>
      </c>
      <c r="AN70" s="63" t="str">
        <f>IF(AI70="","",")")</f>
        <v/>
      </c>
    </row>
    <row r="71" spans="2:40" ht="24.5" thickTop="1" thickBot="1" x14ac:dyDescent="0.55000000000000004">
      <c r="B71" t="s">
        <v>1003</v>
      </c>
      <c r="C71" s="124" t="s">
        <v>2660</v>
      </c>
      <c r="D71" s="125" t="s">
        <v>1017</v>
      </c>
      <c r="E71" s="51" t="s">
        <v>1016</v>
      </c>
      <c r="F71" s="52" t="s">
        <v>988</v>
      </c>
      <c r="G71" s="52">
        <v>7</v>
      </c>
      <c r="H71" s="51"/>
      <c r="I71" s="51"/>
      <c r="J71" s="53"/>
      <c r="K71" s="53"/>
      <c r="L71" s="54" t="str">
        <f t="shared" si="172"/>
        <v xml:space="preserve">            { line: "QUE SOY UN PECADOR., (La,m,20)(Si,7,250)", sC: "as"},</v>
      </c>
      <c r="M71" s="55" t="str">
        <f>IF(N71="","","(")</f>
        <v>(</v>
      </c>
      <c r="N71" s="56" t="str">
        <f>IF(D71="","",D71)</f>
        <v>La</v>
      </c>
      <c r="O71" s="57" t="str">
        <f>IF(N71="","",",")</f>
        <v>,</v>
      </c>
      <c r="P71" s="58" t="str">
        <f>IF(E71="","",E71)</f>
        <v>m</v>
      </c>
      <c r="Q71" s="59" t="str">
        <f>IF(N71="","",",")</f>
        <v>,</v>
      </c>
      <c r="R71" s="60">
        <f t="shared" si="149"/>
        <v>20</v>
      </c>
      <c r="S71" s="55" t="str">
        <f>IF(N71="","",")")</f>
        <v>)</v>
      </c>
      <c r="T71" s="61" t="str">
        <f>IF(U71="","","(")</f>
        <v>(</v>
      </c>
      <c r="U71" s="62" t="str">
        <f>IF(F71="","",F71)</f>
        <v>Si</v>
      </c>
      <c r="V71" s="63" t="str">
        <f>IF(U71="","",",")</f>
        <v>,</v>
      </c>
      <c r="W71" s="64">
        <f>IF(G71="","",G71)</f>
        <v>7</v>
      </c>
      <c r="X71" s="63" t="str">
        <f>IF(U71="","",",")</f>
        <v>,</v>
      </c>
      <c r="Y71" s="63">
        <f>IF(U71="","",250)</f>
        <v>250</v>
      </c>
      <c r="Z71" s="55" t="str">
        <f>IF(U71="","",")")</f>
        <v>)</v>
      </c>
      <c r="AA71" s="65" t="str">
        <f>IF(AB71="","","(")</f>
        <v/>
      </c>
      <c r="AB71" s="56" t="str">
        <f>IF(H71="","",H71)</f>
        <v/>
      </c>
      <c r="AC71" s="66" t="str">
        <f>IF(AB71="","",",")</f>
        <v/>
      </c>
      <c r="AD71" s="58" t="str">
        <f>IF(I71="","",I71)</f>
        <v/>
      </c>
      <c r="AE71" s="67" t="str">
        <f>IF(AB71="","",",")</f>
        <v/>
      </c>
      <c r="AF71" s="60" t="str">
        <f>IF(AB71="","",350)</f>
        <v/>
      </c>
      <c r="AG71" s="60" t="str">
        <f>IF(AB71="","",")")</f>
        <v/>
      </c>
      <c r="AH71" s="68" t="str">
        <f>IF(AI71="","","(")</f>
        <v/>
      </c>
      <c r="AI71" s="69" t="str">
        <f>IF(J71="","",J71)</f>
        <v/>
      </c>
      <c r="AJ71" s="63" t="str">
        <f>IF(AI71="","",",")</f>
        <v/>
      </c>
      <c r="AK71" s="63" t="str">
        <f>IF(K71="","",K71)</f>
        <v/>
      </c>
      <c r="AL71" s="63" t="str">
        <f>IF(AI71="","",",")</f>
        <v/>
      </c>
      <c r="AM71" s="63" t="str">
        <f>IF(AI71="","",450)</f>
        <v/>
      </c>
      <c r="AN71" s="63" t="str">
        <f>IF(AI71="","",")")</f>
        <v/>
      </c>
    </row>
    <row r="72" spans="2:40" ht="24.5" thickTop="1" thickBot="1" x14ac:dyDescent="0.55000000000000004">
      <c r="C72" s="124" t="s">
        <v>2671</v>
      </c>
      <c r="D72" s="125"/>
      <c r="E72" s="51"/>
      <c r="F72" s="52"/>
      <c r="G72" s="52"/>
      <c r="H72" s="51"/>
      <c r="I72" s="51"/>
      <c r="J72" s="53"/>
      <c r="K72" s="53"/>
      <c r="L72" s="77" t="str">
        <f t="shared" si="172"/>
        <v xml:space="preserve">            { line: "... por medio de la calumnia,, ", sC: ""},</v>
      </c>
      <c r="M72" s="55" t="str">
        <f t="shared" ref="M72:M75" si="173">IF(N72="","","(")</f>
        <v/>
      </c>
      <c r="N72" s="56" t="str">
        <f t="shared" ref="N72:N75" si="174">IF(D72="","",D72)</f>
        <v/>
      </c>
      <c r="O72" s="57" t="str">
        <f t="shared" ref="O72:O75" si="175">IF(N72="","",",")</f>
        <v/>
      </c>
      <c r="P72" s="58" t="str">
        <f t="shared" ref="P72:P75" si="176">IF(E72="","",E72)</f>
        <v/>
      </c>
      <c r="Q72" s="59" t="str">
        <f t="shared" ref="Q72:Q75" si="177">IF(N72="","",",")</f>
        <v/>
      </c>
      <c r="R72" s="60" t="str">
        <f t="shared" si="149"/>
        <v/>
      </c>
      <c r="S72" s="55" t="str">
        <f t="shared" ref="S72:S75" si="178">IF(N72="","",")")</f>
        <v/>
      </c>
      <c r="T72" s="61" t="str">
        <f t="shared" ref="T72:T75" si="179">IF(U72="","","(")</f>
        <v/>
      </c>
      <c r="U72" s="62" t="str">
        <f t="shared" ref="U72:U75" si="180">IF(F72="","",F72)</f>
        <v/>
      </c>
      <c r="V72" s="63" t="str">
        <f t="shared" ref="V72:V75" si="181">IF(U72="","",",")</f>
        <v/>
      </c>
      <c r="W72" s="64" t="str">
        <f t="shared" ref="W72:W75" si="182">IF(G72="","",G72)</f>
        <v/>
      </c>
      <c r="X72" s="63" t="str">
        <f t="shared" ref="X72:X75" si="183">IF(U72="","",",")</f>
        <v/>
      </c>
      <c r="Y72" s="63" t="str">
        <f t="shared" ref="Y72:Y75" si="184">IF(U72="","",250)</f>
        <v/>
      </c>
      <c r="Z72" s="55" t="str">
        <f t="shared" ref="Z72:Z75" si="185">IF(U72="","",")")</f>
        <v/>
      </c>
      <c r="AA72" s="65" t="str">
        <f t="shared" ref="AA72:AA75" si="186">IF(AB72="","","(")</f>
        <v/>
      </c>
      <c r="AB72" s="56" t="str">
        <f t="shared" ref="AB72:AB75" si="187">IF(H72="","",H72)</f>
        <v/>
      </c>
      <c r="AC72" s="66" t="str">
        <f t="shared" ref="AC72:AC75" si="188">IF(AB72="","",",")</f>
        <v/>
      </c>
      <c r="AD72" s="58" t="str">
        <f t="shared" ref="AD72:AD75" si="189">IF(I72="","",I72)</f>
        <v/>
      </c>
      <c r="AE72" s="67" t="str">
        <f t="shared" ref="AE72:AE75" si="190">IF(AB72="","",",")</f>
        <v/>
      </c>
      <c r="AF72" s="60" t="str">
        <f t="shared" ref="AF72:AF75" si="191">IF(AB72="","",350)</f>
        <v/>
      </c>
      <c r="AG72" s="60" t="str">
        <f t="shared" ref="AG72:AG75" si="192">IF(AB72="","",")")</f>
        <v/>
      </c>
      <c r="AH72" s="68" t="str">
        <f t="shared" ref="AH72:AH75" si="193">IF(AI72="","","(")</f>
        <v/>
      </c>
      <c r="AI72" s="69" t="str">
        <f t="shared" ref="AI72:AI75" si="194">IF(J72="","",J72)</f>
        <v/>
      </c>
      <c r="AJ72" s="63" t="str">
        <f t="shared" ref="AJ72:AJ75" si="195">IF(AI72="","",",")</f>
        <v/>
      </c>
      <c r="AK72" s="63" t="str">
        <f t="shared" ref="AK72:AK75" si="196">IF(K72="","",K72)</f>
        <v/>
      </c>
      <c r="AL72" s="63" t="str">
        <f t="shared" ref="AL72:AL75" si="197">IF(AI72="","",",")</f>
        <v/>
      </c>
      <c r="AM72" s="63" t="str">
        <f t="shared" ref="AM72:AM75" si="198">IF(AI72="","",450)</f>
        <v/>
      </c>
      <c r="AN72" s="63" t="str">
        <f t="shared" ref="AN72:AN75" si="199">IF(AI72="","",")")</f>
        <v/>
      </c>
    </row>
    <row r="73" spans="2:40" ht="24.5" thickTop="1" thickBot="1" x14ac:dyDescent="0.55000000000000004">
      <c r="B73" t="s">
        <v>1003</v>
      </c>
      <c r="C73" s="124" t="s">
        <v>2659</v>
      </c>
      <c r="D73" s="125" t="s">
        <v>988</v>
      </c>
      <c r="E73" s="51">
        <v>7</v>
      </c>
      <c r="F73" s="52"/>
      <c r="G73" s="52"/>
      <c r="H73" s="51"/>
      <c r="I73" s="51"/>
      <c r="J73" s="53"/>
      <c r="K73" s="53"/>
      <c r="L73" s="77" t="str">
        <f>IF(C73="","",_xlfn.CONCAT("            { line: ","""",C73,", ",M73:AN73,""", sC: ","""",B73,"""},"))</f>
        <v xml:space="preserve">            { line: "TEN PIEDAD DE MÍ..., (Si,7,20)", sC: "as"},</v>
      </c>
      <c r="M73" s="55" t="str">
        <f t="shared" si="173"/>
        <v>(</v>
      </c>
      <c r="N73" s="56" t="str">
        <f t="shared" si="174"/>
        <v>Si</v>
      </c>
      <c r="O73" s="57" t="str">
        <f t="shared" si="175"/>
        <v>,</v>
      </c>
      <c r="P73" s="58">
        <f t="shared" si="176"/>
        <v>7</v>
      </c>
      <c r="Q73" s="59" t="str">
        <f t="shared" si="177"/>
        <v>,</v>
      </c>
      <c r="R73" s="60">
        <f t="shared" si="149"/>
        <v>20</v>
      </c>
      <c r="S73" s="55" t="str">
        <f t="shared" si="178"/>
        <v>)</v>
      </c>
      <c r="T73" s="61" t="str">
        <f t="shared" si="179"/>
        <v/>
      </c>
      <c r="U73" s="62" t="str">
        <f t="shared" si="180"/>
        <v/>
      </c>
      <c r="V73" s="63" t="str">
        <f t="shared" si="181"/>
        <v/>
      </c>
      <c r="W73" s="64" t="str">
        <f t="shared" si="182"/>
        <v/>
      </c>
      <c r="X73" s="63" t="str">
        <f t="shared" si="183"/>
        <v/>
      </c>
      <c r="Y73" s="63" t="str">
        <f t="shared" si="184"/>
        <v/>
      </c>
      <c r="Z73" s="55" t="str">
        <f t="shared" si="185"/>
        <v/>
      </c>
      <c r="AA73" s="65" t="str">
        <f t="shared" si="186"/>
        <v/>
      </c>
      <c r="AB73" s="56" t="str">
        <f t="shared" si="187"/>
        <v/>
      </c>
      <c r="AC73" s="66" t="str">
        <f t="shared" si="188"/>
        <v/>
      </c>
      <c r="AD73" s="58" t="str">
        <f t="shared" si="189"/>
        <v/>
      </c>
      <c r="AE73" s="67" t="str">
        <f t="shared" si="190"/>
        <v/>
      </c>
      <c r="AF73" s="60" t="str">
        <f t="shared" si="191"/>
        <v/>
      </c>
      <c r="AG73" s="60" t="str">
        <f t="shared" si="192"/>
        <v/>
      </c>
      <c r="AH73" s="68" t="str">
        <f t="shared" si="193"/>
        <v/>
      </c>
      <c r="AI73" s="69" t="str">
        <f t="shared" si="194"/>
        <v/>
      </c>
      <c r="AJ73" s="63" t="str">
        <f t="shared" si="195"/>
        <v/>
      </c>
      <c r="AK73" s="63" t="str">
        <f t="shared" si="196"/>
        <v/>
      </c>
      <c r="AL73" s="63" t="str">
        <f t="shared" si="197"/>
        <v/>
      </c>
      <c r="AM73" s="63" t="str">
        <f t="shared" si="198"/>
        <v/>
      </c>
      <c r="AN73" s="63" t="str">
        <f t="shared" si="199"/>
        <v/>
      </c>
    </row>
    <row r="74" spans="2:40" ht="24.5" thickTop="1" thickBot="1" x14ac:dyDescent="0.55000000000000004">
      <c r="B74" t="s">
        <v>1003</v>
      </c>
      <c r="C74" s="124" t="s">
        <v>2660</v>
      </c>
      <c r="D74" s="125" t="s">
        <v>1017</v>
      </c>
      <c r="E74" s="51" t="s">
        <v>1016</v>
      </c>
      <c r="F74" s="52" t="s">
        <v>988</v>
      </c>
      <c r="G74" s="52">
        <v>7</v>
      </c>
      <c r="H74" s="51"/>
      <c r="I74" s="51"/>
      <c r="J74" s="53"/>
      <c r="K74" s="53"/>
      <c r="L74" s="77" t="str">
        <f>IF(C74="","",_xlfn.CONCAT("            { line: ","""",C74,", ",M74:AN74,""", sC: ","""",B74,"""},"))</f>
        <v xml:space="preserve">            { line: "QUE SOY UN PECADOR., (La,m,20)(Si,7,250)", sC: "as"},</v>
      </c>
      <c r="M74" s="55" t="str">
        <f t="shared" si="173"/>
        <v>(</v>
      </c>
      <c r="N74" s="56" t="str">
        <f t="shared" si="174"/>
        <v>La</v>
      </c>
      <c r="O74" s="57" t="str">
        <f t="shared" si="175"/>
        <v>,</v>
      </c>
      <c r="P74" s="58" t="str">
        <f t="shared" si="176"/>
        <v>m</v>
      </c>
      <c r="Q74" s="59" t="str">
        <f t="shared" si="177"/>
        <v>,</v>
      </c>
      <c r="R74" s="60">
        <f t="shared" si="149"/>
        <v>20</v>
      </c>
      <c r="S74" s="55" t="str">
        <f t="shared" si="178"/>
        <v>)</v>
      </c>
      <c r="T74" s="61" t="str">
        <f t="shared" si="179"/>
        <v>(</v>
      </c>
      <c r="U74" s="62" t="str">
        <f t="shared" si="180"/>
        <v>Si</v>
      </c>
      <c r="V74" s="63" t="str">
        <f t="shared" si="181"/>
        <v>,</v>
      </c>
      <c r="W74" s="64">
        <f t="shared" si="182"/>
        <v>7</v>
      </c>
      <c r="X74" s="63" t="str">
        <f t="shared" si="183"/>
        <v>,</v>
      </c>
      <c r="Y74" s="63">
        <f t="shared" si="184"/>
        <v>250</v>
      </c>
      <c r="Z74" s="55" t="str">
        <f t="shared" si="185"/>
        <v>)</v>
      </c>
      <c r="AA74" s="65" t="str">
        <f t="shared" si="186"/>
        <v/>
      </c>
      <c r="AB74" s="56" t="str">
        <f t="shared" si="187"/>
        <v/>
      </c>
      <c r="AC74" s="66" t="str">
        <f t="shared" si="188"/>
        <v/>
      </c>
      <c r="AD74" s="58" t="str">
        <f t="shared" si="189"/>
        <v/>
      </c>
      <c r="AE74" s="67" t="str">
        <f t="shared" si="190"/>
        <v/>
      </c>
      <c r="AF74" s="60" t="str">
        <f t="shared" si="191"/>
        <v/>
      </c>
      <c r="AG74" s="60" t="str">
        <f t="shared" si="192"/>
        <v/>
      </c>
      <c r="AH74" s="68" t="str">
        <f t="shared" si="193"/>
        <v/>
      </c>
      <c r="AI74" s="69" t="str">
        <f t="shared" si="194"/>
        <v/>
      </c>
      <c r="AJ74" s="63" t="str">
        <f t="shared" si="195"/>
        <v/>
      </c>
      <c r="AK74" s="63" t="str">
        <f t="shared" si="196"/>
        <v/>
      </c>
      <c r="AL74" s="63" t="str">
        <f t="shared" si="197"/>
        <v/>
      </c>
      <c r="AM74" s="63" t="str">
        <f t="shared" si="198"/>
        <v/>
      </c>
      <c r="AN74" s="63" t="str">
        <f t="shared" si="199"/>
        <v/>
      </c>
    </row>
    <row r="75" spans="2:40" ht="24.5" thickTop="1" thickBot="1" x14ac:dyDescent="0.55000000000000004">
      <c r="C75" s="124" t="s">
        <v>2672</v>
      </c>
      <c r="D75" s="125"/>
      <c r="E75" s="51"/>
      <c r="F75" s="52"/>
      <c r="G75" s="52"/>
      <c r="H75" s="51"/>
      <c r="I75" s="51"/>
      <c r="J75" s="53"/>
      <c r="K75" s="53"/>
      <c r="L75" s="77" t="str">
        <f t="shared" ref="L75:L80" si="200">IF(C75="","",_xlfn.CONCAT("            { line: ","""",C75,", ",M75:AN75,""", sC: ","""",B75,"""},"))</f>
        <v xml:space="preserve">            { line: "... en nuestras relaciones comerciales,, ", sC: ""},</v>
      </c>
      <c r="M75" s="55" t="str">
        <f t="shared" si="173"/>
        <v/>
      </c>
      <c r="N75" s="56" t="str">
        <f t="shared" si="174"/>
        <v/>
      </c>
      <c r="O75" s="57" t="str">
        <f t="shared" si="175"/>
        <v/>
      </c>
      <c r="P75" s="58" t="str">
        <f t="shared" si="176"/>
        <v/>
      </c>
      <c r="Q75" s="59" t="str">
        <f t="shared" si="177"/>
        <v/>
      </c>
      <c r="R75" s="60" t="str">
        <f t="shared" si="149"/>
        <v/>
      </c>
      <c r="S75" s="55" t="str">
        <f t="shared" si="178"/>
        <v/>
      </c>
      <c r="T75" s="61" t="str">
        <f t="shared" si="179"/>
        <v/>
      </c>
      <c r="U75" s="62" t="str">
        <f t="shared" si="180"/>
        <v/>
      </c>
      <c r="V75" s="63" t="str">
        <f t="shared" si="181"/>
        <v/>
      </c>
      <c r="W75" s="64" t="str">
        <f t="shared" si="182"/>
        <v/>
      </c>
      <c r="X75" s="63" t="str">
        <f t="shared" si="183"/>
        <v/>
      </c>
      <c r="Y75" s="63" t="str">
        <f t="shared" si="184"/>
        <v/>
      </c>
      <c r="Z75" s="55" t="str">
        <f t="shared" si="185"/>
        <v/>
      </c>
      <c r="AA75" s="65" t="str">
        <f t="shared" si="186"/>
        <v/>
      </c>
      <c r="AB75" s="56" t="str">
        <f t="shared" si="187"/>
        <v/>
      </c>
      <c r="AC75" s="66" t="str">
        <f t="shared" si="188"/>
        <v/>
      </c>
      <c r="AD75" s="58" t="str">
        <f t="shared" si="189"/>
        <v/>
      </c>
      <c r="AE75" s="67" t="str">
        <f t="shared" si="190"/>
        <v/>
      </c>
      <c r="AF75" s="60" t="str">
        <f t="shared" si="191"/>
        <v/>
      </c>
      <c r="AG75" s="60" t="str">
        <f t="shared" si="192"/>
        <v/>
      </c>
      <c r="AH75" s="68" t="str">
        <f t="shared" si="193"/>
        <v/>
      </c>
      <c r="AI75" s="69" t="str">
        <f t="shared" si="194"/>
        <v/>
      </c>
      <c r="AJ75" s="63" t="str">
        <f t="shared" si="195"/>
        <v/>
      </c>
      <c r="AK75" s="63" t="str">
        <f t="shared" si="196"/>
        <v/>
      </c>
      <c r="AL75" s="63" t="str">
        <f t="shared" si="197"/>
        <v/>
      </c>
      <c r="AM75" s="63" t="str">
        <f t="shared" si="198"/>
        <v/>
      </c>
      <c r="AN75" s="63" t="str">
        <f t="shared" si="199"/>
        <v/>
      </c>
    </row>
    <row r="76" spans="2:40" ht="24.5" thickTop="1" thickBot="1" x14ac:dyDescent="0.55000000000000004">
      <c r="B76" t="s">
        <v>1003</v>
      </c>
      <c r="C76" s="124" t="s">
        <v>2659</v>
      </c>
      <c r="D76" s="125" t="s">
        <v>988</v>
      </c>
      <c r="E76" s="51">
        <v>7</v>
      </c>
      <c r="F76" s="52"/>
      <c r="G76" s="52"/>
      <c r="H76" s="51"/>
      <c r="I76" s="51"/>
      <c r="J76" s="53"/>
      <c r="K76" s="53"/>
      <c r="L76" s="54" t="str">
        <f t="shared" si="200"/>
        <v xml:space="preserve">            { line: "TEN PIEDAD DE MÍ..., (Si,7,20)", sC: "as"},</v>
      </c>
      <c r="M76" s="55" t="str">
        <f>IF(N76="","","(")</f>
        <v>(</v>
      </c>
      <c r="N76" s="56" t="str">
        <f>IF(D76="","",D76)</f>
        <v>Si</v>
      </c>
      <c r="O76" s="57" t="str">
        <f>IF(N76="","",",")</f>
        <v>,</v>
      </c>
      <c r="P76" s="58">
        <f>IF(E76="","",E76)</f>
        <v>7</v>
      </c>
      <c r="Q76" s="59" t="str">
        <f>IF(N76="","",",")</f>
        <v>,</v>
      </c>
      <c r="R76" s="60">
        <f t="shared" si="149"/>
        <v>20</v>
      </c>
      <c r="S76" s="55" t="str">
        <f>IF(N76="","",")")</f>
        <v>)</v>
      </c>
      <c r="T76" s="61" t="str">
        <f>IF(U76="","","(")</f>
        <v/>
      </c>
      <c r="U76" s="62" t="str">
        <f>IF(F76="","",F76)</f>
        <v/>
      </c>
      <c r="V76" s="63" t="str">
        <f>IF(U76="","",",")</f>
        <v/>
      </c>
      <c r="W76" s="64" t="str">
        <f>IF(G76="","",G76)</f>
        <v/>
      </c>
      <c r="X76" s="63" t="str">
        <f>IF(U76="","",",")</f>
        <v/>
      </c>
      <c r="Y76" s="63" t="str">
        <f>IF(U76="","",250)</f>
        <v/>
      </c>
      <c r="Z76" s="55" t="str">
        <f>IF(U76="","",")")</f>
        <v/>
      </c>
      <c r="AA76" s="65" t="str">
        <f>IF(AB76="","","(")</f>
        <v/>
      </c>
      <c r="AB76" s="56" t="str">
        <f>IF(H76="","",H76)</f>
        <v/>
      </c>
      <c r="AC76" s="66" t="str">
        <f>IF(AB76="","",",")</f>
        <v/>
      </c>
      <c r="AD76" s="58" t="str">
        <f>IF(I76="","",I76)</f>
        <v/>
      </c>
      <c r="AE76" s="67" t="str">
        <f>IF(AB76="","",",")</f>
        <v/>
      </c>
      <c r="AF76" s="60" t="str">
        <f>IF(AB76="","",350)</f>
        <v/>
      </c>
      <c r="AG76" s="60" t="str">
        <f>IF(AB76="","",")")</f>
        <v/>
      </c>
      <c r="AH76" s="68" t="str">
        <f>IF(AI76="","","(")</f>
        <v/>
      </c>
      <c r="AI76" s="69" t="str">
        <f>IF(J76="","",J76)</f>
        <v/>
      </c>
      <c r="AJ76" s="63" t="str">
        <f>IF(AI76="","",",")</f>
        <v/>
      </c>
      <c r="AK76" s="63" t="str">
        <f>IF(K76="","",K76)</f>
        <v/>
      </c>
      <c r="AL76" s="63" t="str">
        <f>IF(AI76="","",",")</f>
        <v/>
      </c>
      <c r="AM76" s="63" t="str">
        <f>IF(AI76="","",450)</f>
        <v/>
      </c>
      <c r="AN76" s="63" t="str">
        <f>IF(AI76="","",")")</f>
        <v/>
      </c>
    </row>
    <row r="77" spans="2:40" ht="24.5" thickTop="1" thickBot="1" x14ac:dyDescent="0.55000000000000004">
      <c r="B77" t="s">
        <v>1003</v>
      </c>
      <c r="C77" s="124" t="s">
        <v>2660</v>
      </c>
      <c r="D77" s="125" t="s">
        <v>1017</v>
      </c>
      <c r="E77" s="51" t="s">
        <v>1016</v>
      </c>
      <c r="F77" s="52" t="s">
        <v>988</v>
      </c>
      <c r="G77" s="52">
        <v>7</v>
      </c>
      <c r="H77" s="51"/>
      <c r="I77" s="51"/>
      <c r="J77" s="53"/>
      <c r="K77" s="53"/>
      <c r="L77" s="54" t="str">
        <f t="shared" si="200"/>
        <v xml:space="preserve">            { line: "QUE SOY UN PECADOR., (La,m,20)(Si,7,250)", sC: "as"},</v>
      </c>
      <c r="M77" s="55" t="str">
        <f>IF(N77="","","(")</f>
        <v>(</v>
      </c>
      <c r="N77" s="56" t="str">
        <f>IF(D77="","",D77)</f>
        <v>La</v>
      </c>
      <c r="O77" s="57" t="str">
        <f>IF(N77="","",",")</f>
        <v>,</v>
      </c>
      <c r="P77" s="58" t="str">
        <f>IF(E77="","",E77)</f>
        <v>m</v>
      </c>
      <c r="Q77" s="59" t="str">
        <f>IF(N77="","",",")</f>
        <v>,</v>
      </c>
      <c r="R77" s="60">
        <f t="shared" si="149"/>
        <v>20</v>
      </c>
      <c r="S77" s="55" t="str">
        <f>IF(N77="","",")")</f>
        <v>)</v>
      </c>
      <c r="T77" s="61" t="str">
        <f>IF(U77="","","(")</f>
        <v>(</v>
      </c>
      <c r="U77" s="62" t="str">
        <f>IF(F77="","",F77)</f>
        <v>Si</v>
      </c>
      <c r="V77" s="63" t="str">
        <f>IF(U77="","",",")</f>
        <v>,</v>
      </c>
      <c r="W77" s="64">
        <f>IF(G77="","",G77)</f>
        <v>7</v>
      </c>
      <c r="X77" s="63" t="str">
        <f>IF(U77="","",",")</f>
        <v>,</v>
      </c>
      <c r="Y77" s="63">
        <f>IF(U77="","",250)</f>
        <v>250</v>
      </c>
      <c r="Z77" s="55" t="str">
        <f>IF(U77="","",")")</f>
        <v>)</v>
      </c>
      <c r="AA77" s="65" t="str">
        <f>IF(AB77="","","(")</f>
        <v/>
      </c>
      <c r="AB77" s="56" t="str">
        <f>IF(H77="","",H77)</f>
        <v/>
      </c>
      <c r="AC77" s="66" t="str">
        <f>IF(AB77="","",",")</f>
        <v/>
      </c>
      <c r="AD77" s="58" t="str">
        <f>IF(I77="","",I77)</f>
        <v/>
      </c>
      <c r="AE77" s="67" t="str">
        <f>IF(AB77="","",",")</f>
        <v/>
      </c>
      <c r="AF77" s="60" t="str">
        <f>IF(AB77="","",350)</f>
        <v/>
      </c>
      <c r="AG77" s="60" t="str">
        <f>IF(AB77="","",")")</f>
        <v/>
      </c>
      <c r="AH77" s="68" t="str">
        <f>IF(AI77="","","(")</f>
        <v/>
      </c>
      <c r="AI77" s="69" t="str">
        <f>IF(J77="","",J77)</f>
        <v/>
      </c>
      <c r="AJ77" s="63" t="str">
        <f>IF(AI77="","",",")</f>
        <v/>
      </c>
      <c r="AK77" s="63" t="str">
        <f>IF(K77="","",K77)</f>
        <v/>
      </c>
      <c r="AL77" s="63" t="str">
        <f>IF(AI77="","",",")</f>
        <v/>
      </c>
      <c r="AM77" s="63" t="str">
        <f>IF(AI77="","",450)</f>
        <v/>
      </c>
      <c r="AN77" s="63" t="str">
        <f>IF(AI77="","",")")</f>
        <v/>
      </c>
    </row>
    <row r="78" spans="2:40" ht="24.5" thickTop="1" thickBot="1" x14ac:dyDescent="0.55000000000000004">
      <c r="C78" s="124" t="s">
        <v>2673</v>
      </c>
      <c r="D78" s="125"/>
      <c r="E78" s="51"/>
      <c r="F78" s="52"/>
      <c r="G78" s="52"/>
      <c r="H78" s="51"/>
      <c r="I78" s="51"/>
      <c r="J78" s="53"/>
      <c r="K78" s="53"/>
      <c r="L78" s="54" t="str">
        <f t="shared" si="200"/>
        <v xml:space="preserve">            { line: "... por medio de la comida y la bebida,, ", sC: ""},</v>
      </c>
      <c r="M78" s="55" t="str">
        <f>IF(N78="","","(")</f>
        <v/>
      </c>
      <c r="N78" s="56" t="str">
        <f>IF(D78="","",D78)</f>
        <v/>
      </c>
      <c r="O78" s="57" t="str">
        <f>IF(N78="","",",")</f>
        <v/>
      </c>
      <c r="P78" s="58" t="str">
        <f>IF(E78="","",E78)</f>
        <v/>
      </c>
      <c r="Q78" s="59" t="str">
        <f>IF(N78="","",",")</f>
        <v/>
      </c>
      <c r="R78" s="60" t="str">
        <f t="shared" si="149"/>
        <v/>
      </c>
      <c r="S78" s="55" t="str">
        <f>IF(N78="","",")")</f>
        <v/>
      </c>
      <c r="T78" s="61" t="str">
        <f>IF(U78="","","(")</f>
        <v/>
      </c>
      <c r="U78" s="62" t="str">
        <f>IF(F78="","",F78)</f>
        <v/>
      </c>
      <c r="V78" s="63" t="str">
        <f>IF(U78="","",",")</f>
        <v/>
      </c>
      <c r="W78" s="64" t="str">
        <f>IF(G78="","",G78)</f>
        <v/>
      </c>
      <c r="X78" s="63" t="str">
        <f>IF(U78="","",",")</f>
        <v/>
      </c>
      <c r="Y78" s="63" t="str">
        <f>IF(U78="","",250)</f>
        <v/>
      </c>
      <c r="Z78" s="55" t="str">
        <f>IF(U78="","",")")</f>
        <v/>
      </c>
      <c r="AA78" s="65" t="str">
        <f>IF(AB78="","","(")</f>
        <v/>
      </c>
      <c r="AB78" s="56" t="str">
        <f>IF(H78="","",H78)</f>
        <v/>
      </c>
      <c r="AC78" s="66" t="str">
        <f>IF(AB78="","",",")</f>
        <v/>
      </c>
      <c r="AD78" s="58" t="str">
        <f>IF(I78="","",I78)</f>
        <v/>
      </c>
      <c r="AE78" s="67" t="str">
        <f>IF(AB78="","",",")</f>
        <v/>
      </c>
      <c r="AF78" s="60" t="str">
        <f>IF(AB78="","",350)</f>
        <v/>
      </c>
      <c r="AG78" s="60" t="str">
        <f>IF(AB78="","",")")</f>
        <v/>
      </c>
      <c r="AH78" s="68" t="str">
        <f>IF(AI78="","","(")</f>
        <v/>
      </c>
      <c r="AI78" s="69" t="str">
        <f>IF(J78="","",J78)</f>
        <v/>
      </c>
      <c r="AJ78" s="63" t="str">
        <f>IF(AI78="","",",")</f>
        <v/>
      </c>
      <c r="AK78" s="63" t="str">
        <f>IF(K78="","",K78)</f>
        <v/>
      </c>
      <c r="AL78" s="63" t="str">
        <f>IF(AI78="","",",")</f>
        <v/>
      </c>
      <c r="AM78" s="63" t="str">
        <f>IF(AI78="","",450)</f>
        <v/>
      </c>
      <c r="AN78" s="63" t="str">
        <f>IF(AI78="","",")")</f>
        <v/>
      </c>
    </row>
    <row r="79" spans="2:40" ht="24.5" thickTop="1" thickBot="1" x14ac:dyDescent="0.55000000000000004">
      <c r="B79" t="s">
        <v>1003</v>
      </c>
      <c r="C79" s="124" t="s">
        <v>2659</v>
      </c>
      <c r="D79" s="125" t="s">
        <v>988</v>
      </c>
      <c r="E79" s="51">
        <v>7</v>
      </c>
      <c r="F79" s="52"/>
      <c r="G79" s="52"/>
      <c r="H79" s="51"/>
      <c r="I79" s="51"/>
      <c r="J79" s="53"/>
      <c r="K79" s="53"/>
      <c r="L79" s="54" t="str">
        <f t="shared" si="200"/>
        <v xml:space="preserve">            { line: "TEN PIEDAD DE MÍ..., (Si,7,20)", sC: "as"},</v>
      </c>
      <c r="M79" s="55" t="str">
        <f t="shared" ref="M79:M83" si="201">IF(N79="","","(")</f>
        <v>(</v>
      </c>
      <c r="N79" s="56" t="str">
        <f t="shared" ref="N79:N83" si="202">IF(D79="","",D79)</f>
        <v>Si</v>
      </c>
      <c r="O79" s="57" t="str">
        <f t="shared" ref="O79:O83" si="203">IF(N79="","",",")</f>
        <v>,</v>
      </c>
      <c r="P79" s="58">
        <f t="shared" ref="P79:P83" si="204">IF(E79="","",E79)</f>
        <v>7</v>
      </c>
      <c r="Q79" s="59" t="str">
        <f t="shared" ref="Q79:Q83" si="205">IF(N79="","",",")</f>
        <v>,</v>
      </c>
      <c r="R79" s="60">
        <f t="shared" si="149"/>
        <v>20</v>
      </c>
      <c r="S79" s="55" t="str">
        <f t="shared" ref="S79:S83" si="206">IF(N79="","",")")</f>
        <v>)</v>
      </c>
      <c r="T79" s="61" t="str">
        <f t="shared" ref="T79:T83" si="207">IF(U79="","","(")</f>
        <v/>
      </c>
      <c r="U79" s="62" t="str">
        <f t="shared" ref="U79:U83" si="208">IF(F79="","",F79)</f>
        <v/>
      </c>
      <c r="V79" s="63" t="str">
        <f t="shared" ref="V79:V83" si="209">IF(U79="","",",")</f>
        <v/>
      </c>
      <c r="W79" s="64" t="str">
        <f t="shared" ref="W79:W83" si="210">IF(G79="","",G79)</f>
        <v/>
      </c>
      <c r="X79" s="63" t="str">
        <f t="shared" ref="X79:X83" si="211">IF(U79="","",",")</f>
        <v/>
      </c>
      <c r="Y79" s="63" t="str">
        <f t="shared" ref="Y79:Y83" si="212">IF(U79="","",250)</f>
        <v/>
      </c>
      <c r="Z79" s="55" t="str">
        <f t="shared" ref="Z79:Z83" si="213">IF(U79="","",")")</f>
        <v/>
      </c>
      <c r="AA79" s="65" t="str">
        <f t="shared" ref="AA79:AA83" si="214">IF(AB79="","","(")</f>
        <v/>
      </c>
      <c r="AB79" s="56" t="str">
        <f t="shared" ref="AB79:AB83" si="215">IF(H79="","",H79)</f>
        <v/>
      </c>
      <c r="AC79" s="66" t="str">
        <f t="shared" ref="AC79:AC83" si="216">IF(AB79="","",",")</f>
        <v/>
      </c>
      <c r="AD79" s="58" t="str">
        <f t="shared" ref="AD79:AD83" si="217">IF(I79="","",I79)</f>
        <v/>
      </c>
      <c r="AE79" s="67" t="str">
        <f t="shared" ref="AE79:AE83" si="218">IF(AB79="","",",")</f>
        <v/>
      </c>
      <c r="AF79" s="60" t="str">
        <f t="shared" ref="AF79:AF83" si="219">IF(AB79="","",350)</f>
        <v/>
      </c>
      <c r="AG79" s="60" t="str">
        <f t="shared" ref="AG79:AG83" si="220">IF(AB79="","",")")</f>
        <v/>
      </c>
      <c r="AH79" s="68" t="str">
        <f t="shared" ref="AH79:AH83" si="221">IF(AI79="","","(")</f>
        <v/>
      </c>
      <c r="AI79" s="69" t="str">
        <f t="shared" ref="AI79:AI83" si="222">IF(J79="","",J79)</f>
        <v/>
      </c>
      <c r="AJ79" s="63" t="str">
        <f t="shared" ref="AJ79:AJ83" si="223">IF(AI79="","",",")</f>
        <v/>
      </c>
      <c r="AK79" s="63" t="str">
        <f t="shared" ref="AK79:AK83" si="224">IF(K79="","",K79)</f>
        <v/>
      </c>
      <c r="AL79" s="63" t="str">
        <f t="shared" ref="AL79:AL83" si="225">IF(AI79="","",",")</f>
        <v/>
      </c>
      <c r="AM79" s="63" t="str">
        <f t="shared" ref="AM79:AM83" si="226">IF(AI79="","",450)</f>
        <v/>
      </c>
      <c r="AN79" s="63" t="str">
        <f t="shared" ref="AN79:AN83" si="227">IF(AI79="","",")")</f>
        <v/>
      </c>
    </row>
    <row r="80" spans="2:40" ht="24.5" thickTop="1" thickBot="1" x14ac:dyDescent="0.55000000000000004">
      <c r="B80" t="s">
        <v>1003</v>
      </c>
      <c r="C80" s="124" t="s">
        <v>2660</v>
      </c>
      <c r="D80" s="125" t="s">
        <v>1017</v>
      </c>
      <c r="E80" s="51" t="s">
        <v>1016</v>
      </c>
      <c r="F80" s="52" t="s">
        <v>988</v>
      </c>
      <c r="G80" s="52">
        <v>7</v>
      </c>
      <c r="H80" s="51"/>
      <c r="I80" s="51"/>
      <c r="J80" s="53"/>
      <c r="K80" s="53"/>
      <c r="L80" s="77" t="str">
        <f t="shared" si="200"/>
        <v xml:space="preserve">            { line: "QUE SOY UN PECADOR., (La,m,20)(Si,7,250)", sC: "as"},</v>
      </c>
      <c r="M80" s="55" t="str">
        <f t="shared" si="201"/>
        <v>(</v>
      </c>
      <c r="N80" s="56" t="str">
        <f t="shared" si="202"/>
        <v>La</v>
      </c>
      <c r="O80" s="57" t="str">
        <f t="shared" si="203"/>
        <v>,</v>
      </c>
      <c r="P80" s="58" t="str">
        <f t="shared" si="204"/>
        <v>m</v>
      </c>
      <c r="Q80" s="59" t="str">
        <f t="shared" si="205"/>
        <v>,</v>
      </c>
      <c r="R80" s="60">
        <f t="shared" si="149"/>
        <v>20</v>
      </c>
      <c r="S80" s="55" t="str">
        <f t="shared" si="206"/>
        <v>)</v>
      </c>
      <c r="T80" s="61" t="str">
        <f t="shared" si="207"/>
        <v>(</v>
      </c>
      <c r="U80" s="62" t="str">
        <f t="shared" si="208"/>
        <v>Si</v>
      </c>
      <c r="V80" s="63" t="str">
        <f t="shared" si="209"/>
        <v>,</v>
      </c>
      <c r="W80" s="64">
        <f t="shared" si="210"/>
        <v>7</v>
      </c>
      <c r="X80" s="63" t="str">
        <f t="shared" si="211"/>
        <v>,</v>
      </c>
      <c r="Y80" s="63">
        <f t="shared" si="212"/>
        <v>250</v>
      </c>
      <c r="Z80" s="55" t="str">
        <f t="shared" si="213"/>
        <v>)</v>
      </c>
      <c r="AA80" s="65" t="str">
        <f t="shared" si="214"/>
        <v/>
      </c>
      <c r="AB80" s="56" t="str">
        <f t="shared" si="215"/>
        <v/>
      </c>
      <c r="AC80" s="66" t="str">
        <f t="shared" si="216"/>
        <v/>
      </c>
      <c r="AD80" s="58" t="str">
        <f t="shared" si="217"/>
        <v/>
      </c>
      <c r="AE80" s="67" t="str">
        <f t="shared" si="218"/>
        <v/>
      </c>
      <c r="AF80" s="60" t="str">
        <f t="shared" si="219"/>
        <v/>
      </c>
      <c r="AG80" s="60" t="str">
        <f t="shared" si="220"/>
        <v/>
      </c>
      <c r="AH80" s="68" t="str">
        <f t="shared" si="221"/>
        <v/>
      </c>
      <c r="AI80" s="69" t="str">
        <f t="shared" si="222"/>
        <v/>
      </c>
      <c r="AJ80" s="63" t="str">
        <f t="shared" si="223"/>
        <v/>
      </c>
      <c r="AK80" s="63" t="str">
        <f t="shared" si="224"/>
        <v/>
      </c>
      <c r="AL80" s="63" t="str">
        <f t="shared" si="225"/>
        <v/>
      </c>
      <c r="AM80" s="63" t="str">
        <f t="shared" si="226"/>
        <v/>
      </c>
      <c r="AN80" s="63" t="str">
        <f t="shared" si="227"/>
        <v/>
      </c>
    </row>
    <row r="81" spans="1:40" ht="24.5" thickTop="1" thickBot="1" x14ac:dyDescent="0.55000000000000004">
      <c r="C81" s="124" t="s">
        <v>2674</v>
      </c>
      <c r="D81" s="125"/>
      <c r="E81" s="51"/>
      <c r="F81" s="52"/>
      <c r="G81" s="52"/>
      <c r="H81" s="51"/>
      <c r="I81" s="51"/>
      <c r="J81" s="53"/>
      <c r="K81" s="53"/>
      <c r="L81" s="77" t="str">
        <f>IF(C81="","",_xlfn.CONCAT("            { line: ","""",C81,", ",M81:AN81,""", sC: ","""",B81,"""},"))</f>
        <v xml:space="preserve">            { line: "... a través del orgullo, ", sC: ""},</v>
      </c>
      <c r="M81" s="55" t="str">
        <f t="shared" si="201"/>
        <v/>
      </c>
      <c r="N81" s="56" t="str">
        <f t="shared" si="202"/>
        <v/>
      </c>
      <c r="O81" s="57" t="str">
        <f t="shared" si="203"/>
        <v/>
      </c>
      <c r="P81" s="58" t="str">
        <f t="shared" si="204"/>
        <v/>
      </c>
      <c r="Q81" s="59" t="str">
        <f t="shared" si="205"/>
        <v/>
      </c>
      <c r="R81" s="60" t="str">
        <f t="shared" si="149"/>
        <v/>
      </c>
      <c r="S81" s="55" t="str">
        <f t="shared" si="206"/>
        <v/>
      </c>
      <c r="T81" s="61" t="str">
        <f t="shared" si="207"/>
        <v/>
      </c>
      <c r="U81" s="62" t="str">
        <f t="shared" si="208"/>
        <v/>
      </c>
      <c r="V81" s="63" t="str">
        <f t="shared" si="209"/>
        <v/>
      </c>
      <c r="W81" s="64" t="str">
        <f t="shared" si="210"/>
        <v/>
      </c>
      <c r="X81" s="63" t="str">
        <f t="shared" si="211"/>
        <v/>
      </c>
      <c r="Y81" s="63" t="str">
        <f t="shared" si="212"/>
        <v/>
      </c>
      <c r="Z81" s="55" t="str">
        <f t="shared" si="213"/>
        <v/>
      </c>
      <c r="AA81" s="65" t="str">
        <f t="shared" si="214"/>
        <v/>
      </c>
      <c r="AB81" s="56" t="str">
        <f t="shared" si="215"/>
        <v/>
      </c>
      <c r="AC81" s="66" t="str">
        <f t="shared" si="216"/>
        <v/>
      </c>
      <c r="AD81" s="58" t="str">
        <f t="shared" si="217"/>
        <v/>
      </c>
      <c r="AE81" s="67" t="str">
        <f t="shared" si="218"/>
        <v/>
      </c>
      <c r="AF81" s="60" t="str">
        <f t="shared" si="219"/>
        <v/>
      </c>
      <c r="AG81" s="60" t="str">
        <f t="shared" si="220"/>
        <v/>
      </c>
      <c r="AH81" s="68" t="str">
        <f t="shared" si="221"/>
        <v/>
      </c>
      <c r="AI81" s="69" t="str">
        <f t="shared" si="222"/>
        <v/>
      </c>
      <c r="AJ81" s="63" t="str">
        <f t="shared" si="223"/>
        <v/>
      </c>
      <c r="AK81" s="63" t="str">
        <f t="shared" si="224"/>
        <v/>
      </c>
      <c r="AL81" s="63" t="str">
        <f t="shared" si="225"/>
        <v/>
      </c>
      <c r="AM81" s="63" t="str">
        <f t="shared" si="226"/>
        <v/>
      </c>
      <c r="AN81" s="63" t="str">
        <f t="shared" si="227"/>
        <v/>
      </c>
    </row>
    <row r="82" spans="1:40" ht="24.5" thickTop="1" thickBot="1" x14ac:dyDescent="0.55000000000000004">
      <c r="B82" t="s">
        <v>1003</v>
      </c>
      <c r="C82" s="124" t="s">
        <v>2659</v>
      </c>
      <c r="D82" s="125" t="s">
        <v>988</v>
      </c>
      <c r="E82" s="51">
        <v>7</v>
      </c>
      <c r="F82" s="52"/>
      <c r="G82" s="52"/>
      <c r="H82" s="51"/>
      <c r="I82" s="51"/>
      <c r="J82" s="53"/>
      <c r="K82" s="53"/>
      <c r="L82" s="77" t="str">
        <f>IF(C82="","",_xlfn.CONCAT("            { line: ","""",C82,", ",M82:AN82,""", sC: ","""",B82,"""},"))</f>
        <v xml:space="preserve">            { line: "TEN PIEDAD DE MÍ..., (Si,7,20)", sC: "as"},</v>
      </c>
      <c r="M82" s="55" t="str">
        <f t="shared" si="201"/>
        <v>(</v>
      </c>
      <c r="N82" s="56" t="str">
        <f t="shared" si="202"/>
        <v>Si</v>
      </c>
      <c r="O82" s="57" t="str">
        <f t="shared" si="203"/>
        <v>,</v>
      </c>
      <c r="P82" s="58">
        <f t="shared" si="204"/>
        <v>7</v>
      </c>
      <c r="Q82" s="59" t="str">
        <f t="shared" si="205"/>
        <v>,</v>
      </c>
      <c r="R82" s="60">
        <f t="shared" si="149"/>
        <v>20</v>
      </c>
      <c r="S82" s="55" t="str">
        <f t="shared" si="206"/>
        <v>)</v>
      </c>
      <c r="T82" s="61" t="str">
        <f t="shared" si="207"/>
        <v/>
      </c>
      <c r="U82" s="62" t="str">
        <f t="shared" si="208"/>
        <v/>
      </c>
      <c r="V82" s="63" t="str">
        <f t="shared" si="209"/>
        <v/>
      </c>
      <c r="W82" s="64" t="str">
        <f t="shared" si="210"/>
        <v/>
      </c>
      <c r="X82" s="63" t="str">
        <f t="shared" si="211"/>
        <v/>
      </c>
      <c r="Y82" s="63" t="str">
        <f t="shared" si="212"/>
        <v/>
      </c>
      <c r="Z82" s="55" t="str">
        <f t="shared" si="213"/>
        <v/>
      </c>
      <c r="AA82" s="65" t="str">
        <f t="shared" si="214"/>
        <v/>
      </c>
      <c r="AB82" s="56" t="str">
        <f t="shared" si="215"/>
        <v/>
      </c>
      <c r="AC82" s="66" t="str">
        <f t="shared" si="216"/>
        <v/>
      </c>
      <c r="AD82" s="58" t="str">
        <f t="shared" si="217"/>
        <v/>
      </c>
      <c r="AE82" s="67" t="str">
        <f t="shared" si="218"/>
        <v/>
      </c>
      <c r="AF82" s="60" t="str">
        <f t="shared" si="219"/>
        <v/>
      </c>
      <c r="AG82" s="60" t="str">
        <f t="shared" si="220"/>
        <v/>
      </c>
      <c r="AH82" s="68" t="str">
        <f t="shared" si="221"/>
        <v/>
      </c>
      <c r="AI82" s="69" t="str">
        <f t="shared" si="222"/>
        <v/>
      </c>
      <c r="AJ82" s="63" t="str">
        <f t="shared" si="223"/>
        <v/>
      </c>
      <c r="AK82" s="63" t="str">
        <f t="shared" si="224"/>
        <v/>
      </c>
      <c r="AL82" s="63" t="str">
        <f t="shared" si="225"/>
        <v/>
      </c>
      <c r="AM82" s="63" t="str">
        <f t="shared" si="226"/>
        <v/>
      </c>
      <c r="AN82" s="63" t="str">
        <f t="shared" si="227"/>
        <v/>
      </c>
    </row>
    <row r="83" spans="1:40" ht="24.5" thickTop="1" thickBot="1" x14ac:dyDescent="0.55000000000000004">
      <c r="B83" t="s">
        <v>1003</v>
      </c>
      <c r="C83" s="124" t="s">
        <v>2660</v>
      </c>
      <c r="D83" s="125" t="s">
        <v>1017</v>
      </c>
      <c r="E83" s="51" t="s">
        <v>1016</v>
      </c>
      <c r="F83" s="52" t="s">
        <v>988</v>
      </c>
      <c r="G83" s="52">
        <v>7</v>
      </c>
      <c r="H83" s="51"/>
      <c r="I83" s="51"/>
      <c r="J83" s="53"/>
      <c r="K83" s="53"/>
      <c r="L83" s="77" t="str">
        <f t="shared" ref="L83:L86" si="228">IF(C83="","",_xlfn.CONCAT("            { line: ","""",C83,", ",M83:AN83,""", sC: ","""",B83,"""},"))</f>
        <v xml:space="preserve">            { line: "QUE SOY UN PECADOR., (La,m,20)(Si,7,250)", sC: "as"},</v>
      </c>
      <c r="M83" s="55" t="str">
        <f t="shared" si="201"/>
        <v>(</v>
      </c>
      <c r="N83" s="56" t="str">
        <f t="shared" si="202"/>
        <v>La</v>
      </c>
      <c r="O83" s="57" t="str">
        <f t="shared" si="203"/>
        <v>,</v>
      </c>
      <c r="P83" s="58" t="str">
        <f t="shared" si="204"/>
        <v>m</v>
      </c>
      <c r="Q83" s="59" t="str">
        <f t="shared" si="205"/>
        <v>,</v>
      </c>
      <c r="R83" s="60">
        <f t="shared" si="149"/>
        <v>20</v>
      </c>
      <c r="S83" s="55" t="str">
        <f t="shared" si="206"/>
        <v>)</v>
      </c>
      <c r="T83" s="61" t="str">
        <f t="shared" si="207"/>
        <v>(</v>
      </c>
      <c r="U83" s="62" t="str">
        <f t="shared" si="208"/>
        <v>Si</v>
      </c>
      <c r="V83" s="63" t="str">
        <f t="shared" si="209"/>
        <v>,</v>
      </c>
      <c r="W83" s="64">
        <f t="shared" si="210"/>
        <v>7</v>
      </c>
      <c r="X83" s="63" t="str">
        <f t="shared" si="211"/>
        <v>,</v>
      </c>
      <c r="Y83" s="63">
        <f t="shared" si="212"/>
        <v>250</v>
      </c>
      <c r="Z83" s="55" t="str">
        <f t="shared" si="213"/>
        <v>)</v>
      </c>
      <c r="AA83" s="65" t="str">
        <f t="shared" si="214"/>
        <v/>
      </c>
      <c r="AB83" s="56" t="str">
        <f t="shared" si="215"/>
        <v/>
      </c>
      <c r="AC83" s="66" t="str">
        <f t="shared" si="216"/>
        <v/>
      </c>
      <c r="AD83" s="58" t="str">
        <f t="shared" si="217"/>
        <v/>
      </c>
      <c r="AE83" s="67" t="str">
        <f t="shared" si="218"/>
        <v/>
      </c>
      <c r="AF83" s="60" t="str">
        <f t="shared" si="219"/>
        <v/>
      </c>
      <c r="AG83" s="60" t="str">
        <f t="shared" si="220"/>
        <v/>
      </c>
      <c r="AH83" s="68" t="str">
        <f t="shared" si="221"/>
        <v/>
      </c>
      <c r="AI83" s="69" t="str">
        <f t="shared" si="222"/>
        <v/>
      </c>
      <c r="AJ83" s="63" t="str">
        <f t="shared" si="223"/>
        <v/>
      </c>
      <c r="AK83" s="63" t="str">
        <f t="shared" si="224"/>
        <v/>
      </c>
      <c r="AL83" s="63" t="str">
        <f t="shared" si="225"/>
        <v/>
      </c>
      <c r="AM83" s="63" t="str">
        <f t="shared" si="226"/>
        <v/>
      </c>
      <c r="AN83" s="63" t="str">
        <f t="shared" si="227"/>
        <v/>
      </c>
    </row>
    <row r="84" spans="1:40" ht="24.5" thickTop="1" thickBot="1" x14ac:dyDescent="0.55000000000000004">
      <c r="C84" s="124" t="s">
        <v>2675</v>
      </c>
      <c r="D84" s="125"/>
      <c r="E84" s="51"/>
      <c r="F84" s="52"/>
      <c r="G84" s="52"/>
      <c r="H84" s="51"/>
      <c r="I84" s="51"/>
      <c r="J84" s="53"/>
      <c r="K84" s="53"/>
      <c r="L84" s="54" t="str">
        <f t="shared" si="228"/>
        <v xml:space="preserve">            { line: "... por medio de la murmuración,, ", sC: ""},</v>
      </c>
      <c r="M84" s="55" t="str">
        <f>IF(N84="","","(")</f>
        <v/>
      </c>
      <c r="N84" s="56" t="str">
        <f>IF(D84="","",D84)</f>
        <v/>
      </c>
      <c r="O84" s="57" t="str">
        <f>IF(N84="","",",")</f>
        <v/>
      </c>
      <c r="P84" s="58" t="str">
        <f>IF(E84="","",E84)</f>
        <v/>
      </c>
      <c r="Q84" s="59" t="str">
        <f>IF(N84="","",",")</f>
        <v/>
      </c>
      <c r="R84" s="60" t="str">
        <f t="shared" si="149"/>
        <v/>
      </c>
      <c r="S84" s="55" t="str">
        <f>IF(N84="","",")")</f>
        <v/>
      </c>
      <c r="T84" s="61" t="str">
        <f>IF(U84="","","(")</f>
        <v/>
      </c>
      <c r="U84" s="62" t="str">
        <f>IF(F84="","",F84)</f>
        <v/>
      </c>
      <c r="V84" s="63" t="str">
        <f>IF(U84="","",",")</f>
        <v/>
      </c>
      <c r="W84" s="64" t="str">
        <f>IF(G84="","",G84)</f>
        <v/>
      </c>
      <c r="X84" s="63" t="str">
        <f>IF(U84="","",",")</f>
        <v/>
      </c>
      <c r="Y84" s="63" t="str">
        <f>IF(U84="","",250)</f>
        <v/>
      </c>
      <c r="Z84" s="55" t="str">
        <f>IF(U84="","",")")</f>
        <v/>
      </c>
      <c r="AA84" s="65" t="str">
        <f>IF(AB84="","","(")</f>
        <v/>
      </c>
      <c r="AB84" s="56" t="str">
        <f>IF(H84="","",H84)</f>
        <v/>
      </c>
      <c r="AC84" s="66" t="str">
        <f>IF(AB84="","",",")</f>
        <v/>
      </c>
      <c r="AD84" s="58" t="str">
        <f>IF(I84="","",I84)</f>
        <v/>
      </c>
      <c r="AE84" s="67" t="str">
        <f>IF(AB84="","",",")</f>
        <v/>
      </c>
      <c r="AF84" s="60" t="str">
        <f>IF(AB84="","",350)</f>
        <v/>
      </c>
      <c r="AG84" s="60" t="str">
        <f>IF(AB84="","",")")</f>
        <v/>
      </c>
      <c r="AH84" s="68" t="str">
        <f>IF(AI84="","","(")</f>
        <v/>
      </c>
      <c r="AI84" s="69" t="str">
        <f>IF(J84="","",J84)</f>
        <v/>
      </c>
      <c r="AJ84" s="63" t="str">
        <f>IF(AI84="","",",")</f>
        <v/>
      </c>
      <c r="AK84" s="63" t="str">
        <f>IF(K84="","",K84)</f>
        <v/>
      </c>
      <c r="AL84" s="63" t="str">
        <f>IF(AI84="","",",")</f>
        <v/>
      </c>
      <c r="AM84" s="63" t="str">
        <f>IF(AI84="","",450)</f>
        <v/>
      </c>
      <c r="AN84" s="63" t="str">
        <f>IF(AI84="","",")")</f>
        <v/>
      </c>
    </row>
    <row r="85" spans="1:40" ht="24.5" thickTop="1" thickBot="1" x14ac:dyDescent="0.55000000000000004">
      <c r="B85" t="s">
        <v>1003</v>
      </c>
      <c r="C85" s="124" t="s">
        <v>2659</v>
      </c>
      <c r="D85" s="125" t="s">
        <v>988</v>
      </c>
      <c r="E85" s="51">
        <v>7</v>
      </c>
      <c r="F85" s="52"/>
      <c r="G85" s="52"/>
      <c r="H85" s="51"/>
      <c r="I85" s="51"/>
      <c r="J85" s="53"/>
      <c r="K85" s="53"/>
      <c r="L85" s="77" t="str">
        <f t="shared" si="228"/>
        <v xml:space="preserve">            { line: "TEN PIEDAD DE MÍ..., (Si,7,20)", sC: "as"},</v>
      </c>
      <c r="M85" s="55" t="str">
        <f t="shared" ref="M85:M89" si="229">IF(N85="","","(")</f>
        <v>(</v>
      </c>
      <c r="N85" s="56" t="str">
        <f t="shared" ref="N85:N89" si="230">IF(D85="","",D85)</f>
        <v>Si</v>
      </c>
      <c r="O85" s="57" t="str">
        <f t="shared" ref="O85:O89" si="231">IF(N85="","",",")</f>
        <v>,</v>
      </c>
      <c r="P85" s="58">
        <f t="shared" ref="P85:P89" si="232">IF(E85="","",E85)</f>
        <v>7</v>
      </c>
      <c r="Q85" s="59" t="str">
        <f t="shared" ref="Q85:Q89" si="233">IF(N85="","",",")</f>
        <v>,</v>
      </c>
      <c r="R85" s="60">
        <f t="shared" si="149"/>
        <v>20</v>
      </c>
      <c r="S85" s="55" t="str">
        <f t="shared" ref="S85:S89" si="234">IF(N85="","",")")</f>
        <v>)</v>
      </c>
      <c r="T85" s="61" t="str">
        <f t="shared" ref="T85:T89" si="235">IF(U85="","","(")</f>
        <v/>
      </c>
      <c r="U85" s="62" t="str">
        <f t="shared" ref="U85:U89" si="236">IF(F85="","",F85)</f>
        <v/>
      </c>
      <c r="V85" s="63" t="str">
        <f t="shared" ref="V85:V89" si="237">IF(U85="","",",")</f>
        <v/>
      </c>
      <c r="W85" s="64" t="str">
        <f t="shared" ref="W85:W89" si="238">IF(G85="","",G85)</f>
        <v/>
      </c>
      <c r="X85" s="63" t="str">
        <f t="shared" ref="X85:X89" si="239">IF(U85="","",",")</f>
        <v/>
      </c>
      <c r="Y85" s="63" t="str">
        <f t="shared" ref="Y85:Y89" si="240">IF(U85="","",250)</f>
        <v/>
      </c>
      <c r="Z85" s="55" t="str">
        <f t="shared" ref="Z85:Z89" si="241">IF(U85="","",")")</f>
        <v/>
      </c>
      <c r="AA85" s="65" t="str">
        <f t="shared" ref="AA85:AA89" si="242">IF(AB85="","","(")</f>
        <v/>
      </c>
      <c r="AB85" s="56" t="str">
        <f t="shared" ref="AB85:AB89" si="243">IF(H85="","",H85)</f>
        <v/>
      </c>
      <c r="AC85" s="66" t="str">
        <f t="shared" ref="AC85:AC89" si="244">IF(AB85="","",",")</f>
        <v/>
      </c>
      <c r="AD85" s="58" t="str">
        <f t="shared" ref="AD85:AD89" si="245">IF(I85="","",I85)</f>
        <v/>
      </c>
      <c r="AE85" s="67" t="str">
        <f t="shared" ref="AE85:AE89" si="246">IF(AB85="","",",")</f>
        <v/>
      </c>
      <c r="AF85" s="60" t="str">
        <f t="shared" ref="AF85:AF89" si="247">IF(AB85="","",350)</f>
        <v/>
      </c>
      <c r="AG85" s="60" t="str">
        <f t="shared" ref="AG85:AG89" si="248">IF(AB85="","",")")</f>
        <v/>
      </c>
      <c r="AH85" s="68" t="str">
        <f t="shared" ref="AH85:AH89" si="249">IF(AI85="","","(")</f>
        <v/>
      </c>
      <c r="AI85" s="69" t="str">
        <f t="shared" ref="AI85:AI89" si="250">IF(J85="","",J85)</f>
        <v/>
      </c>
      <c r="AJ85" s="63" t="str">
        <f t="shared" ref="AJ85:AJ89" si="251">IF(AI85="","",",")</f>
        <v/>
      </c>
      <c r="AK85" s="63" t="str">
        <f t="shared" ref="AK85:AK89" si="252">IF(K85="","",K85)</f>
        <v/>
      </c>
      <c r="AL85" s="63" t="str">
        <f t="shared" ref="AL85:AL89" si="253">IF(AI85="","",",")</f>
        <v/>
      </c>
      <c r="AM85" s="63" t="str">
        <f t="shared" ref="AM85:AM89" si="254">IF(AI85="","",450)</f>
        <v/>
      </c>
      <c r="AN85" s="63" t="str">
        <f t="shared" ref="AN85:AN89" si="255">IF(AI85="","",")")</f>
        <v/>
      </c>
    </row>
    <row r="86" spans="1:40" ht="24.5" thickTop="1" thickBot="1" x14ac:dyDescent="0.55000000000000004">
      <c r="B86" t="s">
        <v>1003</v>
      </c>
      <c r="C86" s="124" t="s">
        <v>2660</v>
      </c>
      <c r="D86" s="125" t="s">
        <v>1017</v>
      </c>
      <c r="E86" s="51" t="s">
        <v>1016</v>
      </c>
      <c r="F86" s="52" t="s">
        <v>988</v>
      </c>
      <c r="G86" s="52">
        <v>7</v>
      </c>
      <c r="H86" s="51"/>
      <c r="I86" s="51"/>
      <c r="J86" s="53"/>
      <c r="K86" s="53"/>
      <c r="L86" s="77" t="str">
        <f t="shared" si="228"/>
        <v xml:space="preserve">            { line: "QUE SOY UN PECADOR., (La,m,20)(Si,7,250)", sC: "as"},</v>
      </c>
      <c r="M86" s="55" t="str">
        <f t="shared" si="229"/>
        <v>(</v>
      </c>
      <c r="N86" s="56" t="str">
        <f t="shared" si="230"/>
        <v>La</v>
      </c>
      <c r="O86" s="57" t="str">
        <f t="shared" si="231"/>
        <v>,</v>
      </c>
      <c r="P86" s="58" t="str">
        <f t="shared" si="232"/>
        <v>m</v>
      </c>
      <c r="Q86" s="59" t="str">
        <f t="shared" si="233"/>
        <v>,</v>
      </c>
      <c r="R86" s="60">
        <f t="shared" si="149"/>
        <v>20</v>
      </c>
      <c r="S86" s="55" t="str">
        <f t="shared" si="234"/>
        <v>)</v>
      </c>
      <c r="T86" s="61" t="str">
        <f t="shared" si="235"/>
        <v>(</v>
      </c>
      <c r="U86" s="62" t="str">
        <f t="shared" si="236"/>
        <v>Si</v>
      </c>
      <c r="V86" s="63" t="str">
        <f t="shared" si="237"/>
        <v>,</v>
      </c>
      <c r="W86" s="64">
        <f t="shared" si="238"/>
        <v>7</v>
      </c>
      <c r="X86" s="63" t="str">
        <f t="shared" si="239"/>
        <v>,</v>
      </c>
      <c r="Y86" s="63">
        <f t="shared" si="240"/>
        <v>250</v>
      </c>
      <c r="Z86" s="55" t="str">
        <f t="shared" si="241"/>
        <v>)</v>
      </c>
      <c r="AA86" s="65" t="str">
        <f t="shared" si="242"/>
        <v/>
      </c>
      <c r="AB86" s="56" t="str">
        <f t="shared" si="243"/>
        <v/>
      </c>
      <c r="AC86" s="66" t="str">
        <f t="shared" si="244"/>
        <v/>
      </c>
      <c r="AD86" s="58" t="str">
        <f t="shared" si="245"/>
        <v/>
      </c>
      <c r="AE86" s="67" t="str">
        <f t="shared" si="246"/>
        <v/>
      </c>
      <c r="AF86" s="60" t="str">
        <f t="shared" si="247"/>
        <v/>
      </c>
      <c r="AG86" s="60" t="str">
        <f t="shared" si="248"/>
        <v/>
      </c>
      <c r="AH86" s="68" t="str">
        <f t="shared" si="249"/>
        <v/>
      </c>
      <c r="AI86" s="69" t="str">
        <f t="shared" si="250"/>
        <v/>
      </c>
      <c r="AJ86" s="63" t="str">
        <f t="shared" si="251"/>
        <v/>
      </c>
      <c r="AK86" s="63" t="str">
        <f t="shared" si="252"/>
        <v/>
      </c>
      <c r="AL86" s="63" t="str">
        <f t="shared" si="253"/>
        <v/>
      </c>
      <c r="AM86" s="63" t="str">
        <f t="shared" si="254"/>
        <v/>
      </c>
      <c r="AN86" s="63" t="str">
        <f t="shared" si="255"/>
        <v/>
      </c>
    </row>
    <row r="87" spans="1:40" ht="24.5" thickTop="1" thickBot="1" x14ac:dyDescent="0.55000000000000004">
      <c r="C87" s="124" t="s">
        <v>2676</v>
      </c>
      <c r="D87" s="125"/>
      <c r="E87" s="51"/>
      <c r="F87" s="52"/>
      <c r="G87" s="52"/>
      <c r="H87" s="51"/>
      <c r="I87" s="51"/>
      <c r="J87" s="53"/>
      <c r="K87" s="53"/>
      <c r="L87" s="77" t="str">
        <f>IF(C87="","",_xlfn.CONCAT("            { line: ","""",C87,", ",M87:AN87,""", sC: ","""",B87,"""},"))</f>
        <v xml:space="preserve">            { line: "... por medio de la mirada codiciosa,, ", sC: ""},</v>
      </c>
      <c r="M87" s="55" t="str">
        <f t="shared" si="229"/>
        <v/>
      </c>
      <c r="N87" s="56" t="str">
        <f t="shared" si="230"/>
        <v/>
      </c>
      <c r="O87" s="57" t="str">
        <f t="shared" si="231"/>
        <v/>
      </c>
      <c r="P87" s="58" t="str">
        <f t="shared" si="232"/>
        <v/>
      </c>
      <c r="Q87" s="59" t="str">
        <f t="shared" si="233"/>
        <v/>
      </c>
      <c r="R87" s="60" t="str">
        <f t="shared" si="149"/>
        <v/>
      </c>
      <c r="S87" s="55" t="str">
        <f t="shared" si="234"/>
        <v/>
      </c>
      <c r="T87" s="61" t="str">
        <f t="shared" si="235"/>
        <v/>
      </c>
      <c r="U87" s="62" t="str">
        <f t="shared" si="236"/>
        <v/>
      </c>
      <c r="V87" s="63" t="str">
        <f t="shared" si="237"/>
        <v/>
      </c>
      <c r="W87" s="64" t="str">
        <f t="shared" si="238"/>
        <v/>
      </c>
      <c r="X87" s="63" t="str">
        <f t="shared" si="239"/>
        <v/>
      </c>
      <c r="Y87" s="63" t="str">
        <f t="shared" si="240"/>
        <v/>
      </c>
      <c r="Z87" s="55" t="str">
        <f t="shared" si="241"/>
        <v/>
      </c>
      <c r="AA87" s="65" t="str">
        <f t="shared" si="242"/>
        <v/>
      </c>
      <c r="AB87" s="56" t="str">
        <f t="shared" si="243"/>
        <v/>
      </c>
      <c r="AC87" s="66" t="str">
        <f t="shared" si="244"/>
        <v/>
      </c>
      <c r="AD87" s="58" t="str">
        <f t="shared" si="245"/>
        <v/>
      </c>
      <c r="AE87" s="67" t="str">
        <f t="shared" si="246"/>
        <v/>
      </c>
      <c r="AF87" s="60" t="str">
        <f t="shared" si="247"/>
        <v/>
      </c>
      <c r="AG87" s="60" t="str">
        <f t="shared" si="248"/>
        <v/>
      </c>
      <c r="AH87" s="68" t="str">
        <f t="shared" si="249"/>
        <v/>
      </c>
      <c r="AI87" s="69" t="str">
        <f t="shared" si="250"/>
        <v/>
      </c>
      <c r="AJ87" s="63" t="str">
        <f t="shared" si="251"/>
        <v/>
      </c>
      <c r="AK87" s="63" t="str">
        <f t="shared" si="252"/>
        <v/>
      </c>
      <c r="AL87" s="63" t="str">
        <f t="shared" si="253"/>
        <v/>
      </c>
      <c r="AM87" s="63" t="str">
        <f t="shared" si="254"/>
        <v/>
      </c>
      <c r="AN87" s="63" t="str">
        <f t="shared" si="255"/>
        <v/>
      </c>
    </row>
    <row r="88" spans="1:40" ht="24.5" thickTop="1" thickBot="1" x14ac:dyDescent="0.55000000000000004">
      <c r="B88" t="s">
        <v>1003</v>
      </c>
      <c r="C88" s="124" t="s">
        <v>2659</v>
      </c>
      <c r="D88" s="125" t="s">
        <v>988</v>
      </c>
      <c r="E88" s="51">
        <v>7</v>
      </c>
      <c r="F88" s="52"/>
      <c r="G88" s="52"/>
      <c r="H88" s="51"/>
      <c r="I88" s="51"/>
      <c r="J88" s="53"/>
      <c r="K88" s="53"/>
      <c r="L88" s="77" t="str">
        <f>IF(C88="","",_xlfn.CONCAT("            { line: ","""",C88,", ",M88:AN88,""", sC: ","""",B88,"""},"))</f>
        <v xml:space="preserve">            { line: "TEN PIEDAD DE MÍ..., (Si,7,20)", sC: "as"},</v>
      </c>
      <c r="M88" s="55" t="str">
        <f t="shared" si="229"/>
        <v>(</v>
      </c>
      <c r="N88" s="56" t="str">
        <f t="shared" si="230"/>
        <v>Si</v>
      </c>
      <c r="O88" s="57" t="str">
        <f t="shared" si="231"/>
        <v>,</v>
      </c>
      <c r="P88" s="58">
        <f t="shared" si="232"/>
        <v>7</v>
      </c>
      <c r="Q88" s="59" t="str">
        <f t="shared" si="233"/>
        <v>,</v>
      </c>
      <c r="R88" s="60">
        <f t="shared" si="149"/>
        <v>20</v>
      </c>
      <c r="S88" s="55" t="str">
        <f t="shared" si="234"/>
        <v>)</v>
      </c>
      <c r="T88" s="61" t="str">
        <f t="shared" si="235"/>
        <v/>
      </c>
      <c r="U88" s="62" t="str">
        <f t="shared" si="236"/>
        <v/>
      </c>
      <c r="V88" s="63" t="str">
        <f t="shared" si="237"/>
        <v/>
      </c>
      <c r="W88" s="64" t="str">
        <f t="shared" si="238"/>
        <v/>
      </c>
      <c r="X88" s="63" t="str">
        <f t="shared" si="239"/>
        <v/>
      </c>
      <c r="Y88" s="63" t="str">
        <f t="shared" si="240"/>
        <v/>
      </c>
      <c r="Z88" s="55" t="str">
        <f t="shared" si="241"/>
        <v/>
      </c>
      <c r="AA88" s="65" t="str">
        <f t="shared" si="242"/>
        <v/>
      </c>
      <c r="AB88" s="56" t="str">
        <f t="shared" si="243"/>
        <v/>
      </c>
      <c r="AC88" s="66" t="str">
        <f t="shared" si="244"/>
        <v/>
      </c>
      <c r="AD88" s="58" t="str">
        <f t="shared" si="245"/>
        <v/>
      </c>
      <c r="AE88" s="67" t="str">
        <f t="shared" si="246"/>
        <v/>
      </c>
      <c r="AF88" s="60" t="str">
        <f t="shared" si="247"/>
        <v/>
      </c>
      <c r="AG88" s="60" t="str">
        <f t="shared" si="248"/>
        <v/>
      </c>
      <c r="AH88" s="68" t="str">
        <f t="shared" si="249"/>
        <v/>
      </c>
      <c r="AI88" s="69" t="str">
        <f t="shared" si="250"/>
        <v/>
      </c>
      <c r="AJ88" s="63" t="str">
        <f t="shared" si="251"/>
        <v/>
      </c>
      <c r="AK88" s="63" t="str">
        <f t="shared" si="252"/>
        <v/>
      </c>
      <c r="AL88" s="63" t="str">
        <f t="shared" si="253"/>
        <v/>
      </c>
      <c r="AM88" s="63" t="str">
        <f t="shared" si="254"/>
        <v/>
      </c>
      <c r="AN88" s="63" t="str">
        <f t="shared" si="255"/>
        <v/>
      </c>
    </row>
    <row r="89" spans="1:40" ht="24.5" thickTop="1" thickBot="1" x14ac:dyDescent="0.55000000000000004">
      <c r="B89" t="s">
        <v>1003</v>
      </c>
      <c r="C89" s="124" t="s">
        <v>2660</v>
      </c>
      <c r="D89" s="125" t="s">
        <v>1017</v>
      </c>
      <c r="E89" s="51" t="s">
        <v>1016</v>
      </c>
      <c r="F89" s="52" t="s">
        <v>988</v>
      </c>
      <c r="G89" s="52">
        <v>7</v>
      </c>
      <c r="H89" s="51"/>
      <c r="I89" s="51"/>
      <c r="J89" s="53"/>
      <c r="K89" s="53"/>
      <c r="L89" s="77" t="str">
        <f t="shared" ref="L89:L92" si="256">IF(C89="","",_xlfn.CONCAT("            { line: ","""",C89,", ",M89:AN89,""", sC: ","""",B89,"""},"))</f>
        <v xml:space="preserve">            { line: "QUE SOY UN PECADOR., (La,m,20)(Si,7,250)", sC: "as"},</v>
      </c>
      <c r="M89" s="55" t="str">
        <f t="shared" si="229"/>
        <v>(</v>
      </c>
      <c r="N89" s="56" t="str">
        <f t="shared" si="230"/>
        <v>La</v>
      </c>
      <c r="O89" s="57" t="str">
        <f t="shared" si="231"/>
        <v>,</v>
      </c>
      <c r="P89" s="58" t="str">
        <f t="shared" si="232"/>
        <v>m</v>
      </c>
      <c r="Q89" s="59" t="str">
        <f t="shared" si="233"/>
        <v>,</v>
      </c>
      <c r="R89" s="60">
        <f t="shared" si="149"/>
        <v>20</v>
      </c>
      <c r="S89" s="55" t="str">
        <f t="shared" si="234"/>
        <v>)</v>
      </c>
      <c r="T89" s="61" t="str">
        <f t="shared" si="235"/>
        <v>(</v>
      </c>
      <c r="U89" s="62" t="str">
        <f t="shared" si="236"/>
        <v>Si</v>
      </c>
      <c r="V89" s="63" t="str">
        <f t="shared" si="237"/>
        <v>,</v>
      </c>
      <c r="W89" s="64">
        <f t="shared" si="238"/>
        <v>7</v>
      </c>
      <c r="X89" s="63" t="str">
        <f t="shared" si="239"/>
        <v>,</v>
      </c>
      <c r="Y89" s="63">
        <f t="shared" si="240"/>
        <v>250</v>
      </c>
      <c r="Z89" s="55" t="str">
        <f t="shared" si="241"/>
        <v>)</v>
      </c>
      <c r="AA89" s="65" t="str">
        <f t="shared" si="242"/>
        <v/>
      </c>
      <c r="AB89" s="56" t="str">
        <f t="shared" si="243"/>
        <v/>
      </c>
      <c r="AC89" s="66" t="str">
        <f t="shared" si="244"/>
        <v/>
      </c>
      <c r="AD89" s="58" t="str">
        <f t="shared" si="245"/>
        <v/>
      </c>
      <c r="AE89" s="67" t="str">
        <f t="shared" si="246"/>
        <v/>
      </c>
      <c r="AF89" s="60" t="str">
        <f t="shared" si="247"/>
        <v/>
      </c>
      <c r="AG89" s="60" t="str">
        <f t="shared" si="248"/>
        <v/>
      </c>
      <c r="AH89" s="68" t="str">
        <f t="shared" si="249"/>
        <v/>
      </c>
      <c r="AI89" s="69" t="str">
        <f t="shared" si="250"/>
        <v/>
      </c>
      <c r="AJ89" s="63" t="str">
        <f t="shared" si="251"/>
        <v/>
      </c>
      <c r="AK89" s="63" t="str">
        <f t="shared" si="252"/>
        <v/>
      </c>
      <c r="AL89" s="63" t="str">
        <f t="shared" si="253"/>
        <v/>
      </c>
      <c r="AM89" s="63" t="str">
        <f t="shared" si="254"/>
        <v/>
      </c>
      <c r="AN89" s="63" t="str">
        <f t="shared" si="255"/>
        <v/>
      </c>
    </row>
    <row r="90" spans="1:40" ht="24.5" thickTop="1" thickBot="1" x14ac:dyDescent="0.55000000000000004">
      <c r="C90" s="124" t="s">
        <v>2677</v>
      </c>
      <c r="D90" s="125" t="s">
        <v>988</v>
      </c>
      <c r="E90" s="51">
        <v>7</v>
      </c>
      <c r="F90" s="52"/>
      <c r="G90" s="52"/>
      <c r="H90" s="51"/>
      <c r="I90" s="51"/>
      <c r="J90" s="53"/>
      <c r="K90" s="53"/>
      <c r="L90" s="54" t="str">
        <f t="shared" si="256"/>
        <v xml:space="preserve">            { line: "... por medio de la mirada deshonesta, (Si,7,20)", sC: ""},</v>
      </c>
      <c r="M90" s="55" t="str">
        <f>IF(N90="","","(")</f>
        <v>(</v>
      </c>
      <c r="N90" s="56" t="str">
        <f>IF(D90="","",D90)</f>
        <v>Si</v>
      </c>
      <c r="O90" s="57" t="str">
        <f>IF(N90="","",",")</f>
        <v>,</v>
      </c>
      <c r="P90" s="58">
        <f>IF(E90="","",E90)</f>
        <v>7</v>
      </c>
      <c r="Q90" s="59" t="str">
        <f>IF(N90="","",",")</f>
        <v>,</v>
      </c>
      <c r="R90" s="60">
        <f t="shared" si="149"/>
        <v>20</v>
      </c>
      <c r="S90" s="55" t="str">
        <f>IF(N90="","",")")</f>
        <v>)</v>
      </c>
      <c r="T90" s="61" t="str">
        <f>IF(U90="","","(")</f>
        <v/>
      </c>
      <c r="U90" s="62" t="str">
        <f>IF(F90="","",F90)</f>
        <v/>
      </c>
      <c r="V90" s="63" t="str">
        <f>IF(U90="","",",")</f>
        <v/>
      </c>
      <c r="W90" s="64" t="str">
        <f>IF(G90="","",G90)</f>
        <v/>
      </c>
      <c r="X90" s="63" t="str">
        <f>IF(U90="","",",")</f>
        <v/>
      </c>
      <c r="Y90" s="63" t="str">
        <f>IF(U90="","",250)</f>
        <v/>
      </c>
      <c r="Z90" s="55" t="str">
        <f>IF(U90="","",")")</f>
        <v/>
      </c>
      <c r="AA90" s="65" t="str">
        <f>IF(AB90="","","(")</f>
        <v/>
      </c>
      <c r="AB90" s="56" t="str">
        <f>IF(H90="","",H90)</f>
        <v/>
      </c>
      <c r="AC90" s="66" t="str">
        <f>IF(AB90="","",",")</f>
        <v/>
      </c>
      <c r="AD90" s="58" t="str">
        <f>IF(I90="","",I90)</f>
        <v/>
      </c>
      <c r="AE90" s="67" t="str">
        <f>IF(AB90="","",",")</f>
        <v/>
      </c>
      <c r="AF90" s="60" t="str">
        <f>IF(AB90="","",350)</f>
        <v/>
      </c>
      <c r="AG90" s="60" t="str">
        <f>IF(AB90="","",")")</f>
        <v/>
      </c>
      <c r="AH90" s="68" t="str">
        <f>IF(AI90="","","(")</f>
        <v/>
      </c>
      <c r="AI90" s="69" t="str">
        <f>IF(J90="","",J90)</f>
        <v/>
      </c>
      <c r="AJ90" s="63" t="str">
        <f>IF(AI90="","",",")</f>
        <v/>
      </c>
      <c r="AK90" s="63" t="str">
        <f>IF(K90="","",K90)</f>
        <v/>
      </c>
      <c r="AL90" s="63" t="str">
        <f>IF(AI90="","",",")</f>
        <v/>
      </c>
      <c r="AM90" s="63" t="str">
        <f>IF(AI90="","",450)</f>
        <v/>
      </c>
      <c r="AN90" s="63" t="str">
        <f>IF(AI90="","",")")</f>
        <v/>
      </c>
    </row>
    <row r="91" spans="1:40" ht="24.5" thickTop="1" thickBot="1" x14ac:dyDescent="0.55000000000000004">
      <c r="B91" t="s">
        <v>1003</v>
      </c>
      <c r="C91" s="124" t="s">
        <v>2659</v>
      </c>
      <c r="D91" s="125"/>
      <c r="E91" s="51"/>
      <c r="F91" s="52"/>
      <c r="G91" s="52"/>
      <c r="H91" s="51"/>
      <c r="I91" s="51"/>
      <c r="J91" s="53"/>
      <c r="K91" s="53"/>
      <c r="L91" s="54" t="str">
        <f t="shared" si="256"/>
        <v xml:space="preserve">            { line: "TEN PIEDAD DE MÍ..., ", sC: "as"},</v>
      </c>
      <c r="M91" s="55" t="str">
        <f>IF(N91="","","(")</f>
        <v/>
      </c>
      <c r="N91" s="56" t="str">
        <f>IF(D91="","",D91)</f>
        <v/>
      </c>
      <c r="O91" s="57" t="str">
        <f>IF(N91="","",",")</f>
        <v/>
      </c>
      <c r="P91" s="58" t="str">
        <f>IF(E91="","",E91)</f>
        <v/>
      </c>
      <c r="Q91" s="59" t="str">
        <f>IF(N91="","",",")</f>
        <v/>
      </c>
      <c r="R91" s="60" t="str">
        <f t="shared" si="149"/>
        <v/>
      </c>
      <c r="S91" s="55" t="str">
        <f>IF(N91="","",")")</f>
        <v/>
      </c>
      <c r="T91" s="61" t="str">
        <f>IF(U91="","","(")</f>
        <v/>
      </c>
      <c r="U91" s="62" t="str">
        <f>IF(F91="","",F91)</f>
        <v/>
      </c>
      <c r="V91" s="63" t="str">
        <f>IF(U91="","",",")</f>
        <v/>
      </c>
      <c r="W91" s="64" t="str">
        <f>IF(G91="","",G91)</f>
        <v/>
      </c>
      <c r="X91" s="63" t="str">
        <f>IF(U91="","",",")</f>
        <v/>
      </c>
      <c r="Y91" s="63" t="str">
        <f>IF(U91="","",250)</f>
        <v/>
      </c>
      <c r="Z91" s="55" t="str">
        <f>IF(U91="","",")")</f>
        <v/>
      </c>
      <c r="AA91" s="65" t="str">
        <f>IF(AB91="","","(")</f>
        <v/>
      </c>
      <c r="AB91" s="56" t="str">
        <f>IF(H91="","",H91)</f>
        <v/>
      </c>
      <c r="AC91" s="66" t="str">
        <f>IF(AB91="","",",")</f>
        <v/>
      </c>
      <c r="AD91" s="58" t="str">
        <f>IF(I91="","",I91)</f>
        <v/>
      </c>
      <c r="AE91" s="67" t="str">
        <f>IF(AB91="","",",")</f>
        <v/>
      </c>
      <c r="AF91" s="60" t="str">
        <f>IF(AB91="","",350)</f>
        <v/>
      </c>
      <c r="AG91" s="60" t="str">
        <f>IF(AB91="","",")")</f>
        <v/>
      </c>
      <c r="AH91" s="68" t="str">
        <f>IF(AI91="","","(")</f>
        <v/>
      </c>
      <c r="AI91" s="69" t="str">
        <f>IF(J91="","",J91)</f>
        <v/>
      </c>
      <c r="AJ91" s="63" t="str">
        <f>IF(AI91="","",",")</f>
        <v/>
      </c>
      <c r="AK91" s="63" t="str">
        <f>IF(K91="","",K91)</f>
        <v/>
      </c>
      <c r="AL91" s="63" t="str">
        <f>IF(AI91="","",",")</f>
        <v/>
      </c>
      <c r="AM91" s="63" t="str">
        <f>IF(AI91="","",450)</f>
        <v/>
      </c>
      <c r="AN91" s="63" t="str">
        <f>IF(AI91="","",")")</f>
        <v/>
      </c>
    </row>
    <row r="92" spans="1:40" ht="24.5" thickTop="1" thickBot="1" x14ac:dyDescent="0.55000000000000004">
      <c r="B92" t="s">
        <v>1003</v>
      </c>
      <c r="C92" s="124" t="s">
        <v>2660</v>
      </c>
      <c r="D92" s="125" t="s">
        <v>1017</v>
      </c>
      <c r="E92" s="51" t="s">
        <v>1016</v>
      </c>
      <c r="F92" s="52" t="s">
        <v>988</v>
      </c>
      <c r="G92" s="52">
        <v>7</v>
      </c>
      <c r="H92" s="51"/>
      <c r="I92" s="51"/>
      <c r="J92" s="53"/>
      <c r="K92" s="53"/>
      <c r="L92" s="54" t="str">
        <f t="shared" si="256"/>
        <v xml:space="preserve">            { line: "QUE SOY UN PECADOR., (La,m,20)(Si,7,250)", sC: "as"},</v>
      </c>
      <c r="M92" s="55" t="str">
        <f>IF(N92="","","(")</f>
        <v>(</v>
      </c>
      <c r="N92" s="56" t="str">
        <f>IF(D92="","",D92)</f>
        <v>La</v>
      </c>
      <c r="O92" s="57" t="str">
        <f>IF(N92="","",",")</f>
        <v>,</v>
      </c>
      <c r="P92" s="58" t="str">
        <f>IF(E92="","",E92)</f>
        <v>m</v>
      </c>
      <c r="Q92" s="59" t="str">
        <f>IF(N92="","",",")</f>
        <v>,</v>
      </c>
      <c r="R92" s="60">
        <f t="shared" si="149"/>
        <v>20</v>
      </c>
      <c r="S92" s="55" t="str">
        <f>IF(N92="","",")")</f>
        <v>)</v>
      </c>
      <c r="T92" s="61" t="str">
        <f>IF(U92="","","(")</f>
        <v>(</v>
      </c>
      <c r="U92" s="62" t="str">
        <f>IF(F92="","",F92)</f>
        <v>Si</v>
      </c>
      <c r="V92" s="63" t="str">
        <f>IF(U92="","",",")</f>
        <v>,</v>
      </c>
      <c r="W92" s="64">
        <f>IF(G92="","",G92)</f>
        <v>7</v>
      </c>
      <c r="X92" s="63" t="str">
        <f>IF(U92="","",",")</f>
        <v>,</v>
      </c>
      <c r="Y92" s="63">
        <f>IF(U92="","",250)</f>
        <v>250</v>
      </c>
      <c r="Z92" s="55" t="str">
        <f>IF(U92="","",")")</f>
        <v>)</v>
      </c>
      <c r="AA92" s="65" t="str">
        <f>IF(AB92="","","(")</f>
        <v/>
      </c>
      <c r="AB92" s="56" t="str">
        <f>IF(H92="","",H92)</f>
        <v/>
      </c>
      <c r="AC92" s="66" t="str">
        <f>IF(AB92="","",",")</f>
        <v/>
      </c>
      <c r="AD92" s="58" t="str">
        <f>IF(I92="","",I92)</f>
        <v/>
      </c>
      <c r="AE92" s="67" t="str">
        <f>IF(AB92="","",",")</f>
        <v/>
      </c>
      <c r="AF92" s="60" t="str">
        <f>IF(AB92="","",350)</f>
        <v/>
      </c>
      <c r="AG92" s="60" t="str">
        <f>IF(AB92="","",")")</f>
        <v/>
      </c>
      <c r="AH92" s="68" t="str">
        <f>IF(AI92="","","(")</f>
        <v/>
      </c>
      <c r="AI92" s="69" t="str">
        <f>IF(J92="","",J92)</f>
        <v/>
      </c>
      <c r="AJ92" s="63" t="str">
        <f>IF(AI92="","",",")</f>
        <v/>
      </c>
      <c r="AK92" s="63" t="str">
        <f>IF(K92="","",K92)</f>
        <v/>
      </c>
      <c r="AL92" s="63" t="str">
        <f>IF(AI92="","",",")</f>
        <v/>
      </c>
      <c r="AM92" s="63" t="str">
        <f>IF(AI92="","",450)</f>
        <v/>
      </c>
      <c r="AN92" s="63" t="str">
        <f>IF(AI92="","",")")</f>
        <v/>
      </c>
    </row>
    <row r="93" spans="1:40" ht="26.5" thickTop="1" thickBot="1" x14ac:dyDescent="0.55000000000000004">
      <c r="A93" s="72"/>
      <c r="B93" s="72"/>
      <c r="C93" s="72"/>
      <c r="D93" s="73"/>
      <c r="E93" s="73"/>
      <c r="F93" s="73"/>
      <c r="G93" s="73"/>
      <c r="H93" s="73"/>
      <c r="I93" s="73"/>
      <c r="J93" s="73"/>
      <c r="K93" s="73"/>
      <c r="L93" s="74" t="s">
        <v>997</v>
      </c>
      <c r="M93" s="55"/>
      <c r="N93" s="56"/>
      <c r="O93" s="57"/>
      <c r="P93" s="58"/>
      <c r="Q93" s="59"/>
      <c r="R93" s="60" t="str">
        <f>IF(N93="Do",10,IF(N93="Re",22,IF(N93="Mi",20,IF(N93="Fa",20,IF(N93="Sol",14,IF(N93="La",20,IF(N93="Si",20,IF(N93="Do#",14,IF(N93="Fa#",15,IF(N93="Sol#",20,IF(N93="Si♭",17,"")))))))))))</f>
        <v/>
      </c>
      <c r="S93" s="55"/>
      <c r="T93" s="61"/>
      <c r="U93" s="62"/>
      <c r="V93" s="63"/>
      <c r="W93" s="64"/>
      <c r="X93" s="63"/>
      <c r="Y93" s="63"/>
      <c r="Z93" s="55"/>
      <c r="AA93" s="65"/>
      <c r="AB93" s="56"/>
      <c r="AC93" s="66"/>
      <c r="AD93" s="58"/>
      <c r="AE93" s="67"/>
      <c r="AF93" s="60"/>
      <c r="AG93" s="60"/>
      <c r="AH93" s="68"/>
      <c r="AI93" s="69"/>
      <c r="AJ93" s="63"/>
      <c r="AK93" s="63"/>
      <c r="AL93" s="63"/>
      <c r="AM93" s="63"/>
      <c r="AN93" s="63"/>
    </row>
    <row r="94" spans="1:40" ht="24.5" thickTop="1" thickBot="1" x14ac:dyDescent="0.55000000000000004">
      <c r="B94" t="s">
        <v>1018</v>
      </c>
      <c r="C94" s="124" t="s">
        <v>2578</v>
      </c>
      <c r="D94" s="125" t="s">
        <v>1106</v>
      </c>
      <c r="E94" s="51"/>
      <c r="F94" s="52" t="s">
        <v>988</v>
      </c>
      <c r="G94" s="52">
        <v>7</v>
      </c>
      <c r="H94" s="51"/>
      <c r="I94" s="51"/>
      <c r="J94" s="53"/>
      <c r="K94" s="53"/>
      <c r="L94" s="54" t="str">
        <f t="shared" ref="L94:L95" si="257">IF(C94="","",_xlfn.CONCAT("            { line: ","""",C94,", ",M94:AN94,""", sC: ","""",B94,"""},"))</f>
        <v xml:space="preserve">            { line: "Señor, ten piedad., (Do,,10)(Si,7,250)", sC: "tc"},</v>
      </c>
      <c r="M94" s="55" t="str">
        <f>IF(N94="","","(")</f>
        <v>(</v>
      </c>
      <c r="N94" s="56" t="str">
        <f>IF(D94="","",D94)</f>
        <v>Do</v>
      </c>
      <c r="O94" s="57" t="str">
        <f>IF(N94="","",",")</f>
        <v>,</v>
      </c>
      <c r="P94" s="58" t="str">
        <f>IF(E94="","",E94)</f>
        <v/>
      </c>
      <c r="Q94" s="59" t="str">
        <f>IF(N94="","",",")</f>
        <v>,</v>
      </c>
      <c r="R94" s="60">
        <f t="shared" ref="R94:R95" si="258">IF(N94="Do",10,IF(N94="Re",22,IF(N94="Mi",20,IF(N94="Fa",20,IF(N94="Sol",14,IF(N94="La",20,IF(N94="Si",20,IF(N94="Do#",14,IF(N94="Fa#",15,IF(N94="Sol#",20,IF(N94="Si♭",17,"")))))))))))</f>
        <v>10</v>
      </c>
      <c r="S94" s="55" t="str">
        <f>IF(N94="","",")")</f>
        <v>)</v>
      </c>
      <c r="T94" s="61" t="str">
        <f>IF(U94="","","(")</f>
        <v>(</v>
      </c>
      <c r="U94" s="62" t="str">
        <f>IF(F94="","",F94)</f>
        <v>Si</v>
      </c>
      <c r="V94" s="63" t="str">
        <f>IF(U94="","",",")</f>
        <v>,</v>
      </c>
      <c r="W94" s="64">
        <f>IF(G94="","",G94)</f>
        <v>7</v>
      </c>
      <c r="X94" s="63" t="str">
        <f>IF(U94="","",",")</f>
        <v>,</v>
      </c>
      <c r="Y94" s="63">
        <f>IF(U94="","",250)</f>
        <v>250</v>
      </c>
      <c r="Z94" s="55" t="str">
        <f>IF(U94="","",")")</f>
        <v>)</v>
      </c>
      <c r="AA94" s="65" t="str">
        <f>IF(AB94="","","(")</f>
        <v/>
      </c>
      <c r="AB94" s="56" t="str">
        <f>IF(H94="","",H94)</f>
        <v/>
      </c>
      <c r="AC94" s="66" t="str">
        <f>IF(AB94="","",",")</f>
        <v/>
      </c>
      <c r="AD94" s="58" t="str">
        <f>IF(I94="","",I94)</f>
        <v/>
      </c>
      <c r="AE94" s="67" t="str">
        <f>IF(AB94="","",",")</f>
        <v/>
      </c>
      <c r="AF94" s="60" t="str">
        <f>IF(AB94="","",350)</f>
        <v/>
      </c>
      <c r="AG94" s="60" t="str">
        <f>IF(AB94="","",")")</f>
        <v/>
      </c>
      <c r="AH94" s="68" t="str">
        <f>IF(AI94="","","(")</f>
        <v/>
      </c>
      <c r="AI94" s="69" t="str">
        <f>IF(J94="","",J94)</f>
        <v/>
      </c>
      <c r="AJ94" s="63" t="str">
        <f>IF(AI94="","",",")</f>
        <v/>
      </c>
      <c r="AK94" s="63" t="str">
        <f>IF(K94="","",K94)</f>
        <v/>
      </c>
      <c r="AL94" s="63" t="str">
        <f>IF(AI94="","",",")</f>
        <v/>
      </c>
      <c r="AM94" s="63" t="str">
        <f>IF(AI94="","",450)</f>
        <v/>
      </c>
      <c r="AN94" s="63" t="str">
        <f>IF(AI94="","",")")</f>
        <v/>
      </c>
    </row>
    <row r="95" spans="1:40" ht="24.5" thickTop="1" thickBot="1" x14ac:dyDescent="0.55000000000000004">
      <c r="B95" t="s">
        <v>1001</v>
      </c>
      <c r="C95" s="124" t="s">
        <v>2668</v>
      </c>
      <c r="D95" s="125" t="s">
        <v>1106</v>
      </c>
      <c r="E95" s="51"/>
      <c r="F95" s="52" t="s">
        <v>988</v>
      </c>
      <c r="G95" s="52">
        <v>7</v>
      </c>
      <c r="H95" s="51"/>
      <c r="I95" s="51"/>
      <c r="J95" s="53"/>
      <c r="K95" s="53"/>
      <c r="L95" s="54" t="str">
        <f t="shared" si="257"/>
        <v xml:space="preserve">            { line: "SEÑOR, TEN PIEDAD, (Do,,10)(Si,7,250)", sC: "ta as"},</v>
      </c>
      <c r="M95" s="55" t="str">
        <f>IF(N95="","","(")</f>
        <v>(</v>
      </c>
      <c r="N95" s="56" t="str">
        <f>IF(D95="","",D95)</f>
        <v>Do</v>
      </c>
      <c r="O95" s="57" t="str">
        <f>IF(N95="","",",")</f>
        <v>,</v>
      </c>
      <c r="P95" s="58" t="str">
        <f>IF(E95="","",E95)</f>
        <v/>
      </c>
      <c r="Q95" s="59" t="str">
        <f>IF(N95="","",",")</f>
        <v>,</v>
      </c>
      <c r="R95" s="60">
        <f t="shared" si="258"/>
        <v>10</v>
      </c>
      <c r="S95" s="55" t="str">
        <f>IF(N95="","",")")</f>
        <v>)</v>
      </c>
      <c r="T95" s="61" t="str">
        <f>IF(U95="","","(")</f>
        <v>(</v>
      </c>
      <c r="U95" s="62" t="str">
        <f>IF(F95="","",F95)</f>
        <v>Si</v>
      </c>
      <c r="V95" s="63" t="str">
        <f>IF(U95="","",",")</f>
        <v>,</v>
      </c>
      <c r="W95" s="64">
        <f>IF(G95="","",G95)</f>
        <v>7</v>
      </c>
      <c r="X95" s="63" t="str">
        <f>IF(U95="","",",")</f>
        <v>,</v>
      </c>
      <c r="Y95" s="63">
        <f>IF(U95="","",250)</f>
        <v>250</v>
      </c>
      <c r="Z95" s="55" t="str">
        <f>IF(U95="","",")")</f>
        <v>)</v>
      </c>
      <c r="AA95" s="65" t="str">
        <f>IF(AB95="","","(")</f>
        <v/>
      </c>
      <c r="AB95" s="56" t="str">
        <f>IF(H95="","",H95)</f>
        <v/>
      </c>
      <c r="AC95" s="66" t="str">
        <f>IF(AB95="","",",")</f>
        <v/>
      </c>
      <c r="AD95" s="58" t="str">
        <f>IF(I95="","",I95)</f>
        <v/>
      </c>
      <c r="AE95" s="67" t="str">
        <f>IF(AB95="","",",")</f>
        <v/>
      </c>
      <c r="AF95" s="60" t="str">
        <f>IF(AB95="","",350)</f>
        <v/>
      </c>
      <c r="AG95" s="60" t="str">
        <f>IF(AB95="","",")")</f>
        <v/>
      </c>
      <c r="AH95" s="68" t="str">
        <f>IF(AI95="","","(")</f>
        <v/>
      </c>
      <c r="AI95" s="69" t="str">
        <f>IF(J95="","",J95)</f>
        <v/>
      </c>
      <c r="AJ95" s="63" t="str">
        <f>IF(AI95="","",",")</f>
        <v/>
      </c>
      <c r="AK95" s="63" t="str">
        <f>IF(K95="","",K95)</f>
        <v/>
      </c>
      <c r="AL95" s="63" t="str">
        <f>IF(AI95="","",",")</f>
        <v/>
      </c>
      <c r="AM95" s="63" t="str">
        <f>IF(AI95="","",450)</f>
        <v/>
      </c>
      <c r="AN95" s="63" t="str">
        <f>IF(AI95="","",")")</f>
        <v/>
      </c>
    </row>
    <row r="96" spans="1:40" ht="26.5" thickTop="1" thickBot="1" x14ac:dyDescent="0.55000000000000004">
      <c r="A96" s="72"/>
      <c r="B96" s="72"/>
      <c r="C96" s="72"/>
      <c r="D96" s="73"/>
      <c r="E96" s="73"/>
      <c r="F96" s="73"/>
      <c r="G96" s="73"/>
      <c r="H96" s="73"/>
      <c r="I96" s="73"/>
      <c r="J96" s="73"/>
      <c r="K96" s="73"/>
      <c r="L96" s="74" t="s">
        <v>997</v>
      </c>
      <c r="M96" s="55"/>
      <c r="N96" s="56"/>
      <c r="O96" s="57"/>
      <c r="P96" s="58"/>
      <c r="Q96" s="59"/>
      <c r="R96" s="60" t="str">
        <f>IF(N96="Do",10,IF(N96="Re",22,IF(N96="Mi",20,IF(N96="Fa",20,IF(N96="Sol",14,IF(N96="La",20,IF(N96="Si",20,IF(N96="Do#",14,IF(N96="Fa#",15,IF(N96="Sol#",20,IF(N96="Si♭",17,"")))))))))))</f>
        <v/>
      </c>
      <c r="S96" s="55"/>
      <c r="T96" s="61"/>
      <c r="U96" s="62"/>
      <c r="V96" s="63"/>
      <c r="W96" s="64"/>
      <c r="X96" s="63"/>
      <c r="Y96" s="63"/>
      <c r="Z96" s="55"/>
      <c r="AA96" s="65"/>
      <c r="AB96" s="56"/>
      <c r="AC96" s="66"/>
      <c r="AD96" s="58"/>
      <c r="AE96" s="67"/>
      <c r="AF96" s="60"/>
      <c r="AG96" s="60"/>
      <c r="AH96" s="68"/>
      <c r="AI96" s="69"/>
      <c r="AJ96" s="63"/>
      <c r="AK96" s="63"/>
      <c r="AL96" s="63"/>
      <c r="AM96" s="63"/>
      <c r="AN96" s="63"/>
    </row>
    <row r="97" spans="2:40" ht="24.5" thickTop="1" thickBot="1" x14ac:dyDescent="0.55000000000000004">
      <c r="C97" s="124" t="s">
        <v>2657</v>
      </c>
      <c r="D97" s="125"/>
      <c r="E97" s="51"/>
      <c r="F97" s="52"/>
      <c r="G97" s="52"/>
      <c r="H97" s="51"/>
      <c r="I97" s="51"/>
      <c r="J97" s="53"/>
      <c r="K97" s="53"/>
      <c r="L97" s="77" t="str">
        <f>IF(C97="","",_xlfn.CONCAT("            { line: ","""",C97,", ",M97:AN97,""", sC: ","""",B97,"""},"))</f>
        <v xml:space="preserve">            { line: "Por los pecados que hemos cometido ..., ", sC: ""},</v>
      </c>
      <c r="M97" s="55" t="str">
        <f t="shared" ref="M97:M98" si="259">IF(N97="","","(")</f>
        <v/>
      </c>
      <c r="N97" s="56" t="str">
        <f t="shared" ref="N97:N98" si="260">IF(D97="","",D97)</f>
        <v/>
      </c>
      <c r="O97" s="57" t="str">
        <f t="shared" ref="O97:O98" si="261">IF(N97="","",",")</f>
        <v/>
      </c>
      <c r="P97" s="58" t="str">
        <f t="shared" ref="P97:P98" si="262">IF(E97="","",E97)</f>
        <v/>
      </c>
      <c r="Q97" s="59" t="str">
        <f t="shared" ref="Q97:Q98" si="263">IF(N97="","",",")</f>
        <v/>
      </c>
      <c r="R97" s="60" t="str">
        <f t="shared" si="149"/>
        <v/>
      </c>
      <c r="S97" s="55" t="str">
        <f t="shared" ref="S97:S98" si="264">IF(N97="","",")")</f>
        <v/>
      </c>
      <c r="T97" s="61" t="str">
        <f t="shared" ref="T97:T98" si="265">IF(U97="","","(")</f>
        <v/>
      </c>
      <c r="U97" s="62" t="str">
        <f t="shared" ref="U97:U98" si="266">IF(F97="","",F97)</f>
        <v/>
      </c>
      <c r="V97" s="63" t="str">
        <f t="shared" ref="V97:V98" si="267">IF(U97="","",",")</f>
        <v/>
      </c>
      <c r="W97" s="64" t="str">
        <f t="shared" ref="W97:W98" si="268">IF(G97="","",G97)</f>
        <v/>
      </c>
      <c r="X97" s="63" t="str">
        <f t="shared" ref="X97:X98" si="269">IF(U97="","",",")</f>
        <v/>
      </c>
      <c r="Y97" s="63" t="str">
        <f t="shared" ref="Y97:Y98" si="270">IF(U97="","",250)</f>
        <v/>
      </c>
      <c r="Z97" s="55" t="str">
        <f t="shared" ref="Z97:Z98" si="271">IF(U97="","",")")</f>
        <v/>
      </c>
      <c r="AA97" s="65" t="str">
        <f t="shared" ref="AA97:AA98" si="272">IF(AB97="","","(")</f>
        <v/>
      </c>
      <c r="AB97" s="56" t="str">
        <f t="shared" ref="AB97:AB98" si="273">IF(H97="","",H97)</f>
        <v/>
      </c>
      <c r="AC97" s="66" t="str">
        <f t="shared" ref="AC97:AC98" si="274">IF(AB97="","",",")</f>
        <v/>
      </c>
      <c r="AD97" s="58" t="str">
        <f t="shared" ref="AD97:AD98" si="275">IF(I97="","",I97)</f>
        <v/>
      </c>
      <c r="AE97" s="67" t="str">
        <f t="shared" ref="AE97:AE98" si="276">IF(AB97="","",",")</f>
        <v/>
      </c>
      <c r="AF97" s="60" t="str">
        <f t="shared" ref="AF97:AF98" si="277">IF(AB97="","",350)</f>
        <v/>
      </c>
      <c r="AG97" s="60" t="str">
        <f t="shared" ref="AG97:AG98" si="278">IF(AB97="","",")")</f>
        <v/>
      </c>
      <c r="AH97" s="68" t="str">
        <f t="shared" ref="AH97:AH98" si="279">IF(AI97="","","(")</f>
        <v/>
      </c>
      <c r="AI97" s="69" t="str">
        <f t="shared" ref="AI97:AI98" si="280">IF(J97="","",J97)</f>
        <v/>
      </c>
      <c r="AJ97" s="63" t="str">
        <f t="shared" ref="AJ97:AJ98" si="281">IF(AI97="","",",")</f>
        <v/>
      </c>
      <c r="AK97" s="63" t="str">
        <f t="shared" ref="AK97:AK98" si="282">IF(K97="","",K97)</f>
        <v/>
      </c>
      <c r="AL97" s="63" t="str">
        <f t="shared" ref="AL97:AL98" si="283">IF(AI97="","",",")</f>
        <v/>
      </c>
      <c r="AM97" s="63" t="str">
        <f t="shared" ref="AM97:AM98" si="284">IF(AI97="","",450)</f>
        <v/>
      </c>
      <c r="AN97" s="63" t="str">
        <f t="shared" ref="AN97:AN98" si="285">IF(AI97="","",")")</f>
        <v/>
      </c>
    </row>
    <row r="98" spans="2:40" ht="24.5" thickTop="1" thickBot="1" x14ac:dyDescent="0.55000000000000004">
      <c r="C98" s="124" t="s">
        <v>2678</v>
      </c>
      <c r="D98" s="125"/>
      <c r="E98" s="51"/>
      <c r="F98" s="52"/>
      <c r="G98" s="52"/>
      <c r="H98" s="51"/>
      <c r="I98" s="51"/>
      <c r="J98" s="53"/>
      <c r="K98" s="53"/>
      <c r="L98" s="77" t="str">
        <f t="shared" ref="L98:L103" si="286">IF(C98="","",_xlfn.CONCAT("            { line: ","""",C98,", ",M98:AN98,""", sC: ","""",B98,"""},"))</f>
        <v xml:space="preserve">            { line: "... incurriendo en la prostitución,, ", sC: ""},</v>
      </c>
      <c r="M98" s="55" t="str">
        <f t="shared" si="259"/>
        <v/>
      </c>
      <c r="N98" s="56" t="str">
        <f t="shared" si="260"/>
        <v/>
      </c>
      <c r="O98" s="57" t="str">
        <f t="shared" si="261"/>
        <v/>
      </c>
      <c r="P98" s="58" t="str">
        <f t="shared" si="262"/>
        <v/>
      </c>
      <c r="Q98" s="59" t="str">
        <f t="shared" si="263"/>
        <v/>
      </c>
      <c r="R98" s="60" t="str">
        <f t="shared" si="149"/>
        <v/>
      </c>
      <c r="S98" s="55" t="str">
        <f t="shared" si="264"/>
        <v/>
      </c>
      <c r="T98" s="61" t="str">
        <f t="shared" si="265"/>
        <v/>
      </c>
      <c r="U98" s="62" t="str">
        <f t="shared" si="266"/>
        <v/>
      </c>
      <c r="V98" s="63" t="str">
        <f t="shared" si="267"/>
        <v/>
      </c>
      <c r="W98" s="64" t="str">
        <f t="shared" si="268"/>
        <v/>
      </c>
      <c r="X98" s="63" t="str">
        <f t="shared" si="269"/>
        <v/>
      </c>
      <c r="Y98" s="63" t="str">
        <f t="shared" si="270"/>
        <v/>
      </c>
      <c r="Z98" s="55" t="str">
        <f t="shared" si="271"/>
        <v/>
      </c>
      <c r="AA98" s="65" t="str">
        <f t="shared" si="272"/>
        <v/>
      </c>
      <c r="AB98" s="56" t="str">
        <f t="shared" si="273"/>
        <v/>
      </c>
      <c r="AC98" s="66" t="str">
        <f t="shared" si="274"/>
        <v/>
      </c>
      <c r="AD98" s="58" t="str">
        <f t="shared" si="275"/>
        <v/>
      </c>
      <c r="AE98" s="67" t="str">
        <f t="shared" si="276"/>
        <v/>
      </c>
      <c r="AF98" s="60" t="str">
        <f t="shared" si="277"/>
        <v/>
      </c>
      <c r="AG98" s="60" t="str">
        <f t="shared" si="278"/>
        <v/>
      </c>
      <c r="AH98" s="68" t="str">
        <f t="shared" si="279"/>
        <v/>
      </c>
      <c r="AI98" s="69" t="str">
        <f t="shared" si="280"/>
        <v/>
      </c>
      <c r="AJ98" s="63" t="str">
        <f t="shared" si="281"/>
        <v/>
      </c>
      <c r="AK98" s="63" t="str">
        <f t="shared" si="282"/>
        <v/>
      </c>
      <c r="AL98" s="63" t="str">
        <f t="shared" si="283"/>
        <v/>
      </c>
      <c r="AM98" s="63" t="str">
        <f t="shared" si="284"/>
        <v/>
      </c>
      <c r="AN98" s="63" t="str">
        <f t="shared" si="285"/>
        <v/>
      </c>
    </row>
    <row r="99" spans="2:40" ht="24.5" thickTop="1" thickBot="1" x14ac:dyDescent="0.55000000000000004">
      <c r="B99" t="s">
        <v>1001</v>
      </c>
      <c r="C99" s="124" t="s">
        <v>2659</v>
      </c>
      <c r="D99" s="125" t="s">
        <v>988</v>
      </c>
      <c r="E99" s="51">
        <v>7</v>
      </c>
      <c r="F99" s="52"/>
      <c r="G99" s="52"/>
      <c r="H99" s="51"/>
      <c r="I99" s="51"/>
      <c r="J99" s="53"/>
      <c r="K99" s="53"/>
      <c r="L99" s="54" t="str">
        <f t="shared" si="286"/>
        <v xml:space="preserve">            { line: "TEN PIEDAD DE MÍ..., (Si,7,20)", sC: "ta as"},</v>
      </c>
      <c r="M99" s="55" t="str">
        <f>IF(N99="","","(")</f>
        <v>(</v>
      </c>
      <c r="N99" s="56" t="str">
        <f>IF(D99="","",D99)</f>
        <v>Si</v>
      </c>
      <c r="O99" s="57" t="str">
        <f>IF(N99="","",",")</f>
        <v>,</v>
      </c>
      <c r="P99" s="58">
        <f>IF(E99="","",E99)</f>
        <v>7</v>
      </c>
      <c r="Q99" s="59" t="str">
        <f>IF(N99="","",",")</f>
        <v>,</v>
      </c>
      <c r="R99" s="60">
        <f t="shared" si="149"/>
        <v>20</v>
      </c>
      <c r="S99" s="55" t="str">
        <f>IF(N99="","",")")</f>
        <v>)</v>
      </c>
      <c r="T99" s="61" t="str">
        <f>IF(U99="","","(")</f>
        <v/>
      </c>
      <c r="U99" s="62" t="str">
        <f>IF(F99="","",F99)</f>
        <v/>
      </c>
      <c r="V99" s="63" t="str">
        <f>IF(U99="","",",")</f>
        <v/>
      </c>
      <c r="W99" s="64" t="str">
        <f>IF(G99="","",G99)</f>
        <v/>
      </c>
      <c r="X99" s="63" t="str">
        <f>IF(U99="","",",")</f>
        <v/>
      </c>
      <c r="Y99" s="63" t="str">
        <f>IF(U99="","",250)</f>
        <v/>
      </c>
      <c r="Z99" s="55" t="str">
        <f>IF(U99="","",")")</f>
        <v/>
      </c>
      <c r="AA99" s="65" t="str">
        <f>IF(AB99="","","(")</f>
        <v/>
      </c>
      <c r="AB99" s="56" t="str">
        <f>IF(H99="","",H99)</f>
        <v/>
      </c>
      <c r="AC99" s="66" t="str">
        <f>IF(AB99="","",",")</f>
        <v/>
      </c>
      <c r="AD99" s="58" t="str">
        <f>IF(I99="","",I99)</f>
        <v/>
      </c>
      <c r="AE99" s="67" t="str">
        <f>IF(AB99="","",",")</f>
        <v/>
      </c>
      <c r="AF99" s="60" t="str">
        <f>IF(AB99="","",350)</f>
        <v/>
      </c>
      <c r="AG99" s="60" t="str">
        <f>IF(AB99="","",")")</f>
        <v/>
      </c>
      <c r="AH99" s="68" t="str">
        <f>IF(AI99="","","(")</f>
        <v/>
      </c>
      <c r="AI99" s="69" t="str">
        <f>IF(J99="","",J99)</f>
        <v/>
      </c>
      <c r="AJ99" s="63" t="str">
        <f>IF(AI99="","",",")</f>
        <v/>
      </c>
      <c r="AK99" s="63" t="str">
        <f>IF(K99="","",K99)</f>
        <v/>
      </c>
      <c r="AL99" s="63" t="str">
        <f>IF(AI99="","",",")</f>
        <v/>
      </c>
      <c r="AM99" s="63" t="str">
        <f>IF(AI99="","",450)</f>
        <v/>
      </c>
      <c r="AN99" s="63" t="str">
        <f>IF(AI99="","",")")</f>
        <v/>
      </c>
    </row>
    <row r="100" spans="2:40" ht="24.5" thickTop="1" thickBot="1" x14ac:dyDescent="0.55000000000000004">
      <c r="B100" t="s">
        <v>1003</v>
      </c>
      <c r="C100" s="124" t="s">
        <v>2660</v>
      </c>
      <c r="D100" s="125" t="s">
        <v>1017</v>
      </c>
      <c r="E100" s="51" t="s">
        <v>1016</v>
      </c>
      <c r="F100" s="52" t="s">
        <v>988</v>
      </c>
      <c r="G100" s="52">
        <v>7</v>
      </c>
      <c r="H100" s="51"/>
      <c r="I100" s="51"/>
      <c r="J100" s="53"/>
      <c r="K100" s="53"/>
      <c r="L100" s="54" t="str">
        <f t="shared" si="286"/>
        <v xml:space="preserve">            { line: "QUE SOY UN PECADOR., (La,m,20)(Si,7,250)", sC: "as"},</v>
      </c>
      <c r="M100" s="55" t="str">
        <f>IF(N100="","","(")</f>
        <v>(</v>
      </c>
      <c r="N100" s="56" t="str">
        <f>IF(D100="","",D100)</f>
        <v>La</v>
      </c>
      <c r="O100" s="57" t="str">
        <f>IF(N100="","",",")</f>
        <v>,</v>
      </c>
      <c r="P100" s="58" t="str">
        <f>IF(E100="","",E100)</f>
        <v>m</v>
      </c>
      <c r="Q100" s="59" t="str">
        <f>IF(N100="","",",")</f>
        <v>,</v>
      </c>
      <c r="R100" s="60">
        <f t="shared" si="149"/>
        <v>20</v>
      </c>
      <c r="S100" s="55" t="str">
        <f>IF(N100="","",")")</f>
        <v>)</v>
      </c>
      <c r="T100" s="61" t="str">
        <f>IF(U100="","","(")</f>
        <v>(</v>
      </c>
      <c r="U100" s="62" t="str">
        <f>IF(F100="","",F100)</f>
        <v>Si</v>
      </c>
      <c r="V100" s="63" t="str">
        <f>IF(U100="","",",")</f>
        <v>,</v>
      </c>
      <c r="W100" s="64">
        <f>IF(G100="","",G100)</f>
        <v>7</v>
      </c>
      <c r="X100" s="63" t="str">
        <f>IF(U100="","",",")</f>
        <v>,</v>
      </c>
      <c r="Y100" s="63">
        <f>IF(U100="","",250)</f>
        <v>250</v>
      </c>
      <c r="Z100" s="55" t="str">
        <f>IF(U100="","",")")</f>
        <v>)</v>
      </c>
      <c r="AA100" s="65" t="str">
        <f>IF(AB100="","","(")</f>
        <v/>
      </c>
      <c r="AB100" s="56" t="str">
        <f>IF(H100="","",H100)</f>
        <v/>
      </c>
      <c r="AC100" s="66" t="str">
        <f>IF(AB100="","",",")</f>
        <v/>
      </c>
      <c r="AD100" s="58" t="str">
        <f>IF(I100="","",I100)</f>
        <v/>
      </c>
      <c r="AE100" s="67" t="str">
        <f>IF(AB100="","",",")</f>
        <v/>
      </c>
      <c r="AF100" s="60" t="str">
        <f>IF(AB100="","",350)</f>
        <v/>
      </c>
      <c r="AG100" s="60" t="str">
        <f>IF(AB100="","",")")</f>
        <v/>
      </c>
      <c r="AH100" s="68" t="str">
        <f>IF(AI100="","","(")</f>
        <v/>
      </c>
      <c r="AI100" s="69" t="str">
        <f>IF(J100="","",J100)</f>
        <v/>
      </c>
      <c r="AJ100" s="63" t="str">
        <f>IF(AI100="","",",")</f>
        <v/>
      </c>
      <c r="AK100" s="63" t="str">
        <f>IF(K100="","",K100)</f>
        <v/>
      </c>
      <c r="AL100" s="63" t="str">
        <f>IF(AI100="","",",")</f>
        <v/>
      </c>
      <c r="AM100" s="63" t="str">
        <f>IF(AI100="","",450)</f>
        <v/>
      </c>
      <c r="AN100" s="63" t="str">
        <f>IF(AI100="","",")")</f>
        <v/>
      </c>
    </row>
    <row r="101" spans="2:40" ht="24.5" thickTop="1" thickBot="1" x14ac:dyDescent="0.55000000000000004">
      <c r="C101" s="124" t="s">
        <v>2679</v>
      </c>
      <c r="D101" s="125"/>
      <c r="E101" s="51"/>
      <c r="F101" s="52"/>
      <c r="G101" s="52"/>
      <c r="H101" s="51"/>
      <c r="I101" s="51"/>
      <c r="J101" s="53"/>
      <c r="K101" s="53"/>
      <c r="L101" s="54" t="str">
        <f t="shared" si="286"/>
        <v xml:space="preserve">            { line: "... por falta de sinceridad,, ", sC: ""},</v>
      </c>
      <c r="M101" s="55" t="str">
        <f>IF(N101="","","(")</f>
        <v/>
      </c>
      <c r="N101" s="56" t="str">
        <f>IF(D101="","",D101)</f>
        <v/>
      </c>
      <c r="O101" s="57" t="str">
        <f>IF(N101="","",",")</f>
        <v/>
      </c>
      <c r="P101" s="58" t="str">
        <f>IF(E101="","",E101)</f>
        <v/>
      </c>
      <c r="Q101" s="59" t="str">
        <f>IF(N101="","",",")</f>
        <v/>
      </c>
      <c r="R101" s="60" t="str">
        <f t="shared" si="149"/>
        <v/>
      </c>
      <c r="S101" s="55" t="str">
        <f>IF(N101="","",")")</f>
        <v/>
      </c>
      <c r="T101" s="61" t="str">
        <f>IF(U101="","","(")</f>
        <v/>
      </c>
      <c r="U101" s="62" t="str">
        <f>IF(F101="","",F101)</f>
        <v/>
      </c>
      <c r="V101" s="63" t="str">
        <f>IF(U101="","",",")</f>
        <v/>
      </c>
      <c r="W101" s="64" t="str">
        <f>IF(G101="","",G101)</f>
        <v/>
      </c>
      <c r="X101" s="63" t="str">
        <f>IF(U101="","",",")</f>
        <v/>
      </c>
      <c r="Y101" s="63" t="str">
        <f>IF(U101="","",250)</f>
        <v/>
      </c>
      <c r="Z101" s="55" t="str">
        <f>IF(U101="","",")")</f>
        <v/>
      </c>
      <c r="AA101" s="65" t="str">
        <f>IF(AB101="","","(")</f>
        <v/>
      </c>
      <c r="AB101" s="56" t="str">
        <f>IF(H101="","",H101)</f>
        <v/>
      </c>
      <c r="AC101" s="66" t="str">
        <f>IF(AB101="","",",")</f>
        <v/>
      </c>
      <c r="AD101" s="58" t="str">
        <f>IF(I101="","",I101)</f>
        <v/>
      </c>
      <c r="AE101" s="67" t="str">
        <f>IF(AB101="","",",")</f>
        <v/>
      </c>
      <c r="AF101" s="60" t="str">
        <f>IF(AB101="","",350)</f>
        <v/>
      </c>
      <c r="AG101" s="60" t="str">
        <f>IF(AB101="","",")")</f>
        <v/>
      </c>
      <c r="AH101" s="68" t="str">
        <f>IF(AI101="","","(")</f>
        <v/>
      </c>
      <c r="AI101" s="69" t="str">
        <f>IF(J101="","",J101)</f>
        <v/>
      </c>
      <c r="AJ101" s="63" t="str">
        <f>IF(AI101="","",",")</f>
        <v/>
      </c>
      <c r="AK101" s="63" t="str">
        <f>IF(K101="","",K101)</f>
        <v/>
      </c>
      <c r="AL101" s="63" t="str">
        <f>IF(AI101="","",",")</f>
        <v/>
      </c>
      <c r="AM101" s="63" t="str">
        <f>IF(AI101="","",450)</f>
        <v/>
      </c>
      <c r="AN101" s="63" t="str">
        <f>IF(AI101="","",")")</f>
        <v/>
      </c>
    </row>
    <row r="102" spans="2:40" ht="24.5" thickTop="1" thickBot="1" x14ac:dyDescent="0.55000000000000004">
      <c r="B102" t="s">
        <v>1003</v>
      </c>
      <c r="C102" s="124" t="s">
        <v>2659</v>
      </c>
      <c r="D102" s="125" t="s">
        <v>988</v>
      </c>
      <c r="E102" s="51">
        <v>7</v>
      </c>
      <c r="F102" s="52"/>
      <c r="G102" s="52"/>
      <c r="H102" s="51"/>
      <c r="I102" s="51"/>
      <c r="J102" s="53"/>
      <c r="K102" s="53"/>
      <c r="L102" s="54" t="str">
        <f t="shared" si="286"/>
        <v xml:space="preserve">            { line: "TEN PIEDAD DE MÍ..., (Si,7,20)", sC: "as"},</v>
      </c>
      <c r="M102" s="55" t="str">
        <f t="shared" ref="M102:M106" si="287">IF(N102="","","(")</f>
        <v>(</v>
      </c>
      <c r="N102" s="56" t="str">
        <f t="shared" ref="N102:N106" si="288">IF(D102="","",D102)</f>
        <v>Si</v>
      </c>
      <c r="O102" s="57" t="str">
        <f t="shared" ref="O102:O106" si="289">IF(N102="","",",")</f>
        <v>,</v>
      </c>
      <c r="P102" s="58">
        <f t="shared" ref="P102:P106" si="290">IF(E102="","",E102)</f>
        <v>7</v>
      </c>
      <c r="Q102" s="59" t="str">
        <f t="shared" ref="Q102:Q106" si="291">IF(N102="","",",")</f>
        <v>,</v>
      </c>
      <c r="R102" s="60">
        <f t="shared" si="149"/>
        <v>20</v>
      </c>
      <c r="S102" s="55" t="str">
        <f t="shared" ref="S102:S106" si="292">IF(N102="","",")")</f>
        <v>)</v>
      </c>
      <c r="T102" s="61" t="str">
        <f t="shared" ref="T102:T106" si="293">IF(U102="","","(")</f>
        <v/>
      </c>
      <c r="U102" s="62" t="str">
        <f t="shared" ref="U102:U106" si="294">IF(F102="","",F102)</f>
        <v/>
      </c>
      <c r="V102" s="63" t="str">
        <f t="shared" ref="V102:V106" si="295">IF(U102="","",",")</f>
        <v/>
      </c>
      <c r="W102" s="64" t="str">
        <f t="shared" ref="W102:W106" si="296">IF(G102="","",G102)</f>
        <v/>
      </c>
      <c r="X102" s="63" t="str">
        <f t="shared" ref="X102:X106" si="297">IF(U102="","",",")</f>
        <v/>
      </c>
      <c r="Y102" s="63" t="str">
        <f t="shared" ref="Y102:Y106" si="298">IF(U102="","",250)</f>
        <v/>
      </c>
      <c r="Z102" s="55" t="str">
        <f t="shared" ref="Z102:Z106" si="299">IF(U102="","",")")</f>
        <v/>
      </c>
      <c r="AA102" s="65" t="str">
        <f t="shared" ref="AA102:AA106" si="300">IF(AB102="","","(")</f>
        <v/>
      </c>
      <c r="AB102" s="56" t="str">
        <f t="shared" ref="AB102:AB106" si="301">IF(H102="","",H102)</f>
        <v/>
      </c>
      <c r="AC102" s="66" t="str">
        <f t="shared" ref="AC102:AC106" si="302">IF(AB102="","",",")</f>
        <v/>
      </c>
      <c r="AD102" s="58" t="str">
        <f t="shared" ref="AD102:AD106" si="303">IF(I102="","",I102)</f>
        <v/>
      </c>
      <c r="AE102" s="67" t="str">
        <f t="shared" ref="AE102:AE106" si="304">IF(AB102="","",",")</f>
        <v/>
      </c>
      <c r="AF102" s="60" t="str">
        <f t="shared" ref="AF102:AF106" si="305">IF(AB102="","",350)</f>
        <v/>
      </c>
      <c r="AG102" s="60" t="str">
        <f t="shared" ref="AG102:AG106" si="306">IF(AB102="","",")")</f>
        <v/>
      </c>
      <c r="AH102" s="68" t="str">
        <f t="shared" ref="AH102:AH106" si="307">IF(AI102="","","(")</f>
        <v/>
      </c>
      <c r="AI102" s="69" t="str">
        <f t="shared" ref="AI102:AI106" si="308">IF(J102="","",J102)</f>
        <v/>
      </c>
      <c r="AJ102" s="63" t="str">
        <f t="shared" ref="AJ102:AJ106" si="309">IF(AI102="","",",")</f>
        <v/>
      </c>
      <c r="AK102" s="63" t="str">
        <f t="shared" ref="AK102:AK106" si="310">IF(K102="","",K102)</f>
        <v/>
      </c>
      <c r="AL102" s="63" t="str">
        <f t="shared" ref="AL102:AL106" si="311">IF(AI102="","",",")</f>
        <v/>
      </c>
      <c r="AM102" s="63" t="str">
        <f t="shared" ref="AM102:AM106" si="312">IF(AI102="","",450)</f>
        <v/>
      </c>
      <c r="AN102" s="63" t="str">
        <f t="shared" ref="AN102:AN106" si="313">IF(AI102="","",")")</f>
        <v/>
      </c>
    </row>
    <row r="103" spans="2:40" ht="24.5" thickTop="1" thickBot="1" x14ac:dyDescent="0.55000000000000004">
      <c r="B103" t="s">
        <v>1003</v>
      </c>
      <c r="C103" s="124" t="s">
        <v>2660</v>
      </c>
      <c r="D103" s="125" t="s">
        <v>1017</v>
      </c>
      <c r="E103" s="51" t="s">
        <v>1016</v>
      </c>
      <c r="F103" s="52" t="s">
        <v>988</v>
      </c>
      <c r="G103" s="52">
        <v>7</v>
      </c>
      <c r="H103" s="51"/>
      <c r="I103" s="51"/>
      <c r="J103" s="53"/>
      <c r="K103" s="53"/>
      <c r="L103" s="77" t="str">
        <f t="shared" si="286"/>
        <v xml:space="preserve">            { line: "QUE SOY UN PECADOR., (La,m,20)(Si,7,250)", sC: "as"},</v>
      </c>
      <c r="M103" s="55" t="str">
        <f t="shared" si="287"/>
        <v>(</v>
      </c>
      <c r="N103" s="56" t="str">
        <f t="shared" si="288"/>
        <v>La</v>
      </c>
      <c r="O103" s="57" t="str">
        <f t="shared" si="289"/>
        <v>,</v>
      </c>
      <c r="P103" s="58" t="str">
        <f t="shared" si="290"/>
        <v>m</v>
      </c>
      <c r="Q103" s="59" t="str">
        <f t="shared" si="291"/>
        <v>,</v>
      </c>
      <c r="R103" s="60">
        <f t="shared" si="149"/>
        <v>20</v>
      </c>
      <c r="S103" s="55" t="str">
        <f t="shared" si="292"/>
        <v>)</v>
      </c>
      <c r="T103" s="61" t="str">
        <f t="shared" si="293"/>
        <v>(</v>
      </c>
      <c r="U103" s="62" t="str">
        <f t="shared" si="294"/>
        <v>Si</v>
      </c>
      <c r="V103" s="63" t="str">
        <f t="shared" si="295"/>
        <v>,</v>
      </c>
      <c r="W103" s="64">
        <f t="shared" si="296"/>
        <v>7</v>
      </c>
      <c r="X103" s="63" t="str">
        <f t="shared" si="297"/>
        <v>,</v>
      </c>
      <c r="Y103" s="63">
        <f t="shared" si="298"/>
        <v>250</v>
      </c>
      <c r="Z103" s="55" t="str">
        <f t="shared" si="299"/>
        <v>)</v>
      </c>
      <c r="AA103" s="65" t="str">
        <f t="shared" si="300"/>
        <v/>
      </c>
      <c r="AB103" s="56" t="str">
        <f t="shared" si="301"/>
        <v/>
      </c>
      <c r="AC103" s="66" t="str">
        <f t="shared" si="302"/>
        <v/>
      </c>
      <c r="AD103" s="58" t="str">
        <f t="shared" si="303"/>
        <v/>
      </c>
      <c r="AE103" s="67" t="str">
        <f t="shared" si="304"/>
        <v/>
      </c>
      <c r="AF103" s="60" t="str">
        <f t="shared" si="305"/>
        <v/>
      </c>
      <c r="AG103" s="60" t="str">
        <f t="shared" si="306"/>
        <v/>
      </c>
      <c r="AH103" s="68" t="str">
        <f t="shared" si="307"/>
        <v/>
      </c>
      <c r="AI103" s="69" t="str">
        <f t="shared" si="308"/>
        <v/>
      </c>
      <c r="AJ103" s="63" t="str">
        <f t="shared" si="309"/>
        <v/>
      </c>
      <c r="AK103" s="63" t="str">
        <f t="shared" si="310"/>
        <v/>
      </c>
      <c r="AL103" s="63" t="str">
        <f t="shared" si="311"/>
        <v/>
      </c>
      <c r="AM103" s="63" t="str">
        <f t="shared" si="312"/>
        <v/>
      </c>
      <c r="AN103" s="63" t="str">
        <f t="shared" si="313"/>
        <v/>
      </c>
    </row>
    <row r="104" spans="2:40" ht="24.5" thickTop="1" thickBot="1" x14ac:dyDescent="0.55000000000000004">
      <c r="C104" s="124" t="s">
        <v>2680</v>
      </c>
      <c r="D104" s="125"/>
      <c r="E104" s="51"/>
      <c r="F104" s="52"/>
      <c r="G104" s="52"/>
      <c r="H104" s="51"/>
      <c r="I104" s="51"/>
      <c r="J104" s="53"/>
      <c r="K104" s="53"/>
      <c r="L104" s="77" t="str">
        <f>IF(C104="","",_xlfn.CONCAT("            { line: ","""",C104,", ",M104:AN104,""", sC: ","""",B104,"""},"))</f>
        <v xml:space="preserve">            { line: "... a través de la envidia,, ", sC: ""},</v>
      </c>
      <c r="M104" s="55" t="str">
        <f t="shared" si="287"/>
        <v/>
      </c>
      <c r="N104" s="56" t="str">
        <f t="shared" si="288"/>
        <v/>
      </c>
      <c r="O104" s="57" t="str">
        <f t="shared" si="289"/>
        <v/>
      </c>
      <c r="P104" s="58" t="str">
        <f t="shared" si="290"/>
        <v/>
      </c>
      <c r="Q104" s="59" t="str">
        <f t="shared" si="291"/>
        <v/>
      </c>
      <c r="R104" s="60" t="str">
        <f t="shared" si="149"/>
        <v/>
      </c>
      <c r="S104" s="55" t="str">
        <f t="shared" si="292"/>
        <v/>
      </c>
      <c r="T104" s="61" t="str">
        <f t="shared" si="293"/>
        <v/>
      </c>
      <c r="U104" s="62" t="str">
        <f t="shared" si="294"/>
        <v/>
      </c>
      <c r="V104" s="63" t="str">
        <f t="shared" si="295"/>
        <v/>
      </c>
      <c r="W104" s="64" t="str">
        <f t="shared" si="296"/>
        <v/>
      </c>
      <c r="X104" s="63" t="str">
        <f t="shared" si="297"/>
        <v/>
      </c>
      <c r="Y104" s="63" t="str">
        <f t="shared" si="298"/>
        <v/>
      </c>
      <c r="Z104" s="55" t="str">
        <f t="shared" si="299"/>
        <v/>
      </c>
      <c r="AA104" s="65" t="str">
        <f t="shared" si="300"/>
        <v/>
      </c>
      <c r="AB104" s="56" t="str">
        <f t="shared" si="301"/>
        <v/>
      </c>
      <c r="AC104" s="66" t="str">
        <f t="shared" si="302"/>
        <v/>
      </c>
      <c r="AD104" s="58" t="str">
        <f t="shared" si="303"/>
        <v/>
      </c>
      <c r="AE104" s="67" t="str">
        <f t="shared" si="304"/>
        <v/>
      </c>
      <c r="AF104" s="60" t="str">
        <f t="shared" si="305"/>
        <v/>
      </c>
      <c r="AG104" s="60" t="str">
        <f t="shared" si="306"/>
        <v/>
      </c>
      <c r="AH104" s="68" t="str">
        <f t="shared" si="307"/>
        <v/>
      </c>
      <c r="AI104" s="69" t="str">
        <f t="shared" si="308"/>
        <v/>
      </c>
      <c r="AJ104" s="63" t="str">
        <f t="shared" si="309"/>
        <v/>
      </c>
      <c r="AK104" s="63" t="str">
        <f t="shared" si="310"/>
        <v/>
      </c>
      <c r="AL104" s="63" t="str">
        <f t="shared" si="311"/>
        <v/>
      </c>
      <c r="AM104" s="63" t="str">
        <f t="shared" si="312"/>
        <v/>
      </c>
      <c r="AN104" s="63" t="str">
        <f t="shared" si="313"/>
        <v/>
      </c>
    </row>
    <row r="105" spans="2:40" ht="24.5" thickTop="1" thickBot="1" x14ac:dyDescent="0.55000000000000004">
      <c r="B105" t="s">
        <v>1003</v>
      </c>
      <c r="C105" s="124" t="s">
        <v>2659</v>
      </c>
      <c r="D105" s="125" t="s">
        <v>988</v>
      </c>
      <c r="E105" s="51">
        <v>7</v>
      </c>
      <c r="F105" s="52"/>
      <c r="G105" s="52"/>
      <c r="H105" s="51"/>
      <c r="I105" s="51"/>
      <c r="J105" s="53"/>
      <c r="K105" s="53"/>
      <c r="L105" s="77" t="str">
        <f>IF(C105="","",_xlfn.CONCAT("            { line: ","""",C105,", ",M105:AN105,""", sC: ","""",B105,"""},"))</f>
        <v xml:space="preserve">            { line: "TEN PIEDAD DE MÍ..., (Si,7,20)", sC: "as"},</v>
      </c>
      <c r="M105" s="55" t="str">
        <f t="shared" si="287"/>
        <v>(</v>
      </c>
      <c r="N105" s="56" t="str">
        <f t="shared" si="288"/>
        <v>Si</v>
      </c>
      <c r="O105" s="57" t="str">
        <f t="shared" si="289"/>
        <v>,</v>
      </c>
      <c r="P105" s="58">
        <f t="shared" si="290"/>
        <v>7</v>
      </c>
      <c r="Q105" s="59" t="str">
        <f t="shared" si="291"/>
        <v>,</v>
      </c>
      <c r="R105" s="60">
        <f t="shared" si="149"/>
        <v>20</v>
      </c>
      <c r="S105" s="55" t="str">
        <f t="shared" si="292"/>
        <v>)</v>
      </c>
      <c r="T105" s="61" t="str">
        <f t="shared" si="293"/>
        <v/>
      </c>
      <c r="U105" s="62" t="str">
        <f t="shared" si="294"/>
        <v/>
      </c>
      <c r="V105" s="63" t="str">
        <f t="shared" si="295"/>
        <v/>
      </c>
      <c r="W105" s="64" t="str">
        <f t="shared" si="296"/>
        <v/>
      </c>
      <c r="X105" s="63" t="str">
        <f t="shared" si="297"/>
        <v/>
      </c>
      <c r="Y105" s="63" t="str">
        <f t="shared" si="298"/>
        <v/>
      </c>
      <c r="Z105" s="55" t="str">
        <f t="shared" si="299"/>
        <v/>
      </c>
      <c r="AA105" s="65" t="str">
        <f t="shared" si="300"/>
        <v/>
      </c>
      <c r="AB105" s="56" t="str">
        <f t="shared" si="301"/>
        <v/>
      </c>
      <c r="AC105" s="66" t="str">
        <f t="shared" si="302"/>
        <v/>
      </c>
      <c r="AD105" s="58" t="str">
        <f t="shared" si="303"/>
        <v/>
      </c>
      <c r="AE105" s="67" t="str">
        <f t="shared" si="304"/>
        <v/>
      </c>
      <c r="AF105" s="60" t="str">
        <f t="shared" si="305"/>
        <v/>
      </c>
      <c r="AG105" s="60" t="str">
        <f t="shared" si="306"/>
        <v/>
      </c>
      <c r="AH105" s="68" t="str">
        <f t="shared" si="307"/>
        <v/>
      </c>
      <c r="AI105" s="69" t="str">
        <f t="shared" si="308"/>
        <v/>
      </c>
      <c r="AJ105" s="63" t="str">
        <f t="shared" si="309"/>
        <v/>
      </c>
      <c r="AK105" s="63" t="str">
        <f t="shared" si="310"/>
        <v/>
      </c>
      <c r="AL105" s="63" t="str">
        <f t="shared" si="311"/>
        <v/>
      </c>
      <c r="AM105" s="63" t="str">
        <f t="shared" si="312"/>
        <v/>
      </c>
      <c r="AN105" s="63" t="str">
        <f t="shared" si="313"/>
        <v/>
      </c>
    </row>
    <row r="106" spans="2:40" ht="24.5" thickTop="1" thickBot="1" x14ac:dyDescent="0.55000000000000004">
      <c r="B106" t="s">
        <v>1003</v>
      </c>
      <c r="C106" s="124" t="s">
        <v>2660</v>
      </c>
      <c r="D106" s="125" t="s">
        <v>1017</v>
      </c>
      <c r="E106" s="51" t="s">
        <v>1016</v>
      </c>
      <c r="F106" s="52" t="s">
        <v>988</v>
      </c>
      <c r="G106" s="52">
        <v>7</v>
      </c>
      <c r="H106" s="51"/>
      <c r="I106" s="51"/>
      <c r="J106" s="53"/>
      <c r="K106" s="53"/>
      <c r="L106" s="77" t="str">
        <f t="shared" ref="L106:L110" si="314">IF(C106="","",_xlfn.CONCAT("            { line: ","""",C106,", ",M106:AN106,""", sC: ","""",B106,"""},"))</f>
        <v xml:space="preserve">            { line: "QUE SOY UN PECADOR., (La,m,20)(Si,7,250)", sC: "as"},</v>
      </c>
      <c r="M106" s="55" t="str">
        <f t="shared" si="287"/>
        <v>(</v>
      </c>
      <c r="N106" s="56" t="str">
        <f t="shared" si="288"/>
        <v>La</v>
      </c>
      <c r="O106" s="57" t="str">
        <f t="shared" si="289"/>
        <v>,</v>
      </c>
      <c r="P106" s="58" t="str">
        <f t="shared" si="290"/>
        <v>m</v>
      </c>
      <c r="Q106" s="59" t="str">
        <f t="shared" si="291"/>
        <v>,</v>
      </c>
      <c r="R106" s="60">
        <f t="shared" si="149"/>
        <v>20</v>
      </c>
      <c r="S106" s="55" t="str">
        <f t="shared" si="292"/>
        <v>)</v>
      </c>
      <c r="T106" s="61" t="str">
        <f t="shared" si="293"/>
        <v>(</v>
      </c>
      <c r="U106" s="62" t="str">
        <f t="shared" si="294"/>
        <v>Si</v>
      </c>
      <c r="V106" s="63" t="str">
        <f t="shared" si="295"/>
        <v>,</v>
      </c>
      <c r="W106" s="64">
        <f t="shared" si="296"/>
        <v>7</v>
      </c>
      <c r="X106" s="63" t="str">
        <f t="shared" si="297"/>
        <v>,</v>
      </c>
      <c r="Y106" s="63">
        <f t="shared" si="298"/>
        <v>250</v>
      </c>
      <c r="Z106" s="55" t="str">
        <f t="shared" si="299"/>
        <v>)</v>
      </c>
      <c r="AA106" s="65" t="str">
        <f t="shared" si="300"/>
        <v/>
      </c>
      <c r="AB106" s="56" t="str">
        <f t="shared" si="301"/>
        <v/>
      </c>
      <c r="AC106" s="66" t="str">
        <f t="shared" si="302"/>
        <v/>
      </c>
      <c r="AD106" s="58" t="str">
        <f t="shared" si="303"/>
        <v/>
      </c>
      <c r="AE106" s="67" t="str">
        <f t="shared" si="304"/>
        <v/>
      </c>
      <c r="AF106" s="60" t="str">
        <f t="shared" si="305"/>
        <v/>
      </c>
      <c r="AG106" s="60" t="str">
        <f t="shared" si="306"/>
        <v/>
      </c>
      <c r="AH106" s="68" t="str">
        <f t="shared" si="307"/>
        <v/>
      </c>
      <c r="AI106" s="69" t="str">
        <f t="shared" si="308"/>
        <v/>
      </c>
      <c r="AJ106" s="63" t="str">
        <f t="shared" si="309"/>
        <v/>
      </c>
      <c r="AK106" s="63" t="str">
        <f t="shared" si="310"/>
        <v/>
      </c>
      <c r="AL106" s="63" t="str">
        <f t="shared" si="311"/>
        <v/>
      </c>
      <c r="AM106" s="63" t="str">
        <f t="shared" si="312"/>
        <v/>
      </c>
      <c r="AN106" s="63" t="str">
        <f t="shared" si="313"/>
        <v/>
      </c>
    </row>
    <row r="107" spans="2:40" ht="24.5" thickTop="1" thickBot="1" x14ac:dyDescent="0.55000000000000004">
      <c r="C107" s="124" t="s">
        <v>2681</v>
      </c>
      <c r="D107" s="125"/>
      <c r="E107" s="51"/>
      <c r="F107" s="52"/>
      <c r="G107" s="52"/>
      <c r="H107" s="51"/>
      <c r="I107" s="51"/>
      <c r="J107" s="53"/>
      <c r="K107" s="53"/>
      <c r="L107" s="54" t="str">
        <f t="shared" si="314"/>
        <v xml:space="preserve">            { line: "... por irresponsabilidad,, ", sC: ""},</v>
      </c>
      <c r="M107" s="55" t="str">
        <f>IF(N107="","","(")</f>
        <v/>
      </c>
      <c r="N107" s="56" t="str">
        <f>IF(D107="","",D107)</f>
        <v/>
      </c>
      <c r="O107" s="57" t="str">
        <f>IF(N107="","",",")</f>
        <v/>
      </c>
      <c r="P107" s="58" t="str">
        <f>IF(E107="","",E107)</f>
        <v/>
      </c>
      <c r="Q107" s="59" t="str">
        <f>IF(N107="","",",")</f>
        <v/>
      </c>
      <c r="R107" s="60" t="str">
        <f t="shared" si="149"/>
        <v/>
      </c>
      <c r="S107" s="55" t="str">
        <f>IF(N107="","",")")</f>
        <v/>
      </c>
      <c r="T107" s="61" t="str">
        <f>IF(U107="","","(")</f>
        <v/>
      </c>
      <c r="U107" s="62" t="str">
        <f>IF(F107="","",F107)</f>
        <v/>
      </c>
      <c r="V107" s="63" t="str">
        <f>IF(U107="","",",")</f>
        <v/>
      </c>
      <c r="W107" s="64" t="str">
        <f>IF(G107="","",G107)</f>
        <v/>
      </c>
      <c r="X107" s="63" t="str">
        <f>IF(U107="","",",")</f>
        <v/>
      </c>
      <c r="Y107" s="63" t="str">
        <f>IF(U107="","",250)</f>
        <v/>
      </c>
      <c r="Z107" s="55" t="str">
        <f>IF(U107="","",")")</f>
        <v/>
      </c>
      <c r="AA107" s="65" t="str">
        <f>IF(AB107="","","(")</f>
        <v/>
      </c>
      <c r="AB107" s="56" t="str">
        <f>IF(H107="","",H107)</f>
        <v/>
      </c>
      <c r="AC107" s="66" t="str">
        <f>IF(AB107="","",",")</f>
        <v/>
      </c>
      <c r="AD107" s="58" t="str">
        <f>IF(I107="","",I107)</f>
        <v/>
      </c>
      <c r="AE107" s="67" t="str">
        <f>IF(AB107="","",",")</f>
        <v/>
      </c>
      <c r="AF107" s="60" t="str">
        <f>IF(AB107="","",350)</f>
        <v/>
      </c>
      <c r="AG107" s="60" t="str">
        <f>IF(AB107="","",")")</f>
        <v/>
      </c>
      <c r="AH107" s="68" t="str">
        <f>IF(AI107="","","(")</f>
        <v/>
      </c>
      <c r="AI107" s="69" t="str">
        <f>IF(J107="","",J107)</f>
        <v/>
      </c>
      <c r="AJ107" s="63" t="str">
        <f>IF(AI107="","",",")</f>
        <v/>
      </c>
      <c r="AK107" s="63" t="str">
        <f>IF(K107="","",K107)</f>
        <v/>
      </c>
      <c r="AL107" s="63" t="str">
        <f>IF(AI107="","",",")</f>
        <v/>
      </c>
      <c r="AM107" s="63" t="str">
        <f>IF(AI107="","",450)</f>
        <v/>
      </c>
      <c r="AN107" s="63" t="str">
        <f>IF(AI107="","",")")</f>
        <v/>
      </c>
    </row>
    <row r="108" spans="2:40" ht="24.5" thickTop="1" thickBot="1" x14ac:dyDescent="0.55000000000000004">
      <c r="B108" t="s">
        <v>1003</v>
      </c>
      <c r="C108" s="124" t="s">
        <v>2659</v>
      </c>
      <c r="D108" s="125" t="s">
        <v>988</v>
      </c>
      <c r="E108" s="51">
        <v>7</v>
      </c>
      <c r="F108" s="52"/>
      <c r="G108" s="52"/>
      <c r="H108" s="51"/>
      <c r="I108" s="51"/>
      <c r="J108" s="53"/>
      <c r="K108" s="53"/>
      <c r="L108" s="54" t="str">
        <f t="shared" si="314"/>
        <v xml:space="preserve">            { line: "TEN PIEDAD DE MÍ..., (Si,7,20)", sC: "as"},</v>
      </c>
      <c r="M108" s="55" t="str">
        <f>IF(N108="","","(")</f>
        <v>(</v>
      </c>
      <c r="N108" s="56" t="str">
        <f>IF(D108="","",D108)</f>
        <v>Si</v>
      </c>
      <c r="O108" s="57" t="str">
        <f>IF(N108="","",",")</f>
        <v>,</v>
      </c>
      <c r="P108" s="58">
        <f>IF(E108="","",E108)</f>
        <v>7</v>
      </c>
      <c r="Q108" s="59" t="str">
        <f>IF(N108="","",",")</f>
        <v>,</v>
      </c>
      <c r="R108" s="60">
        <f t="shared" si="149"/>
        <v>20</v>
      </c>
      <c r="S108" s="55" t="str">
        <f>IF(N108="","",")")</f>
        <v>)</v>
      </c>
      <c r="T108" s="61" t="str">
        <f>IF(U108="","","(")</f>
        <v/>
      </c>
      <c r="U108" s="62" t="str">
        <f>IF(F108="","",F108)</f>
        <v/>
      </c>
      <c r="V108" s="63" t="str">
        <f>IF(U108="","",",")</f>
        <v/>
      </c>
      <c r="W108" s="64" t="str">
        <f>IF(G108="","",G108)</f>
        <v/>
      </c>
      <c r="X108" s="63" t="str">
        <f>IF(U108="","",",")</f>
        <v/>
      </c>
      <c r="Y108" s="63" t="str">
        <f>IF(U108="","",250)</f>
        <v/>
      </c>
      <c r="Z108" s="55" t="str">
        <f>IF(U108="","",")")</f>
        <v/>
      </c>
      <c r="AA108" s="65" t="str">
        <f>IF(AB108="","","(")</f>
        <v/>
      </c>
      <c r="AB108" s="56" t="str">
        <f>IF(H108="","",H108)</f>
        <v/>
      </c>
      <c r="AC108" s="66" t="str">
        <f>IF(AB108="","",",")</f>
        <v/>
      </c>
      <c r="AD108" s="58" t="str">
        <f>IF(I108="","",I108)</f>
        <v/>
      </c>
      <c r="AE108" s="67" t="str">
        <f>IF(AB108="","",",")</f>
        <v/>
      </c>
      <c r="AF108" s="60" t="str">
        <f>IF(AB108="","",350)</f>
        <v/>
      </c>
      <c r="AG108" s="60" t="str">
        <f>IF(AB108="","",")")</f>
        <v/>
      </c>
      <c r="AH108" s="68" t="str">
        <f>IF(AI108="","","(")</f>
        <v/>
      </c>
      <c r="AI108" s="69" t="str">
        <f>IF(J108="","",J108)</f>
        <v/>
      </c>
      <c r="AJ108" s="63" t="str">
        <f>IF(AI108="","",",")</f>
        <v/>
      </c>
      <c r="AK108" s="63" t="str">
        <f>IF(K108="","",K108)</f>
        <v/>
      </c>
      <c r="AL108" s="63" t="str">
        <f>IF(AI108="","",",")</f>
        <v/>
      </c>
      <c r="AM108" s="63" t="str">
        <f>IF(AI108="","",450)</f>
        <v/>
      </c>
      <c r="AN108" s="63" t="str">
        <f>IF(AI108="","",")")</f>
        <v/>
      </c>
    </row>
    <row r="109" spans="2:40" ht="24.5" thickTop="1" thickBot="1" x14ac:dyDescent="0.55000000000000004">
      <c r="B109" t="s">
        <v>1003</v>
      </c>
      <c r="C109" s="124" t="s">
        <v>2660</v>
      </c>
      <c r="D109" s="125" t="s">
        <v>1017</v>
      </c>
      <c r="E109" s="51" t="s">
        <v>1016</v>
      </c>
      <c r="F109" s="52" t="s">
        <v>988</v>
      </c>
      <c r="G109" s="52">
        <v>7</v>
      </c>
      <c r="H109" s="51"/>
      <c r="I109" s="51"/>
      <c r="J109" s="53"/>
      <c r="K109" s="53"/>
      <c r="L109" s="54" t="str">
        <f t="shared" si="314"/>
        <v xml:space="preserve">            { line: "QUE SOY UN PECADOR., (La,m,20)(Si,7,250)", sC: "as"},</v>
      </c>
      <c r="M109" s="55" t="str">
        <f>IF(N109="","","(")</f>
        <v>(</v>
      </c>
      <c r="N109" s="56" t="str">
        <f>IF(D109="","",D109)</f>
        <v>La</v>
      </c>
      <c r="O109" s="57" t="str">
        <f>IF(N109="","",",")</f>
        <v>,</v>
      </c>
      <c r="P109" s="58" t="str">
        <f>IF(E109="","",E109)</f>
        <v>m</v>
      </c>
      <c r="Q109" s="59" t="str">
        <f>IF(N109="","",",")</f>
        <v>,</v>
      </c>
      <c r="R109" s="60">
        <f t="shared" si="149"/>
        <v>20</v>
      </c>
      <c r="S109" s="55" t="str">
        <f>IF(N109="","",")")</f>
        <v>)</v>
      </c>
      <c r="T109" s="61" t="str">
        <f>IF(U109="","","(")</f>
        <v>(</v>
      </c>
      <c r="U109" s="62" t="str">
        <f>IF(F109="","",F109)</f>
        <v>Si</v>
      </c>
      <c r="V109" s="63" t="str">
        <f>IF(U109="","",",")</f>
        <v>,</v>
      </c>
      <c r="W109" s="64">
        <f>IF(G109="","",G109)</f>
        <v>7</v>
      </c>
      <c r="X109" s="63" t="str">
        <f>IF(U109="","",",")</f>
        <v>,</v>
      </c>
      <c r="Y109" s="63">
        <f>IF(U109="","",250)</f>
        <v>250</v>
      </c>
      <c r="Z109" s="55" t="str">
        <f>IF(U109="","",")")</f>
        <v>)</v>
      </c>
      <c r="AA109" s="65" t="str">
        <f>IF(AB109="","","(")</f>
        <v/>
      </c>
      <c r="AB109" s="56" t="str">
        <f>IF(H109="","",H109)</f>
        <v/>
      </c>
      <c r="AC109" s="66" t="str">
        <f>IF(AB109="","",",")</f>
        <v/>
      </c>
      <c r="AD109" s="58" t="str">
        <f>IF(I109="","",I109)</f>
        <v/>
      </c>
      <c r="AE109" s="67" t="str">
        <f>IF(AB109="","",",")</f>
        <v/>
      </c>
      <c r="AF109" s="60" t="str">
        <f>IF(AB109="","",350)</f>
        <v/>
      </c>
      <c r="AG109" s="60" t="str">
        <f>IF(AB109="","",")")</f>
        <v/>
      </c>
      <c r="AH109" s="68" t="str">
        <f>IF(AI109="","","(")</f>
        <v/>
      </c>
      <c r="AI109" s="69" t="str">
        <f>IF(J109="","",J109)</f>
        <v/>
      </c>
      <c r="AJ109" s="63" t="str">
        <f>IF(AI109="","",",")</f>
        <v/>
      </c>
      <c r="AK109" s="63" t="str">
        <f>IF(K109="","",K109)</f>
        <v/>
      </c>
      <c r="AL109" s="63" t="str">
        <f>IF(AI109="","",",")</f>
        <v/>
      </c>
      <c r="AM109" s="63" t="str">
        <f>IF(AI109="","",450)</f>
        <v/>
      </c>
      <c r="AN109" s="63" t="str">
        <f>IF(AI109="","",")")</f>
        <v/>
      </c>
    </row>
    <row r="110" spans="2:40" ht="24.5" thickTop="1" thickBot="1" x14ac:dyDescent="0.55000000000000004">
      <c r="C110" s="124" t="s">
        <v>2682</v>
      </c>
      <c r="D110" s="125"/>
      <c r="E110" s="51"/>
      <c r="F110" s="52"/>
      <c r="G110" s="52"/>
      <c r="H110" s="51"/>
      <c r="I110" s="51"/>
      <c r="J110" s="53"/>
      <c r="K110" s="53"/>
      <c r="L110" s="77" t="str">
        <f t="shared" si="314"/>
        <v xml:space="preserve">            { line: "... sembrando la cizaña y el chisme,, ", sC: ""},</v>
      </c>
      <c r="M110" s="55" t="str">
        <f t="shared" ref="M110:M113" si="315">IF(N110="","","(")</f>
        <v/>
      </c>
      <c r="N110" s="56" t="str">
        <f t="shared" ref="N110:N113" si="316">IF(D110="","",D110)</f>
        <v/>
      </c>
      <c r="O110" s="57" t="str">
        <f t="shared" ref="O110:O113" si="317">IF(N110="","",",")</f>
        <v/>
      </c>
      <c r="P110" s="58" t="str">
        <f t="shared" ref="P110:P113" si="318">IF(E110="","",E110)</f>
        <v/>
      </c>
      <c r="Q110" s="59" t="str">
        <f t="shared" ref="Q110:Q113" si="319">IF(N110="","",",")</f>
        <v/>
      </c>
      <c r="R110" s="60" t="str">
        <f t="shared" si="149"/>
        <v/>
      </c>
      <c r="S110" s="55" t="str">
        <f t="shared" ref="S110:S113" si="320">IF(N110="","",")")</f>
        <v/>
      </c>
      <c r="T110" s="61" t="str">
        <f t="shared" ref="T110:T113" si="321">IF(U110="","","(")</f>
        <v/>
      </c>
      <c r="U110" s="62" t="str">
        <f t="shared" ref="U110:U113" si="322">IF(F110="","",F110)</f>
        <v/>
      </c>
      <c r="V110" s="63" t="str">
        <f t="shared" ref="V110:V113" si="323">IF(U110="","",",")</f>
        <v/>
      </c>
      <c r="W110" s="64" t="str">
        <f t="shared" ref="W110:W113" si="324">IF(G110="","",G110)</f>
        <v/>
      </c>
      <c r="X110" s="63" t="str">
        <f t="shared" ref="X110:X113" si="325">IF(U110="","",",")</f>
        <v/>
      </c>
      <c r="Y110" s="63" t="str">
        <f t="shared" ref="Y110:Y113" si="326">IF(U110="","",250)</f>
        <v/>
      </c>
      <c r="Z110" s="55" t="str">
        <f t="shared" ref="Z110:Z113" si="327">IF(U110="","",")")</f>
        <v/>
      </c>
      <c r="AA110" s="65" t="str">
        <f t="shared" ref="AA110:AA113" si="328">IF(AB110="","","(")</f>
        <v/>
      </c>
      <c r="AB110" s="56" t="str">
        <f t="shared" ref="AB110:AB113" si="329">IF(H110="","",H110)</f>
        <v/>
      </c>
      <c r="AC110" s="66" t="str">
        <f t="shared" ref="AC110:AC113" si="330">IF(AB110="","",",")</f>
        <v/>
      </c>
      <c r="AD110" s="58" t="str">
        <f t="shared" ref="AD110:AD113" si="331">IF(I110="","",I110)</f>
        <v/>
      </c>
      <c r="AE110" s="67" t="str">
        <f t="shared" ref="AE110:AE113" si="332">IF(AB110="","",",")</f>
        <v/>
      </c>
      <c r="AF110" s="60" t="str">
        <f t="shared" ref="AF110:AF113" si="333">IF(AB110="","",350)</f>
        <v/>
      </c>
      <c r="AG110" s="60" t="str">
        <f t="shared" ref="AG110:AG113" si="334">IF(AB110="","",")")</f>
        <v/>
      </c>
      <c r="AH110" s="68" t="str">
        <f t="shared" ref="AH110:AH113" si="335">IF(AI110="","","(")</f>
        <v/>
      </c>
      <c r="AI110" s="69" t="str">
        <f t="shared" ref="AI110:AI113" si="336">IF(J110="","",J110)</f>
        <v/>
      </c>
      <c r="AJ110" s="63" t="str">
        <f t="shared" ref="AJ110:AJ113" si="337">IF(AI110="","",",")</f>
        <v/>
      </c>
      <c r="AK110" s="63" t="str">
        <f t="shared" ref="AK110:AK113" si="338">IF(K110="","",K110)</f>
        <v/>
      </c>
      <c r="AL110" s="63" t="str">
        <f t="shared" ref="AL110:AL113" si="339">IF(AI110="","",",")</f>
        <v/>
      </c>
      <c r="AM110" s="63" t="str">
        <f t="shared" ref="AM110:AM113" si="340">IF(AI110="","",450)</f>
        <v/>
      </c>
      <c r="AN110" s="63" t="str">
        <f t="shared" ref="AN110:AN113" si="341">IF(AI110="","",")")</f>
        <v/>
      </c>
    </row>
    <row r="111" spans="2:40" ht="24.5" thickTop="1" thickBot="1" x14ac:dyDescent="0.55000000000000004">
      <c r="B111" t="s">
        <v>1003</v>
      </c>
      <c r="C111" s="124" t="s">
        <v>2659</v>
      </c>
      <c r="D111" s="125" t="s">
        <v>988</v>
      </c>
      <c r="E111" s="51">
        <v>7</v>
      </c>
      <c r="F111" s="52"/>
      <c r="G111" s="52"/>
      <c r="H111" s="51"/>
      <c r="I111" s="51"/>
      <c r="J111" s="53"/>
      <c r="K111" s="53"/>
      <c r="L111" s="77" t="str">
        <f>IF(C111="","",_xlfn.CONCAT("            { line: ","""",C111,", ",M111:AN111,""", sC: ","""",B111,"""},"))</f>
        <v xml:space="preserve">            { line: "TEN PIEDAD DE MÍ..., (Si,7,20)", sC: "as"},</v>
      </c>
      <c r="M111" s="55" t="str">
        <f t="shared" si="315"/>
        <v>(</v>
      </c>
      <c r="N111" s="56" t="str">
        <f t="shared" si="316"/>
        <v>Si</v>
      </c>
      <c r="O111" s="57" t="str">
        <f t="shared" si="317"/>
        <v>,</v>
      </c>
      <c r="P111" s="58">
        <f t="shared" si="318"/>
        <v>7</v>
      </c>
      <c r="Q111" s="59" t="str">
        <f t="shared" si="319"/>
        <v>,</v>
      </c>
      <c r="R111" s="60">
        <f t="shared" si="149"/>
        <v>20</v>
      </c>
      <c r="S111" s="55" t="str">
        <f t="shared" si="320"/>
        <v>)</v>
      </c>
      <c r="T111" s="61" t="str">
        <f t="shared" si="321"/>
        <v/>
      </c>
      <c r="U111" s="62" t="str">
        <f t="shared" si="322"/>
        <v/>
      </c>
      <c r="V111" s="63" t="str">
        <f t="shared" si="323"/>
        <v/>
      </c>
      <c r="W111" s="64" t="str">
        <f t="shared" si="324"/>
        <v/>
      </c>
      <c r="X111" s="63" t="str">
        <f t="shared" si="325"/>
        <v/>
      </c>
      <c r="Y111" s="63" t="str">
        <f t="shared" si="326"/>
        <v/>
      </c>
      <c r="Z111" s="55" t="str">
        <f t="shared" si="327"/>
        <v/>
      </c>
      <c r="AA111" s="65" t="str">
        <f t="shared" si="328"/>
        <v/>
      </c>
      <c r="AB111" s="56" t="str">
        <f t="shared" si="329"/>
        <v/>
      </c>
      <c r="AC111" s="66" t="str">
        <f t="shared" si="330"/>
        <v/>
      </c>
      <c r="AD111" s="58" t="str">
        <f t="shared" si="331"/>
        <v/>
      </c>
      <c r="AE111" s="67" t="str">
        <f t="shared" si="332"/>
        <v/>
      </c>
      <c r="AF111" s="60" t="str">
        <f t="shared" si="333"/>
        <v/>
      </c>
      <c r="AG111" s="60" t="str">
        <f t="shared" si="334"/>
        <v/>
      </c>
      <c r="AH111" s="68" t="str">
        <f t="shared" si="335"/>
        <v/>
      </c>
      <c r="AI111" s="69" t="str">
        <f t="shared" si="336"/>
        <v/>
      </c>
      <c r="AJ111" s="63" t="str">
        <f t="shared" si="337"/>
        <v/>
      </c>
      <c r="AK111" s="63" t="str">
        <f t="shared" si="338"/>
        <v/>
      </c>
      <c r="AL111" s="63" t="str">
        <f t="shared" si="339"/>
        <v/>
      </c>
      <c r="AM111" s="63" t="str">
        <f t="shared" si="340"/>
        <v/>
      </c>
      <c r="AN111" s="63" t="str">
        <f t="shared" si="341"/>
        <v/>
      </c>
    </row>
    <row r="112" spans="2:40" ht="24.5" thickTop="1" thickBot="1" x14ac:dyDescent="0.55000000000000004">
      <c r="B112" t="s">
        <v>1003</v>
      </c>
      <c r="C112" s="124" t="s">
        <v>2660</v>
      </c>
      <c r="D112" s="125" t="s">
        <v>1017</v>
      </c>
      <c r="E112" s="51" t="s">
        <v>1016</v>
      </c>
      <c r="F112" s="52" t="s">
        <v>988</v>
      </c>
      <c r="G112" s="52">
        <v>7</v>
      </c>
      <c r="H112" s="51"/>
      <c r="I112" s="51"/>
      <c r="J112" s="53"/>
      <c r="K112" s="53"/>
      <c r="L112" s="77" t="str">
        <f>IF(C112="","",_xlfn.CONCAT("            { line: ","""",C112,", ",M112:AN112,""", sC: ","""",B112,"""},"))</f>
        <v xml:space="preserve">            { line: "QUE SOY UN PECADOR., (La,m,20)(Si,7,250)", sC: "as"},</v>
      </c>
      <c r="M112" s="55" t="str">
        <f t="shared" si="315"/>
        <v>(</v>
      </c>
      <c r="N112" s="56" t="str">
        <f t="shared" si="316"/>
        <v>La</v>
      </c>
      <c r="O112" s="57" t="str">
        <f t="shared" si="317"/>
        <v>,</v>
      </c>
      <c r="P112" s="58" t="str">
        <f t="shared" si="318"/>
        <v>m</v>
      </c>
      <c r="Q112" s="59" t="str">
        <f t="shared" si="319"/>
        <v>,</v>
      </c>
      <c r="R112" s="60">
        <f t="shared" si="149"/>
        <v>20</v>
      </c>
      <c r="S112" s="55" t="str">
        <f t="shared" si="320"/>
        <v>)</v>
      </c>
      <c r="T112" s="61" t="str">
        <f t="shared" si="321"/>
        <v>(</v>
      </c>
      <c r="U112" s="62" t="str">
        <f t="shared" si="322"/>
        <v>Si</v>
      </c>
      <c r="V112" s="63" t="str">
        <f t="shared" si="323"/>
        <v>,</v>
      </c>
      <c r="W112" s="64">
        <f t="shared" si="324"/>
        <v>7</v>
      </c>
      <c r="X112" s="63" t="str">
        <f t="shared" si="325"/>
        <v>,</v>
      </c>
      <c r="Y112" s="63">
        <f t="shared" si="326"/>
        <v>250</v>
      </c>
      <c r="Z112" s="55" t="str">
        <f t="shared" si="327"/>
        <v>)</v>
      </c>
      <c r="AA112" s="65" t="str">
        <f t="shared" si="328"/>
        <v/>
      </c>
      <c r="AB112" s="56" t="str">
        <f t="shared" si="329"/>
        <v/>
      </c>
      <c r="AC112" s="66" t="str">
        <f t="shared" si="330"/>
        <v/>
      </c>
      <c r="AD112" s="58" t="str">
        <f t="shared" si="331"/>
        <v/>
      </c>
      <c r="AE112" s="67" t="str">
        <f t="shared" si="332"/>
        <v/>
      </c>
      <c r="AF112" s="60" t="str">
        <f t="shared" si="333"/>
        <v/>
      </c>
      <c r="AG112" s="60" t="str">
        <f t="shared" si="334"/>
        <v/>
      </c>
      <c r="AH112" s="68" t="str">
        <f t="shared" si="335"/>
        <v/>
      </c>
      <c r="AI112" s="69" t="str">
        <f t="shared" si="336"/>
        <v/>
      </c>
      <c r="AJ112" s="63" t="str">
        <f t="shared" si="337"/>
        <v/>
      </c>
      <c r="AK112" s="63" t="str">
        <f t="shared" si="338"/>
        <v/>
      </c>
      <c r="AL112" s="63" t="str">
        <f t="shared" si="339"/>
        <v/>
      </c>
      <c r="AM112" s="63" t="str">
        <f t="shared" si="340"/>
        <v/>
      </c>
      <c r="AN112" s="63" t="str">
        <f t="shared" si="341"/>
        <v/>
      </c>
    </row>
    <row r="113" spans="1:40" ht="24.5" thickTop="1" thickBot="1" x14ac:dyDescent="0.55000000000000004">
      <c r="C113" s="124" t="s">
        <v>2683</v>
      </c>
      <c r="D113" s="125"/>
      <c r="E113" s="51"/>
      <c r="F113" s="52"/>
      <c r="G113" s="52"/>
      <c r="H113" s="51"/>
      <c r="I113" s="51"/>
      <c r="J113" s="53"/>
      <c r="K113" s="53"/>
      <c r="L113" s="77" t="str">
        <f t="shared" ref="L113:L117" si="342">IF(C113="","",_xlfn.CONCAT("            { line: ","""",C113,", ",M113:AN113,""", sC: ","""",B113,"""},"))</f>
        <v xml:space="preserve">            { line: "... hablando mal de otros,, ", sC: ""},</v>
      </c>
      <c r="M113" s="55" t="str">
        <f t="shared" si="315"/>
        <v/>
      </c>
      <c r="N113" s="56" t="str">
        <f t="shared" si="316"/>
        <v/>
      </c>
      <c r="O113" s="57" t="str">
        <f t="shared" si="317"/>
        <v/>
      </c>
      <c r="P113" s="58" t="str">
        <f t="shared" si="318"/>
        <v/>
      </c>
      <c r="Q113" s="59" t="str">
        <f t="shared" si="319"/>
        <v/>
      </c>
      <c r="R113" s="60" t="str">
        <f t="shared" si="149"/>
        <v/>
      </c>
      <c r="S113" s="55" t="str">
        <f t="shared" si="320"/>
        <v/>
      </c>
      <c r="T113" s="61" t="str">
        <f t="shared" si="321"/>
        <v/>
      </c>
      <c r="U113" s="62" t="str">
        <f t="shared" si="322"/>
        <v/>
      </c>
      <c r="V113" s="63" t="str">
        <f t="shared" si="323"/>
        <v/>
      </c>
      <c r="W113" s="64" t="str">
        <f t="shared" si="324"/>
        <v/>
      </c>
      <c r="X113" s="63" t="str">
        <f t="shared" si="325"/>
        <v/>
      </c>
      <c r="Y113" s="63" t="str">
        <f t="shared" si="326"/>
        <v/>
      </c>
      <c r="Z113" s="55" t="str">
        <f t="shared" si="327"/>
        <v/>
      </c>
      <c r="AA113" s="65" t="str">
        <f t="shared" si="328"/>
        <v/>
      </c>
      <c r="AB113" s="56" t="str">
        <f t="shared" si="329"/>
        <v/>
      </c>
      <c r="AC113" s="66" t="str">
        <f t="shared" si="330"/>
        <v/>
      </c>
      <c r="AD113" s="58" t="str">
        <f t="shared" si="331"/>
        <v/>
      </c>
      <c r="AE113" s="67" t="str">
        <f t="shared" si="332"/>
        <v/>
      </c>
      <c r="AF113" s="60" t="str">
        <f t="shared" si="333"/>
        <v/>
      </c>
      <c r="AG113" s="60" t="str">
        <f t="shared" si="334"/>
        <v/>
      </c>
      <c r="AH113" s="68" t="str">
        <f t="shared" si="335"/>
        <v/>
      </c>
      <c r="AI113" s="69" t="str">
        <f t="shared" si="336"/>
        <v/>
      </c>
      <c r="AJ113" s="63" t="str">
        <f t="shared" si="337"/>
        <v/>
      </c>
      <c r="AK113" s="63" t="str">
        <f t="shared" si="338"/>
        <v/>
      </c>
      <c r="AL113" s="63" t="str">
        <f t="shared" si="339"/>
        <v/>
      </c>
      <c r="AM113" s="63" t="str">
        <f t="shared" si="340"/>
        <v/>
      </c>
      <c r="AN113" s="63" t="str">
        <f t="shared" si="341"/>
        <v/>
      </c>
    </row>
    <row r="114" spans="1:40" ht="24.5" thickTop="1" thickBot="1" x14ac:dyDescent="0.55000000000000004">
      <c r="B114" t="s">
        <v>1003</v>
      </c>
      <c r="C114" s="124" t="s">
        <v>2659</v>
      </c>
      <c r="D114" s="125" t="s">
        <v>988</v>
      </c>
      <c r="E114" s="51">
        <v>7</v>
      </c>
      <c r="F114" s="52"/>
      <c r="G114" s="52"/>
      <c r="H114" s="51"/>
      <c r="I114" s="51"/>
      <c r="J114" s="53"/>
      <c r="K114" s="53"/>
      <c r="L114" s="54" t="str">
        <f t="shared" si="342"/>
        <v xml:space="preserve">            { line: "TEN PIEDAD DE MÍ..., (Si,7,20)", sC: "as"},</v>
      </c>
      <c r="M114" s="55" t="str">
        <f>IF(N114="","","(")</f>
        <v>(</v>
      </c>
      <c r="N114" s="56" t="str">
        <f>IF(D114="","",D114)</f>
        <v>Si</v>
      </c>
      <c r="O114" s="57" t="str">
        <f>IF(N114="","",",")</f>
        <v>,</v>
      </c>
      <c r="P114" s="58">
        <f>IF(E114="","",E114)</f>
        <v>7</v>
      </c>
      <c r="Q114" s="59" t="str">
        <f>IF(N114="","",",")</f>
        <v>,</v>
      </c>
      <c r="R114" s="60">
        <f t="shared" si="149"/>
        <v>20</v>
      </c>
      <c r="S114" s="55" t="str">
        <f>IF(N114="","",")")</f>
        <v>)</v>
      </c>
      <c r="T114" s="61" t="str">
        <f>IF(U114="","","(")</f>
        <v/>
      </c>
      <c r="U114" s="62" t="str">
        <f>IF(F114="","",F114)</f>
        <v/>
      </c>
      <c r="V114" s="63" t="str">
        <f>IF(U114="","",",")</f>
        <v/>
      </c>
      <c r="W114" s="64" t="str">
        <f>IF(G114="","",G114)</f>
        <v/>
      </c>
      <c r="X114" s="63" t="str">
        <f>IF(U114="","",",")</f>
        <v/>
      </c>
      <c r="Y114" s="63" t="str">
        <f>IF(U114="","",250)</f>
        <v/>
      </c>
      <c r="Z114" s="55" t="str">
        <f>IF(U114="","",")")</f>
        <v/>
      </c>
      <c r="AA114" s="65" t="str">
        <f>IF(AB114="","","(")</f>
        <v/>
      </c>
      <c r="AB114" s="56" t="str">
        <f>IF(H114="","",H114)</f>
        <v/>
      </c>
      <c r="AC114" s="66" t="str">
        <f>IF(AB114="","",",")</f>
        <v/>
      </c>
      <c r="AD114" s="58" t="str">
        <f>IF(I114="","",I114)</f>
        <v/>
      </c>
      <c r="AE114" s="67" t="str">
        <f>IF(AB114="","",",")</f>
        <v/>
      </c>
      <c r="AF114" s="60" t="str">
        <f>IF(AB114="","",350)</f>
        <v/>
      </c>
      <c r="AG114" s="60" t="str">
        <f>IF(AB114="","",")")</f>
        <v/>
      </c>
      <c r="AH114" s="68" t="str">
        <f>IF(AI114="","","(")</f>
        <v/>
      </c>
      <c r="AI114" s="69" t="str">
        <f>IF(J114="","",J114)</f>
        <v/>
      </c>
      <c r="AJ114" s="63" t="str">
        <f>IF(AI114="","",",")</f>
        <v/>
      </c>
      <c r="AK114" s="63" t="str">
        <f>IF(K114="","",K114)</f>
        <v/>
      </c>
      <c r="AL114" s="63" t="str">
        <f>IF(AI114="","",",")</f>
        <v/>
      </c>
      <c r="AM114" s="63" t="str">
        <f>IF(AI114="","",450)</f>
        <v/>
      </c>
      <c r="AN114" s="63" t="str">
        <f>IF(AI114="","",")")</f>
        <v/>
      </c>
    </row>
    <row r="115" spans="1:40" ht="24.5" thickTop="1" thickBot="1" x14ac:dyDescent="0.55000000000000004">
      <c r="B115" t="s">
        <v>1003</v>
      </c>
      <c r="C115" s="124" t="s">
        <v>2660</v>
      </c>
      <c r="D115" s="125" t="s">
        <v>1017</v>
      </c>
      <c r="E115" s="51" t="s">
        <v>1016</v>
      </c>
      <c r="F115" s="52" t="s">
        <v>988</v>
      </c>
      <c r="G115" s="52">
        <v>7</v>
      </c>
      <c r="H115" s="51"/>
      <c r="I115" s="51"/>
      <c r="J115" s="53"/>
      <c r="K115" s="53"/>
      <c r="L115" s="54" t="str">
        <f t="shared" si="342"/>
        <v xml:space="preserve">            { line: "QUE SOY UN PECADOR., (La,m,20)(Si,7,250)", sC: "as"},</v>
      </c>
      <c r="M115" s="55" t="str">
        <f>IF(N115="","","(")</f>
        <v>(</v>
      </c>
      <c r="N115" s="56" t="str">
        <f>IF(D115="","",D115)</f>
        <v>La</v>
      </c>
      <c r="O115" s="57" t="str">
        <f>IF(N115="","",",")</f>
        <v>,</v>
      </c>
      <c r="P115" s="58" t="str">
        <f>IF(E115="","",E115)</f>
        <v>m</v>
      </c>
      <c r="Q115" s="59" t="str">
        <f>IF(N115="","",",")</f>
        <v>,</v>
      </c>
      <c r="R115" s="60">
        <f t="shared" si="149"/>
        <v>20</v>
      </c>
      <c r="S115" s="55" t="str">
        <f>IF(N115="","",")")</f>
        <v>)</v>
      </c>
      <c r="T115" s="61" t="str">
        <f>IF(U115="","","(")</f>
        <v>(</v>
      </c>
      <c r="U115" s="62" t="str">
        <f>IF(F115="","",F115)</f>
        <v>Si</v>
      </c>
      <c r="V115" s="63" t="str">
        <f>IF(U115="","",",")</f>
        <v>,</v>
      </c>
      <c r="W115" s="64">
        <f>IF(G115="","",G115)</f>
        <v>7</v>
      </c>
      <c r="X115" s="63" t="str">
        <f>IF(U115="","",",")</f>
        <v>,</v>
      </c>
      <c r="Y115" s="63">
        <f>IF(U115="","",250)</f>
        <v>250</v>
      </c>
      <c r="Z115" s="55" t="str">
        <f>IF(U115="","",")")</f>
        <v>)</v>
      </c>
      <c r="AA115" s="65" t="str">
        <f>IF(AB115="","","(")</f>
        <v/>
      </c>
      <c r="AB115" s="56" t="str">
        <f>IF(H115="","",H115)</f>
        <v/>
      </c>
      <c r="AC115" s="66" t="str">
        <f>IF(AB115="","",",")</f>
        <v/>
      </c>
      <c r="AD115" s="58" t="str">
        <f>IF(I115="","",I115)</f>
        <v/>
      </c>
      <c r="AE115" s="67" t="str">
        <f>IF(AB115="","",",")</f>
        <v/>
      </c>
      <c r="AF115" s="60" t="str">
        <f>IF(AB115="","",350)</f>
        <v/>
      </c>
      <c r="AG115" s="60" t="str">
        <f>IF(AB115="","",")")</f>
        <v/>
      </c>
      <c r="AH115" s="68" t="str">
        <f>IF(AI115="","","(")</f>
        <v/>
      </c>
      <c r="AI115" s="69" t="str">
        <f>IF(J115="","",J115)</f>
        <v/>
      </c>
      <c r="AJ115" s="63" t="str">
        <f>IF(AI115="","",",")</f>
        <v/>
      </c>
      <c r="AK115" s="63" t="str">
        <f>IF(K115="","",K115)</f>
        <v/>
      </c>
      <c r="AL115" s="63" t="str">
        <f>IF(AI115="","",",")</f>
        <v/>
      </c>
      <c r="AM115" s="63" t="str">
        <f>IF(AI115="","",450)</f>
        <v/>
      </c>
      <c r="AN115" s="63" t="str">
        <f>IF(AI115="","",")")</f>
        <v/>
      </c>
    </row>
    <row r="116" spans="1:40" ht="24.5" thickTop="1" thickBot="1" x14ac:dyDescent="0.55000000000000004">
      <c r="C116" s="124" t="s">
        <v>2684</v>
      </c>
      <c r="D116" s="125"/>
      <c r="E116" s="51"/>
      <c r="F116" s="52"/>
      <c r="G116" s="52"/>
      <c r="H116" s="51"/>
      <c r="I116" s="51"/>
      <c r="J116" s="53"/>
      <c r="K116" s="53"/>
      <c r="L116" s="54" t="str">
        <f t="shared" si="342"/>
        <v xml:space="preserve">            { line: "... resistiéndonos a la voluntad de Dios, ", sC: ""},</v>
      </c>
      <c r="M116" s="55" t="str">
        <f>IF(N116="","","(")</f>
        <v/>
      </c>
      <c r="N116" s="56" t="str">
        <f>IF(D116="","",D116)</f>
        <v/>
      </c>
      <c r="O116" s="57" t="str">
        <f>IF(N116="","",",")</f>
        <v/>
      </c>
      <c r="P116" s="58" t="str">
        <f>IF(E116="","",E116)</f>
        <v/>
      </c>
      <c r="Q116" s="59" t="str">
        <f>IF(N116="","",",")</f>
        <v/>
      </c>
      <c r="R116" s="60" t="str">
        <f t="shared" si="149"/>
        <v/>
      </c>
      <c r="S116" s="55" t="str">
        <f>IF(N116="","",")")</f>
        <v/>
      </c>
      <c r="T116" s="61" t="str">
        <f>IF(U116="","","(")</f>
        <v/>
      </c>
      <c r="U116" s="62" t="str">
        <f>IF(F116="","",F116)</f>
        <v/>
      </c>
      <c r="V116" s="63" t="str">
        <f>IF(U116="","",",")</f>
        <v/>
      </c>
      <c r="W116" s="64" t="str">
        <f>IF(G116="","",G116)</f>
        <v/>
      </c>
      <c r="X116" s="63" t="str">
        <f>IF(U116="","",",")</f>
        <v/>
      </c>
      <c r="Y116" s="63" t="str">
        <f>IF(U116="","",250)</f>
        <v/>
      </c>
      <c r="Z116" s="55" t="str">
        <f>IF(U116="","",")")</f>
        <v/>
      </c>
      <c r="AA116" s="65" t="str">
        <f>IF(AB116="","","(")</f>
        <v/>
      </c>
      <c r="AB116" s="56" t="str">
        <f>IF(H116="","",H116)</f>
        <v/>
      </c>
      <c r="AC116" s="66" t="str">
        <f>IF(AB116="","",",")</f>
        <v/>
      </c>
      <c r="AD116" s="58" t="str">
        <f>IF(I116="","",I116)</f>
        <v/>
      </c>
      <c r="AE116" s="67" t="str">
        <f>IF(AB116="","",",")</f>
        <v/>
      </c>
      <c r="AF116" s="60" t="str">
        <f>IF(AB116="","",350)</f>
        <v/>
      </c>
      <c r="AG116" s="60" t="str">
        <f>IF(AB116="","",")")</f>
        <v/>
      </c>
      <c r="AH116" s="68" t="str">
        <f>IF(AI116="","","(")</f>
        <v/>
      </c>
      <c r="AI116" s="69" t="str">
        <f>IF(J116="","",J116)</f>
        <v/>
      </c>
      <c r="AJ116" s="63" t="str">
        <f>IF(AI116="","",",")</f>
        <v/>
      </c>
      <c r="AK116" s="63" t="str">
        <f>IF(K116="","",K116)</f>
        <v/>
      </c>
      <c r="AL116" s="63" t="str">
        <f>IF(AI116="","",",")</f>
        <v/>
      </c>
      <c r="AM116" s="63" t="str">
        <f>IF(AI116="","",450)</f>
        <v/>
      </c>
      <c r="AN116" s="63" t="str">
        <f>IF(AI116="","",")")</f>
        <v/>
      </c>
    </row>
    <row r="117" spans="1:40" ht="24.5" thickTop="1" thickBot="1" x14ac:dyDescent="0.55000000000000004">
      <c r="B117" t="s">
        <v>1003</v>
      </c>
      <c r="C117" s="124" t="s">
        <v>2659</v>
      </c>
      <c r="D117" s="125" t="s">
        <v>988</v>
      </c>
      <c r="E117" s="51">
        <v>7</v>
      </c>
      <c r="F117" s="52"/>
      <c r="G117" s="52"/>
      <c r="H117" s="51"/>
      <c r="I117" s="51"/>
      <c r="J117" s="53"/>
      <c r="K117" s="53"/>
      <c r="L117" s="77" t="str">
        <f t="shared" si="342"/>
        <v xml:space="preserve">            { line: "TEN PIEDAD DE MÍ..., (Si,7,20)", sC: "as"},</v>
      </c>
      <c r="M117" s="55" t="str">
        <f t="shared" ref="M117:M118" si="343">IF(N117="","","(")</f>
        <v>(</v>
      </c>
      <c r="N117" s="56" t="str">
        <f t="shared" ref="N117:N118" si="344">IF(D117="","",D117)</f>
        <v>Si</v>
      </c>
      <c r="O117" s="57" t="str">
        <f t="shared" ref="O117:O118" si="345">IF(N117="","",",")</f>
        <v>,</v>
      </c>
      <c r="P117" s="58">
        <f t="shared" ref="P117:P118" si="346">IF(E117="","",E117)</f>
        <v>7</v>
      </c>
      <c r="Q117" s="59" t="str">
        <f t="shared" ref="Q117:Q118" si="347">IF(N117="","",",")</f>
        <v>,</v>
      </c>
      <c r="R117" s="60">
        <f t="shared" ref="R117:R118" si="348">IF(N117="Do",10,IF(N117="Re",22,IF(N117="Mi",20,IF(N117="Fa",20,IF(N117="Sol",14,IF(N117="La",20,IF(N117="Si",20,IF(N117="Do#",14,IF(N117="Fa#",15,IF(N117="Sol#",20,IF(N117="Si♭",17,"")))))))))))</f>
        <v>20</v>
      </c>
      <c r="S117" s="55" t="str">
        <f t="shared" ref="S117:S118" si="349">IF(N117="","",")")</f>
        <v>)</v>
      </c>
      <c r="T117" s="61" t="str">
        <f t="shared" ref="T117:T118" si="350">IF(U117="","","(")</f>
        <v/>
      </c>
      <c r="U117" s="62" t="str">
        <f t="shared" ref="U117:U118" si="351">IF(F117="","",F117)</f>
        <v/>
      </c>
      <c r="V117" s="63" t="str">
        <f t="shared" ref="V117:V118" si="352">IF(U117="","",",")</f>
        <v/>
      </c>
      <c r="W117" s="64" t="str">
        <f t="shared" ref="W117:W118" si="353">IF(G117="","",G117)</f>
        <v/>
      </c>
      <c r="X117" s="63" t="str">
        <f t="shared" ref="X117:X118" si="354">IF(U117="","",",")</f>
        <v/>
      </c>
      <c r="Y117" s="63" t="str">
        <f t="shared" ref="Y117:Y118" si="355">IF(U117="","",250)</f>
        <v/>
      </c>
      <c r="Z117" s="55" t="str">
        <f t="shared" ref="Z117:Z118" si="356">IF(U117="","",")")</f>
        <v/>
      </c>
      <c r="AA117" s="65" t="str">
        <f t="shared" ref="AA117:AA118" si="357">IF(AB117="","","(")</f>
        <v/>
      </c>
      <c r="AB117" s="56" t="str">
        <f t="shared" ref="AB117:AB118" si="358">IF(H117="","",H117)</f>
        <v/>
      </c>
      <c r="AC117" s="66" t="str">
        <f t="shared" ref="AC117:AC118" si="359">IF(AB117="","",",")</f>
        <v/>
      </c>
      <c r="AD117" s="58" t="str">
        <f t="shared" ref="AD117:AD118" si="360">IF(I117="","",I117)</f>
        <v/>
      </c>
      <c r="AE117" s="67" t="str">
        <f t="shared" ref="AE117:AE118" si="361">IF(AB117="","",",")</f>
        <v/>
      </c>
      <c r="AF117" s="60" t="str">
        <f t="shared" ref="AF117:AF118" si="362">IF(AB117="","",350)</f>
        <v/>
      </c>
      <c r="AG117" s="60" t="str">
        <f t="shared" ref="AG117:AG118" si="363">IF(AB117="","",")")</f>
        <v/>
      </c>
      <c r="AH117" s="68" t="str">
        <f t="shared" ref="AH117:AH118" si="364">IF(AI117="","","(")</f>
        <v/>
      </c>
      <c r="AI117" s="69" t="str">
        <f t="shared" ref="AI117:AI118" si="365">IF(J117="","",J117)</f>
        <v/>
      </c>
      <c r="AJ117" s="63" t="str">
        <f t="shared" ref="AJ117:AJ118" si="366">IF(AI117="","",",")</f>
        <v/>
      </c>
      <c r="AK117" s="63" t="str">
        <f t="shared" ref="AK117:AK118" si="367">IF(K117="","",K117)</f>
        <v/>
      </c>
      <c r="AL117" s="63" t="str">
        <f t="shared" ref="AL117:AL118" si="368">IF(AI117="","",",")</f>
        <v/>
      </c>
      <c r="AM117" s="63" t="str">
        <f t="shared" ref="AM117:AM118" si="369">IF(AI117="","",450)</f>
        <v/>
      </c>
      <c r="AN117" s="63" t="str">
        <f t="shared" ref="AN117:AN118" si="370">IF(AI117="","",")")</f>
        <v/>
      </c>
    </row>
    <row r="118" spans="1:40" ht="24.5" thickTop="1" thickBot="1" x14ac:dyDescent="0.55000000000000004">
      <c r="B118" t="s">
        <v>1003</v>
      </c>
      <c r="C118" s="124" t="s">
        <v>2660</v>
      </c>
      <c r="D118" s="125" t="s">
        <v>1017</v>
      </c>
      <c r="E118" s="51" t="s">
        <v>1016</v>
      </c>
      <c r="F118" s="52" t="s">
        <v>988</v>
      </c>
      <c r="G118" s="52">
        <v>7</v>
      </c>
      <c r="H118" s="51"/>
      <c r="I118" s="51"/>
      <c r="J118" s="53"/>
      <c r="K118" s="53"/>
      <c r="L118" s="77" t="str">
        <f>IF(C118="","",_xlfn.CONCAT("            { line: ","""",C118,", ",M118:AN118,""", sC: ","""",B118,"""},"))</f>
        <v xml:space="preserve">            { line: "QUE SOY UN PECADOR., (La,m,20)(Si,7,250)", sC: "as"},</v>
      </c>
      <c r="M118" s="55" t="str">
        <f t="shared" si="343"/>
        <v>(</v>
      </c>
      <c r="N118" s="56" t="str">
        <f t="shared" si="344"/>
        <v>La</v>
      </c>
      <c r="O118" s="57" t="str">
        <f t="shared" si="345"/>
        <v>,</v>
      </c>
      <c r="P118" s="58" t="str">
        <f t="shared" si="346"/>
        <v>m</v>
      </c>
      <c r="Q118" s="59" t="str">
        <f t="shared" si="347"/>
        <v>,</v>
      </c>
      <c r="R118" s="60">
        <f t="shared" si="348"/>
        <v>20</v>
      </c>
      <c r="S118" s="55" t="str">
        <f t="shared" si="349"/>
        <v>)</v>
      </c>
      <c r="T118" s="61" t="str">
        <f t="shared" si="350"/>
        <v>(</v>
      </c>
      <c r="U118" s="62" t="str">
        <f t="shared" si="351"/>
        <v>Si</v>
      </c>
      <c r="V118" s="63" t="str">
        <f t="shared" si="352"/>
        <v>,</v>
      </c>
      <c r="W118" s="64">
        <f t="shared" si="353"/>
        <v>7</v>
      </c>
      <c r="X118" s="63" t="str">
        <f t="shared" si="354"/>
        <v>,</v>
      </c>
      <c r="Y118" s="63">
        <f t="shared" si="355"/>
        <v>250</v>
      </c>
      <c r="Z118" s="55" t="str">
        <f t="shared" si="356"/>
        <v>)</v>
      </c>
      <c r="AA118" s="65" t="str">
        <f t="shared" si="357"/>
        <v/>
      </c>
      <c r="AB118" s="56" t="str">
        <f t="shared" si="358"/>
        <v/>
      </c>
      <c r="AC118" s="66" t="str">
        <f t="shared" si="359"/>
        <v/>
      </c>
      <c r="AD118" s="58" t="str">
        <f t="shared" si="360"/>
        <v/>
      </c>
      <c r="AE118" s="67" t="str">
        <f t="shared" si="361"/>
        <v/>
      </c>
      <c r="AF118" s="60" t="str">
        <f t="shared" si="362"/>
        <v/>
      </c>
      <c r="AG118" s="60" t="str">
        <f t="shared" si="363"/>
        <v/>
      </c>
      <c r="AH118" s="68" t="str">
        <f t="shared" si="364"/>
        <v/>
      </c>
      <c r="AI118" s="69" t="str">
        <f t="shared" si="365"/>
        <v/>
      </c>
      <c r="AJ118" s="63" t="str">
        <f t="shared" si="366"/>
        <v/>
      </c>
      <c r="AK118" s="63" t="str">
        <f t="shared" si="367"/>
        <v/>
      </c>
      <c r="AL118" s="63" t="str">
        <f t="shared" si="368"/>
        <v/>
      </c>
      <c r="AM118" s="63" t="str">
        <f t="shared" si="369"/>
        <v/>
      </c>
      <c r="AN118" s="63" t="str">
        <f t="shared" si="370"/>
        <v/>
      </c>
    </row>
    <row r="119" spans="1:40" ht="26.5" thickTop="1" thickBot="1" x14ac:dyDescent="0.55000000000000004">
      <c r="A119" s="72"/>
      <c r="B119" s="72"/>
      <c r="C119" s="72"/>
      <c r="D119" s="73"/>
      <c r="E119" s="73"/>
      <c r="F119" s="73"/>
      <c r="G119" s="73"/>
      <c r="H119" s="73"/>
      <c r="I119" s="73"/>
      <c r="J119" s="73"/>
      <c r="K119" s="73"/>
      <c r="L119" s="74" t="s">
        <v>997</v>
      </c>
      <c r="M119" s="55"/>
      <c r="N119" s="56"/>
      <c r="O119" s="57"/>
      <c r="P119" s="58"/>
      <c r="Q119" s="59"/>
      <c r="R119" s="60" t="str">
        <f>IF(N119="Do",10,IF(N119="Re",22,IF(N119="Mi",20,IF(N119="Fa",20,IF(N119="Sol",14,IF(N119="La",20,IF(N119="Si",20,IF(N119="Do#",14,IF(N119="Fa#",15,IF(N119="Sol#",20,IF(N119="Si♭",17,"")))))))))))</f>
        <v/>
      </c>
      <c r="S119" s="55"/>
      <c r="T119" s="61"/>
      <c r="U119" s="62"/>
      <c r="V119" s="63"/>
      <c r="W119" s="64"/>
      <c r="X119" s="63"/>
      <c r="Y119" s="63"/>
      <c r="Z119" s="55"/>
      <c r="AA119" s="65"/>
      <c r="AB119" s="56"/>
      <c r="AC119" s="66"/>
      <c r="AD119" s="58"/>
      <c r="AE119" s="67"/>
      <c r="AF119" s="60"/>
      <c r="AG119" s="60"/>
      <c r="AH119" s="68"/>
      <c r="AI119" s="69"/>
      <c r="AJ119" s="63"/>
      <c r="AK119" s="63"/>
      <c r="AL119" s="63"/>
      <c r="AM119" s="63"/>
      <c r="AN119" s="63"/>
    </row>
    <row r="120" spans="1:40" ht="24.5" thickTop="1" thickBot="1" x14ac:dyDescent="0.55000000000000004">
      <c r="B120" t="s">
        <v>1018</v>
      </c>
      <c r="C120" s="124" t="s">
        <v>2578</v>
      </c>
      <c r="D120" s="125" t="s">
        <v>1106</v>
      </c>
      <c r="E120" s="51"/>
      <c r="F120" s="52" t="s">
        <v>988</v>
      </c>
      <c r="G120" s="52">
        <v>7</v>
      </c>
      <c r="H120" s="51"/>
      <c r="I120" s="51"/>
      <c r="J120" s="53"/>
      <c r="K120" s="53"/>
      <c r="L120" s="54" t="str">
        <f t="shared" ref="L120:L121" si="371">IF(C120="","",_xlfn.CONCAT("            { line: ","""",C120,", ",M120:AN120,""", sC: ","""",B120,"""},"))</f>
        <v xml:space="preserve">            { line: "Señor, ten piedad., (Do,,10)(Si,7,250)", sC: "tc"},</v>
      </c>
      <c r="M120" s="55" t="str">
        <f>IF(N120="","","(")</f>
        <v>(</v>
      </c>
      <c r="N120" s="56" t="str">
        <f>IF(D120="","",D120)</f>
        <v>Do</v>
      </c>
      <c r="O120" s="57" t="str">
        <f>IF(N120="","",",")</f>
        <v>,</v>
      </c>
      <c r="P120" s="58" t="str">
        <f>IF(E120="","",E120)</f>
        <v/>
      </c>
      <c r="Q120" s="59" t="str">
        <f>IF(N120="","",",")</f>
        <v>,</v>
      </c>
      <c r="R120" s="60">
        <f t="shared" ref="R120:R121" si="372">IF(N120="Do",10,IF(N120="Re",22,IF(N120="Mi",20,IF(N120="Fa",20,IF(N120="Sol",14,IF(N120="La",20,IF(N120="Si",20,IF(N120="Do#",14,IF(N120="Fa#",15,IF(N120="Sol#",20,IF(N120="Si♭",17,"")))))))))))</f>
        <v>10</v>
      </c>
      <c r="S120" s="55" t="str">
        <f>IF(N120="","",")")</f>
        <v>)</v>
      </c>
      <c r="T120" s="61" t="str">
        <f>IF(U120="","","(")</f>
        <v>(</v>
      </c>
      <c r="U120" s="62" t="str">
        <f>IF(F120="","",F120)</f>
        <v>Si</v>
      </c>
      <c r="V120" s="63" t="str">
        <f>IF(U120="","",",")</f>
        <v>,</v>
      </c>
      <c r="W120" s="64">
        <f>IF(G120="","",G120)</f>
        <v>7</v>
      </c>
      <c r="X120" s="63" t="str">
        <f>IF(U120="","",",")</f>
        <v>,</v>
      </c>
      <c r="Y120" s="63">
        <f>IF(U120="","",250)</f>
        <v>250</v>
      </c>
      <c r="Z120" s="55" t="str">
        <f>IF(U120="","",")")</f>
        <v>)</v>
      </c>
      <c r="AA120" s="65" t="str">
        <f>IF(AB120="","","(")</f>
        <v/>
      </c>
      <c r="AB120" s="56" t="str">
        <f>IF(H120="","",H120)</f>
        <v/>
      </c>
      <c r="AC120" s="66" t="str">
        <f>IF(AB120="","",",")</f>
        <v/>
      </c>
      <c r="AD120" s="58" t="str">
        <f>IF(I120="","",I120)</f>
        <v/>
      </c>
      <c r="AE120" s="67" t="str">
        <f>IF(AB120="","",",")</f>
        <v/>
      </c>
      <c r="AF120" s="60" t="str">
        <f>IF(AB120="","",350)</f>
        <v/>
      </c>
      <c r="AG120" s="60" t="str">
        <f>IF(AB120="","",")")</f>
        <v/>
      </c>
      <c r="AH120" s="68" t="str">
        <f>IF(AI120="","","(")</f>
        <v/>
      </c>
      <c r="AI120" s="69" t="str">
        <f>IF(J120="","",J120)</f>
        <v/>
      </c>
      <c r="AJ120" s="63" t="str">
        <f>IF(AI120="","",",")</f>
        <v/>
      </c>
      <c r="AK120" s="63" t="str">
        <f>IF(K120="","",K120)</f>
        <v/>
      </c>
      <c r="AL120" s="63" t="str">
        <f>IF(AI120="","",",")</f>
        <v/>
      </c>
      <c r="AM120" s="63" t="str">
        <f>IF(AI120="","",450)</f>
        <v/>
      </c>
      <c r="AN120" s="63" t="str">
        <f>IF(AI120="","",")")</f>
        <v/>
      </c>
    </row>
    <row r="121" spans="1:40" ht="24.5" thickTop="1" thickBot="1" x14ac:dyDescent="0.55000000000000004">
      <c r="B121" t="s">
        <v>1001</v>
      </c>
      <c r="C121" s="124" t="s">
        <v>2668</v>
      </c>
      <c r="D121" s="125" t="s">
        <v>1106</v>
      </c>
      <c r="E121" s="51"/>
      <c r="F121" s="52" t="s">
        <v>988</v>
      </c>
      <c r="G121" s="52">
        <v>7</v>
      </c>
      <c r="H121" s="51"/>
      <c r="I121" s="51"/>
      <c r="J121" s="53"/>
      <c r="K121" s="53"/>
      <c r="L121" s="54" t="str">
        <f t="shared" si="371"/>
        <v xml:space="preserve">            { line: "SEÑOR, TEN PIEDAD, (Do,,10)(Si,7,250)", sC: "ta as"},</v>
      </c>
      <c r="M121" s="55" t="str">
        <f>IF(N121="","","(")</f>
        <v>(</v>
      </c>
      <c r="N121" s="56" t="str">
        <f>IF(D121="","",D121)</f>
        <v>Do</v>
      </c>
      <c r="O121" s="57" t="str">
        <f>IF(N121="","",",")</f>
        <v>,</v>
      </c>
      <c r="P121" s="58" t="str">
        <f>IF(E121="","",E121)</f>
        <v/>
      </c>
      <c r="Q121" s="59" t="str">
        <f>IF(N121="","",",")</f>
        <v>,</v>
      </c>
      <c r="R121" s="60">
        <f t="shared" si="372"/>
        <v>10</v>
      </c>
      <c r="S121" s="55" t="str">
        <f>IF(N121="","",")")</f>
        <v>)</v>
      </c>
      <c r="T121" s="61" t="str">
        <f>IF(U121="","","(")</f>
        <v>(</v>
      </c>
      <c r="U121" s="62" t="str">
        <f>IF(F121="","",F121)</f>
        <v>Si</v>
      </c>
      <c r="V121" s="63" t="str">
        <f>IF(U121="","",",")</f>
        <v>,</v>
      </c>
      <c r="W121" s="64">
        <f>IF(G121="","",G121)</f>
        <v>7</v>
      </c>
      <c r="X121" s="63" t="str">
        <f>IF(U121="","",",")</f>
        <v>,</v>
      </c>
      <c r="Y121" s="63">
        <f>IF(U121="","",250)</f>
        <v>250</v>
      </c>
      <c r="Z121" s="55" t="str">
        <f>IF(U121="","",")")</f>
        <v>)</v>
      </c>
      <c r="AA121" s="65" t="str">
        <f>IF(AB121="","","(")</f>
        <v/>
      </c>
      <c r="AB121" s="56" t="str">
        <f>IF(H121="","",H121)</f>
        <v/>
      </c>
      <c r="AC121" s="66" t="str">
        <f>IF(AB121="","",",")</f>
        <v/>
      </c>
      <c r="AD121" s="58" t="str">
        <f>IF(I121="","",I121)</f>
        <v/>
      </c>
      <c r="AE121" s="67" t="str">
        <f>IF(AB121="","",",")</f>
        <v/>
      </c>
      <c r="AF121" s="60" t="str">
        <f>IF(AB121="","",350)</f>
        <v/>
      </c>
      <c r="AG121" s="60" t="str">
        <f>IF(AB121="","",")")</f>
        <v/>
      </c>
      <c r="AH121" s="68" t="str">
        <f>IF(AI121="","","(")</f>
        <v/>
      </c>
      <c r="AI121" s="69" t="str">
        <f>IF(J121="","",J121)</f>
        <v/>
      </c>
      <c r="AJ121" s="63" t="str">
        <f>IF(AI121="","",",")</f>
        <v/>
      </c>
      <c r="AK121" s="63" t="str">
        <f>IF(K121="","",K121)</f>
        <v/>
      </c>
      <c r="AL121" s="63" t="str">
        <f>IF(AI121="","",",")</f>
        <v/>
      </c>
      <c r="AM121" s="63" t="str">
        <f>IF(AI121="","",450)</f>
        <v/>
      </c>
      <c r="AN121" s="63" t="str">
        <f>IF(AI121="","",")")</f>
        <v/>
      </c>
    </row>
    <row r="122" spans="1:40" ht="36.5" thickTop="1" thickBot="1" x14ac:dyDescent="0.55000000000000004">
      <c r="A122" s="75"/>
      <c r="B122" s="75"/>
      <c r="C122" s="75" t="s">
        <v>2401</v>
      </c>
      <c r="D122" s="76"/>
      <c r="E122" s="76"/>
      <c r="F122" s="76"/>
      <c r="G122" s="76"/>
      <c r="H122" s="76"/>
      <c r="I122" s="76"/>
      <c r="J122" s="76"/>
      <c r="K122" s="76"/>
      <c r="L122" s="123" t="s">
        <v>998</v>
      </c>
      <c r="M122" s="126"/>
      <c r="N122" s="56"/>
      <c r="O122" s="127"/>
      <c r="P122" s="58"/>
      <c r="Q122" s="128"/>
      <c r="R122" s="60" t="str">
        <f t="shared" si="35"/>
        <v/>
      </c>
      <c r="S122" s="126"/>
      <c r="T122" s="129"/>
      <c r="U122" s="130"/>
      <c r="V122" s="131"/>
      <c r="W122" s="132"/>
      <c r="X122" s="131"/>
      <c r="Y122" s="131"/>
      <c r="Z122" s="126"/>
      <c r="AA122" s="65"/>
      <c r="AB122" s="56"/>
      <c r="AC122" s="66"/>
      <c r="AD122" s="58"/>
      <c r="AE122" s="67"/>
      <c r="AF122" s="60"/>
      <c r="AG122" s="60"/>
      <c r="AH122" s="65"/>
      <c r="AI122" s="133"/>
      <c r="AJ122" s="131"/>
      <c r="AK122" s="131"/>
      <c r="AL122" s="131"/>
      <c r="AM122" s="131"/>
      <c r="AN122" s="131"/>
    </row>
    <row r="123" spans="1:40" ht="24.5" hidden="1" outlineLevel="1" thickTop="1" thickBot="1" x14ac:dyDescent="0.55000000000000004">
      <c r="C123" s="124"/>
      <c r="D123" s="125"/>
      <c r="E123" s="51"/>
      <c r="F123" s="52"/>
      <c r="G123" s="52"/>
      <c r="H123" s="51"/>
      <c r="I123" s="51"/>
      <c r="J123" s="53"/>
      <c r="K123" s="53"/>
      <c r="L123" s="54" t="str">
        <f t="shared" ref="L123:L165" si="373">IF(C123="","",_xlfn.CONCAT("            { line: ","""",C123,", ",M123:AN123,""", sC: ","""",B123,"""},"))</f>
        <v/>
      </c>
      <c r="M123" s="55" t="str">
        <f t="shared" ref="M123:M165" si="374">IF(N123="","","(")</f>
        <v/>
      </c>
      <c r="N123" s="56" t="str">
        <f t="shared" si="31"/>
        <v/>
      </c>
      <c r="O123" s="57" t="str">
        <f t="shared" ref="O123:O165" si="375">IF(N123="","",",")</f>
        <v/>
      </c>
      <c r="P123" s="58" t="str">
        <f t="shared" si="33"/>
        <v/>
      </c>
      <c r="Q123" s="59" t="str">
        <f t="shared" ref="Q123:Q165" si="376">IF(N123="","",",")</f>
        <v/>
      </c>
      <c r="R123" s="60" t="str">
        <f t="shared" si="35"/>
        <v/>
      </c>
      <c r="S123" s="55" t="str">
        <f t="shared" ref="S123:S165" si="377">IF(N123="","",")")</f>
        <v/>
      </c>
      <c r="T123" s="61" t="str">
        <f t="shared" ref="T123:T165" si="378">IF(U123="","","(")</f>
        <v/>
      </c>
      <c r="U123" s="62" t="str">
        <f t="shared" si="38"/>
        <v/>
      </c>
      <c r="V123" s="63" t="str">
        <f t="shared" ref="V123:V165" si="379">IF(U123="","",",")</f>
        <v/>
      </c>
      <c r="W123" s="64" t="str">
        <f t="shared" si="40"/>
        <v/>
      </c>
      <c r="X123" s="63" t="str">
        <f t="shared" ref="X123:X165" si="380">IF(U123="","",",")</f>
        <v/>
      </c>
      <c r="Y123" s="63" t="str">
        <f t="shared" ref="Y123:Y165" si="381">IF(U123="","",250)</f>
        <v/>
      </c>
      <c r="Z123" s="55" t="str">
        <f t="shared" ref="Z123:Z165" si="382">IF(U123="","",")")</f>
        <v/>
      </c>
      <c r="AA123" s="65" t="str">
        <f t="shared" ref="AA123:AA165" si="383">IF(AB123="","","(")</f>
        <v/>
      </c>
      <c r="AB123" s="56" t="str">
        <f t="shared" si="45"/>
        <v/>
      </c>
      <c r="AC123" s="66" t="str">
        <f t="shared" ref="AC123:AC165" si="384">IF(AB123="","",",")</f>
        <v/>
      </c>
      <c r="AD123" s="58" t="str">
        <f t="shared" ref="AD123:AD165" si="385">IF(I123="","",I123)</f>
        <v/>
      </c>
      <c r="AE123" s="67" t="str">
        <f t="shared" ref="AE123:AE165" si="386">IF(AB123="","",",")</f>
        <v/>
      </c>
      <c r="AF123" s="60" t="str">
        <f t="shared" ref="AF123:AF165" si="387">IF(AB123="","",350)</f>
        <v/>
      </c>
      <c r="AG123" s="60" t="str">
        <f t="shared" ref="AG123:AG165" si="388">IF(AB123="","",")")</f>
        <v/>
      </c>
      <c r="AH123" s="68" t="str">
        <f t="shared" ref="AH123:AH165" si="389">IF(AI123="","","(")</f>
        <v/>
      </c>
      <c r="AI123" s="69" t="str">
        <f t="shared" si="52"/>
        <v/>
      </c>
      <c r="AJ123" s="63" t="str">
        <f t="shared" ref="AJ123:AJ165" si="390">IF(AI123="","",",")</f>
        <v/>
      </c>
      <c r="AK123" s="63" t="str">
        <f t="shared" ref="AK123:AK165" si="391">IF(K123="","",K123)</f>
        <v/>
      </c>
      <c r="AL123" s="63" t="str">
        <f t="shared" ref="AL123:AL165" si="392">IF(AI123="","",",")</f>
        <v/>
      </c>
      <c r="AM123" s="63" t="str">
        <f t="shared" ref="AM123:AM165" si="393">IF(AI123="","",450)</f>
        <v/>
      </c>
      <c r="AN123" s="63" t="str">
        <f t="shared" ref="AN123:AN165" si="394">IF(AI123="","",")")</f>
        <v/>
      </c>
    </row>
    <row r="124" spans="1:40" ht="24.5" hidden="1" outlineLevel="1" thickTop="1" thickBot="1" x14ac:dyDescent="0.55000000000000004">
      <c r="C124" s="124"/>
      <c r="D124" s="125"/>
      <c r="E124" s="51"/>
      <c r="F124" s="52"/>
      <c r="G124" s="52"/>
      <c r="H124" s="51"/>
      <c r="I124" s="51"/>
      <c r="J124" s="53"/>
      <c r="K124" s="53"/>
      <c r="L124" s="54" t="str">
        <f t="shared" si="373"/>
        <v/>
      </c>
      <c r="M124" s="55" t="str">
        <f t="shared" si="374"/>
        <v/>
      </c>
      <c r="N124" s="56" t="str">
        <f t="shared" si="31"/>
        <v/>
      </c>
      <c r="O124" s="57" t="str">
        <f t="shared" si="375"/>
        <v/>
      </c>
      <c r="P124" s="58" t="str">
        <f t="shared" si="33"/>
        <v/>
      </c>
      <c r="Q124" s="59" t="str">
        <f t="shared" si="376"/>
        <v/>
      </c>
      <c r="R124" s="60" t="str">
        <f t="shared" si="35"/>
        <v/>
      </c>
      <c r="S124" s="55" t="str">
        <f t="shared" si="377"/>
        <v/>
      </c>
      <c r="T124" s="61" t="str">
        <f t="shared" si="378"/>
        <v/>
      </c>
      <c r="U124" s="62" t="str">
        <f t="shared" si="38"/>
        <v/>
      </c>
      <c r="V124" s="63" t="str">
        <f t="shared" si="379"/>
        <v/>
      </c>
      <c r="W124" s="64" t="str">
        <f t="shared" si="40"/>
        <v/>
      </c>
      <c r="X124" s="63" t="str">
        <f t="shared" si="380"/>
        <v/>
      </c>
      <c r="Y124" s="63" t="str">
        <f t="shared" si="381"/>
        <v/>
      </c>
      <c r="Z124" s="55" t="str">
        <f t="shared" si="382"/>
        <v/>
      </c>
      <c r="AA124" s="65" t="str">
        <f t="shared" si="383"/>
        <v/>
      </c>
      <c r="AB124" s="56" t="str">
        <f t="shared" si="45"/>
        <v/>
      </c>
      <c r="AC124" s="66" t="str">
        <f t="shared" si="384"/>
        <v/>
      </c>
      <c r="AD124" s="58" t="str">
        <f t="shared" si="385"/>
        <v/>
      </c>
      <c r="AE124" s="67" t="str">
        <f t="shared" si="386"/>
        <v/>
      </c>
      <c r="AF124" s="60" t="str">
        <f t="shared" si="387"/>
        <v/>
      </c>
      <c r="AG124" s="60" t="str">
        <f t="shared" si="388"/>
        <v/>
      </c>
      <c r="AH124" s="68" t="str">
        <f t="shared" si="389"/>
        <v/>
      </c>
      <c r="AI124" s="69" t="str">
        <f t="shared" si="52"/>
        <v/>
      </c>
      <c r="AJ124" s="63" t="str">
        <f t="shared" si="390"/>
        <v/>
      </c>
      <c r="AK124" s="63" t="str">
        <f t="shared" si="391"/>
        <v/>
      </c>
      <c r="AL124" s="63" t="str">
        <f t="shared" si="392"/>
        <v/>
      </c>
      <c r="AM124" s="63" t="str">
        <f t="shared" si="393"/>
        <v/>
      </c>
      <c r="AN124" s="63" t="str">
        <f t="shared" si="394"/>
        <v/>
      </c>
    </row>
    <row r="125" spans="1:40" ht="24.5" hidden="1" outlineLevel="1" thickTop="1" thickBot="1" x14ac:dyDescent="0.55000000000000004">
      <c r="C125" s="124"/>
      <c r="D125" s="125"/>
      <c r="E125" s="51"/>
      <c r="F125" s="52"/>
      <c r="G125" s="52"/>
      <c r="H125" s="51"/>
      <c r="I125" s="51"/>
      <c r="J125" s="53"/>
      <c r="K125" s="53"/>
      <c r="L125" s="54" t="str">
        <f t="shared" si="373"/>
        <v/>
      </c>
      <c r="M125" s="55" t="str">
        <f t="shared" si="374"/>
        <v/>
      </c>
      <c r="N125" s="56" t="str">
        <f t="shared" si="31"/>
        <v/>
      </c>
      <c r="O125" s="57" t="str">
        <f t="shared" si="375"/>
        <v/>
      </c>
      <c r="P125" s="58" t="str">
        <f t="shared" si="33"/>
        <v/>
      </c>
      <c r="Q125" s="59" t="str">
        <f t="shared" si="376"/>
        <v/>
      </c>
      <c r="R125" s="60" t="str">
        <f t="shared" si="35"/>
        <v/>
      </c>
      <c r="S125" s="55" t="str">
        <f t="shared" si="377"/>
        <v/>
      </c>
      <c r="T125" s="61" t="str">
        <f t="shared" si="378"/>
        <v/>
      </c>
      <c r="U125" s="62" t="str">
        <f t="shared" si="38"/>
        <v/>
      </c>
      <c r="V125" s="63" t="str">
        <f t="shared" si="379"/>
        <v/>
      </c>
      <c r="W125" s="64" t="str">
        <f t="shared" si="40"/>
        <v/>
      </c>
      <c r="X125" s="63" t="str">
        <f t="shared" si="380"/>
        <v/>
      </c>
      <c r="Y125" s="63" t="str">
        <f t="shared" si="381"/>
        <v/>
      </c>
      <c r="Z125" s="55" t="str">
        <f t="shared" si="382"/>
        <v/>
      </c>
      <c r="AA125" s="65" t="str">
        <f t="shared" si="383"/>
        <v/>
      </c>
      <c r="AB125" s="56" t="str">
        <f t="shared" si="45"/>
        <v/>
      </c>
      <c r="AC125" s="66" t="str">
        <f t="shared" si="384"/>
        <v/>
      </c>
      <c r="AD125" s="58" t="str">
        <f t="shared" si="385"/>
        <v/>
      </c>
      <c r="AE125" s="67" t="str">
        <f t="shared" si="386"/>
        <v/>
      </c>
      <c r="AF125" s="60" t="str">
        <f t="shared" si="387"/>
        <v/>
      </c>
      <c r="AG125" s="60" t="str">
        <f t="shared" si="388"/>
        <v/>
      </c>
      <c r="AH125" s="68" t="str">
        <f t="shared" si="389"/>
        <v/>
      </c>
      <c r="AI125" s="69" t="str">
        <f t="shared" si="52"/>
        <v/>
      </c>
      <c r="AJ125" s="63" t="str">
        <f t="shared" si="390"/>
        <v/>
      </c>
      <c r="AK125" s="63" t="str">
        <f t="shared" si="391"/>
        <v/>
      </c>
      <c r="AL125" s="63" t="str">
        <f t="shared" si="392"/>
        <v/>
      </c>
      <c r="AM125" s="63" t="str">
        <f t="shared" si="393"/>
        <v/>
      </c>
      <c r="AN125" s="63" t="str">
        <f t="shared" si="394"/>
        <v/>
      </c>
    </row>
    <row r="126" spans="1:40" ht="24.5" hidden="1" outlineLevel="1" thickTop="1" thickBot="1" x14ac:dyDescent="0.55000000000000004">
      <c r="C126" s="124"/>
      <c r="D126" s="125"/>
      <c r="E126" s="51"/>
      <c r="F126" s="52"/>
      <c r="G126" s="52"/>
      <c r="H126" s="51"/>
      <c r="I126" s="51"/>
      <c r="J126" s="53"/>
      <c r="K126" s="53"/>
      <c r="L126" s="54" t="str">
        <f t="shared" si="373"/>
        <v/>
      </c>
      <c r="M126" s="55" t="str">
        <f t="shared" si="374"/>
        <v/>
      </c>
      <c r="N126" s="56" t="str">
        <f t="shared" si="31"/>
        <v/>
      </c>
      <c r="O126" s="57" t="str">
        <f t="shared" si="375"/>
        <v/>
      </c>
      <c r="P126" s="58" t="str">
        <f t="shared" si="33"/>
        <v/>
      </c>
      <c r="Q126" s="59" t="str">
        <f t="shared" si="376"/>
        <v/>
      </c>
      <c r="R126" s="60" t="str">
        <f t="shared" si="35"/>
        <v/>
      </c>
      <c r="S126" s="55" t="str">
        <f t="shared" si="377"/>
        <v/>
      </c>
      <c r="T126" s="61" t="str">
        <f t="shared" si="378"/>
        <v/>
      </c>
      <c r="U126" s="62" t="str">
        <f t="shared" si="38"/>
        <v/>
      </c>
      <c r="V126" s="63" t="str">
        <f t="shared" si="379"/>
        <v/>
      </c>
      <c r="W126" s="64" t="str">
        <f t="shared" si="40"/>
        <v/>
      </c>
      <c r="X126" s="63" t="str">
        <f t="shared" si="380"/>
        <v/>
      </c>
      <c r="Y126" s="63" t="str">
        <f t="shared" si="381"/>
        <v/>
      </c>
      <c r="Z126" s="55" t="str">
        <f t="shared" si="382"/>
        <v/>
      </c>
      <c r="AA126" s="65" t="str">
        <f t="shared" si="383"/>
        <v/>
      </c>
      <c r="AB126" s="56" t="str">
        <f t="shared" si="45"/>
        <v/>
      </c>
      <c r="AC126" s="66" t="str">
        <f t="shared" si="384"/>
        <v/>
      </c>
      <c r="AD126" s="58" t="str">
        <f t="shared" si="385"/>
        <v/>
      </c>
      <c r="AE126" s="67" t="str">
        <f t="shared" si="386"/>
        <v/>
      </c>
      <c r="AF126" s="60" t="str">
        <f t="shared" si="387"/>
        <v/>
      </c>
      <c r="AG126" s="60" t="str">
        <f t="shared" si="388"/>
        <v/>
      </c>
      <c r="AH126" s="68" t="str">
        <f t="shared" si="389"/>
        <v/>
      </c>
      <c r="AI126" s="69" t="str">
        <f t="shared" si="52"/>
        <v/>
      </c>
      <c r="AJ126" s="63" t="str">
        <f t="shared" si="390"/>
        <v/>
      </c>
      <c r="AK126" s="63" t="str">
        <f t="shared" si="391"/>
        <v/>
      </c>
      <c r="AL126" s="63" t="str">
        <f t="shared" si="392"/>
        <v/>
      </c>
      <c r="AM126" s="63" t="str">
        <f t="shared" si="393"/>
        <v/>
      </c>
      <c r="AN126" s="63" t="str">
        <f t="shared" si="394"/>
        <v/>
      </c>
    </row>
    <row r="127" spans="1:40" ht="24.5" hidden="1" outlineLevel="1" thickTop="1" thickBot="1" x14ac:dyDescent="0.55000000000000004">
      <c r="C127" s="124"/>
      <c r="D127" s="125"/>
      <c r="E127" s="51"/>
      <c r="F127" s="52"/>
      <c r="G127" s="52"/>
      <c r="H127" s="51"/>
      <c r="I127" s="51"/>
      <c r="J127" s="53"/>
      <c r="K127" s="53"/>
      <c r="L127" s="54" t="str">
        <f t="shared" si="373"/>
        <v/>
      </c>
      <c r="M127" s="55" t="str">
        <f t="shared" si="374"/>
        <v/>
      </c>
      <c r="N127" s="56" t="str">
        <f t="shared" si="31"/>
        <v/>
      </c>
      <c r="O127" s="57" t="str">
        <f t="shared" si="375"/>
        <v/>
      </c>
      <c r="P127" s="58" t="str">
        <f t="shared" si="33"/>
        <v/>
      </c>
      <c r="Q127" s="59" t="str">
        <f t="shared" si="376"/>
        <v/>
      </c>
      <c r="R127" s="60" t="str">
        <f t="shared" si="35"/>
        <v/>
      </c>
      <c r="S127" s="55" t="str">
        <f t="shared" si="377"/>
        <v/>
      </c>
      <c r="T127" s="61" t="str">
        <f t="shared" si="378"/>
        <v/>
      </c>
      <c r="U127" s="62" t="str">
        <f t="shared" si="38"/>
        <v/>
      </c>
      <c r="V127" s="63" t="str">
        <f t="shared" si="379"/>
        <v/>
      </c>
      <c r="W127" s="64" t="str">
        <f t="shared" si="40"/>
        <v/>
      </c>
      <c r="X127" s="63" t="str">
        <f t="shared" si="380"/>
        <v/>
      </c>
      <c r="Y127" s="63" t="str">
        <f t="shared" si="381"/>
        <v/>
      </c>
      <c r="Z127" s="55" t="str">
        <f t="shared" si="382"/>
        <v/>
      </c>
      <c r="AA127" s="65" t="str">
        <f t="shared" si="383"/>
        <v/>
      </c>
      <c r="AB127" s="56" t="str">
        <f t="shared" si="45"/>
        <v/>
      </c>
      <c r="AC127" s="66" t="str">
        <f t="shared" si="384"/>
        <v/>
      </c>
      <c r="AD127" s="58" t="str">
        <f t="shared" si="385"/>
        <v/>
      </c>
      <c r="AE127" s="67" t="str">
        <f t="shared" si="386"/>
        <v/>
      </c>
      <c r="AF127" s="60" t="str">
        <f t="shared" si="387"/>
        <v/>
      </c>
      <c r="AG127" s="60" t="str">
        <f t="shared" si="388"/>
        <v/>
      </c>
      <c r="AH127" s="68" t="str">
        <f t="shared" si="389"/>
        <v/>
      </c>
      <c r="AI127" s="69" t="str">
        <f t="shared" si="52"/>
        <v/>
      </c>
      <c r="AJ127" s="63" t="str">
        <f t="shared" si="390"/>
        <v/>
      </c>
      <c r="AK127" s="63" t="str">
        <f t="shared" si="391"/>
        <v/>
      </c>
      <c r="AL127" s="63" t="str">
        <f t="shared" si="392"/>
        <v/>
      </c>
      <c r="AM127" s="63" t="str">
        <f t="shared" si="393"/>
        <v/>
      </c>
      <c r="AN127" s="63" t="str">
        <f t="shared" si="394"/>
        <v/>
      </c>
    </row>
    <row r="128" spans="1:40" ht="24.5" hidden="1" outlineLevel="1" thickTop="1" thickBot="1" x14ac:dyDescent="0.55000000000000004">
      <c r="C128" s="124"/>
      <c r="D128" s="125"/>
      <c r="E128" s="51"/>
      <c r="F128" s="52"/>
      <c r="G128" s="52"/>
      <c r="H128" s="51"/>
      <c r="I128" s="51"/>
      <c r="J128" s="53"/>
      <c r="K128" s="53"/>
      <c r="L128" s="54" t="str">
        <f t="shared" si="373"/>
        <v/>
      </c>
      <c r="M128" s="55" t="str">
        <f t="shared" si="374"/>
        <v/>
      </c>
      <c r="N128" s="56" t="str">
        <f t="shared" si="31"/>
        <v/>
      </c>
      <c r="O128" s="57" t="str">
        <f t="shared" si="375"/>
        <v/>
      </c>
      <c r="P128" s="58" t="str">
        <f t="shared" si="33"/>
        <v/>
      </c>
      <c r="Q128" s="59" t="str">
        <f t="shared" si="376"/>
        <v/>
      </c>
      <c r="R128" s="60" t="str">
        <f t="shared" si="35"/>
        <v/>
      </c>
      <c r="S128" s="55" t="str">
        <f t="shared" si="377"/>
        <v/>
      </c>
      <c r="T128" s="61" t="str">
        <f t="shared" si="378"/>
        <v/>
      </c>
      <c r="U128" s="62" t="str">
        <f t="shared" si="38"/>
        <v/>
      </c>
      <c r="V128" s="63" t="str">
        <f t="shared" si="379"/>
        <v/>
      </c>
      <c r="W128" s="64" t="str">
        <f t="shared" si="40"/>
        <v/>
      </c>
      <c r="X128" s="63" t="str">
        <f t="shared" si="380"/>
        <v/>
      </c>
      <c r="Y128" s="63" t="str">
        <f t="shared" si="381"/>
        <v/>
      </c>
      <c r="Z128" s="55" t="str">
        <f t="shared" si="382"/>
        <v/>
      </c>
      <c r="AA128" s="65" t="str">
        <f t="shared" si="383"/>
        <v/>
      </c>
      <c r="AB128" s="56" t="str">
        <f t="shared" si="45"/>
        <v/>
      </c>
      <c r="AC128" s="66" t="str">
        <f t="shared" si="384"/>
        <v/>
      </c>
      <c r="AD128" s="58" t="str">
        <f t="shared" si="385"/>
        <v/>
      </c>
      <c r="AE128" s="67" t="str">
        <f t="shared" si="386"/>
        <v/>
      </c>
      <c r="AF128" s="60" t="str">
        <f t="shared" si="387"/>
        <v/>
      </c>
      <c r="AG128" s="60" t="str">
        <f t="shared" si="388"/>
        <v/>
      </c>
      <c r="AH128" s="68" t="str">
        <f t="shared" si="389"/>
        <v/>
      </c>
      <c r="AI128" s="69" t="str">
        <f t="shared" si="52"/>
        <v/>
      </c>
      <c r="AJ128" s="63" t="str">
        <f t="shared" si="390"/>
        <v/>
      </c>
      <c r="AK128" s="63" t="str">
        <f t="shared" si="391"/>
        <v/>
      </c>
      <c r="AL128" s="63" t="str">
        <f t="shared" si="392"/>
        <v/>
      </c>
      <c r="AM128" s="63" t="str">
        <f t="shared" si="393"/>
        <v/>
      </c>
      <c r="AN128" s="63" t="str">
        <f t="shared" si="394"/>
        <v/>
      </c>
    </row>
    <row r="129" spans="3:40" ht="24.5" hidden="1" outlineLevel="1" thickTop="1" thickBot="1" x14ac:dyDescent="0.55000000000000004">
      <c r="C129" s="124"/>
      <c r="D129" s="125"/>
      <c r="E129" s="51"/>
      <c r="F129" s="52"/>
      <c r="G129" s="52"/>
      <c r="H129" s="51"/>
      <c r="I129" s="51"/>
      <c r="J129" s="53"/>
      <c r="K129" s="53"/>
      <c r="L129" s="54" t="str">
        <f t="shared" si="373"/>
        <v/>
      </c>
      <c r="M129" s="55" t="str">
        <f t="shared" si="374"/>
        <v/>
      </c>
      <c r="N129" s="56" t="str">
        <f t="shared" si="31"/>
        <v/>
      </c>
      <c r="O129" s="57" t="str">
        <f t="shared" si="375"/>
        <v/>
      </c>
      <c r="P129" s="58" t="str">
        <f t="shared" si="33"/>
        <v/>
      </c>
      <c r="Q129" s="59" t="str">
        <f t="shared" si="376"/>
        <v/>
      </c>
      <c r="R129" s="60" t="str">
        <f t="shared" si="35"/>
        <v/>
      </c>
      <c r="S129" s="55" t="str">
        <f t="shared" si="377"/>
        <v/>
      </c>
      <c r="T129" s="61" t="str">
        <f t="shared" si="378"/>
        <v/>
      </c>
      <c r="U129" s="62" t="str">
        <f t="shared" si="38"/>
        <v/>
      </c>
      <c r="V129" s="63" t="str">
        <f t="shared" si="379"/>
        <v/>
      </c>
      <c r="W129" s="64" t="str">
        <f t="shared" si="40"/>
        <v/>
      </c>
      <c r="X129" s="63" t="str">
        <f t="shared" si="380"/>
        <v/>
      </c>
      <c r="Y129" s="63" t="str">
        <f t="shared" si="381"/>
        <v/>
      </c>
      <c r="Z129" s="55" t="str">
        <f t="shared" si="382"/>
        <v/>
      </c>
      <c r="AA129" s="65" t="str">
        <f t="shared" si="383"/>
        <v/>
      </c>
      <c r="AB129" s="56" t="str">
        <f t="shared" si="45"/>
        <v/>
      </c>
      <c r="AC129" s="66" t="str">
        <f t="shared" si="384"/>
        <v/>
      </c>
      <c r="AD129" s="58" t="str">
        <f t="shared" si="385"/>
        <v/>
      </c>
      <c r="AE129" s="67" t="str">
        <f t="shared" si="386"/>
        <v/>
      </c>
      <c r="AF129" s="60" t="str">
        <f t="shared" si="387"/>
        <v/>
      </c>
      <c r="AG129" s="60" t="str">
        <f t="shared" si="388"/>
        <v/>
      </c>
      <c r="AH129" s="68" t="str">
        <f t="shared" si="389"/>
        <v/>
      </c>
      <c r="AI129" s="69" t="str">
        <f t="shared" si="52"/>
        <v/>
      </c>
      <c r="AJ129" s="63" t="str">
        <f t="shared" si="390"/>
        <v/>
      </c>
      <c r="AK129" s="63" t="str">
        <f t="shared" si="391"/>
        <v/>
      </c>
      <c r="AL129" s="63" t="str">
        <f t="shared" si="392"/>
        <v/>
      </c>
      <c r="AM129" s="63" t="str">
        <f t="shared" si="393"/>
        <v/>
      </c>
      <c r="AN129" s="63" t="str">
        <f t="shared" si="394"/>
        <v/>
      </c>
    </row>
    <row r="130" spans="3:40" ht="24.5" hidden="1" outlineLevel="1" thickTop="1" thickBot="1" x14ac:dyDescent="0.55000000000000004">
      <c r="C130" s="124"/>
      <c r="D130" s="125"/>
      <c r="E130" s="51"/>
      <c r="F130" s="52"/>
      <c r="G130" s="52"/>
      <c r="H130" s="51"/>
      <c r="I130" s="51"/>
      <c r="J130" s="53"/>
      <c r="K130" s="53"/>
      <c r="L130" s="54" t="str">
        <f t="shared" si="373"/>
        <v/>
      </c>
      <c r="M130" s="55" t="str">
        <f t="shared" si="374"/>
        <v/>
      </c>
      <c r="N130" s="56" t="str">
        <f t="shared" si="31"/>
        <v/>
      </c>
      <c r="O130" s="57" t="str">
        <f t="shared" si="375"/>
        <v/>
      </c>
      <c r="P130" s="58" t="str">
        <f t="shared" si="33"/>
        <v/>
      </c>
      <c r="Q130" s="59" t="str">
        <f t="shared" si="376"/>
        <v/>
      </c>
      <c r="R130" s="60" t="str">
        <f t="shared" si="35"/>
        <v/>
      </c>
      <c r="S130" s="55" t="str">
        <f t="shared" si="377"/>
        <v/>
      </c>
      <c r="T130" s="61" t="str">
        <f t="shared" si="378"/>
        <v/>
      </c>
      <c r="U130" s="62" t="str">
        <f t="shared" si="38"/>
        <v/>
      </c>
      <c r="V130" s="63" t="str">
        <f t="shared" si="379"/>
        <v/>
      </c>
      <c r="W130" s="64" t="str">
        <f t="shared" si="40"/>
        <v/>
      </c>
      <c r="X130" s="63" t="str">
        <f t="shared" si="380"/>
        <v/>
      </c>
      <c r="Y130" s="63" t="str">
        <f t="shared" si="381"/>
        <v/>
      </c>
      <c r="Z130" s="55" t="str">
        <f t="shared" si="382"/>
        <v/>
      </c>
      <c r="AA130" s="65" t="str">
        <f t="shared" si="383"/>
        <v/>
      </c>
      <c r="AB130" s="56" t="str">
        <f t="shared" si="45"/>
        <v/>
      </c>
      <c r="AC130" s="66" t="str">
        <f t="shared" si="384"/>
        <v/>
      </c>
      <c r="AD130" s="58" t="str">
        <f t="shared" si="385"/>
        <v/>
      </c>
      <c r="AE130" s="67" t="str">
        <f t="shared" si="386"/>
        <v/>
      </c>
      <c r="AF130" s="60" t="str">
        <f t="shared" si="387"/>
        <v/>
      </c>
      <c r="AG130" s="60" t="str">
        <f t="shared" si="388"/>
        <v/>
      </c>
      <c r="AH130" s="68" t="str">
        <f t="shared" si="389"/>
        <v/>
      </c>
      <c r="AI130" s="69" t="str">
        <f t="shared" si="52"/>
        <v/>
      </c>
      <c r="AJ130" s="63" t="str">
        <f t="shared" si="390"/>
        <v/>
      </c>
      <c r="AK130" s="63" t="str">
        <f t="shared" si="391"/>
        <v/>
      </c>
      <c r="AL130" s="63" t="str">
        <f t="shared" si="392"/>
        <v/>
      </c>
      <c r="AM130" s="63" t="str">
        <f t="shared" si="393"/>
        <v/>
      </c>
      <c r="AN130" s="63" t="str">
        <f t="shared" si="394"/>
        <v/>
      </c>
    </row>
    <row r="131" spans="3:40" ht="24.5" hidden="1" outlineLevel="1" thickTop="1" thickBot="1" x14ac:dyDescent="0.55000000000000004">
      <c r="C131" s="124"/>
      <c r="D131" s="125"/>
      <c r="E131" s="51"/>
      <c r="F131" s="52"/>
      <c r="G131" s="52"/>
      <c r="H131" s="51"/>
      <c r="I131" s="51"/>
      <c r="J131" s="53"/>
      <c r="K131" s="53"/>
      <c r="L131" s="54" t="str">
        <f t="shared" si="373"/>
        <v/>
      </c>
      <c r="M131" s="55" t="str">
        <f t="shared" si="374"/>
        <v/>
      </c>
      <c r="N131" s="56" t="str">
        <f t="shared" si="31"/>
        <v/>
      </c>
      <c r="O131" s="57" t="str">
        <f t="shared" si="375"/>
        <v/>
      </c>
      <c r="P131" s="58" t="str">
        <f t="shared" si="33"/>
        <v/>
      </c>
      <c r="Q131" s="59" t="str">
        <f t="shared" si="376"/>
        <v/>
      </c>
      <c r="R131" s="60" t="str">
        <f t="shared" si="35"/>
        <v/>
      </c>
      <c r="S131" s="55" t="str">
        <f t="shared" si="377"/>
        <v/>
      </c>
      <c r="T131" s="61" t="str">
        <f t="shared" si="378"/>
        <v/>
      </c>
      <c r="U131" s="62" t="str">
        <f t="shared" si="38"/>
        <v/>
      </c>
      <c r="V131" s="63" t="str">
        <f t="shared" si="379"/>
        <v/>
      </c>
      <c r="W131" s="64" t="str">
        <f t="shared" si="40"/>
        <v/>
      </c>
      <c r="X131" s="63" t="str">
        <f t="shared" si="380"/>
        <v/>
      </c>
      <c r="Y131" s="63" t="str">
        <f t="shared" si="381"/>
        <v/>
      </c>
      <c r="Z131" s="55" t="str">
        <f t="shared" si="382"/>
        <v/>
      </c>
      <c r="AA131" s="65" t="str">
        <f t="shared" si="383"/>
        <v/>
      </c>
      <c r="AB131" s="56" t="str">
        <f t="shared" si="45"/>
        <v/>
      </c>
      <c r="AC131" s="66" t="str">
        <f t="shared" si="384"/>
        <v/>
      </c>
      <c r="AD131" s="58" t="str">
        <f t="shared" si="385"/>
        <v/>
      </c>
      <c r="AE131" s="67" t="str">
        <f t="shared" si="386"/>
        <v/>
      </c>
      <c r="AF131" s="60" t="str">
        <f t="shared" si="387"/>
        <v/>
      </c>
      <c r="AG131" s="60" t="str">
        <f t="shared" si="388"/>
        <v/>
      </c>
      <c r="AH131" s="68" t="str">
        <f t="shared" si="389"/>
        <v/>
      </c>
      <c r="AI131" s="69" t="str">
        <f t="shared" si="52"/>
        <v/>
      </c>
      <c r="AJ131" s="63" t="str">
        <f t="shared" si="390"/>
        <v/>
      </c>
      <c r="AK131" s="63" t="str">
        <f t="shared" si="391"/>
        <v/>
      </c>
      <c r="AL131" s="63" t="str">
        <f t="shared" si="392"/>
        <v/>
      </c>
      <c r="AM131" s="63" t="str">
        <f t="shared" si="393"/>
        <v/>
      </c>
      <c r="AN131" s="63" t="str">
        <f t="shared" si="394"/>
        <v/>
      </c>
    </row>
    <row r="132" spans="3:40" ht="24.5" hidden="1" outlineLevel="1" thickTop="1" thickBot="1" x14ac:dyDescent="0.55000000000000004">
      <c r="C132" s="124"/>
      <c r="D132" s="125"/>
      <c r="E132" s="51"/>
      <c r="F132" s="52"/>
      <c r="G132" s="52"/>
      <c r="H132" s="51"/>
      <c r="I132" s="51"/>
      <c r="J132" s="53"/>
      <c r="K132" s="53"/>
      <c r="L132" s="54" t="str">
        <f t="shared" si="373"/>
        <v/>
      </c>
      <c r="M132" s="55" t="str">
        <f t="shared" si="374"/>
        <v/>
      </c>
      <c r="N132" s="56" t="str">
        <f t="shared" si="31"/>
        <v/>
      </c>
      <c r="O132" s="57" t="str">
        <f t="shared" si="375"/>
        <v/>
      </c>
      <c r="P132" s="58" t="str">
        <f t="shared" si="33"/>
        <v/>
      </c>
      <c r="Q132" s="59" t="str">
        <f t="shared" si="376"/>
        <v/>
      </c>
      <c r="R132" s="60" t="str">
        <f t="shared" si="35"/>
        <v/>
      </c>
      <c r="S132" s="55" t="str">
        <f t="shared" si="377"/>
        <v/>
      </c>
      <c r="T132" s="61" t="str">
        <f t="shared" si="378"/>
        <v/>
      </c>
      <c r="U132" s="62" t="str">
        <f t="shared" si="38"/>
        <v/>
      </c>
      <c r="V132" s="63" t="str">
        <f t="shared" si="379"/>
        <v/>
      </c>
      <c r="W132" s="64" t="str">
        <f t="shared" si="40"/>
        <v/>
      </c>
      <c r="X132" s="63" t="str">
        <f t="shared" si="380"/>
        <v/>
      </c>
      <c r="Y132" s="63" t="str">
        <f t="shared" si="381"/>
        <v/>
      </c>
      <c r="Z132" s="55" t="str">
        <f t="shared" si="382"/>
        <v/>
      </c>
      <c r="AA132" s="65" t="str">
        <f t="shared" si="383"/>
        <v/>
      </c>
      <c r="AB132" s="56" t="str">
        <f t="shared" si="45"/>
        <v/>
      </c>
      <c r="AC132" s="66" t="str">
        <f t="shared" si="384"/>
        <v/>
      </c>
      <c r="AD132" s="58" t="str">
        <f t="shared" si="385"/>
        <v/>
      </c>
      <c r="AE132" s="67" t="str">
        <f t="shared" si="386"/>
        <v/>
      </c>
      <c r="AF132" s="60" t="str">
        <f t="shared" si="387"/>
        <v/>
      </c>
      <c r="AG132" s="60" t="str">
        <f t="shared" si="388"/>
        <v/>
      </c>
      <c r="AH132" s="68" t="str">
        <f t="shared" si="389"/>
        <v/>
      </c>
      <c r="AI132" s="69" t="str">
        <f t="shared" si="52"/>
        <v/>
      </c>
      <c r="AJ132" s="63" t="str">
        <f t="shared" si="390"/>
        <v/>
      </c>
      <c r="AK132" s="63" t="str">
        <f t="shared" si="391"/>
        <v/>
      </c>
      <c r="AL132" s="63" t="str">
        <f t="shared" si="392"/>
        <v/>
      </c>
      <c r="AM132" s="63" t="str">
        <f t="shared" si="393"/>
        <v/>
      </c>
      <c r="AN132" s="63" t="str">
        <f t="shared" si="394"/>
        <v/>
      </c>
    </row>
    <row r="133" spans="3:40" ht="24.5" hidden="1" outlineLevel="1" thickTop="1" thickBot="1" x14ac:dyDescent="0.55000000000000004">
      <c r="C133" s="124"/>
      <c r="D133" s="125"/>
      <c r="E133" s="51"/>
      <c r="F133" s="52"/>
      <c r="G133" s="52"/>
      <c r="H133" s="51"/>
      <c r="I133" s="51"/>
      <c r="J133" s="53"/>
      <c r="K133" s="53"/>
      <c r="L133" s="54" t="str">
        <f t="shared" si="373"/>
        <v/>
      </c>
      <c r="M133" s="55" t="str">
        <f t="shared" si="374"/>
        <v/>
      </c>
      <c r="N133" s="56" t="str">
        <f t="shared" si="31"/>
        <v/>
      </c>
      <c r="O133" s="57" t="str">
        <f t="shared" si="375"/>
        <v/>
      </c>
      <c r="P133" s="58" t="str">
        <f t="shared" si="33"/>
        <v/>
      </c>
      <c r="Q133" s="59" t="str">
        <f t="shared" si="376"/>
        <v/>
      </c>
      <c r="R133" s="60" t="str">
        <f t="shared" si="35"/>
        <v/>
      </c>
      <c r="S133" s="55" t="str">
        <f t="shared" si="377"/>
        <v/>
      </c>
      <c r="T133" s="61" t="str">
        <f t="shared" si="378"/>
        <v/>
      </c>
      <c r="U133" s="62" t="str">
        <f t="shared" si="38"/>
        <v/>
      </c>
      <c r="V133" s="63" t="str">
        <f t="shared" si="379"/>
        <v/>
      </c>
      <c r="W133" s="64" t="str">
        <f t="shared" si="40"/>
        <v/>
      </c>
      <c r="X133" s="63" t="str">
        <f t="shared" si="380"/>
        <v/>
      </c>
      <c r="Y133" s="63" t="str">
        <f t="shared" si="381"/>
        <v/>
      </c>
      <c r="Z133" s="55" t="str">
        <f t="shared" si="382"/>
        <v/>
      </c>
      <c r="AA133" s="65" t="str">
        <f t="shared" si="383"/>
        <v/>
      </c>
      <c r="AB133" s="56" t="str">
        <f t="shared" si="45"/>
        <v/>
      </c>
      <c r="AC133" s="66" t="str">
        <f t="shared" si="384"/>
        <v/>
      </c>
      <c r="AD133" s="58" t="str">
        <f t="shared" si="385"/>
        <v/>
      </c>
      <c r="AE133" s="67" t="str">
        <f t="shared" si="386"/>
        <v/>
      </c>
      <c r="AF133" s="60" t="str">
        <f t="shared" si="387"/>
        <v/>
      </c>
      <c r="AG133" s="60" t="str">
        <f t="shared" si="388"/>
        <v/>
      </c>
      <c r="AH133" s="68" t="str">
        <f t="shared" si="389"/>
        <v/>
      </c>
      <c r="AI133" s="69" t="str">
        <f t="shared" si="52"/>
        <v/>
      </c>
      <c r="AJ133" s="63" t="str">
        <f t="shared" si="390"/>
        <v/>
      </c>
      <c r="AK133" s="63" t="str">
        <f t="shared" si="391"/>
        <v/>
      </c>
      <c r="AL133" s="63" t="str">
        <f t="shared" si="392"/>
        <v/>
      </c>
      <c r="AM133" s="63" t="str">
        <f t="shared" si="393"/>
        <v/>
      </c>
      <c r="AN133" s="63" t="str">
        <f t="shared" si="394"/>
        <v/>
      </c>
    </row>
    <row r="134" spans="3:40" ht="24.5" hidden="1" outlineLevel="1" thickTop="1" thickBot="1" x14ac:dyDescent="0.55000000000000004">
      <c r="C134" s="124"/>
      <c r="D134" s="125"/>
      <c r="E134" s="51"/>
      <c r="F134" s="52"/>
      <c r="G134" s="52"/>
      <c r="H134" s="51"/>
      <c r="I134" s="51"/>
      <c r="J134" s="53"/>
      <c r="K134" s="53"/>
      <c r="L134" s="54" t="str">
        <f t="shared" si="373"/>
        <v/>
      </c>
      <c r="M134" s="55" t="str">
        <f t="shared" si="374"/>
        <v/>
      </c>
      <c r="N134" s="56" t="str">
        <f t="shared" si="31"/>
        <v/>
      </c>
      <c r="O134" s="57" t="str">
        <f t="shared" si="375"/>
        <v/>
      </c>
      <c r="P134" s="58" t="str">
        <f t="shared" si="33"/>
        <v/>
      </c>
      <c r="Q134" s="59" t="str">
        <f t="shared" si="376"/>
        <v/>
      </c>
      <c r="R134" s="60" t="str">
        <f t="shared" si="35"/>
        <v/>
      </c>
      <c r="S134" s="55" t="str">
        <f t="shared" si="377"/>
        <v/>
      </c>
      <c r="T134" s="61" t="str">
        <f t="shared" si="378"/>
        <v/>
      </c>
      <c r="U134" s="62" t="str">
        <f t="shared" si="38"/>
        <v/>
      </c>
      <c r="V134" s="63" t="str">
        <f t="shared" si="379"/>
        <v/>
      </c>
      <c r="W134" s="64" t="str">
        <f t="shared" si="40"/>
        <v/>
      </c>
      <c r="X134" s="63" t="str">
        <f t="shared" si="380"/>
        <v/>
      </c>
      <c r="Y134" s="63" t="str">
        <f t="shared" si="381"/>
        <v/>
      </c>
      <c r="Z134" s="55" t="str">
        <f t="shared" si="382"/>
        <v/>
      </c>
      <c r="AA134" s="65" t="str">
        <f t="shared" si="383"/>
        <v/>
      </c>
      <c r="AB134" s="56" t="str">
        <f t="shared" si="45"/>
        <v/>
      </c>
      <c r="AC134" s="66" t="str">
        <f t="shared" si="384"/>
        <v/>
      </c>
      <c r="AD134" s="58" t="str">
        <f t="shared" si="385"/>
        <v/>
      </c>
      <c r="AE134" s="67" t="str">
        <f t="shared" si="386"/>
        <v/>
      </c>
      <c r="AF134" s="60" t="str">
        <f t="shared" si="387"/>
        <v/>
      </c>
      <c r="AG134" s="60" t="str">
        <f t="shared" si="388"/>
        <v/>
      </c>
      <c r="AH134" s="68" t="str">
        <f t="shared" si="389"/>
        <v/>
      </c>
      <c r="AI134" s="69" t="str">
        <f t="shared" si="52"/>
        <v/>
      </c>
      <c r="AJ134" s="63" t="str">
        <f t="shared" si="390"/>
        <v/>
      </c>
      <c r="AK134" s="63" t="str">
        <f t="shared" si="391"/>
        <v/>
      </c>
      <c r="AL134" s="63" t="str">
        <f t="shared" si="392"/>
        <v/>
      </c>
      <c r="AM134" s="63" t="str">
        <f t="shared" si="393"/>
        <v/>
      </c>
      <c r="AN134" s="63" t="str">
        <f t="shared" si="394"/>
        <v/>
      </c>
    </row>
    <row r="135" spans="3:40" ht="24.5" hidden="1" outlineLevel="1" thickTop="1" thickBot="1" x14ac:dyDescent="0.55000000000000004">
      <c r="C135" s="124"/>
      <c r="D135" s="125"/>
      <c r="E135" s="51"/>
      <c r="F135" s="52"/>
      <c r="G135" s="52"/>
      <c r="H135" s="51"/>
      <c r="I135" s="51"/>
      <c r="J135" s="53"/>
      <c r="K135" s="53"/>
      <c r="L135" s="54" t="str">
        <f t="shared" si="373"/>
        <v/>
      </c>
      <c r="M135" s="55" t="str">
        <f t="shared" si="374"/>
        <v/>
      </c>
      <c r="N135" s="56" t="str">
        <f t="shared" si="31"/>
        <v/>
      </c>
      <c r="O135" s="57" t="str">
        <f t="shared" si="375"/>
        <v/>
      </c>
      <c r="P135" s="58" t="str">
        <f t="shared" si="33"/>
        <v/>
      </c>
      <c r="Q135" s="59" t="str">
        <f t="shared" si="376"/>
        <v/>
      </c>
      <c r="R135" s="60" t="str">
        <f t="shared" si="35"/>
        <v/>
      </c>
      <c r="S135" s="55" t="str">
        <f t="shared" si="377"/>
        <v/>
      </c>
      <c r="T135" s="61" t="str">
        <f t="shared" si="378"/>
        <v/>
      </c>
      <c r="U135" s="62" t="str">
        <f t="shared" si="38"/>
        <v/>
      </c>
      <c r="V135" s="63" t="str">
        <f t="shared" si="379"/>
        <v/>
      </c>
      <c r="W135" s="64" t="str">
        <f t="shared" si="40"/>
        <v/>
      </c>
      <c r="X135" s="63" t="str">
        <f t="shared" si="380"/>
        <v/>
      </c>
      <c r="Y135" s="63" t="str">
        <f t="shared" si="381"/>
        <v/>
      </c>
      <c r="Z135" s="55" t="str">
        <f t="shared" si="382"/>
        <v/>
      </c>
      <c r="AA135" s="65" t="str">
        <f t="shared" si="383"/>
        <v/>
      </c>
      <c r="AB135" s="56" t="str">
        <f t="shared" si="45"/>
        <v/>
      </c>
      <c r="AC135" s="66" t="str">
        <f t="shared" si="384"/>
        <v/>
      </c>
      <c r="AD135" s="58" t="str">
        <f t="shared" si="385"/>
        <v/>
      </c>
      <c r="AE135" s="67" t="str">
        <f t="shared" si="386"/>
        <v/>
      </c>
      <c r="AF135" s="60" t="str">
        <f t="shared" si="387"/>
        <v/>
      </c>
      <c r="AG135" s="60" t="str">
        <f t="shared" si="388"/>
        <v/>
      </c>
      <c r="AH135" s="68" t="str">
        <f t="shared" si="389"/>
        <v/>
      </c>
      <c r="AI135" s="69" t="str">
        <f t="shared" si="52"/>
        <v/>
      </c>
      <c r="AJ135" s="63" t="str">
        <f t="shared" si="390"/>
        <v/>
      </c>
      <c r="AK135" s="63" t="str">
        <f t="shared" si="391"/>
        <v/>
      </c>
      <c r="AL135" s="63" t="str">
        <f t="shared" si="392"/>
        <v/>
      </c>
      <c r="AM135" s="63" t="str">
        <f t="shared" si="393"/>
        <v/>
      </c>
      <c r="AN135" s="63" t="str">
        <f t="shared" si="394"/>
        <v/>
      </c>
    </row>
    <row r="136" spans="3:40" ht="24.5" hidden="1" outlineLevel="1" thickTop="1" thickBot="1" x14ac:dyDescent="0.55000000000000004">
      <c r="C136" s="124"/>
      <c r="D136" s="125"/>
      <c r="E136" s="51"/>
      <c r="F136" s="52"/>
      <c r="G136" s="52"/>
      <c r="H136" s="51"/>
      <c r="I136" s="51"/>
      <c r="J136" s="53"/>
      <c r="K136" s="53"/>
      <c r="L136" s="54" t="str">
        <f t="shared" si="373"/>
        <v/>
      </c>
      <c r="M136" s="55" t="str">
        <f t="shared" si="374"/>
        <v/>
      </c>
      <c r="N136" s="56" t="str">
        <f t="shared" si="31"/>
        <v/>
      </c>
      <c r="O136" s="57" t="str">
        <f t="shared" si="375"/>
        <v/>
      </c>
      <c r="P136" s="58" t="str">
        <f t="shared" si="33"/>
        <v/>
      </c>
      <c r="Q136" s="59" t="str">
        <f t="shared" si="376"/>
        <v/>
      </c>
      <c r="R136" s="60" t="str">
        <f t="shared" si="35"/>
        <v/>
      </c>
      <c r="S136" s="55" t="str">
        <f t="shared" si="377"/>
        <v/>
      </c>
      <c r="T136" s="61" t="str">
        <f t="shared" si="378"/>
        <v/>
      </c>
      <c r="U136" s="62" t="str">
        <f t="shared" si="38"/>
        <v/>
      </c>
      <c r="V136" s="63" t="str">
        <f t="shared" si="379"/>
        <v/>
      </c>
      <c r="W136" s="64" t="str">
        <f t="shared" si="40"/>
        <v/>
      </c>
      <c r="X136" s="63" t="str">
        <f t="shared" si="380"/>
        <v/>
      </c>
      <c r="Y136" s="63" t="str">
        <f t="shared" si="381"/>
        <v/>
      </c>
      <c r="Z136" s="55" t="str">
        <f t="shared" si="382"/>
        <v/>
      </c>
      <c r="AA136" s="65" t="str">
        <f t="shared" si="383"/>
        <v/>
      </c>
      <c r="AB136" s="56" t="str">
        <f t="shared" si="45"/>
        <v/>
      </c>
      <c r="AC136" s="66" t="str">
        <f t="shared" si="384"/>
        <v/>
      </c>
      <c r="AD136" s="58" t="str">
        <f t="shared" si="385"/>
        <v/>
      </c>
      <c r="AE136" s="67" t="str">
        <f t="shared" si="386"/>
        <v/>
      </c>
      <c r="AF136" s="60" t="str">
        <f t="shared" si="387"/>
        <v/>
      </c>
      <c r="AG136" s="60" t="str">
        <f t="shared" si="388"/>
        <v/>
      </c>
      <c r="AH136" s="68" t="str">
        <f t="shared" si="389"/>
        <v/>
      </c>
      <c r="AI136" s="69" t="str">
        <f t="shared" si="52"/>
        <v/>
      </c>
      <c r="AJ136" s="63" t="str">
        <f t="shared" si="390"/>
        <v/>
      </c>
      <c r="AK136" s="63" t="str">
        <f t="shared" si="391"/>
        <v/>
      </c>
      <c r="AL136" s="63" t="str">
        <f t="shared" si="392"/>
        <v/>
      </c>
      <c r="AM136" s="63" t="str">
        <f t="shared" si="393"/>
        <v/>
      </c>
      <c r="AN136" s="63" t="str">
        <f t="shared" si="394"/>
        <v/>
      </c>
    </row>
    <row r="137" spans="3:40" ht="24.5" hidden="1" outlineLevel="1" thickTop="1" thickBot="1" x14ac:dyDescent="0.55000000000000004">
      <c r="C137" s="124"/>
      <c r="D137" s="125"/>
      <c r="E137" s="51"/>
      <c r="F137" s="52"/>
      <c r="G137" s="52"/>
      <c r="H137" s="51"/>
      <c r="I137" s="51"/>
      <c r="J137" s="53"/>
      <c r="K137" s="53"/>
      <c r="L137" s="54" t="str">
        <f t="shared" si="373"/>
        <v/>
      </c>
      <c r="M137" s="55" t="str">
        <f t="shared" si="374"/>
        <v/>
      </c>
      <c r="N137" s="56" t="str">
        <f t="shared" si="31"/>
        <v/>
      </c>
      <c r="O137" s="57" t="str">
        <f t="shared" si="375"/>
        <v/>
      </c>
      <c r="P137" s="58" t="str">
        <f t="shared" si="33"/>
        <v/>
      </c>
      <c r="Q137" s="59" t="str">
        <f t="shared" si="376"/>
        <v/>
      </c>
      <c r="R137" s="60" t="str">
        <f t="shared" si="35"/>
        <v/>
      </c>
      <c r="S137" s="55" t="str">
        <f t="shared" si="377"/>
        <v/>
      </c>
      <c r="T137" s="61" t="str">
        <f t="shared" si="378"/>
        <v/>
      </c>
      <c r="U137" s="62" t="str">
        <f t="shared" si="38"/>
        <v/>
      </c>
      <c r="V137" s="63" t="str">
        <f t="shared" si="379"/>
        <v/>
      </c>
      <c r="W137" s="64" t="str">
        <f t="shared" si="40"/>
        <v/>
      </c>
      <c r="X137" s="63" t="str">
        <f t="shared" si="380"/>
        <v/>
      </c>
      <c r="Y137" s="63" t="str">
        <f t="shared" si="381"/>
        <v/>
      </c>
      <c r="Z137" s="55" t="str">
        <f t="shared" si="382"/>
        <v/>
      </c>
      <c r="AA137" s="65" t="str">
        <f t="shared" si="383"/>
        <v/>
      </c>
      <c r="AB137" s="56" t="str">
        <f t="shared" si="45"/>
        <v/>
      </c>
      <c r="AC137" s="66" t="str">
        <f t="shared" si="384"/>
        <v/>
      </c>
      <c r="AD137" s="58" t="str">
        <f t="shared" si="385"/>
        <v/>
      </c>
      <c r="AE137" s="67" t="str">
        <f t="shared" si="386"/>
        <v/>
      </c>
      <c r="AF137" s="60" t="str">
        <f t="shared" si="387"/>
        <v/>
      </c>
      <c r="AG137" s="60" t="str">
        <f t="shared" si="388"/>
        <v/>
      </c>
      <c r="AH137" s="68" t="str">
        <f t="shared" si="389"/>
        <v/>
      </c>
      <c r="AI137" s="69" t="str">
        <f t="shared" si="52"/>
        <v/>
      </c>
      <c r="AJ137" s="63" t="str">
        <f t="shared" si="390"/>
        <v/>
      </c>
      <c r="AK137" s="63" t="str">
        <f t="shared" si="391"/>
        <v/>
      </c>
      <c r="AL137" s="63" t="str">
        <f t="shared" si="392"/>
        <v/>
      </c>
      <c r="AM137" s="63" t="str">
        <f t="shared" si="393"/>
        <v/>
      </c>
      <c r="AN137" s="63" t="str">
        <f t="shared" si="394"/>
        <v/>
      </c>
    </row>
    <row r="138" spans="3:40" ht="24.5" hidden="1" outlineLevel="1" thickTop="1" thickBot="1" x14ac:dyDescent="0.55000000000000004">
      <c r="C138" s="124"/>
      <c r="D138" s="125"/>
      <c r="E138" s="51"/>
      <c r="F138" s="52"/>
      <c r="G138" s="52"/>
      <c r="H138" s="51"/>
      <c r="I138" s="51"/>
      <c r="J138" s="53"/>
      <c r="K138" s="53"/>
      <c r="L138" s="54" t="str">
        <f t="shared" si="373"/>
        <v/>
      </c>
      <c r="M138" s="55" t="str">
        <f t="shared" si="374"/>
        <v/>
      </c>
      <c r="N138" s="56" t="str">
        <f t="shared" si="31"/>
        <v/>
      </c>
      <c r="O138" s="57" t="str">
        <f t="shared" si="375"/>
        <v/>
      </c>
      <c r="P138" s="58" t="str">
        <f t="shared" si="33"/>
        <v/>
      </c>
      <c r="Q138" s="59" t="str">
        <f t="shared" si="376"/>
        <v/>
      </c>
      <c r="R138" s="60" t="str">
        <f t="shared" si="35"/>
        <v/>
      </c>
      <c r="S138" s="55" t="str">
        <f t="shared" si="377"/>
        <v/>
      </c>
      <c r="T138" s="61" t="str">
        <f t="shared" si="378"/>
        <v/>
      </c>
      <c r="U138" s="62" t="str">
        <f t="shared" si="38"/>
        <v/>
      </c>
      <c r="V138" s="63" t="str">
        <f t="shared" si="379"/>
        <v/>
      </c>
      <c r="W138" s="64" t="str">
        <f t="shared" si="40"/>
        <v/>
      </c>
      <c r="X138" s="63" t="str">
        <f t="shared" si="380"/>
        <v/>
      </c>
      <c r="Y138" s="63" t="str">
        <f t="shared" si="381"/>
        <v/>
      </c>
      <c r="Z138" s="55" t="str">
        <f t="shared" si="382"/>
        <v/>
      </c>
      <c r="AA138" s="65" t="str">
        <f t="shared" si="383"/>
        <v/>
      </c>
      <c r="AB138" s="56" t="str">
        <f t="shared" si="45"/>
        <v/>
      </c>
      <c r="AC138" s="66" t="str">
        <f t="shared" si="384"/>
        <v/>
      </c>
      <c r="AD138" s="58" t="str">
        <f t="shared" si="385"/>
        <v/>
      </c>
      <c r="AE138" s="67" t="str">
        <f t="shared" si="386"/>
        <v/>
      </c>
      <c r="AF138" s="60" t="str">
        <f t="shared" si="387"/>
        <v/>
      </c>
      <c r="AG138" s="60" t="str">
        <f t="shared" si="388"/>
        <v/>
      </c>
      <c r="AH138" s="68" t="str">
        <f t="shared" si="389"/>
        <v/>
      </c>
      <c r="AI138" s="69" t="str">
        <f t="shared" si="52"/>
        <v/>
      </c>
      <c r="AJ138" s="63" t="str">
        <f t="shared" si="390"/>
        <v/>
      </c>
      <c r="AK138" s="63" t="str">
        <f t="shared" si="391"/>
        <v/>
      </c>
      <c r="AL138" s="63" t="str">
        <f t="shared" si="392"/>
        <v/>
      </c>
      <c r="AM138" s="63" t="str">
        <f t="shared" si="393"/>
        <v/>
      </c>
      <c r="AN138" s="63" t="str">
        <f t="shared" si="394"/>
        <v/>
      </c>
    </row>
    <row r="139" spans="3:40" ht="24.5" hidden="1" outlineLevel="1" thickTop="1" thickBot="1" x14ac:dyDescent="0.55000000000000004">
      <c r="C139" s="124"/>
      <c r="D139" s="125"/>
      <c r="E139" s="51"/>
      <c r="F139" s="52"/>
      <c r="G139" s="52"/>
      <c r="H139" s="51"/>
      <c r="I139" s="51"/>
      <c r="J139" s="53"/>
      <c r="K139" s="53"/>
      <c r="L139" s="54" t="str">
        <f t="shared" si="373"/>
        <v/>
      </c>
      <c r="M139" s="55" t="str">
        <f t="shared" si="374"/>
        <v/>
      </c>
      <c r="N139" s="56" t="str">
        <f t="shared" si="31"/>
        <v/>
      </c>
      <c r="O139" s="57" t="str">
        <f t="shared" si="375"/>
        <v/>
      </c>
      <c r="P139" s="58" t="str">
        <f t="shared" si="33"/>
        <v/>
      </c>
      <c r="Q139" s="59" t="str">
        <f t="shared" si="376"/>
        <v/>
      </c>
      <c r="R139" s="60" t="str">
        <f t="shared" si="35"/>
        <v/>
      </c>
      <c r="S139" s="55" t="str">
        <f t="shared" si="377"/>
        <v/>
      </c>
      <c r="T139" s="61" t="str">
        <f t="shared" si="378"/>
        <v/>
      </c>
      <c r="U139" s="62" t="str">
        <f t="shared" si="38"/>
        <v/>
      </c>
      <c r="V139" s="63" t="str">
        <f t="shared" si="379"/>
        <v/>
      </c>
      <c r="W139" s="64" t="str">
        <f t="shared" si="40"/>
        <v/>
      </c>
      <c r="X139" s="63" t="str">
        <f t="shared" si="380"/>
        <v/>
      </c>
      <c r="Y139" s="63" t="str">
        <f t="shared" si="381"/>
        <v/>
      </c>
      <c r="Z139" s="55" t="str">
        <f t="shared" si="382"/>
        <v/>
      </c>
      <c r="AA139" s="65" t="str">
        <f t="shared" si="383"/>
        <v/>
      </c>
      <c r="AB139" s="56" t="str">
        <f t="shared" si="45"/>
        <v/>
      </c>
      <c r="AC139" s="66" t="str">
        <f t="shared" si="384"/>
        <v/>
      </c>
      <c r="AD139" s="58" t="str">
        <f t="shared" si="385"/>
        <v/>
      </c>
      <c r="AE139" s="67" t="str">
        <f t="shared" si="386"/>
        <v/>
      </c>
      <c r="AF139" s="60" t="str">
        <f t="shared" si="387"/>
        <v/>
      </c>
      <c r="AG139" s="60" t="str">
        <f t="shared" si="388"/>
        <v/>
      </c>
      <c r="AH139" s="68" t="str">
        <f t="shared" si="389"/>
        <v/>
      </c>
      <c r="AI139" s="69" t="str">
        <f t="shared" si="52"/>
        <v/>
      </c>
      <c r="AJ139" s="63" t="str">
        <f t="shared" si="390"/>
        <v/>
      </c>
      <c r="AK139" s="63" t="str">
        <f t="shared" si="391"/>
        <v/>
      </c>
      <c r="AL139" s="63" t="str">
        <f t="shared" si="392"/>
        <v/>
      </c>
      <c r="AM139" s="63" t="str">
        <f t="shared" si="393"/>
        <v/>
      </c>
      <c r="AN139" s="63" t="str">
        <f t="shared" si="394"/>
        <v/>
      </c>
    </row>
    <row r="140" spans="3:40" ht="24.5" hidden="1" outlineLevel="1" thickTop="1" thickBot="1" x14ac:dyDescent="0.55000000000000004">
      <c r="C140" s="124"/>
      <c r="D140" s="125"/>
      <c r="E140" s="51"/>
      <c r="F140" s="52"/>
      <c r="G140" s="52"/>
      <c r="H140" s="51"/>
      <c r="I140" s="51"/>
      <c r="J140" s="53"/>
      <c r="K140" s="53"/>
      <c r="L140" s="54" t="str">
        <f t="shared" si="373"/>
        <v/>
      </c>
      <c r="M140" s="55" t="str">
        <f t="shared" si="374"/>
        <v/>
      </c>
      <c r="N140" s="56" t="str">
        <f t="shared" si="31"/>
        <v/>
      </c>
      <c r="O140" s="57" t="str">
        <f t="shared" si="375"/>
        <v/>
      </c>
      <c r="P140" s="58" t="str">
        <f t="shared" si="33"/>
        <v/>
      </c>
      <c r="Q140" s="59" t="str">
        <f t="shared" si="376"/>
        <v/>
      </c>
      <c r="R140" s="60" t="str">
        <f t="shared" si="35"/>
        <v/>
      </c>
      <c r="S140" s="55" t="str">
        <f t="shared" si="377"/>
        <v/>
      </c>
      <c r="T140" s="61" t="str">
        <f t="shared" si="378"/>
        <v/>
      </c>
      <c r="U140" s="62" t="str">
        <f t="shared" si="38"/>
        <v/>
      </c>
      <c r="V140" s="63" t="str">
        <f t="shared" si="379"/>
        <v/>
      </c>
      <c r="W140" s="64" t="str">
        <f t="shared" si="40"/>
        <v/>
      </c>
      <c r="X140" s="63" t="str">
        <f t="shared" si="380"/>
        <v/>
      </c>
      <c r="Y140" s="63" t="str">
        <f t="shared" si="381"/>
        <v/>
      </c>
      <c r="Z140" s="55" t="str">
        <f t="shared" si="382"/>
        <v/>
      </c>
      <c r="AA140" s="65" t="str">
        <f t="shared" si="383"/>
        <v/>
      </c>
      <c r="AB140" s="56" t="str">
        <f t="shared" si="45"/>
        <v/>
      </c>
      <c r="AC140" s="66" t="str">
        <f t="shared" si="384"/>
        <v/>
      </c>
      <c r="AD140" s="58" t="str">
        <f t="shared" si="385"/>
        <v/>
      </c>
      <c r="AE140" s="67" t="str">
        <f t="shared" si="386"/>
        <v/>
      </c>
      <c r="AF140" s="60" t="str">
        <f t="shared" si="387"/>
        <v/>
      </c>
      <c r="AG140" s="60" t="str">
        <f t="shared" si="388"/>
        <v/>
      </c>
      <c r="AH140" s="68" t="str">
        <f t="shared" si="389"/>
        <v/>
      </c>
      <c r="AI140" s="69" t="str">
        <f t="shared" si="52"/>
        <v/>
      </c>
      <c r="AJ140" s="63" t="str">
        <f t="shared" si="390"/>
        <v/>
      </c>
      <c r="AK140" s="63" t="str">
        <f t="shared" si="391"/>
        <v/>
      </c>
      <c r="AL140" s="63" t="str">
        <f t="shared" si="392"/>
        <v/>
      </c>
      <c r="AM140" s="63" t="str">
        <f t="shared" si="393"/>
        <v/>
      </c>
      <c r="AN140" s="63" t="str">
        <f t="shared" si="394"/>
        <v/>
      </c>
    </row>
    <row r="141" spans="3:40" ht="24.5" hidden="1" outlineLevel="1" thickTop="1" thickBot="1" x14ac:dyDescent="0.55000000000000004">
      <c r="C141" s="124"/>
      <c r="D141" s="125"/>
      <c r="E141" s="51"/>
      <c r="F141" s="52"/>
      <c r="G141" s="52"/>
      <c r="H141" s="51"/>
      <c r="I141" s="51"/>
      <c r="J141" s="53"/>
      <c r="K141" s="53"/>
      <c r="L141" s="54" t="str">
        <f t="shared" si="373"/>
        <v/>
      </c>
      <c r="M141" s="55" t="str">
        <f t="shared" si="374"/>
        <v/>
      </c>
      <c r="N141" s="56" t="str">
        <f t="shared" si="31"/>
        <v/>
      </c>
      <c r="O141" s="57" t="str">
        <f t="shared" si="375"/>
        <v/>
      </c>
      <c r="P141" s="58" t="str">
        <f t="shared" si="33"/>
        <v/>
      </c>
      <c r="Q141" s="59" t="str">
        <f t="shared" si="376"/>
        <v/>
      </c>
      <c r="R141" s="60" t="str">
        <f t="shared" si="35"/>
        <v/>
      </c>
      <c r="S141" s="55" t="str">
        <f t="shared" si="377"/>
        <v/>
      </c>
      <c r="T141" s="61" t="str">
        <f t="shared" si="378"/>
        <v/>
      </c>
      <c r="U141" s="62" t="str">
        <f t="shared" si="38"/>
        <v/>
      </c>
      <c r="V141" s="63" t="str">
        <f t="shared" si="379"/>
        <v/>
      </c>
      <c r="W141" s="64" t="str">
        <f t="shared" si="40"/>
        <v/>
      </c>
      <c r="X141" s="63" t="str">
        <f t="shared" si="380"/>
        <v/>
      </c>
      <c r="Y141" s="63" t="str">
        <f t="shared" si="381"/>
        <v/>
      </c>
      <c r="Z141" s="55" t="str">
        <f t="shared" si="382"/>
        <v/>
      </c>
      <c r="AA141" s="65" t="str">
        <f t="shared" si="383"/>
        <v/>
      </c>
      <c r="AB141" s="56" t="str">
        <f t="shared" si="45"/>
        <v/>
      </c>
      <c r="AC141" s="66" t="str">
        <f t="shared" si="384"/>
        <v/>
      </c>
      <c r="AD141" s="58" t="str">
        <f t="shared" si="385"/>
        <v/>
      </c>
      <c r="AE141" s="67" t="str">
        <f t="shared" si="386"/>
        <v/>
      </c>
      <c r="AF141" s="60" t="str">
        <f t="shared" si="387"/>
        <v/>
      </c>
      <c r="AG141" s="60" t="str">
        <f t="shared" si="388"/>
        <v/>
      </c>
      <c r="AH141" s="68" t="str">
        <f t="shared" si="389"/>
        <v/>
      </c>
      <c r="AI141" s="69" t="str">
        <f t="shared" si="52"/>
        <v/>
      </c>
      <c r="AJ141" s="63" t="str">
        <f t="shared" si="390"/>
        <v/>
      </c>
      <c r="AK141" s="63" t="str">
        <f t="shared" si="391"/>
        <v/>
      </c>
      <c r="AL141" s="63" t="str">
        <f t="shared" si="392"/>
        <v/>
      </c>
      <c r="AM141" s="63" t="str">
        <f t="shared" si="393"/>
        <v/>
      </c>
      <c r="AN141" s="63" t="str">
        <f t="shared" si="394"/>
        <v/>
      </c>
    </row>
    <row r="142" spans="3:40" ht="24.5" hidden="1" outlineLevel="1" thickTop="1" thickBot="1" x14ac:dyDescent="0.55000000000000004">
      <c r="C142" s="124"/>
      <c r="D142" s="125"/>
      <c r="E142" s="51"/>
      <c r="F142" s="52"/>
      <c r="G142" s="52"/>
      <c r="H142" s="51"/>
      <c r="I142" s="51"/>
      <c r="J142" s="53"/>
      <c r="K142" s="53"/>
      <c r="L142" s="54" t="str">
        <f t="shared" si="373"/>
        <v/>
      </c>
      <c r="M142" s="55" t="str">
        <f t="shared" si="374"/>
        <v/>
      </c>
      <c r="N142" s="56" t="str">
        <f t="shared" si="31"/>
        <v/>
      </c>
      <c r="O142" s="57" t="str">
        <f t="shared" si="375"/>
        <v/>
      </c>
      <c r="P142" s="58" t="str">
        <f t="shared" si="33"/>
        <v/>
      </c>
      <c r="Q142" s="59" t="str">
        <f t="shared" si="376"/>
        <v/>
      </c>
      <c r="R142" s="60" t="str">
        <f t="shared" si="35"/>
        <v/>
      </c>
      <c r="S142" s="55" t="str">
        <f t="shared" si="377"/>
        <v/>
      </c>
      <c r="T142" s="61" t="str">
        <f t="shared" si="378"/>
        <v/>
      </c>
      <c r="U142" s="62" t="str">
        <f t="shared" si="38"/>
        <v/>
      </c>
      <c r="V142" s="63" t="str">
        <f t="shared" si="379"/>
        <v/>
      </c>
      <c r="W142" s="64" t="str">
        <f t="shared" si="40"/>
        <v/>
      </c>
      <c r="X142" s="63" t="str">
        <f t="shared" si="380"/>
        <v/>
      </c>
      <c r="Y142" s="63" t="str">
        <f t="shared" si="381"/>
        <v/>
      </c>
      <c r="Z142" s="55" t="str">
        <f t="shared" si="382"/>
        <v/>
      </c>
      <c r="AA142" s="65" t="str">
        <f t="shared" si="383"/>
        <v/>
      </c>
      <c r="AB142" s="56" t="str">
        <f t="shared" si="45"/>
        <v/>
      </c>
      <c r="AC142" s="66" t="str">
        <f t="shared" si="384"/>
        <v/>
      </c>
      <c r="AD142" s="58" t="str">
        <f t="shared" si="385"/>
        <v/>
      </c>
      <c r="AE142" s="67" t="str">
        <f t="shared" si="386"/>
        <v/>
      </c>
      <c r="AF142" s="60" t="str">
        <f t="shared" si="387"/>
        <v/>
      </c>
      <c r="AG142" s="60" t="str">
        <f t="shared" si="388"/>
        <v/>
      </c>
      <c r="AH142" s="68" t="str">
        <f t="shared" si="389"/>
        <v/>
      </c>
      <c r="AI142" s="69" t="str">
        <f t="shared" si="52"/>
        <v/>
      </c>
      <c r="AJ142" s="63" t="str">
        <f t="shared" si="390"/>
        <v/>
      </c>
      <c r="AK142" s="63" t="str">
        <f t="shared" si="391"/>
        <v/>
      </c>
      <c r="AL142" s="63" t="str">
        <f t="shared" si="392"/>
        <v/>
      </c>
      <c r="AM142" s="63" t="str">
        <f t="shared" si="393"/>
        <v/>
      </c>
      <c r="AN142" s="63" t="str">
        <f t="shared" si="394"/>
        <v/>
      </c>
    </row>
    <row r="143" spans="3:40" ht="24.5" hidden="1" outlineLevel="1" thickTop="1" thickBot="1" x14ac:dyDescent="0.55000000000000004">
      <c r="C143" s="124"/>
      <c r="D143" s="125"/>
      <c r="E143" s="51"/>
      <c r="F143" s="52"/>
      <c r="G143" s="52"/>
      <c r="H143" s="51"/>
      <c r="I143" s="51"/>
      <c r="J143" s="53"/>
      <c r="K143" s="53"/>
      <c r="L143" s="54" t="str">
        <f t="shared" si="373"/>
        <v/>
      </c>
      <c r="M143" s="55" t="str">
        <f t="shared" si="374"/>
        <v/>
      </c>
      <c r="N143" s="56" t="str">
        <f t="shared" si="31"/>
        <v/>
      </c>
      <c r="O143" s="57" t="str">
        <f t="shared" si="375"/>
        <v/>
      </c>
      <c r="P143" s="58" t="str">
        <f t="shared" si="33"/>
        <v/>
      </c>
      <c r="Q143" s="59" t="str">
        <f t="shared" si="376"/>
        <v/>
      </c>
      <c r="R143" s="60" t="str">
        <f t="shared" si="35"/>
        <v/>
      </c>
      <c r="S143" s="55" t="str">
        <f t="shared" si="377"/>
        <v/>
      </c>
      <c r="T143" s="61" t="str">
        <f t="shared" si="378"/>
        <v/>
      </c>
      <c r="U143" s="62" t="str">
        <f t="shared" si="38"/>
        <v/>
      </c>
      <c r="V143" s="63" t="str">
        <f t="shared" si="379"/>
        <v/>
      </c>
      <c r="W143" s="64" t="str">
        <f t="shared" si="40"/>
        <v/>
      </c>
      <c r="X143" s="63" t="str">
        <f t="shared" si="380"/>
        <v/>
      </c>
      <c r="Y143" s="63" t="str">
        <f t="shared" si="381"/>
        <v/>
      </c>
      <c r="Z143" s="55" t="str">
        <f t="shared" si="382"/>
        <v/>
      </c>
      <c r="AA143" s="65" t="str">
        <f t="shared" si="383"/>
        <v/>
      </c>
      <c r="AB143" s="56" t="str">
        <f t="shared" si="45"/>
        <v/>
      </c>
      <c r="AC143" s="66" t="str">
        <f t="shared" si="384"/>
        <v/>
      </c>
      <c r="AD143" s="58" t="str">
        <f t="shared" si="385"/>
        <v/>
      </c>
      <c r="AE143" s="67" t="str">
        <f t="shared" si="386"/>
        <v/>
      </c>
      <c r="AF143" s="60" t="str">
        <f t="shared" si="387"/>
        <v/>
      </c>
      <c r="AG143" s="60" t="str">
        <f t="shared" si="388"/>
        <v/>
      </c>
      <c r="AH143" s="68" t="str">
        <f t="shared" si="389"/>
        <v/>
      </c>
      <c r="AI143" s="69" t="str">
        <f t="shared" si="52"/>
        <v/>
      </c>
      <c r="AJ143" s="63" t="str">
        <f t="shared" si="390"/>
        <v/>
      </c>
      <c r="AK143" s="63" t="str">
        <f t="shared" si="391"/>
        <v/>
      </c>
      <c r="AL143" s="63" t="str">
        <f t="shared" si="392"/>
        <v/>
      </c>
      <c r="AM143" s="63" t="str">
        <f t="shared" si="393"/>
        <v/>
      </c>
      <c r="AN143" s="63" t="str">
        <f t="shared" si="394"/>
        <v/>
      </c>
    </row>
    <row r="144" spans="3:40" ht="24.5" hidden="1" outlineLevel="1" thickTop="1" thickBot="1" x14ac:dyDescent="0.55000000000000004">
      <c r="C144" s="124"/>
      <c r="D144" s="125"/>
      <c r="E144" s="51"/>
      <c r="F144" s="52"/>
      <c r="G144" s="52"/>
      <c r="H144" s="51"/>
      <c r="I144" s="51"/>
      <c r="J144" s="53"/>
      <c r="K144" s="53"/>
      <c r="L144" s="54" t="str">
        <f t="shared" si="373"/>
        <v/>
      </c>
      <c r="M144" s="55" t="str">
        <f t="shared" si="374"/>
        <v/>
      </c>
      <c r="N144" s="56" t="str">
        <f t="shared" si="31"/>
        <v/>
      </c>
      <c r="O144" s="57" t="str">
        <f t="shared" si="375"/>
        <v/>
      </c>
      <c r="P144" s="58" t="str">
        <f t="shared" si="33"/>
        <v/>
      </c>
      <c r="Q144" s="59" t="str">
        <f t="shared" si="376"/>
        <v/>
      </c>
      <c r="R144" s="60" t="str">
        <f t="shared" si="35"/>
        <v/>
      </c>
      <c r="S144" s="55" t="str">
        <f t="shared" si="377"/>
        <v/>
      </c>
      <c r="T144" s="61" t="str">
        <f t="shared" si="378"/>
        <v/>
      </c>
      <c r="U144" s="62" t="str">
        <f t="shared" si="38"/>
        <v/>
      </c>
      <c r="V144" s="63" t="str">
        <f t="shared" si="379"/>
        <v/>
      </c>
      <c r="W144" s="64" t="str">
        <f t="shared" si="40"/>
        <v/>
      </c>
      <c r="X144" s="63" t="str">
        <f t="shared" si="380"/>
        <v/>
      </c>
      <c r="Y144" s="63" t="str">
        <f t="shared" si="381"/>
        <v/>
      </c>
      <c r="Z144" s="55" t="str">
        <f t="shared" si="382"/>
        <v/>
      </c>
      <c r="AA144" s="65" t="str">
        <f t="shared" si="383"/>
        <v/>
      </c>
      <c r="AB144" s="56" t="str">
        <f t="shared" si="45"/>
        <v/>
      </c>
      <c r="AC144" s="66" t="str">
        <f t="shared" si="384"/>
        <v/>
      </c>
      <c r="AD144" s="58" t="str">
        <f t="shared" si="385"/>
        <v/>
      </c>
      <c r="AE144" s="67" t="str">
        <f t="shared" si="386"/>
        <v/>
      </c>
      <c r="AF144" s="60" t="str">
        <f t="shared" si="387"/>
        <v/>
      </c>
      <c r="AG144" s="60" t="str">
        <f t="shared" si="388"/>
        <v/>
      </c>
      <c r="AH144" s="68" t="str">
        <f t="shared" si="389"/>
        <v/>
      </c>
      <c r="AI144" s="69" t="str">
        <f t="shared" si="52"/>
        <v/>
      </c>
      <c r="AJ144" s="63" t="str">
        <f t="shared" si="390"/>
        <v/>
      </c>
      <c r="AK144" s="63" t="str">
        <f t="shared" si="391"/>
        <v/>
      </c>
      <c r="AL144" s="63" t="str">
        <f t="shared" si="392"/>
        <v/>
      </c>
      <c r="AM144" s="63" t="str">
        <f t="shared" si="393"/>
        <v/>
      </c>
      <c r="AN144" s="63" t="str">
        <f t="shared" si="394"/>
        <v/>
      </c>
    </row>
    <row r="145" spans="3:40" ht="24.5" hidden="1" outlineLevel="1" thickTop="1" thickBot="1" x14ac:dyDescent="0.55000000000000004">
      <c r="C145" s="124"/>
      <c r="D145" s="125"/>
      <c r="E145" s="51"/>
      <c r="F145" s="52"/>
      <c r="G145" s="52"/>
      <c r="H145" s="51"/>
      <c r="I145" s="51"/>
      <c r="J145" s="53"/>
      <c r="K145" s="53"/>
      <c r="L145" s="54" t="str">
        <f t="shared" si="373"/>
        <v/>
      </c>
      <c r="M145" s="55" t="str">
        <f t="shared" si="374"/>
        <v/>
      </c>
      <c r="N145" s="56" t="str">
        <f t="shared" si="31"/>
        <v/>
      </c>
      <c r="O145" s="57" t="str">
        <f t="shared" si="375"/>
        <v/>
      </c>
      <c r="P145" s="58" t="str">
        <f t="shared" si="33"/>
        <v/>
      </c>
      <c r="Q145" s="59" t="str">
        <f t="shared" si="376"/>
        <v/>
      </c>
      <c r="R145" s="60" t="str">
        <f t="shared" si="35"/>
        <v/>
      </c>
      <c r="S145" s="55" t="str">
        <f t="shared" si="377"/>
        <v/>
      </c>
      <c r="T145" s="61" t="str">
        <f t="shared" si="378"/>
        <v/>
      </c>
      <c r="U145" s="62" t="str">
        <f t="shared" si="38"/>
        <v/>
      </c>
      <c r="V145" s="63" t="str">
        <f t="shared" si="379"/>
        <v/>
      </c>
      <c r="W145" s="64" t="str">
        <f t="shared" si="40"/>
        <v/>
      </c>
      <c r="X145" s="63" t="str">
        <f t="shared" si="380"/>
        <v/>
      </c>
      <c r="Y145" s="63" t="str">
        <f t="shared" si="381"/>
        <v/>
      </c>
      <c r="Z145" s="55" t="str">
        <f t="shared" si="382"/>
        <v/>
      </c>
      <c r="AA145" s="65" t="str">
        <f t="shared" si="383"/>
        <v/>
      </c>
      <c r="AB145" s="56" t="str">
        <f t="shared" si="45"/>
        <v/>
      </c>
      <c r="AC145" s="66" t="str">
        <f t="shared" si="384"/>
        <v/>
      </c>
      <c r="AD145" s="58" t="str">
        <f t="shared" si="385"/>
        <v/>
      </c>
      <c r="AE145" s="67" t="str">
        <f t="shared" si="386"/>
        <v/>
      </c>
      <c r="AF145" s="60" t="str">
        <f t="shared" si="387"/>
        <v/>
      </c>
      <c r="AG145" s="60" t="str">
        <f t="shared" si="388"/>
        <v/>
      </c>
      <c r="AH145" s="68" t="str">
        <f t="shared" si="389"/>
        <v/>
      </c>
      <c r="AI145" s="69" t="str">
        <f t="shared" si="52"/>
        <v/>
      </c>
      <c r="AJ145" s="63" t="str">
        <f t="shared" si="390"/>
        <v/>
      </c>
      <c r="AK145" s="63" t="str">
        <f t="shared" si="391"/>
        <v/>
      </c>
      <c r="AL145" s="63" t="str">
        <f t="shared" si="392"/>
        <v/>
      </c>
      <c r="AM145" s="63" t="str">
        <f t="shared" si="393"/>
        <v/>
      </c>
      <c r="AN145" s="63" t="str">
        <f t="shared" si="394"/>
        <v/>
      </c>
    </row>
    <row r="146" spans="3:40" ht="24.5" hidden="1" outlineLevel="1" thickTop="1" thickBot="1" x14ac:dyDescent="0.55000000000000004">
      <c r="C146" s="124"/>
      <c r="D146" s="125"/>
      <c r="E146" s="51"/>
      <c r="F146" s="52"/>
      <c r="G146" s="52"/>
      <c r="H146" s="51"/>
      <c r="I146" s="51"/>
      <c r="J146" s="53"/>
      <c r="K146" s="53"/>
      <c r="L146" s="54" t="str">
        <f t="shared" si="373"/>
        <v/>
      </c>
      <c r="M146" s="55" t="str">
        <f t="shared" si="374"/>
        <v/>
      </c>
      <c r="N146" s="56" t="str">
        <f t="shared" si="31"/>
        <v/>
      </c>
      <c r="O146" s="57" t="str">
        <f t="shared" si="375"/>
        <v/>
      </c>
      <c r="P146" s="58" t="str">
        <f t="shared" si="33"/>
        <v/>
      </c>
      <c r="Q146" s="59" t="str">
        <f t="shared" si="376"/>
        <v/>
      </c>
      <c r="R146" s="60" t="str">
        <f t="shared" si="35"/>
        <v/>
      </c>
      <c r="S146" s="55" t="str">
        <f t="shared" si="377"/>
        <v/>
      </c>
      <c r="T146" s="61" t="str">
        <f t="shared" si="378"/>
        <v/>
      </c>
      <c r="U146" s="62" t="str">
        <f t="shared" si="38"/>
        <v/>
      </c>
      <c r="V146" s="63" t="str">
        <f t="shared" si="379"/>
        <v/>
      </c>
      <c r="W146" s="64" t="str">
        <f t="shared" si="40"/>
        <v/>
      </c>
      <c r="X146" s="63" t="str">
        <f t="shared" si="380"/>
        <v/>
      </c>
      <c r="Y146" s="63" t="str">
        <f t="shared" si="381"/>
        <v/>
      </c>
      <c r="Z146" s="55" t="str">
        <f t="shared" si="382"/>
        <v/>
      </c>
      <c r="AA146" s="65" t="str">
        <f t="shared" si="383"/>
        <v/>
      </c>
      <c r="AB146" s="56" t="str">
        <f t="shared" si="45"/>
        <v/>
      </c>
      <c r="AC146" s="66" t="str">
        <f t="shared" si="384"/>
        <v/>
      </c>
      <c r="AD146" s="58" t="str">
        <f t="shared" si="385"/>
        <v/>
      </c>
      <c r="AE146" s="67" t="str">
        <f t="shared" si="386"/>
        <v/>
      </c>
      <c r="AF146" s="60" t="str">
        <f t="shared" si="387"/>
        <v/>
      </c>
      <c r="AG146" s="60" t="str">
        <f t="shared" si="388"/>
        <v/>
      </c>
      <c r="AH146" s="68" t="str">
        <f t="shared" si="389"/>
        <v/>
      </c>
      <c r="AI146" s="69" t="str">
        <f t="shared" si="52"/>
        <v/>
      </c>
      <c r="AJ146" s="63" t="str">
        <f t="shared" si="390"/>
        <v/>
      </c>
      <c r="AK146" s="63" t="str">
        <f t="shared" si="391"/>
        <v/>
      </c>
      <c r="AL146" s="63" t="str">
        <f t="shared" si="392"/>
        <v/>
      </c>
      <c r="AM146" s="63" t="str">
        <f t="shared" si="393"/>
        <v/>
      </c>
      <c r="AN146" s="63" t="str">
        <f t="shared" si="394"/>
        <v/>
      </c>
    </row>
    <row r="147" spans="3:40" ht="24.5" hidden="1" outlineLevel="1" thickTop="1" thickBot="1" x14ac:dyDescent="0.55000000000000004">
      <c r="C147" s="124"/>
      <c r="D147" s="125"/>
      <c r="E147" s="51"/>
      <c r="F147" s="52"/>
      <c r="G147" s="52"/>
      <c r="H147" s="51"/>
      <c r="I147" s="51"/>
      <c r="J147" s="53"/>
      <c r="K147" s="53"/>
      <c r="L147" s="54" t="str">
        <f t="shared" si="373"/>
        <v/>
      </c>
      <c r="M147" s="55" t="str">
        <f t="shared" si="374"/>
        <v/>
      </c>
      <c r="N147" s="56" t="str">
        <f t="shared" si="31"/>
        <v/>
      </c>
      <c r="O147" s="57" t="str">
        <f t="shared" si="375"/>
        <v/>
      </c>
      <c r="P147" s="58" t="str">
        <f t="shared" si="33"/>
        <v/>
      </c>
      <c r="Q147" s="59" t="str">
        <f t="shared" si="376"/>
        <v/>
      </c>
      <c r="R147" s="60" t="str">
        <f t="shared" si="35"/>
        <v/>
      </c>
      <c r="S147" s="55" t="str">
        <f t="shared" si="377"/>
        <v/>
      </c>
      <c r="T147" s="61" t="str">
        <f t="shared" si="378"/>
        <v/>
      </c>
      <c r="U147" s="62" t="str">
        <f t="shared" si="38"/>
        <v/>
      </c>
      <c r="V147" s="63" t="str">
        <f t="shared" si="379"/>
        <v/>
      </c>
      <c r="W147" s="64" t="str">
        <f t="shared" si="40"/>
        <v/>
      </c>
      <c r="X147" s="63" t="str">
        <f t="shared" si="380"/>
        <v/>
      </c>
      <c r="Y147" s="63" t="str">
        <f t="shared" si="381"/>
        <v/>
      </c>
      <c r="Z147" s="55" t="str">
        <f t="shared" si="382"/>
        <v/>
      </c>
      <c r="AA147" s="65" t="str">
        <f t="shared" si="383"/>
        <v/>
      </c>
      <c r="AB147" s="56" t="str">
        <f t="shared" si="45"/>
        <v/>
      </c>
      <c r="AC147" s="66" t="str">
        <f t="shared" si="384"/>
        <v/>
      </c>
      <c r="AD147" s="58" t="str">
        <f t="shared" si="385"/>
        <v/>
      </c>
      <c r="AE147" s="67" t="str">
        <f t="shared" si="386"/>
        <v/>
      </c>
      <c r="AF147" s="60" t="str">
        <f t="shared" si="387"/>
        <v/>
      </c>
      <c r="AG147" s="60" t="str">
        <f t="shared" si="388"/>
        <v/>
      </c>
      <c r="AH147" s="68" t="str">
        <f t="shared" si="389"/>
        <v/>
      </c>
      <c r="AI147" s="69" t="str">
        <f t="shared" si="52"/>
        <v/>
      </c>
      <c r="AJ147" s="63" t="str">
        <f t="shared" si="390"/>
        <v/>
      </c>
      <c r="AK147" s="63" t="str">
        <f t="shared" si="391"/>
        <v/>
      </c>
      <c r="AL147" s="63" t="str">
        <f t="shared" si="392"/>
        <v/>
      </c>
      <c r="AM147" s="63" t="str">
        <f t="shared" si="393"/>
        <v/>
      </c>
      <c r="AN147" s="63" t="str">
        <f t="shared" si="394"/>
        <v/>
      </c>
    </row>
    <row r="148" spans="3:40" ht="24.5" hidden="1" outlineLevel="1" thickTop="1" thickBot="1" x14ac:dyDescent="0.55000000000000004">
      <c r="C148" s="124"/>
      <c r="D148" s="125"/>
      <c r="E148" s="51"/>
      <c r="F148" s="52"/>
      <c r="G148" s="52"/>
      <c r="H148" s="51"/>
      <c r="I148" s="51"/>
      <c r="J148" s="53"/>
      <c r="K148" s="53"/>
      <c r="L148" s="54" t="str">
        <f t="shared" si="373"/>
        <v/>
      </c>
      <c r="M148" s="55" t="str">
        <f t="shared" si="374"/>
        <v/>
      </c>
      <c r="N148" s="56" t="str">
        <f t="shared" si="31"/>
        <v/>
      </c>
      <c r="O148" s="57" t="str">
        <f t="shared" si="375"/>
        <v/>
      </c>
      <c r="P148" s="58" t="str">
        <f t="shared" si="33"/>
        <v/>
      </c>
      <c r="Q148" s="59" t="str">
        <f t="shared" si="376"/>
        <v/>
      </c>
      <c r="R148" s="60" t="str">
        <f t="shared" si="35"/>
        <v/>
      </c>
      <c r="S148" s="55" t="str">
        <f t="shared" si="377"/>
        <v/>
      </c>
      <c r="T148" s="61" t="str">
        <f t="shared" si="378"/>
        <v/>
      </c>
      <c r="U148" s="62" t="str">
        <f t="shared" si="38"/>
        <v/>
      </c>
      <c r="V148" s="63" t="str">
        <f t="shared" si="379"/>
        <v/>
      </c>
      <c r="W148" s="64" t="str">
        <f t="shared" si="40"/>
        <v/>
      </c>
      <c r="X148" s="63" t="str">
        <f t="shared" si="380"/>
        <v/>
      </c>
      <c r="Y148" s="63" t="str">
        <f t="shared" si="381"/>
        <v/>
      </c>
      <c r="Z148" s="55" t="str">
        <f t="shared" si="382"/>
        <v/>
      </c>
      <c r="AA148" s="65" t="str">
        <f t="shared" si="383"/>
        <v/>
      </c>
      <c r="AB148" s="56" t="str">
        <f t="shared" si="45"/>
        <v/>
      </c>
      <c r="AC148" s="66" t="str">
        <f t="shared" si="384"/>
        <v/>
      </c>
      <c r="AD148" s="58" t="str">
        <f t="shared" si="385"/>
        <v/>
      </c>
      <c r="AE148" s="67" t="str">
        <f t="shared" si="386"/>
        <v/>
      </c>
      <c r="AF148" s="60" t="str">
        <f t="shared" si="387"/>
        <v/>
      </c>
      <c r="AG148" s="60" t="str">
        <f t="shared" si="388"/>
        <v/>
      </c>
      <c r="AH148" s="68" t="str">
        <f t="shared" si="389"/>
        <v/>
      </c>
      <c r="AI148" s="69" t="str">
        <f t="shared" si="52"/>
        <v/>
      </c>
      <c r="AJ148" s="63" t="str">
        <f t="shared" si="390"/>
        <v/>
      </c>
      <c r="AK148" s="63" t="str">
        <f t="shared" si="391"/>
        <v/>
      </c>
      <c r="AL148" s="63" t="str">
        <f t="shared" si="392"/>
        <v/>
      </c>
      <c r="AM148" s="63" t="str">
        <f t="shared" si="393"/>
        <v/>
      </c>
      <c r="AN148" s="63" t="str">
        <f t="shared" si="394"/>
        <v/>
      </c>
    </row>
    <row r="149" spans="3:40" ht="24.5" hidden="1" outlineLevel="1" thickTop="1" thickBot="1" x14ac:dyDescent="0.55000000000000004">
      <c r="C149" s="124"/>
      <c r="D149" s="125"/>
      <c r="E149" s="51"/>
      <c r="F149" s="52"/>
      <c r="G149" s="52"/>
      <c r="H149" s="51"/>
      <c r="I149" s="51"/>
      <c r="J149" s="53"/>
      <c r="K149" s="53"/>
      <c r="L149" s="54" t="str">
        <f t="shared" si="373"/>
        <v/>
      </c>
      <c r="M149" s="55" t="str">
        <f t="shared" si="374"/>
        <v/>
      </c>
      <c r="N149" s="56" t="str">
        <f t="shared" si="31"/>
        <v/>
      </c>
      <c r="O149" s="57" t="str">
        <f t="shared" si="375"/>
        <v/>
      </c>
      <c r="P149" s="58" t="str">
        <f t="shared" si="33"/>
        <v/>
      </c>
      <c r="Q149" s="59" t="str">
        <f t="shared" si="376"/>
        <v/>
      </c>
      <c r="R149" s="60" t="str">
        <f t="shared" si="35"/>
        <v/>
      </c>
      <c r="S149" s="55" t="str">
        <f t="shared" si="377"/>
        <v/>
      </c>
      <c r="T149" s="61" t="str">
        <f t="shared" si="378"/>
        <v/>
      </c>
      <c r="U149" s="62" t="str">
        <f t="shared" si="38"/>
        <v/>
      </c>
      <c r="V149" s="63" t="str">
        <f t="shared" si="379"/>
        <v/>
      </c>
      <c r="W149" s="64" t="str">
        <f t="shared" si="40"/>
        <v/>
      </c>
      <c r="X149" s="63" t="str">
        <f t="shared" si="380"/>
        <v/>
      </c>
      <c r="Y149" s="63" t="str">
        <f t="shared" si="381"/>
        <v/>
      </c>
      <c r="Z149" s="55" t="str">
        <f t="shared" si="382"/>
        <v/>
      </c>
      <c r="AA149" s="65" t="str">
        <f t="shared" si="383"/>
        <v/>
      </c>
      <c r="AB149" s="56" t="str">
        <f t="shared" si="45"/>
        <v/>
      </c>
      <c r="AC149" s="66" t="str">
        <f t="shared" si="384"/>
        <v/>
      </c>
      <c r="AD149" s="58" t="str">
        <f t="shared" si="385"/>
        <v/>
      </c>
      <c r="AE149" s="67" t="str">
        <f t="shared" si="386"/>
        <v/>
      </c>
      <c r="AF149" s="60" t="str">
        <f t="shared" si="387"/>
        <v/>
      </c>
      <c r="AG149" s="60" t="str">
        <f t="shared" si="388"/>
        <v/>
      </c>
      <c r="AH149" s="68" t="str">
        <f t="shared" si="389"/>
        <v/>
      </c>
      <c r="AI149" s="69" t="str">
        <f t="shared" si="52"/>
        <v/>
      </c>
      <c r="AJ149" s="63" t="str">
        <f t="shared" si="390"/>
        <v/>
      </c>
      <c r="AK149" s="63" t="str">
        <f t="shared" si="391"/>
        <v/>
      </c>
      <c r="AL149" s="63" t="str">
        <f t="shared" si="392"/>
        <v/>
      </c>
      <c r="AM149" s="63" t="str">
        <f t="shared" si="393"/>
        <v/>
      </c>
      <c r="AN149" s="63" t="str">
        <f t="shared" si="394"/>
        <v/>
      </c>
    </row>
    <row r="150" spans="3:40" ht="24.5" hidden="1" outlineLevel="1" thickTop="1" thickBot="1" x14ac:dyDescent="0.55000000000000004">
      <c r="C150" s="124"/>
      <c r="D150" s="125"/>
      <c r="E150" s="51"/>
      <c r="F150" s="52"/>
      <c r="G150" s="52"/>
      <c r="H150" s="51"/>
      <c r="I150" s="51"/>
      <c r="J150" s="53"/>
      <c r="K150" s="53"/>
      <c r="L150" s="54" t="str">
        <f t="shared" si="373"/>
        <v/>
      </c>
      <c r="M150" s="55" t="str">
        <f t="shared" si="374"/>
        <v/>
      </c>
      <c r="N150" s="56" t="str">
        <f t="shared" si="31"/>
        <v/>
      </c>
      <c r="O150" s="57" t="str">
        <f t="shared" si="375"/>
        <v/>
      </c>
      <c r="P150" s="58" t="str">
        <f t="shared" si="33"/>
        <v/>
      </c>
      <c r="Q150" s="59" t="str">
        <f t="shared" si="376"/>
        <v/>
      </c>
      <c r="R150" s="60" t="str">
        <f t="shared" si="35"/>
        <v/>
      </c>
      <c r="S150" s="55" t="str">
        <f t="shared" si="377"/>
        <v/>
      </c>
      <c r="T150" s="61" t="str">
        <f t="shared" si="378"/>
        <v/>
      </c>
      <c r="U150" s="62" t="str">
        <f t="shared" si="38"/>
        <v/>
      </c>
      <c r="V150" s="63" t="str">
        <f t="shared" si="379"/>
        <v/>
      </c>
      <c r="W150" s="64" t="str">
        <f t="shared" si="40"/>
        <v/>
      </c>
      <c r="X150" s="63" t="str">
        <f t="shared" si="380"/>
        <v/>
      </c>
      <c r="Y150" s="63" t="str">
        <f t="shared" si="381"/>
        <v/>
      </c>
      <c r="Z150" s="55" t="str">
        <f t="shared" si="382"/>
        <v/>
      </c>
      <c r="AA150" s="65" t="str">
        <f t="shared" si="383"/>
        <v/>
      </c>
      <c r="AB150" s="56" t="str">
        <f t="shared" si="45"/>
        <v/>
      </c>
      <c r="AC150" s="66" t="str">
        <f t="shared" si="384"/>
        <v/>
      </c>
      <c r="AD150" s="58" t="str">
        <f t="shared" si="385"/>
        <v/>
      </c>
      <c r="AE150" s="67" t="str">
        <f t="shared" si="386"/>
        <v/>
      </c>
      <c r="AF150" s="60" t="str">
        <f t="shared" si="387"/>
        <v/>
      </c>
      <c r="AG150" s="60" t="str">
        <f t="shared" si="388"/>
        <v/>
      </c>
      <c r="AH150" s="68" t="str">
        <f t="shared" si="389"/>
        <v/>
      </c>
      <c r="AI150" s="69" t="str">
        <f t="shared" si="52"/>
        <v/>
      </c>
      <c r="AJ150" s="63" t="str">
        <f t="shared" si="390"/>
        <v/>
      </c>
      <c r="AK150" s="63" t="str">
        <f t="shared" si="391"/>
        <v/>
      </c>
      <c r="AL150" s="63" t="str">
        <f t="shared" si="392"/>
        <v/>
      </c>
      <c r="AM150" s="63" t="str">
        <f t="shared" si="393"/>
        <v/>
      </c>
      <c r="AN150" s="63" t="str">
        <f t="shared" si="394"/>
        <v/>
      </c>
    </row>
    <row r="151" spans="3:40" ht="24.5" hidden="1" outlineLevel="1" thickTop="1" thickBot="1" x14ac:dyDescent="0.55000000000000004">
      <c r="C151" s="124"/>
      <c r="D151" s="125"/>
      <c r="E151" s="51"/>
      <c r="F151" s="52"/>
      <c r="G151" s="52"/>
      <c r="H151" s="51"/>
      <c r="I151" s="51"/>
      <c r="J151" s="53"/>
      <c r="K151" s="53"/>
      <c r="L151" s="54" t="str">
        <f t="shared" si="373"/>
        <v/>
      </c>
      <c r="M151" s="55" t="str">
        <f t="shared" si="374"/>
        <v/>
      </c>
      <c r="N151" s="56" t="str">
        <f t="shared" si="31"/>
        <v/>
      </c>
      <c r="O151" s="57" t="str">
        <f t="shared" si="375"/>
        <v/>
      </c>
      <c r="P151" s="58" t="str">
        <f t="shared" si="33"/>
        <v/>
      </c>
      <c r="Q151" s="59" t="str">
        <f t="shared" si="376"/>
        <v/>
      </c>
      <c r="R151" s="60" t="str">
        <f t="shared" si="35"/>
        <v/>
      </c>
      <c r="S151" s="55" t="str">
        <f t="shared" si="377"/>
        <v/>
      </c>
      <c r="T151" s="61" t="str">
        <f t="shared" si="378"/>
        <v/>
      </c>
      <c r="U151" s="62" t="str">
        <f t="shared" si="38"/>
        <v/>
      </c>
      <c r="V151" s="63" t="str">
        <f t="shared" si="379"/>
        <v/>
      </c>
      <c r="W151" s="64" t="str">
        <f t="shared" si="40"/>
        <v/>
      </c>
      <c r="X151" s="63" t="str">
        <f t="shared" si="380"/>
        <v/>
      </c>
      <c r="Y151" s="63" t="str">
        <f t="shared" si="381"/>
        <v/>
      </c>
      <c r="Z151" s="55" t="str">
        <f t="shared" si="382"/>
        <v/>
      </c>
      <c r="AA151" s="65" t="str">
        <f t="shared" si="383"/>
        <v/>
      </c>
      <c r="AB151" s="56" t="str">
        <f t="shared" si="45"/>
        <v/>
      </c>
      <c r="AC151" s="66" t="str">
        <f t="shared" si="384"/>
        <v/>
      </c>
      <c r="AD151" s="58" t="str">
        <f t="shared" si="385"/>
        <v/>
      </c>
      <c r="AE151" s="67" t="str">
        <f t="shared" si="386"/>
        <v/>
      </c>
      <c r="AF151" s="60" t="str">
        <f t="shared" si="387"/>
        <v/>
      </c>
      <c r="AG151" s="60" t="str">
        <f t="shared" si="388"/>
        <v/>
      </c>
      <c r="AH151" s="68" t="str">
        <f t="shared" si="389"/>
        <v/>
      </c>
      <c r="AI151" s="69" t="str">
        <f t="shared" si="52"/>
        <v/>
      </c>
      <c r="AJ151" s="63" t="str">
        <f t="shared" si="390"/>
        <v/>
      </c>
      <c r="AK151" s="63" t="str">
        <f t="shared" si="391"/>
        <v/>
      </c>
      <c r="AL151" s="63" t="str">
        <f t="shared" si="392"/>
        <v/>
      </c>
      <c r="AM151" s="63" t="str">
        <f t="shared" si="393"/>
        <v/>
      </c>
      <c r="AN151" s="63" t="str">
        <f t="shared" si="394"/>
        <v/>
      </c>
    </row>
    <row r="152" spans="3:40" ht="24.5" hidden="1" outlineLevel="1" thickTop="1" thickBot="1" x14ac:dyDescent="0.55000000000000004">
      <c r="C152" s="124"/>
      <c r="D152" s="125"/>
      <c r="E152" s="51"/>
      <c r="F152" s="52"/>
      <c r="G152" s="52"/>
      <c r="H152" s="51"/>
      <c r="I152" s="51"/>
      <c r="J152" s="53"/>
      <c r="K152" s="53"/>
      <c r="L152" s="54" t="str">
        <f t="shared" si="373"/>
        <v/>
      </c>
      <c r="M152" s="55" t="str">
        <f t="shared" si="374"/>
        <v/>
      </c>
      <c r="N152" s="56" t="str">
        <f t="shared" si="31"/>
        <v/>
      </c>
      <c r="O152" s="57" t="str">
        <f t="shared" si="375"/>
        <v/>
      </c>
      <c r="P152" s="58" t="str">
        <f t="shared" si="33"/>
        <v/>
      </c>
      <c r="Q152" s="59" t="str">
        <f t="shared" si="376"/>
        <v/>
      </c>
      <c r="R152" s="60" t="str">
        <f t="shared" si="35"/>
        <v/>
      </c>
      <c r="S152" s="55" t="str">
        <f t="shared" si="377"/>
        <v/>
      </c>
      <c r="T152" s="61" t="str">
        <f t="shared" si="378"/>
        <v/>
      </c>
      <c r="U152" s="62" t="str">
        <f t="shared" si="38"/>
        <v/>
      </c>
      <c r="V152" s="63" t="str">
        <f t="shared" si="379"/>
        <v/>
      </c>
      <c r="W152" s="64" t="str">
        <f t="shared" si="40"/>
        <v/>
      </c>
      <c r="X152" s="63" t="str">
        <f t="shared" si="380"/>
        <v/>
      </c>
      <c r="Y152" s="63" t="str">
        <f t="shared" si="381"/>
        <v/>
      </c>
      <c r="Z152" s="55" t="str">
        <f t="shared" si="382"/>
        <v/>
      </c>
      <c r="AA152" s="65" t="str">
        <f t="shared" si="383"/>
        <v/>
      </c>
      <c r="AB152" s="56" t="str">
        <f t="shared" si="45"/>
        <v/>
      </c>
      <c r="AC152" s="66" t="str">
        <f t="shared" si="384"/>
        <v/>
      </c>
      <c r="AD152" s="58" t="str">
        <f t="shared" si="385"/>
        <v/>
      </c>
      <c r="AE152" s="67" t="str">
        <f t="shared" si="386"/>
        <v/>
      </c>
      <c r="AF152" s="60" t="str">
        <f t="shared" si="387"/>
        <v/>
      </c>
      <c r="AG152" s="60" t="str">
        <f t="shared" si="388"/>
        <v/>
      </c>
      <c r="AH152" s="68" t="str">
        <f t="shared" si="389"/>
        <v/>
      </c>
      <c r="AI152" s="69" t="str">
        <f t="shared" si="52"/>
        <v/>
      </c>
      <c r="AJ152" s="63" t="str">
        <f t="shared" si="390"/>
        <v/>
      </c>
      <c r="AK152" s="63" t="str">
        <f t="shared" si="391"/>
        <v/>
      </c>
      <c r="AL152" s="63" t="str">
        <f t="shared" si="392"/>
        <v/>
      </c>
      <c r="AM152" s="63" t="str">
        <f t="shared" si="393"/>
        <v/>
      </c>
      <c r="AN152" s="63" t="str">
        <f t="shared" si="394"/>
        <v/>
      </c>
    </row>
    <row r="153" spans="3:40" ht="24.5" hidden="1" outlineLevel="1" thickTop="1" thickBot="1" x14ac:dyDescent="0.55000000000000004">
      <c r="C153" s="124"/>
      <c r="D153" s="125"/>
      <c r="E153" s="51"/>
      <c r="F153" s="52"/>
      <c r="G153" s="52"/>
      <c r="H153" s="51"/>
      <c r="I153" s="51"/>
      <c r="J153" s="53"/>
      <c r="K153" s="53"/>
      <c r="L153" s="54" t="str">
        <f t="shared" si="373"/>
        <v/>
      </c>
      <c r="M153" s="55" t="str">
        <f t="shared" si="374"/>
        <v/>
      </c>
      <c r="N153" s="56" t="str">
        <f t="shared" si="31"/>
        <v/>
      </c>
      <c r="O153" s="57" t="str">
        <f t="shared" si="375"/>
        <v/>
      </c>
      <c r="P153" s="58" t="str">
        <f t="shared" si="33"/>
        <v/>
      </c>
      <c r="Q153" s="59" t="str">
        <f t="shared" si="376"/>
        <v/>
      </c>
      <c r="R153" s="60" t="str">
        <f t="shared" si="35"/>
        <v/>
      </c>
      <c r="S153" s="55" t="str">
        <f t="shared" si="377"/>
        <v/>
      </c>
      <c r="T153" s="61" t="str">
        <f t="shared" si="378"/>
        <v/>
      </c>
      <c r="U153" s="62" t="str">
        <f t="shared" si="38"/>
        <v/>
      </c>
      <c r="V153" s="63" t="str">
        <f t="shared" si="379"/>
        <v/>
      </c>
      <c r="W153" s="64" t="str">
        <f t="shared" si="40"/>
        <v/>
      </c>
      <c r="X153" s="63" t="str">
        <f t="shared" si="380"/>
        <v/>
      </c>
      <c r="Y153" s="63" t="str">
        <f t="shared" si="381"/>
        <v/>
      </c>
      <c r="Z153" s="55" t="str">
        <f t="shared" si="382"/>
        <v/>
      </c>
      <c r="AA153" s="65" t="str">
        <f t="shared" si="383"/>
        <v/>
      </c>
      <c r="AB153" s="56" t="str">
        <f t="shared" si="45"/>
        <v/>
      </c>
      <c r="AC153" s="66" t="str">
        <f t="shared" si="384"/>
        <v/>
      </c>
      <c r="AD153" s="58" t="str">
        <f t="shared" si="385"/>
        <v/>
      </c>
      <c r="AE153" s="67" t="str">
        <f t="shared" si="386"/>
        <v/>
      </c>
      <c r="AF153" s="60" t="str">
        <f t="shared" si="387"/>
        <v/>
      </c>
      <c r="AG153" s="60" t="str">
        <f t="shared" si="388"/>
        <v/>
      </c>
      <c r="AH153" s="68" t="str">
        <f t="shared" si="389"/>
        <v/>
      </c>
      <c r="AI153" s="69" t="str">
        <f t="shared" si="52"/>
        <v/>
      </c>
      <c r="AJ153" s="63" t="str">
        <f t="shared" si="390"/>
        <v/>
      </c>
      <c r="AK153" s="63" t="str">
        <f t="shared" si="391"/>
        <v/>
      </c>
      <c r="AL153" s="63" t="str">
        <f t="shared" si="392"/>
        <v/>
      </c>
      <c r="AM153" s="63" t="str">
        <f t="shared" si="393"/>
        <v/>
      </c>
      <c r="AN153" s="63" t="str">
        <f t="shared" si="394"/>
        <v/>
      </c>
    </row>
    <row r="154" spans="3:40" ht="24.5" hidden="1" outlineLevel="1" thickTop="1" thickBot="1" x14ac:dyDescent="0.55000000000000004">
      <c r="C154" s="124"/>
      <c r="D154" s="125"/>
      <c r="E154" s="51"/>
      <c r="F154" s="52"/>
      <c r="G154" s="52"/>
      <c r="H154" s="51"/>
      <c r="I154" s="51"/>
      <c r="J154" s="53"/>
      <c r="K154" s="53"/>
      <c r="L154" s="54" t="str">
        <f t="shared" si="373"/>
        <v/>
      </c>
      <c r="M154" s="55" t="str">
        <f t="shared" si="374"/>
        <v/>
      </c>
      <c r="N154" s="56" t="str">
        <f t="shared" si="31"/>
        <v/>
      </c>
      <c r="O154" s="57" t="str">
        <f t="shared" si="375"/>
        <v/>
      </c>
      <c r="P154" s="58" t="str">
        <f t="shared" si="33"/>
        <v/>
      </c>
      <c r="Q154" s="59" t="str">
        <f t="shared" si="376"/>
        <v/>
      </c>
      <c r="R154" s="60" t="str">
        <f t="shared" si="35"/>
        <v/>
      </c>
      <c r="S154" s="55" t="str">
        <f t="shared" si="377"/>
        <v/>
      </c>
      <c r="T154" s="61" t="str">
        <f t="shared" si="378"/>
        <v/>
      </c>
      <c r="U154" s="62" t="str">
        <f t="shared" si="38"/>
        <v/>
      </c>
      <c r="V154" s="63" t="str">
        <f t="shared" si="379"/>
        <v/>
      </c>
      <c r="W154" s="64" t="str">
        <f t="shared" si="40"/>
        <v/>
      </c>
      <c r="X154" s="63" t="str">
        <f t="shared" si="380"/>
        <v/>
      </c>
      <c r="Y154" s="63" t="str">
        <f t="shared" si="381"/>
        <v/>
      </c>
      <c r="Z154" s="55" t="str">
        <f t="shared" si="382"/>
        <v/>
      </c>
      <c r="AA154" s="65" t="str">
        <f t="shared" si="383"/>
        <v/>
      </c>
      <c r="AB154" s="56" t="str">
        <f t="shared" si="45"/>
        <v/>
      </c>
      <c r="AC154" s="66" t="str">
        <f t="shared" si="384"/>
        <v/>
      </c>
      <c r="AD154" s="58" t="str">
        <f t="shared" si="385"/>
        <v/>
      </c>
      <c r="AE154" s="67" t="str">
        <f t="shared" si="386"/>
        <v/>
      </c>
      <c r="AF154" s="60" t="str">
        <f t="shared" si="387"/>
        <v/>
      </c>
      <c r="AG154" s="60" t="str">
        <f t="shared" si="388"/>
        <v/>
      </c>
      <c r="AH154" s="68" t="str">
        <f t="shared" si="389"/>
        <v/>
      </c>
      <c r="AI154" s="69" t="str">
        <f t="shared" si="52"/>
        <v/>
      </c>
      <c r="AJ154" s="63" t="str">
        <f t="shared" si="390"/>
        <v/>
      </c>
      <c r="AK154" s="63" t="str">
        <f t="shared" si="391"/>
        <v/>
      </c>
      <c r="AL154" s="63" t="str">
        <f t="shared" si="392"/>
        <v/>
      </c>
      <c r="AM154" s="63" t="str">
        <f t="shared" si="393"/>
        <v/>
      </c>
      <c r="AN154" s="63" t="str">
        <f t="shared" si="394"/>
        <v/>
      </c>
    </row>
    <row r="155" spans="3:40" ht="24.5" hidden="1" outlineLevel="1" thickTop="1" thickBot="1" x14ac:dyDescent="0.55000000000000004">
      <c r="C155" s="124"/>
      <c r="D155" s="125"/>
      <c r="E155" s="51"/>
      <c r="F155" s="52"/>
      <c r="G155" s="52"/>
      <c r="H155" s="51"/>
      <c r="I155" s="51"/>
      <c r="J155" s="53"/>
      <c r="K155" s="53"/>
      <c r="L155" s="54" t="str">
        <f t="shared" si="373"/>
        <v/>
      </c>
      <c r="M155" s="55" t="str">
        <f t="shared" si="374"/>
        <v/>
      </c>
      <c r="N155" s="56" t="str">
        <f t="shared" si="31"/>
        <v/>
      </c>
      <c r="O155" s="57" t="str">
        <f t="shared" si="375"/>
        <v/>
      </c>
      <c r="P155" s="58" t="str">
        <f t="shared" si="33"/>
        <v/>
      </c>
      <c r="Q155" s="59" t="str">
        <f t="shared" si="376"/>
        <v/>
      </c>
      <c r="R155" s="60" t="str">
        <f t="shared" si="35"/>
        <v/>
      </c>
      <c r="S155" s="55" t="str">
        <f t="shared" si="377"/>
        <v/>
      </c>
      <c r="T155" s="61" t="str">
        <f t="shared" si="378"/>
        <v/>
      </c>
      <c r="U155" s="62" t="str">
        <f t="shared" si="38"/>
        <v/>
      </c>
      <c r="V155" s="63" t="str">
        <f t="shared" si="379"/>
        <v/>
      </c>
      <c r="W155" s="64" t="str">
        <f t="shared" si="40"/>
        <v/>
      </c>
      <c r="X155" s="63" t="str">
        <f t="shared" si="380"/>
        <v/>
      </c>
      <c r="Y155" s="63" t="str">
        <f t="shared" si="381"/>
        <v/>
      </c>
      <c r="Z155" s="55" t="str">
        <f t="shared" si="382"/>
        <v/>
      </c>
      <c r="AA155" s="65" t="str">
        <f t="shared" si="383"/>
        <v/>
      </c>
      <c r="AB155" s="56" t="str">
        <f t="shared" si="45"/>
        <v/>
      </c>
      <c r="AC155" s="66" t="str">
        <f t="shared" si="384"/>
        <v/>
      </c>
      <c r="AD155" s="58" t="str">
        <f t="shared" si="385"/>
        <v/>
      </c>
      <c r="AE155" s="67" t="str">
        <f t="shared" si="386"/>
        <v/>
      </c>
      <c r="AF155" s="60" t="str">
        <f t="shared" si="387"/>
        <v/>
      </c>
      <c r="AG155" s="60" t="str">
        <f t="shared" si="388"/>
        <v/>
      </c>
      <c r="AH155" s="68" t="str">
        <f t="shared" si="389"/>
        <v/>
      </c>
      <c r="AI155" s="69" t="str">
        <f t="shared" si="52"/>
        <v/>
      </c>
      <c r="AJ155" s="63" t="str">
        <f t="shared" si="390"/>
        <v/>
      </c>
      <c r="AK155" s="63" t="str">
        <f t="shared" si="391"/>
        <v/>
      </c>
      <c r="AL155" s="63" t="str">
        <f t="shared" si="392"/>
        <v/>
      </c>
      <c r="AM155" s="63" t="str">
        <f t="shared" si="393"/>
        <v/>
      </c>
      <c r="AN155" s="63" t="str">
        <f t="shared" si="394"/>
        <v/>
      </c>
    </row>
    <row r="156" spans="3:40" ht="24.5" hidden="1" outlineLevel="1" thickTop="1" thickBot="1" x14ac:dyDescent="0.55000000000000004">
      <c r="C156" s="124"/>
      <c r="D156" s="125"/>
      <c r="E156" s="51"/>
      <c r="F156" s="52"/>
      <c r="G156" s="52"/>
      <c r="H156" s="51"/>
      <c r="I156" s="51"/>
      <c r="J156" s="53"/>
      <c r="K156" s="53"/>
      <c r="L156" s="54" t="str">
        <f t="shared" si="373"/>
        <v/>
      </c>
      <c r="M156" s="55" t="str">
        <f t="shared" si="374"/>
        <v/>
      </c>
      <c r="N156" s="56" t="str">
        <f t="shared" si="31"/>
        <v/>
      </c>
      <c r="O156" s="57" t="str">
        <f t="shared" si="375"/>
        <v/>
      </c>
      <c r="P156" s="58" t="str">
        <f t="shared" si="33"/>
        <v/>
      </c>
      <c r="Q156" s="59" t="str">
        <f t="shared" si="376"/>
        <v/>
      </c>
      <c r="R156" s="60" t="str">
        <f t="shared" si="35"/>
        <v/>
      </c>
      <c r="S156" s="55" t="str">
        <f t="shared" si="377"/>
        <v/>
      </c>
      <c r="T156" s="61" t="str">
        <f t="shared" si="378"/>
        <v/>
      </c>
      <c r="U156" s="62" t="str">
        <f t="shared" si="38"/>
        <v/>
      </c>
      <c r="V156" s="63" t="str">
        <f t="shared" si="379"/>
        <v/>
      </c>
      <c r="W156" s="64" t="str">
        <f t="shared" si="40"/>
        <v/>
      </c>
      <c r="X156" s="63" t="str">
        <f t="shared" si="380"/>
        <v/>
      </c>
      <c r="Y156" s="63" t="str">
        <f t="shared" si="381"/>
        <v/>
      </c>
      <c r="Z156" s="55" t="str">
        <f t="shared" si="382"/>
        <v/>
      </c>
      <c r="AA156" s="65" t="str">
        <f t="shared" si="383"/>
        <v/>
      </c>
      <c r="AB156" s="56" t="str">
        <f t="shared" si="45"/>
        <v/>
      </c>
      <c r="AC156" s="66" t="str">
        <f t="shared" si="384"/>
        <v/>
      </c>
      <c r="AD156" s="58" t="str">
        <f t="shared" si="385"/>
        <v/>
      </c>
      <c r="AE156" s="67" t="str">
        <f t="shared" si="386"/>
        <v/>
      </c>
      <c r="AF156" s="60" t="str">
        <f t="shared" si="387"/>
        <v/>
      </c>
      <c r="AG156" s="60" t="str">
        <f t="shared" si="388"/>
        <v/>
      </c>
      <c r="AH156" s="68" t="str">
        <f t="shared" si="389"/>
        <v/>
      </c>
      <c r="AI156" s="69" t="str">
        <f t="shared" si="52"/>
        <v/>
      </c>
      <c r="AJ156" s="63" t="str">
        <f t="shared" si="390"/>
        <v/>
      </c>
      <c r="AK156" s="63" t="str">
        <f t="shared" si="391"/>
        <v/>
      </c>
      <c r="AL156" s="63" t="str">
        <f t="shared" si="392"/>
        <v/>
      </c>
      <c r="AM156" s="63" t="str">
        <f t="shared" si="393"/>
        <v/>
      </c>
      <c r="AN156" s="63" t="str">
        <f t="shared" si="394"/>
        <v/>
      </c>
    </row>
    <row r="157" spans="3:40" ht="24.5" hidden="1" outlineLevel="1" thickTop="1" thickBot="1" x14ac:dyDescent="0.55000000000000004">
      <c r="C157" s="124"/>
      <c r="D157" s="125"/>
      <c r="E157" s="51"/>
      <c r="F157" s="52"/>
      <c r="G157" s="52"/>
      <c r="H157" s="51"/>
      <c r="I157" s="51"/>
      <c r="J157" s="53"/>
      <c r="K157" s="53"/>
      <c r="L157" s="54" t="str">
        <f t="shared" si="373"/>
        <v/>
      </c>
      <c r="M157" s="55" t="str">
        <f t="shared" si="374"/>
        <v/>
      </c>
      <c r="N157" s="56" t="str">
        <f t="shared" si="31"/>
        <v/>
      </c>
      <c r="O157" s="57" t="str">
        <f t="shared" si="375"/>
        <v/>
      </c>
      <c r="P157" s="58" t="str">
        <f t="shared" si="33"/>
        <v/>
      </c>
      <c r="Q157" s="59" t="str">
        <f t="shared" si="376"/>
        <v/>
      </c>
      <c r="R157" s="60" t="str">
        <f t="shared" si="35"/>
        <v/>
      </c>
      <c r="S157" s="55" t="str">
        <f t="shared" si="377"/>
        <v/>
      </c>
      <c r="T157" s="61" t="str">
        <f t="shared" si="378"/>
        <v/>
      </c>
      <c r="U157" s="62" t="str">
        <f t="shared" si="38"/>
        <v/>
      </c>
      <c r="V157" s="63" t="str">
        <f t="shared" si="379"/>
        <v/>
      </c>
      <c r="W157" s="64" t="str">
        <f t="shared" si="40"/>
        <v/>
      </c>
      <c r="X157" s="63" t="str">
        <f t="shared" si="380"/>
        <v/>
      </c>
      <c r="Y157" s="63" t="str">
        <f t="shared" si="381"/>
        <v/>
      </c>
      <c r="Z157" s="55" t="str">
        <f t="shared" si="382"/>
        <v/>
      </c>
      <c r="AA157" s="65" t="str">
        <f t="shared" si="383"/>
        <v/>
      </c>
      <c r="AB157" s="56" t="str">
        <f t="shared" si="45"/>
        <v/>
      </c>
      <c r="AC157" s="66" t="str">
        <f t="shared" si="384"/>
        <v/>
      </c>
      <c r="AD157" s="58" t="str">
        <f t="shared" si="385"/>
        <v/>
      </c>
      <c r="AE157" s="67" t="str">
        <f t="shared" si="386"/>
        <v/>
      </c>
      <c r="AF157" s="60" t="str">
        <f t="shared" si="387"/>
        <v/>
      </c>
      <c r="AG157" s="60" t="str">
        <f t="shared" si="388"/>
        <v/>
      </c>
      <c r="AH157" s="68" t="str">
        <f t="shared" si="389"/>
        <v/>
      </c>
      <c r="AI157" s="69" t="str">
        <f t="shared" si="52"/>
        <v/>
      </c>
      <c r="AJ157" s="63" t="str">
        <f t="shared" si="390"/>
        <v/>
      </c>
      <c r="AK157" s="63" t="str">
        <f t="shared" si="391"/>
        <v/>
      </c>
      <c r="AL157" s="63" t="str">
        <f t="shared" si="392"/>
        <v/>
      </c>
      <c r="AM157" s="63" t="str">
        <f t="shared" si="393"/>
        <v/>
      </c>
      <c r="AN157" s="63" t="str">
        <f t="shared" si="394"/>
        <v/>
      </c>
    </row>
    <row r="158" spans="3:40" ht="24.5" hidden="1" outlineLevel="1" thickTop="1" thickBot="1" x14ac:dyDescent="0.55000000000000004">
      <c r="C158" s="124"/>
      <c r="D158" s="125"/>
      <c r="E158" s="51"/>
      <c r="F158" s="52"/>
      <c r="G158" s="52"/>
      <c r="H158" s="51"/>
      <c r="I158" s="51"/>
      <c r="J158" s="53"/>
      <c r="K158" s="53"/>
      <c r="L158" s="54" t="str">
        <f t="shared" si="373"/>
        <v/>
      </c>
      <c r="M158" s="55" t="str">
        <f t="shared" si="374"/>
        <v/>
      </c>
      <c r="N158" s="56" t="str">
        <f t="shared" si="31"/>
        <v/>
      </c>
      <c r="O158" s="57" t="str">
        <f t="shared" si="375"/>
        <v/>
      </c>
      <c r="P158" s="58" t="str">
        <f t="shared" si="33"/>
        <v/>
      </c>
      <c r="Q158" s="59" t="str">
        <f t="shared" si="376"/>
        <v/>
      </c>
      <c r="R158" s="60" t="str">
        <f t="shared" si="35"/>
        <v/>
      </c>
      <c r="S158" s="55" t="str">
        <f t="shared" si="377"/>
        <v/>
      </c>
      <c r="T158" s="61" t="str">
        <f t="shared" si="378"/>
        <v/>
      </c>
      <c r="U158" s="62" t="str">
        <f t="shared" si="38"/>
        <v/>
      </c>
      <c r="V158" s="63" t="str">
        <f t="shared" si="379"/>
        <v/>
      </c>
      <c r="W158" s="64" t="str">
        <f t="shared" si="40"/>
        <v/>
      </c>
      <c r="X158" s="63" t="str">
        <f t="shared" si="380"/>
        <v/>
      </c>
      <c r="Y158" s="63" t="str">
        <f t="shared" si="381"/>
        <v/>
      </c>
      <c r="Z158" s="55" t="str">
        <f t="shared" si="382"/>
        <v/>
      </c>
      <c r="AA158" s="65" t="str">
        <f t="shared" si="383"/>
        <v/>
      </c>
      <c r="AB158" s="56" t="str">
        <f t="shared" si="45"/>
        <v/>
      </c>
      <c r="AC158" s="66" t="str">
        <f t="shared" si="384"/>
        <v/>
      </c>
      <c r="AD158" s="58" t="str">
        <f t="shared" si="385"/>
        <v/>
      </c>
      <c r="AE158" s="67" t="str">
        <f t="shared" si="386"/>
        <v/>
      </c>
      <c r="AF158" s="60" t="str">
        <f t="shared" si="387"/>
        <v/>
      </c>
      <c r="AG158" s="60" t="str">
        <f t="shared" si="388"/>
        <v/>
      </c>
      <c r="AH158" s="68" t="str">
        <f t="shared" si="389"/>
        <v/>
      </c>
      <c r="AI158" s="69" t="str">
        <f t="shared" si="52"/>
        <v/>
      </c>
      <c r="AJ158" s="63" t="str">
        <f t="shared" si="390"/>
        <v/>
      </c>
      <c r="AK158" s="63" t="str">
        <f t="shared" si="391"/>
        <v/>
      </c>
      <c r="AL158" s="63" t="str">
        <f t="shared" si="392"/>
        <v/>
      </c>
      <c r="AM158" s="63" t="str">
        <f t="shared" si="393"/>
        <v/>
      </c>
      <c r="AN158" s="63" t="str">
        <f t="shared" si="394"/>
        <v/>
      </c>
    </row>
    <row r="159" spans="3:40" ht="24.5" hidden="1" outlineLevel="1" thickTop="1" thickBot="1" x14ac:dyDescent="0.55000000000000004">
      <c r="C159" s="124"/>
      <c r="D159" s="125"/>
      <c r="E159" s="51"/>
      <c r="F159" s="52"/>
      <c r="G159" s="52"/>
      <c r="H159" s="51"/>
      <c r="I159" s="51"/>
      <c r="J159" s="53"/>
      <c r="K159" s="53"/>
      <c r="L159" s="54" t="str">
        <f t="shared" si="373"/>
        <v/>
      </c>
      <c r="M159" s="55" t="str">
        <f t="shared" si="374"/>
        <v/>
      </c>
      <c r="N159" s="56" t="str">
        <f t="shared" si="31"/>
        <v/>
      </c>
      <c r="O159" s="57" t="str">
        <f t="shared" si="375"/>
        <v/>
      </c>
      <c r="P159" s="58" t="str">
        <f t="shared" si="33"/>
        <v/>
      </c>
      <c r="Q159" s="59" t="str">
        <f t="shared" si="376"/>
        <v/>
      </c>
      <c r="R159" s="60" t="str">
        <f t="shared" si="35"/>
        <v/>
      </c>
      <c r="S159" s="55" t="str">
        <f t="shared" si="377"/>
        <v/>
      </c>
      <c r="T159" s="61" t="str">
        <f t="shared" si="378"/>
        <v/>
      </c>
      <c r="U159" s="62" t="str">
        <f t="shared" si="38"/>
        <v/>
      </c>
      <c r="V159" s="63" t="str">
        <f t="shared" si="379"/>
        <v/>
      </c>
      <c r="W159" s="64" t="str">
        <f t="shared" si="40"/>
        <v/>
      </c>
      <c r="X159" s="63" t="str">
        <f t="shared" si="380"/>
        <v/>
      </c>
      <c r="Y159" s="63" t="str">
        <f t="shared" si="381"/>
        <v/>
      </c>
      <c r="Z159" s="55" t="str">
        <f t="shared" si="382"/>
        <v/>
      </c>
      <c r="AA159" s="65" t="str">
        <f t="shared" si="383"/>
        <v/>
      </c>
      <c r="AB159" s="56" t="str">
        <f t="shared" si="45"/>
        <v/>
      </c>
      <c r="AC159" s="66" t="str">
        <f t="shared" si="384"/>
        <v/>
      </c>
      <c r="AD159" s="58" t="str">
        <f t="shared" si="385"/>
        <v/>
      </c>
      <c r="AE159" s="67" t="str">
        <f t="shared" si="386"/>
        <v/>
      </c>
      <c r="AF159" s="60" t="str">
        <f t="shared" si="387"/>
        <v/>
      </c>
      <c r="AG159" s="60" t="str">
        <f t="shared" si="388"/>
        <v/>
      </c>
      <c r="AH159" s="68" t="str">
        <f t="shared" si="389"/>
        <v/>
      </c>
      <c r="AI159" s="69" t="str">
        <f t="shared" si="52"/>
        <v/>
      </c>
      <c r="AJ159" s="63" t="str">
        <f t="shared" si="390"/>
        <v/>
      </c>
      <c r="AK159" s="63" t="str">
        <f t="shared" si="391"/>
        <v/>
      </c>
      <c r="AL159" s="63" t="str">
        <f t="shared" si="392"/>
        <v/>
      </c>
      <c r="AM159" s="63" t="str">
        <f t="shared" si="393"/>
        <v/>
      </c>
      <c r="AN159" s="63" t="str">
        <f t="shared" si="394"/>
        <v/>
      </c>
    </row>
    <row r="160" spans="3:40" ht="24.5" hidden="1" outlineLevel="1" thickTop="1" thickBot="1" x14ac:dyDescent="0.55000000000000004">
      <c r="C160" s="124"/>
      <c r="D160" s="125"/>
      <c r="E160" s="51"/>
      <c r="F160" s="52"/>
      <c r="G160" s="52"/>
      <c r="H160" s="51"/>
      <c r="I160" s="51"/>
      <c r="J160" s="53"/>
      <c r="K160" s="53"/>
      <c r="L160" s="54" t="str">
        <f t="shared" si="373"/>
        <v/>
      </c>
      <c r="M160" s="55" t="str">
        <f t="shared" si="374"/>
        <v/>
      </c>
      <c r="N160" s="56" t="str">
        <f t="shared" si="31"/>
        <v/>
      </c>
      <c r="O160" s="57" t="str">
        <f t="shared" si="375"/>
        <v/>
      </c>
      <c r="P160" s="58" t="str">
        <f t="shared" si="33"/>
        <v/>
      </c>
      <c r="Q160" s="59" t="str">
        <f t="shared" si="376"/>
        <v/>
      </c>
      <c r="R160" s="60" t="str">
        <f t="shared" si="35"/>
        <v/>
      </c>
      <c r="S160" s="55" t="str">
        <f t="shared" si="377"/>
        <v/>
      </c>
      <c r="T160" s="61" t="str">
        <f t="shared" si="378"/>
        <v/>
      </c>
      <c r="U160" s="62" t="str">
        <f t="shared" si="38"/>
        <v/>
      </c>
      <c r="V160" s="63" t="str">
        <f t="shared" si="379"/>
        <v/>
      </c>
      <c r="W160" s="64" t="str">
        <f t="shared" si="40"/>
        <v/>
      </c>
      <c r="X160" s="63" t="str">
        <f t="shared" si="380"/>
        <v/>
      </c>
      <c r="Y160" s="63" t="str">
        <f t="shared" si="381"/>
        <v/>
      </c>
      <c r="Z160" s="55" t="str">
        <f t="shared" si="382"/>
        <v/>
      </c>
      <c r="AA160" s="65" t="str">
        <f t="shared" si="383"/>
        <v/>
      </c>
      <c r="AB160" s="56" t="str">
        <f t="shared" si="45"/>
        <v/>
      </c>
      <c r="AC160" s="66" t="str">
        <f t="shared" si="384"/>
        <v/>
      </c>
      <c r="AD160" s="58" t="str">
        <f t="shared" si="385"/>
        <v/>
      </c>
      <c r="AE160" s="67" t="str">
        <f t="shared" si="386"/>
        <v/>
      </c>
      <c r="AF160" s="60" t="str">
        <f t="shared" si="387"/>
        <v/>
      </c>
      <c r="AG160" s="60" t="str">
        <f t="shared" si="388"/>
        <v/>
      </c>
      <c r="AH160" s="68" t="str">
        <f t="shared" si="389"/>
        <v/>
      </c>
      <c r="AI160" s="69" t="str">
        <f t="shared" si="52"/>
        <v/>
      </c>
      <c r="AJ160" s="63" t="str">
        <f t="shared" si="390"/>
        <v/>
      </c>
      <c r="AK160" s="63" t="str">
        <f t="shared" si="391"/>
        <v/>
      </c>
      <c r="AL160" s="63" t="str">
        <f t="shared" si="392"/>
        <v/>
      </c>
      <c r="AM160" s="63" t="str">
        <f t="shared" si="393"/>
        <v/>
      </c>
      <c r="AN160" s="63" t="str">
        <f t="shared" si="394"/>
        <v/>
      </c>
    </row>
    <row r="161" spans="1:40" ht="24.5" hidden="1" outlineLevel="1" thickTop="1" thickBot="1" x14ac:dyDescent="0.55000000000000004">
      <c r="C161" s="124"/>
      <c r="D161" s="125"/>
      <c r="E161" s="51"/>
      <c r="F161" s="52"/>
      <c r="G161" s="52"/>
      <c r="H161" s="51"/>
      <c r="I161" s="51"/>
      <c r="J161" s="53"/>
      <c r="K161" s="53"/>
      <c r="L161" s="54" t="str">
        <f t="shared" si="373"/>
        <v/>
      </c>
      <c r="M161" s="55" t="str">
        <f t="shared" si="374"/>
        <v/>
      </c>
      <c r="N161" s="56" t="str">
        <f t="shared" si="31"/>
        <v/>
      </c>
      <c r="O161" s="57" t="str">
        <f t="shared" si="375"/>
        <v/>
      </c>
      <c r="P161" s="58" t="str">
        <f t="shared" si="33"/>
        <v/>
      </c>
      <c r="Q161" s="59" t="str">
        <f t="shared" si="376"/>
        <v/>
      </c>
      <c r="R161" s="60" t="str">
        <f t="shared" si="35"/>
        <v/>
      </c>
      <c r="S161" s="55" t="str">
        <f t="shared" si="377"/>
        <v/>
      </c>
      <c r="T161" s="61" t="str">
        <f t="shared" si="378"/>
        <v/>
      </c>
      <c r="U161" s="62" t="str">
        <f t="shared" si="38"/>
        <v/>
      </c>
      <c r="V161" s="63" t="str">
        <f t="shared" si="379"/>
        <v/>
      </c>
      <c r="W161" s="64" t="str">
        <f t="shared" si="40"/>
        <v/>
      </c>
      <c r="X161" s="63" t="str">
        <f t="shared" si="380"/>
        <v/>
      </c>
      <c r="Y161" s="63" t="str">
        <f t="shared" si="381"/>
        <v/>
      </c>
      <c r="Z161" s="55" t="str">
        <f t="shared" si="382"/>
        <v/>
      </c>
      <c r="AA161" s="65" t="str">
        <f t="shared" si="383"/>
        <v/>
      </c>
      <c r="AB161" s="56" t="str">
        <f t="shared" si="45"/>
        <v/>
      </c>
      <c r="AC161" s="66" t="str">
        <f t="shared" si="384"/>
        <v/>
      </c>
      <c r="AD161" s="58" t="str">
        <f t="shared" si="385"/>
        <v/>
      </c>
      <c r="AE161" s="67" t="str">
        <f t="shared" si="386"/>
        <v/>
      </c>
      <c r="AF161" s="60" t="str">
        <f t="shared" si="387"/>
        <v/>
      </c>
      <c r="AG161" s="60" t="str">
        <f t="shared" si="388"/>
        <v/>
      </c>
      <c r="AH161" s="68" t="str">
        <f t="shared" si="389"/>
        <v/>
      </c>
      <c r="AI161" s="69" t="str">
        <f t="shared" si="52"/>
        <v/>
      </c>
      <c r="AJ161" s="63" t="str">
        <f t="shared" si="390"/>
        <v/>
      </c>
      <c r="AK161" s="63" t="str">
        <f t="shared" si="391"/>
        <v/>
      </c>
      <c r="AL161" s="63" t="str">
        <f t="shared" si="392"/>
        <v/>
      </c>
      <c r="AM161" s="63" t="str">
        <f t="shared" si="393"/>
        <v/>
      </c>
      <c r="AN161" s="63" t="str">
        <f t="shared" si="394"/>
        <v/>
      </c>
    </row>
    <row r="162" spans="1:40" ht="24.5" hidden="1" outlineLevel="1" thickTop="1" thickBot="1" x14ac:dyDescent="0.55000000000000004">
      <c r="C162" s="124"/>
      <c r="D162" s="125"/>
      <c r="E162" s="51"/>
      <c r="F162" s="52"/>
      <c r="G162" s="52"/>
      <c r="H162" s="51"/>
      <c r="I162" s="51"/>
      <c r="J162" s="53"/>
      <c r="K162" s="53"/>
      <c r="L162" s="54" t="str">
        <f t="shared" si="373"/>
        <v/>
      </c>
      <c r="M162" s="55" t="str">
        <f t="shared" si="374"/>
        <v/>
      </c>
      <c r="N162" s="56" t="str">
        <f t="shared" si="31"/>
        <v/>
      </c>
      <c r="O162" s="57" t="str">
        <f t="shared" si="375"/>
        <v/>
      </c>
      <c r="P162" s="58" t="str">
        <f t="shared" si="33"/>
        <v/>
      </c>
      <c r="Q162" s="59" t="str">
        <f t="shared" si="376"/>
        <v/>
      </c>
      <c r="R162" s="60" t="str">
        <f t="shared" si="35"/>
        <v/>
      </c>
      <c r="S162" s="55" t="str">
        <f t="shared" si="377"/>
        <v/>
      </c>
      <c r="T162" s="61" t="str">
        <f t="shared" si="378"/>
        <v/>
      </c>
      <c r="U162" s="62" t="str">
        <f t="shared" si="38"/>
        <v/>
      </c>
      <c r="V162" s="63" t="str">
        <f t="shared" si="379"/>
        <v/>
      </c>
      <c r="W162" s="64" t="str">
        <f t="shared" si="40"/>
        <v/>
      </c>
      <c r="X162" s="63" t="str">
        <f t="shared" si="380"/>
        <v/>
      </c>
      <c r="Y162" s="63" t="str">
        <f t="shared" si="381"/>
        <v/>
      </c>
      <c r="Z162" s="55" t="str">
        <f t="shared" si="382"/>
        <v/>
      </c>
      <c r="AA162" s="65" t="str">
        <f t="shared" si="383"/>
        <v/>
      </c>
      <c r="AB162" s="56" t="str">
        <f t="shared" si="45"/>
        <v/>
      </c>
      <c r="AC162" s="66" t="str">
        <f t="shared" si="384"/>
        <v/>
      </c>
      <c r="AD162" s="58" t="str">
        <f t="shared" si="385"/>
        <v/>
      </c>
      <c r="AE162" s="67" t="str">
        <f t="shared" si="386"/>
        <v/>
      </c>
      <c r="AF162" s="60" t="str">
        <f t="shared" si="387"/>
        <v/>
      </c>
      <c r="AG162" s="60" t="str">
        <f t="shared" si="388"/>
        <v/>
      </c>
      <c r="AH162" s="68" t="str">
        <f t="shared" si="389"/>
        <v/>
      </c>
      <c r="AI162" s="69" t="str">
        <f t="shared" si="52"/>
        <v/>
      </c>
      <c r="AJ162" s="63" t="str">
        <f t="shared" si="390"/>
        <v/>
      </c>
      <c r="AK162" s="63" t="str">
        <f t="shared" si="391"/>
        <v/>
      </c>
      <c r="AL162" s="63" t="str">
        <f t="shared" si="392"/>
        <v/>
      </c>
      <c r="AM162" s="63" t="str">
        <f t="shared" si="393"/>
        <v/>
      </c>
      <c r="AN162" s="63" t="str">
        <f t="shared" si="394"/>
        <v/>
      </c>
    </row>
    <row r="163" spans="1:40" ht="24.5" hidden="1" outlineLevel="1" thickTop="1" thickBot="1" x14ac:dyDescent="0.55000000000000004">
      <c r="C163" s="124"/>
      <c r="D163" s="125"/>
      <c r="E163" s="51"/>
      <c r="F163" s="52"/>
      <c r="G163" s="52"/>
      <c r="H163" s="51"/>
      <c r="I163" s="51"/>
      <c r="J163" s="53"/>
      <c r="K163" s="53"/>
      <c r="L163" s="54" t="str">
        <f t="shared" si="373"/>
        <v/>
      </c>
      <c r="M163" s="55" t="str">
        <f t="shared" si="374"/>
        <v/>
      </c>
      <c r="N163" s="56" t="str">
        <f t="shared" si="31"/>
        <v/>
      </c>
      <c r="O163" s="57" t="str">
        <f t="shared" si="375"/>
        <v/>
      </c>
      <c r="P163" s="58" t="str">
        <f t="shared" si="33"/>
        <v/>
      </c>
      <c r="Q163" s="59" t="str">
        <f t="shared" si="376"/>
        <v/>
      </c>
      <c r="R163" s="60" t="str">
        <f t="shared" si="35"/>
        <v/>
      </c>
      <c r="S163" s="55" t="str">
        <f t="shared" si="377"/>
        <v/>
      </c>
      <c r="T163" s="61" t="str">
        <f t="shared" si="378"/>
        <v/>
      </c>
      <c r="U163" s="62" t="str">
        <f t="shared" si="38"/>
        <v/>
      </c>
      <c r="V163" s="63" t="str">
        <f t="shared" si="379"/>
        <v/>
      </c>
      <c r="W163" s="64" t="str">
        <f t="shared" si="40"/>
        <v/>
      </c>
      <c r="X163" s="63" t="str">
        <f t="shared" si="380"/>
        <v/>
      </c>
      <c r="Y163" s="63" t="str">
        <f t="shared" si="381"/>
        <v/>
      </c>
      <c r="Z163" s="55" t="str">
        <f t="shared" si="382"/>
        <v/>
      </c>
      <c r="AA163" s="65" t="str">
        <f t="shared" si="383"/>
        <v/>
      </c>
      <c r="AB163" s="56" t="str">
        <f t="shared" si="45"/>
        <v/>
      </c>
      <c r="AC163" s="66" t="str">
        <f t="shared" si="384"/>
        <v/>
      </c>
      <c r="AD163" s="58" t="str">
        <f t="shared" si="385"/>
        <v/>
      </c>
      <c r="AE163" s="67" t="str">
        <f t="shared" si="386"/>
        <v/>
      </c>
      <c r="AF163" s="60" t="str">
        <f t="shared" si="387"/>
        <v/>
      </c>
      <c r="AG163" s="60" t="str">
        <f t="shared" si="388"/>
        <v/>
      </c>
      <c r="AH163" s="68" t="str">
        <f t="shared" si="389"/>
        <v/>
      </c>
      <c r="AI163" s="69" t="str">
        <f t="shared" si="52"/>
        <v/>
      </c>
      <c r="AJ163" s="63" t="str">
        <f t="shared" si="390"/>
        <v/>
      </c>
      <c r="AK163" s="63" t="str">
        <f t="shared" si="391"/>
        <v/>
      </c>
      <c r="AL163" s="63" t="str">
        <f t="shared" si="392"/>
        <v/>
      </c>
      <c r="AM163" s="63" t="str">
        <f t="shared" si="393"/>
        <v/>
      </c>
      <c r="AN163" s="63" t="str">
        <f t="shared" si="394"/>
        <v/>
      </c>
    </row>
    <row r="164" spans="1:40" ht="24.5" hidden="1" outlineLevel="1" thickTop="1" thickBot="1" x14ac:dyDescent="0.55000000000000004">
      <c r="C164" s="124"/>
      <c r="D164" s="125"/>
      <c r="E164" s="51"/>
      <c r="F164" s="52"/>
      <c r="G164" s="52"/>
      <c r="H164" s="51"/>
      <c r="I164" s="51"/>
      <c r="J164" s="53"/>
      <c r="K164" s="53"/>
      <c r="L164" s="54" t="str">
        <f t="shared" si="373"/>
        <v/>
      </c>
      <c r="M164" s="55" t="str">
        <f t="shared" si="374"/>
        <v/>
      </c>
      <c r="N164" s="56" t="str">
        <f t="shared" si="31"/>
        <v/>
      </c>
      <c r="O164" s="57" t="str">
        <f t="shared" si="375"/>
        <v/>
      </c>
      <c r="P164" s="58" t="str">
        <f t="shared" si="33"/>
        <v/>
      </c>
      <c r="Q164" s="59" t="str">
        <f t="shared" si="376"/>
        <v/>
      </c>
      <c r="R164" s="60" t="str">
        <f t="shared" si="35"/>
        <v/>
      </c>
      <c r="S164" s="55" t="str">
        <f t="shared" si="377"/>
        <v/>
      </c>
      <c r="T164" s="61" t="str">
        <f t="shared" si="378"/>
        <v/>
      </c>
      <c r="U164" s="62" t="str">
        <f t="shared" si="38"/>
        <v/>
      </c>
      <c r="V164" s="63" t="str">
        <f t="shared" si="379"/>
        <v/>
      </c>
      <c r="W164" s="64" t="str">
        <f t="shared" si="40"/>
        <v/>
      </c>
      <c r="X164" s="63" t="str">
        <f t="shared" si="380"/>
        <v/>
      </c>
      <c r="Y164" s="63" t="str">
        <f t="shared" si="381"/>
        <v/>
      </c>
      <c r="Z164" s="55" t="str">
        <f t="shared" si="382"/>
        <v/>
      </c>
      <c r="AA164" s="65" t="str">
        <f t="shared" si="383"/>
        <v/>
      </c>
      <c r="AB164" s="56" t="str">
        <f t="shared" si="45"/>
        <v/>
      </c>
      <c r="AC164" s="66" t="str">
        <f t="shared" si="384"/>
        <v/>
      </c>
      <c r="AD164" s="58" t="str">
        <f t="shared" si="385"/>
        <v/>
      </c>
      <c r="AE164" s="67" t="str">
        <f t="shared" si="386"/>
        <v/>
      </c>
      <c r="AF164" s="60" t="str">
        <f t="shared" si="387"/>
        <v/>
      </c>
      <c r="AG164" s="60" t="str">
        <f t="shared" si="388"/>
        <v/>
      </c>
      <c r="AH164" s="68" t="str">
        <f t="shared" si="389"/>
        <v/>
      </c>
      <c r="AI164" s="69" t="str">
        <f t="shared" si="52"/>
        <v/>
      </c>
      <c r="AJ164" s="63" t="str">
        <f t="shared" si="390"/>
        <v/>
      </c>
      <c r="AK164" s="63" t="str">
        <f t="shared" si="391"/>
        <v/>
      </c>
      <c r="AL164" s="63" t="str">
        <f t="shared" si="392"/>
        <v/>
      </c>
      <c r="AM164" s="63" t="str">
        <f t="shared" si="393"/>
        <v/>
      </c>
      <c r="AN164" s="63" t="str">
        <f t="shared" si="394"/>
        <v/>
      </c>
    </row>
    <row r="165" spans="1:40" ht="24.5" hidden="1" outlineLevel="1" thickTop="1" thickBot="1" x14ac:dyDescent="0.55000000000000004">
      <c r="C165" s="124"/>
      <c r="D165" s="125"/>
      <c r="E165" s="51"/>
      <c r="F165" s="52"/>
      <c r="G165" s="52"/>
      <c r="H165" s="51"/>
      <c r="I165" s="51"/>
      <c r="J165" s="53"/>
      <c r="K165" s="53"/>
      <c r="L165" s="54" t="str">
        <f t="shared" si="373"/>
        <v/>
      </c>
      <c r="M165" s="55" t="str">
        <f t="shared" si="374"/>
        <v/>
      </c>
      <c r="N165" s="56" t="str">
        <f t="shared" si="31"/>
        <v/>
      </c>
      <c r="O165" s="57" t="str">
        <f t="shared" si="375"/>
        <v/>
      </c>
      <c r="P165" s="58" t="str">
        <f t="shared" si="33"/>
        <v/>
      </c>
      <c r="Q165" s="59" t="str">
        <f t="shared" si="376"/>
        <v/>
      </c>
      <c r="R165" s="60" t="str">
        <f t="shared" si="35"/>
        <v/>
      </c>
      <c r="S165" s="55" t="str">
        <f t="shared" si="377"/>
        <v/>
      </c>
      <c r="T165" s="61" t="str">
        <f t="shared" si="378"/>
        <v/>
      </c>
      <c r="U165" s="62" t="str">
        <f t="shared" si="38"/>
        <v/>
      </c>
      <c r="V165" s="63" t="str">
        <f t="shared" si="379"/>
        <v/>
      </c>
      <c r="W165" s="64" t="str">
        <f t="shared" si="40"/>
        <v/>
      </c>
      <c r="X165" s="63" t="str">
        <f t="shared" si="380"/>
        <v/>
      </c>
      <c r="Y165" s="63" t="str">
        <f t="shared" si="381"/>
        <v/>
      </c>
      <c r="Z165" s="55" t="str">
        <f t="shared" si="382"/>
        <v/>
      </c>
      <c r="AA165" s="65" t="str">
        <f t="shared" si="383"/>
        <v/>
      </c>
      <c r="AB165" s="56" t="str">
        <f t="shared" si="45"/>
        <v/>
      </c>
      <c r="AC165" s="66" t="str">
        <f t="shared" si="384"/>
        <v/>
      </c>
      <c r="AD165" s="58" t="str">
        <f t="shared" si="385"/>
        <v/>
      </c>
      <c r="AE165" s="67" t="str">
        <f t="shared" si="386"/>
        <v/>
      </c>
      <c r="AF165" s="60" t="str">
        <f t="shared" si="387"/>
        <v/>
      </c>
      <c r="AG165" s="60" t="str">
        <f t="shared" si="388"/>
        <v/>
      </c>
      <c r="AH165" s="68" t="str">
        <f t="shared" si="389"/>
        <v/>
      </c>
      <c r="AI165" s="69" t="str">
        <f t="shared" si="52"/>
        <v/>
      </c>
      <c r="AJ165" s="63" t="str">
        <f t="shared" si="390"/>
        <v/>
      </c>
      <c r="AK165" s="63" t="str">
        <f t="shared" si="391"/>
        <v/>
      </c>
      <c r="AL165" s="63" t="str">
        <f t="shared" si="392"/>
        <v/>
      </c>
      <c r="AM165" s="63" t="str">
        <f t="shared" si="393"/>
        <v/>
      </c>
      <c r="AN165" s="63" t="str">
        <f t="shared" si="394"/>
        <v/>
      </c>
    </row>
    <row r="166" spans="1:40" ht="24" customHeight="1" collapsed="1" thickTop="1" x14ac:dyDescent="0.6">
      <c r="A166" s="94"/>
      <c r="B166" s="94"/>
      <c r="C166" s="94"/>
      <c r="D166" s="94"/>
      <c r="E166" s="94"/>
      <c r="F166" s="94"/>
      <c r="G166" s="94"/>
      <c r="H166" s="94"/>
      <c r="I166" s="94"/>
      <c r="J166" s="94"/>
      <c r="K166" s="94"/>
      <c r="L166" s="98" t="str">
        <f ca="1">_xlfn.CONCAT("]}, // ULTIMA LINEA DEL CANTO: ",L1)</f>
        <v>]}, // ULTIMA LINEA DEL CANTO: LETANÍAS PENITENCIALES II</v>
      </c>
      <c r="M166" s="94"/>
    </row>
    <row r="167" spans="1:40" ht="20.5" x14ac:dyDescent="0.35">
      <c r="L167" s="99" t="s">
        <v>1012</v>
      </c>
      <c r="M167" s="100"/>
    </row>
    <row r="168" spans="1:40" ht="15" hidden="1" outlineLevel="1" thickBot="1" x14ac:dyDescent="0.4">
      <c r="M168" s="100"/>
    </row>
    <row r="169" spans="1:40" ht="26.5" hidden="1" outlineLevel="1" thickTop="1" thickBot="1" x14ac:dyDescent="0.55000000000000004">
      <c r="A169" s="72"/>
      <c r="B169" s="72"/>
      <c r="C169" s="72"/>
      <c r="D169" s="73"/>
      <c r="E169" s="73"/>
      <c r="F169" s="73"/>
      <c r="G169" s="73"/>
      <c r="H169" s="73"/>
      <c r="I169" s="73"/>
      <c r="J169" s="73"/>
      <c r="K169" s="73"/>
      <c r="L169" s="74" t="s">
        <v>997</v>
      </c>
      <c r="M169" s="55"/>
      <c r="N169" s="56"/>
      <c r="O169" s="57"/>
      <c r="P169" s="58"/>
      <c r="Q169" s="59"/>
      <c r="R169" s="60" t="str">
        <f t="shared" ref="R169:R178" si="395">IF(N169="Do",10,IF(N169="Re",22,IF(N169="Mi",20,IF(N169="Fa",20,IF(N169="Sol",14,IF(N169="La",20,IF(N169="Si",20,IF(N169="Do#",14,IF(N169="Fa#",15,IF(N169="Sol#",20,IF(N169="Si♭",17,"")))))))))))</f>
        <v/>
      </c>
      <c r="S169" s="55"/>
      <c r="T169" s="61"/>
      <c r="U169" s="62"/>
      <c r="V169" s="63"/>
      <c r="W169" s="64"/>
      <c r="X169" s="63"/>
      <c r="Y169" s="63"/>
      <c r="Z169" s="55"/>
      <c r="AA169" s="65"/>
      <c r="AB169" s="56"/>
      <c r="AC169" s="66"/>
      <c r="AD169" s="58"/>
      <c r="AE169" s="67"/>
      <c r="AF169" s="60"/>
      <c r="AG169" s="60"/>
      <c r="AH169" s="68"/>
      <c r="AI169" s="69"/>
      <c r="AJ169" s="63"/>
      <c r="AK169" s="63"/>
      <c r="AL169" s="63"/>
      <c r="AM169" s="63"/>
      <c r="AN169" s="63"/>
    </row>
    <row r="170" spans="1:40" ht="24.5" hidden="1" outlineLevel="1" thickTop="1" thickBot="1" x14ac:dyDescent="0.55000000000000004">
      <c r="C170" s="78" t="s">
        <v>999</v>
      </c>
      <c r="D170" s="79"/>
      <c r="E170" s="79"/>
      <c r="F170" s="79"/>
      <c r="G170" s="79"/>
      <c r="H170" s="79"/>
      <c r="I170" s="79"/>
      <c r="J170" s="79"/>
      <c r="K170" s="79"/>
      <c r="L170" s="134" t="s">
        <v>1000</v>
      </c>
      <c r="M170" s="55" t="str">
        <f t="shared" ref="M170:M177" si="396">IF(N170="","","(")</f>
        <v/>
      </c>
      <c r="N170" s="56" t="str">
        <f t="shared" ref="N170:N177" si="397">IF(D170="","",D170)</f>
        <v/>
      </c>
      <c r="O170" s="57" t="str">
        <f t="shared" ref="O170:O177" si="398">IF(N170="","",",")</f>
        <v/>
      </c>
      <c r="P170" s="58" t="str">
        <f t="shared" ref="P170:P177" si="399">IF(E170="","",E170)</f>
        <v/>
      </c>
      <c r="Q170" s="59" t="str">
        <f t="shared" ref="Q170:Q177" si="400">IF(N170="","",",")</f>
        <v/>
      </c>
      <c r="R170" s="60" t="str">
        <f t="shared" si="395"/>
        <v/>
      </c>
      <c r="S170" s="55" t="str">
        <f t="shared" ref="S170:S177" si="401">IF(N170="","",")")</f>
        <v/>
      </c>
      <c r="T170" s="61" t="str">
        <f t="shared" ref="T170:T177" si="402">IF(U170="","","(")</f>
        <v/>
      </c>
      <c r="U170" s="62" t="str">
        <f t="shared" ref="U170:U177" si="403">IF(F170="","",F170)</f>
        <v/>
      </c>
      <c r="V170" s="63" t="str">
        <f t="shared" ref="V170:V177" si="404">IF(U170="","",",")</f>
        <v/>
      </c>
      <c r="W170" s="64" t="str">
        <f t="shared" ref="W170:W177" si="405">IF(G170="","",G170)</f>
        <v/>
      </c>
      <c r="X170" s="63" t="str">
        <f t="shared" ref="X170:X177" si="406">IF(U170="","",",")</f>
        <v/>
      </c>
      <c r="Y170" s="63" t="str">
        <f t="shared" ref="Y170:Y177" si="407">IF(U170="","",250)</f>
        <v/>
      </c>
      <c r="Z170" s="55" t="str">
        <f t="shared" ref="Z170:Z177" si="408">IF(U170="","",")")</f>
        <v/>
      </c>
      <c r="AA170" s="65" t="str">
        <f t="shared" ref="AA170:AA177" si="409">IF(AB170="","","(")</f>
        <v/>
      </c>
      <c r="AB170" s="56" t="str">
        <f t="shared" ref="AB170:AB177" si="410">IF(H170="","",H170)</f>
        <v/>
      </c>
      <c r="AC170" s="66" t="str">
        <f t="shared" ref="AC170:AC177" si="411">IF(AB170="","",",")</f>
        <v/>
      </c>
      <c r="AD170" s="58" t="str">
        <f t="shared" ref="AD170:AD177" si="412">IF(I170="","",I170)</f>
        <v/>
      </c>
      <c r="AE170" s="67" t="str">
        <f t="shared" ref="AE170:AE177" si="413">IF(AB170="","",",")</f>
        <v/>
      </c>
      <c r="AF170" s="60" t="str">
        <f t="shared" ref="AF170:AF177" si="414">IF(AB170="","",350)</f>
        <v/>
      </c>
      <c r="AG170" s="60" t="str">
        <f t="shared" ref="AG170:AG177" si="415">IF(AB170="","",")")</f>
        <v/>
      </c>
      <c r="AH170" s="68" t="str">
        <f t="shared" ref="AH170:AH177" si="416">IF(AI170="","","(")</f>
        <v/>
      </c>
      <c r="AI170" s="69" t="str">
        <f t="shared" ref="AI170:AI177" si="417">IF(J170="","",J170)</f>
        <v/>
      </c>
      <c r="AJ170" s="63" t="str">
        <f t="shared" ref="AJ170:AJ177" si="418">IF(AI170="","",",")</f>
        <v/>
      </c>
      <c r="AK170" s="63" t="str">
        <f t="shared" ref="AK170:AK177" si="419">IF(K170="","",K170)</f>
        <v/>
      </c>
      <c r="AL170" s="63" t="str">
        <f t="shared" ref="AL170:AL177" si="420">IF(AI170="","",",")</f>
        <v/>
      </c>
      <c r="AM170" s="63" t="str">
        <f t="shared" ref="AM170:AM177" si="421">IF(AI170="","",450)</f>
        <v/>
      </c>
      <c r="AN170" s="63" t="str">
        <f t="shared" ref="AN170:AN177" si="422">IF(AI170="","",")")</f>
        <v/>
      </c>
    </row>
    <row r="171" spans="1:40" ht="24.5" hidden="1" outlineLevel="1" thickTop="1" thickBot="1" x14ac:dyDescent="0.55000000000000004">
      <c r="B171" t="s">
        <v>1001</v>
      </c>
      <c r="C171" s="81" t="s">
        <v>1002</v>
      </c>
      <c r="D171" s="82"/>
      <c r="E171" s="82"/>
      <c r="F171" s="82"/>
      <c r="G171" s="82"/>
      <c r="H171" s="82"/>
      <c r="I171" s="82"/>
      <c r="J171" s="82"/>
      <c r="K171" s="82"/>
      <c r="L171" s="135" t="str">
        <f>IF(C171="","",_xlfn.CONCAT("       triggerLine: ","""",C171,", ",M171:AN171,""", sC: ","""",B171,""", lines: ["))</f>
        <v xml:space="preserve">       triggerLine: "ASAMBLEA UNO, ", sC: "ta as", lines: [</v>
      </c>
      <c r="M171" s="55" t="str">
        <f t="shared" si="396"/>
        <v/>
      </c>
      <c r="N171" s="56" t="str">
        <f t="shared" si="397"/>
        <v/>
      </c>
      <c r="O171" s="57" t="str">
        <f t="shared" si="398"/>
        <v/>
      </c>
      <c r="P171" s="58" t="str">
        <f t="shared" si="399"/>
        <v/>
      </c>
      <c r="Q171" s="59" t="str">
        <f t="shared" si="400"/>
        <v/>
      </c>
      <c r="R171" s="60" t="str">
        <f t="shared" si="395"/>
        <v/>
      </c>
      <c r="S171" s="55" t="str">
        <f t="shared" si="401"/>
        <v/>
      </c>
      <c r="T171" s="61" t="str">
        <f t="shared" si="402"/>
        <v/>
      </c>
      <c r="U171" s="62" t="str">
        <f t="shared" si="403"/>
        <v/>
      </c>
      <c r="V171" s="63" t="str">
        <f t="shared" si="404"/>
        <v/>
      </c>
      <c r="W171" s="64" t="str">
        <f t="shared" si="405"/>
        <v/>
      </c>
      <c r="X171" s="63" t="str">
        <f t="shared" si="406"/>
        <v/>
      </c>
      <c r="Y171" s="63" t="str">
        <f t="shared" si="407"/>
        <v/>
      </c>
      <c r="Z171" s="55" t="str">
        <f t="shared" si="408"/>
        <v/>
      </c>
      <c r="AA171" s="65" t="str">
        <f t="shared" si="409"/>
        <v/>
      </c>
      <c r="AB171" s="56" t="str">
        <f t="shared" si="410"/>
        <v/>
      </c>
      <c r="AC171" s="66" t="str">
        <f t="shared" si="411"/>
        <v/>
      </c>
      <c r="AD171" s="58" t="str">
        <f t="shared" si="412"/>
        <v/>
      </c>
      <c r="AE171" s="67" t="str">
        <f t="shared" si="413"/>
        <v/>
      </c>
      <c r="AF171" s="60" t="str">
        <f t="shared" si="414"/>
        <v/>
      </c>
      <c r="AG171" s="60" t="str">
        <f t="shared" si="415"/>
        <v/>
      </c>
      <c r="AH171" s="68" t="str">
        <f t="shared" si="416"/>
        <v/>
      </c>
      <c r="AI171" s="69" t="str">
        <f t="shared" si="417"/>
        <v/>
      </c>
      <c r="AJ171" s="63" t="str">
        <f t="shared" si="418"/>
        <v/>
      </c>
      <c r="AK171" s="63" t="str">
        <f t="shared" si="419"/>
        <v/>
      </c>
      <c r="AL171" s="63" t="str">
        <f t="shared" si="420"/>
        <v/>
      </c>
      <c r="AM171" s="63" t="str">
        <f t="shared" si="421"/>
        <v/>
      </c>
      <c r="AN171" s="63" t="str">
        <f t="shared" si="422"/>
        <v/>
      </c>
    </row>
    <row r="172" spans="1:40" ht="24.5" hidden="1" outlineLevel="1" thickTop="1" thickBot="1" x14ac:dyDescent="0.55000000000000004">
      <c r="B172" t="s">
        <v>1003</v>
      </c>
      <c r="C172" s="84" t="s">
        <v>1004</v>
      </c>
      <c r="D172" s="85"/>
      <c r="E172" s="85"/>
      <c r="F172" s="85"/>
      <c r="G172" s="85"/>
      <c r="H172" s="86"/>
      <c r="I172" s="86"/>
      <c r="J172" s="86"/>
      <c r="K172" s="86"/>
      <c r="L172" s="136" t="str">
        <f>IF(C172="","",_xlfn.CONCAT("            { line: ","""",C172,", ",M172:AN172,""", sC: ","""",B172,"""},"))</f>
        <v xml:space="preserve">            { line: "ASAMBLEA DOS, ", sC: "as"},</v>
      </c>
      <c r="M172" s="55" t="str">
        <f t="shared" si="396"/>
        <v/>
      </c>
      <c r="N172" s="56" t="str">
        <f t="shared" si="397"/>
        <v/>
      </c>
      <c r="O172" s="57" t="str">
        <f t="shared" si="398"/>
        <v/>
      </c>
      <c r="P172" s="58" t="str">
        <f t="shared" si="399"/>
        <v/>
      </c>
      <c r="Q172" s="59" t="str">
        <f t="shared" si="400"/>
        <v/>
      </c>
      <c r="R172" s="60" t="str">
        <f t="shared" si="395"/>
        <v/>
      </c>
      <c r="S172" s="55" t="str">
        <f t="shared" si="401"/>
        <v/>
      </c>
      <c r="T172" s="61" t="str">
        <f t="shared" si="402"/>
        <v/>
      </c>
      <c r="U172" s="62" t="str">
        <f t="shared" si="403"/>
        <v/>
      </c>
      <c r="V172" s="63" t="str">
        <f t="shared" si="404"/>
        <v/>
      </c>
      <c r="W172" s="64" t="str">
        <f t="shared" si="405"/>
        <v/>
      </c>
      <c r="X172" s="63" t="str">
        <f t="shared" si="406"/>
        <v/>
      </c>
      <c r="Y172" s="63" t="str">
        <f t="shared" si="407"/>
        <v/>
      </c>
      <c r="Z172" s="55" t="str">
        <f t="shared" si="408"/>
        <v/>
      </c>
      <c r="AA172" s="65" t="str">
        <f t="shared" si="409"/>
        <v/>
      </c>
      <c r="AB172" s="56" t="str">
        <f t="shared" si="410"/>
        <v/>
      </c>
      <c r="AC172" s="66" t="str">
        <f t="shared" si="411"/>
        <v/>
      </c>
      <c r="AD172" s="58" t="str">
        <f t="shared" si="412"/>
        <v/>
      </c>
      <c r="AE172" s="67" t="str">
        <f t="shared" si="413"/>
        <v/>
      </c>
      <c r="AF172" s="60" t="str">
        <f t="shared" si="414"/>
        <v/>
      </c>
      <c r="AG172" s="60" t="str">
        <f t="shared" si="415"/>
        <v/>
      </c>
      <c r="AH172" s="68" t="str">
        <f t="shared" si="416"/>
        <v/>
      </c>
      <c r="AI172" s="69" t="str">
        <f t="shared" si="417"/>
        <v/>
      </c>
      <c r="AJ172" s="63" t="str">
        <f t="shared" si="418"/>
        <v/>
      </c>
      <c r="AK172" s="63" t="str">
        <f t="shared" si="419"/>
        <v/>
      </c>
      <c r="AL172" s="63" t="str">
        <f t="shared" si="420"/>
        <v/>
      </c>
      <c r="AM172" s="63" t="str">
        <f t="shared" si="421"/>
        <v/>
      </c>
      <c r="AN172" s="63" t="str">
        <f t="shared" si="422"/>
        <v/>
      </c>
    </row>
    <row r="173" spans="1:40" ht="24.5" hidden="1" outlineLevel="1" thickTop="1" thickBot="1" x14ac:dyDescent="0.55000000000000004">
      <c r="B173" t="s">
        <v>1003</v>
      </c>
      <c r="C173" s="84" t="s">
        <v>1005</v>
      </c>
      <c r="D173" s="88"/>
      <c r="E173" s="88"/>
      <c r="F173" s="88"/>
      <c r="G173" s="88"/>
      <c r="H173" s="89"/>
      <c r="I173" s="89"/>
      <c r="J173" s="89"/>
      <c r="K173" s="89"/>
      <c r="L173" s="136" t="str">
        <f>IF(C173="","",_xlfn.CONCAT("            { line: ","""",C173,", ",M173:AN173,""", sC: ","""",B173,"""},"))</f>
        <v xml:space="preserve">            { line: "ASAMBLEA TRES, ", sC: "as"},</v>
      </c>
      <c r="M173" s="55" t="str">
        <f t="shared" si="396"/>
        <v/>
      </c>
      <c r="N173" s="56" t="str">
        <f t="shared" si="397"/>
        <v/>
      </c>
      <c r="O173" s="57" t="str">
        <f t="shared" si="398"/>
        <v/>
      </c>
      <c r="P173" s="58" t="str">
        <f t="shared" si="399"/>
        <v/>
      </c>
      <c r="Q173" s="59" t="str">
        <f t="shared" si="400"/>
        <v/>
      </c>
      <c r="R173" s="60" t="str">
        <f t="shared" si="395"/>
        <v/>
      </c>
      <c r="S173" s="55" t="str">
        <f t="shared" si="401"/>
        <v/>
      </c>
      <c r="T173" s="61" t="str">
        <f t="shared" si="402"/>
        <v/>
      </c>
      <c r="U173" s="62" t="str">
        <f t="shared" si="403"/>
        <v/>
      </c>
      <c r="V173" s="63" t="str">
        <f t="shared" si="404"/>
        <v/>
      </c>
      <c r="W173" s="64" t="str">
        <f t="shared" si="405"/>
        <v/>
      </c>
      <c r="X173" s="63" t="str">
        <f t="shared" si="406"/>
        <v/>
      </c>
      <c r="Y173" s="63" t="str">
        <f t="shared" si="407"/>
        <v/>
      </c>
      <c r="Z173" s="55" t="str">
        <f t="shared" si="408"/>
        <v/>
      </c>
      <c r="AA173" s="65" t="str">
        <f t="shared" si="409"/>
        <v/>
      </c>
      <c r="AB173" s="56" t="str">
        <f t="shared" si="410"/>
        <v/>
      </c>
      <c r="AC173" s="66" t="str">
        <f t="shared" si="411"/>
        <v/>
      </c>
      <c r="AD173" s="58" t="str">
        <f t="shared" si="412"/>
        <v/>
      </c>
      <c r="AE173" s="67" t="str">
        <f t="shared" si="413"/>
        <v/>
      </c>
      <c r="AF173" s="60" t="str">
        <f t="shared" si="414"/>
        <v/>
      </c>
      <c r="AG173" s="60" t="str">
        <f t="shared" si="415"/>
        <v/>
      </c>
      <c r="AH173" s="68" t="str">
        <f t="shared" si="416"/>
        <v/>
      </c>
      <c r="AI173" s="69" t="str">
        <f t="shared" si="417"/>
        <v/>
      </c>
      <c r="AJ173" s="63" t="str">
        <f t="shared" si="418"/>
        <v/>
      </c>
      <c r="AK173" s="63" t="str">
        <f t="shared" si="419"/>
        <v/>
      </c>
      <c r="AL173" s="63" t="str">
        <f t="shared" si="420"/>
        <v/>
      </c>
      <c r="AM173" s="63" t="str">
        <f t="shared" si="421"/>
        <v/>
      </c>
      <c r="AN173" s="63" t="str">
        <f t="shared" si="422"/>
        <v/>
      </c>
    </row>
    <row r="174" spans="1:40" ht="24.5" hidden="1" outlineLevel="1" thickTop="1" thickBot="1" x14ac:dyDescent="0.55000000000000004">
      <c r="B174" t="s">
        <v>1003</v>
      </c>
      <c r="C174" s="84" t="s">
        <v>1006</v>
      </c>
      <c r="D174" s="85"/>
      <c r="E174" s="85"/>
      <c r="F174" s="85"/>
      <c r="G174" s="85"/>
      <c r="H174" s="86"/>
      <c r="I174" s="86"/>
      <c r="J174" s="86"/>
      <c r="K174" s="86"/>
      <c r="L174" s="136" t="str">
        <f>IF(C174="","",_xlfn.CONCAT("            { line: ","""",C174,", ",M174:AN174,""", sC: ","""",B174,"""},"))</f>
        <v xml:space="preserve">            { line: "ASAMBLEA CUATRO, ", sC: "as"},</v>
      </c>
      <c r="M174" s="55" t="str">
        <f t="shared" si="396"/>
        <v/>
      </c>
      <c r="N174" s="56" t="str">
        <f t="shared" si="397"/>
        <v/>
      </c>
      <c r="O174" s="57" t="str">
        <f t="shared" si="398"/>
        <v/>
      </c>
      <c r="P174" s="58" t="str">
        <f t="shared" si="399"/>
        <v/>
      </c>
      <c r="Q174" s="59" t="str">
        <f t="shared" si="400"/>
        <v/>
      </c>
      <c r="R174" s="60" t="str">
        <f t="shared" si="395"/>
        <v/>
      </c>
      <c r="S174" s="55" t="str">
        <f t="shared" si="401"/>
        <v/>
      </c>
      <c r="T174" s="61" t="str">
        <f t="shared" si="402"/>
        <v/>
      </c>
      <c r="U174" s="62" t="str">
        <f t="shared" si="403"/>
        <v/>
      </c>
      <c r="V174" s="63" t="str">
        <f t="shared" si="404"/>
        <v/>
      </c>
      <c r="W174" s="64" t="str">
        <f t="shared" si="405"/>
        <v/>
      </c>
      <c r="X174" s="63" t="str">
        <f t="shared" si="406"/>
        <v/>
      </c>
      <c r="Y174" s="63" t="str">
        <f t="shared" si="407"/>
        <v/>
      </c>
      <c r="Z174" s="55" t="str">
        <f t="shared" si="408"/>
        <v/>
      </c>
      <c r="AA174" s="65" t="str">
        <f t="shared" si="409"/>
        <v/>
      </c>
      <c r="AB174" s="56" t="str">
        <f t="shared" si="410"/>
        <v/>
      </c>
      <c r="AC174" s="66" t="str">
        <f t="shared" si="411"/>
        <v/>
      </c>
      <c r="AD174" s="58" t="str">
        <f t="shared" si="412"/>
        <v/>
      </c>
      <c r="AE174" s="67" t="str">
        <f t="shared" si="413"/>
        <v/>
      </c>
      <c r="AF174" s="60" t="str">
        <f t="shared" si="414"/>
        <v/>
      </c>
      <c r="AG174" s="60" t="str">
        <f t="shared" si="415"/>
        <v/>
      </c>
      <c r="AH174" s="68" t="str">
        <f t="shared" si="416"/>
        <v/>
      </c>
      <c r="AI174" s="69" t="str">
        <f t="shared" si="417"/>
        <v/>
      </c>
      <c r="AJ174" s="63" t="str">
        <f t="shared" si="418"/>
        <v/>
      </c>
      <c r="AK174" s="63" t="str">
        <f t="shared" si="419"/>
        <v/>
      </c>
      <c r="AL174" s="63" t="str">
        <f t="shared" si="420"/>
        <v/>
      </c>
      <c r="AM174" s="63" t="str">
        <f t="shared" si="421"/>
        <v/>
      </c>
      <c r="AN174" s="63" t="str">
        <f t="shared" si="422"/>
        <v/>
      </c>
    </row>
    <row r="175" spans="1:40" ht="24.5" hidden="1" outlineLevel="1" thickTop="1" thickBot="1" x14ac:dyDescent="0.55000000000000004">
      <c r="B175" t="s">
        <v>1003</v>
      </c>
      <c r="C175" s="84" t="s">
        <v>1007</v>
      </c>
      <c r="D175" s="88"/>
      <c r="E175" s="88"/>
      <c r="F175" s="88"/>
      <c r="G175" s="88"/>
      <c r="H175" s="89"/>
      <c r="I175" s="89"/>
      <c r="J175" s="89"/>
      <c r="K175" s="89"/>
      <c r="L175" s="136" t="str">
        <f>IF(C175="","",_xlfn.CONCAT("            { line: ","""",C175,", ",M175:AN175,""", sC: ","""",B175,"""},"))</f>
        <v xml:space="preserve">            { line: "ASAMBLEA CISCO, ", sC: "as"},</v>
      </c>
      <c r="M175" s="55" t="str">
        <f t="shared" si="396"/>
        <v/>
      </c>
      <c r="N175" s="56" t="str">
        <f t="shared" si="397"/>
        <v/>
      </c>
      <c r="O175" s="57" t="str">
        <f t="shared" si="398"/>
        <v/>
      </c>
      <c r="P175" s="58" t="str">
        <f t="shared" si="399"/>
        <v/>
      </c>
      <c r="Q175" s="59" t="str">
        <f t="shared" si="400"/>
        <v/>
      </c>
      <c r="R175" s="60" t="str">
        <f t="shared" si="395"/>
        <v/>
      </c>
      <c r="S175" s="55" t="str">
        <f t="shared" si="401"/>
        <v/>
      </c>
      <c r="T175" s="61" t="str">
        <f t="shared" si="402"/>
        <v/>
      </c>
      <c r="U175" s="62" t="str">
        <f t="shared" si="403"/>
        <v/>
      </c>
      <c r="V175" s="63" t="str">
        <f t="shared" si="404"/>
        <v/>
      </c>
      <c r="W175" s="64" t="str">
        <f t="shared" si="405"/>
        <v/>
      </c>
      <c r="X175" s="63" t="str">
        <f t="shared" si="406"/>
        <v/>
      </c>
      <c r="Y175" s="63" t="str">
        <f t="shared" si="407"/>
        <v/>
      </c>
      <c r="Z175" s="55" t="str">
        <f t="shared" si="408"/>
        <v/>
      </c>
      <c r="AA175" s="65" t="str">
        <f t="shared" si="409"/>
        <v/>
      </c>
      <c r="AB175" s="56" t="str">
        <f t="shared" si="410"/>
        <v/>
      </c>
      <c r="AC175" s="66" t="str">
        <f t="shared" si="411"/>
        <v/>
      </c>
      <c r="AD175" s="58" t="str">
        <f t="shared" si="412"/>
        <v/>
      </c>
      <c r="AE175" s="67" t="str">
        <f t="shared" si="413"/>
        <v/>
      </c>
      <c r="AF175" s="60" t="str">
        <f t="shared" si="414"/>
        <v/>
      </c>
      <c r="AG175" s="60" t="str">
        <f t="shared" si="415"/>
        <v/>
      </c>
      <c r="AH175" s="68" t="str">
        <f t="shared" si="416"/>
        <v/>
      </c>
      <c r="AI175" s="69" t="str">
        <f t="shared" si="417"/>
        <v/>
      </c>
      <c r="AJ175" s="63" t="str">
        <f t="shared" si="418"/>
        <v/>
      </c>
      <c r="AK175" s="63" t="str">
        <f t="shared" si="419"/>
        <v/>
      </c>
      <c r="AL175" s="63" t="str">
        <f t="shared" si="420"/>
        <v/>
      </c>
      <c r="AM175" s="63" t="str">
        <f t="shared" si="421"/>
        <v/>
      </c>
      <c r="AN175" s="63" t="str">
        <f t="shared" si="422"/>
        <v/>
      </c>
    </row>
    <row r="176" spans="1:40" ht="24.5" hidden="1" outlineLevel="1" thickTop="1" thickBot="1" x14ac:dyDescent="0.55000000000000004">
      <c r="B176" t="s">
        <v>1003</v>
      </c>
      <c r="C176" s="84" t="s">
        <v>1008</v>
      </c>
      <c r="D176" s="90"/>
      <c r="E176" s="90"/>
      <c r="F176" s="90"/>
      <c r="G176" s="90"/>
      <c r="H176" s="91"/>
      <c r="I176" s="91"/>
      <c r="J176" s="91"/>
      <c r="K176" s="91"/>
      <c r="L176" s="136" t="str">
        <f>IF(C176="","",_xlfn.CONCAT("            { line: ","""",C176,", ",M176:AN176,""", sC: ","""",B176,"""},"))</f>
        <v xml:space="preserve">            { line: "ASAMBLEA SEIS, ", sC: "as"},</v>
      </c>
      <c r="M176" s="55" t="str">
        <f t="shared" si="396"/>
        <v/>
      </c>
      <c r="N176" s="56" t="str">
        <f t="shared" si="397"/>
        <v/>
      </c>
      <c r="O176" s="57" t="str">
        <f t="shared" si="398"/>
        <v/>
      </c>
      <c r="P176" s="58" t="str">
        <f t="shared" si="399"/>
        <v/>
      </c>
      <c r="Q176" s="59" t="str">
        <f t="shared" si="400"/>
        <v/>
      </c>
      <c r="R176" s="60" t="str">
        <f t="shared" si="395"/>
        <v/>
      </c>
      <c r="S176" s="55" t="str">
        <f t="shared" si="401"/>
        <v/>
      </c>
      <c r="T176" s="61" t="str">
        <f t="shared" si="402"/>
        <v/>
      </c>
      <c r="U176" s="62" t="str">
        <f t="shared" si="403"/>
        <v/>
      </c>
      <c r="V176" s="63" t="str">
        <f t="shared" si="404"/>
        <v/>
      </c>
      <c r="W176" s="64" t="str">
        <f t="shared" si="405"/>
        <v/>
      </c>
      <c r="X176" s="63" t="str">
        <f t="shared" si="406"/>
        <v/>
      </c>
      <c r="Y176" s="63" t="str">
        <f t="shared" si="407"/>
        <v/>
      </c>
      <c r="Z176" s="55" t="str">
        <f t="shared" si="408"/>
        <v/>
      </c>
      <c r="AA176" s="65" t="str">
        <f t="shared" si="409"/>
        <v/>
      </c>
      <c r="AB176" s="56" t="str">
        <f t="shared" si="410"/>
        <v/>
      </c>
      <c r="AC176" s="66" t="str">
        <f t="shared" si="411"/>
        <v/>
      </c>
      <c r="AD176" s="58" t="str">
        <f t="shared" si="412"/>
        <v/>
      </c>
      <c r="AE176" s="67" t="str">
        <f t="shared" si="413"/>
        <v/>
      </c>
      <c r="AF176" s="60" t="str">
        <f t="shared" si="414"/>
        <v/>
      </c>
      <c r="AG176" s="60" t="str">
        <f t="shared" si="415"/>
        <v/>
      </c>
      <c r="AH176" s="68" t="str">
        <f t="shared" si="416"/>
        <v/>
      </c>
      <c r="AI176" s="69" t="str">
        <f t="shared" si="417"/>
        <v/>
      </c>
      <c r="AJ176" s="63" t="str">
        <f t="shared" si="418"/>
        <v/>
      </c>
      <c r="AK176" s="63" t="str">
        <f t="shared" si="419"/>
        <v/>
      </c>
      <c r="AL176" s="63" t="str">
        <f t="shared" si="420"/>
        <v/>
      </c>
      <c r="AM176" s="63" t="str">
        <f t="shared" si="421"/>
        <v/>
      </c>
      <c r="AN176" s="63" t="str">
        <f t="shared" si="422"/>
        <v/>
      </c>
    </row>
    <row r="177" spans="1:40" ht="24.5" hidden="1" outlineLevel="1" thickTop="1" thickBot="1" x14ac:dyDescent="0.55000000000000004">
      <c r="B177" t="s">
        <v>1003</v>
      </c>
      <c r="C177" s="92" t="s">
        <v>1009</v>
      </c>
      <c r="D177" s="82"/>
      <c r="E177" s="82"/>
      <c r="F177" s="82"/>
      <c r="G177" s="82"/>
      <c r="H177" s="82"/>
      <c r="I177" s="82"/>
      <c r="J177" s="82"/>
      <c r="K177" s="82"/>
      <c r="L177" s="137" t="str">
        <f>IF(C177="","",_xlfn.CONCAT("            { line: ","""",C177,", ",M177:AN177,""", sC: ","""",B177,"""},  ]},"))</f>
        <v xml:space="preserve">            { line: "ASAMBLEA CIERRE, ", sC: "as"},  ]},</v>
      </c>
      <c r="M177" s="55" t="str">
        <f t="shared" si="396"/>
        <v/>
      </c>
      <c r="N177" s="56" t="str">
        <f t="shared" si="397"/>
        <v/>
      </c>
      <c r="O177" s="57" t="str">
        <f t="shared" si="398"/>
        <v/>
      </c>
      <c r="P177" s="58" t="str">
        <f t="shared" si="399"/>
        <v/>
      </c>
      <c r="Q177" s="59" t="str">
        <f t="shared" si="400"/>
        <v/>
      </c>
      <c r="R177" s="60" t="str">
        <f t="shared" si="395"/>
        <v/>
      </c>
      <c r="S177" s="55" t="str">
        <f t="shared" si="401"/>
        <v/>
      </c>
      <c r="T177" s="61" t="str">
        <f t="shared" si="402"/>
        <v/>
      </c>
      <c r="U177" s="62" t="str">
        <f t="shared" si="403"/>
        <v/>
      </c>
      <c r="V177" s="63" t="str">
        <f t="shared" si="404"/>
        <v/>
      </c>
      <c r="W177" s="64" t="str">
        <f t="shared" si="405"/>
        <v/>
      </c>
      <c r="X177" s="63" t="str">
        <f t="shared" si="406"/>
        <v/>
      </c>
      <c r="Y177" s="63" t="str">
        <f t="shared" si="407"/>
        <v/>
      </c>
      <c r="Z177" s="55" t="str">
        <f t="shared" si="408"/>
        <v/>
      </c>
      <c r="AA177" s="65" t="str">
        <f t="shared" si="409"/>
        <v/>
      </c>
      <c r="AB177" s="56" t="str">
        <f t="shared" si="410"/>
        <v/>
      </c>
      <c r="AC177" s="66" t="str">
        <f t="shared" si="411"/>
        <v/>
      </c>
      <c r="AD177" s="58" t="str">
        <f t="shared" si="412"/>
        <v/>
      </c>
      <c r="AE177" s="67" t="str">
        <f t="shared" si="413"/>
        <v/>
      </c>
      <c r="AF177" s="60" t="str">
        <f t="shared" si="414"/>
        <v/>
      </c>
      <c r="AG177" s="60" t="str">
        <f t="shared" si="415"/>
        <v/>
      </c>
      <c r="AH177" s="68" t="str">
        <f t="shared" si="416"/>
        <v/>
      </c>
      <c r="AI177" s="69" t="str">
        <f t="shared" si="417"/>
        <v/>
      </c>
      <c r="AJ177" s="63" t="str">
        <f t="shared" si="418"/>
        <v/>
      </c>
      <c r="AK177" s="63" t="str">
        <f t="shared" si="419"/>
        <v/>
      </c>
      <c r="AL177" s="63" t="str">
        <f t="shared" si="420"/>
        <v/>
      </c>
      <c r="AM177" s="63" t="str">
        <f t="shared" si="421"/>
        <v/>
      </c>
      <c r="AN177" s="63" t="str">
        <f t="shared" si="422"/>
        <v/>
      </c>
    </row>
    <row r="178" spans="1:40" ht="26.5" hidden="1" outlineLevel="1" thickTop="1" thickBot="1" x14ac:dyDescent="0.55000000000000004">
      <c r="A178" s="72"/>
      <c r="B178" s="72"/>
      <c r="C178" s="72"/>
      <c r="D178" s="73"/>
      <c r="E178" s="73"/>
      <c r="F178" s="73"/>
      <c r="G178" s="73"/>
      <c r="H178" s="73"/>
      <c r="I178" s="73"/>
      <c r="J178" s="73"/>
      <c r="K178" s="73"/>
      <c r="L178" s="74" t="s">
        <v>997</v>
      </c>
      <c r="M178" s="55"/>
      <c r="N178" s="56"/>
      <c r="O178" s="57"/>
      <c r="P178" s="58"/>
      <c r="Q178" s="59"/>
      <c r="R178" s="60" t="str">
        <f t="shared" si="395"/>
        <v/>
      </c>
      <c r="S178" s="55"/>
      <c r="T178" s="61"/>
      <c r="U178" s="62"/>
      <c r="V178" s="63"/>
      <c r="W178" s="64"/>
      <c r="X178" s="63"/>
      <c r="Y178" s="63"/>
      <c r="Z178" s="55"/>
      <c r="AA178" s="65"/>
      <c r="AB178" s="56"/>
      <c r="AC178" s="66"/>
      <c r="AD178" s="58"/>
      <c r="AE178" s="67"/>
      <c r="AF178" s="60"/>
      <c r="AG178" s="60"/>
      <c r="AH178" s="68"/>
      <c r="AI178" s="69"/>
      <c r="AJ178" s="63"/>
      <c r="AK178" s="63"/>
      <c r="AL178" s="63"/>
      <c r="AM178" s="63"/>
      <c r="AN178" s="63"/>
    </row>
    <row r="179" spans="1:40" collapsed="1" x14ac:dyDescent="0.3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7633" r:id="rId4" name="Button 1">
              <controlPr defaultSize="0" print="0" autoFill="0" autoPict="0" macro="[0]!JS_Click">
                <anchor moveWithCells="1" sizeWithCells="1">
                  <from>
                    <xdr:col>3</xdr:col>
                    <xdr:colOff>412750</xdr:colOff>
                    <xdr:row>0</xdr:row>
                    <xdr:rowOff>69850</xdr:rowOff>
                  </from>
                  <to>
                    <xdr:col>8</xdr:col>
                    <xdr:colOff>266700</xdr:colOff>
                    <xdr:row>0</xdr:row>
                    <xdr:rowOff>781050</xdr:rowOff>
                  </to>
                </anchor>
              </controlPr>
            </control>
          </mc:Choice>
        </mc:AlternateContent>
      </controls>
    </mc:Choice>
  </mc:AlternateContent>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AC8E91-A1D1-414D-88ED-2A2C730EB839}">
  <sheetPr codeName="Sheet88">
    <tabColor rgb="FF00B0F0"/>
  </sheetPr>
  <dimension ref="A1:AN120"/>
  <sheetViews>
    <sheetView zoomScale="85" zoomScaleNormal="85" workbookViewId="0">
      <pane xSplit="2" ySplit="1" topLeftCell="C17" activePane="bottomRight" state="frozen"/>
      <selection pane="topRight" activeCell="C1" sqref="C1"/>
      <selection pane="bottomLeft" activeCell="A2" sqref="A2"/>
      <selection pane="bottomRight" activeCell="L1" sqref="L1"/>
    </sheetView>
  </sheetViews>
  <sheetFormatPr defaultRowHeight="14.5" outlineLevelRow="1"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193</v>
      </c>
      <c r="E1" s="39"/>
      <c r="F1" s="39"/>
      <c r="G1" s="39"/>
      <c r="H1" s="39"/>
      <c r="I1" s="39"/>
      <c r="J1" s="39"/>
      <c r="K1" s="39"/>
      <c r="L1" s="120" t="str">
        <f ca="1">UPPER(VLOOKUP(C1,Table223[#Data],3,FALSE))</f>
        <v>PADRE NUESTRO</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PADRE NUESTRO               ║</v>
      </c>
    </row>
    <row r="5" spans="2:32" ht="23" x14ac:dyDescent="0.35">
      <c r="L5" s="45" t="s">
        <v>986</v>
      </c>
    </row>
    <row r="6" spans="2:32" ht="23" x14ac:dyDescent="0.35">
      <c r="L6" s="121"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padrenuestro</v>
      </c>
      <c r="L7" s="122" t="str">
        <f ca="1">_xlfn.CONCAT("        id: ","""",C7,"""",",")</f>
        <v xml:space="preserve">        id: "padrenuestro",</v>
      </c>
    </row>
    <row r="8" spans="2:32" ht="23" x14ac:dyDescent="0.35">
      <c r="C8" t="str">
        <f ca="1">PROPER(L1)</f>
        <v>Padre Nuestro</v>
      </c>
      <c r="L8" s="122" t="str">
        <f ca="1">_xlfn.CONCAT("        tt: ","""",C8,"""",",")</f>
        <v xml:space="preserve">        tt: "Padre Nuestro",</v>
      </c>
    </row>
    <row r="9" spans="2:32" ht="23" x14ac:dyDescent="0.35">
      <c r="C9" t="str">
        <f ca="1">PROPER(L1)</f>
        <v>Padre Nuestro</v>
      </c>
      <c r="L9" s="122" t="str">
        <f ca="1">_xlfn.CONCAT("        title: ","""",C9,"""",",")</f>
        <v xml:space="preserve">        title: "Padre Nuestro",</v>
      </c>
    </row>
    <row r="10" spans="2:32" ht="23" x14ac:dyDescent="0.35">
      <c r="C10" t="str">
        <f ca="1">VLOOKUP(C1,Table223[#Data],4,FALSE)</f>
        <v>Tiempo de la Elección</v>
      </c>
      <c r="L10" s="122" t="str">
        <f ca="1">_xlfn.CONCAT("        ","subtitle: ","""",C10,"""",",")</f>
        <v xml:space="preserve">        subtitle: "Tiempo de la Elección",</v>
      </c>
    </row>
    <row r="11" spans="2:32" ht="23" x14ac:dyDescent="0.35">
      <c r="C11" t="str">
        <f ca="1">_xlfn.CONCAT("category: [",VLOOKUP(C1,Table223[#Data],16,FALSE),"],")</f>
        <v>category: ["Liturgia"],</v>
      </c>
      <c r="L11" s="122" t="str">
        <f ca="1">_xlfn.CONCAT("        ",C11)</f>
        <v xml:space="preserve">        category: ["Liturgia"],</v>
      </c>
    </row>
    <row r="12" spans="2:32" ht="23" x14ac:dyDescent="0.35">
      <c r="C12" t="str">
        <f ca="1">VLOOKUP(C1,Table223[#Data],5,FALSE)</f>
        <v>Liturgia</v>
      </c>
      <c r="L12" s="122" t="str">
        <f ca="1">_xlfn.CONCAT("        catCanto: ","""",C12,"""",",   // Precatecumenado | Catecumenado | Liturgia | Eleccion")</f>
        <v xml:space="preserve">        catCanto: "Liturgia",   // Precatecumenado | Catecumenado | Liturgia | Eleccion</v>
      </c>
    </row>
    <row r="13" spans="2:32" ht="23" x14ac:dyDescent="0.35">
      <c r="L13" s="122" t="str">
        <f>_xlfn.CONCAT("        cejilla: ","""",C13,"""",",")</f>
        <v xml:space="preserve">        cejilla: "",</v>
      </c>
    </row>
    <row r="14" spans="2:32" ht="23" x14ac:dyDescent="0.35">
      <c r="L14" s="122" t="str">
        <f>_xlfn.CONCAT("        nCan: ","""",C14,"""",",")</f>
        <v xml:space="preserve">        nCan: "",</v>
      </c>
    </row>
    <row r="15" spans="2:32" ht="23" x14ac:dyDescent="0.35">
      <c r="L15" s="122" t="str">
        <f>_xlfn.CONCAT("        nCanURL: ","""",C15,"""",",")</f>
        <v xml:space="preserve">        nCanURL: "",</v>
      </c>
    </row>
    <row r="16" spans="2:32" ht="23" x14ac:dyDescent="0.35">
      <c r="C16">
        <f ca="1">VLOOKUP(C1,Table223[#Data],1,FALSE)</f>
        <v>193</v>
      </c>
      <c r="L16" s="122" t="str">
        <f ca="1">_xlfn.CONCAT("        dbno: ","""",C16,"""",",")</f>
        <v xml:space="preserve">        dbno: "193",</v>
      </c>
    </row>
    <row r="17" spans="1:40" ht="23" x14ac:dyDescent="0.35">
      <c r="L17" s="122" t="str">
        <f>_xlfn.CONCAT("        notes: ","""",C17,"""",",")</f>
        <v xml:space="preserve">        notes: "",</v>
      </c>
    </row>
    <row r="18" spans="1:40" ht="23" x14ac:dyDescent="0.35">
      <c r="C18" t="s">
        <v>988</v>
      </c>
      <c r="L18" s="122" t="str">
        <f>_xlfn.CONCAT("        mant: ","""",C18,"""",",")</f>
        <v xml:space="preserve">        mant: "Si",</v>
      </c>
    </row>
    <row r="19" spans="1:40" ht="23" x14ac:dyDescent="0.35">
      <c r="C19" t="str">
        <f ca="1">C7</f>
        <v>padrenuestro</v>
      </c>
      <c r="L19" s="122" t="str">
        <f ca="1">_xlfn.CONCAT("        audioSrc: ","""https://audio.resucito.do/",C19,".mp3""",",")</f>
        <v xml:space="preserve">        audioSrc: "https://audio.resucito.do/padrenuestro.mp3",</v>
      </c>
    </row>
    <row r="20" spans="1:40" ht="23" x14ac:dyDescent="0.35">
      <c r="L20" s="45" t="s">
        <v>989</v>
      </c>
    </row>
    <row r="21" spans="1:40" ht="23" x14ac:dyDescent="0.35">
      <c r="L21" s="122" t="s">
        <v>2400</v>
      </c>
    </row>
    <row r="22" spans="1:40" ht="23" x14ac:dyDescent="0.35">
      <c r="L22" s="122" t="s">
        <v>991</v>
      </c>
    </row>
    <row r="23" spans="1:40" ht="23" x14ac:dyDescent="0.35">
      <c r="L23" s="122" t="s">
        <v>992</v>
      </c>
    </row>
    <row r="24" spans="1:40" ht="23" x14ac:dyDescent="0.35">
      <c r="C24" t="s">
        <v>1014</v>
      </c>
      <c r="L24" s="122" t="s">
        <v>993</v>
      </c>
    </row>
    <row r="25" spans="1:40" ht="23" x14ac:dyDescent="0.35">
      <c r="L25" s="122" t="s">
        <v>994</v>
      </c>
    </row>
    <row r="26" spans="1:40" ht="23" x14ac:dyDescent="0.35">
      <c r="B26">
        <f ca="1">+C1-1</f>
        <v>192</v>
      </c>
      <c r="C26" t="str">
        <f ca="1">VLOOKUP(B26,Table4[#Data],13,FALSE)</f>
        <v>"/src/index.html?canto=letaniaspenitencialesii"</v>
      </c>
      <c r="L26" s="122" t="str">
        <f ca="1">_xlfn.CONCAT("        ant: ",C26,",")</f>
        <v xml:space="preserve">        ant: "/src/index.html?canto=letaniaspenitencialesii",</v>
      </c>
    </row>
    <row r="27" spans="1:40" ht="23" x14ac:dyDescent="0.35">
      <c r="B27">
        <f ca="1">+C1+1</f>
        <v>194</v>
      </c>
      <c r="C27" t="str">
        <f ca="1">VLOOKUP(B27,Table4[#Data],13,FALSE)</f>
        <v>"/src/index.html?canto=plegariaeucaristicaiimodeloi"</v>
      </c>
      <c r="L27" s="122" t="str">
        <f ca="1">_xlfn.CONCAT("        sig: ",C27,",")</f>
        <v xml:space="preserve">        sig: "/src/index.html?canto=plegariaeucaristicaiimodeloi",</v>
      </c>
    </row>
    <row r="28" spans="1:40" ht="23" x14ac:dyDescent="0.35">
      <c r="L28" s="45" t="s">
        <v>995</v>
      </c>
    </row>
    <row r="29" spans="1:40" ht="36" thickBot="1" x14ac:dyDescent="0.4">
      <c r="A29" s="48"/>
      <c r="B29" s="48"/>
      <c r="C29" s="48" t="s">
        <v>2401</v>
      </c>
      <c r="D29" s="48"/>
      <c r="E29" s="48"/>
      <c r="F29" s="48"/>
      <c r="G29" s="48"/>
      <c r="H29" s="48"/>
      <c r="I29" s="48"/>
      <c r="J29" s="48"/>
      <c r="K29" s="48"/>
      <c r="L29" s="123" t="s">
        <v>996</v>
      </c>
    </row>
    <row r="30" spans="1:40" ht="26.5" thickTop="1" thickBot="1" x14ac:dyDescent="0.55000000000000004">
      <c r="A30" s="72"/>
      <c r="B30" s="72"/>
      <c r="C30" s="72"/>
      <c r="D30" s="73"/>
      <c r="E30" s="73"/>
      <c r="F30" s="73"/>
      <c r="G30" s="73"/>
      <c r="H30" s="73"/>
      <c r="I30" s="73"/>
      <c r="J30" s="73"/>
      <c r="K30" s="73"/>
      <c r="L30" s="74" t="s">
        <v>997</v>
      </c>
      <c r="M30" s="55"/>
      <c r="N30" s="56"/>
      <c r="O30" s="57"/>
      <c r="P30" s="58"/>
      <c r="Q30" s="59"/>
      <c r="R30" s="60" t="str">
        <f>IF(N30="Do",10,IF(N30="Re",22,IF(N30="Mi",20,IF(N30="Fa",20,IF(N30="Sol",14,IF(N30="La",20,IF(N30="Si",20,IF(N30="Do#",14,IF(N30="Fa#",15,IF(N30="Sol#",20,IF(N30="Si♭",17,"")))))))))))</f>
        <v/>
      </c>
      <c r="S30" s="55"/>
      <c r="T30" s="61"/>
      <c r="U30" s="62"/>
      <c r="V30" s="63"/>
      <c r="W30" s="64"/>
      <c r="X30" s="63"/>
      <c r="Y30" s="63"/>
      <c r="Z30" s="55"/>
      <c r="AA30" s="65"/>
      <c r="AB30" s="56"/>
      <c r="AC30" s="66"/>
      <c r="AD30" s="58"/>
      <c r="AE30" s="67"/>
      <c r="AF30" s="60"/>
      <c r="AG30" s="60"/>
      <c r="AH30" s="68"/>
      <c r="AI30" s="69"/>
      <c r="AJ30" s="63"/>
      <c r="AK30" s="63"/>
      <c r="AL30" s="63"/>
      <c r="AM30" s="63"/>
      <c r="AN30" s="63"/>
    </row>
    <row r="31" spans="1:40" ht="24.5" thickTop="1" thickBot="1" x14ac:dyDescent="0.55000000000000004">
      <c r="C31" s="124"/>
      <c r="D31" s="125"/>
      <c r="E31" s="51"/>
      <c r="F31" s="52"/>
      <c r="G31" s="52"/>
      <c r="H31" s="51"/>
      <c r="I31" s="51"/>
      <c r="J31" s="53"/>
      <c r="K31" s="53"/>
      <c r="L31" s="77" t="str">
        <f t="shared" ref="L31:L54" si="0">IF(C31="","",_xlfn.CONCAT("            { line: ","""",C31,", ",M31:AN31,""", sC: ","""",B31,"""},"))</f>
        <v/>
      </c>
      <c r="M31" s="55" t="str">
        <f t="shared" ref="M31:M57" si="1">IF(N31="","","(")</f>
        <v/>
      </c>
      <c r="N31" s="56" t="str">
        <f t="shared" ref="N31:N106" si="2">IF(D31="","",D31)</f>
        <v/>
      </c>
      <c r="O31" s="57" t="str">
        <f t="shared" ref="O31:O57" si="3">IF(N31="","",",")</f>
        <v/>
      </c>
      <c r="P31" s="58" t="str">
        <f t="shared" ref="P31:P106" si="4">IF(E31="","",E31)</f>
        <v/>
      </c>
      <c r="Q31" s="59" t="str">
        <f t="shared" ref="Q31:Q57" si="5">IF(N31="","",",")</f>
        <v/>
      </c>
      <c r="R31" s="60" t="str">
        <f t="shared" ref="R31:R106" si="6">IF(N31="Do",10,IF(N31="Re",22,IF(N31="Mi",20,IF(N31="Fa",20,IF(N31="Sol",14,IF(N31="La",20,IF(N31="Si",20,IF(N31="Do#",14,IF(N31="Fa#",15,IF(N31="Sol#",20,IF(N31="Si♭",17,"")))))))))))</f>
        <v/>
      </c>
      <c r="S31" s="55" t="str">
        <f t="shared" ref="S31:S57" si="7">IF(N31="","",")")</f>
        <v/>
      </c>
      <c r="T31" s="61" t="str">
        <f t="shared" ref="T31:T57" si="8">IF(U31="","","(")</f>
        <v/>
      </c>
      <c r="U31" s="62" t="str">
        <f t="shared" ref="U31:U106" si="9">IF(F31="","",F31)</f>
        <v/>
      </c>
      <c r="V31" s="63" t="str">
        <f t="shared" ref="V31:V57" si="10">IF(U31="","",",")</f>
        <v/>
      </c>
      <c r="W31" s="64" t="str">
        <f t="shared" ref="W31:W106" si="11">IF(G31="","",G31)</f>
        <v/>
      </c>
      <c r="X31" s="63" t="str">
        <f t="shared" ref="X31:X57" si="12">IF(U31="","",",")</f>
        <v/>
      </c>
      <c r="Y31" s="63" t="str">
        <f t="shared" ref="Y31:Y57" si="13">IF(U31="","",250)</f>
        <v/>
      </c>
      <c r="Z31" s="55" t="str">
        <f t="shared" ref="Z31:Z57" si="14">IF(U31="","",")")</f>
        <v/>
      </c>
      <c r="AA31" s="65" t="str">
        <f t="shared" ref="AA31:AA57" si="15">IF(AB31="","","(")</f>
        <v/>
      </c>
      <c r="AB31" s="56" t="str">
        <f t="shared" ref="AB31:AB106" si="16">IF(H31="","",H31)</f>
        <v/>
      </c>
      <c r="AC31" s="66" t="str">
        <f t="shared" ref="AC31:AC57" si="17">IF(AB31="","",",")</f>
        <v/>
      </c>
      <c r="AD31" s="58" t="str">
        <f t="shared" ref="AD31:AD57" si="18">IF(I31="","",I31)</f>
        <v/>
      </c>
      <c r="AE31" s="67" t="str">
        <f t="shared" ref="AE31:AE57" si="19">IF(AB31="","",",")</f>
        <v/>
      </c>
      <c r="AF31" s="60" t="str">
        <f t="shared" ref="AF31:AF57" si="20">IF(AB31="","",350)</f>
        <v/>
      </c>
      <c r="AG31" s="60" t="str">
        <f t="shared" ref="AG31:AG57" si="21">IF(AB31="","",")")</f>
        <v/>
      </c>
      <c r="AH31" s="68" t="str">
        <f t="shared" ref="AH31:AH57" si="22">IF(AI31="","","(")</f>
        <v/>
      </c>
      <c r="AI31" s="69" t="str">
        <f t="shared" ref="AI31:AI106" si="23">IF(J31="","",J31)</f>
        <v/>
      </c>
      <c r="AJ31" s="63" t="str">
        <f t="shared" ref="AJ31:AJ57" si="24">IF(AI31="","",",")</f>
        <v/>
      </c>
      <c r="AK31" s="63" t="str">
        <f t="shared" ref="AK31:AK57" si="25">IF(K31="","",K31)</f>
        <v/>
      </c>
      <c r="AL31" s="63" t="str">
        <f t="shared" ref="AL31:AL57" si="26">IF(AI31="","",",")</f>
        <v/>
      </c>
      <c r="AM31" s="63" t="str">
        <f t="shared" ref="AM31:AM57" si="27">IF(AI31="","",450)</f>
        <v/>
      </c>
      <c r="AN31" s="63" t="str">
        <f t="shared" ref="AN31:AN57" si="28">IF(AI31="","",")")</f>
        <v/>
      </c>
    </row>
    <row r="32" spans="1:40" ht="24.5" thickTop="1" thickBot="1" x14ac:dyDescent="0.55000000000000004">
      <c r="C32" s="124"/>
      <c r="D32" s="125"/>
      <c r="E32" s="51"/>
      <c r="F32" s="52"/>
      <c r="G32" s="52"/>
      <c r="H32" s="51"/>
      <c r="I32" s="51"/>
      <c r="J32" s="53"/>
      <c r="K32" s="53"/>
      <c r="L32" s="77" t="str">
        <f t="shared" si="0"/>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4.5" thickTop="1" thickBot="1" x14ac:dyDescent="0.55000000000000004">
      <c r="C33" s="124"/>
      <c r="D33" s="125"/>
      <c r="E33" s="51"/>
      <c r="F33" s="52"/>
      <c r="G33" s="52"/>
      <c r="H33" s="51"/>
      <c r="I33" s="51"/>
      <c r="J33" s="53"/>
      <c r="K33" s="53"/>
      <c r="L33" s="77" t="str">
        <f>IF(C33="","",_xlfn.CONCAT("            { line: ","""",C33,", ",M33:AN33,""", sC: ","""",B33,"""},"))</f>
        <v/>
      </c>
      <c r="M33" s="55" t="str">
        <f t="shared" si="1"/>
        <v/>
      </c>
      <c r="N33" s="56" t="str">
        <f t="shared" si="2"/>
        <v/>
      </c>
      <c r="O33" s="57" t="str">
        <f t="shared" si="3"/>
        <v/>
      </c>
      <c r="P33" s="58" t="str">
        <f t="shared" si="4"/>
        <v/>
      </c>
      <c r="Q33" s="59" t="str">
        <f t="shared" si="5"/>
        <v/>
      </c>
      <c r="R33" s="60" t="str">
        <f t="shared" si="6"/>
        <v/>
      </c>
      <c r="S33" s="55" t="str">
        <f t="shared" si="7"/>
        <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3:40" ht="24.5" thickTop="1" thickBot="1" x14ac:dyDescent="0.55000000000000004">
      <c r="C34" s="124"/>
      <c r="D34" s="125"/>
      <c r="E34" s="51"/>
      <c r="F34" s="52"/>
      <c r="G34" s="52"/>
      <c r="H34" s="51"/>
      <c r="I34" s="51"/>
      <c r="J34" s="53"/>
      <c r="K34" s="53"/>
      <c r="L34" s="77" t="str">
        <f>IF(C34="","",_xlfn.CONCAT("            { line: ","""",C34,", ",M34:AN34,""", sC: ","""",B34,"""},"))</f>
        <v/>
      </c>
      <c r="M34" s="55" t="str">
        <f t="shared" si="1"/>
        <v/>
      </c>
      <c r="N34" s="56" t="str">
        <f t="shared" si="2"/>
        <v/>
      </c>
      <c r="O34" s="57" t="str">
        <f t="shared" si="3"/>
        <v/>
      </c>
      <c r="P34" s="58" t="str">
        <f t="shared" si="4"/>
        <v/>
      </c>
      <c r="Q34" s="59" t="str">
        <f t="shared" si="5"/>
        <v/>
      </c>
      <c r="R34" s="60" t="str">
        <f t="shared" si="6"/>
        <v/>
      </c>
      <c r="S34" s="55" t="str">
        <f t="shared" si="7"/>
        <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4.5" thickTop="1" thickBot="1" x14ac:dyDescent="0.55000000000000004">
      <c r="C35" s="124"/>
      <c r="D35" s="125"/>
      <c r="E35" s="51"/>
      <c r="F35" s="52"/>
      <c r="G35" s="52"/>
      <c r="H35" s="51"/>
      <c r="I35" s="51"/>
      <c r="J35" s="53"/>
      <c r="K35" s="53"/>
      <c r="L35" s="77" t="str">
        <f t="shared" ref="L35:L39" si="29">IF(C35="","",_xlfn.CONCAT("            { line: ","""",C35,", ",M35:AN35,""", sC: ","""",B35,"""},"))</f>
        <v/>
      </c>
      <c r="M35" s="55" t="str">
        <f t="shared" si="1"/>
        <v/>
      </c>
      <c r="N35" s="56" t="str">
        <f t="shared" si="2"/>
        <v/>
      </c>
      <c r="O35" s="57" t="str">
        <f t="shared" si="3"/>
        <v/>
      </c>
      <c r="P35" s="58" t="str">
        <f t="shared" si="4"/>
        <v/>
      </c>
      <c r="Q35" s="59" t="str">
        <f t="shared" si="5"/>
        <v/>
      </c>
      <c r="R35" s="60" t="str">
        <f t="shared" si="6"/>
        <v/>
      </c>
      <c r="S35" s="55" t="str">
        <f t="shared" si="7"/>
        <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3:40" ht="24.5" thickTop="1" thickBot="1" x14ac:dyDescent="0.55000000000000004">
      <c r="C36" s="124"/>
      <c r="D36" s="125"/>
      <c r="E36" s="51"/>
      <c r="F36" s="52"/>
      <c r="G36" s="52"/>
      <c r="H36" s="51"/>
      <c r="I36" s="51"/>
      <c r="J36" s="53"/>
      <c r="K36" s="53"/>
      <c r="L36" s="54" t="str">
        <f t="shared" si="29"/>
        <v/>
      </c>
      <c r="M36" s="55" t="str">
        <f>IF(N36="","","(")</f>
        <v/>
      </c>
      <c r="N36" s="56" t="str">
        <f>IF(D36="","",D36)</f>
        <v/>
      </c>
      <c r="O36" s="57" t="str">
        <f>IF(N36="","",",")</f>
        <v/>
      </c>
      <c r="P36" s="58" t="str">
        <f>IF(E36="","",E36)</f>
        <v/>
      </c>
      <c r="Q36" s="59" t="str">
        <f>IF(N36="","",",")</f>
        <v/>
      </c>
      <c r="R36" s="60" t="str">
        <f t="shared" si="6"/>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4.5" thickTop="1" thickBot="1" x14ac:dyDescent="0.55000000000000004">
      <c r="C37" s="124"/>
      <c r="D37" s="125"/>
      <c r="E37" s="51"/>
      <c r="F37" s="52"/>
      <c r="G37" s="52"/>
      <c r="H37" s="51"/>
      <c r="I37" s="51"/>
      <c r="J37" s="53"/>
      <c r="K37" s="53"/>
      <c r="L37" s="54" t="str">
        <f t="shared" si="29"/>
        <v/>
      </c>
      <c r="M37" s="55" t="str">
        <f>IF(N37="","","(")</f>
        <v/>
      </c>
      <c r="N37" s="56" t="str">
        <f>IF(D37="","",D37)</f>
        <v/>
      </c>
      <c r="O37" s="57" t="str">
        <f>IF(N37="","",",")</f>
        <v/>
      </c>
      <c r="P37" s="58" t="str">
        <f>IF(E37="","",E37)</f>
        <v/>
      </c>
      <c r="Q37" s="59" t="str">
        <f>IF(N37="","",",")</f>
        <v/>
      </c>
      <c r="R37" s="60" t="str">
        <f t="shared" si="6"/>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4.5" thickTop="1" thickBot="1" x14ac:dyDescent="0.55000000000000004">
      <c r="C38" s="124"/>
      <c r="D38" s="125"/>
      <c r="E38" s="51"/>
      <c r="F38" s="52"/>
      <c r="G38" s="52"/>
      <c r="H38" s="51"/>
      <c r="I38" s="51"/>
      <c r="J38" s="53"/>
      <c r="K38" s="53"/>
      <c r="L38" s="54" t="str">
        <f t="shared" si="29"/>
        <v/>
      </c>
      <c r="M38" s="55" t="str">
        <f>IF(N38="","","(")</f>
        <v/>
      </c>
      <c r="N38" s="56" t="str">
        <f>IF(D38="","",D38)</f>
        <v/>
      </c>
      <c r="O38" s="57" t="str">
        <f>IF(N38="","",",")</f>
        <v/>
      </c>
      <c r="P38" s="58" t="str">
        <f>IF(E38="","",E38)</f>
        <v/>
      </c>
      <c r="Q38" s="59" t="str">
        <f>IF(N38="","",",")</f>
        <v/>
      </c>
      <c r="R38" s="60" t="str">
        <f t="shared" si="6"/>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4.5" thickTop="1" thickBot="1" x14ac:dyDescent="0.55000000000000004">
      <c r="C39" s="124"/>
      <c r="D39" s="125"/>
      <c r="E39" s="51"/>
      <c r="F39" s="52"/>
      <c r="G39" s="52"/>
      <c r="H39" s="51"/>
      <c r="I39" s="51"/>
      <c r="J39" s="53"/>
      <c r="K39" s="53"/>
      <c r="L39" s="77" t="str">
        <f t="shared" si="29"/>
        <v/>
      </c>
      <c r="M39" s="55" t="str">
        <f t="shared" ref="M39:M42" si="30">IF(N39="","","(")</f>
        <v/>
      </c>
      <c r="N39" s="56" t="str">
        <f t="shared" ref="N39:N42" si="31">IF(D39="","",D39)</f>
        <v/>
      </c>
      <c r="O39" s="57" t="str">
        <f t="shared" ref="O39:O42" si="32">IF(N39="","",",")</f>
        <v/>
      </c>
      <c r="P39" s="58" t="str">
        <f t="shared" ref="P39:P42" si="33">IF(E39="","",E39)</f>
        <v/>
      </c>
      <c r="Q39" s="59" t="str">
        <f t="shared" ref="Q39:Q42" si="34">IF(N39="","",",")</f>
        <v/>
      </c>
      <c r="R39" s="60" t="str">
        <f t="shared" si="6"/>
        <v/>
      </c>
      <c r="S39" s="55" t="str">
        <f t="shared" ref="S39:S42" si="35">IF(N39="","",")")</f>
        <v/>
      </c>
      <c r="T39" s="61" t="str">
        <f t="shared" ref="T39:T42" si="36">IF(U39="","","(")</f>
        <v/>
      </c>
      <c r="U39" s="62" t="str">
        <f t="shared" ref="U39:U42" si="37">IF(F39="","",F39)</f>
        <v/>
      </c>
      <c r="V39" s="63" t="str">
        <f t="shared" ref="V39:V42" si="38">IF(U39="","",",")</f>
        <v/>
      </c>
      <c r="W39" s="64" t="str">
        <f t="shared" ref="W39:W42" si="39">IF(G39="","",G39)</f>
        <v/>
      </c>
      <c r="X39" s="63" t="str">
        <f t="shared" ref="X39:X42" si="40">IF(U39="","",",")</f>
        <v/>
      </c>
      <c r="Y39" s="63" t="str">
        <f t="shared" ref="Y39:Y42" si="41">IF(U39="","",250)</f>
        <v/>
      </c>
      <c r="Z39" s="55" t="str">
        <f t="shared" ref="Z39:Z42" si="42">IF(U39="","",")")</f>
        <v/>
      </c>
      <c r="AA39" s="65" t="str">
        <f t="shared" ref="AA39:AA42" si="43">IF(AB39="","","(")</f>
        <v/>
      </c>
      <c r="AB39" s="56" t="str">
        <f t="shared" ref="AB39:AB42" si="44">IF(H39="","",H39)</f>
        <v/>
      </c>
      <c r="AC39" s="66" t="str">
        <f t="shared" ref="AC39:AC42" si="45">IF(AB39="","",",")</f>
        <v/>
      </c>
      <c r="AD39" s="58" t="str">
        <f t="shared" ref="AD39:AD42" si="46">IF(I39="","",I39)</f>
        <v/>
      </c>
      <c r="AE39" s="67" t="str">
        <f t="shared" ref="AE39:AE42" si="47">IF(AB39="","",",")</f>
        <v/>
      </c>
      <c r="AF39" s="60" t="str">
        <f t="shared" ref="AF39:AF42" si="48">IF(AB39="","",350)</f>
        <v/>
      </c>
      <c r="AG39" s="60" t="str">
        <f t="shared" ref="AG39:AG42" si="49">IF(AB39="","",")")</f>
        <v/>
      </c>
      <c r="AH39" s="68" t="str">
        <f t="shared" ref="AH39:AH42" si="50">IF(AI39="","","(")</f>
        <v/>
      </c>
      <c r="AI39" s="69" t="str">
        <f t="shared" ref="AI39:AI42" si="51">IF(J39="","",J39)</f>
        <v/>
      </c>
      <c r="AJ39" s="63" t="str">
        <f t="shared" ref="AJ39:AJ42" si="52">IF(AI39="","",",")</f>
        <v/>
      </c>
      <c r="AK39" s="63" t="str">
        <f t="shared" ref="AK39:AK42" si="53">IF(K39="","",K39)</f>
        <v/>
      </c>
      <c r="AL39" s="63" t="str">
        <f t="shared" ref="AL39:AL42" si="54">IF(AI39="","",",")</f>
        <v/>
      </c>
      <c r="AM39" s="63" t="str">
        <f t="shared" ref="AM39:AM42" si="55">IF(AI39="","",450)</f>
        <v/>
      </c>
      <c r="AN39" s="63" t="str">
        <f t="shared" ref="AN39:AN42" si="56">IF(AI39="","",")")</f>
        <v/>
      </c>
    </row>
    <row r="40" spans="3:40" ht="24.5" thickTop="1" thickBot="1" x14ac:dyDescent="0.55000000000000004">
      <c r="C40" s="124"/>
      <c r="D40" s="125"/>
      <c r="E40" s="51"/>
      <c r="F40" s="52"/>
      <c r="G40" s="52"/>
      <c r="H40" s="51"/>
      <c r="I40" s="51"/>
      <c r="J40" s="53"/>
      <c r="K40" s="53"/>
      <c r="L40" s="77" t="str">
        <f>IF(C40="","",_xlfn.CONCAT("            { line: ","""",C40,", ",M40:AN40,""", sC: ","""",B40,"""},"))</f>
        <v/>
      </c>
      <c r="M40" s="55" t="str">
        <f t="shared" si="30"/>
        <v/>
      </c>
      <c r="N40" s="56" t="str">
        <f t="shared" si="31"/>
        <v/>
      </c>
      <c r="O40" s="57" t="str">
        <f t="shared" si="32"/>
        <v/>
      </c>
      <c r="P40" s="58" t="str">
        <f t="shared" si="33"/>
        <v/>
      </c>
      <c r="Q40" s="59" t="str">
        <f t="shared" si="34"/>
        <v/>
      </c>
      <c r="R40" s="60" t="str">
        <f t="shared" si="6"/>
        <v/>
      </c>
      <c r="S40" s="55" t="str">
        <f t="shared" si="35"/>
        <v/>
      </c>
      <c r="T40" s="61" t="str">
        <f t="shared" si="36"/>
        <v/>
      </c>
      <c r="U40" s="62" t="str">
        <f t="shared" si="37"/>
        <v/>
      </c>
      <c r="V40" s="63" t="str">
        <f t="shared" si="38"/>
        <v/>
      </c>
      <c r="W40" s="64" t="str">
        <f t="shared" si="39"/>
        <v/>
      </c>
      <c r="X40" s="63" t="str">
        <f t="shared" si="40"/>
        <v/>
      </c>
      <c r="Y40" s="63" t="str">
        <f t="shared" si="41"/>
        <v/>
      </c>
      <c r="Z40" s="55" t="str">
        <f t="shared" si="42"/>
        <v/>
      </c>
      <c r="AA40" s="65" t="str">
        <f t="shared" si="43"/>
        <v/>
      </c>
      <c r="AB40" s="56" t="str">
        <f t="shared" si="44"/>
        <v/>
      </c>
      <c r="AC40" s="66" t="str">
        <f t="shared" si="45"/>
        <v/>
      </c>
      <c r="AD40" s="58" t="str">
        <f t="shared" si="46"/>
        <v/>
      </c>
      <c r="AE40" s="67" t="str">
        <f t="shared" si="47"/>
        <v/>
      </c>
      <c r="AF40" s="60" t="str">
        <f t="shared" si="48"/>
        <v/>
      </c>
      <c r="AG40" s="60" t="str">
        <f t="shared" si="49"/>
        <v/>
      </c>
      <c r="AH40" s="68" t="str">
        <f t="shared" si="50"/>
        <v/>
      </c>
      <c r="AI40" s="69" t="str">
        <f t="shared" si="51"/>
        <v/>
      </c>
      <c r="AJ40" s="63" t="str">
        <f t="shared" si="52"/>
        <v/>
      </c>
      <c r="AK40" s="63" t="str">
        <f t="shared" si="53"/>
        <v/>
      </c>
      <c r="AL40" s="63" t="str">
        <f t="shared" si="54"/>
        <v/>
      </c>
      <c r="AM40" s="63" t="str">
        <f t="shared" si="55"/>
        <v/>
      </c>
      <c r="AN40" s="63" t="str">
        <f t="shared" si="56"/>
        <v/>
      </c>
    </row>
    <row r="41" spans="3:40" ht="24.5" thickTop="1" thickBot="1" x14ac:dyDescent="0.55000000000000004">
      <c r="C41" s="124"/>
      <c r="D41" s="125"/>
      <c r="E41" s="51"/>
      <c r="F41" s="52"/>
      <c r="G41" s="52"/>
      <c r="H41" s="51"/>
      <c r="I41" s="51"/>
      <c r="J41" s="53"/>
      <c r="K41" s="53"/>
      <c r="L41" s="77" t="str">
        <f>IF(C41="","",_xlfn.CONCAT("            { line: ","""",C41,", ",M41:AN41,""", sC: ","""",B41,"""},"))</f>
        <v/>
      </c>
      <c r="M41" s="55" t="str">
        <f t="shared" si="30"/>
        <v/>
      </c>
      <c r="N41" s="56" t="str">
        <f t="shared" si="31"/>
        <v/>
      </c>
      <c r="O41" s="57" t="str">
        <f t="shared" si="32"/>
        <v/>
      </c>
      <c r="P41" s="58" t="str">
        <f t="shared" si="33"/>
        <v/>
      </c>
      <c r="Q41" s="59" t="str">
        <f t="shared" si="34"/>
        <v/>
      </c>
      <c r="R41" s="60" t="str">
        <f t="shared" si="6"/>
        <v/>
      </c>
      <c r="S41" s="55" t="str">
        <f t="shared" si="35"/>
        <v/>
      </c>
      <c r="T41" s="61" t="str">
        <f t="shared" si="36"/>
        <v/>
      </c>
      <c r="U41" s="62" t="str">
        <f t="shared" si="37"/>
        <v/>
      </c>
      <c r="V41" s="63" t="str">
        <f t="shared" si="38"/>
        <v/>
      </c>
      <c r="W41" s="64" t="str">
        <f t="shared" si="39"/>
        <v/>
      </c>
      <c r="X41" s="63" t="str">
        <f t="shared" si="40"/>
        <v/>
      </c>
      <c r="Y41" s="63" t="str">
        <f t="shared" si="41"/>
        <v/>
      </c>
      <c r="Z41" s="55" t="str">
        <f t="shared" si="42"/>
        <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3:40" ht="24.5" thickTop="1" thickBot="1" x14ac:dyDescent="0.55000000000000004">
      <c r="C42" s="124"/>
      <c r="D42" s="125"/>
      <c r="E42" s="51"/>
      <c r="F42" s="52"/>
      <c r="G42" s="52"/>
      <c r="H42" s="51"/>
      <c r="I42" s="51"/>
      <c r="J42" s="53"/>
      <c r="K42" s="53"/>
      <c r="L42" s="77" t="str">
        <f t="shared" ref="L42:L47" si="57">IF(C42="","",_xlfn.CONCAT("            { line: ","""",C42,", ",M42:AN42,""", sC: ","""",B42,"""},"))</f>
        <v/>
      </c>
      <c r="M42" s="55" t="str">
        <f t="shared" si="30"/>
        <v/>
      </c>
      <c r="N42" s="56" t="str">
        <f t="shared" si="31"/>
        <v/>
      </c>
      <c r="O42" s="57" t="str">
        <f t="shared" si="32"/>
        <v/>
      </c>
      <c r="P42" s="58" t="str">
        <f t="shared" si="33"/>
        <v/>
      </c>
      <c r="Q42" s="59" t="str">
        <f t="shared" si="34"/>
        <v/>
      </c>
      <c r="R42" s="60" t="str">
        <f t="shared" si="6"/>
        <v/>
      </c>
      <c r="S42" s="55" t="str">
        <f t="shared" si="35"/>
        <v/>
      </c>
      <c r="T42" s="61" t="str">
        <f t="shared" si="36"/>
        <v/>
      </c>
      <c r="U42" s="62" t="str">
        <f t="shared" si="37"/>
        <v/>
      </c>
      <c r="V42" s="63" t="str">
        <f t="shared" si="38"/>
        <v/>
      </c>
      <c r="W42" s="64" t="str">
        <f t="shared" si="39"/>
        <v/>
      </c>
      <c r="X42" s="63" t="str">
        <f t="shared" si="40"/>
        <v/>
      </c>
      <c r="Y42" s="63" t="str">
        <f t="shared" si="41"/>
        <v/>
      </c>
      <c r="Z42" s="55" t="str">
        <f t="shared" si="42"/>
        <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3:40" ht="24.5" thickTop="1" thickBot="1" x14ac:dyDescent="0.55000000000000004">
      <c r="C43" s="124"/>
      <c r="D43" s="125"/>
      <c r="E43" s="51"/>
      <c r="F43" s="52"/>
      <c r="G43" s="52"/>
      <c r="H43" s="51"/>
      <c r="I43" s="51"/>
      <c r="J43" s="53"/>
      <c r="K43" s="53"/>
      <c r="L43" s="54" t="str">
        <f t="shared" si="57"/>
        <v/>
      </c>
      <c r="M43" s="55" t="str">
        <f>IF(N43="","","(")</f>
        <v/>
      </c>
      <c r="N43" s="56" t="str">
        <f>IF(D43="","",D43)</f>
        <v/>
      </c>
      <c r="O43" s="57" t="str">
        <f>IF(N43="","",",")</f>
        <v/>
      </c>
      <c r="P43" s="58" t="str">
        <f>IF(E43="","",E43)</f>
        <v/>
      </c>
      <c r="Q43" s="59" t="str">
        <f>IF(N43="","",",")</f>
        <v/>
      </c>
      <c r="R43" s="60" t="str">
        <f t="shared" si="6"/>
        <v/>
      </c>
      <c r="S43" s="55" t="str">
        <f>IF(N43="","",")")</f>
        <v/>
      </c>
      <c r="T43" s="61" t="str">
        <f>IF(U43="","","(")</f>
        <v/>
      </c>
      <c r="U43" s="62" t="str">
        <f>IF(F43="","",F43)</f>
        <v/>
      </c>
      <c r="V43" s="63" t="str">
        <f>IF(U43="","",",")</f>
        <v/>
      </c>
      <c r="W43" s="64" t="str">
        <f>IF(G43="","",G43)</f>
        <v/>
      </c>
      <c r="X43" s="63" t="str">
        <f>IF(U43="","",",")</f>
        <v/>
      </c>
      <c r="Y43" s="63" t="str">
        <f>IF(U43="","",250)</f>
        <v/>
      </c>
      <c r="Z43" s="55" t="str">
        <f>IF(U43="","",")")</f>
        <v/>
      </c>
      <c r="AA43" s="65" t="str">
        <f>IF(AB43="","","(")</f>
        <v/>
      </c>
      <c r="AB43" s="56" t="str">
        <f>IF(H43="","",H43)</f>
        <v/>
      </c>
      <c r="AC43" s="66" t="str">
        <f>IF(AB43="","",",")</f>
        <v/>
      </c>
      <c r="AD43" s="58" t="str">
        <f>IF(I43="","",I43)</f>
        <v/>
      </c>
      <c r="AE43" s="67" t="str">
        <f>IF(AB43="","",",")</f>
        <v/>
      </c>
      <c r="AF43" s="60" t="str">
        <f>IF(AB43="","",350)</f>
        <v/>
      </c>
      <c r="AG43" s="60" t="str">
        <f>IF(AB43="","",")")</f>
        <v/>
      </c>
      <c r="AH43" s="68" t="str">
        <f>IF(AI43="","","(")</f>
        <v/>
      </c>
      <c r="AI43" s="69" t="str">
        <f>IF(J43="","",J43)</f>
        <v/>
      </c>
      <c r="AJ43" s="63" t="str">
        <f>IF(AI43="","",",")</f>
        <v/>
      </c>
      <c r="AK43" s="63" t="str">
        <f>IF(K43="","",K43)</f>
        <v/>
      </c>
      <c r="AL43" s="63" t="str">
        <f>IF(AI43="","",",")</f>
        <v/>
      </c>
      <c r="AM43" s="63" t="str">
        <f>IF(AI43="","",450)</f>
        <v/>
      </c>
      <c r="AN43" s="63" t="str">
        <f>IF(AI43="","",")")</f>
        <v/>
      </c>
    </row>
    <row r="44" spans="3:40" ht="24.5" thickTop="1" thickBot="1" x14ac:dyDescent="0.55000000000000004">
      <c r="C44" s="124"/>
      <c r="D44" s="125"/>
      <c r="E44" s="51"/>
      <c r="F44" s="52"/>
      <c r="G44" s="52"/>
      <c r="H44" s="51"/>
      <c r="I44" s="51"/>
      <c r="J44" s="53"/>
      <c r="K44" s="53"/>
      <c r="L44" s="54" t="str">
        <f t="shared" si="57"/>
        <v/>
      </c>
      <c r="M44" s="55" t="str">
        <f>IF(N44="","","(")</f>
        <v/>
      </c>
      <c r="N44" s="56" t="str">
        <f>IF(D44="","",D44)</f>
        <v/>
      </c>
      <c r="O44" s="57" t="str">
        <f>IF(N44="","",",")</f>
        <v/>
      </c>
      <c r="P44" s="58" t="str">
        <f>IF(E44="","",E44)</f>
        <v/>
      </c>
      <c r="Q44" s="59" t="str">
        <f>IF(N44="","",",")</f>
        <v/>
      </c>
      <c r="R44" s="60" t="str">
        <f t="shared" si="6"/>
        <v/>
      </c>
      <c r="S44" s="55" t="str">
        <f>IF(N44="","",")")</f>
        <v/>
      </c>
      <c r="T44" s="61" t="str">
        <f>IF(U44="","","(")</f>
        <v/>
      </c>
      <c r="U44" s="62" t="str">
        <f>IF(F44="","",F44)</f>
        <v/>
      </c>
      <c r="V44" s="63" t="str">
        <f>IF(U44="","",",")</f>
        <v/>
      </c>
      <c r="W44" s="64" t="str">
        <f>IF(G44="","",G44)</f>
        <v/>
      </c>
      <c r="X44" s="63" t="str">
        <f>IF(U44="","",",")</f>
        <v/>
      </c>
      <c r="Y44" s="63" t="str">
        <f>IF(U44="","",250)</f>
        <v/>
      </c>
      <c r="Z44" s="55" t="str">
        <f>IF(U44="","",")")</f>
        <v/>
      </c>
      <c r="AA44" s="65" t="str">
        <f>IF(AB44="","","(")</f>
        <v/>
      </c>
      <c r="AB44" s="56" t="str">
        <f>IF(H44="","",H44)</f>
        <v/>
      </c>
      <c r="AC44" s="66" t="str">
        <f>IF(AB44="","",",")</f>
        <v/>
      </c>
      <c r="AD44" s="58" t="str">
        <f>IF(I44="","",I44)</f>
        <v/>
      </c>
      <c r="AE44" s="67" t="str">
        <f>IF(AB44="","",",")</f>
        <v/>
      </c>
      <c r="AF44" s="60" t="str">
        <f>IF(AB44="","",350)</f>
        <v/>
      </c>
      <c r="AG44" s="60" t="str">
        <f>IF(AB44="","",")")</f>
        <v/>
      </c>
      <c r="AH44" s="68" t="str">
        <f>IF(AI44="","","(")</f>
        <v/>
      </c>
      <c r="AI44" s="69" t="str">
        <f>IF(J44="","",J44)</f>
        <v/>
      </c>
      <c r="AJ44" s="63" t="str">
        <f>IF(AI44="","",",")</f>
        <v/>
      </c>
      <c r="AK44" s="63" t="str">
        <f>IF(K44="","",K44)</f>
        <v/>
      </c>
      <c r="AL44" s="63" t="str">
        <f>IF(AI44="","",",")</f>
        <v/>
      </c>
      <c r="AM44" s="63" t="str">
        <f>IF(AI44="","",450)</f>
        <v/>
      </c>
      <c r="AN44" s="63" t="str">
        <f>IF(AI44="","",")")</f>
        <v/>
      </c>
    </row>
    <row r="45" spans="3:40" ht="24.5" thickTop="1" thickBot="1" x14ac:dyDescent="0.55000000000000004">
      <c r="C45" s="124"/>
      <c r="D45" s="125"/>
      <c r="E45" s="51"/>
      <c r="F45" s="52"/>
      <c r="G45" s="52"/>
      <c r="H45" s="51"/>
      <c r="I45" s="51"/>
      <c r="J45" s="53"/>
      <c r="K45" s="53"/>
      <c r="L45" s="54" t="str">
        <f t="shared" si="57"/>
        <v/>
      </c>
      <c r="M45" s="55" t="str">
        <f>IF(N45="","","(")</f>
        <v/>
      </c>
      <c r="N45" s="56" t="str">
        <f>IF(D45="","",D45)</f>
        <v/>
      </c>
      <c r="O45" s="57" t="str">
        <f>IF(N45="","",",")</f>
        <v/>
      </c>
      <c r="P45" s="58" t="str">
        <f>IF(E45="","",E45)</f>
        <v/>
      </c>
      <c r="Q45" s="59" t="str">
        <f>IF(N45="","",",")</f>
        <v/>
      </c>
      <c r="R45" s="60" t="str">
        <f t="shared" si="6"/>
        <v/>
      </c>
      <c r="S45" s="55" t="str">
        <f>IF(N45="","",")")</f>
        <v/>
      </c>
      <c r="T45" s="61" t="str">
        <f>IF(U45="","","(")</f>
        <v/>
      </c>
      <c r="U45" s="62" t="str">
        <f>IF(F45="","",F45)</f>
        <v/>
      </c>
      <c r="V45" s="63" t="str">
        <f>IF(U45="","",",")</f>
        <v/>
      </c>
      <c r="W45" s="64" t="str">
        <f>IF(G45="","",G45)</f>
        <v/>
      </c>
      <c r="X45" s="63" t="str">
        <f>IF(U45="","",",")</f>
        <v/>
      </c>
      <c r="Y45" s="63" t="str">
        <f>IF(U45="","",250)</f>
        <v/>
      </c>
      <c r="Z45" s="55" t="str">
        <f>IF(U45="","",")")</f>
        <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3:40" ht="24.5" thickTop="1" thickBot="1" x14ac:dyDescent="0.55000000000000004">
      <c r="C46" s="124"/>
      <c r="D46" s="125"/>
      <c r="E46" s="51"/>
      <c r="F46" s="52"/>
      <c r="G46" s="52"/>
      <c r="H46" s="51"/>
      <c r="I46" s="51"/>
      <c r="J46" s="53"/>
      <c r="K46" s="53"/>
      <c r="L46" s="54" t="str">
        <f t="shared" si="57"/>
        <v/>
      </c>
      <c r="M46" s="55" t="str">
        <f t="shared" ref="M46:M50" si="58">IF(N46="","","(")</f>
        <v/>
      </c>
      <c r="N46" s="56" t="str">
        <f t="shared" ref="N46:N50" si="59">IF(D46="","",D46)</f>
        <v/>
      </c>
      <c r="O46" s="57" t="str">
        <f t="shared" ref="O46:O50" si="60">IF(N46="","",",")</f>
        <v/>
      </c>
      <c r="P46" s="58" t="str">
        <f t="shared" ref="P46:P50" si="61">IF(E46="","",E46)</f>
        <v/>
      </c>
      <c r="Q46" s="59" t="str">
        <f t="shared" ref="Q46:Q50" si="62">IF(N46="","",",")</f>
        <v/>
      </c>
      <c r="R46" s="60" t="str">
        <f t="shared" si="6"/>
        <v/>
      </c>
      <c r="S46" s="55" t="str">
        <f t="shared" ref="S46:S50" si="63">IF(N46="","",")")</f>
        <v/>
      </c>
      <c r="T46" s="61" t="str">
        <f t="shared" ref="T46:T50" si="64">IF(U46="","","(")</f>
        <v/>
      </c>
      <c r="U46" s="62" t="str">
        <f t="shared" ref="U46:U50" si="65">IF(F46="","",F46)</f>
        <v/>
      </c>
      <c r="V46" s="63" t="str">
        <f t="shared" ref="V46:V50" si="66">IF(U46="","",",")</f>
        <v/>
      </c>
      <c r="W46" s="64" t="str">
        <f t="shared" ref="W46:W50" si="67">IF(G46="","",G46)</f>
        <v/>
      </c>
      <c r="X46" s="63" t="str">
        <f t="shared" ref="X46:X50" si="68">IF(U46="","",",")</f>
        <v/>
      </c>
      <c r="Y46" s="63" t="str">
        <f t="shared" ref="Y46:Y50" si="69">IF(U46="","",250)</f>
        <v/>
      </c>
      <c r="Z46" s="55" t="str">
        <f t="shared" ref="Z46:Z50" si="70">IF(U46="","",")")</f>
        <v/>
      </c>
      <c r="AA46" s="65" t="str">
        <f t="shared" ref="AA46:AA50" si="71">IF(AB46="","","(")</f>
        <v/>
      </c>
      <c r="AB46" s="56" t="str">
        <f t="shared" ref="AB46:AB50" si="72">IF(H46="","",H46)</f>
        <v/>
      </c>
      <c r="AC46" s="66" t="str">
        <f t="shared" ref="AC46:AC50" si="73">IF(AB46="","",",")</f>
        <v/>
      </c>
      <c r="AD46" s="58" t="str">
        <f t="shared" ref="AD46:AD50" si="74">IF(I46="","",I46)</f>
        <v/>
      </c>
      <c r="AE46" s="67" t="str">
        <f t="shared" ref="AE46:AE50" si="75">IF(AB46="","",",")</f>
        <v/>
      </c>
      <c r="AF46" s="60" t="str">
        <f t="shared" ref="AF46:AF50" si="76">IF(AB46="","",350)</f>
        <v/>
      </c>
      <c r="AG46" s="60" t="str">
        <f t="shared" ref="AG46:AG50" si="77">IF(AB46="","",")")</f>
        <v/>
      </c>
      <c r="AH46" s="68" t="str">
        <f t="shared" ref="AH46:AH50" si="78">IF(AI46="","","(")</f>
        <v/>
      </c>
      <c r="AI46" s="69" t="str">
        <f t="shared" ref="AI46:AI50" si="79">IF(J46="","",J46)</f>
        <v/>
      </c>
      <c r="AJ46" s="63" t="str">
        <f t="shared" ref="AJ46:AJ50" si="80">IF(AI46="","",",")</f>
        <v/>
      </c>
      <c r="AK46" s="63" t="str">
        <f t="shared" ref="AK46:AK50" si="81">IF(K46="","",K46)</f>
        <v/>
      </c>
      <c r="AL46" s="63" t="str">
        <f t="shared" ref="AL46:AL50" si="82">IF(AI46="","",",")</f>
        <v/>
      </c>
      <c r="AM46" s="63" t="str">
        <f t="shared" ref="AM46:AM50" si="83">IF(AI46="","",450)</f>
        <v/>
      </c>
      <c r="AN46" s="63" t="str">
        <f t="shared" ref="AN46:AN50" si="84">IF(AI46="","",")")</f>
        <v/>
      </c>
    </row>
    <row r="47" spans="3:40" ht="24.5" thickTop="1" thickBot="1" x14ac:dyDescent="0.55000000000000004">
      <c r="C47" s="124"/>
      <c r="D47" s="125"/>
      <c r="E47" s="51"/>
      <c r="F47" s="52"/>
      <c r="G47" s="52"/>
      <c r="H47" s="51"/>
      <c r="I47" s="51"/>
      <c r="J47" s="53"/>
      <c r="K47" s="53"/>
      <c r="L47" s="77" t="str">
        <f t="shared" si="57"/>
        <v/>
      </c>
      <c r="M47" s="55" t="str">
        <f t="shared" si="58"/>
        <v/>
      </c>
      <c r="N47" s="56" t="str">
        <f t="shared" si="59"/>
        <v/>
      </c>
      <c r="O47" s="57" t="str">
        <f t="shared" si="60"/>
        <v/>
      </c>
      <c r="P47" s="58" t="str">
        <f t="shared" si="61"/>
        <v/>
      </c>
      <c r="Q47" s="59" t="str">
        <f t="shared" si="62"/>
        <v/>
      </c>
      <c r="R47" s="60" t="str">
        <f t="shared" si="6"/>
        <v/>
      </c>
      <c r="S47" s="55" t="str">
        <f t="shared" si="63"/>
        <v/>
      </c>
      <c r="T47" s="61" t="str">
        <f t="shared" si="64"/>
        <v/>
      </c>
      <c r="U47" s="62" t="str">
        <f t="shared" si="65"/>
        <v/>
      </c>
      <c r="V47" s="63" t="str">
        <f t="shared" si="66"/>
        <v/>
      </c>
      <c r="W47" s="64" t="str">
        <f t="shared" si="67"/>
        <v/>
      </c>
      <c r="X47" s="63" t="str">
        <f t="shared" si="68"/>
        <v/>
      </c>
      <c r="Y47" s="63" t="str">
        <f t="shared" si="69"/>
        <v/>
      </c>
      <c r="Z47" s="55" t="str">
        <f t="shared" si="70"/>
        <v/>
      </c>
      <c r="AA47" s="65" t="str">
        <f t="shared" si="71"/>
        <v/>
      </c>
      <c r="AB47" s="56" t="str">
        <f t="shared" si="72"/>
        <v/>
      </c>
      <c r="AC47" s="66" t="str">
        <f t="shared" si="73"/>
        <v/>
      </c>
      <c r="AD47" s="58" t="str">
        <f t="shared" si="74"/>
        <v/>
      </c>
      <c r="AE47" s="67" t="str">
        <f t="shared" si="75"/>
        <v/>
      </c>
      <c r="AF47" s="60" t="str">
        <f t="shared" si="76"/>
        <v/>
      </c>
      <c r="AG47" s="60" t="str">
        <f t="shared" si="77"/>
        <v/>
      </c>
      <c r="AH47" s="68" t="str">
        <f t="shared" si="78"/>
        <v/>
      </c>
      <c r="AI47" s="69" t="str">
        <f t="shared" si="79"/>
        <v/>
      </c>
      <c r="AJ47" s="63" t="str">
        <f t="shared" si="80"/>
        <v/>
      </c>
      <c r="AK47" s="63" t="str">
        <f t="shared" si="81"/>
        <v/>
      </c>
      <c r="AL47" s="63" t="str">
        <f t="shared" si="82"/>
        <v/>
      </c>
      <c r="AM47" s="63" t="str">
        <f t="shared" si="83"/>
        <v/>
      </c>
      <c r="AN47" s="63" t="str">
        <f t="shared" si="84"/>
        <v/>
      </c>
    </row>
    <row r="48" spans="3:40" ht="24.5" thickTop="1" thickBot="1" x14ac:dyDescent="0.55000000000000004">
      <c r="C48" s="124"/>
      <c r="D48" s="125"/>
      <c r="E48" s="51"/>
      <c r="F48" s="52"/>
      <c r="G48" s="52"/>
      <c r="H48" s="51"/>
      <c r="I48" s="51"/>
      <c r="J48" s="53"/>
      <c r="K48" s="53"/>
      <c r="L48" s="77" t="str">
        <f>IF(C48="","",_xlfn.CONCAT("            { line: ","""",C48,", ",M48:AN48,""", sC: ","""",B48,"""},"))</f>
        <v/>
      </c>
      <c r="M48" s="55" t="str">
        <f t="shared" si="58"/>
        <v/>
      </c>
      <c r="N48" s="56" t="str">
        <f t="shared" si="59"/>
        <v/>
      </c>
      <c r="O48" s="57" t="str">
        <f t="shared" si="60"/>
        <v/>
      </c>
      <c r="P48" s="58" t="str">
        <f t="shared" si="61"/>
        <v/>
      </c>
      <c r="Q48" s="59" t="str">
        <f t="shared" si="62"/>
        <v/>
      </c>
      <c r="R48" s="60" t="str">
        <f t="shared" si="6"/>
        <v/>
      </c>
      <c r="S48" s="55" t="str">
        <f t="shared" si="63"/>
        <v/>
      </c>
      <c r="T48" s="61" t="str">
        <f t="shared" si="64"/>
        <v/>
      </c>
      <c r="U48" s="62" t="str">
        <f t="shared" si="65"/>
        <v/>
      </c>
      <c r="V48" s="63" t="str">
        <f t="shared" si="66"/>
        <v/>
      </c>
      <c r="W48" s="64" t="str">
        <f t="shared" si="67"/>
        <v/>
      </c>
      <c r="X48" s="63" t="str">
        <f t="shared" si="68"/>
        <v/>
      </c>
      <c r="Y48" s="63" t="str">
        <f t="shared" si="69"/>
        <v/>
      </c>
      <c r="Z48" s="55" t="str">
        <f t="shared" si="70"/>
        <v/>
      </c>
      <c r="AA48" s="65" t="str">
        <f t="shared" si="71"/>
        <v/>
      </c>
      <c r="AB48" s="56" t="str">
        <f t="shared" si="72"/>
        <v/>
      </c>
      <c r="AC48" s="66" t="str">
        <f t="shared" si="73"/>
        <v/>
      </c>
      <c r="AD48" s="58" t="str">
        <f t="shared" si="74"/>
        <v/>
      </c>
      <c r="AE48" s="67" t="str">
        <f t="shared" si="75"/>
        <v/>
      </c>
      <c r="AF48" s="60" t="str">
        <f t="shared" si="76"/>
        <v/>
      </c>
      <c r="AG48" s="60" t="str">
        <f t="shared" si="77"/>
        <v/>
      </c>
      <c r="AH48" s="68" t="str">
        <f t="shared" si="78"/>
        <v/>
      </c>
      <c r="AI48" s="69" t="str">
        <f t="shared" si="79"/>
        <v/>
      </c>
      <c r="AJ48" s="63" t="str">
        <f t="shared" si="80"/>
        <v/>
      </c>
      <c r="AK48" s="63" t="str">
        <f t="shared" si="81"/>
        <v/>
      </c>
      <c r="AL48" s="63" t="str">
        <f t="shared" si="82"/>
        <v/>
      </c>
      <c r="AM48" s="63" t="str">
        <f t="shared" si="83"/>
        <v/>
      </c>
      <c r="AN48" s="63" t="str">
        <f t="shared" si="84"/>
        <v/>
      </c>
    </row>
    <row r="49" spans="1:40" ht="24.5" thickTop="1" thickBot="1" x14ac:dyDescent="0.55000000000000004">
      <c r="C49" s="124"/>
      <c r="D49" s="125"/>
      <c r="E49" s="51"/>
      <c r="F49" s="52"/>
      <c r="G49" s="52"/>
      <c r="H49" s="51"/>
      <c r="I49" s="51"/>
      <c r="J49" s="53"/>
      <c r="K49" s="53"/>
      <c r="L49" s="77" t="str">
        <f>IF(C49="","",_xlfn.CONCAT("            { line: ","""",C49,", ",M49:AN49,""", sC: ","""",B49,"""},"))</f>
        <v/>
      </c>
      <c r="M49" s="55" t="str">
        <f t="shared" si="58"/>
        <v/>
      </c>
      <c r="N49" s="56" t="str">
        <f t="shared" si="59"/>
        <v/>
      </c>
      <c r="O49" s="57" t="str">
        <f t="shared" si="60"/>
        <v/>
      </c>
      <c r="P49" s="58" t="str">
        <f t="shared" si="61"/>
        <v/>
      </c>
      <c r="Q49" s="59" t="str">
        <f t="shared" si="62"/>
        <v/>
      </c>
      <c r="R49" s="60" t="str">
        <f t="shared" si="6"/>
        <v/>
      </c>
      <c r="S49" s="55" t="str">
        <f t="shared" si="63"/>
        <v/>
      </c>
      <c r="T49" s="61" t="str">
        <f t="shared" si="64"/>
        <v/>
      </c>
      <c r="U49" s="62" t="str">
        <f t="shared" si="65"/>
        <v/>
      </c>
      <c r="V49" s="63" t="str">
        <f t="shared" si="66"/>
        <v/>
      </c>
      <c r="W49" s="64" t="str">
        <f t="shared" si="67"/>
        <v/>
      </c>
      <c r="X49" s="63" t="str">
        <f t="shared" si="68"/>
        <v/>
      </c>
      <c r="Y49" s="63" t="str">
        <f t="shared" si="69"/>
        <v/>
      </c>
      <c r="Z49" s="55" t="str">
        <f t="shared" si="70"/>
        <v/>
      </c>
      <c r="AA49" s="65" t="str">
        <f t="shared" si="71"/>
        <v/>
      </c>
      <c r="AB49" s="56" t="str">
        <f t="shared" si="72"/>
        <v/>
      </c>
      <c r="AC49" s="66" t="str">
        <f t="shared" si="73"/>
        <v/>
      </c>
      <c r="AD49" s="58" t="str">
        <f t="shared" si="74"/>
        <v/>
      </c>
      <c r="AE49" s="67" t="str">
        <f t="shared" si="75"/>
        <v/>
      </c>
      <c r="AF49" s="60" t="str">
        <f t="shared" si="76"/>
        <v/>
      </c>
      <c r="AG49" s="60" t="str">
        <f t="shared" si="77"/>
        <v/>
      </c>
      <c r="AH49" s="68" t="str">
        <f t="shared" si="78"/>
        <v/>
      </c>
      <c r="AI49" s="69" t="str">
        <f t="shared" si="79"/>
        <v/>
      </c>
      <c r="AJ49" s="63" t="str">
        <f t="shared" si="80"/>
        <v/>
      </c>
      <c r="AK49" s="63" t="str">
        <f t="shared" si="81"/>
        <v/>
      </c>
      <c r="AL49" s="63" t="str">
        <f t="shared" si="82"/>
        <v/>
      </c>
      <c r="AM49" s="63" t="str">
        <f t="shared" si="83"/>
        <v/>
      </c>
      <c r="AN49" s="63" t="str">
        <f t="shared" si="84"/>
        <v/>
      </c>
    </row>
    <row r="50" spans="1:40" ht="24.5" thickTop="1" thickBot="1" x14ac:dyDescent="0.55000000000000004">
      <c r="C50" s="124"/>
      <c r="D50" s="125"/>
      <c r="E50" s="51"/>
      <c r="F50" s="52"/>
      <c r="G50" s="52"/>
      <c r="H50" s="51"/>
      <c r="I50" s="51"/>
      <c r="J50" s="53"/>
      <c r="K50" s="53"/>
      <c r="L50" s="77" t="str">
        <f t="shared" ref="L50:L53" si="85">IF(C50="","",_xlfn.CONCAT("            { line: ","""",C50,", ",M50:AN50,""", sC: ","""",B50,"""},"))</f>
        <v/>
      </c>
      <c r="M50" s="55" t="str">
        <f t="shared" si="58"/>
        <v/>
      </c>
      <c r="N50" s="56" t="str">
        <f t="shared" si="59"/>
        <v/>
      </c>
      <c r="O50" s="57" t="str">
        <f t="shared" si="60"/>
        <v/>
      </c>
      <c r="P50" s="58" t="str">
        <f t="shared" si="61"/>
        <v/>
      </c>
      <c r="Q50" s="59" t="str">
        <f t="shared" si="62"/>
        <v/>
      </c>
      <c r="R50" s="60" t="str">
        <f t="shared" si="6"/>
        <v/>
      </c>
      <c r="S50" s="55" t="str">
        <f t="shared" si="63"/>
        <v/>
      </c>
      <c r="T50" s="61" t="str">
        <f t="shared" si="64"/>
        <v/>
      </c>
      <c r="U50" s="62" t="str">
        <f t="shared" si="65"/>
        <v/>
      </c>
      <c r="V50" s="63" t="str">
        <f t="shared" si="66"/>
        <v/>
      </c>
      <c r="W50" s="64" t="str">
        <f t="shared" si="67"/>
        <v/>
      </c>
      <c r="X50" s="63" t="str">
        <f t="shared" si="68"/>
        <v/>
      </c>
      <c r="Y50" s="63" t="str">
        <f t="shared" si="69"/>
        <v/>
      </c>
      <c r="Z50" s="55" t="str">
        <f t="shared" si="70"/>
        <v/>
      </c>
      <c r="AA50" s="65" t="str">
        <f t="shared" si="71"/>
        <v/>
      </c>
      <c r="AB50" s="56" t="str">
        <f t="shared" si="72"/>
        <v/>
      </c>
      <c r="AC50" s="66" t="str">
        <f t="shared" si="73"/>
        <v/>
      </c>
      <c r="AD50" s="58" t="str">
        <f t="shared" si="74"/>
        <v/>
      </c>
      <c r="AE50" s="67" t="str">
        <f t="shared" si="75"/>
        <v/>
      </c>
      <c r="AF50" s="60" t="str">
        <f t="shared" si="76"/>
        <v/>
      </c>
      <c r="AG50" s="60" t="str">
        <f t="shared" si="77"/>
        <v/>
      </c>
      <c r="AH50" s="68" t="str">
        <f t="shared" si="78"/>
        <v/>
      </c>
      <c r="AI50" s="69" t="str">
        <f t="shared" si="79"/>
        <v/>
      </c>
      <c r="AJ50" s="63" t="str">
        <f t="shared" si="80"/>
        <v/>
      </c>
      <c r="AK50" s="63" t="str">
        <f t="shared" si="81"/>
        <v/>
      </c>
      <c r="AL50" s="63" t="str">
        <f t="shared" si="82"/>
        <v/>
      </c>
      <c r="AM50" s="63" t="str">
        <f t="shared" si="83"/>
        <v/>
      </c>
      <c r="AN50" s="63" t="str">
        <f t="shared" si="84"/>
        <v/>
      </c>
    </row>
    <row r="51" spans="1:40" ht="24.5" thickTop="1" thickBot="1" x14ac:dyDescent="0.55000000000000004">
      <c r="C51" s="124"/>
      <c r="D51" s="125"/>
      <c r="E51" s="51"/>
      <c r="F51" s="52"/>
      <c r="G51" s="52"/>
      <c r="H51" s="51"/>
      <c r="I51" s="51"/>
      <c r="J51" s="53"/>
      <c r="K51" s="53"/>
      <c r="L51" s="54" t="str">
        <f t="shared" si="85"/>
        <v/>
      </c>
      <c r="M51" s="55" t="str">
        <f>IF(N51="","","(")</f>
        <v/>
      </c>
      <c r="N51" s="56" t="str">
        <f>IF(D51="","",D51)</f>
        <v/>
      </c>
      <c r="O51" s="57" t="str">
        <f>IF(N51="","",",")</f>
        <v/>
      </c>
      <c r="P51" s="58" t="str">
        <f>IF(E51="","",E51)</f>
        <v/>
      </c>
      <c r="Q51" s="59" t="str">
        <f>IF(N51="","",",")</f>
        <v/>
      </c>
      <c r="R51" s="60" t="str">
        <f t="shared" si="6"/>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4.5" thickTop="1" thickBot="1" x14ac:dyDescent="0.55000000000000004">
      <c r="C52" s="124"/>
      <c r="D52" s="125"/>
      <c r="E52" s="51"/>
      <c r="F52" s="52"/>
      <c r="G52" s="52"/>
      <c r="H52" s="51"/>
      <c r="I52" s="51"/>
      <c r="J52" s="53"/>
      <c r="K52" s="53"/>
      <c r="L52" s="54" t="str">
        <f t="shared" si="85"/>
        <v/>
      </c>
      <c r="M52" s="55" t="str">
        <f>IF(N52="","","(")</f>
        <v/>
      </c>
      <c r="N52" s="56" t="str">
        <f>IF(D52="","",D52)</f>
        <v/>
      </c>
      <c r="O52" s="57" t="str">
        <f>IF(N52="","",",")</f>
        <v/>
      </c>
      <c r="P52" s="58" t="str">
        <f>IF(E52="","",E52)</f>
        <v/>
      </c>
      <c r="Q52" s="59" t="str">
        <f>IF(N52="","",",")</f>
        <v/>
      </c>
      <c r="R52" s="60" t="str">
        <f t="shared" si="6"/>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4.5" thickTop="1" thickBot="1" x14ac:dyDescent="0.55000000000000004">
      <c r="C53" s="124"/>
      <c r="D53" s="125"/>
      <c r="E53" s="51"/>
      <c r="F53" s="52"/>
      <c r="G53" s="52"/>
      <c r="H53" s="51"/>
      <c r="I53" s="51"/>
      <c r="J53" s="53"/>
      <c r="K53" s="53"/>
      <c r="L53" s="54" t="str">
        <f t="shared" si="85"/>
        <v/>
      </c>
      <c r="M53" s="55" t="str">
        <f>IF(N53="","","(")</f>
        <v/>
      </c>
      <c r="N53" s="56" t="str">
        <f>IF(D53="","",D53)</f>
        <v/>
      </c>
      <c r="O53" s="57" t="str">
        <f>IF(N53="","",",")</f>
        <v/>
      </c>
      <c r="P53" s="58" t="str">
        <f>IF(E53="","",E53)</f>
        <v/>
      </c>
      <c r="Q53" s="59" t="str">
        <f>IF(N53="","",",")</f>
        <v/>
      </c>
      <c r="R53" s="60" t="str">
        <f t="shared" si="6"/>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4.5" thickTop="1" thickBot="1" x14ac:dyDescent="0.55000000000000004">
      <c r="C54" s="124"/>
      <c r="D54" s="125"/>
      <c r="E54" s="51"/>
      <c r="F54" s="52"/>
      <c r="G54" s="52"/>
      <c r="H54" s="51"/>
      <c r="I54" s="51"/>
      <c r="J54" s="53"/>
      <c r="K54" s="53"/>
      <c r="L54" s="77" t="str">
        <f t="shared" si="0"/>
        <v/>
      </c>
      <c r="M54" s="55" t="str">
        <f t="shared" si="1"/>
        <v/>
      </c>
      <c r="N54" s="56" t="str">
        <f t="shared" si="2"/>
        <v/>
      </c>
      <c r="O54" s="57" t="str">
        <f t="shared" si="3"/>
        <v/>
      </c>
      <c r="P54" s="58" t="str">
        <f t="shared" si="4"/>
        <v/>
      </c>
      <c r="Q54" s="59" t="str">
        <f t="shared" si="5"/>
        <v/>
      </c>
      <c r="R54" s="60" t="str">
        <f t="shared" si="6"/>
        <v/>
      </c>
      <c r="S54" s="55" t="str">
        <f t="shared" si="7"/>
        <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1:40" ht="24.5" thickTop="1" thickBot="1" x14ac:dyDescent="0.55000000000000004">
      <c r="C55" s="124"/>
      <c r="D55" s="125"/>
      <c r="E55" s="51"/>
      <c r="F55" s="52"/>
      <c r="G55" s="52"/>
      <c r="H55" s="51"/>
      <c r="I55" s="51"/>
      <c r="J55" s="53"/>
      <c r="K55" s="53"/>
      <c r="L55" s="77" t="str">
        <f>IF(C55="","",_xlfn.CONCAT("            { line: ","""",C55,", ",M55:AN55,""", sC: ","""",B55,"""},"))</f>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4.5" thickTop="1" thickBot="1" x14ac:dyDescent="0.55000000000000004">
      <c r="C56" s="124"/>
      <c r="D56" s="125"/>
      <c r="E56" s="51"/>
      <c r="F56" s="52"/>
      <c r="G56" s="52"/>
      <c r="H56" s="51"/>
      <c r="I56" s="51"/>
      <c r="J56" s="53"/>
      <c r="K56" s="53"/>
      <c r="L56" s="77" t="str">
        <f>IF(C56="","",_xlfn.CONCAT("            { line: ","""",C56,", ",M56:AN56,""", sC: ","""",B56,"""},"))</f>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1:40" ht="24.5" thickTop="1" thickBot="1" x14ac:dyDescent="0.55000000000000004">
      <c r="C57" s="124"/>
      <c r="D57" s="125"/>
      <c r="E57" s="51"/>
      <c r="F57" s="52"/>
      <c r="G57" s="52"/>
      <c r="H57" s="51"/>
      <c r="I57" s="51"/>
      <c r="J57" s="53"/>
      <c r="K57" s="53"/>
      <c r="L57" s="77" t="str">
        <f t="shared" ref="L57:L62" si="86">IF(C57="","",_xlfn.CONCAT("            { line: ","""",C57,", ",M57:AN57,""", sC: ","""",B57,"""},"))</f>
        <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1:40" ht="24.5" thickTop="1" thickBot="1" x14ac:dyDescent="0.55000000000000004">
      <c r="C58" s="124"/>
      <c r="D58" s="125"/>
      <c r="E58" s="51"/>
      <c r="F58" s="52"/>
      <c r="G58" s="52"/>
      <c r="H58" s="51"/>
      <c r="I58" s="51"/>
      <c r="J58" s="53"/>
      <c r="K58" s="53"/>
      <c r="L58" s="54" t="str">
        <f t="shared" si="86"/>
        <v/>
      </c>
      <c r="M58" s="55" t="str">
        <f>IF(N58="","","(")</f>
        <v/>
      </c>
      <c r="N58" s="56" t="str">
        <f>IF(D58="","",D58)</f>
        <v/>
      </c>
      <c r="O58" s="57" t="str">
        <f>IF(N58="","",",")</f>
        <v/>
      </c>
      <c r="P58" s="58" t="str">
        <f>IF(E58="","",E58)</f>
        <v/>
      </c>
      <c r="Q58" s="59" t="str">
        <f>IF(N58="","",",")</f>
        <v/>
      </c>
      <c r="R58" s="60" t="str">
        <f t="shared" si="6"/>
        <v/>
      </c>
      <c r="S58" s="55" t="str">
        <f>IF(N58="","",")")</f>
        <v/>
      </c>
      <c r="T58" s="61" t="str">
        <f>IF(U58="","","(")</f>
        <v/>
      </c>
      <c r="U58" s="62" t="str">
        <f>IF(F58="","",F58)</f>
        <v/>
      </c>
      <c r="V58" s="63" t="str">
        <f>IF(U58="","",",")</f>
        <v/>
      </c>
      <c r="W58" s="64" t="str">
        <f>IF(G58="","",G58)</f>
        <v/>
      </c>
      <c r="X58" s="63" t="str">
        <f>IF(U58="","",",")</f>
        <v/>
      </c>
      <c r="Y58" s="63" t="str">
        <f>IF(U58="","",250)</f>
        <v/>
      </c>
      <c r="Z58" s="55" t="str">
        <f>IF(U58="","",")")</f>
        <v/>
      </c>
      <c r="AA58" s="65" t="str">
        <f>IF(AB58="","","(")</f>
        <v/>
      </c>
      <c r="AB58" s="56" t="str">
        <f>IF(H58="","",H58)</f>
        <v/>
      </c>
      <c r="AC58" s="66" t="str">
        <f>IF(AB58="","",",")</f>
        <v/>
      </c>
      <c r="AD58" s="58" t="str">
        <f>IF(I58="","",I58)</f>
        <v/>
      </c>
      <c r="AE58" s="67" t="str">
        <f>IF(AB58="","",",")</f>
        <v/>
      </c>
      <c r="AF58" s="60" t="str">
        <f>IF(AB58="","",350)</f>
        <v/>
      </c>
      <c r="AG58" s="60" t="str">
        <f>IF(AB58="","",")")</f>
        <v/>
      </c>
      <c r="AH58" s="68" t="str">
        <f>IF(AI58="","","(")</f>
        <v/>
      </c>
      <c r="AI58" s="69" t="str">
        <f>IF(J58="","",J58)</f>
        <v/>
      </c>
      <c r="AJ58" s="63" t="str">
        <f>IF(AI58="","",",")</f>
        <v/>
      </c>
      <c r="AK58" s="63" t="str">
        <f>IF(K58="","",K58)</f>
        <v/>
      </c>
      <c r="AL58" s="63" t="str">
        <f>IF(AI58="","",",")</f>
        <v/>
      </c>
      <c r="AM58" s="63" t="str">
        <f>IF(AI58="","",450)</f>
        <v/>
      </c>
      <c r="AN58" s="63" t="str">
        <f>IF(AI58="","",")")</f>
        <v/>
      </c>
    </row>
    <row r="59" spans="1:40" ht="24.5" thickTop="1" thickBot="1" x14ac:dyDescent="0.55000000000000004">
      <c r="C59" s="124"/>
      <c r="D59" s="125"/>
      <c r="E59" s="51"/>
      <c r="F59" s="52"/>
      <c r="G59" s="52"/>
      <c r="H59" s="51"/>
      <c r="I59" s="51"/>
      <c r="J59" s="53"/>
      <c r="K59" s="53"/>
      <c r="L59" s="54" t="str">
        <f t="shared" si="86"/>
        <v/>
      </c>
      <c r="M59" s="55" t="str">
        <f>IF(N59="","","(")</f>
        <v/>
      </c>
      <c r="N59" s="56" t="str">
        <f>IF(D59="","",D59)</f>
        <v/>
      </c>
      <c r="O59" s="57" t="str">
        <f>IF(N59="","",",")</f>
        <v/>
      </c>
      <c r="P59" s="58" t="str">
        <f>IF(E59="","",E59)</f>
        <v/>
      </c>
      <c r="Q59" s="59" t="str">
        <f>IF(N59="","",",")</f>
        <v/>
      </c>
      <c r="R59" s="60" t="str">
        <f t="shared" si="6"/>
        <v/>
      </c>
      <c r="S59" s="55" t="str">
        <f>IF(N59="","",")")</f>
        <v/>
      </c>
      <c r="T59" s="61" t="str">
        <f>IF(U59="","","(")</f>
        <v/>
      </c>
      <c r="U59" s="62" t="str">
        <f>IF(F59="","",F59)</f>
        <v/>
      </c>
      <c r="V59" s="63" t="str">
        <f>IF(U59="","",",")</f>
        <v/>
      </c>
      <c r="W59" s="64" t="str">
        <f>IF(G59="","",G59)</f>
        <v/>
      </c>
      <c r="X59" s="63" t="str">
        <f>IF(U59="","",",")</f>
        <v/>
      </c>
      <c r="Y59" s="63" t="str">
        <f>IF(U59="","",250)</f>
        <v/>
      </c>
      <c r="Z59" s="55" t="str">
        <f>IF(U59="","",")")</f>
        <v/>
      </c>
      <c r="AA59" s="65" t="str">
        <f>IF(AB59="","","(")</f>
        <v/>
      </c>
      <c r="AB59" s="56" t="str">
        <f>IF(H59="","",H59)</f>
        <v/>
      </c>
      <c r="AC59" s="66" t="str">
        <f>IF(AB59="","",",")</f>
        <v/>
      </c>
      <c r="AD59" s="58" t="str">
        <f>IF(I59="","",I59)</f>
        <v/>
      </c>
      <c r="AE59" s="67" t="str">
        <f>IF(AB59="","",",")</f>
        <v/>
      </c>
      <c r="AF59" s="60" t="str">
        <f>IF(AB59="","",350)</f>
        <v/>
      </c>
      <c r="AG59" s="60" t="str">
        <f>IF(AB59="","",")")</f>
        <v/>
      </c>
      <c r="AH59" s="68" t="str">
        <f>IF(AI59="","","(")</f>
        <v/>
      </c>
      <c r="AI59" s="69" t="str">
        <f>IF(J59="","",J59)</f>
        <v/>
      </c>
      <c r="AJ59" s="63" t="str">
        <f>IF(AI59="","",",")</f>
        <v/>
      </c>
      <c r="AK59" s="63" t="str">
        <f>IF(K59="","",K59)</f>
        <v/>
      </c>
      <c r="AL59" s="63" t="str">
        <f>IF(AI59="","",",")</f>
        <v/>
      </c>
      <c r="AM59" s="63" t="str">
        <f>IF(AI59="","",450)</f>
        <v/>
      </c>
      <c r="AN59" s="63" t="str">
        <f>IF(AI59="","",")")</f>
        <v/>
      </c>
    </row>
    <row r="60" spans="1:40" ht="24.5" thickTop="1" thickBot="1" x14ac:dyDescent="0.55000000000000004">
      <c r="C60" s="124"/>
      <c r="D60" s="125"/>
      <c r="E60" s="51"/>
      <c r="F60" s="52"/>
      <c r="G60" s="52"/>
      <c r="H60" s="51"/>
      <c r="I60" s="51"/>
      <c r="J60" s="53"/>
      <c r="K60" s="53"/>
      <c r="L60" s="54" t="str">
        <f t="shared" si="86"/>
        <v/>
      </c>
      <c r="M60" s="55" t="str">
        <f>IF(N60="","","(")</f>
        <v/>
      </c>
      <c r="N60" s="56" t="str">
        <f>IF(D60="","",D60)</f>
        <v/>
      </c>
      <c r="O60" s="57" t="str">
        <f>IF(N60="","",",")</f>
        <v/>
      </c>
      <c r="P60" s="58" t="str">
        <f>IF(E60="","",E60)</f>
        <v/>
      </c>
      <c r="Q60" s="59" t="str">
        <f>IF(N60="","",",")</f>
        <v/>
      </c>
      <c r="R60" s="60" t="str">
        <f t="shared" si="6"/>
        <v/>
      </c>
      <c r="S60" s="55" t="str">
        <f>IF(N60="","",")")</f>
        <v/>
      </c>
      <c r="T60" s="61" t="str">
        <f>IF(U60="","","(")</f>
        <v/>
      </c>
      <c r="U60" s="62" t="str">
        <f>IF(F60="","",F60)</f>
        <v/>
      </c>
      <c r="V60" s="63" t="str">
        <f>IF(U60="","",",")</f>
        <v/>
      </c>
      <c r="W60" s="64" t="str">
        <f>IF(G60="","",G60)</f>
        <v/>
      </c>
      <c r="X60" s="63" t="str">
        <f>IF(U60="","",",")</f>
        <v/>
      </c>
      <c r="Y60" s="63" t="str">
        <f>IF(U60="","",250)</f>
        <v/>
      </c>
      <c r="Z60" s="55" t="str">
        <f>IF(U60="","",")")</f>
        <v/>
      </c>
      <c r="AA60" s="65" t="str">
        <f>IF(AB60="","","(")</f>
        <v/>
      </c>
      <c r="AB60" s="56" t="str">
        <f>IF(H60="","",H60)</f>
        <v/>
      </c>
      <c r="AC60" s="66" t="str">
        <f>IF(AB60="","",",")</f>
        <v/>
      </c>
      <c r="AD60" s="58" t="str">
        <f>IF(I60="","",I60)</f>
        <v/>
      </c>
      <c r="AE60" s="67" t="str">
        <f>IF(AB60="","",",")</f>
        <v/>
      </c>
      <c r="AF60" s="60" t="str">
        <f>IF(AB60="","",350)</f>
        <v/>
      </c>
      <c r="AG60" s="60" t="str">
        <f>IF(AB60="","",")")</f>
        <v/>
      </c>
      <c r="AH60" s="68" t="str">
        <f>IF(AI60="","","(")</f>
        <v/>
      </c>
      <c r="AI60" s="69" t="str">
        <f>IF(J60="","",J60)</f>
        <v/>
      </c>
      <c r="AJ60" s="63" t="str">
        <f>IF(AI60="","",",")</f>
        <v/>
      </c>
      <c r="AK60" s="63" t="str">
        <f>IF(K60="","",K60)</f>
        <v/>
      </c>
      <c r="AL60" s="63" t="str">
        <f>IF(AI60="","",",")</f>
        <v/>
      </c>
      <c r="AM60" s="63" t="str">
        <f>IF(AI60="","",450)</f>
        <v/>
      </c>
      <c r="AN60" s="63" t="str">
        <f>IF(AI60="","",")")</f>
        <v/>
      </c>
    </row>
    <row r="61" spans="1:40" ht="24.5" thickTop="1" thickBot="1" x14ac:dyDescent="0.55000000000000004">
      <c r="C61" s="124"/>
      <c r="D61" s="125"/>
      <c r="E61" s="51"/>
      <c r="F61" s="52"/>
      <c r="G61" s="52"/>
      <c r="H61" s="51"/>
      <c r="I61" s="51"/>
      <c r="J61" s="53"/>
      <c r="K61" s="53"/>
      <c r="L61" s="54" t="str">
        <f t="shared" si="86"/>
        <v/>
      </c>
      <c r="M61" s="55" t="str">
        <f t="shared" ref="M61:M62" si="87">IF(N61="","","(")</f>
        <v/>
      </c>
      <c r="N61" s="56" t="str">
        <f t="shared" ref="N61:N62" si="88">IF(D61="","",D61)</f>
        <v/>
      </c>
      <c r="O61" s="57" t="str">
        <f t="shared" ref="O61:O62" si="89">IF(N61="","",",")</f>
        <v/>
      </c>
      <c r="P61" s="58" t="str">
        <f t="shared" ref="P61:P62" si="90">IF(E61="","",E61)</f>
        <v/>
      </c>
      <c r="Q61" s="59" t="str">
        <f t="shared" ref="Q61:Q62" si="91">IF(N61="","",",")</f>
        <v/>
      </c>
      <c r="R61" s="60" t="str">
        <f t="shared" si="6"/>
        <v/>
      </c>
      <c r="S61" s="55" t="str">
        <f t="shared" ref="S61:S62" si="92">IF(N61="","",")")</f>
        <v/>
      </c>
      <c r="T61" s="61" t="str">
        <f t="shared" ref="T61:T62" si="93">IF(U61="","","(")</f>
        <v/>
      </c>
      <c r="U61" s="62" t="str">
        <f t="shared" ref="U61:U62" si="94">IF(F61="","",F61)</f>
        <v/>
      </c>
      <c r="V61" s="63" t="str">
        <f t="shared" ref="V61:V62" si="95">IF(U61="","",",")</f>
        <v/>
      </c>
      <c r="W61" s="64" t="str">
        <f t="shared" ref="W61:W62" si="96">IF(G61="","",G61)</f>
        <v/>
      </c>
      <c r="X61" s="63" t="str">
        <f t="shared" ref="X61:X62" si="97">IF(U61="","",",")</f>
        <v/>
      </c>
      <c r="Y61" s="63" t="str">
        <f t="shared" ref="Y61:Y62" si="98">IF(U61="","",250)</f>
        <v/>
      </c>
      <c r="Z61" s="55" t="str">
        <f t="shared" ref="Z61:Z62" si="99">IF(U61="","",")")</f>
        <v/>
      </c>
      <c r="AA61" s="65" t="str">
        <f t="shared" ref="AA61:AA62" si="100">IF(AB61="","","(")</f>
        <v/>
      </c>
      <c r="AB61" s="56" t="str">
        <f t="shared" ref="AB61:AB62" si="101">IF(H61="","",H61)</f>
        <v/>
      </c>
      <c r="AC61" s="66" t="str">
        <f t="shared" ref="AC61:AC62" si="102">IF(AB61="","",",")</f>
        <v/>
      </c>
      <c r="AD61" s="58" t="str">
        <f t="shared" ref="AD61:AD62" si="103">IF(I61="","",I61)</f>
        <v/>
      </c>
      <c r="AE61" s="67" t="str">
        <f t="shared" ref="AE61:AE62" si="104">IF(AB61="","",",")</f>
        <v/>
      </c>
      <c r="AF61" s="60" t="str">
        <f t="shared" ref="AF61:AF62" si="105">IF(AB61="","",350)</f>
        <v/>
      </c>
      <c r="AG61" s="60" t="str">
        <f t="shared" ref="AG61:AG62" si="106">IF(AB61="","",")")</f>
        <v/>
      </c>
      <c r="AH61" s="68" t="str">
        <f t="shared" ref="AH61:AH62" si="107">IF(AI61="","","(")</f>
        <v/>
      </c>
      <c r="AI61" s="69" t="str">
        <f t="shared" ref="AI61:AI62" si="108">IF(J61="","",J61)</f>
        <v/>
      </c>
      <c r="AJ61" s="63" t="str">
        <f t="shared" ref="AJ61:AJ62" si="109">IF(AI61="","",",")</f>
        <v/>
      </c>
      <c r="AK61" s="63" t="str">
        <f t="shared" ref="AK61:AK62" si="110">IF(K61="","",K61)</f>
        <v/>
      </c>
      <c r="AL61" s="63" t="str">
        <f t="shared" ref="AL61:AL62" si="111">IF(AI61="","",",")</f>
        <v/>
      </c>
      <c r="AM61" s="63" t="str">
        <f t="shared" ref="AM61:AM62" si="112">IF(AI61="","",450)</f>
        <v/>
      </c>
      <c r="AN61" s="63" t="str">
        <f t="shared" ref="AN61:AN62" si="113">IF(AI61="","",")")</f>
        <v/>
      </c>
    </row>
    <row r="62" spans="1:40" ht="24.5" thickTop="1" thickBot="1" x14ac:dyDescent="0.55000000000000004">
      <c r="C62" s="124"/>
      <c r="D62" s="125"/>
      <c r="E62" s="51"/>
      <c r="F62" s="52"/>
      <c r="G62" s="52"/>
      <c r="H62" s="51"/>
      <c r="I62" s="51"/>
      <c r="J62" s="53"/>
      <c r="K62" s="53"/>
      <c r="L62" s="54" t="str">
        <f t="shared" si="86"/>
        <v/>
      </c>
      <c r="M62" s="55" t="str">
        <f t="shared" si="87"/>
        <v/>
      </c>
      <c r="N62" s="56" t="str">
        <f t="shared" si="88"/>
        <v/>
      </c>
      <c r="O62" s="57" t="str">
        <f t="shared" si="89"/>
        <v/>
      </c>
      <c r="P62" s="58" t="str">
        <f t="shared" si="90"/>
        <v/>
      </c>
      <c r="Q62" s="59" t="str">
        <f t="shared" si="91"/>
        <v/>
      </c>
      <c r="R62" s="60" t="str">
        <f t="shared" si="6"/>
        <v/>
      </c>
      <c r="S62" s="55" t="str">
        <f t="shared" si="92"/>
        <v/>
      </c>
      <c r="T62" s="61" t="str">
        <f t="shared" si="93"/>
        <v/>
      </c>
      <c r="U62" s="62" t="str">
        <f t="shared" si="94"/>
        <v/>
      </c>
      <c r="V62" s="63" t="str">
        <f t="shared" si="95"/>
        <v/>
      </c>
      <c r="W62" s="64" t="str">
        <f t="shared" si="96"/>
        <v/>
      </c>
      <c r="X62" s="63" t="str">
        <f t="shared" si="97"/>
        <v/>
      </c>
      <c r="Y62" s="63" t="str">
        <f t="shared" si="98"/>
        <v/>
      </c>
      <c r="Z62" s="55" t="str">
        <f t="shared" si="99"/>
        <v/>
      </c>
      <c r="AA62" s="65" t="str">
        <f t="shared" si="100"/>
        <v/>
      </c>
      <c r="AB62" s="56" t="str">
        <f t="shared" si="101"/>
        <v/>
      </c>
      <c r="AC62" s="66" t="str">
        <f t="shared" si="102"/>
        <v/>
      </c>
      <c r="AD62" s="58" t="str">
        <f t="shared" si="103"/>
        <v/>
      </c>
      <c r="AE62" s="67" t="str">
        <f t="shared" si="104"/>
        <v/>
      </c>
      <c r="AF62" s="60" t="str">
        <f t="shared" si="105"/>
        <v/>
      </c>
      <c r="AG62" s="60" t="str">
        <f t="shared" si="106"/>
        <v/>
      </c>
      <c r="AH62" s="68" t="str">
        <f t="shared" si="107"/>
        <v/>
      </c>
      <c r="AI62" s="69" t="str">
        <f t="shared" si="108"/>
        <v/>
      </c>
      <c r="AJ62" s="63" t="str">
        <f t="shared" si="109"/>
        <v/>
      </c>
      <c r="AK62" s="63" t="str">
        <f t="shared" si="110"/>
        <v/>
      </c>
      <c r="AL62" s="63" t="str">
        <f t="shared" si="111"/>
        <v/>
      </c>
      <c r="AM62" s="63" t="str">
        <f t="shared" si="112"/>
        <v/>
      </c>
      <c r="AN62" s="63" t="str">
        <f t="shared" si="113"/>
        <v/>
      </c>
    </row>
    <row r="63" spans="1:40" ht="36.5" thickTop="1" thickBot="1" x14ac:dyDescent="0.55000000000000004">
      <c r="A63" s="75"/>
      <c r="B63" s="75"/>
      <c r="C63" s="75" t="s">
        <v>2401</v>
      </c>
      <c r="D63" s="76"/>
      <c r="E63" s="76"/>
      <c r="F63" s="76"/>
      <c r="G63" s="76"/>
      <c r="H63" s="76"/>
      <c r="I63" s="76"/>
      <c r="J63" s="76"/>
      <c r="K63" s="76"/>
      <c r="L63" s="123" t="s">
        <v>998</v>
      </c>
      <c r="M63" s="126"/>
      <c r="N63" s="56"/>
      <c r="O63" s="127"/>
      <c r="P63" s="58"/>
      <c r="Q63" s="128"/>
      <c r="R63" s="60" t="str">
        <f t="shared" si="6"/>
        <v/>
      </c>
      <c r="S63" s="126"/>
      <c r="T63" s="129"/>
      <c r="U63" s="130"/>
      <c r="V63" s="131"/>
      <c r="W63" s="132"/>
      <c r="X63" s="131"/>
      <c r="Y63" s="131"/>
      <c r="Z63" s="126"/>
      <c r="AA63" s="65"/>
      <c r="AB63" s="56"/>
      <c r="AC63" s="66"/>
      <c r="AD63" s="58"/>
      <c r="AE63" s="67"/>
      <c r="AF63" s="60"/>
      <c r="AG63" s="60"/>
      <c r="AH63" s="65"/>
      <c r="AI63" s="133"/>
      <c r="AJ63" s="131"/>
      <c r="AK63" s="131"/>
      <c r="AL63" s="131"/>
      <c r="AM63" s="131"/>
      <c r="AN63" s="131"/>
    </row>
    <row r="64" spans="1:40" ht="24.5" outlineLevel="1" thickTop="1" thickBot="1" x14ac:dyDescent="0.55000000000000004">
      <c r="C64" s="124"/>
      <c r="D64" s="125"/>
      <c r="E64" s="51"/>
      <c r="F64" s="52"/>
      <c r="G64" s="52"/>
      <c r="H64" s="51"/>
      <c r="I64" s="51"/>
      <c r="J64" s="53"/>
      <c r="K64" s="53"/>
      <c r="L64" s="54" t="str">
        <f t="shared" ref="L64:L106" si="114">IF(C64="","",_xlfn.CONCAT("            { line: ","""",C64,", ",M64:AN64,""", sC: ","""",B64,"""},"))</f>
        <v/>
      </c>
      <c r="M64" s="55" t="str">
        <f t="shared" ref="M64:M106" si="115">IF(N64="","","(")</f>
        <v/>
      </c>
      <c r="N64" s="56" t="str">
        <f t="shared" si="2"/>
        <v/>
      </c>
      <c r="O64" s="57" t="str">
        <f t="shared" ref="O64:O106" si="116">IF(N64="","",",")</f>
        <v/>
      </c>
      <c r="P64" s="58" t="str">
        <f t="shared" si="4"/>
        <v/>
      </c>
      <c r="Q64" s="59" t="str">
        <f t="shared" ref="Q64:Q106" si="117">IF(N64="","",",")</f>
        <v/>
      </c>
      <c r="R64" s="60" t="str">
        <f t="shared" si="6"/>
        <v/>
      </c>
      <c r="S64" s="55" t="str">
        <f t="shared" ref="S64:S106" si="118">IF(N64="","",")")</f>
        <v/>
      </c>
      <c r="T64" s="61" t="str">
        <f t="shared" ref="T64:T106" si="119">IF(U64="","","(")</f>
        <v/>
      </c>
      <c r="U64" s="62" t="str">
        <f t="shared" si="9"/>
        <v/>
      </c>
      <c r="V64" s="63" t="str">
        <f t="shared" ref="V64:V106" si="120">IF(U64="","",",")</f>
        <v/>
      </c>
      <c r="W64" s="64" t="str">
        <f t="shared" si="11"/>
        <v/>
      </c>
      <c r="X64" s="63" t="str">
        <f t="shared" ref="X64:X106" si="121">IF(U64="","",",")</f>
        <v/>
      </c>
      <c r="Y64" s="63" t="str">
        <f t="shared" ref="Y64:Y106" si="122">IF(U64="","",250)</f>
        <v/>
      </c>
      <c r="Z64" s="55" t="str">
        <f t="shared" ref="Z64:Z106" si="123">IF(U64="","",")")</f>
        <v/>
      </c>
      <c r="AA64" s="65" t="str">
        <f t="shared" ref="AA64:AA106" si="124">IF(AB64="","","(")</f>
        <v/>
      </c>
      <c r="AB64" s="56" t="str">
        <f t="shared" si="16"/>
        <v/>
      </c>
      <c r="AC64" s="66" t="str">
        <f t="shared" ref="AC64:AC106" si="125">IF(AB64="","",",")</f>
        <v/>
      </c>
      <c r="AD64" s="58" t="str">
        <f t="shared" ref="AD64:AD106" si="126">IF(I64="","",I64)</f>
        <v/>
      </c>
      <c r="AE64" s="67" t="str">
        <f t="shared" ref="AE64:AE106" si="127">IF(AB64="","",",")</f>
        <v/>
      </c>
      <c r="AF64" s="60" t="str">
        <f t="shared" ref="AF64:AF106" si="128">IF(AB64="","",350)</f>
        <v/>
      </c>
      <c r="AG64" s="60" t="str">
        <f t="shared" ref="AG64:AG106" si="129">IF(AB64="","",")")</f>
        <v/>
      </c>
      <c r="AH64" s="68" t="str">
        <f t="shared" ref="AH64:AH106" si="130">IF(AI64="","","(")</f>
        <v/>
      </c>
      <c r="AI64" s="69" t="str">
        <f t="shared" si="23"/>
        <v/>
      </c>
      <c r="AJ64" s="63" t="str">
        <f t="shared" ref="AJ64:AJ106" si="131">IF(AI64="","",",")</f>
        <v/>
      </c>
      <c r="AK64" s="63" t="str">
        <f t="shared" ref="AK64:AK106" si="132">IF(K64="","",K64)</f>
        <v/>
      </c>
      <c r="AL64" s="63" t="str">
        <f t="shared" ref="AL64:AL106" si="133">IF(AI64="","",",")</f>
        <v/>
      </c>
      <c r="AM64" s="63" t="str">
        <f t="shared" ref="AM64:AM106" si="134">IF(AI64="","",450)</f>
        <v/>
      </c>
      <c r="AN64" s="63" t="str">
        <f t="shared" ref="AN64:AN106" si="135">IF(AI64="","",")")</f>
        <v/>
      </c>
    </row>
    <row r="65" spans="3:40" ht="24.5" outlineLevel="1" thickTop="1" thickBot="1" x14ac:dyDescent="0.55000000000000004">
      <c r="C65" s="124"/>
      <c r="D65" s="125"/>
      <c r="E65" s="51"/>
      <c r="F65" s="52"/>
      <c r="G65" s="52"/>
      <c r="H65" s="51"/>
      <c r="I65" s="51"/>
      <c r="J65" s="53"/>
      <c r="K65" s="53"/>
      <c r="L65" s="54" t="str">
        <f t="shared" si="114"/>
        <v/>
      </c>
      <c r="M65" s="55" t="str">
        <f t="shared" si="115"/>
        <v/>
      </c>
      <c r="N65" s="56" t="str">
        <f t="shared" si="2"/>
        <v/>
      </c>
      <c r="O65" s="57" t="str">
        <f t="shared" si="116"/>
        <v/>
      </c>
      <c r="P65" s="58" t="str">
        <f t="shared" si="4"/>
        <v/>
      </c>
      <c r="Q65" s="59" t="str">
        <f t="shared" si="117"/>
        <v/>
      </c>
      <c r="R65" s="60" t="str">
        <f t="shared" si="6"/>
        <v/>
      </c>
      <c r="S65" s="55" t="str">
        <f t="shared" si="118"/>
        <v/>
      </c>
      <c r="T65" s="61" t="str">
        <f t="shared" si="119"/>
        <v/>
      </c>
      <c r="U65" s="62" t="str">
        <f t="shared" si="9"/>
        <v/>
      </c>
      <c r="V65" s="63" t="str">
        <f t="shared" si="120"/>
        <v/>
      </c>
      <c r="W65" s="64" t="str">
        <f t="shared" si="11"/>
        <v/>
      </c>
      <c r="X65" s="63" t="str">
        <f t="shared" si="121"/>
        <v/>
      </c>
      <c r="Y65" s="63" t="str">
        <f t="shared" si="122"/>
        <v/>
      </c>
      <c r="Z65" s="55" t="str">
        <f t="shared" si="123"/>
        <v/>
      </c>
      <c r="AA65" s="65" t="str">
        <f t="shared" si="124"/>
        <v/>
      </c>
      <c r="AB65" s="56" t="str">
        <f t="shared" si="16"/>
        <v/>
      </c>
      <c r="AC65" s="66" t="str">
        <f t="shared" si="125"/>
        <v/>
      </c>
      <c r="AD65" s="58" t="str">
        <f t="shared" si="126"/>
        <v/>
      </c>
      <c r="AE65" s="67" t="str">
        <f t="shared" si="127"/>
        <v/>
      </c>
      <c r="AF65" s="60" t="str">
        <f t="shared" si="128"/>
        <v/>
      </c>
      <c r="AG65" s="60" t="str">
        <f t="shared" si="129"/>
        <v/>
      </c>
      <c r="AH65" s="68" t="str">
        <f t="shared" si="130"/>
        <v/>
      </c>
      <c r="AI65" s="69" t="str">
        <f t="shared" si="23"/>
        <v/>
      </c>
      <c r="AJ65" s="63" t="str">
        <f t="shared" si="131"/>
        <v/>
      </c>
      <c r="AK65" s="63" t="str">
        <f t="shared" si="132"/>
        <v/>
      </c>
      <c r="AL65" s="63" t="str">
        <f t="shared" si="133"/>
        <v/>
      </c>
      <c r="AM65" s="63" t="str">
        <f t="shared" si="134"/>
        <v/>
      </c>
      <c r="AN65" s="63" t="str">
        <f t="shared" si="135"/>
        <v/>
      </c>
    </row>
    <row r="66" spans="3:40" ht="24.5" outlineLevel="1" thickTop="1" thickBot="1" x14ac:dyDescent="0.55000000000000004">
      <c r="C66" s="124"/>
      <c r="D66" s="125"/>
      <c r="E66" s="51"/>
      <c r="F66" s="52"/>
      <c r="G66" s="52"/>
      <c r="H66" s="51"/>
      <c r="I66" s="51"/>
      <c r="J66" s="53"/>
      <c r="K66" s="53"/>
      <c r="L66" s="54" t="str">
        <f t="shared" si="114"/>
        <v/>
      </c>
      <c r="M66" s="55" t="str">
        <f t="shared" si="115"/>
        <v/>
      </c>
      <c r="N66" s="56" t="str">
        <f t="shared" si="2"/>
        <v/>
      </c>
      <c r="O66" s="57" t="str">
        <f t="shared" si="116"/>
        <v/>
      </c>
      <c r="P66" s="58" t="str">
        <f t="shared" si="4"/>
        <v/>
      </c>
      <c r="Q66" s="59" t="str">
        <f t="shared" si="117"/>
        <v/>
      </c>
      <c r="R66" s="60" t="str">
        <f t="shared" si="6"/>
        <v/>
      </c>
      <c r="S66" s="55" t="str">
        <f t="shared" si="118"/>
        <v/>
      </c>
      <c r="T66" s="61" t="str">
        <f t="shared" si="119"/>
        <v/>
      </c>
      <c r="U66" s="62" t="str">
        <f t="shared" si="9"/>
        <v/>
      </c>
      <c r="V66" s="63" t="str">
        <f t="shared" si="120"/>
        <v/>
      </c>
      <c r="W66" s="64" t="str">
        <f t="shared" si="11"/>
        <v/>
      </c>
      <c r="X66" s="63" t="str">
        <f t="shared" si="121"/>
        <v/>
      </c>
      <c r="Y66" s="63" t="str">
        <f t="shared" si="122"/>
        <v/>
      </c>
      <c r="Z66" s="55" t="str">
        <f t="shared" si="123"/>
        <v/>
      </c>
      <c r="AA66" s="65" t="str">
        <f t="shared" si="124"/>
        <v/>
      </c>
      <c r="AB66" s="56" t="str">
        <f t="shared" si="16"/>
        <v/>
      </c>
      <c r="AC66" s="66" t="str">
        <f t="shared" si="125"/>
        <v/>
      </c>
      <c r="AD66" s="58" t="str">
        <f t="shared" si="126"/>
        <v/>
      </c>
      <c r="AE66" s="67" t="str">
        <f t="shared" si="127"/>
        <v/>
      </c>
      <c r="AF66" s="60" t="str">
        <f t="shared" si="128"/>
        <v/>
      </c>
      <c r="AG66" s="60" t="str">
        <f t="shared" si="129"/>
        <v/>
      </c>
      <c r="AH66" s="68" t="str">
        <f t="shared" si="130"/>
        <v/>
      </c>
      <c r="AI66" s="69" t="str">
        <f t="shared" si="23"/>
        <v/>
      </c>
      <c r="AJ66" s="63" t="str">
        <f t="shared" si="131"/>
        <v/>
      </c>
      <c r="AK66" s="63" t="str">
        <f t="shared" si="132"/>
        <v/>
      </c>
      <c r="AL66" s="63" t="str">
        <f t="shared" si="133"/>
        <v/>
      </c>
      <c r="AM66" s="63" t="str">
        <f t="shared" si="134"/>
        <v/>
      </c>
      <c r="AN66" s="63" t="str">
        <f t="shared" si="135"/>
        <v/>
      </c>
    </row>
    <row r="67" spans="3:40" ht="24.5" outlineLevel="1" thickTop="1" thickBot="1" x14ac:dyDescent="0.55000000000000004">
      <c r="C67" s="124"/>
      <c r="D67" s="125"/>
      <c r="E67" s="51"/>
      <c r="F67" s="52"/>
      <c r="G67" s="52"/>
      <c r="H67" s="51"/>
      <c r="I67" s="51"/>
      <c r="J67" s="53"/>
      <c r="K67" s="53"/>
      <c r="L67" s="54" t="str">
        <f t="shared" si="114"/>
        <v/>
      </c>
      <c r="M67" s="55" t="str">
        <f t="shared" si="115"/>
        <v/>
      </c>
      <c r="N67" s="56" t="str">
        <f t="shared" si="2"/>
        <v/>
      </c>
      <c r="O67" s="57" t="str">
        <f t="shared" si="116"/>
        <v/>
      </c>
      <c r="P67" s="58" t="str">
        <f t="shared" si="4"/>
        <v/>
      </c>
      <c r="Q67" s="59" t="str">
        <f t="shared" si="117"/>
        <v/>
      </c>
      <c r="R67" s="60" t="str">
        <f t="shared" si="6"/>
        <v/>
      </c>
      <c r="S67" s="55" t="str">
        <f t="shared" si="118"/>
        <v/>
      </c>
      <c r="T67" s="61" t="str">
        <f t="shared" si="119"/>
        <v/>
      </c>
      <c r="U67" s="62" t="str">
        <f t="shared" si="9"/>
        <v/>
      </c>
      <c r="V67" s="63" t="str">
        <f t="shared" si="120"/>
        <v/>
      </c>
      <c r="W67" s="64" t="str">
        <f t="shared" si="11"/>
        <v/>
      </c>
      <c r="X67" s="63" t="str">
        <f t="shared" si="121"/>
        <v/>
      </c>
      <c r="Y67" s="63" t="str">
        <f t="shared" si="122"/>
        <v/>
      </c>
      <c r="Z67" s="55" t="str">
        <f t="shared" si="123"/>
        <v/>
      </c>
      <c r="AA67" s="65" t="str">
        <f t="shared" si="124"/>
        <v/>
      </c>
      <c r="AB67" s="56" t="str">
        <f t="shared" si="16"/>
        <v/>
      </c>
      <c r="AC67" s="66" t="str">
        <f t="shared" si="125"/>
        <v/>
      </c>
      <c r="AD67" s="58" t="str">
        <f t="shared" si="126"/>
        <v/>
      </c>
      <c r="AE67" s="67" t="str">
        <f t="shared" si="127"/>
        <v/>
      </c>
      <c r="AF67" s="60" t="str">
        <f t="shared" si="128"/>
        <v/>
      </c>
      <c r="AG67" s="60" t="str">
        <f t="shared" si="129"/>
        <v/>
      </c>
      <c r="AH67" s="68" t="str">
        <f t="shared" si="130"/>
        <v/>
      </c>
      <c r="AI67" s="69" t="str">
        <f t="shared" si="23"/>
        <v/>
      </c>
      <c r="AJ67" s="63" t="str">
        <f t="shared" si="131"/>
        <v/>
      </c>
      <c r="AK67" s="63" t="str">
        <f t="shared" si="132"/>
        <v/>
      </c>
      <c r="AL67" s="63" t="str">
        <f t="shared" si="133"/>
        <v/>
      </c>
      <c r="AM67" s="63" t="str">
        <f t="shared" si="134"/>
        <v/>
      </c>
      <c r="AN67" s="63" t="str">
        <f t="shared" si="135"/>
        <v/>
      </c>
    </row>
    <row r="68" spans="3:40" ht="24.5" outlineLevel="1" thickTop="1" thickBot="1" x14ac:dyDescent="0.55000000000000004">
      <c r="C68" s="124"/>
      <c r="D68" s="125"/>
      <c r="E68" s="51"/>
      <c r="F68" s="52"/>
      <c r="G68" s="52"/>
      <c r="H68" s="51"/>
      <c r="I68" s="51"/>
      <c r="J68" s="53"/>
      <c r="K68" s="53"/>
      <c r="L68" s="54" t="str">
        <f t="shared" si="114"/>
        <v/>
      </c>
      <c r="M68" s="55" t="str">
        <f t="shared" si="115"/>
        <v/>
      </c>
      <c r="N68" s="56" t="str">
        <f t="shared" si="2"/>
        <v/>
      </c>
      <c r="O68" s="57" t="str">
        <f t="shared" si="116"/>
        <v/>
      </c>
      <c r="P68" s="58" t="str">
        <f t="shared" si="4"/>
        <v/>
      </c>
      <c r="Q68" s="59" t="str">
        <f t="shared" si="117"/>
        <v/>
      </c>
      <c r="R68" s="60" t="str">
        <f t="shared" si="6"/>
        <v/>
      </c>
      <c r="S68" s="55" t="str">
        <f t="shared" si="118"/>
        <v/>
      </c>
      <c r="T68" s="61" t="str">
        <f t="shared" si="119"/>
        <v/>
      </c>
      <c r="U68" s="62" t="str">
        <f t="shared" si="9"/>
        <v/>
      </c>
      <c r="V68" s="63" t="str">
        <f t="shared" si="120"/>
        <v/>
      </c>
      <c r="W68" s="64" t="str">
        <f t="shared" si="11"/>
        <v/>
      </c>
      <c r="X68" s="63" t="str">
        <f t="shared" si="121"/>
        <v/>
      </c>
      <c r="Y68" s="63" t="str">
        <f t="shared" si="122"/>
        <v/>
      </c>
      <c r="Z68" s="55" t="str">
        <f t="shared" si="123"/>
        <v/>
      </c>
      <c r="AA68" s="65" t="str">
        <f t="shared" si="124"/>
        <v/>
      </c>
      <c r="AB68" s="56" t="str">
        <f t="shared" si="16"/>
        <v/>
      </c>
      <c r="AC68" s="66" t="str">
        <f t="shared" si="125"/>
        <v/>
      </c>
      <c r="AD68" s="58" t="str">
        <f t="shared" si="126"/>
        <v/>
      </c>
      <c r="AE68" s="67" t="str">
        <f t="shared" si="127"/>
        <v/>
      </c>
      <c r="AF68" s="60" t="str">
        <f t="shared" si="128"/>
        <v/>
      </c>
      <c r="AG68" s="60" t="str">
        <f t="shared" si="129"/>
        <v/>
      </c>
      <c r="AH68" s="68" t="str">
        <f t="shared" si="130"/>
        <v/>
      </c>
      <c r="AI68" s="69" t="str">
        <f t="shared" si="23"/>
        <v/>
      </c>
      <c r="AJ68" s="63" t="str">
        <f t="shared" si="131"/>
        <v/>
      </c>
      <c r="AK68" s="63" t="str">
        <f t="shared" si="132"/>
        <v/>
      </c>
      <c r="AL68" s="63" t="str">
        <f t="shared" si="133"/>
        <v/>
      </c>
      <c r="AM68" s="63" t="str">
        <f t="shared" si="134"/>
        <v/>
      </c>
      <c r="AN68" s="63" t="str">
        <f t="shared" si="135"/>
        <v/>
      </c>
    </row>
    <row r="69" spans="3:40" ht="24.5" outlineLevel="1" thickTop="1" thickBot="1" x14ac:dyDescent="0.55000000000000004">
      <c r="C69" s="124"/>
      <c r="D69" s="125"/>
      <c r="E69" s="51"/>
      <c r="F69" s="52"/>
      <c r="G69" s="52"/>
      <c r="H69" s="51"/>
      <c r="I69" s="51"/>
      <c r="J69" s="53"/>
      <c r="K69" s="53"/>
      <c r="L69" s="54" t="str">
        <f t="shared" si="114"/>
        <v/>
      </c>
      <c r="M69" s="55" t="str">
        <f t="shared" si="115"/>
        <v/>
      </c>
      <c r="N69" s="56" t="str">
        <f t="shared" si="2"/>
        <v/>
      </c>
      <c r="O69" s="57" t="str">
        <f t="shared" si="116"/>
        <v/>
      </c>
      <c r="P69" s="58" t="str">
        <f t="shared" si="4"/>
        <v/>
      </c>
      <c r="Q69" s="59" t="str">
        <f t="shared" si="117"/>
        <v/>
      </c>
      <c r="R69" s="60" t="str">
        <f t="shared" si="6"/>
        <v/>
      </c>
      <c r="S69" s="55" t="str">
        <f t="shared" si="118"/>
        <v/>
      </c>
      <c r="T69" s="61" t="str">
        <f t="shared" si="119"/>
        <v/>
      </c>
      <c r="U69" s="62" t="str">
        <f t="shared" si="9"/>
        <v/>
      </c>
      <c r="V69" s="63" t="str">
        <f t="shared" si="120"/>
        <v/>
      </c>
      <c r="W69" s="64" t="str">
        <f t="shared" si="11"/>
        <v/>
      </c>
      <c r="X69" s="63" t="str">
        <f t="shared" si="121"/>
        <v/>
      </c>
      <c r="Y69" s="63" t="str">
        <f t="shared" si="122"/>
        <v/>
      </c>
      <c r="Z69" s="55" t="str">
        <f t="shared" si="123"/>
        <v/>
      </c>
      <c r="AA69" s="65" t="str">
        <f t="shared" si="124"/>
        <v/>
      </c>
      <c r="AB69" s="56" t="str">
        <f t="shared" si="16"/>
        <v/>
      </c>
      <c r="AC69" s="66" t="str">
        <f t="shared" si="125"/>
        <v/>
      </c>
      <c r="AD69" s="58" t="str">
        <f t="shared" si="126"/>
        <v/>
      </c>
      <c r="AE69" s="67" t="str">
        <f t="shared" si="127"/>
        <v/>
      </c>
      <c r="AF69" s="60" t="str">
        <f t="shared" si="128"/>
        <v/>
      </c>
      <c r="AG69" s="60" t="str">
        <f t="shared" si="129"/>
        <v/>
      </c>
      <c r="AH69" s="68" t="str">
        <f t="shared" si="130"/>
        <v/>
      </c>
      <c r="AI69" s="69" t="str">
        <f t="shared" si="23"/>
        <v/>
      </c>
      <c r="AJ69" s="63" t="str">
        <f t="shared" si="131"/>
        <v/>
      </c>
      <c r="AK69" s="63" t="str">
        <f t="shared" si="132"/>
        <v/>
      </c>
      <c r="AL69" s="63" t="str">
        <f t="shared" si="133"/>
        <v/>
      </c>
      <c r="AM69" s="63" t="str">
        <f t="shared" si="134"/>
        <v/>
      </c>
      <c r="AN69" s="63" t="str">
        <f t="shared" si="135"/>
        <v/>
      </c>
    </row>
    <row r="70" spans="3:40" ht="24.5" outlineLevel="1" thickTop="1" thickBot="1" x14ac:dyDescent="0.55000000000000004">
      <c r="C70" s="124"/>
      <c r="D70" s="125"/>
      <c r="E70" s="51"/>
      <c r="F70" s="52"/>
      <c r="G70" s="52"/>
      <c r="H70" s="51"/>
      <c r="I70" s="51"/>
      <c r="J70" s="53"/>
      <c r="K70" s="53"/>
      <c r="L70" s="54" t="str">
        <f t="shared" si="114"/>
        <v/>
      </c>
      <c r="M70" s="55" t="str">
        <f t="shared" si="115"/>
        <v/>
      </c>
      <c r="N70" s="56" t="str">
        <f t="shared" si="2"/>
        <v/>
      </c>
      <c r="O70" s="57" t="str">
        <f t="shared" si="116"/>
        <v/>
      </c>
      <c r="P70" s="58" t="str">
        <f t="shared" si="4"/>
        <v/>
      </c>
      <c r="Q70" s="59" t="str">
        <f t="shared" si="117"/>
        <v/>
      </c>
      <c r="R70" s="60" t="str">
        <f t="shared" si="6"/>
        <v/>
      </c>
      <c r="S70" s="55" t="str">
        <f t="shared" si="118"/>
        <v/>
      </c>
      <c r="T70" s="61" t="str">
        <f t="shared" si="119"/>
        <v/>
      </c>
      <c r="U70" s="62" t="str">
        <f t="shared" si="9"/>
        <v/>
      </c>
      <c r="V70" s="63" t="str">
        <f t="shared" si="120"/>
        <v/>
      </c>
      <c r="W70" s="64" t="str">
        <f t="shared" si="11"/>
        <v/>
      </c>
      <c r="X70" s="63" t="str">
        <f t="shared" si="121"/>
        <v/>
      </c>
      <c r="Y70" s="63" t="str">
        <f t="shared" si="122"/>
        <v/>
      </c>
      <c r="Z70" s="55" t="str">
        <f t="shared" si="123"/>
        <v/>
      </c>
      <c r="AA70" s="65" t="str">
        <f t="shared" si="124"/>
        <v/>
      </c>
      <c r="AB70" s="56" t="str">
        <f t="shared" si="16"/>
        <v/>
      </c>
      <c r="AC70" s="66" t="str">
        <f t="shared" si="125"/>
        <v/>
      </c>
      <c r="AD70" s="58" t="str">
        <f t="shared" si="126"/>
        <v/>
      </c>
      <c r="AE70" s="67" t="str">
        <f t="shared" si="127"/>
        <v/>
      </c>
      <c r="AF70" s="60" t="str">
        <f t="shared" si="128"/>
        <v/>
      </c>
      <c r="AG70" s="60" t="str">
        <f t="shared" si="129"/>
        <v/>
      </c>
      <c r="AH70" s="68" t="str">
        <f t="shared" si="130"/>
        <v/>
      </c>
      <c r="AI70" s="69" t="str">
        <f t="shared" si="23"/>
        <v/>
      </c>
      <c r="AJ70" s="63" t="str">
        <f t="shared" si="131"/>
        <v/>
      </c>
      <c r="AK70" s="63" t="str">
        <f t="shared" si="132"/>
        <v/>
      </c>
      <c r="AL70" s="63" t="str">
        <f t="shared" si="133"/>
        <v/>
      </c>
      <c r="AM70" s="63" t="str">
        <f t="shared" si="134"/>
        <v/>
      </c>
      <c r="AN70" s="63" t="str">
        <f t="shared" si="135"/>
        <v/>
      </c>
    </row>
    <row r="71" spans="3:40" ht="24.5" outlineLevel="1" thickTop="1" thickBot="1" x14ac:dyDescent="0.55000000000000004">
      <c r="C71" s="124"/>
      <c r="D71" s="125"/>
      <c r="E71" s="51"/>
      <c r="F71" s="52"/>
      <c r="G71" s="52"/>
      <c r="H71" s="51"/>
      <c r="I71" s="51"/>
      <c r="J71" s="53"/>
      <c r="K71" s="53"/>
      <c r="L71" s="54" t="str">
        <f t="shared" si="114"/>
        <v/>
      </c>
      <c r="M71" s="55" t="str">
        <f t="shared" si="115"/>
        <v/>
      </c>
      <c r="N71" s="56" t="str">
        <f t="shared" si="2"/>
        <v/>
      </c>
      <c r="O71" s="57" t="str">
        <f t="shared" si="116"/>
        <v/>
      </c>
      <c r="P71" s="58" t="str">
        <f t="shared" si="4"/>
        <v/>
      </c>
      <c r="Q71" s="59" t="str">
        <f t="shared" si="117"/>
        <v/>
      </c>
      <c r="R71" s="60" t="str">
        <f t="shared" si="6"/>
        <v/>
      </c>
      <c r="S71" s="55" t="str">
        <f t="shared" si="118"/>
        <v/>
      </c>
      <c r="T71" s="61" t="str">
        <f t="shared" si="119"/>
        <v/>
      </c>
      <c r="U71" s="62" t="str">
        <f t="shared" si="9"/>
        <v/>
      </c>
      <c r="V71" s="63" t="str">
        <f t="shared" si="120"/>
        <v/>
      </c>
      <c r="W71" s="64" t="str">
        <f t="shared" si="11"/>
        <v/>
      </c>
      <c r="X71" s="63" t="str">
        <f t="shared" si="121"/>
        <v/>
      </c>
      <c r="Y71" s="63" t="str">
        <f t="shared" si="122"/>
        <v/>
      </c>
      <c r="Z71" s="55" t="str">
        <f t="shared" si="123"/>
        <v/>
      </c>
      <c r="AA71" s="65" t="str">
        <f t="shared" si="124"/>
        <v/>
      </c>
      <c r="AB71" s="56" t="str">
        <f t="shared" si="16"/>
        <v/>
      </c>
      <c r="AC71" s="66" t="str">
        <f t="shared" si="125"/>
        <v/>
      </c>
      <c r="AD71" s="58" t="str">
        <f t="shared" si="126"/>
        <v/>
      </c>
      <c r="AE71" s="67" t="str">
        <f t="shared" si="127"/>
        <v/>
      </c>
      <c r="AF71" s="60" t="str">
        <f t="shared" si="128"/>
        <v/>
      </c>
      <c r="AG71" s="60" t="str">
        <f t="shared" si="129"/>
        <v/>
      </c>
      <c r="AH71" s="68" t="str">
        <f t="shared" si="130"/>
        <v/>
      </c>
      <c r="AI71" s="69" t="str">
        <f t="shared" si="23"/>
        <v/>
      </c>
      <c r="AJ71" s="63" t="str">
        <f t="shared" si="131"/>
        <v/>
      </c>
      <c r="AK71" s="63" t="str">
        <f t="shared" si="132"/>
        <v/>
      </c>
      <c r="AL71" s="63" t="str">
        <f t="shared" si="133"/>
        <v/>
      </c>
      <c r="AM71" s="63" t="str">
        <f t="shared" si="134"/>
        <v/>
      </c>
      <c r="AN71" s="63" t="str">
        <f t="shared" si="135"/>
        <v/>
      </c>
    </row>
    <row r="72" spans="3:40" ht="24.5" outlineLevel="1" thickTop="1" thickBot="1" x14ac:dyDescent="0.55000000000000004">
      <c r="C72" s="124"/>
      <c r="D72" s="125"/>
      <c r="E72" s="51"/>
      <c r="F72" s="52"/>
      <c r="G72" s="52"/>
      <c r="H72" s="51"/>
      <c r="I72" s="51"/>
      <c r="J72" s="53"/>
      <c r="K72" s="53"/>
      <c r="L72" s="54" t="str">
        <f t="shared" si="114"/>
        <v/>
      </c>
      <c r="M72" s="55" t="str">
        <f t="shared" si="115"/>
        <v/>
      </c>
      <c r="N72" s="56" t="str">
        <f t="shared" si="2"/>
        <v/>
      </c>
      <c r="O72" s="57" t="str">
        <f t="shared" si="116"/>
        <v/>
      </c>
      <c r="P72" s="58" t="str">
        <f t="shared" si="4"/>
        <v/>
      </c>
      <c r="Q72" s="59" t="str">
        <f t="shared" si="117"/>
        <v/>
      </c>
      <c r="R72" s="60" t="str">
        <f t="shared" si="6"/>
        <v/>
      </c>
      <c r="S72" s="55" t="str">
        <f t="shared" si="118"/>
        <v/>
      </c>
      <c r="T72" s="61" t="str">
        <f t="shared" si="119"/>
        <v/>
      </c>
      <c r="U72" s="62" t="str">
        <f t="shared" si="9"/>
        <v/>
      </c>
      <c r="V72" s="63" t="str">
        <f t="shared" si="120"/>
        <v/>
      </c>
      <c r="W72" s="64" t="str">
        <f t="shared" si="11"/>
        <v/>
      </c>
      <c r="X72" s="63" t="str">
        <f t="shared" si="121"/>
        <v/>
      </c>
      <c r="Y72" s="63" t="str">
        <f t="shared" si="122"/>
        <v/>
      </c>
      <c r="Z72" s="55" t="str">
        <f t="shared" si="123"/>
        <v/>
      </c>
      <c r="AA72" s="65" t="str">
        <f t="shared" si="124"/>
        <v/>
      </c>
      <c r="AB72" s="56" t="str">
        <f t="shared" si="16"/>
        <v/>
      </c>
      <c r="AC72" s="66" t="str">
        <f t="shared" si="125"/>
        <v/>
      </c>
      <c r="AD72" s="58" t="str">
        <f t="shared" si="126"/>
        <v/>
      </c>
      <c r="AE72" s="67" t="str">
        <f t="shared" si="127"/>
        <v/>
      </c>
      <c r="AF72" s="60" t="str">
        <f t="shared" si="128"/>
        <v/>
      </c>
      <c r="AG72" s="60" t="str">
        <f t="shared" si="129"/>
        <v/>
      </c>
      <c r="AH72" s="68" t="str">
        <f t="shared" si="130"/>
        <v/>
      </c>
      <c r="AI72" s="69" t="str">
        <f t="shared" si="23"/>
        <v/>
      </c>
      <c r="AJ72" s="63" t="str">
        <f t="shared" si="131"/>
        <v/>
      </c>
      <c r="AK72" s="63" t="str">
        <f t="shared" si="132"/>
        <v/>
      </c>
      <c r="AL72" s="63" t="str">
        <f t="shared" si="133"/>
        <v/>
      </c>
      <c r="AM72" s="63" t="str">
        <f t="shared" si="134"/>
        <v/>
      </c>
      <c r="AN72" s="63" t="str">
        <f t="shared" si="135"/>
        <v/>
      </c>
    </row>
    <row r="73" spans="3:40" ht="24.5" outlineLevel="1" thickTop="1" thickBot="1" x14ac:dyDescent="0.55000000000000004">
      <c r="C73" s="124"/>
      <c r="D73" s="125"/>
      <c r="E73" s="51"/>
      <c r="F73" s="52"/>
      <c r="G73" s="52"/>
      <c r="H73" s="51"/>
      <c r="I73" s="51"/>
      <c r="J73" s="53"/>
      <c r="K73" s="53"/>
      <c r="L73" s="54" t="str">
        <f t="shared" si="114"/>
        <v/>
      </c>
      <c r="M73" s="55" t="str">
        <f t="shared" si="115"/>
        <v/>
      </c>
      <c r="N73" s="56" t="str">
        <f t="shared" si="2"/>
        <v/>
      </c>
      <c r="O73" s="57" t="str">
        <f t="shared" si="116"/>
        <v/>
      </c>
      <c r="P73" s="58" t="str">
        <f t="shared" si="4"/>
        <v/>
      </c>
      <c r="Q73" s="59" t="str">
        <f t="shared" si="117"/>
        <v/>
      </c>
      <c r="R73" s="60" t="str">
        <f t="shared" si="6"/>
        <v/>
      </c>
      <c r="S73" s="55" t="str">
        <f t="shared" si="118"/>
        <v/>
      </c>
      <c r="T73" s="61" t="str">
        <f t="shared" si="119"/>
        <v/>
      </c>
      <c r="U73" s="62" t="str">
        <f t="shared" si="9"/>
        <v/>
      </c>
      <c r="V73" s="63" t="str">
        <f t="shared" si="120"/>
        <v/>
      </c>
      <c r="W73" s="64" t="str">
        <f t="shared" si="11"/>
        <v/>
      </c>
      <c r="X73" s="63" t="str">
        <f t="shared" si="121"/>
        <v/>
      </c>
      <c r="Y73" s="63" t="str">
        <f t="shared" si="122"/>
        <v/>
      </c>
      <c r="Z73" s="55" t="str">
        <f t="shared" si="123"/>
        <v/>
      </c>
      <c r="AA73" s="65" t="str">
        <f t="shared" si="124"/>
        <v/>
      </c>
      <c r="AB73" s="56" t="str">
        <f t="shared" si="16"/>
        <v/>
      </c>
      <c r="AC73" s="66" t="str">
        <f t="shared" si="125"/>
        <v/>
      </c>
      <c r="AD73" s="58" t="str">
        <f t="shared" si="126"/>
        <v/>
      </c>
      <c r="AE73" s="67" t="str">
        <f t="shared" si="127"/>
        <v/>
      </c>
      <c r="AF73" s="60" t="str">
        <f t="shared" si="128"/>
        <v/>
      </c>
      <c r="AG73" s="60" t="str">
        <f t="shared" si="129"/>
        <v/>
      </c>
      <c r="AH73" s="68" t="str">
        <f t="shared" si="130"/>
        <v/>
      </c>
      <c r="AI73" s="69" t="str">
        <f t="shared" si="23"/>
        <v/>
      </c>
      <c r="AJ73" s="63" t="str">
        <f t="shared" si="131"/>
        <v/>
      </c>
      <c r="AK73" s="63" t="str">
        <f t="shared" si="132"/>
        <v/>
      </c>
      <c r="AL73" s="63" t="str">
        <f t="shared" si="133"/>
        <v/>
      </c>
      <c r="AM73" s="63" t="str">
        <f t="shared" si="134"/>
        <v/>
      </c>
      <c r="AN73" s="63" t="str">
        <f t="shared" si="135"/>
        <v/>
      </c>
    </row>
    <row r="74" spans="3:40" ht="24.5" outlineLevel="1" thickTop="1" thickBot="1" x14ac:dyDescent="0.55000000000000004">
      <c r="C74" s="124"/>
      <c r="D74" s="125"/>
      <c r="E74" s="51"/>
      <c r="F74" s="52"/>
      <c r="G74" s="52"/>
      <c r="H74" s="51"/>
      <c r="I74" s="51"/>
      <c r="J74" s="53"/>
      <c r="K74" s="53"/>
      <c r="L74" s="54" t="str">
        <f t="shared" si="114"/>
        <v/>
      </c>
      <c r="M74" s="55" t="str">
        <f t="shared" si="115"/>
        <v/>
      </c>
      <c r="N74" s="56" t="str">
        <f t="shared" si="2"/>
        <v/>
      </c>
      <c r="O74" s="57" t="str">
        <f t="shared" si="116"/>
        <v/>
      </c>
      <c r="P74" s="58" t="str">
        <f t="shared" si="4"/>
        <v/>
      </c>
      <c r="Q74" s="59" t="str">
        <f t="shared" si="117"/>
        <v/>
      </c>
      <c r="R74" s="60" t="str">
        <f t="shared" si="6"/>
        <v/>
      </c>
      <c r="S74" s="55" t="str">
        <f t="shared" si="118"/>
        <v/>
      </c>
      <c r="T74" s="61" t="str">
        <f t="shared" si="119"/>
        <v/>
      </c>
      <c r="U74" s="62" t="str">
        <f t="shared" si="9"/>
        <v/>
      </c>
      <c r="V74" s="63" t="str">
        <f t="shared" si="120"/>
        <v/>
      </c>
      <c r="W74" s="64" t="str">
        <f t="shared" si="11"/>
        <v/>
      </c>
      <c r="X74" s="63" t="str">
        <f t="shared" si="121"/>
        <v/>
      </c>
      <c r="Y74" s="63" t="str">
        <f t="shared" si="122"/>
        <v/>
      </c>
      <c r="Z74" s="55" t="str">
        <f t="shared" si="123"/>
        <v/>
      </c>
      <c r="AA74" s="65" t="str">
        <f t="shared" si="124"/>
        <v/>
      </c>
      <c r="AB74" s="56" t="str">
        <f t="shared" si="16"/>
        <v/>
      </c>
      <c r="AC74" s="66" t="str">
        <f t="shared" si="125"/>
        <v/>
      </c>
      <c r="AD74" s="58" t="str">
        <f t="shared" si="126"/>
        <v/>
      </c>
      <c r="AE74" s="67" t="str">
        <f t="shared" si="127"/>
        <v/>
      </c>
      <c r="AF74" s="60" t="str">
        <f t="shared" si="128"/>
        <v/>
      </c>
      <c r="AG74" s="60" t="str">
        <f t="shared" si="129"/>
        <v/>
      </c>
      <c r="AH74" s="68" t="str">
        <f t="shared" si="130"/>
        <v/>
      </c>
      <c r="AI74" s="69" t="str">
        <f t="shared" si="23"/>
        <v/>
      </c>
      <c r="AJ74" s="63" t="str">
        <f t="shared" si="131"/>
        <v/>
      </c>
      <c r="AK74" s="63" t="str">
        <f t="shared" si="132"/>
        <v/>
      </c>
      <c r="AL74" s="63" t="str">
        <f t="shared" si="133"/>
        <v/>
      </c>
      <c r="AM74" s="63" t="str">
        <f t="shared" si="134"/>
        <v/>
      </c>
      <c r="AN74" s="63" t="str">
        <f t="shared" si="135"/>
        <v/>
      </c>
    </row>
    <row r="75" spans="3:40" ht="24.5" outlineLevel="1" thickTop="1" thickBot="1" x14ac:dyDescent="0.55000000000000004">
      <c r="C75" s="124"/>
      <c r="D75" s="125"/>
      <c r="E75" s="51"/>
      <c r="F75" s="52"/>
      <c r="G75" s="52"/>
      <c r="H75" s="51"/>
      <c r="I75" s="51"/>
      <c r="J75" s="53"/>
      <c r="K75" s="53"/>
      <c r="L75" s="54" t="str">
        <f t="shared" si="114"/>
        <v/>
      </c>
      <c r="M75" s="55" t="str">
        <f t="shared" si="115"/>
        <v/>
      </c>
      <c r="N75" s="56" t="str">
        <f t="shared" si="2"/>
        <v/>
      </c>
      <c r="O75" s="57" t="str">
        <f t="shared" si="116"/>
        <v/>
      </c>
      <c r="P75" s="58" t="str">
        <f t="shared" si="4"/>
        <v/>
      </c>
      <c r="Q75" s="59" t="str">
        <f t="shared" si="117"/>
        <v/>
      </c>
      <c r="R75" s="60" t="str">
        <f t="shared" si="6"/>
        <v/>
      </c>
      <c r="S75" s="55" t="str">
        <f t="shared" si="118"/>
        <v/>
      </c>
      <c r="T75" s="61" t="str">
        <f t="shared" si="119"/>
        <v/>
      </c>
      <c r="U75" s="62" t="str">
        <f t="shared" si="9"/>
        <v/>
      </c>
      <c r="V75" s="63" t="str">
        <f t="shared" si="120"/>
        <v/>
      </c>
      <c r="W75" s="64" t="str">
        <f t="shared" si="11"/>
        <v/>
      </c>
      <c r="X75" s="63" t="str">
        <f t="shared" si="121"/>
        <v/>
      </c>
      <c r="Y75" s="63" t="str">
        <f t="shared" si="122"/>
        <v/>
      </c>
      <c r="Z75" s="55" t="str">
        <f t="shared" si="123"/>
        <v/>
      </c>
      <c r="AA75" s="65" t="str">
        <f t="shared" si="124"/>
        <v/>
      </c>
      <c r="AB75" s="56" t="str">
        <f t="shared" si="16"/>
        <v/>
      </c>
      <c r="AC75" s="66" t="str">
        <f t="shared" si="125"/>
        <v/>
      </c>
      <c r="AD75" s="58" t="str">
        <f t="shared" si="126"/>
        <v/>
      </c>
      <c r="AE75" s="67" t="str">
        <f t="shared" si="127"/>
        <v/>
      </c>
      <c r="AF75" s="60" t="str">
        <f t="shared" si="128"/>
        <v/>
      </c>
      <c r="AG75" s="60" t="str">
        <f t="shared" si="129"/>
        <v/>
      </c>
      <c r="AH75" s="68" t="str">
        <f t="shared" si="130"/>
        <v/>
      </c>
      <c r="AI75" s="69" t="str">
        <f t="shared" si="23"/>
        <v/>
      </c>
      <c r="AJ75" s="63" t="str">
        <f t="shared" si="131"/>
        <v/>
      </c>
      <c r="AK75" s="63" t="str">
        <f t="shared" si="132"/>
        <v/>
      </c>
      <c r="AL75" s="63" t="str">
        <f t="shared" si="133"/>
        <v/>
      </c>
      <c r="AM75" s="63" t="str">
        <f t="shared" si="134"/>
        <v/>
      </c>
      <c r="AN75" s="63" t="str">
        <f t="shared" si="135"/>
        <v/>
      </c>
    </row>
    <row r="76" spans="3:40" ht="24.5" outlineLevel="1" thickTop="1" thickBot="1" x14ac:dyDescent="0.55000000000000004">
      <c r="C76" s="124"/>
      <c r="D76" s="125"/>
      <c r="E76" s="51"/>
      <c r="F76" s="52"/>
      <c r="G76" s="52"/>
      <c r="H76" s="51"/>
      <c r="I76" s="51"/>
      <c r="J76" s="53"/>
      <c r="K76" s="53"/>
      <c r="L76" s="54" t="str">
        <f t="shared" si="114"/>
        <v/>
      </c>
      <c r="M76" s="55" t="str">
        <f t="shared" si="115"/>
        <v/>
      </c>
      <c r="N76" s="56" t="str">
        <f t="shared" si="2"/>
        <v/>
      </c>
      <c r="O76" s="57" t="str">
        <f t="shared" si="116"/>
        <v/>
      </c>
      <c r="P76" s="58" t="str">
        <f t="shared" si="4"/>
        <v/>
      </c>
      <c r="Q76" s="59" t="str">
        <f t="shared" si="117"/>
        <v/>
      </c>
      <c r="R76" s="60" t="str">
        <f t="shared" si="6"/>
        <v/>
      </c>
      <c r="S76" s="55" t="str">
        <f t="shared" si="118"/>
        <v/>
      </c>
      <c r="T76" s="61" t="str">
        <f t="shared" si="119"/>
        <v/>
      </c>
      <c r="U76" s="62" t="str">
        <f t="shared" si="9"/>
        <v/>
      </c>
      <c r="V76" s="63" t="str">
        <f t="shared" si="120"/>
        <v/>
      </c>
      <c r="W76" s="64" t="str">
        <f t="shared" si="11"/>
        <v/>
      </c>
      <c r="X76" s="63" t="str">
        <f t="shared" si="121"/>
        <v/>
      </c>
      <c r="Y76" s="63" t="str">
        <f t="shared" si="122"/>
        <v/>
      </c>
      <c r="Z76" s="55" t="str">
        <f t="shared" si="123"/>
        <v/>
      </c>
      <c r="AA76" s="65" t="str">
        <f t="shared" si="124"/>
        <v/>
      </c>
      <c r="AB76" s="56" t="str">
        <f t="shared" si="16"/>
        <v/>
      </c>
      <c r="AC76" s="66" t="str">
        <f t="shared" si="125"/>
        <v/>
      </c>
      <c r="AD76" s="58" t="str">
        <f t="shared" si="126"/>
        <v/>
      </c>
      <c r="AE76" s="67" t="str">
        <f t="shared" si="127"/>
        <v/>
      </c>
      <c r="AF76" s="60" t="str">
        <f t="shared" si="128"/>
        <v/>
      </c>
      <c r="AG76" s="60" t="str">
        <f t="shared" si="129"/>
        <v/>
      </c>
      <c r="AH76" s="68" t="str">
        <f t="shared" si="130"/>
        <v/>
      </c>
      <c r="AI76" s="69" t="str">
        <f t="shared" si="23"/>
        <v/>
      </c>
      <c r="AJ76" s="63" t="str">
        <f t="shared" si="131"/>
        <v/>
      </c>
      <c r="AK76" s="63" t="str">
        <f t="shared" si="132"/>
        <v/>
      </c>
      <c r="AL76" s="63" t="str">
        <f t="shared" si="133"/>
        <v/>
      </c>
      <c r="AM76" s="63" t="str">
        <f t="shared" si="134"/>
        <v/>
      </c>
      <c r="AN76" s="63" t="str">
        <f t="shared" si="135"/>
        <v/>
      </c>
    </row>
    <row r="77" spans="3:40" ht="24.5" outlineLevel="1" thickTop="1" thickBot="1" x14ac:dyDescent="0.55000000000000004">
      <c r="C77" s="124"/>
      <c r="D77" s="125"/>
      <c r="E77" s="51"/>
      <c r="F77" s="52"/>
      <c r="G77" s="52"/>
      <c r="H77" s="51"/>
      <c r="I77" s="51"/>
      <c r="J77" s="53"/>
      <c r="K77" s="53"/>
      <c r="L77" s="54" t="str">
        <f t="shared" si="114"/>
        <v/>
      </c>
      <c r="M77" s="55" t="str">
        <f t="shared" si="115"/>
        <v/>
      </c>
      <c r="N77" s="56" t="str">
        <f t="shared" si="2"/>
        <v/>
      </c>
      <c r="O77" s="57" t="str">
        <f t="shared" si="116"/>
        <v/>
      </c>
      <c r="P77" s="58" t="str">
        <f t="shared" si="4"/>
        <v/>
      </c>
      <c r="Q77" s="59" t="str">
        <f t="shared" si="117"/>
        <v/>
      </c>
      <c r="R77" s="60" t="str">
        <f t="shared" si="6"/>
        <v/>
      </c>
      <c r="S77" s="55" t="str">
        <f t="shared" si="118"/>
        <v/>
      </c>
      <c r="T77" s="61" t="str">
        <f t="shared" si="119"/>
        <v/>
      </c>
      <c r="U77" s="62" t="str">
        <f t="shared" si="9"/>
        <v/>
      </c>
      <c r="V77" s="63" t="str">
        <f t="shared" si="120"/>
        <v/>
      </c>
      <c r="W77" s="64" t="str">
        <f t="shared" si="11"/>
        <v/>
      </c>
      <c r="X77" s="63" t="str">
        <f t="shared" si="121"/>
        <v/>
      </c>
      <c r="Y77" s="63" t="str">
        <f t="shared" si="122"/>
        <v/>
      </c>
      <c r="Z77" s="55" t="str">
        <f t="shared" si="123"/>
        <v/>
      </c>
      <c r="AA77" s="65" t="str">
        <f t="shared" si="124"/>
        <v/>
      </c>
      <c r="AB77" s="56" t="str">
        <f t="shared" si="16"/>
        <v/>
      </c>
      <c r="AC77" s="66" t="str">
        <f t="shared" si="125"/>
        <v/>
      </c>
      <c r="AD77" s="58" t="str">
        <f t="shared" si="126"/>
        <v/>
      </c>
      <c r="AE77" s="67" t="str">
        <f t="shared" si="127"/>
        <v/>
      </c>
      <c r="AF77" s="60" t="str">
        <f t="shared" si="128"/>
        <v/>
      </c>
      <c r="AG77" s="60" t="str">
        <f t="shared" si="129"/>
        <v/>
      </c>
      <c r="AH77" s="68" t="str">
        <f t="shared" si="130"/>
        <v/>
      </c>
      <c r="AI77" s="69" t="str">
        <f t="shared" si="23"/>
        <v/>
      </c>
      <c r="AJ77" s="63" t="str">
        <f t="shared" si="131"/>
        <v/>
      </c>
      <c r="AK77" s="63" t="str">
        <f t="shared" si="132"/>
        <v/>
      </c>
      <c r="AL77" s="63" t="str">
        <f t="shared" si="133"/>
        <v/>
      </c>
      <c r="AM77" s="63" t="str">
        <f t="shared" si="134"/>
        <v/>
      </c>
      <c r="AN77" s="63" t="str">
        <f t="shared" si="135"/>
        <v/>
      </c>
    </row>
    <row r="78" spans="3:40" ht="24.5" outlineLevel="1" thickTop="1" thickBot="1" x14ac:dyDescent="0.55000000000000004">
      <c r="C78" s="124"/>
      <c r="D78" s="125"/>
      <c r="E78" s="51"/>
      <c r="F78" s="52"/>
      <c r="G78" s="52"/>
      <c r="H78" s="51"/>
      <c r="I78" s="51"/>
      <c r="J78" s="53"/>
      <c r="K78" s="53"/>
      <c r="L78" s="54" t="str">
        <f t="shared" si="114"/>
        <v/>
      </c>
      <c r="M78" s="55" t="str">
        <f t="shared" si="115"/>
        <v/>
      </c>
      <c r="N78" s="56" t="str">
        <f t="shared" si="2"/>
        <v/>
      </c>
      <c r="O78" s="57" t="str">
        <f t="shared" si="116"/>
        <v/>
      </c>
      <c r="P78" s="58" t="str">
        <f t="shared" si="4"/>
        <v/>
      </c>
      <c r="Q78" s="59" t="str">
        <f t="shared" si="117"/>
        <v/>
      </c>
      <c r="R78" s="60" t="str">
        <f t="shared" si="6"/>
        <v/>
      </c>
      <c r="S78" s="55" t="str">
        <f t="shared" si="118"/>
        <v/>
      </c>
      <c r="T78" s="61" t="str">
        <f t="shared" si="119"/>
        <v/>
      </c>
      <c r="U78" s="62" t="str">
        <f t="shared" si="9"/>
        <v/>
      </c>
      <c r="V78" s="63" t="str">
        <f t="shared" si="120"/>
        <v/>
      </c>
      <c r="W78" s="64" t="str">
        <f t="shared" si="11"/>
        <v/>
      </c>
      <c r="X78" s="63" t="str">
        <f t="shared" si="121"/>
        <v/>
      </c>
      <c r="Y78" s="63" t="str">
        <f t="shared" si="122"/>
        <v/>
      </c>
      <c r="Z78" s="55" t="str">
        <f t="shared" si="123"/>
        <v/>
      </c>
      <c r="AA78" s="65" t="str">
        <f t="shared" si="124"/>
        <v/>
      </c>
      <c r="AB78" s="56" t="str">
        <f t="shared" si="16"/>
        <v/>
      </c>
      <c r="AC78" s="66" t="str">
        <f t="shared" si="125"/>
        <v/>
      </c>
      <c r="AD78" s="58" t="str">
        <f t="shared" si="126"/>
        <v/>
      </c>
      <c r="AE78" s="67" t="str">
        <f t="shared" si="127"/>
        <v/>
      </c>
      <c r="AF78" s="60" t="str">
        <f t="shared" si="128"/>
        <v/>
      </c>
      <c r="AG78" s="60" t="str">
        <f t="shared" si="129"/>
        <v/>
      </c>
      <c r="AH78" s="68" t="str">
        <f t="shared" si="130"/>
        <v/>
      </c>
      <c r="AI78" s="69" t="str">
        <f t="shared" si="23"/>
        <v/>
      </c>
      <c r="AJ78" s="63" t="str">
        <f t="shared" si="131"/>
        <v/>
      </c>
      <c r="AK78" s="63" t="str">
        <f t="shared" si="132"/>
        <v/>
      </c>
      <c r="AL78" s="63" t="str">
        <f t="shared" si="133"/>
        <v/>
      </c>
      <c r="AM78" s="63" t="str">
        <f t="shared" si="134"/>
        <v/>
      </c>
      <c r="AN78" s="63" t="str">
        <f t="shared" si="135"/>
        <v/>
      </c>
    </row>
    <row r="79" spans="3:40" ht="24.5" outlineLevel="1" thickTop="1" thickBot="1" x14ac:dyDescent="0.55000000000000004">
      <c r="C79" s="124"/>
      <c r="D79" s="125"/>
      <c r="E79" s="51"/>
      <c r="F79" s="52"/>
      <c r="G79" s="52"/>
      <c r="H79" s="51"/>
      <c r="I79" s="51"/>
      <c r="J79" s="53"/>
      <c r="K79" s="53"/>
      <c r="L79" s="54" t="str">
        <f t="shared" si="114"/>
        <v/>
      </c>
      <c r="M79" s="55" t="str">
        <f t="shared" si="115"/>
        <v/>
      </c>
      <c r="N79" s="56" t="str">
        <f t="shared" si="2"/>
        <v/>
      </c>
      <c r="O79" s="57" t="str">
        <f t="shared" si="116"/>
        <v/>
      </c>
      <c r="P79" s="58" t="str">
        <f t="shared" si="4"/>
        <v/>
      </c>
      <c r="Q79" s="59" t="str">
        <f t="shared" si="117"/>
        <v/>
      </c>
      <c r="R79" s="60" t="str">
        <f t="shared" si="6"/>
        <v/>
      </c>
      <c r="S79" s="55" t="str">
        <f t="shared" si="118"/>
        <v/>
      </c>
      <c r="T79" s="61" t="str">
        <f t="shared" si="119"/>
        <v/>
      </c>
      <c r="U79" s="62" t="str">
        <f t="shared" si="9"/>
        <v/>
      </c>
      <c r="V79" s="63" t="str">
        <f t="shared" si="120"/>
        <v/>
      </c>
      <c r="W79" s="64" t="str">
        <f t="shared" si="11"/>
        <v/>
      </c>
      <c r="X79" s="63" t="str">
        <f t="shared" si="121"/>
        <v/>
      </c>
      <c r="Y79" s="63" t="str">
        <f t="shared" si="122"/>
        <v/>
      </c>
      <c r="Z79" s="55" t="str">
        <f t="shared" si="123"/>
        <v/>
      </c>
      <c r="AA79" s="65" t="str">
        <f t="shared" si="124"/>
        <v/>
      </c>
      <c r="AB79" s="56" t="str">
        <f t="shared" si="16"/>
        <v/>
      </c>
      <c r="AC79" s="66" t="str">
        <f t="shared" si="125"/>
        <v/>
      </c>
      <c r="AD79" s="58" t="str">
        <f t="shared" si="126"/>
        <v/>
      </c>
      <c r="AE79" s="67" t="str">
        <f t="shared" si="127"/>
        <v/>
      </c>
      <c r="AF79" s="60" t="str">
        <f t="shared" si="128"/>
        <v/>
      </c>
      <c r="AG79" s="60" t="str">
        <f t="shared" si="129"/>
        <v/>
      </c>
      <c r="AH79" s="68" t="str">
        <f t="shared" si="130"/>
        <v/>
      </c>
      <c r="AI79" s="69" t="str">
        <f t="shared" si="23"/>
        <v/>
      </c>
      <c r="AJ79" s="63" t="str">
        <f t="shared" si="131"/>
        <v/>
      </c>
      <c r="AK79" s="63" t="str">
        <f t="shared" si="132"/>
        <v/>
      </c>
      <c r="AL79" s="63" t="str">
        <f t="shared" si="133"/>
        <v/>
      </c>
      <c r="AM79" s="63" t="str">
        <f t="shared" si="134"/>
        <v/>
      </c>
      <c r="AN79" s="63" t="str">
        <f t="shared" si="135"/>
        <v/>
      </c>
    </row>
    <row r="80" spans="3:40" ht="24.5" outlineLevel="1" thickTop="1" thickBot="1" x14ac:dyDescent="0.55000000000000004">
      <c r="C80" s="124"/>
      <c r="D80" s="125"/>
      <c r="E80" s="51"/>
      <c r="F80" s="52"/>
      <c r="G80" s="52"/>
      <c r="H80" s="51"/>
      <c r="I80" s="51"/>
      <c r="J80" s="53"/>
      <c r="K80" s="53"/>
      <c r="L80" s="54" t="str">
        <f t="shared" si="114"/>
        <v/>
      </c>
      <c r="M80" s="55" t="str">
        <f t="shared" si="115"/>
        <v/>
      </c>
      <c r="N80" s="56" t="str">
        <f t="shared" si="2"/>
        <v/>
      </c>
      <c r="O80" s="57" t="str">
        <f t="shared" si="116"/>
        <v/>
      </c>
      <c r="P80" s="58" t="str">
        <f t="shared" si="4"/>
        <v/>
      </c>
      <c r="Q80" s="59" t="str">
        <f t="shared" si="117"/>
        <v/>
      </c>
      <c r="R80" s="60" t="str">
        <f t="shared" si="6"/>
        <v/>
      </c>
      <c r="S80" s="55" t="str">
        <f t="shared" si="118"/>
        <v/>
      </c>
      <c r="T80" s="61" t="str">
        <f t="shared" si="119"/>
        <v/>
      </c>
      <c r="U80" s="62" t="str">
        <f t="shared" si="9"/>
        <v/>
      </c>
      <c r="V80" s="63" t="str">
        <f t="shared" si="120"/>
        <v/>
      </c>
      <c r="W80" s="64" t="str">
        <f t="shared" si="11"/>
        <v/>
      </c>
      <c r="X80" s="63" t="str">
        <f t="shared" si="121"/>
        <v/>
      </c>
      <c r="Y80" s="63" t="str">
        <f t="shared" si="122"/>
        <v/>
      </c>
      <c r="Z80" s="55" t="str">
        <f t="shared" si="123"/>
        <v/>
      </c>
      <c r="AA80" s="65" t="str">
        <f t="shared" si="124"/>
        <v/>
      </c>
      <c r="AB80" s="56" t="str">
        <f t="shared" si="16"/>
        <v/>
      </c>
      <c r="AC80" s="66" t="str">
        <f t="shared" si="125"/>
        <v/>
      </c>
      <c r="AD80" s="58" t="str">
        <f t="shared" si="126"/>
        <v/>
      </c>
      <c r="AE80" s="67" t="str">
        <f t="shared" si="127"/>
        <v/>
      </c>
      <c r="AF80" s="60" t="str">
        <f t="shared" si="128"/>
        <v/>
      </c>
      <c r="AG80" s="60" t="str">
        <f t="shared" si="129"/>
        <v/>
      </c>
      <c r="AH80" s="68" t="str">
        <f t="shared" si="130"/>
        <v/>
      </c>
      <c r="AI80" s="69" t="str">
        <f t="shared" si="23"/>
        <v/>
      </c>
      <c r="AJ80" s="63" t="str">
        <f t="shared" si="131"/>
        <v/>
      </c>
      <c r="AK80" s="63" t="str">
        <f t="shared" si="132"/>
        <v/>
      </c>
      <c r="AL80" s="63" t="str">
        <f t="shared" si="133"/>
        <v/>
      </c>
      <c r="AM80" s="63" t="str">
        <f t="shared" si="134"/>
        <v/>
      </c>
      <c r="AN80" s="63" t="str">
        <f t="shared" si="135"/>
        <v/>
      </c>
    </row>
    <row r="81" spans="3:40" ht="24.5" outlineLevel="1" thickTop="1" thickBot="1" x14ac:dyDescent="0.55000000000000004">
      <c r="C81" s="124"/>
      <c r="D81" s="125"/>
      <c r="E81" s="51"/>
      <c r="F81" s="52"/>
      <c r="G81" s="52"/>
      <c r="H81" s="51"/>
      <c r="I81" s="51"/>
      <c r="J81" s="53"/>
      <c r="K81" s="53"/>
      <c r="L81" s="54" t="str">
        <f t="shared" si="114"/>
        <v/>
      </c>
      <c r="M81" s="55" t="str">
        <f t="shared" si="115"/>
        <v/>
      </c>
      <c r="N81" s="56" t="str">
        <f t="shared" si="2"/>
        <v/>
      </c>
      <c r="O81" s="57" t="str">
        <f t="shared" si="116"/>
        <v/>
      </c>
      <c r="P81" s="58" t="str">
        <f t="shared" si="4"/>
        <v/>
      </c>
      <c r="Q81" s="59" t="str">
        <f t="shared" si="117"/>
        <v/>
      </c>
      <c r="R81" s="60" t="str">
        <f t="shared" si="6"/>
        <v/>
      </c>
      <c r="S81" s="55" t="str">
        <f t="shared" si="118"/>
        <v/>
      </c>
      <c r="T81" s="61" t="str">
        <f t="shared" si="119"/>
        <v/>
      </c>
      <c r="U81" s="62" t="str">
        <f t="shared" si="9"/>
        <v/>
      </c>
      <c r="V81" s="63" t="str">
        <f t="shared" si="120"/>
        <v/>
      </c>
      <c r="W81" s="64" t="str">
        <f t="shared" si="11"/>
        <v/>
      </c>
      <c r="X81" s="63" t="str">
        <f t="shared" si="121"/>
        <v/>
      </c>
      <c r="Y81" s="63" t="str">
        <f t="shared" si="122"/>
        <v/>
      </c>
      <c r="Z81" s="55" t="str">
        <f t="shared" si="123"/>
        <v/>
      </c>
      <c r="AA81" s="65" t="str">
        <f t="shared" si="124"/>
        <v/>
      </c>
      <c r="AB81" s="56" t="str">
        <f t="shared" si="16"/>
        <v/>
      </c>
      <c r="AC81" s="66" t="str">
        <f t="shared" si="125"/>
        <v/>
      </c>
      <c r="AD81" s="58" t="str">
        <f t="shared" si="126"/>
        <v/>
      </c>
      <c r="AE81" s="67" t="str">
        <f t="shared" si="127"/>
        <v/>
      </c>
      <c r="AF81" s="60" t="str">
        <f t="shared" si="128"/>
        <v/>
      </c>
      <c r="AG81" s="60" t="str">
        <f t="shared" si="129"/>
        <v/>
      </c>
      <c r="AH81" s="68" t="str">
        <f t="shared" si="130"/>
        <v/>
      </c>
      <c r="AI81" s="69" t="str">
        <f t="shared" si="23"/>
        <v/>
      </c>
      <c r="AJ81" s="63" t="str">
        <f t="shared" si="131"/>
        <v/>
      </c>
      <c r="AK81" s="63" t="str">
        <f t="shared" si="132"/>
        <v/>
      </c>
      <c r="AL81" s="63" t="str">
        <f t="shared" si="133"/>
        <v/>
      </c>
      <c r="AM81" s="63" t="str">
        <f t="shared" si="134"/>
        <v/>
      </c>
      <c r="AN81" s="63" t="str">
        <f t="shared" si="135"/>
        <v/>
      </c>
    </row>
    <row r="82" spans="3:40" ht="24.5" outlineLevel="1" thickTop="1" thickBot="1" x14ac:dyDescent="0.55000000000000004">
      <c r="C82" s="124"/>
      <c r="D82" s="125"/>
      <c r="E82" s="51"/>
      <c r="F82" s="52"/>
      <c r="G82" s="52"/>
      <c r="H82" s="51"/>
      <c r="I82" s="51"/>
      <c r="J82" s="53"/>
      <c r="K82" s="53"/>
      <c r="L82" s="54" t="str">
        <f t="shared" si="114"/>
        <v/>
      </c>
      <c r="M82" s="55" t="str">
        <f t="shared" si="115"/>
        <v/>
      </c>
      <c r="N82" s="56" t="str">
        <f t="shared" si="2"/>
        <v/>
      </c>
      <c r="O82" s="57" t="str">
        <f t="shared" si="116"/>
        <v/>
      </c>
      <c r="P82" s="58" t="str">
        <f t="shared" si="4"/>
        <v/>
      </c>
      <c r="Q82" s="59" t="str">
        <f t="shared" si="117"/>
        <v/>
      </c>
      <c r="R82" s="60" t="str">
        <f t="shared" si="6"/>
        <v/>
      </c>
      <c r="S82" s="55" t="str">
        <f t="shared" si="118"/>
        <v/>
      </c>
      <c r="T82" s="61" t="str">
        <f t="shared" si="119"/>
        <v/>
      </c>
      <c r="U82" s="62" t="str">
        <f t="shared" si="9"/>
        <v/>
      </c>
      <c r="V82" s="63" t="str">
        <f t="shared" si="120"/>
        <v/>
      </c>
      <c r="W82" s="64" t="str">
        <f t="shared" si="11"/>
        <v/>
      </c>
      <c r="X82" s="63" t="str">
        <f t="shared" si="121"/>
        <v/>
      </c>
      <c r="Y82" s="63" t="str">
        <f t="shared" si="122"/>
        <v/>
      </c>
      <c r="Z82" s="55" t="str">
        <f t="shared" si="123"/>
        <v/>
      </c>
      <c r="AA82" s="65" t="str">
        <f t="shared" si="124"/>
        <v/>
      </c>
      <c r="AB82" s="56" t="str">
        <f t="shared" si="16"/>
        <v/>
      </c>
      <c r="AC82" s="66" t="str">
        <f t="shared" si="125"/>
        <v/>
      </c>
      <c r="AD82" s="58" t="str">
        <f t="shared" si="126"/>
        <v/>
      </c>
      <c r="AE82" s="67" t="str">
        <f t="shared" si="127"/>
        <v/>
      </c>
      <c r="AF82" s="60" t="str">
        <f t="shared" si="128"/>
        <v/>
      </c>
      <c r="AG82" s="60" t="str">
        <f t="shared" si="129"/>
        <v/>
      </c>
      <c r="AH82" s="68" t="str">
        <f t="shared" si="130"/>
        <v/>
      </c>
      <c r="AI82" s="69" t="str">
        <f t="shared" si="23"/>
        <v/>
      </c>
      <c r="AJ82" s="63" t="str">
        <f t="shared" si="131"/>
        <v/>
      </c>
      <c r="AK82" s="63" t="str">
        <f t="shared" si="132"/>
        <v/>
      </c>
      <c r="AL82" s="63" t="str">
        <f t="shared" si="133"/>
        <v/>
      </c>
      <c r="AM82" s="63" t="str">
        <f t="shared" si="134"/>
        <v/>
      </c>
      <c r="AN82" s="63" t="str">
        <f t="shared" si="135"/>
        <v/>
      </c>
    </row>
    <row r="83" spans="3:40" ht="24.5" outlineLevel="1" thickTop="1" thickBot="1" x14ac:dyDescent="0.55000000000000004">
      <c r="C83" s="124"/>
      <c r="D83" s="125"/>
      <c r="E83" s="51"/>
      <c r="F83" s="52"/>
      <c r="G83" s="52"/>
      <c r="H83" s="51"/>
      <c r="I83" s="51"/>
      <c r="J83" s="53"/>
      <c r="K83" s="53"/>
      <c r="L83" s="54" t="str">
        <f t="shared" si="114"/>
        <v/>
      </c>
      <c r="M83" s="55" t="str">
        <f t="shared" si="115"/>
        <v/>
      </c>
      <c r="N83" s="56" t="str">
        <f t="shared" si="2"/>
        <v/>
      </c>
      <c r="O83" s="57" t="str">
        <f t="shared" si="116"/>
        <v/>
      </c>
      <c r="P83" s="58" t="str">
        <f t="shared" si="4"/>
        <v/>
      </c>
      <c r="Q83" s="59" t="str">
        <f t="shared" si="117"/>
        <v/>
      </c>
      <c r="R83" s="60" t="str">
        <f t="shared" si="6"/>
        <v/>
      </c>
      <c r="S83" s="55" t="str">
        <f t="shared" si="118"/>
        <v/>
      </c>
      <c r="T83" s="61" t="str">
        <f t="shared" si="119"/>
        <v/>
      </c>
      <c r="U83" s="62" t="str">
        <f t="shared" si="9"/>
        <v/>
      </c>
      <c r="V83" s="63" t="str">
        <f t="shared" si="120"/>
        <v/>
      </c>
      <c r="W83" s="64" t="str">
        <f t="shared" si="11"/>
        <v/>
      </c>
      <c r="X83" s="63" t="str">
        <f t="shared" si="121"/>
        <v/>
      </c>
      <c r="Y83" s="63" t="str">
        <f t="shared" si="122"/>
        <v/>
      </c>
      <c r="Z83" s="55" t="str">
        <f t="shared" si="123"/>
        <v/>
      </c>
      <c r="AA83" s="65" t="str">
        <f t="shared" si="124"/>
        <v/>
      </c>
      <c r="AB83" s="56" t="str">
        <f t="shared" si="16"/>
        <v/>
      </c>
      <c r="AC83" s="66" t="str">
        <f t="shared" si="125"/>
        <v/>
      </c>
      <c r="AD83" s="58" t="str">
        <f t="shared" si="126"/>
        <v/>
      </c>
      <c r="AE83" s="67" t="str">
        <f t="shared" si="127"/>
        <v/>
      </c>
      <c r="AF83" s="60" t="str">
        <f t="shared" si="128"/>
        <v/>
      </c>
      <c r="AG83" s="60" t="str">
        <f t="shared" si="129"/>
        <v/>
      </c>
      <c r="AH83" s="68" t="str">
        <f t="shared" si="130"/>
        <v/>
      </c>
      <c r="AI83" s="69" t="str">
        <f t="shared" si="23"/>
        <v/>
      </c>
      <c r="AJ83" s="63" t="str">
        <f t="shared" si="131"/>
        <v/>
      </c>
      <c r="AK83" s="63" t="str">
        <f t="shared" si="132"/>
        <v/>
      </c>
      <c r="AL83" s="63" t="str">
        <f t="shared" si="133"/>
        <v/>
      </c>
      <c r="AM83" s="63" t="str">
        <f t="shared" si="134"/>
        <v/>
      </c>
      <c r="AN83" s="63" t="str">
        <f t="shared" si="135"/>
        <v/>
      </c>
    </row>
    <row r="84" spans="3:40" ht="24.5" outlineLevel="1" thickTop="1" thickBot="1" x14ac:dyDescent="0.55000000000000004">
      <c r="C84" s="124"/>
      <c r="D84" s="125"/>
      <c r="E84" s="51"/>
      <c r="F84" s="52"/>
      <c r="G84" s="52"/>
      <c r="H84" s="51"/>
      <c r="I84" s="51"/>
      <c r="J84" s="53"/>
      <c r="K84" s="53"/>
      <c r="L84" s="54" t="str">
        <f t="shared" si="114"/>
        <v/>
      </c>
      <c r="M84" s="55" t="str">
        <f t="shared" si="115"/>
        <v/>
      </c>
      <c r="N84" s="56" t="str">
        <f t="shared" si="2"/>
        <v/>
      </c>
      <c r="O84" s="57" t="str">
        <f t="shared" si="116"/>
        <v/>
      </c>
      <c r="P84" s="58" t="str">
        <f t="shared" si="4"/>
        <v/>
      </c>
      <c r="Q84" s="59" t="str">
        <f t="shared" si="117"/>
        <v/>
      </c>
      <c r="R84" s="60" t="str">
        <f t="shared" si="6"/>
        <v/>
      </c>
      <c r="S84" s="55" t="str">
        <f t="shared" si="118"/>
        <v/>
      </c>
      <c r="T84" s="61" t="str">
        <f t="shared" si="119"/>
        <v/>
      </c>
      <c r="U84" s="62" t="str">
        <f t="shared" si="9"/>
        <v/>
      </c>
      <c r="V84" s="63" t="str">
        <f t="shared" si="120"/>
        <v/>
      </c>
      <c r="W84" s="64" t="str">
        <f t="shared" si="11"/>
        <v/>
      </c>
      <c r="X84" s="63" t="str">
        <f t="shared" si="121"/>
        <v/>
      </c>
      <c r="Y84" s="63" t="str">
        <f t="shared" si="122"/>
        <v/>
      </c>
      <c r="Z84" s="55" t="str">
        <f t="shared" si="123"/>
        <v/>
      </c>
      <c r="AA84" s="65" t="str">
        <f t="shared" si="124"/>
        <v/>
      </c>
      <c r="AB84" s="56" t="str">
        <f t="shared" si="16"/>
        <v/>
      </c>
      <c r="AC84" s="66" t="str">
        <f t="shared" si="125"/>
        <v/>
      </c>
      <c r="AD84" s="58" t="str">
        <f t="shared" si="126"/>
        <v/>
      </c>
      <c r="AE84" s="67" t="str">
        <f t="shared" si="127"/>
        <v/>
      </c>
      <c r="AF84" s="60" t="str">
        <f t="shared" si="128"/>
        <v/>
      </c>
      <c r="AG84" s="60" t="str">
        <f t="shared" si="129"/>
        <v/>
      </c>
      <c r="AH84" s="68" t="str">
        <f t="shared" si="130"/>
        <v/>
      </c>
      <c r="AI84" s="69" t="str">
        <f t="shared" si="23"/>
        <v/>
      </c>
      <c r="AJ84" s="63" t="str">
        <f t="shared" si="131"/>
        <v/>
      </c>
      <c r="AK84" s="63" t="str">
        <f t="shared" si="132"/>
        <v/>
      </c>
      <c r="AL84" s="63" t="str">
        <f t="shared" si="133"/>
        <v/>
      </c>
      <c r="AM84" s="63" t="str">
        <f t="shared" si="134"/>
        <v/>
      </c>
      <c r="AN84" s="63" t="str">
        <f t="shared" si="135"/>
        <v/>
      </c>
    </row>
    <row r="85" spans="3:40" ht="24.5" outlineLevel="1" thickTop="1" thickBot="1" x14ac:dyDescent="0.55000000000000004">
      <c r="C85" s="124"/>
      <c r="D85" s="125"/>
      <c r="E85" s="51"/>
      <c r="F85" s="52"/>
      <c r="G85" s="52"/>
      <c r="H85" s="51"/>
      <c r="I85" s="51"/>
      <c r="J85" s="53"/>
      <c r="K85" s="53"/>
      <c r="L85" s="54" t="str">
        <f t="shared" si="114"/>
        <v/>
      </c>
      <c r="M85" s="55" t="str">
        <f t="shared" si="115"/>
        <v/>
      </c>
      <c r="N85" s="56" t="str">
        <f t="shared" si="2"/>
        <v/>
      </c>
      <c r="O85" s="57" t="str">
        <f t="shared" si="116"/>
        <v/>
      </c>
      <c r="P85" s="58" t="str">
        <f t="shared" si="4"/>
        <v/>
      </c>
      <c r="Q85" s="59" t="str">
        <f t="shared" si="117"/>
        <v/>
      </c>
      <c r="R85" s="60" t="str">
        <f t="shared" si="6"/>
        <v/>
      </c>
      <c r="S85" s="55" t="str">
        <f t="shared" si="118"/>
        <v/>
      </c>
      <c r="T85" s="61" t="str">
        <f t="shared" si="119"/>
        <v/>
      </c>
      <c r="U85" s="62" t="str">
        <f t="shared" si="9"/>
        <v/>
      </c>
      <c r="V85" s="63" t="str">
        <f t="shared" si="120"/>
        <v/>
      </c>
      <c r="W85" s="64" t="str">
        <f t="shared" si="11"/>
        <v/>
      </c>
      <c r="X85" s="63" t="str">
        <f t="shared" si="121"/>
        <v/>
      </c>
      <c r="Y85" s="63" t="str">
        <f t="shared" si="122"/>
        <v/>
      </c>
      <c r="Z85" s="55" t="str">
        <f t="shared" si="123"/>
        <v/>
      </c>
      <c r="AA85" s="65" t="str">
        <f t="shared" si="124"/>
        <v/>
      </c>
      <c r="AB85" s="56" t="str">
        <f t="shared" si="16"/>
        <v/>
      </c>
      <c r="AC85" s="66" t="str">
        <f t="shared" si="125"/>
        <v/>
      </c>
      <c r="AD85" s="58" t="str">
        <f t="shared" si="126"/>
        <v/>
      </c>
      <c r="AE85" s="67" t="str">
        <f t="shared" si="127"/>
        <v/>
      </c>
      <c r="AF85" s="60" t="str">
        <f t="shared" si="128"/>
        <v/>
      </c>
      <c r="AG85" s="60" t="str">
        <f t="shared" si="129"/>
        <v/>
      </c>
      <c r="AH85" s="68" t="str">
        <f t="shared" si="130"/>
        <v/>
      </c>
      <c r="AI85" s="69" t="str">
        <f t="shared" si="23"/>
        <v/>
      </c>
      <c r="AJ85" s="63" t="str">
        <f t="shared" si="131"/>
        <v/>
      </c>
      <c r="AK85" s="63" t="str">
        <f t="shared" si="132"/>
        <v/>
      </c>
      <c r="AL85" s="63" t="str">
        <f t="shared" si="133"/>
        <v/>
      </c>
      <c r="AM85" s="63" t="str">
        <f t="shared" si="134"/>
        <v/>
      </c>
      <c r="AN85" s="63" t="str">
        <f t="shared" si="135"/>
        <v/>
      </c>
    </row>
    <row r="86" spans="3:40" ht="24.5" outlineLevel="1" thickTop="1" thickBot="1" x14ac:dyDescent="0.55000000000000004">
      <c r="C86" s="124"/>
      <c r="D86" s="125"/>
      <c r="E86" s="51"/>
      <c r="F86" s="52"/>
      <c r="G86" s="52"/>
      <c r="H86" s="51"/>
      <c r="I86" s="51"/>
      <c r="J86" s="53"/>
      <c r="K86" s="53"/>
      <c r="L86" s="54" t="str">
        <f t="shared" si="114"/>
        <v/>
      </c>
      <c r="M86" s="55" t="str">
        <f t="shared" si="115"/>
        <v/>
      </c>
      <c r="N86" s="56" t="str">
        <f t="shared" si="2"/>
        <v/>
      </c>
      <c r="O86" s="57" t="str">
        <f t="shared" si="116"/>
        <v/>
      </c>
      <c r="P86" s="58" t="str">
        <f t="shared" si="4"/>
        <v/>
      </c>
      <c r="Q86" s="59" t="str">
        <f t="shared" si="117"/>
        <v/>
      </c>
      <c r="R86" s="60" t="str">
        <f t="shared" si="6"/>
        <v/>
      </c>
      <c r="S86" s="55" t="str">
        <f t="shared" si="118"/>
        <v/>
      </c>
      <c r="T86" s="61" t="str">
        <f t="shared" si="119"/>
        <v/>
      </c>
      <c r="U86" s="62" t="str">
        <f t="shared" si="9"/>
        <v/>
      </c>
      <c r="V86" s="63" t="str">
        <f t="shared" si="120"/>
        <v/>
      </c>
      <c r="W86" s="64" t="str">
        <f t="shared" si="11"/>
        <v/>
      </c>
      <c r="X86" s="63" t="str">
        <f t="shared" si="121"/>
        <v/>
      </c>
      <c r="Y86" s="63" t="str">
        <f t="shared" si="122"/>
        <v/>
      </c>
      <c r="Z86" s="55" t="str">
        <f t="shared" si="123"/>
        <v/>
      </c>
      <c r="AA86" s="65" t="str">
        <f t="shared" si="124"/>
        <v/>
      </c>
      <c r="AB86" s="56" t="str">
        <f t="shared" si="16"/>
        <v/>
      </c>
      <c r="AC86" s="66" t="str">
        <f t="shared" si="125"/>
        <v/>
      </c>
      <c r="AD86" s="58" t="str">
        <f t="shared" si="126"/>
        <v/>
      </c>
      <c r="AE86" s="67" t="str">
        <f t="shared" si="127"/>
        <v/>
      </c>
      <c r="AF86" s="60" t="str">
        <f t="shared" si="128"/>
        <v/>
      </c>
      <c r="AG86" s="60" t="str">
        <f t="shared" si="129"/>
        <v/>
      </c>
      <c r="AH86" s="68" t="str">
        <f t="shared" si="130"/>
        <v/>
      </c>
      <c r="AI86" s="69" t="str">
        <f t="shared" si="23"/>
        <v/>
      </c>
      <c r="AJ86" s="63" t="str">
        <f t="shared" si="131"/>
        <v/>
      </c>
      <c r="AK86" s="63" t="str">
        <f t="shared" si="132"/>
        <v/>
      </c>
      <c r="AL86" s="63" t="str">
        <f t="shared" si="133"/>
        <v/>
      </c>
      <c r="AM86" s="63" t="str">
        <f t="shared" si="134"/>
        <v/>
      </c>
      <c r="AN86" s="63" t="str">
        <f t="shared" si="135"/>
        <v/>
      </c>
    </row>
    <row r="87" spans="3:40" ht="24.5" outlineLevel="1" thickTop="1" thickBot="1" x14ac:dyDescent="0.55000000000000004">
      <c r="C87" s="124"/>
      <c r="D87" s="125"/>
      <c r="E87" s="51"/>
      <c r="F87" s="52"/>
      <c r="G87" s="52"/>
      <c r="H87" s="51"/>
      <c r="I87" s="51"/>
      <c r="J87" s="53"/>
      <c r="K87" s="53"/>
      <c r="L87" s="54" t="str">
        <f t="shared" si="114"/>
        <v/>
      </c>
      <c r="M87" s="55" t="str">
        <f t="shared" si="115"/>
        <v/>
      </c>
      <c r="N87" s="56" t="str">
        <f t="shared" si="2"/>
        <v/>
      </c>
      <c r="O87" s="57" t="str">
        <f t="shared" si="116"/>
        <v/>
      </c>
      <c r="P87" s="58" t="str">
        <f t="shared" si="4"/>
        <v/>
      </c>
      <c r="Q87" s="59" t="str">
        <f t="shared" si="117"/>
        <v/>
      </c>
      <c r="R87" s="60" t="str">
        <f t="shared" si="6"/>
        <v/>
      </c>
      <c r="S87" s="55" t="str">
        <f t="shared" si="118"/>
        <v/>
      </c>
      <c r="T87" s="61" t="str">
        <f t="shared" si="119"/>
        <v/>
      </c>
      <c r="U87" s="62" t="str">
        <f t="shared" si="9"/>
        <v/>
      </c>
      <c r="V87" s="63" t="str">
        <f t="shared" si="120"/>
        <v/>
      </c>
      <c r="W87" s="64" t="str">
        <f t="shared" si="11"/>
        <v/>
      </c>
      <c r="X87" s="63" t="str">
        <f t="shared" si="121"/>
        <v/>
      </c>
      <c r="Y87" s="63" t="str">
        <f t="shared" si="122"/>
        <v/>
      </c>
      <c r="Z87" s="55" t="str">
        <f t="shared" si="123"/>
        <v/>
      </c>
      <c r="AA87" s="65" t="str">
        <f t="shared" si="124"/>
        <v/>
      </c>
      <c r="AB87" s="56" t="str">
        <f t="shared" si="16"/>
        <v/>
      </c>
      <c r="AC87" s="66" t="str">
        <f t="shared" si="125"/>
        <v/>
      </c>
      <c r="AD87" s="58" t="str">
        <f t="shared" si="126"/>
        <v/>
      </c>
      <c r="AE87" s="67" t="str">
        <f t="shared" si="127"/>
        <v/>
      </c>
      <c r="AF87" s="60" t="str">
        <f t="shared" si="128"/>
        <v/>
      </c>
      <c r="AG87" s="60" t="str">
        <f t="shared" si="129"/>
        <v/>
      </c>
      <c r="AH87" s="68" t="str">
        <f t="shared" si="130"/>
        <v/>
      </c>
      <c r="AI87" s="69" t="str">
        <f t="shared" si="23"/>
        <v/>
      </c>
      <c r="AJ87" s="63" t="str">
        <f t="shared" si="131"/>
        <v/>
      </c>
      <c r="AK87" s="63" t="str">
        <f t="shared" si="132"/>
        <v/>
      </c>
      <c r="AL87" s="63" t="str">
        <f t="shared" si="133"/>
        <v/>
      </c>
      <c r="AM87" s="63" t="str">
        <f t="shared" si="134"/>
        <v/>
      </c>
      <c r="AN87" s="63" t="str">
        <f t="shared" si="135"/>
        <v/>
      </c>
    </row>
    <row r="88" spans="3:40" ht="24.5" outlineLevel="1" thickTop="1" thickBot="1" x14ac:dyDescent="0.55000000000000004">
      <c r="C88" s="124"/>
      <c r="D88" s="125"/>
      <c r="E88" s="51"/>
      <c r="F88" s="52"/>
      <c r="G88" s="52"/>
      <c r="H88" s="51"/>
      <c r="I88" s="51"/>
      <c r="J88" s="53"/>
      <c r="K88" s="53"/>
      <c r="L88" s="54" t="str">
        <f t="shared" si="114"/>
        <v/>
      </c>
      <c r="M88" s="55" t="str">
        <f t="shared" si="115"/>
        <v/>
      </c>
      <c r="N88" s="56" t="str">
        <f t="shared" si="2"/>
        <v/>
      </c>
      <c r="O88" s="57" t="str">
        <f t="shared" si="116"/>
        <v/>
      </c>
      <c r="P88" s="58" t="str">
        <f t="shared" si="4"/>
        <v/>
      </c>
      <c r="Q88" s="59" t="str">
        <f t="shared" si="117"/>
        <v/>
      </c>
      <c r="R88" s="60" t="str">
        <f t="shared" si="6"/>
        <v/>
      </c>
      <c r="S88" s="55" t="str">
        <f t="shared" si="118"/>
        <v/>
      </c>
      <c r="T88" s="61" t="str">
        <f t="shared" si="119"/>
        <v/>
      </c>
      <c r="U88" s="62" t="str">
        <f t="shared" si="9"/>
        <v/>
      </c>
      <c r="V88" s="63" t="str">
        <f t="shared" si="120"/>
        <v/>
      </c>
      <c r="W88" s="64" t="str">
        <f t="shared" si="11"/>
        <v/>
      </c>
      <c r="X88" s="63" t="str">
        <f t="shared" si="121"/>
        <v/>
      </c>
      <c r="Y88" s="63" t="str">
        <f t="shared" si="122"/>
        <v/>
      </c>
      <c r="Z88" s="55" t="str">
        <f t="shared" si="123"/>
        <v/>
      </c>
      <c r="AA88" s="65" t="str">
        <f t="shared" si="124"/>
        <v/>
      </c>
      <c r="AB88" s="56" t="str">
        <f t="shared" si="16"/>
        <v/>
      </c>
      <c r="AC88" s="66" t="str">
        <f t="shared" si="125"/>
        <v/>
      </c>
      <c r="AD88" s="58" t="str">
        <f t="shared" si="126"/>
        <v/>
      </c>
      <c r="AE88" s="67" t="str">
        <f t="shared" si="127"/>
        <v/>
      </c>
      <c r="AF88" s="60" t="str">
        <f t="shared" si="128"/>
        <v/>
      </c>
      <c r="AG88" s="60" t="str">
        <f t="shared" si="129"/>
        <v/>
      </c>
      <c r="AH88" s="68" t="str">
        <f t="shared" si="130"/>
        <v/>
      </c>
      <c r="AI88" s="69" t="str">
        <f t="shared" si="23"/>
        <v/>
      </c>
      <c r="AJ88" s="63" t="str">
        <f t="shared" si="131"/>
        <v/>
      </c>
      <c r="AK88" s="63" t="str">
        <f t="shared" si="132"/>
        <v/>
      </c>
      <c r="AL88" s="63" t="str">
        <f t="shared" si="133"/>
        <v/>
      </c>
      <c r="AM88" s="63" t="str">
        <f t="shared" si="134"/>
        <v/>
      </c>
      <c r="AN88" s="63" t="str">
        <f t="shared" si="135"/>
        <v/>
      </c>
    </row>
    <row r="89" spans="3:40" ht="24.5" outlineLevel="1" thickTop="1" thickBot="1" x14ac:dyDescent="0.55000000000000004">
      <c r="C89" s="124"/>
      <c r="D89" s="125"/>
      <c r="E89" s="51"/>
      <c r="F89" s="52"/>
      <c r="G89" s="52"/>
      <c r="H89" s="51"/>
      <c r="I89" s="51"/>
      <c r="J89" s="53"/>
      <c r="K89" s="53"/>
      <c r="L89" s="54" t="str">
        <f t="shared" si="114"/>
        <v/>
      </c>
      <c r="M89" s="55" t="str">
        <f t="shared" si="115"/>
        <v/>
      </c>
      <c r="N89" s="56" t="str">
        <f t="shared" si="2"/>
        <v/>
      </c>
      <c r="O89" s="57" t="str">
        <f t="shared" si="116"/>
        <v/>
      </c>
      <c r="P89" s="58" t="str">
        <f t="shared" si="4"/>
        <v/>
      </c>
      <c r="Q89" s="59" t="str">
        <f t="shared" si="117"/>
        <v/>
      </c>
      <c r="R89" s="60" t="str">
        <f t="shared" si="6"/>
        <v/>
      </c>
      <c r="S89" s="55" t="str">
        <f t="shared" si="118"/>
        <v/>
      </c>
      <c r="T89" s="61" t="str">
        <f t="shared" si="119"/>
        <v/>
      </c>
      <c r="U89" s="62" t="str">
        <f t="shared" si="9"/>
        <v/>
      </c>
      <c r="V89" s="63" t="str">
        <f t="shared" si="120"/>
        <v/>
      </c>
      <c r="W89" s="64" t="str">
        <f t="shared" si="11"/>
        <v/>
      </c>
      <c r="X89" s="63" t="str">
        <f t="shared" si="121"/>
        <v/>
      </c>
      <c r="Y89" s="63" t="str">
        <f t="shared" si="122"/>
        <v/>
      </c>
      <c r="Z89" s="55" t="str">
        <f t="shared" si="123"/>
        <v/>
      </c>
      <c r="AA89" s="65" t="str">
        <f t="shared" si="124"/>
        <v/>
      </c>
      <c r="AB89" s="56" t="str">
        <f t="shared" si="16"/>
        <v/>
      </c>
      <c r="AC89" s="66" t="str">
        <f t="shared" si="125"/>
        <v/>
      </c>
      <c r="AD89" s="58" t="str">
        <f t="shared" si="126"/>
        <v/>
      </c>
      <c r="AE89" s="67" t="str">
        <f t="shared" si="127"/>
        <v/>
      </c>
      <c r="AF89" s="60" t="str">
        <f t="shared" si="128"/>
        <v/>
      </c>
      <c r="AG89" s="60" t="str">
        <f t="shared" si="129"/>
        <v/>
      </c>
      <c r="AH89" s="68" t="str">
        <f t="shared" si="130"/>
        <v/>
      </c>
      <c r="AI89" s="69" t="str">
        <f t="shared" si="23"/>
        <v/>
      </c>
      <c r="AJ89" s="63" t="str">
        <f t="shared" si="131"/>
        <v/>
      </c>
      <c r="AK89" s="63" t="str">
        <f t="shared" si="132"/>
        <v/>
      </c>
      <c r="AL89" s="63" t="str">
        <f t="shared" si="133"/>
        <v/>
      </c>
      <c r="AM89" s="63" t="str">
        <f t="shared" si="134"/>
        <v/>
      </c>
      <c r="AN89" s="63" t="str">
        <f t="shared" si="135"/>
        <v/>
      </c>
    </row>
    <row r="90" spans="3:40" ht="24.5" outlineLevel="1" thickTop="1" thickBot="1" x14ac:dyDescent="0.55000000000000004">
      <c r="C90" s="124"/>
      <c r="D90" s="125"/>
      <c r="E90" s="51"/>
      <c r="F90" s="52"/>
      <c r="G90" s="52"/>
      <c r="H90" s="51"/>
      <c r="I90" s="51"/>
      <c r="J90" s="53"/>
      <c r="K90" s="53"/>
      <c r="L90" s="54" t="str">
        <f t="shared" si="114"/>
        <v/>
      </c>
      <c r="M90" s="55" t="str">
        <f t="shared" si="115"/>
        <v/>
      </c>
      <c r="N90" s="56" t="str">
        <f t="shared" si="2"/>
        <v/>
      </c>
      <c r="O90" s="57" t="str">
        <f t="shared" si="116"/>
        <v/>
      </c>
      <c r="P90" s="58" t="str">
        <f t="shared" si="4"/>
        <v/>
      </c>
      <c r="Q90" s="59" t="str">
        <f t="shared" si="117"/>
        <v/>
      </c>
      <c r="R90" s="60" t="str">
        <f t="shared" si="6"/>
        <v/>
      </c>
      <c r="S90" s="55" t="str">
        <f t="shared" si="118"/>
        <v/>
      </c>
      <c r="T90" s="61" t="str">
        <f t="shared" si="119"/>
        <v/>
      </c>
      <c r="U90" s="62" t="str">
        <f t="shared" si="9"/>
        <v/>
      </c>
      <c r="V90" s="63" t="str">
        <f t="shared" si="120"/>
        <v/>
      </c>
      <c r="W90" s="64" t="str">
        <f t="shared" si="11"/>
        <v/>
      </c>
      <c r="X90" s="63" t="str">
        <f t="shared" si="121"/>
        <v/>
      </c>
      <c r="Y90" s="63" t="str">
        <f t="shared" si="122"/>
        <v/>
      </c>
      <c r="Z90" s="55" t="str">
        <f t="shared" si="123"/>
        <v/>
      </c>
      <c r="AA90" s="65" t="str">
        <f t="shared" si="124"/>
        <v/>
      </c>
      <c r="AB90" s="56" t="str">
        <f t="shared" si="16"/>
        <v/>
      </c>
      <c r="AC90" s="66" t="str">
        <f t="shared" si="125"/>
        <v/>
      </c>
      <c r="AD90" s="58" t="str">
        <f t="shared" si="126"/>
        <v/>
      </c>
      <c r="AE90" s="67" t="str">
        <f t="shared" si="127"/>
        <v/>
      </c>
      <c r="AF90" s="60" t="str">
        <f t="shared" si="128"/>
        <v/>
      </c>
      <c r="AG90" s="60" t="str">
        <f t="shared" si="129"/>
        <v/>
      </c>
      <c r="AH90" s="68" t="str">
        <f t="shared" si="130"/>
        <v/>
      </c>
      <c r="AI90" s="69" t="str">
        <f t="shared" si="23"/>
        <v/>
      </c>
      <c r="AJ90" s="63" t="str">
        <f t="shared" si="131"/>
        <v/>
      </c>
      <c r="AK90" s="63" t="str">
        <f t="shared" si="132"/>
        <v/>
      </c>
      <c r="AL90" s="63" t="str">
        <f t="shared" si="133"/>
        <v/>
      </c>
      <c r="AM90" s="63" t="str">
        <f t="shared" si="134"/>
        <v/>
      </c>
      <c r="AN90" s="63" t="str">
        <f t="shared" si="135"/>
        <v/>
      </c>
    </row>
    <row r="91" spans="3:40" ht="24.5" outlineLevel="1" thickTop="1" thickBot="1" x14ac:dyDescent="0.55000000000000004">
      <c r="C91" s="124"/>
      <c r="D91" s="125"/>
      <c r="E91" s="51"/>
      <c r="F91" s="52"/>
      <c r="G91" s="52"/>
      <c r="H91" s="51"/>
      <c r="I91" s="51"/>
      <c r="J91" s="53"/>
      <c r="K91" s="53"/>
      <c r="L91" s="54" t="str">
        <f t="shared" si="114"/>
        <v/>
      </c>
      <c r="M91" s="55" t="str">
        <f t="shared" si="115"/>
        <v/>
      </c>
      <c r="N91" s="56" t="str">
        <f t="shared" si="2"/>
        <v/>
      </c>
      <c r="O91" s="57" t="str">
        <f t="shared" si="116"/>
        <v/>
      </c>
      <c r="P91" s="58" t="str">
        <f t="shared" si="4"/>
        <v/>
      </c>
      <c r="Q91" s="59" t="str">
        <f t="shared" si="117"/>
        <v/>
      </c>
      <c r="R91" s="60" t="str">
        <f t="shared" si="6"/>
        <v/>
      </c>
      <c r="S91" s="55" t="str">
        <f t="shared" si="118"/>
        <v/>
      </c>
      <c r="T91" s="61" t="str">
        <f t="shared" si="119"/>
        <v/>
      </c>
      <c r="U91" s="62" t="str">
        <f t="shared" si="9"/>
        <v/>
      </c>
      <c r="V91" s="63" t="str">
        <f t="shared" si="120"/>
        <v/>
      </c>
      <c r="W91" s="64" t="str">
        <f t="shared" si="11"/>
        <v/>
      </c>
      <c r="X91" s="63" t="str">
        <f t="shared" si="121"/>
        <v/>
      </c>
      <c r="Y91" s="63" t="str">
        <f t="shared" si="122"/>
        <v/>
      </c>
      <c r="Z91" s="55" t="str">
        <f t="shared" si="123"/>
        <v/>
      </c>
      <c r="AA91" s="65" t="str">
        <f t="shared" si="124"/>
        <v/>
      </c>
      <c r="AB91" s="56" t="str">
        <f t="shared" si="16"/>
        <v/>
      </c>
      <c r="AC91" s="66" t="str">
        <f t="shared" si="125"/>
        <v/>
      </c>
      <c r="AD91" s="58" t="str">
        <f t="shared" si="126"/>
        <v/>
      </c>
      <c r="AE91" s="67" t="str">
        <f t="shared" si="127"/>
        <v/>
      </c>
      <c r="AF91" s="60" t="str">
        <f t="shared" si="128"/>
        <v/>
      </c>
      <c r="AG91" s="60" t="str">
        <f t="shared" si="129"/>
        <v/>
      </c>
      <c r="AH91" s="68" t="str">
        <f t="shared" si="130"/>
        <v/>
      </c>
      <c r="AI91" s="69" t="str">
        <f t="shared" si="23"/>
        <v/>
      </c>
      <c r="AJ91" s="63" t="str">
        <f t="shared" si="131"/>
        <v/>
      </c>
      <c r="AK91" s="63" t="str">
        <f t="shared" si="132"/>
        <v/>
      </c>
      <c r="AL91" s="63" t="str">
        <f t="shared" si="133"/>
        <v/>
      </c>
      <c r="AM91" s="63" t="str">
        <f t="shared" si="134"/>
        <v/>
      </c>
      <c r="AN91" s="63" t="str">
        <f t="shared" si="135"/>
        <v/>
      </c>
    </row>
    <row r="92" spans="3:40" ht="24.5" outlineLevel="1" thickTop="1" thickBot="1" x14ac:dyDescent="0.55000000000000004">
      <c r="C92" s="124"/>
      <c r="D92" s="125"/>
      <c r="E92" s="51"/>
      <c r="F92" s="52"/>
      <c r="G92" s="52"/>
      <c r="H92" s="51"/>
      <c r="I92" s="51"/>
      <c r="J92" s="53"/>
      <c r="K92" s="53"/>
      <c r="L92" s="54" t="str">
        <f t="shared" si="114"/>
        <v/>
      </c>
      <c r="M92" s="55" t="str">
        <f t="shared" si="115"/>
        <v/>
      </c>
      <c r="N92" s="56" t="str">
        <f t="shared" si="2"/>
        <v/>
      </c>
      <c r="O92" s="57" t="str">
        <f t="shared" si="116"/>
        <v/>
      </c>
      <c r="P92" s="58" t="str">
        <f t="shared" si="4"/>
        <v/>
      </c>
      <c r="Q92" s="59" t="str">
        <f t="shared" si="117"/>
        <v/>
      </c>
      <c r="R92" s="60" t="str">
        <f t="shared" si="6"/>
        <v/>
      </c>
      <c r="S92" s="55" t="str">
        <f t="shared" si="118"/>
        <v/>
      </c>
      <c r="T92" s="61" t="str">
        <f t="shared" si="119"/>
        <v/>
      </c>
      <c r="U92" s="62" t="str">
        <f t="shared" si="9"/>
        <v/>
      </c>
      <c r="V92" s="63" t="str">
        <f t="shared" si="120"/>
        <v/>
      </c>
      <c r="W92" s="64" t="str">
        <f t="shared" si="11"/>
        <v/>
      </c>
      <c r="X92" s="63" t="str">
        <f t="shared" si="121"/>
        <v/>
      </c>
      <c r="Y92" s="63" t="str">
        <f t="shared" si="122"/>
        <v/>
      </c>
      <c r="Z92" s="55" t="str">
        <f t="shared" si="123"/>
        <v/>
      </c>
      <c r="AA92" s="65" t="str">
        <f t="shared" si="124"/>
        <v/>
      </c>
      <c r="AB92" s="56" t="str">
        <f t="shared" si="16"/>
        <v/>
      </c>
      <c r="AC92" s="66" t="str">
        <f t="shared" si="125"/>
        <v/>
      </c>
      <c r="AD92" s="58" t="str">
        <f t="shared" si="126"/>
        <v/>
      </c>
      <c r="AE92" s="67" t="str">
        <f t="shared" si="127"/>
        <v/>
      </c>
      <c r="AF92" s="60" t="str">
        <f t="shared" si="128"/>
        <v/>
      </c>
      <c r="AG92" s="60" t="str">
        <f t="shared" si="129"/>
        <v/>
      </c>
      <c r="AH92" s="68" t="str">
        <f t="shared" si="130"/>
        <v/>
      </c>
      <c r="AI92" s="69" t="str">
        <f t="shared" si="23"/>
        <v/>
      </c>
      <c r="AJ92" s="63" t="str">
        <f t="shared" si="131"/>
        <v/>
      </c>
      <c r="AK92" s="63" t="str">
        <f t="shared" si="132"/>
        <v/>
      </c>
      <c r="AL92" s="63" t="str">
        <f t="shared" si="133"/>
        <v/>
      </c>
      <c r="AM92" s="63" t="str">
        <f t="shared" si="134"/>
        <v/>
      </c>
      <c r="AN92" s="63" t="str">
        <f t="shared" si="135"/>
        <v/>
      </c>
    </row>
    <row r="93" spans="3:40" ht="24.5" outlineLevel="1" thickTop="1" thickBot="1" x14ac:dyDescent="0.55000000000000004">
      <c r="C93" s="124"/>
      <c r="D93" s="125"/>
      <c r="E93" s="51"/>
      <c r="F93" s="52"/>
      <c r="G93" s="52"/>
      <c r="H93" s="51"/>
      <c r="I93" s="51"/>
      <c r="J93" s="53"/>
      <c r="K93" s="53"/>
      <c r="L93" s="54" t="str">
        <f t="shared" si="114"/>
        <v/>
      </c>
      <c r="M93" s="55" t="str">
        <f t="shared" si="115"/>
        <v/>
      </c>
      <c r="N93" s="56" t="str">
        <f t="shared" si="2"/>
        <v/>
      </c>
      <c r="O93" s="57" t="str">
        <f t="shared" si="116"/>
        <v/>
      </c>
      <c r="P93" s="58" t="str">
        <f t="shared" si="4"/>
        <v/>
      </c>
      <c r="Q93" s="59" t="str">
        <f t="shared" si="117"/>
        <v/>
      </c>
      <c r="R93" s="60" t="str">
        <f t="shared" si="6"/>
        <v/>
      </c>
      <c r="S93" s="55" t="str">
        <f t="shared" si="118"/>
        <v/>
      </c>
      <c r="T93" s="61" t="str">
        <f t="shared" si="119"/>
        <v/>
      </c>
      <c r="U93" s="62" t="str">
        <f t="shared" si="9"/>
        <v/>
      </c>
      <c r="V93" s="63" t="str">
        <f t="shared" si="120"/>
        <v/>
      </c>
      <c r="W93" s="64" t="str">
        <f t="shared" si="11"/>
        <v/>
      </c>
      <c r="X93" s="63" t="str">
        <f t="shared" si="121"/>
        <v/>
      </c>
      <c r="Y93" s="63" t="str">
        <f t="shared" si="122"/>
        <v/>
      </c>
      <c r="Z93" s="55" t="str">
        <f t="shared" si="123"/>
        <v/>
      </c>
      <c r="AA93" s="65" t="str">
        <f t="shared" si="124"/>
        <v/>
      </c>
      <c r="AB93" s="56" t="str">
        <f t="shared" si="16"/>
        <v/>
      </c>
      <c r="AC93" s="66" t="str">
        <f t="shared" si="125"/>
        <v/>
      </c>
      <c r="AD93" s="58" t="str">
        <f t="shared" si="126"/>
        <v/>
      </c>
      <c r="AE93" s="67" t="str">
        <f t="shared" si="127"/>
        <v/>
      </c>
      <c r="AF93" s="60" t="str">
        <f t="shared" si="128"/>
        <v/>
      </c>
      <c r="AG93" s="60" t="str">
        <f t="shared" si="129"/>
        <v/>
      </c>
      <c r="AH93" s="68" t="str">
        <f t="shared" si="130"/>
        <v/>
      </c>
      <c r="AI93" s="69" t="str">
        <f t="shared" si="23"/>
        <v/>
      </c>
      <c r="AJ93" s="63" t="str">
        <f t="shared" si="131"/>
        <v/>
      </c>
      <c r="AK93" s="63" t="str">
        <f t="shared" si="132"/>
        <v/>
      </c>
      <c r="AL93" s="63" t="str">
        <f t="shared" si="133"/>
        <v/>
      </c>
      <c r="AM93" s="63" t="str">
        <f t="shared" si="134"/>
        <v/>
      </c>
      <c r="AN93" s="63" t="str">
        <f t="shared" si="135"/>
        <v/>
      </c>
    </row>
    <row r="94" spans="3:40" ht="24.5" outlineLevel="1" thickTop="1" thickBot="1" x14ac:dyDescent="0.55000000000000004">
      <c r="C94" s="124"/>
      <c r="D94" s="125"/>
      <c r="E94" s="51"/>
      <c r="F94" s="52"/>
      <c r="G94" s="52"/>
      <c r="H94" s="51"/>
      <c r="I94" s="51"/>
      <c r="J94" s="53"/>
      <c r="K94" s="53"/>
      <c r="L94" s="54" t="str">
        <f t="shared" si="114"/>
        <v/>
      </c>
      <c r="M94" s="55" t="str">
        <f t="shared" si="115"/>
        <v/>
      </c>
      <c r="N94" s="56" t="str">
        <f t="shared" si="2"/>
        <v/>
      </c>
      <c r="O94" s="57" t="str">
        <f t="shared" si="116"/>
        <v/>
      </c>
      <c r="P94" s="58" t="str">
        <f t="shared" si="4"/>
        <v/>
      </c>
      <c r="Q94" s="59" t="str">
        <f t="shared" si="117"/>
        <v/>
      </c>
      <c r="R94" s="60" t="str">
        <f t="shared" si="6"/>
        <v/>
      </c>
      <c r="S94" s="55" t="str">
        <f t="shared" si="118"/>
        <v/>
      </c>
      <c r="T94" s="61" t="str">
        <f t="shared" si="119"/>
        <v/>
      </c>
      <c r="U94" s="62" t="str">
        <f t="shared" si="9"/>
        <v/>
      </c>
      <c r="V94" s="63" t="str">
        <f t="shared" si="120"/>
        <v/>
      </c>
      <c r="W94" s="64" t="str">
        <f t="shared" si="11"/>
        <v/>
      </c>
      <c r="X94" s="63" t="str">
        <f t="shared" si="121"/>
        <v/>
      </c>
      <c r="Y94" s="63" t="str">
        <f t="shared" si="122"/>
        <v/>
      </c>
      <c r="Z94" s="55" t="str">
        <f t="shared" si="123"/>
        <v/>
      </c>
      <c r="AA94" s="65" t="str">
        <f t="shared" si="124"/>
        <v/>
      </c>
      <c r="AB94" s="56" t="str">
        <f t="shared" si="16"/>
        <v/>
      </c>
      <c r="AC94" s="66" t="str">
        <f t="shared" si="125"/>
        <v/>
      </c>
      <c r="AD94" s="58" t="str">
        <f t="shared" si="126"/>
        <v/>
      </c>
      <c r="AE94" s="67" t="str">
        <f t="shared" si="127"/>
        <v/>
      </c>
      <c r="AF94" s="60" t="str">
        <f t="shared" si="128"/>
        <v/>
      </c>
      <c r="AG94" s="60" t="str">
        <f t="shared" si="129"/>
        <v/>
      </c>
      <c r="AH94" s="68" t="str">
        <f t="shared" si="130"/>
        <v/>
      </c>
      <c r="AI94" s="69" t="str">
        <f t="shared" si="23"/>
        <v/>
      </c>
      <c r="AJ94" s="63" t="str">
        <f t="shared" si="131"/>
        <v/>
      </c>
      <c r="AK94" s="63" t="str">
        <f t="shared" si="132"/>
        <v/>
      </c>
      <c r="AL94" s="63" t="str">
        <f t="shared" si="133"/>
        <v/>
      </c>
      <c r="AM94" s="63" t="str">
        <f t="shared" si="134"/>
        <v/>
      </c>
      <c r="AN94" s="63" t="str">
        <f t="shared" si="135"/>
        <v/>
      </c>
    </row>
    <row r="95" spans="3:40" ht="24.5" outlineLevel="1" thickTop="1" thickBot="1" x14ac:dyDescent="0.55000000000000004">
      <c r="C95" s="124"/>
      <c r="D95" s="125"/>
      <c r="E95" s="51"/>
      <c r="F95" s="52"/>
      <c r="G95" s="52"/>
      <c r="H95" s="51"/>
      <c r="I95" s="51"/>
      <c r="J95" s="53"/>
      <c r="K95" s="53"/>
      <c r="L95" s="54" t="str">
        <f t="shared" si="114"/>
        <v/>
      </c>
      <c r="M95" s="55" t="str">
        <f t="shared" si="115"/>
        <v/>
      </c>
      <c r="N95" s="56" t="str">
        <f t="shared" si="2"/>
        <v/>
      </c>
      <c r="O95" s="57" t="str">
        <f t="shared" si="116"/>
        <v/>
      </c>
      <c r="P95" s="58" t="str">
        <f t="shared" si="4"/>
        <v/>
      </c>
      <c r="Q95" s="59" t="str">
        <f t="shared" si="117"/>
        <v/>
      </c>
      <c r="R95" s="60" t="str">
        <f t="shared" si="6"/>
        <v/>
      </c>
      <c r="S95" s="55" t="str">
        <f t="shared" si="118"/>
        <v/>
      </c>
      <c r="T95" s="61" t="str">
        <f t="shared" si="119"/>
        <v/>
      </c>
      <c r="U95" s="62" t="str">
        <f t="shared" si="9"/>
        <v/>
      </c>
      <c r="V95" s="63" t="str">
        <f t="shared" si="120"/>
        <v/>
      </c>
      <c r="W95" s="64" t="str">
        <f t="shared" si="11"/>
        <v/>
      </c>
      <c r="X95" s="63" t="str">
        <f t="shared" si="121"/>
        <v/>
      </c>
      <c r="Y95" s="63" t="str">
        <f t="shared" si="122"/>
        <v/>
      </c>
      <c r="Z95" s="55" t="str">
        <f t="shared" si="123"/>
        <v/>
      </c>
      <c r="AA95" s="65" t="str">
        <f t="shared" si="124"/>
        <v/>
      </c>
      <c r="AB95" s="56" t="str">
        <f t="shared" si="16"/>
        <v/>
      </c>
      <c r="AC95" s="66" t="str">
        <f t="shared" si="125"/>
        <v/>
      </c>
      <c r="AD95" s="58" t="str">
        <f t="shared" si="126"/>
        <v/>
      </c>
      <c r="AE95" s="67" t="str">
        <f t="shared" si="127"/>
        <v/>
      </c>
      <c r="AF95" s="60" t="str">
        <f t="shared" si="128"/>
        <v/>
      </c>
      <c r="AG95" s="60" t="str">
        <f t="shared" si="129"/>
        <v/>
      </c>
      <c r="AH95" s="68" t="str">
        <f t="shared" si="130"/>
        <v/>
      </c>
      <c r="AI95" s="69" t="str">
        <f t="shared" si="23"/>
        <v/>
      </c>
      <c r="AJ95" s="63" t="str">
        <f t="shared" si="131"/>
        <v/>
      </c>
      <c r="AK95" s="63" t="str">
        <f t="shared" si="132"/>
        <v/>
      </c>
      <c r="AL95" s="63" t="str">
        <f t="shared" si="133"/>
        <v/>
      </c>
      <c r="AM95" s="63" t="str">
        <f t="shared" si="134"/>
        <v/>
      </c>
      <c r="AN95" s="63" t="str">
        <f t="shared" si="135"/>
        <v/>
      </c>
    </row>
    <row r="96" spans="3:40" ht="24.5" outlineLevel="1" thickTop="1" thickBot="1" x14ac:dyDescent="0.55000000000000004">
      <c r="C96" s="124"/>
      <c r="D96" s="125"/>
      <c r="E96" s="51"/>
      <c r="F96" s="52"/>
      <c r="G96" s="52"/>
      <c r="H96" s="51"/>
      <c r="I96" s="51"/>
      <c r="J96" s="53"/>
      <c r="K96" s="53"/>
      <c r="L96" s="54" t="str">
        <f t="shared" si="114"/>
        <v/>
      </c>
      <c r="M96" s="55" t="str">
        <f t="shared" si="115"/>
        <v/>
      </c>
      <c r="N96" s="56" t="str">
        <f t="shared" si="2"/>
        <v/>
      </c>
      <c r="O96" s="57" t="str">
        <f t="shared" si="116"/>
        <v/>
      </c>
      <c r="P96" s="58" t="str">
        <f t="shared" si="4"/>
        <v/>
      </c>
      <c r="Q96" s="59" t="str">
        <f t="shared" si="117"/>
        <v/>
      </c>
      <c r="R96" s="60" t="str">
        <f t="shared" si="6"/>
        <v/>
      </c>
      <c r="S96" s="55" t="str">
        <f t="shared" si="118"/>
        <v/>
      </c>
      <c r="T96" s="61" t="str">
        <f t="shared" si="119"/>
        <v/>
      </c>
      <c r="U96" s="62" t="str">
        <f t="shared" si="9"/>
        <v/>
      </c>
      <c r="V96" s="63" t="str">
        <f t="shared" si="120"/>
        <v/>
      </c>
      <c r="W96" s="64" t="str">
        <f t="shared" si="11"/>
        <v/>
      </c>
      <c r="X96" s="63" t="str">
        <f t="shared" si="121"/>
        <v/>
      </c>
      <c r="Y96" s="63" t="str">
        <f t="shared" si="122"/>
        <v/>
      </c>
      <c r="Z96" s="55" t="str">
        <f t="shared" si="123"/>
        <v/>
      </c>
      <c r="AA96" s="65" t="str">
        <f t="shared" si="124"/>
        <v/>
      </c>
      <c r="AB96" s="56" t="str">
        <f t="shared" si="16"/>
        <v/>
      </c>
      <c r="AC96" s="66" t="str">
        <f t="shared" si="125"/>
        <v/>
      </c>
      <c r="AD96" s="58" t="str">
        <f t="shared" si="126"/>
        <v/>
      </c>
      <c r="AE96" s="67" t="str">
        <f t="shared" si="127"/>
        <v/>
      </c>
      <c r="AF96" s="60" t="str">
        <f t="shared" si="128"/>
        <v/>
      </c>
      <c r="AG96" s="60" t="str">
        <f t="shared" si="129"/>
        <v/>
      </c>
      <c r="AH96" s="68" t="str">
        <f t="shared" si="130"/>
        <v/>
      </c>
      <c r="AI96" s="69" t="str">
        <f t="shared" si="23"/>
        <v/>
      </c>
      <c r="AJ96" s="63" t="str">
        <f t="shared" si="131"/>
        <v/>
      </c>
      <c r="AK96" s="63" t="str">
        <f t="shared" si="132"/>
        <v/>
      </c>
      <c r="AL96" s="63" t="str">
        <f t="shared" si="133"/>
        <v/>
      </c>
      <c r="AM96" s="63" t="str">
        <f t="shared" si="134"/>
        <v/>
      </c>
      <c r="AN96" s="63" t="str">
        <f t="shared" si="135"/>
        <v/>
      </c>
    </row>
    <row r="97" spans="1:40" ht="24.5" outlineLevel="1" thickTop="1" thickBot="1" x14ac:dyDescent="0.55000000000000004">
      <c r="C97" s="124"/>
      <c r="D97" s="125"/>
      <c r="E97" s="51"/>
      <c r="F97" s="52"/>
      <c r="G97" s="52"/>
      <c r="H97" s="51"/>
      <c r="I97" s="51"/>
      <c r="J97" s="53"/>
      <c r="K97" s="53"/>
      <c r="L97" s="54" t="str">
        <f t="shared" si="114"/>
        <v/>
      </c>
      <c r="M97" s="55" t="str">
        <f t="shared" si="115"/>
        <v/>
      </c>
      <c r="N97" s="56" t="str">
        <f t="shared" si="2"/>
        <v/>
      </c>
      <c r="O97" s="57" t="str">
        <f t="shared" si="116"/>
        <v/>
      </c>
      <c r="P97" s="58" t="str">
        <f t="shared" si="4"/>
        <v/>
      </c>
      <c r="Q97" s="59" t="str">
        <f t="shared" si="117"/>
        <v/>
      </c>
      <c r="R97" s="60" t="str">
        <f t="shared" si="6"/>
        <v/>
      </c>
      <c r="S97" s="55" t="str">
        <f t="shared" si="118"/>
        <v/>
      </c>
      <c r="T97" s="61" t="str">
        <f t="shared" si="119"/>
        <v/>
      </c>
      <c r="U97" s="62" t="str">
        <f t="shared" si="9"/>
        <v/>
      </c>
      <c r="V97" s="63" t="str">
        <f t="shared" si="120"/>
        <v/>
      </c>
      <c r="W97" s="64" t="str">
        <f t="shared" si="11"/>
        <v/>
      </c>
      <c r="X97" s="63" t="str">
        <f t="shared" si="121"/>
        <v/>
      </c>
      <c r="Y97" s="63" t="str">
        <f t="shared" si="122"/>
        <v/>
      </c>
      <c r="Z97" s="55" t="str">
        <f t="shared" si="123"/>
        <v/>
      </c>
      <c r="AA97" s="65" t="str">
        <f t="shared" si="124"/>
        <v/>
      </c>
      <c r="AB97" s="56" t="str">
        <f t="shared" si="16"/>
        <v/>
      </c>
      <c r="AC97" s="66" t="str">
        <f t="shared" si="125"/>
        <v/>
      </c>
      <c r="AD97" s="58" t="str">
        <f t="shared" si="126"/>
        <v/>
      </c>
      <c r="AE97" s="67" t="str">
        <f t="shared" si="127"/>
        <v/>
      </c>
      <c r="AF97" s="60" t="str">
        <f t="shared" si="128"/>
        <v/>
      </c>
      <c r="AG97" s="60" t="str">
        <f t="shared" si="129"/>
        <v/>
      </c>
      <c r="AH97" s="68" t="str">
        <f t="shared" si="130"/>
        <v/>
      </c>
      <c r="AI97" s="69" t="str">
        <f t="shared" si="23"/>
        <v/>
      </c>
      <c r="AJ97" s="63" t="str">
        <f t="shared" si="131"/>
        <v/>
      </c>
      <c r="AK97" s="63" t="str">
        <f t="shared" si="132"/>
        <v/>
      </c>
      <c r="AL97" s="63" t="str">
        <f t="shared" si="133"/>
        <v/>
      </c>
      <c r="AM97" s="63" t="str">
        <f t="shared" si="134"/>
        <v/>
      </c>
      <c r="AN97" s="63" t="str">
        <f t="shared" si="135"/>
        <v/>
      </c>
    </row>
    <row r="98" spans="1:40" ht="24.5" outlineLevel="1" thickTop="1" thickBot="1" x14ac:dyDescent="0.55000000000000004">
      <c r="C98" s="124"/>
      <c r="D98" s="125"/>
      <c r="E98" s="51"/>
      <c r="F98" s="52"/>
      <c r="G98" s="52"/>
      <c r="H98" s="51"/>
      <c r="I98" s="51"/>
      <c r="J98" s="53"/>
      <c r="K98" s="53"/>
      <c r="L98" s="54" t="str">
        <f t="shared" si="114"/>
        <v/>
      </c>
      <c r="M98" s="55" t="str">
        <f t="shared" si="115"/>
        <v/>
      </c>
      <c r="N98" s="56" t="str">
        <f t="shared" si="2"/>
        <v/>
      </c>
      <c r="O98" s="57" t="str">
        <f t="shared" si="116"/>
        <v/>
      </c>
      <c r="P98" s="58" t="str">
        <f t="shared" si="4"/>
        <v/>
      </c>
      <c r="Q98" s="59" t="str">
        <f t="shared" si="117"/>
        <v/>
      </c>
      <c r="R98" s="60" t="str">
        <f t="shared" si="6"/>
        <v/>
      </c>
      <c r="S98" s="55" t="str">
        <f t="shared" si="118"/>
        <v/>
      </c>
      <c r="T98" s="61" t="str">
        <f t="shared" si="119"/>
        <v/>
      </c>
      <c r="U98" s="62" t="str">
        <f t="shared" si="9"/>
        <v/>
      </c>
      <c r="V98" s="63" t="str">
        <f t="shared" si="120"/>
        <v/>
      </c>
      <c r="W98" s="64" t="str">
        <f t="shared" si="11"/>
        <v/>
      </c>
      <c r="X98" s="63" t="str">
        <f t="shared" si="121"/>
        <v/>
      </c>
      <c r="Y98" s="63" t="str">
        <f t="shared" si="122"/>
        <v/>
      </c>
      <c r="Z98" s="55" t="str">
        <f t="shared" si="123"/>
        <v/>
      </c>
      <c r="AA98" s="65" t="str">
        <f t="shared" si="124"/>
        <v/>
      </c>
      <c r="AB98" s="56" t="str">
        <f t="shared" si="16"/>
        <v/>
      </c>
      <c r="AC98" s="66" t="str">
        <f t="shared" si="125"/>
        <v/>
      </c>
      <c r="AD98" s="58" t="str">
        <f t="shared" si="126"/>
        <v/>
      </c>
      <c r="AE98" s="67" t="str">
        <f t="shared" si="127"/>
        <v/>
      </c>
      <c r="AF98" s="60" t="str">
        <f t="shared" si="128"/>
        <v/>
      </c>
      <c r="AG98" s="60" t="str">
        <f t="shared" si="129"/>
        <v/>
      </c>
      <c r="AH98" s="68" t="str">
        <f t="shared" si="130"/>
        <v/>
      </c>
      <c r="AI98" s="69" t="str">
        <f t="shared" si="23"/>
        <v/>
      </c>
      <c r="AJ98" s="63" t="str">
        <f t="shared" si="131"/>
        <v/>
      </c>
      <c r="AK98" s="63" t="str">
        <f t="shared" si="132"/>
        <v/>
      </c>
      <c r="AL98" s="63" t="str">
        <f t="shared" si="133"/>
        <v/>
      </c>
      <c r="AM98" s="63" t="str">
        <f t="shared" si="134"/>
        <v/>
      </c>
      <c r="AN98" s="63" t="str">
        <f t="shared" si="135"/>
        <v/>
      </c>
    </row>
    <row r="99" spans="1:40" ht="24.5" outlineLevel="1" thickTop="1" thickBot="1" x14ac:dyDescent="0.55000000000000004">
      <c r="C99" s="124"/>
      <c r="D99" s="125"/>
      <c r="E99" s="51"/>
      <c r="F99" s="52"/>
      <c r="G99" s="52"/>
      <c r="H99" s="51"/>
      <c r="I99" s="51"/>
      <c r="J99" s="53"/>
      <c r="K99" s="53"/>
      <c r="L99" s="54" t="str">
        <f t="shared" si="114"/>
        <v/>
      </c>
      <c r="M99" s="55" t="str">
        <f t="shared" si="115"/>
        <v/>
      </c>
      <c r="N99" s="56" t="str">
        <f t="shared" si="2"/>
        <v/>
      </c>
      <c r="O99" s="57" t="str">
        <f t="shared" si="116"/>
        <v/>
      </c>
      <c r="P99" s="58" t="str">
        <f t="shared" si="4"/>
        <v/>
      </c>
      <c r="Q99" s="59" t="str">
        <f t="shared" si="117"/>
        <v/>
      </c>
      <c r="R99" s="60" t="str">
        <f t="shared" si="6"/>
        <v/>
      </c>
      <c r="S99" s="55" t="str">
        <f t="shared" si="118"/>
        <v/>
      </c>
      <c r="T99" s="61" t="str">
        <f t="shared" si="119"/>
        <v/>
      </c>
      <c r="U99" s="62" t="str">
        <f t="shared" si="9"/>
        <v/>
      </c>
      <c r="V99" s="63" t="str">
        <f t="shared" si="120"/>
        <v/>
      </c>
      <c r="W99" s="64" t="str">
        <f t="shared" si="11"/>
        <v/>
      </c>
      <c r="X99" s="63" t="str">
        <f t="shared" si="121"/>
        <v/>
      </c>
      <c r="Y99" s="63" t="str">
        <f t="shared" si="122"/>
        <v/>
      </c>
      <c r="Z99" s="55" t="str">
        <f t="shared" si="123"/>
        <v/>
      </c>
      <c r="AA99" s="65" t="str">
        <f t="shared" si="124"/>
        <v/>
      </c>
      <c r="AB99" s="56" t="str">
        <f t="shared" si="16"/>
        <v/>
      </c>
      <c r="AC99" s="66" t="str">
        <f t="shared" si="125"/>
        <v/>
      </c>
      <c r="AD99" s="58" t="str">
        <f t="shared" si="126"/>
        <v/>
      </c>
      <c r="AE99" s="67" t="str">
        <f t="shared" si="127"/>
        <v/>
      </c>
      <c r="AF99" s="60" t="str">
        <f t="shared" si="128"/>
        <v/>
      </c>
      <c r="AG99" s="60" t="str">
        <f t="shared" si="129"/>
        <v/>
      </c>
      <c r="AH99" s="68" t="str">
        <f t="shared" si="130"/>
        <v/>
      </c>
      <c r="AI99" s="69" t="str">
        <f t="shared" si="23"/>
        <v/>
      </c>
      <c r="AJ99" s="63" t="str">
        <f t="shared" si="131"/>
        <v/>
      </c>
      <c r="AK99" s="63" t="str">
        <f t="shared" si="132"/>
        <v/>
      </c>
      <c r="AL99" s="63" t="str">
        <f t="shared" si="133"/>
        <v/>
      </c>
      <c r="AM99" s="63" t="str">
        <f t="shared" si="134"/>
        <v/>
      </c>
      <c r="AN99" s="63" t="str">
        <f t="shared" si="135"/>
        <v/>
      </c>
    </row>
    <row r="100" spans="1:40" ht="24.5" outlineLevel="1" thickTop="1" thickBot="1" x14ac:dyDescent="0.55000000000000004">
      <c r="C100" s="124"/>
      <c r="D100" s="125"/>
      <c r="E100" s="51"/>
      <c r="F100" s="52"/>
      <c r="G100" s="52"/>
      <c r="H100" s="51"/>
      <c r="I100" s="51"/>
      <c r="J100" s="53"/>
      <c r="K100" s="53"/>
      <c r="L100" s="54" t="str">
        <f t="shared" si="114"/>
        <v/>
      </c>
      <c r="M100" s="55" t="str">
        <f t="shared" si="115"/>
        <v/>
      </c>
      <c r="N100" s="56" t="str">
        <f t="shared" si="2"/>
        <v/>
      </c>
      <c r="O100" s="57" t="str">
        <f t="shared" si="116"/>
        <v/>
      </c>
      <c r="P100" s="58" t="str">
        <f t="shared" si="4"/>
        <v/>
      </c>
      <c r="Q100" s="59" t="str">
        <f t="shared" si="117"/>
        <v/>
      </c>
      <c r="R100" s="60" t="str">
        <f t="shared" si="6"/>
        <v/>
      </c>
      <c r="S100" s="55" t="str">
        <f t="shared" si="118"/>
        <v/>
      </c>
      <c r="T100" s="61" t="str">
        <f t="shared" si="119"/>
        <v/>
      </c>
      <c r="U100" s="62" t="str">
        <f t="shared" si="9"/>
        <v/>
      </c>
      <c r="V100" s="63" t="str">
        <f t="shared" si="120"/>
        <v/>
      </c>
      <c r="W100" s="64" t="str">
        <f t="shared" si="11"/>
        <v/>
      </c>
      <c r="X100" s="63" t="str">
        <f t="shared" si="121"/>
        <v/>
      </c>
      <c r="Y100" s="63" t="str">
        <f t="shared" si="122"/>
        <v/>
      </c>
      <c r="Z100" s="55" t="str">
        <f t="shared" si="123"/>
        <v/>
      </c>
      <c r="AA100" s="65" t="str">
        <f t="shared" si="124"/>
        <v/>
      </c>
      <c r="AB100" s="56" t="str">
        <f t="shared" si="16"/>
        <v/>
      </c>
      <c r="AC100" s="66" t="str">
        <f t="shared" si="125"/>
        <v/>
      </c>
      <c r="AD100" s="58" t="str">
        <f t="shared" si="126"/>
        <v/>
      </c>
      <c r="AE100" s="67" t="str">
        <f t="shared" si="127"/>
        <v/>
      </c>
      <c r="AF100" s="60" t="str">
        <f t="shared" si="128"/>
        <v/>
      </c>
      <c r="AG100" s="60" t="str">
        <f t="shared" si="129"/>
        <v/>
      </c>
      <c r="AH100" s="68" t="str">
        <f t="shared" si="130"/>
        <v/>
      </c>
      <c r="AI100" s="69" t="str">
        <f t="shared" si="23"/>
        <v/>
      </c>
      <c r="AJ100" s="63" t="str">
        <f t="shared" si="131"/>
        <v/>
      </c>
      <c r="AK100" s="63" t="str">
        <f t="shared" si="132"/>
        <v/>
      </c>
      <c r="AL100" s="63" t="str">
        <f t="shared" si="133"/>
        <v/>
      </c>
      <c r="AM100" s="63" t="str">
        <f t="shared" si="134"/>
        <v/>
      </c>
      <c r="AN100" s="63" t="str">
        <f t="shared" si="135"/>
        <v/>
      </c>
    </row>
    <row r="101" spans="1:40" ht="24.5" outlineLevel="1" thickTop="1" thickBot="1" x14ac:dyDescent="0.55000000000000004">
      <c r="C101" s="124"/>
      <c r="D101" s="125"/>
      <c r="E101" s="51"/>
      <c r="F101" s="52"/>
      <c r="G101" s="52"/>
      <c r="H101" s="51"/>
      <c r="I101" s="51"/>
      <c r="J101" s="53"/>
      <c r="K101" s="53"/>
      <c r="L101" s="54" t="str">
        <f t="shared" si="114"/>
        <v/>
      </c>
      <c r="M101" s="55" t="str">
        <f t="shared" si="115"/>
        <v/>
      </c>
      <c r="N101" s="56" t="str">
        <f t="shared" si="2"/>
        <v/>
      </c>
      <c r="O101" s="57" t="str">
        <f t="shared" si="116"/>
        <v/>
      </c>
      <c r="P101" s="58" t="str">
        <f t="shared" si="4"/>
        <v/>
      </c>
      <c r="Q101" s="59" t="str">
        <f t="shared" si="117"/>
        <v/>
      </c>
      <c r="R101" s="60" t="str">
        <f t="shared" si="6"/>
        <v/>
      </c>
      <c r="S101" s="55" t="str">
        <f t="shared" si="118"/>
        <v/>
      </c>
      <c r="T101" s="61" t="str">
        <f t="shared" si="119"/>
        <v/>
      </c>
      <c r="U101" s="62" t="str">
        <f t="shared" si="9"/>
        <v/>
      </c>
      <c r="V101" s="63" t="str">
        <f t="shared" si="120"/>
        <v/>
      </c>
      <c r="W101" s="64" t="str">
        <f t="shared" si="11"/>
        <v/>
      </c>
      <c r="X101" s="63" t="str">
        <f t="shared" si="121"/>
        <v/>
      </c>
      <c r="Y101" s="63" t="str">
        <f t="shared" si="122"/>
        <v/>
      </c>
      <c r="Z101" s="55" t="str">
        <f t="shared" si="123"/>
        <v/>
      </c>
      <c r="AA101" s="65" t="str">
        <f t="shared" si="124"/>
        <v/>
      </c>
      <c r="AB101" s="56" t="str">
        <f t="shared" si="16"/>
        <v/>
      </c>
      <c r="AC101" s="66" t="str">
        <f t="shared" si="125"/>
        <v/>
      </c>
      <c r="AD101" s="58" t="str">
        <f t="shared" si="126"/>
        <v/>
      </c>
      <c r="AE101" s="67" t="str">
        <f t="shared" si="127"/>
        <v/>
      </c>
      <c r="AF101" s="60" t="str">
        <f t="shared" si="128"/>
        <v/>
      </c>
      <c r="AG101" s="60" t="str">
        <f t="shared" si="129"/>
        <v/>
      </c>
      <c r="AH101" s="68" t="str">
        <f t="shared" si="130"/>
        <v/>
      </c>
      <c r="AI101" s="69" t="str">
        <f t="shared" si="23"/>
        <v/>
      </c>
      <c r="AJ101" s="63" t="str">
        <f t="shared" si="131"/>
        <v/>
      </c>
      <c r="AK101" s="63" t="str">
        <f t="shared" si="132"/>
        <v/>
      </c>
      <c r="AL101" s="63" t="str">
        <f t="shared" si="133"/>
        <v/>
      </c>
      <c r="AM101" s="63" t="str">
        <f t="shared" si="134"/>
        <v/>
      </c>
      <c r="AN101" s="63" t="str">
        <f t="shared" si="135"/>
        <v/>
      </c>
    </row>
    <row r="102" spans="1:40" ht="24.5" outlineLevel="1" thickTop="1" thickBot="1" x14ac:dyDescent="0.55000000000000004">
      <c r="C102" s="124"/>
      <c r="D102" s="125"/>
      <c r="E102" s="51"/>
      <c r="F102" s="52"/>
      <c r="G102" s="52"/>
      <c r="H102" s="51"/>
      <c r="I102" s="51"/>
      <c r="J102" s="53"/>
      <c r="K102" s="53"/>
      <c r="L102" s="54" t="str">
        <f t="shared" si="114"/>
        <v/>
      </c>
      <c r="M102" s="55" t="str">
        <f t="shared" si="115"/>
        <v/>
      </c>
      <c r="N102" s="56" t="str">
        <f t="shared" si="2"/>
        <v/>
      </c>
      <c r="O102" s="57" t="str">
        <f t="shared" si="116"/>
        <v/>
      </c>
      <c r="P102" s="58" t="str">
        <f t="shared" si="4"/>
        <v/>
      </c>
      <c r="Q102" s="59" t="str">
        <f t="shared" si="117"/>
        <v/>
      </c>
      <c r="R102" s="60" t="str">
        <f t="shared" si="6"/>
        <v/>
      </c>
      <c r="S102" s="55" t="str">
        <f t="shared" si="118"/>
        <v/>
      </c>
      <c r="T102" s="61" t="str">
        <f t="shared" si="119"/>
        <v/>
      </c>
      <c r="U102" s="62" t="str">
        <f t="shared" si="9"/>
        <v/>
      </c>
      <c r="V102" s="63" t="str">
        <f t="shared" si="120"/>
        <v/>
      </c>
      <c r="W102" s="64" t="str">
        <f t="shared" si="11"/>
        <v/>
      </c>
      <c r="X102" s="63" t="str">
        <f t="shared" si="121"/>
        <v/>
      </c>
      <c r="Y102" s="63" t="str">
        <f t="shared" si="122"/>
        <v/>
      </c>
      <c r="Z102" s="55" t="str">
        <f t="shared" si="123"/>
        <v/>
      </c>
      <c r="AA102" s="65" t="str">
        <f t="shared" si="124"/>
        <v/>
      </c>
      <c r="AB102" s="56" t="str">
        <f t="shared" si="16"/>
        <v/>
      </c>
      <c r="AC102" s="66" t="str">
        <f t="shared" si="125"/>
        <v/>
      </c>
      <c r="AD102" s="58" t="str">
        <f t="shared" si="126"/>
        <v/>
      </c>
      <c r="AE102" s="67" t="str">
        <f t="shared" si="127"/>
        <v/>
      </c>
      <c r="AF102" s="60" t="str">
        <f t="shared" si="128"/>
        <v/>
      </c>
      <c r="AG102" s="60" t="str">
        <f t="shared" si="129"/>
        <v/>
      </c>
      <c r="AH102" s="68" t="str">
        <f t="shared" si="130"/>
        <v/>
      </c>
      <c r="AI102" s="69" t="str">
        <f t="shared" si="23"/>
        <v/>
      </c>
      <c r="AJ102" s="63" t="str">
        <f t="shared" si="131"/>
        <v/>
      </c>
      <c r="AK102" s="63" t="str">
        <f t="shared" si="132"/>
        <v/>
      </c>
      <c r="AL102" s="63" t="str">
        <f t="shared" si="133"/>
        <v/>
      </c>
      <c r="AM102" s="63" t="str">
        <f t="shared" si="134"/>
        <v/>
      </c>
      <c r="AN102" s="63" t="str">
        <f t="shared" si="135"/>
        <v/>
      </c>
    </row>
    <row r="103" spans="1:40" ht="24.5" outlineLevel="1" thickTop="1" thickBot="1" x14ac:dyDescent="0.55000000000000004">
      <c r="C103" s="124"/>
      <c r="D103" s="125"/>
      <c r="E103" s="51"/>
      <c r="F103" s="52"/>
      <c r="G103" s="52"/>
      <c r="H103" s="51"/>
      <c r="I103" s="51"/>
      <c r="J103" s="53"/>
      <c r="K103" s="53"/>
      <c r="L103" s="54" t="str">
        <f t="shared" si="114"/>
        <v/>
      </c>
      <c r="M103" s="55" t="str">
        <f t="shared" si="115"/>
        <v/>
      </c>
      <c r="N103" s="56" t="str">
        <f t="shared" si="2"/>
        <v/>
      </c>
      <c r="O103" s="57" t="str">
        <f t="shared" si="116"/>
        <v/>
      </c>
      <c r="P103" s="58" t="str">
        <f t="shared" si="4"/>
        <v/>
      </c>
      <c r="Q103" s="59" t="str">
        <f t="shared" si="117"/>
        <v/>
      </c>
      <c r="R103" s="60" t="str">
        <f t="shared" si="6"/>
        <v/>
      </c>
      <c r="S103" s="55" t="str">
        <f t="shared" si="118"/>
        <v/>
      </c>
      <c r="T103" s="61" t="str">
        <f t="shared" si="119"/>
        <v/>
      </c>
      <c r="U103" s="62" t="str">
        <f t="shared" si="9"/>
        <v/>
      </c>
      <c r="V103" s="63" t="str">
        <f t="shared" si="120"/>
        <v/>
      </c>
      <c r="W103" s="64" t="str">
        <f t="shared" si="11"/>
        <v/>
      </c>
      <c r="X103" s="63" t="str">
        <f t="shared" si="121"/>
        <v/>
      </c>
      <c r="Y103" s="63" t="str">
        <f t="shared" si="122"/>
        <v/>
      </c>
      <c r="Z103" s="55" t="str">
        <f t="shared" si="123"/>
        <v/>
      </c>
      <c r="AA103" s="65" t="str">
        <f t="shared" si="124"/>
        <v/>
      </c>
      <c r="AB103" s="56" t="str">
        <f t="shared" si="16"/>
        <v/>
      </c>
      <c r="AC103" s="66" t="str">
        <f t="shared" si="125"/>
        <v/>
      </c>
      <c r="AD103" s="58" t="str">
        <f t="shared" si="126"/>
        <v/>
      </c>
      <c r="AE103" s="67" t="str">
        <f t="shared" si="127"/>
        <v/>
      </c>
      <c r="AF103" s="60" t="str">
        <f t="shared" si="128"/>
        <v/>
      </c>
      <c r="AG103" s="60" t="str">
        <f t="shared" si="129"/>
        <v/>
      </c>
      <c r="AH103" s="68" t="str">
        <f t="shared" si="130"/>
        <v/>
      </c>
      <c r="AI103" s="69" t="str">
        <f t="shared" si="23"/>
        <v/>
      </c>
      <c r="AJ103" s="63" t="str">
        <f t="shared" si="131"/>
        <v/>
      </c>
      <c r="AK103" s="63" t="str">
        <f t="shared" si="132"/>
        <v/>
      </c>
      <c r="AL103" s="63" t="str">
        <f t="shared" si="133"/>
        <v/>
      </c>
      <c r="AM103" s="63" t="str">
        <f t="shared" si="134"/>
        <v/>
      </c>
      <c r="AN103" s="63" t="str">
        <f t="shared" si="135"/>
        <v/>
      </c>
    </row>
    <row r="104" spans="1:40" ht="24.5" outlineLevel="1" thickTop="1" thickBot="1" x14ac:dyDescent="0.55000000000000004">
      <c r="C104" s="124"/>
      <c r="D104" s="125"/>
      <c r="E104" s="51"/>
      <c r="F104" s="52"/>
      <c r="G104" s="52"/>
      <c r="H104" s="51"/>
      <c r="I104" s="51"/>
      <c r="J104" s="53"/>
      <c r="K104" s="53"/>
      <c r="L104" s="54" t="str">
        <f t="shared" si="114"/>
        <v/>
      </c>
      <c r="M104" s="55" t="str">
        <f t="shared" si="115"/>
        <v/>
      </c>
      <c r="N104" s="56" t="str">
        <f t="shared" si="2"/>
        <v/>
      </c>
      <c r="O104" s="57" t="str">
        <f t="shared" si="116"/>
        <v/>
      </c>
      <c r="P104" s="58" t="str">
        <f t="shared" si="4"/>
        <v/>
      </c>
      <c r="Q104" s="59" t="str">
        <f t="shared" si="117"/>
        <v/>
      </c>
      <c r="R104" s="60" t="str">
        <f t="shared" si="6"/>
        <v/>
      </c>
      <c r="S104" s="55" t="str">
        <f t="shared" si="118"/>
        <v/>
      </c>
      <c r="T104" s="61" t="str">
        <f t="shared" si="119"/>
        <v/>
      </c>
      <c r="U104" s="62" t="str">
        <f t="shared" si="9"/>
        <v/>
      </c>
      <c r="V104" s="63" t="str">
        <f t="shared" si="120"/>
        <v/>
      </c>
      <c r="W104" s="64" t="str">
        <f t="shared" si="11"/>
        <v/>
      </c>
      <c r="X104" s="63" t="str">
        <f t="shared" si="121"/>
        <v/>
      </c>
      <c r="Y104" s="63" t="str">
        <f t="shared" si="122"/>
        <v/>
      </c>
      <c r="Z104" s="55" t="str">
        <f t="shared" si="123"/>
        <v/>
      </c>
      <c r="AA104" s="65" t="str">
        <f t="shared" si="124"/>
        <v/>
      </c>
      <c r="AB104" s="56" t="str">
        <f t="shared" si="16"/>
        <v/>
      </c>
      <c r="AC104" s="66" t="str">
        <f t="shared" si="125"/>
        <v/>
      </c>
      <c r="AD104" s="58" t="str">
        <f t="shared" si="126"/>
        <v/>
      </c>
      <c r="AE104" s="67" t="str">
        <f t="shared" si="127"/>
        <v/>
      </c>
      <c r="AF104" s="60" t="str">
        <f t="shared" si="128"/>
        <v/>
      </c>
      <c r="AG104" s="60" t="str">
        <f t="shared" si="129"/>
        <v/>
      </c>
      <c r="AH104" s="68" t="str">
        <f t="shared" si="130"/>
        <v/>
      </c>
      <c r="AI104" s="69" t="str">
        <f t="shared" si="23"/>
        <v/>
      </c>
      <c r="AJ104" s="63" t="str">
        <f t="shared" si="131"/>
        <v/>
      </c>
      <c r="AK104" s="63" t="str">
        <f t="shared" si="132"/>
        <v/>
      </c>
      <c r="AL104" s="63" t="str">
        <f t="shared" si="133"/>
        <v/>
      </c>
      <c r="AM104" s="63" t="str">
        <f t="shared" si="134"/>
        <v/>
      </c>
      <c r="AN104" s="63" t="str">
        <f t="shared" si="135"/>
        <v/>
      </c>
    </row>
    <row r="105" spans="1:40" ht="24.5" outlineLevel="1" thickTop="1" thickBot="1" x14ac:dyDescent="0.55000000000000004">
      <c r="C105" s="124"/>
      <c r="D105" s="125"/>
      <c r="E105" s="51"/>
      <c r="F105" s="52"/>
      <c r="G105" s="52"/>
      <c r="H105" s="51"/>
      <c r="I105" s="51"/>
      <c r="J105" s="53"/>
      <c r="K105" s="53"/>
      <c r="L105" s="54" t="str">
        <f t="shared" si="114"/>
        <v/>
      </c>
      <c r="M105" s="55" t="str">
        <f t="shared" si="115"/>
        <v/>
      </c>
      <c r="N105" s="56" t="str">
        <f t="shared" si="2"/>
        <v/>
      </c>
      <c r="O105" s="57" t="str">
        <f t="shared" si="116"/>
        <v/>
      </c>
      <c r="P105" s="58" t="str">
        <f t="shared" si="4"/>
        <v/>
      </c>
      <c r="Q105" s="59" t="str">
        <f t="shared" si="117"/>
        <v/>
      </c>
      <c r="R105" s="60" t="str">
        <f t="shared" si="6"/>
        <v/>
      </c>
      <c r="S105" s="55" t="str">
        <f t="shared" si="118"/>
        <v/>
      </c>
      <c r="T105" s="61" t="str">
        <f t="shared" si="119"/>
        <v/>
      </c>
      <c r="U105" s="62" t="str">
        <f t="shared" si="9"/>
        <v/>
      </c>
      <c r="V105" s="63" t="str">
        <f t="shared" si="120"/>
        <v/>
      </c>
      <c r="W105" s="64" t="str">
        <f t="shared" si="11"/>
        <v/>
      </c>
      <c r="X105" s="63" t="str">
        <f t="shared" si="121"/>
        <v/>
      </c>
      <c r="Y105" s="63" t="str">
        <f t="shared" si="122"/>
        <v/>
      </c>
      <c r="Z105" s="55" t="str">
        <f t="shared" si="123"/>
        <v/>
      </c>
      <c r="AA105" s="65" t="str">
        <f t="shared" si="124"/>
        <v/>
      </c>
      <c r="AB105" s="56" t="str">
        <f t="shared" si="16"/>
        <v/>
      </c>
      <c r="AC105" s="66" t="str">
        <f t="shared" si="125"/>
        <v/>
      </c>
      <c r="AD105" s="58" t="str">
        <f t="shared" si="126"/>
        <v/>
      </c>
      <c r="AE105" s="67" t="str">
        <f t="shared" si="127"/>
        <v/>
      </c>
      <c r="AF105" s="60" t="str">
        <f t="shared" si="128"/>
        <v/>
      </c>
      <c r="AG105" s="60" t="str">
        <f t="shared" si="129"/>
        <v/>
      </c>
      <c r="AH105" s="68" t="str">
        <f t="shared" si="130"/>
        <v/>
      </c>
      <c r="AI105" s="69" t="str">
        <f t="shared" si="23"/>
        <v/>
      </c>
      <c r="AJ105" s="63" t="str">
        <f t="shared" si="131"/>
        <v/>
      </c>
      <c r="AK105" s="63" t="str">
        <f t="shared" si="132"/>
        <v/>
      </c>
      <c r="AL105" s="63" t="str">
        <f t="shared" si="133"/>
        <v/>
      </c>
      <c r="AM105" s="63" t="str">
        <f t="shared" si="134"/>
        <v/>
      </c>
      <c r="AN105" s="63" t="str">
        <f t="shared" si="135"/>
        <v/>
      </c>
    </row>
    <row r="106" spans="1:40" ht="24.5" outlineLevel="1" thickTop="1" thickBot="1" x14ac:dyDescent="0.55000000000000004">
      <c r="C106" s="124"/>
      <c r="D106" s="125"/>
      <c r="E106" s="51"/>
      <c r="F106" s="52"/>
      <c r="G106" s="52"/>
      <c r="H106" s="51"/>
      <c r="I106" s="51"/>
      <c r="J106" s="53"/>
      <c r="K106" s="53"/>
      <c r="L106" s="54" t="str">
        <f t="shared" si="114"/>
        <v/>
      </c>
      <c r="M106" s="55" t="str">
        <f t="shared" si="115"/>
        <v/>
      </c>
      <c r="N106" s="56" t="str">
        <f t="shared" si="2"/>
        <v/>
      </c>
      <c r="O106" s="57" t="str">
        <f t="shared" si="116"/>
        <v/>
      </c>
      <c r="P106" s="58" t="str">
        <f t="shared" si="4"/>
        <v/>
      </c>
      <c r="Q106" s="59" t="str">
        <f t="shared" si="117"/>
        <v/>
      </c>
      <c r="R106" s="60" t="str">
        <f t="shared" si="6"/>
        <v/>
      </c>
      <c r="S106" s="55" t="str">
        <f t="shared" si="118"/>
        <v/>
      </c>
      <c r="T106" s="61" t="str">
        <f t="shared" si="119"/>
        <v/>
      </c>
      <c r="U106" s="62" t="str">
        <f t="shared" si="9"/>
        <v/>
      </c>
      <c r="V106" s="63" t="str">
        <f t="shared" si="120"/>
        <v/>
      </c>
      <c r="W106" s="64" t="str">
        <f t="shared" si="11"/>
        <v/>
      </c>
      <c r="X106" s="63" t="str">
        <f t="shared" si="121"/>
        <v/>
      </c>
      <c r="Y106" s="63" t="str">
        <f t="shared" si="122"/>
        <v/>
      </c>
      <c r="Z106" s="55" t="str">
        <f t="shared" si="123"/>
        <v/>
      </c>
      <c r="AA106" s="65" t="str">
        <f t="shared" si="124"/>
        <v/>
      </c>
      <c r="AB106" s="56" t="str">
        <f t="shared" si="16"/>
        <v/>
      </c>
      <c r="AC106" s="66" t="str">
        <f t="shared" si="125"/>
        <v/>
      </c>
      <c r="AD106" s="58" t="str">
        <f t="shared" si="126"/>
        <v/>
      </c>
      <c r="AE106" s="67" t="str">
        <f t="shared" si="127"/>
        <v/>
      </c>
      <c r="AF106" s="60" t="str">
        <f t="shared" si="128"/>
        <v/>
      </c>
      <c r="AG106" s="60" t="str">
        <f t="shared" si="129"/>
        <v/>
      </c>
      <c r="AH106" s="68" t="str">
        <f t="shared" si="130"/>
        <v/>
      </c>
      <c r="AI106" s="69" t="str">
        <f t="shared" si="23"/>
        <v/>
      </c>
      <c r="AJ106" s="63" t="str">
        <f t="shared" si="131"/>
        <v/>
      </c>
      <c r="AK106" s="63" t="str">
        <f t="shared" si="132"/>
        <v/>
      </c>
      <c r="AL106" s="63" t="str">
        <f t="shared" si="133"/>
        <v/>
      </c>
      <c r="AM106" s="63" t="str">
        <f t="shared" si="134"/>
        <v/>
      </c>
      <c r="AN106" s="63" t="str">
        <f t="shared" si="135"/>
        <v/>
      </c>
    </row>
    <row r="107" spans="1:40" ht="24" customHeight="1" thickTop="1" x14ac:dyDescent="0.6">
      <c r="A107" s="94"/>
      <c r="B107" s="94"/>
      <c r="C107" s="94"/>
      <c r="D107" s="94"/>
      <c r="E107" s="94"/>
      <c r="F107" s="94"/>
      <c r="G107" s="94"/>
      <c r="H107" s="94"/>
      <c r="I107" s="94"/>
      <c r="J107" s="94"/>
      <c r="K107" s="94"/>
      <c r="L107" s="98" t="str">
        <f ca="1">_xlfn.CONCAT("]}, // ULTIMA LINEA DEL CANTO: ",L1)</f>
        <v>]}, // ULTIMA LINEA DEL CANTO: PADRE NUESTRO</v>
      </c>
      <c r="M107" s="94"/>
    </row>
    <row r="108" spans="1:40" ht="20.5" x14ac:dyDescent="0.35">
      <c r="L108" s="99" t="s">
        <v>1012</v>
      </c>
      <c r="M108" s="100"/>
    </row>
    <row r="109" spans="1:40" ht="15" outlineLevel="1" thickBot="1" x14ac:dyDescent="0.4">
      <c r="M109" s="100"/>
    </row>
    <row r="110" spans="1:40" ht="26.5" outlineLevel="1" thickTop="1" thickBot="1" x14ac:dyDescent="0.55000000000000004">
      <c r="A110" s="72"/>
      <c r="B110" s="72"/>
      <c r="C110" s="72"/>
      <c r="D110" s="73"/>
      <c r="E110" s="73"/>
      <c r="F110" s="73"/>
      <c r="G110" s="73"/>
      <c r="H110" s="73"/>
      <c r="I110" s="73"/>
      <c r="J110" s="73"/>
      <c r="K110" s="73"/>
      <c r="L110" s="74" t="s">
        <v>997</v>
      </c>
      <c r="M110" s="55"/>
      <c r="N110" s="56"/>
      <c r="O110" s="57"/>
      <c r="P110" s="58"/>
      <c r="Q110" s="59"/>
      <c r="R110" s="60" t="str">
        <f t="shared" ref="R110:R119" si="136">IF(N110="Do",10,IF(N110="Re",22,IF(N110="Mi",20,IF(N110="Fa",20,IF(N110="Sol",14,IF(N110="La",20,IF(N110="Si",20,IF(N110="Do#",14,IF(N110="Fa#",15,IF(N110="Sol#",20,IF(N110="Si♭",17,"")))))))))))</f>
        <v/>
      </c>
      <c r="S110" s="55"/>
      <c r="T110" s="61"/>
      <c r="U110" s="62"/>
      <c r="V110" s="63"/>
      <c r="W110" s="64"/>
      <c r="X110" s="63"/>
      <c r="Y110" s="63"/>
      <c r="Z110" s="55"/>
      <c r="AA110" s="65"/>
      <c r="AB110" s="56"/>
      <c r="AC110" s="66"/>
      <c r="AD110" s="58"/>
      <c r="AE110" s="67"/>
      <c r="AF110" s="60"/>
      <c r="AG110" s="60"/>
      <c r="AH110" s="68"/>
      <c r="AI110" s="69"/>
      <c r="AJ110" s="63"/>
      <c r="AK110" s="63"/>
      <c r="AL110" s="63"/>
      <c r="AM110" s="63"/>
      <c r="AN110" s="63"/>
    </row>
    <row r="111" spans="1:40" ht="24.5" outlineLevel="1" thickTop="1" thickBot="1" x14ac:dyDescent="0.55000000000000004">
      <c r="C111" s="78" t="s">
        <v>999</v>
      </c>
      <c r="D111" s="79"/>
      <c r="E111" s="79"/>
      <c r="F111" s="79"/>
      <c r="G111" s="79"/>
      <c r="H111" s="79"/>
      <c r="I111" s="79"/>
      <c r="J111" s="79"/>
      <c r="K111" s="79"/>
      <c r="L111" s="134" t="s">
        <v>1000</v>
      </c>
      <c r="M111" s="55" t="str">
        <f t="shared" ref="M111:M118" si="137">IF(N111="","","(")</f>
        <v/>
      </c>
      <c r="N111" s="56" t="str">
        <f t="shared" ref="N111:N118" si="138">IF(D111="","",D111)</f>
        <v/>
      </c>
      <c r="O111" s="57" t="str">
        <f t="shared" ref="O111:O118" si="139">IF(N111="","",",")</f>
        <v/>
      </c>
      <c r="P111" s="58" t="str">
        <f t="shared" ref="P111:P118" si="140">IF(E111="","",E111)</f>
        <v/>
      </c>
      <c r="Q111" s="59" t="str">
        <f t="shared" ref="Q111:Q118" si="141">IF(N111="","",",")</f>
        <v/>
      </c>
      <c r="R111" s="60" t="str">
        <f t="shared" si="136"/>
        <v/>
      </c>
      <c r="S111" s="55" t="str">
        <f t="shared" ref="S111:S118" si="142">IF(N111="","",")")</f>
        <v/>
      </c>
      <c r="T111" s="61" t="str">
        <f t="shared" ref="T111:T118" si="143">IF(U111="","","(")</f>
        <v/>
      </c>
      <c r="U111" s="62" t="str">
        <f t="shared" ref="U111:U118" si="144">IF(F111="","",F111)</f>
        <v/>
      </c>
      <c r="V111" s="63" t="str">
        <f t="shared" ref="V111:V118" si="145">IF(U111="","",",")</f>
        <v/>
      </c>
      <c r="W111" s="64" t="str">
        <f t="shared" ref="W111:W118" si="146">IF(G111="","",G111)</f>
        <v/>
      </c>
      <c r="X111" s="63" t="str">
        <f t="shared" ref="X111:X118" si="147">IF(U111="","",",")</f>
        <v/>
      </c>
      <c r="Y111" s="63" t="str">
        <f t="shared" ref="Y111:Y118" si="148">IF(U111="","",250)</f>
        <v/>
      </c>
      <c r="Z111" s="55" t="str">
        <f t="shared" ref="Z111:Z118" si="149">IF(U111="","",")")</f>
        <v/>
      </c>
      <c r="AA111" s="65" t="str">
        <f t="shared" ref="AA111:AA118" si="150">IF(AB111="","","(")</f>
        <v/>
      </c>
      <c r="AB111" s="56" t="str">
        <f t="shared" ref="AB111:AB118" si="151">IF(H111="","",H111)</f>
        <v/>
      </c>
      <c r="AC111" s="66" t="str">
        <f t="shared" ref="AC111:AC118" si="152">IF(AB111="","",",")</f>
        <v/>
      </c>
      <c r="AD111" s="58" t="str">
        <f t="shared" ref="AD111:AD118" si="153">IF(I111="","",I111)</f>
        <v/>
      </c>
      <c r="AE111" s="67" t="str">
        <f t="shared" ref="AE111:AE118" si="154">IF(AB111="","",",")</f>
        <v/>
      </c>
      <c r="AF111" s="60" t="str">
        <f t="shared" ref="AF111:AF118" si="155">IF(AB111="","",350)</f>
        <v/>
      </c>
      <c r="AG111" s="60" t="str">
        <f t="shared" ref="AG111:AG118" si="156">IF(AB111="","",")")</f>
        <v/>
      </c>
      <c r="AH111" s="68" t="str">
        <f t="shared" ref="AH111:AH118" si="157">IF(AI111="","","(")</f>
        <v/>
      </c>
      <c r="AI111" s="69" t="str">
        <f t="shared" ref="AI111:AI118" si="158">IF(J111="","",J111)</f>
        <v/>
      </c>
      <c r="AJ111" s="63" t="str">
        <f t="shared" ref="AJ111:AJ118" si="159">IF(AI111="","",",")</f>
        <v/>
      </c>
      <c r="AK111" s="63" t="str">
        <f t="shared" ref="AK111:AK118" si="160">IF(K111="","",K111)</f>
        <v/>
      </c>
      <c r="AL111" s="63" t="str">
        <f t="shared" ref="AL111:AL118" si="161">IF(AI111="","",",")</f>
        <v/>
      </c>
      <c r="AM111" s="63" t="str">
        <f t="shared" ref="AM111:AM118" si="162">IF(AI111="","",450)</f>
        <v/>
      </c>
      <c r="AN111" s="63" t="str">
        <f t="shared" ref="AN111:AN118" si="163">IF(AI111="","",")")</f>
        <v/>
      </c>
    </row>
    <row r="112" spans="1:40" ht="24.5" outlineLevel="1" thickTop="1" thickBot="1" x14ac:dyDescent="0.55000000000000004">
      <c r="B112" t="s">
        <v>1001</v>
      </c>
      <c r="C112" s="81" t="s">
        <v>1002</v>
      </c>
      <c r="D112" s="82"/>
      <c r="E112" s="82"/>
      <c r="F112" s="82"/>
      <c r="G112" s="82"/>
      <c r="H112" s="82"/>
      <c r="I112" s="82"/>
      <c r="J112" s="82"/>
      <c r="K112" s="82"/>
      <c r="L112" s="135" t="str">
        <f>IF(C112="","",_xlfn.CONCAT("       triggerLine: ","""",C112,", ",M112:AN112,""", sC: ","""",B112,""", lines: ["))</f>
        <v xml:space="preserve">       triggerLine: "ASAMBLEA UNO, ", sC: "ta as", lines: [</v>
      </c>
      <c r="M112" s="55" t="str">
        <f t="shared" si="137"/>
        <v/>
      </c>
      <c r="N112" s="56" t="str">
        <f t="shared" si="138"/>
        <v/>
      </c>
      <c r="O112" s="57" t="str">
        <f t="shared" si="139"/>
        <v/>
      </c>
      <c r="P112" s="58" t="str">
        <f t="shared" si="140"/>
        <v/>
      </c>
      <c r="Q112" s="59" t="str">
        <f t="shared" si="141"/>
        <v/>
      </c>
      <c r="R112" s="60" t="str">
        <f t="shared" si="136"/>
        <v/>
      </c>
      <c r="S112" s="55" t="str">
        <f t="shared" si="142"/>
        <v/>
      </c>
      <c r="T112" s="61" t="str">
        <f t="shared" si="143"/>
        <v/>
      </c>
      <c r="U112" s="62" t="str">
        <f t="shared" si="144"/>
        <v/>
      </c>
      <c r="V112" s="63" t="str">
        <f t="shared" si="145"/>
        <v/>
      </c>
      <c r="W112" s="64" t="str">
        <f t="shared" si="146"/>
        <v/>
      </c>
      <c r="X112" s="63" t="str">
        <f t="shared" si="147"/>
        <v/>
      </c>
      <c r="Y112" s="63" t="str">
        <f t="shared" si="148"/>
        <v/>
      </c>
      <c r="Z112" s="55" t="str">
        <f t="shared" si="149"/>
        <v/>
      </c>
      <c r="AA112" s="65" t="str">
        <f t="shared" si="150"/>
        <v/>
      </c>
      <c r="AB112" s="56" t="str">
        <f t="shared" si="151"/>
        <v/>
      </c>
      <c r="AC112" s="66" t="str">
        <f t="shared" si="152"/>
        <v/>
      </c>
      <c r="AD112" s="58" t="str">
        <f t="shared" si="153"/>
        <v/>
      </c>
      <c r="AE112" s="67" t="str">
        <f t="shared" si="154"/>
        <v/>
      </c>
      <c r="AF112" s="60" t="str">
        <f t="shared" si="155"/>
        <v/>
      </c>
      <c r="AG112" s="60" t="str">
        <f t="shared" si="156"/>
        <v/>
      </c>
      <c r="AH112" s="68" t="str">
        <f t="shared" si="157"/>
        <v/>
      </c>
      <c r="AI112" s="69" t="str">
        <f t="shared" si="158"/>
        <v/>
      </c>
      <c r="AJ112" s="63" t="str">
        <f t="shared" si="159"/>
        <v/>
      </c>
      <c r="AK112" s="63" t="str">
        <f t="shared" si="160"/>
        <v/>
      </c>
      <c r="AL112" s="63" t="str">
        <f t="shared" si="161"/>
        <v/>
      </c>
      <c r="AM112" s="63" t="str">
        <f t="shared" si="162"/>
        <v/>
      </c>
      <c r="AN112" s="63" t="str">
        <f t="shared" si="163"/>
        <v/>
      </c>
    </row>
    <row r="113" spans="1:40" ht="24.5" outlineLevel="1" thickTop="1" thickBot="1" x14ac:dyDescent="0.55000000000000004">
      <c r="B113" t="s">
        <v>1003</v>
      </c>
      <c r="C113" s="84" t="s">
        <v>1004</v>
      </c>
      <c r="D113" s="85"/>
      <c r="E113" s="85"/>
      <c r="F113" s="85"/>
      <c r="G113" s="85"/>
      <c r="H113" s="86"/>
      <c r="I113" s="86"/>
      <c r="J113" s="86"/>
      <c r="K113" s="86"/>
      <c r="L113" s="136" t="str">
        <f>IF(C113="","",_xlfn.CONCAT("            { line: ","""",C113,", ",M113:AN113,""", sC: ","""",B113,"""},"))</f>
        <v xml:space="preserve">            { line: "ASAMBLEA DOS, ", sC: "as"},</v>
      </c>
      <c r="M113" s="55" t="str">
        <f t="shared" si="137"/>
        <v/>
      </c>
      <c r="N113" s="56" t="str">
        <f t="shared" si="138"/>
        <v/>
      </c>
      <c r="O113" s="57" t="str">
        <f t="shared" si="139"/>
        <v/>
      </c>
      <c r="P113" s="58" t="str">
        <f t="shared" si="140"/>
        <v/>
      </c>
      <c r="Q113" s="59" t="str">
        <f t="shared" si="141"/>
        <v/>
      </c>
      <c r="R113" s="60" t="str">
        <f t="shared" si="136"/>
        <v/>
      </c>
      <c r="S113" s="55" t="str">
        <f t="shared" si="142"/>
        <v/>
      </c>
      <c r="T113" s="61" t="str">
        <f t="shared" si="143"/>
        <v/>
      </c>
      <c r="U113" s="62" t="str">
        <f t="shared" si="144"/>
        <v/>
      </c>
      <c r="V113" s="63" t="str">
        <f t="shared" si="145"/>
        <v/>
      </c>
      <c r="W113" s="64" t="str">
        <f t="shared" si="146"/>
        <v/>
      </c>
      <c r="X113" s="63" t="str">
        <f t="shared" si="147"/>
        <v/>
      </c>
      <c r="Y113" s="63" t="str">
        <f t="shared" si="148"/>
        <v/>
      </c>
      <c r="Z113" s="55" t="str">
        <f t="shared" si="149"/>
        <v/>
      </c>
      <c r="AA113" s="65" t="str">
        <f t="shared" si="150"/>
        <v/>
      </c>
      <c r="AB113" s="56" t="str">
        <f t="shared" si="151"/>
        <v/>
      </c>
      <c r="AC113" s="66" t="str">
        <f t="shared" si="152"/>
        <v/>
      </c>
      <c r="AD113" s="58" t="str">
        <f t="shared" si="153"/>
        <v/>
      </c>
      <c r="AE113" s="67" t="str">
        <f t="shared" si="154"/>
        <v/>
      </c>
      <c r="AF113" s="60" t="str">
        <f t="shared" si="155"/>
        <v/>
      </c>
      <c r="AG113" s="60" t="str">
        <f t="shared" si="156"/>
        <v/>
      </c>
      <c r="AH113" s="68" t="str">
        <f t="shared" si="157"/>
        <v/>
      </c>
      <c r="AI113" s="69" t="str">
        <f t="shared" si="158"/>
        <v/>
      </c>
      <c r="AJ113" s="63" t="str">
        <f t="shared" si="159"/>
        <v/>
      </c>
      <c r="AK113" s="63" t="str">
        <f t="shared" si="160"/>
        <v/>
      </c>
      <c r="AL113" s="63" t="str">
        <f t="shared" si="161"/>
        <v/>
      </c>
      <c r="AM113" s="63" t="str">
        <f t="shared" si="162"/>
        <v/>
      </c>
      <c r="AN113" s="63" t="str">
        <f t="shared" si="163"/>
        <v/>
      </c>
    </row>
    <row r="114" spans="1:40" ht="24.5" outlineLevel="1" thickTop="1" thickBot="1" x14ac:dyDescent="0.55000000000000004">
      <c r="B114" t="s">
        <v>1003</v>
      </c>
      <c r="C114" s="84" t="s">
        <v>1005</v>
      </c>
      <c r="D114" s="88"/>
      <c r="E114" s="88"/>
      <c r="F114" s="88"/>
      <c r="G114" s="88"/>
      <c r="H114" s="89"/>
      <c r="I114" s="89"/>
      <c r="J114" s="89"/>
      <c r="K114" s="89"/>
      <c r="L114" s="136" t="str">
        <f>IF(C114="","",_xlfn.CONCAT("            { line: ","""",C114,", ",M114:AN114,""", sC: ","""",B114,"""},"))</f>
        <v xml:space="preserve">            { line: "ASAMBLEA TRES, ", sC: "as"},</v>
      </c>
      <c r="M114" s="55" t="str">
        <f t="shared" si="137"/>
        <v/>
      </c>
      <c r="N114" s="56" t="str">
        <f t="shared" si="138"/>
        <v/>
      </c>
      <c r="O114" s="57" t="str">
        <f t="shared" si="139"/>
        <v/>
      </c>
      <c r="P114" s="58" t="str">
        <f t="shared" si="140"/>
        <v/>
      </c>
      <c r="Q114" s="59" t="str">
        <f t="shared" si="141"/>
        <v/>
      </c>
      <c r="R114" s="60" t="str">
        <f t="shared" si="136"/>
        <v/>
      </c>
      <c r="S114" s="55" t="str">
        <f t="shared" si="142"/>
        <v/>
      </c>
      <c r="T114" s="61" t="str">
        <f t="shared" si="143"/>
        <v/>
      </c>
      <c r="U114" s="62" t="str">
        <f t="shared" si="144"/>
        <v/>
      </c>
      <c r="V114" s="63" t="str">
        <f t="shared" si="145"/>
        <v/>
      </c>
      <c r="W114" s="64" t="str">
        <f t="shared" si="146"/>
        <v/>
      </c>
      <c r="X114" s="63" t="str">
        <f t="shared" si="147"/>
        <v/>
      </c>
      <c r="Y114" s="63" t="str">
        <f t="shared" si="148"/>
        <v/>
      </c>
      <c r="Z114" s="55" t="str">
        <f t="shared" si="149"/>
        <v/>
      </c>
      <c r="AA114" s="65" t="str">
        <f t="shared" si="150"/>
        <v/>
      </c>
      <c r="AB114" s="56" t="str">
        <f t="shared" si="151"/>
        <v/>
      </c>
      <c r="AC114" s="66" t="str">
        <f t="shared" si="152"/>
        <v/>
      </c>
      <c r="AD114" s="58" t="str">
        <f t="shared" si="153"/>
        <v/>
      </c>
      <c r="AE114" s="67" t="str">
        <f t="shared" si="154"/>
        <v/>
      </c>
      <c r="AF114" s="60" t="str">
        <f t="shared" si="155"/>
        <v/>
      </c>
      <c r="AG114" s="60" t="str">
        <f t="shared" si="156"/>
        <v/>
      </c>
      <c r="AH114" s="68" t="str">
        <f t="shared" si="157"/>
        <v/>
      </c>
      <c r="AI114" s="69" t="str">
        <f t="shared" si="158"/>
        <v/>
      </c>
      <c r="AJ114" s="63" t="str">
        <f t="shared" si="159"/>
        <v/>
      </c>
      <c r="AK114" s="63" t="str">
        <f t="shared" si="160"/>
        <v/>
      </c>
      <c r="AL114" s="63" t="str">
        <f t="shared" si="161"/>
        <v/>
      </c>
      <c r="AM114" s="63" t="str">
        <f t="shared" si="162"/>
        <v/>
      </c>
      <c r="AN114" s="63" t="str">
        <f t="shared" si="163"/>
        <v/>
      </c>
    </row>
    <row r="115" spans="1:40" ht="24.5" outlineLevel="1" thickTop="1" thickBot="1" x14ac:dyDescent="0.55000000000000004">
      <c r="B115" t="s">
        <v>1003</v>
      </c>
      <c r="C115" s="84" t="s">
        <v>1006</v>
      </c>
      <c r="D115" s="85"/>
      <c r="E115" s="85"/>
      <c r="F115" s="85"/>
      <c r="G115" s="85"/>
      <c r="H115" s="86"/>
      <c r="I115" s="86"/>
      <c r="J115" s="86"/>
      <c r="K115" s="86"/>
      <c r="L115" s="136" t="str">
        <f>IF(C115="","",_xlfn.CONCAT("            { line: ","""",C115,", ",M115:AN115,""", sC: ","""",B115,"""},"))</f>
        <v xml:space="preserve">            { line: "ASAMBLEA CUATRO, ", sC: "as"},</v>
      </c>
      <c r="M115" s="55" t="str">
        <f t="shared" si="137"/>
        <v/>
      </c>
      <c r="N115" s="56" t="str">
        <f t="shared" si="138"/>
        <v/>
      </c>
      <c r="O115" s="57" t="str">
        <f t="shared" si="139"/>
        <v/>
      </c>
      <c r="P115" s="58" t="str">
        <f t="shared" si="140"/>
        <v/>
      </c>
      <c r="Q115" s="59" t="str">
        <f t="shared" si="141"/>
        <v/>
      </c>
      <c r="R115" s="60" t="str">
        <f t="shared" si="136"/>
        <v/>
      </c>
      <c r="S115" s="55" t="str">
        <f t="shared" si="142"/>
        <v/>
      </c>
      <c r="T115" s="61" t="str">
        <f t="shared" si="143"/>
        <v/>
      </c>
      <c r="U115" s="62" t="str">
        <f t="shared" si="144"/>
        <v/>
      </c>
      <c r="V115" s="63" t="str">
        <f t="shared" si="145"/>
        <v/>
      </c>
      <c r="W115" s="64" t="str">
        <f t="shared" si="146"/>
        <v/>
      </c>
      <c r="X115" s="63" t="str">
        <f t="shared" si="147"/>
        <v/>
      </c>
      <c r="Y115" s="63" t="str">
        <f t="shared" si="148"/>
        <v/>
      </c>
      <c r="Z115" s="55" t="str">
        <f t="shared" si="149"/>
        <v/>
      </c>
      <c r="AA115" s="65" t="str">
        <f t="shared" si="150"/>
        <v/>
      </c>
      <c r="AB115" s="56" t="str">
        <f t="shared" si="151"/>
        <v/>
      </c>
      <c r="AC115" s="66" t="str">
        <f t="shared" si="152"/>
        <v/>
      </c>
      <c r="AD115" s="58" t="str">
        <f t="shared" si="153"/>
        <v/>
      </c>
      <c r="AE115" s="67" t="str">
        <f t="shared" si="154"/>
        <v/>
      </c>
      <c r="AF115" s="60" t="str">
        <f t="shared" si="155"/>
        <v/>
      </c>
      <c r="AG115" s="60" t="str">
        <f t="shared" si="156"/>
        <v/>
      </c>
      <c r="AH115" s="68" t="str">
        <f t="shared" si="157"/>
        <v/>
      </c>
      <c r="AI115" s="69" t="str">
        <f t="shared" si="158"/>
        <v/>
      </c>
      <c r="AJ115" s="63" t="str">
        <f t="shared" si="159"/>
        <v/>
      </c>
      <c r="AK115" s="63" t="str">
        <f t="shared" si="160"/>
        <v/>
      </c>
      <c r="AL115" s="63" t="str">
        <f t="shared" si="161"/>
        <v/>
      </c>
      <c r="AM115" s="63" t="str">
        <f t="shared" si="162"/>
        <v/>
      </c>
      <c r="AN115" s="63" t="str">
        <f t="shared" si="163"/>
        <v/>
      </c>
    </row>
    <row r="116" spans="1:40" ht="24.5" outlineLevel="1" thickTop="1" thickBot="1" x14ac:dyDescent="0.55000000000000004">
      <c r="B116" t="s">
        <v>1003</v>
      </c>
      <c r="C116" s="84" t="s">
        <v>1007</v>
      </c>
      <c r="D116" s="88"/>
      <c r="E116" s="88"/>
      <c r="F116" s="88"/>
      <c r="G116" s="88"/>
      <c r="H116" s="89"/>
      <c r="I116" s="89"/>
      <c r="J116" s="89"/>
      <c r="K116" s="89"/>
      <c r="L116" s="136" t="str">
        <f>IF(C116="","",_xlfn.CONCAT("            { line: ","""",C116,", ",M116:AN116,""", sC: ","""",B116,"""},"))</f>
        <v xml:space="preserve">            { line: "ASAMBLEA CISCO, ", sC: "as"},</v>
      </c>
      <c r="M116" s="55" t="str">
        <f t="shared" si="137"/>
        <v/>
      </c>
      <c r="N116" s="56" t="str">
        <f t="shared" si="138"/>
        <v/>
      </c>
      <c r="O116" s="57" t="str">
        <f t="shared" si="139"/>
        <v/>
      </c>
      <c r="P116" s="58" t="str">
        <f t="shared" si="140"/>
        <v/>
      </c>
      <c r="Q116" s="59" t="str">
        <f t="shared" si="141"/>
        <v/>
      </c>
      <c r="R116" s="60" t="str">
        <f t="shared" si="136"/>
        <v/>
      </c>
      <c r="S116" s="55" t="str">
        <f t="shared" si="142"/>
        <v/>
      </c>
      <c r="T116" s="61" t="str">
        <f t="shared" si="143"/>
        <v/>
      </c>
      <c r="U116" s="62" t="str">
        <f t="shared" si="144"/>
        <v/>
      </c>
      <c r="V116" s="63" t="str">
        <f t="shared" si="145"/>
        <v/>
      </c>
      <c r="W116" s="64" t="str">
        <f t="shared" si="146"/>
        <v/>
      </c>
      <c r="X116" s="63" t="str">
        <f t="shared" si="147"/>
        <v/>
      </c>
      <c r="Y116" s="63" t="str">
        <f t="shared" si="148"/>
        <v/>
      </c>
      <c r="Z116" s="55" t="str">
        <f t="shared" si="149"/>
        <v/>
      </c>
      <c r="AA116" s="65" t="str">
        <f t="shared" si="150"/>
        <v/>
      </c>
      <c r="AB116" s="56" t="str">
        <f t="shared" si="151"/>
        <v/>
      </c>
      <c r="AC116" s="66" t="str">
        <f t="shared" si="152"/>
        <v/>
      </c>
      <c r="AD116" s="58" t="str">
        <f t="shared" si="153"/>
        <v/>
      </c>
      <c r="AE116" s="67" t="str">
        <f t="shared" si="154"/>
        <v/>
      </c>
      <c r="AF116" s="60" t="str">
        <f t="shared" si="155"/>
        <v/>
      </c>
      <c r="AG116" s="60" t="str">
        <f t="shared" si="156"/>
        <v/>
      </c>
      <c r="AH116" s="68" t="str">
        <f t="shared" si="157"/>
        <v/>
      </c>
      <c r="AI116" s="69" t="str">
        <f t="shared" si="158"/>
        <v/>
      </c>
      <c r="AJ116" s="63" t="str">
        <f t="shared" si="159"/>
        <v/>
      </c>
      <c r="AK116" s="63" t="str">
        <f t="shared" si="160"/>
        <v/>
      </c>
      <c r="AL116" s="63" t="str">
        <f t="shared" si="161"/>
        <v/>
      </c>
      <c r="AM116" s="63" t="str">
        <f t="shared" si="162"/>
        <v/>
      </c>
      <c r="AN116" s="63" t="str">
        <f t="shared" si="163"/>
        <v/>
      </c>
    </row>
    <row r="117" spans="1:40" ht="24.5" outlineLevel="1" thickTop="1" thickBot="1" x14ac:dyDescent="0.55000000000000004">
      <c r="B117" t="s">
        <v>1003</v>
      </c>
      <c r="C117" s="84" t="s">
        <v>1008</v>
      </c>
      <c r="D117" s="90"/>
      <c r="E117" s="90"/>
      <c r="F117" s="90"/>
      <c r="G117" s="90"/>
      <c r="H117" s="91"/>
      <c r="I117" s="91"/>
      <c r="J117" s="91"/>
      <c r="K117" s="91"/>
      <c r="L117" s="136" t="str">
        <f>IF(C117="","",_xlfn.CONCAT("            { line: ","""",C117,", ",M117:AN117,""", sC: ","""",B117,"""},"))</f>
        <v xml:space="preserve">            { line: "ASAMBLEA SEIS, ", sC: "as"},</v>
      </c>
      <c r="M117" s="55" t="str">
        <f t="shared" si="137"/>
        <v/>
      </c>
      <c r="N117" s="56" t="str">
        <f t="shared" si="138"/>
        <v/>
      </c>
      <c r="O117" s="57" t="str">
        <f t="shared" si="139"/>
        <v/>
      </c>
      <c r="P117" s="58" t="str">
        <f t="shared" si="140"/>
        <v/>
      </c>
      <c r="Q117" s="59" t="str">
        <f t="shared" si="141"/>
        <v/>
      </c>
      <c r="R117" s="60" t="str">
        <f t="shared" si="136"/>
        <v/>
      </c>
      <c r="S117" s="55" t="str">
        <f t="shared" si="142"/>
        <v/>
      </c>
      <c r="T117" s="61" t="str">
        <f t="shared" si="143"/>
        <v/>
      </c>
      <c r="U117" s="62" t="str">
        <f t="shared" si="144"/>
        <v/>
      </c>
      <c r="V117" s="63" t="str">
        <f t="shared" si="145"/>
        <v/>
      </c>
      <c r="W117" s="64" t="str">
        <f t="shared" si="146"/>
        <v/>
      </c>
      <c r="X117" s="63" t="str">
        <f t="shared" si="147"/>
        <v/>
      </c>
      <c r="Y117" s="63" t="str">
        <f t="shared" si="148"/>
        <v/>
      </c>
      <c r="Z117" s="55" t="str">
        <f t="shared" si="149"/>
        <v/>
      </c>
      <c r="AA117" s="65" t="str">
        <f t="shared" si="150"/>
        <v/>
      </c>
      <c r="AB117" s="56" t="str">
        <f t="shared" si="151"/>
        <v/>
      </c>
      <c r="AC117" s="66" t="str">
        <f t="shared" si="152"/>
        <v/>
      </c>
      <c r="AD117" s="58" t="str">
        <f t="shared" si="153"/>
        <v/>
      </c>
      <c r="AE117" s="67" t="str">
        <f t="shared" si="154"/>
        <v/>
      </c>
      <c r="AF117" s="60" t="str">
        <f t="shared" si="155"/>
        <v/>
      </c>
      <c r="AG117" s="60" t="str">
        <f t="shared" si="156"/>
        <v/>
      </c>
      <c r="AH117" s="68" t="str">
        <f t="shared" si="157"/>
        <v/>
      </c>
      <c r="AI117" s="69" t="str">
        <f t="shared" si="158"/>
        <v/>
      </c>
      <c r="AJ117" s="63" t="str">
        <f t="shared" si="159"/>
        <v/>
      </c>
      <c r="AK117" s="63" t="str">
        <f t="shared" si="160"/>
        <v/>
      </c>
      <c r="AL117" s="63" t="str">
        <f t="shared" si="161"/>
        <v/>
      </c>
      <c r="AM117" s="63" t="str">
        <f t="shared" si="162"/>
        <v/>
      </c>
      <c r="AN117" s="63" t="str">
        <f t="shared" si="163"/>
        <v/>
      </c>
    </row>
    <row r="118" spans="1:40" ht="24.5" outlineLevel="1" thickTop="1" thickBot="1" x14ac:dyDescent="0.55000000000000004">
      <c r="B118" t="s">
        <v>1003</v>
      </c>
      <c r="C118" s="92" t="s">
        <v>1009</v>
      </c>
      <c r="D118" s="82"/>
      <c r="E118" s="82"/>
      <c r="F118" s="82"/>
      <c r="G118" s="82"/>
      <c r="H118" s="82"/>
      <c r="I118" s="82"/>
      <c r="J118" s="82"/>
      <c r="K118" s="82"/>
      <c r="L118" s="137" t="str">
        <f>IF(C118="","",_xlfn.CONCAT("            { line: ","""",C118,", ",M118:AN118,""", sC: ","""",B118,"""},  ]},"))</f>
        <v xml:space="preserve">            { line: "ASAMBLEA CIERRE, ", sC: "as"},  ]},</v>
      </c>
      <c r="M118" s="55" t="str">
        <f t="shared" si="137"/>
        <v/>
      </c>
      <c r="N118" s="56" t="str">
        <f t="shared" si="138"/>
        <v/>
      </c>
      <c r="O118" s="57" t="str">
        <f t="shared" si="139"/>
        <v/>
      </c>
      <c r="P118" s="58" t="str">
        <f t="shared" si="140"/>
        <v/>
      </c>
      <c r="Q118" s="59" t="str">
        <f t="shared" si="141"/>
        <v/>
      </c>
      <c r="R118" s="60" t="str">
        <f t="shared" si="136"/>
        <v/>
      </c>
      <c r="S118" s="55" t="str">
        <f t="shared" si="142"/>
        <v/>
      </c>
      <c r="T118" s="61" t="str">
        <f t="shared" si="143"/>
        <v/>
      </c>
      <c r="U118" s="62" t="str">
        <f t="shared" si="144"/>
        <v/>
      </c>
      <c r="V118" s="63" t="str">
        <f t="shared" si="145"/>
        <v/>
      </c>
      <c r="W118" s="64" t="str">
        <f t="shared" si="146"/>
        <v/>
      </c>
      <c r="X118" s="63" t="str">
        <f t="shared" si="147"/>
        <v/>
      </c>
      <c r="Y118" s="63" t="str">
        <f t="shared" si="148"/>
        <v/>
      </c>
      <c r="Z118" s="55" t="str">
        <f t="shared" si="149"/>
        <v/>
      </c>
      <c r="AA118" s="65" t="str">
        <f t="shared" si="150"/>
        <v/>
      </c>
      <c r="AB118" s="56" t="str">
        <f t="shared" si="151"/>
        <v/>
      </c>
      <c r="AC118" s="66" t="str">
        <f t="shared" si="152"/>
        <v/>
      </c>
      <c r="AD118" s="58" t="str">
        <f t="shared" si="153"/>
        <v/>
      </c>
      <c r="AE118" s="67" t="str">
        <f t="shared" si="154"/>
        <v/>
      </c>
      <c r="AF118" s="60" t="str">
        <f t="shared" si="155"/>
        <v/>
      </c>
      <c r="AG118" s="60" t="str">
        <f t="shared" si="156"/>
        <v/>
      </c>
      <c r="AH118" s="68" t="str">
        <f t="shared" si="157"/>
        <v/>
      </c>
      <c r="AI118" s="69" t="str">
        <f t="shared" si="158"/>
        <v/>
      </c>
      <c r="AJ118" s="63" t="str">
        <f t="shared" si="159"/>
        <v/>
      </c>
      <c r="AK118" s="63" t="str">
        <f t="shared" si="160"/>
        <v/>
      </c>
      <c r="AL118" s="63" t="str">
        <f t="shared" si="161"/>
        <v/>
      </c>
      <c r="AM118" s="63" t="str">
        <f t="shared" si="162"/>
        <v/>
      </c>
      <c r="AN118" s="63" t="str">
        <f t="shared" si="163"/>
        <v/>
      </c>
    </row>
    <row r="119" spans="1:40" ht="26.5" outlineLevel="1" thickTop="1" thickBot="1" x14ac:dyDescent="0.55000000000000004">
      <c r="A119" s="72"/>
      <c r="B119" s="72"/>
      <c r="C119" s="72"/>
      <c r="D119" s="73"/>
      <c r="E119" s="73"/>
      <c r="F119" s="73"/>
      <c r="G119" s="73"/>
      <c r="H119" s="73"/>
      <c r="I119" s="73"/>
      <c r="J119" s="73"/>
      <c r="K119" s="73"/>
      <c r="L119" s="74" t="s">
        <v>997</v>
      </c>
      <c r="M119" s="55"/>
      <c r="N119" s="56"/>
      <c r="O119" s="57"/>
      <c r="P119" s="58"/>
      <c r="Q119" s="59"/>
      <c r="R119" s="60" t="str">
        <f t="shared" si="136"/>
        <v/>
      </c>
      <c r="S119" s="55"/>
      <c r="T119" s="61"/>
      <c r="U119" s="62"/>
      <c r="V119" s="63"/>
      <c r="W119" s="64"/>
      <c r="X119" s="63"/>
      <c r="Y119" s="63"/>
      <c r="Z119" s="55"/>
      <c r="AA119" s="65"/>
      <c r="AB119" s="56"/>
      <c r="AC119" s="66"/>
      <c r="AD119" s="58"/>
      <c r="AE119" s="67"/>
      <c r="AF119" s="60"/>
      <c r="AG119" s="60"/>
      <c r="AH119" s="68"/>
      <c r="AI119" s="69"/>
      <c r="AJ119" s="63"/>
      <c r="AK119" s="63"/>
      <c r="AL119" s="63"/>
      <c r="AM119" s="63"/>
      <c r="AN119" s="63"/>
    </row>
    <row r="120" spans="1:40" ht="15" thickTop="1" x14ac:dyDescent="0.3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7937" r:id="rId4" name="Button 1">
              <controlPr defaultSize="0" print="0" autoFill="0" autoPict="0" macro="[0]!JS_Click">
                <anchor moveWithCells="1" sizeWithCells="1">
                  <from>
                    <xdr:col>3</xdr:col>
                    <xdr:colOff>412750</xdr:colOff>
                    <xdr:row>0</xdr:row>
                    <xdr:rowOff>69850</xdr:rowOff>
                  </from>
                  <to>
                    <xdr:col>8</xdr:col>
                    <xdr:colOff>266700</xdr:colOff>
                    <xdr:row>0</xdr:row>
                    <xdr:rowOff>781050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46</vt:i4>
      </vt:variant>
      <vt:variant>
        <vt:lpstr>Named Ranges</vt:lpstr>
      </vt:variant>
      <vt:variant>
        <vt:i4>1</vt:i4>
      </vt:variant>
    </vt:vector>
  </HeadingPairs>
  <TitlesOfParts>
    <vt:vector size="47" baseType="lpstr">
      <vt:lpstr>code</vt:lpstr>
      <vt:lpstr>Indice</vt:lpstr>
      <vt:lpstr>Aleluya Interleccional (2)</vt:lpstr>
      <vt:lpstr>BOCETO2</vt:lpstr>
      <vt:lpstr>Aleluya</vt:lpstr>
      <vt:lpstr>Sheet1</vt:lpstr>
      <vt:lpstr>Index</vt:lpstr>
      <vt:lpstr>Aleluya-NoOrganizado</vt:lpstr>
      <vt:lpstr>Index Web</vt:lpstr>
      <vt:lpstr>cantosJS</vt:lpstr>
      <vt:lpstr>Find</vt:lpstr>
      <vt:lpstr>html</vt:lpstr>
      <vt:lpstr>ALELUYA INTERLECCIONAL s22</vt:lpstr>
      <vt:lpstr>SANTO PALOMERAS 65 </vt:lpstr>
      <vt:lpstr>SANTO MELODÍA HEBRAICA</vt:lpstr>
      <vt:lpstr>Santo Palestina 74</vt:lpstr>
      <vt:lpstr>Santo Roma 77</vt:lpstr>
      <vt:lpstr>SANTO 1982</vt:lpstr>
      <vt:lpstr>SANTO 1988</vt:lpstr>
      <vt:lpstr>DICE EL SEÑOR A MI SEÑOR</vt:lpstr>
      <vt:lpstr>DICHOSO EL HOMBRE</vt:lpstr>
      <vt:lpstr>OH LUZ GOZOSA</vt:lpstr>
      <vt:lpstr>INVOCACIÓN AL ESPIRITU SANTO</vt:lpstr>
      <vt:lpstr>ALELUYA ADVIENTO S I-4 (2)</vt:lpstr>
      <vt:lpstr>Aleluya Interleccional</vt:lpstr>
      <vt:lpstr>AInterleccional cp (2)</vt:lpstr>
      <vt:lpstr>Aleluya Interleccional</vt:lpstr>
      <vt:lpstr>Aleluya Interleccional cp</vt:lpstr>
      <vt:lpstr>No</vt:lpstr>
      <vt:lpstr>ACLAMACIONES A LA ORACIÓN DE LO</vt:lpstr>
      <vt:lpstr>No (2)</vt:lpstr>
      <vt:lpstr>ALELUYA PASCUAL</vt:lpstr>
      <vt:lpstr>ANTÍFONA PARA EL EVANGELIO</vt:lpstr>
      <vt:lpstr>BENDICIÓN DEL AGUA</vt:lpstr>
      <vt:lpstr>BENDICIÓN DEL AGUA p1</vt:lpstr>
      <vt:lpstr>BENDICIÓN DEL AGUA p2</vt:lpstr>
      <vt:lpstr>No (3)</vt:lpstr>
      <vt:lpstr>CELEBRACIÓN PENITENCIAL (BENDIC</vt:lpstr>
      <vt:lpstr>CORDERO DE DIOS</vt:lpstr>
      <vt:lpstr>CREDO</vt:lpstr>
      <vt:lpstr>GLORIA A DIOS EN LO ALTO DEL CI</vt:lpstr>
      <vt:lpstr>LETANÍAS DE LOS SANTOS</vt:lpstr>
      <vt:lpstr>No (4)</vt:lpstr>
      <vt:lpstr>LETANÍAS PENITENCIALES I</vt:lpstr>
      <vt:lpstr>LETANÍAS PENITENCIALES II</vt:lpstr>
      <vt:lpstr>MARIA, MADRE MÍA</vt:lpstr>
      <vt:lpstr>Indice!Print_Area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Carlos Baez</dc:creator>
  <cp:lastModifiedBy>Carlos Baez</cp:lastModifiedBy>
  <dcterms:created xsi:type="dcterms:W3CDTF">2025-08-19T13:09:45Z</dcterms:created>
  <dcterms:modified xsi:type="dcterms:W3CDTF">2025-10-13T01:56:04Z</dcterms:modified>
</cp:coreProperties>
</file>